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80 Potential Workers\"/>
    </mc:Choice>
  </mc:AlternateContent>
  <xr:revisionPtr revIDLastSave="0" documentId="13_ncr:1_{C79843A4-9522-4A97-B31E-9666A7D84998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21" r:id="rId1"/>
    <sheet name="Table 9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externalReferences>
    <externalReference r:id="rId22"/>
  </externalReferences>
  <definedNames>
    <definedName name="A126001458J">[1]Data2!$AT$1:$AT$10,[1]Data2!$AT$11:$AT$17</definedName>
    <definedName name="A126001462X">[1]Data2!$BR$1:$BR$10,[1]Data2!$BR$11:$BR$17</definedName>
    <definedName name="A126001466J">[1]Data2!$DN$1:$DN$10,[1]Data2!$DN$11:$DN$17</definedName>
    <definedName name="A126001470X">[1]Data1!$FZ$1:$FZ$10,[1]Data1!$FZ$11:$FZ$17</definedName>
    <definedName name="A126001474J">[1]Data2!$V$1:$V$10,[1]Data2!$V$11:$V$17</definedName>
    <definedName name="A126001478T">[1]Data1!$AX$1:$AX$10,[1]Data1!$AX$11:$AX$17</definedName>
    <definedName name="A126001482J">[1]Data1!$DR$1:$DR$10,[1]Data1!$DR$11:$DR$17</definedName>
    <definedName name="A126001486T">[1]Data1!$EP$1:$EP$10,[1]Data1!$EP$11:$EP$17</definedName>
    <definedName name="A126001490J">[1]Data2!$CP$1:$CP$10,[1]Data2!$CP$11:$CP$17</definedName>
    <definedName name="A126001494T">[1]Data2!$EL$1:$EL$10,[1]Data2!$EL$11:$EL$17</definedName>
    <definedName name="A126001498A">[1]Data1!$B$1:$B$10,[1]Data1!$B$11:$B$17</definedName>
    <definedName name="A126001502F">[1]Data1!$FH$1:$FH$10,[1]Data1!$FH$11:$FH$17</definedName>
    <definedName name="A126001506R">[1]Data1!$HV$1:$HV$10,[1]Data1!$HV$11:$HV$17</definedName>
    <definedName name="A126001510F">[1]Data1!$Z$1:$Z$10,[1]Data1!$Z$11:$Z$17</definedName>
    <definedName name="A126001514R">[1]Data1!$BV$1:$BV$10,[1]Data1!$BV$11:$BV$17</definedName>
    <definedName name="A126001518X">[1]Data1!$CT$1:$CT$10,[1]Data1!$CT$11:$CT$17</definedName>
    <definedName name="A126001522R">[1]Data1!$GX$1:$GX$10,[1]Data1!$GX$11:$GX$17</definedName>
    <definedName name="A126001526X">[1]Data1!$IN$1:$IN$10,[1]Data1!$IN$11:$IN$17</definedName>
    <definedName name="A126001602R">[1]Data13!$GL$1:$GL$10,[1]Data13!$GL$11:$GL$17</definedName>
    <definedName name="A126001606X">[1]Data13!$HJ$1:$HJ$10,[1]Data13!$HJ$11:$HJ$17</definedName>
    <definedName name="A126001610R">[1]Data14!$P$1:$P$10,[1]Data14!$P$11:$P$17</definedName>
    <definedName name="A126001614X">[1]Data13!$CB$1:$CB$10,[1]Data13!$CB$11:$CB$17</definedName>
    <definedName name="A126001618J">[1]Data13!$FN$1:$FN$10,[1]Data13!$FN$11:$FN$17</definedName>
    <definedName name="A126001622X">[1]Data12!$GP$1:$GP$10,[1]Data12!$GP$11:$GP$17</definedName>
    <definedName name="A126001626J">[1]Data13!$T$1:$T$10,[1]Data13!$T$11:$T$17</definedName>
    <definedName name="A126001630X">[1]Data13!$AR$1:$AR$10,[1]Data13!$AR$11:$AR$17</definedName>
    <definedName name="A126001634J">[1]Data13!$IH$1:$IH$10,[1]Data13!$IH$11:$IH$17</definedName>
    <definedName name="A126001638T">[1]Data14!$AN$1:$AN$10,[1]Data14!$AN$11:$AN$17</definedName>
    <definedName name="A126001642J">[1]Data12!$ET$1:$ET$10,[1]Data12!$ET$11:$ET$17</definedName>
    <definedName name="A126001646T">[1]Data13!$BJ$1:$BJ$10,[1]Data13!$BJ$11:$BJ$17</definedName>
    <definedName name="A126001650J">[1]Data13!$DX$1:$DX$10,[1]Data13!$DX$11:$DX$17</definedName>
    <definedName name="A126001654T">[1]Data12!$FR$1:$FR$10,[1]Data12!$FR$11:$FR$17</definedName>
    <definedName name="A126001658A">[1]Data12!$HN$1:$HN$10,[1]Data12!$HN$11:$HN$17</definedName>
    <definedName name="A126001662T">[1]Data12!$IL$1:$IL$10,[1]Data12!$IL$11:$IL$17</definedName>
    <definedName name="A126001666A">[1]Data13!$CZ$1:$CZ$10,[1]Data13!$CZ$11:$CZ$17</definedName>
    <definedName name="A126001670T">[1]Data13!$EP$1:$EP$10,[1]Data13!$EP$11:$EP$17</definedName>
    <definedName name="A126001674A">[1]Data18!$GD$1:$GD$10,[1]Data18!$GD$11:$GD$17</definedName>
    <definedName name="A126001678K">[1]Data18!$HB$1:$HB$10,[1]Data18!$HB$11:$HB$17</definedName>
    <definedName name="A126001686K">[1]Data18!$BT$1:$BT$10,[1]Data18!$BT$11:$BT$17</definedName>
    <definedName name="A126001690A">[1]Data18!$FF$1:$FF$10,[1]Data18!$FF$11:$FF$17</definedName>
    <definedName name="A126001694K">[1]Data17!$GH$1:$GH$10,[1]Data17!$GH$11:$GH$17</definedName>
    <definedName name="A126001698V">[1]Data18!$L$1:$L$10,[1]Data18!$L$11:$L$17</definedName>
    <definedName name="A126001702X">[1]Data18!$AJ$1:$AJ$10,[1]Data18!$AJ$11:$AJ$17</definedName>
    <definedName name="A126001706J">[1]Data18!$HZ$1:$HZ$10,[1]Data18!$HZ$11:$HZ$17</definedName>
    <definedName name="A126001714J">[1]Data17!$EL$1:$EL$10,[1]Data17!$EL$11:$EL$17</definedName>
    <definedName name="A126001718T">[1]Data18!$BB$1:$BB$10,[1]Data18!$BB$11:$BB$17</definedName>
    <definedName name="A126001722J">[1]Data18!$DP$1:$DP$10,[1]Data18!$DP$11:$DP$17</definedName>
    <definedName name="A126001726T">[1]Data17!$FJ$1:$FJ$10,[1]Data17!$FJ$11:$FJ$17</definedName>
    <definedName name="A126001730J">[1]Data17!$HF$1:$HF$10,[1]Data17!$HF$11:$HF$17</definedName>
    <definedName name="A126001734T">[1]Data17!$ID$1:$ID$10,[1]Data17!$ID$11:$ID$17</definedName>
    <definedName name="A126001738A">[1]Data18!$CR$1:$CR$10,[1]Data18!$CR$11:$CR$17</definedName>
    <definedName name="A126001742T">[1]Data18!$EH$1:$EH$10,[1]Data18!$EH$11:$EH$17</definedName>
    <definedName name="A126001890V">[1]Data12!$AD$1:$AD$10,[1]Data12!$AD$11:$AD$17</definedName>
    <definedName name="A126001894C">[1]Data12!$BB$1:$BB$10,[1]Data12!$BB$11:$BB$17</definedName>
    <definedName name="A126001898L">[1]Data12!$CX$1:$CX$10,[1]Data12!$CX$11:$CX$17</definedName>
    <definedName name="A126001902T">[1]Data11!$FJ$1:$FJ$10,[1]Data11!$FJ$11:$FJ$17</definedName>
    <definedName name="A126001906A">[1]Data12!$F$1:$F$10,[1]Data12!$F$11:$F$17</definedName>
    <definedName name="A126001910T">[1]Data11!$AH$1:$AH$10,[1]Data11!$AH$11:$AH$17</definedName>
    <definedName name="A126001914A">[1]Data11!$DB$1:$DB$10,[1]Data11!$DB$11:$DB$17</definedName>
    <definedName name="A126001918K">[1]Data11!$DZ$1:$DZ$10,[1]Data11!$DZ$11:$DZ$17</definedName>
    <definedName name="A126001922A">[1]Data12!$BZ$1:$BZ$10,[1]Data12!$BZ$11:$BZ$17</definedName>
    <definedName name="A126001926K">[1]Data12!$DV$1:$DV$10,[1]Data12!$DV$11:$DV$17</definedName>
    <definedName name="A126001930A">[1]Data10!$IB$1:$IB$10,[1]Data10!$IB$11:$IB$17</definedName>
    <definedName name="A126001934K">[1]Data11!$ER$1:$ER$10,[1]Data11!$ER$11:$ER$17</definedName>
    <definedName name="A126001938V">[1]Data11!$HF$1:$HF$10,[1]Data11!$HF$11:$HF$17</definedName>
    <definedName name="A126001942K">[1]Data11!$J$1:$J$10,[1]Data11!$J$11:$J$17</definedName>
    <definedName name="A126001946V">[1]Data11!$BF$1:$BF$10,[1]Data11!$BF$11:$BF$17</definedName>
    <definedName name="A126001950K">[1]Data11!$CD$1:$CD$10,[1]Data11!$CD$11:$CD$17</definedName>
    <definedName name="A126001954V">[1]Data11!$GH$1:$GH$10,[1]Data11!$GH$11:$GH$17</definedName>
    <definedName name="A126001958C">[1]Data11!$HX$1:$HX$10,[1]Data11!$HX$11:$HX$17</definedName>
    <definedName name="A126001962V">[1]Data15!$DD$1:$DD$10,[1]Data15!$DD$11:$DD$17</definedName>
    <definedName name="A126001966C">[1]Data15!$EB$1:$EB$10,[1]Data15!$EB$11:$EB$17</definedName>
    <definedName name="A126001970V">[1]Data15!$FX$1:$FX$10,[1]Data15!$FX$11:$FX$17</definedName>
    <definedName name="A126001974C">[1]Data14!$IJ$1:$IJ$10,[1]Data14!$IJ$11:$IJ$17</definedName>
    <definedName name="A126001978L">[1]Data15!$CF$1:$CF$10,[1]Data15!$CF$11:$CF$17</definedName>
    <definedName name="A126001982C">[1]Data14!$DH$1:$DH$10,[1]Data14!$DH$11:$DH$17</definedName>
    <definedName name="A126001986L">[1]Data14!$GB$1:$GB$10,[1]Data14!$GB$11:$GB$17</definedName>
    <definedName name="A126001990C">[1]Data14!$GZ$1:$GZ$10,[1]Data14!$GZ$11:$GZ$17</definedName>
    <definedName name="A126001994L">[1]Data15!$EZ$1:$EZ$10,[1]Data15!$EZ$11:$EZ$17</definedName>
    <definedName name="A126001998W">[1]Data15!$GV$1:$GV$10,[1]Data15!$GV$11:$GV$17</definedName>
    <definedName name="A126002002C">[1]Data14!$BL$1:$BL$10,[1]Data14!$BL$11:$BL$17</definedName>
    <definedName name="A126002006L">[1]Data14!$HR$1:$HR$10,[1]Data14!$HR$11:$HR$17</definedName>
    <definedName name="A126002010C">[1]Data15!$AP$1:$AP$10,[1]Data15!$AP$11:$AP$17</definedName>
    <definedName name="A126002014L">[1]Data14!$CJ$1:$CJ$10,[1]Data14!$CJ$11:$CJ$17</definedName>
    <definedName name="A126002018W">[1]Data14!$EF$1:$EF$10,[1]Data14!$EF$11:$EF$17</definedName>
    <definedName name="A126002022L">[1]Data14!$FD$1:$FD$10,[1]Data14!$FD$11:$FD$17</definedName>
    <definedName name="A126002026W">[1]Data15!$R$1:$R$10,[1]Data15!$R$11:$R$17</definedName>
    <definedName name="A126002030L">[1]Data15!$BH$1:$BH$10,[1]Data15!$BH$11:$BH$17</definedName>
    <definedName name="A126002034W">[1]Data17!$V$1:$V$10,[1]Data17!$V$11:$V$17</definedName>
    <definedName name="A126002038F">[1]Data17!$AT$1:$AT$10,[1]Data17!$AT$11:$AT$17</definedName>
    <definedName name="A126002042W">[1]Data17!$CP$1:$CP$10,[1]Data17!$CP$11:$CP$17</definedName>
    <definedName name="A126002046F">[1]Data16!$FB$1:$FB$10,[1]Data16!$FB$11:$FB$17</definedName>
    <definedName name="A126002050W">[1]Data16!$IN$1:$IN$10,[1]Data16!$IN$11:$IN$17</definedName>
    <definedName name="A126002054F">[1]Data16!$Z$1:$Z$10,[1]Data16!$Z$11:$Z$17</definedName>
    <definedName name="A126002058R">[1]Data16!$CT$1:$CT$10,[1]Data16!$CT$11:$CT$17</definedName>
    <definedName name="A126002062F">[1]Data16!$DR$1:$DR$10,[1]Data16!$DR$11:$DR$17</definedName>
    <definedName name="A126002066R">[1]Data17!$BR$1:$BR$10,[1]Data17!$BR$11:$BR$17</definedName>
    <definedName name="A126002070F">[1]Data17!$DN$1:$DN$10,[1]Data17!$DN$11:$DN$17</definedName>
    <definedName name="A126002074R">[1]Data15!$HT$1:$HT$10,[1]Data15!$HT$11:$HT$17</definedName>
    <definedName name="A126002078X">[1]Data16!$EJ$1:$EJ$10,[1]Data16!$EJ$11:$EJ$17</definedName>
    <definedName name="A126002082R">[1]Data16!$GX$1:$GX$10,[1]Data16!$GX$11:$GX$17</definedName>
    <definedName name="A126002086X">[1]Data16!$B$1:$B$10,[1]Data16!$B$11:$B$17</definedName>
    <definedName name="A126002090R">[1]Data16!$AX$1:$AX$10,[1]Data16!$AX$11:$AX$17</definedName>
    <definedName name="A126002094X">[1]Data16!$BV$1:$BV$10,[1]Data16!$BV$11:$BV$17</definedName>
    <definedName name="A126002098J">[1]Data16!$FZ$1:$FZ$10,[1]Data16!$FZ$11:$FZ$17</definedName>
    <definedName name="A126002102L">[1]Data16!$HP$1:$HP$10,[1]Data16!$HP$11:$HP$17</definedName>
    <definedName name="A126002106W">[1]Data2!$BO$1:$BO$10,[1]Data2!$BO$11:$BO$17</definedName>
    <definedName name="A126002110L">[1]Data2!$CM$1:$CM$10,[1]Data2!$CM$11:$CM$17</definedName>
    <definedName name="A126002114W">[1]Data2!$EI$1:$EI$10,[1]Data2!$EI$11:$EI$17</definedName>
    <definedName name="A126002118F">[1]Data1!$GU$1:$GU$10,[1]Data1!$GU$11:$GU$17</definedName>
    <definedName name="A126002122W">[1]Data2!$AQ$1:$AQ$10,[1]Data2!$AQ$11:$AQ$17</definedName>
    <definedName name="A126002126F">[1]Data1!$BS$1:$BS$10,[1]Data1!$BS$11:$BS$17</definedName>
    <definedName name="A126002130W">[1]Data1!$EM$1:$EM$10,[1]Data1!$EM$11:$EM$17</definedName>
    <definedName name="A126002138R">[1]Data2!$DK$1:$DK$10,[1]Data2!$DK$11:$DK$17</definedName>
    <definedName name="A126002142F">[1]Data2!$FG$1:$FG$10,[1]Data2!$FG$11:$FG$17</definedName>
    <definedName name="A126002146R">[1]Data1!$W$1:$W$10,[1]Data1!$W$11:$W$17</definedName>
    <definedName name="A126002158X">[1]Data1!$AU$1:$AU$10,[1]Data1!$AU$11:$AU$17</definedName>
    <definedName name="A126002162R">[1]Data1!$CQ$1:$CQ$10,[1]Data1!$CQ$11:$CQ$17</definedName>
    <definedName name="A126002166X">[1]Data1!$DO$1:$DO$10,[1]Data1!$DO$11:$DO$17</definedName>
    <definedName name="A126002170R">[1]Data1!$HS$1:$HS$10,[1]Data1!$HS$11:$HS$17</definedName>
    <definedName name="A126002174X">[1]Data2!$S$1:$S$10,[1]Data2!$S$11:$S$17</definedName>
    <definedName name="A126002250R">[1]Data13!$HG$1:$HG$10,[1]Data13!$HG$11:$HG$17</definedName>
    <definedName name="A126002254X">[1]Data13!$IE$1:$IE$10,[1]Data13!$IE$11:$IE$17</definedName>
    <definedName name="A126002258J">[1]Data14!$AK$1:$AK$10,[1]Data14!$AK$11:$AK$17</definedName>
    <definedName name="A126002262X">[1]Data13!$CW$1:$CW$10,[1]Data13!$CW$11:$CW$17</definedName>
    <definedName name="A126002266J">[1]Data13!$GI$1:$GI$10,[1]Data13!$GI$11:$GI$17</definedName>
    <definedName name="A126002270X">[1]Data12!$HK$1:$HK$10,[1]Data12!$HK$11:$HK$17</definedName>
    <definedName name="A126002274J">[1]Data13!$AO$1:$AO$10,[1]Data13!$AO$11:$AO$17</definedName>
    <definedName name="A126002282J">[1]Data14!$M$1:$M$10,[1]Data14!$M$11:$M$17</definedName>
    <definedName name="A126002286T">[1]Data14!$BI$1:$BI$10,[1]Data14!$BI$11:$BI$17</definedName>
    <definedName name="A126002290J">[1]Data12!$FO$1:$FO$10,[1]Data12!$FO$11:$FO$17</definedName>
    <definedName name="A126002302F">[1]Data12!$GM$1:$GM$10,[1]Data12!$GM$11:$GM$17</definedName>
    <definedName name="A126002306R">[1]Data12!$II$1:$II$10,[1]Data12!$II$11:$II$17</definedName>
    <definedName name="A126002310F">[1]Data13!$Q$1:$Q$10,[1]Data13!$Q$11:$Q$17</definedName>
    <definedName name="A126002314R">[1]Data13!$DU$1:$DU$10,[1]Data13!$DU$11:$DU$17</definedName>
    <definedName name="A126002318X">[1]Data13!$FK$1:$FK$10,[1]Data13!$FK$11:$FK$17</definedName>
    <definedName name="A126002322R">[1]Data18!$GY$1:$GY$10,[1]Data18!$GY$11:$GY$17</definedName>
    <definedName name="A126002326X">[1]Data18!$HW$1:$HW$10,[1]Data18!$HW$11:$HW$17</definedName>
    <definedName name="A126002334X">[1]Data18!$CO$1:$CO$10,[1]Data18!$CO$11:$CO$17</definedName>
    <definedName name="A126002338J">[1]Data18!$GA$1:$GA$10,[1]Data18!$GA$11:$GA$17</definedName>
    <definedName name="A126002342X">[1]Data17!$HC$1:$HC$10,[1]Data17!$HC$11:$HC$17</definedName>
    <definedName name="A126002346J">[1]Data18!$AG$1:$AG$10,[1]Data18!$AG$11:$AG$17</definedName>
    <definedName name="A126002362J">[1]Data17!$FG$1:$FG$10,[1]Data17!$FG$11:$FG$17</definedName>
    <definedName name="A126002374T">[1]Data17!$GE$1:$GE$10,[1]Data17!$GE$11:$GE$17</definedName>
    <definedName name="A126002378A">[1]Data17!$IA$1:$IA$10,[1]Data17!$IA$11:$IA$17</definedName>
    <definedName name="A126002382T">[1]Data18!$I$1:$I$10,[1]Data18!$I$11:$I$17</definedName>
    <definedName name="A126002386A">[1]Data18!$DM$1:$DM$10,[1]Data18!$DM$11:$DM$17</definedName>
    <definedName name="A126002390T">[1]Data18!$FC$1:$FC$10,[1]Data18!$FC$11:$FC$17</definedName>
    <definedName name="A126002538A">[1]Data12!$AY$1:$AY$10,[1]Data12!$AY$11:$AY$17</definedName>
    <definedName name="A126002542T">[1]Data12!$BW$1:$BW$10,[1]Data12!$BW$11:$BW$17</definedName>
    <definedName name="A126002546A">[1]Data12!$DS$1:$DS$10,[1]Data12!$DS$11:$DS$17</definedName>
    <definedName name="A126002550T">[1]Data11!$GE$1:$GE$10,[1]Data11!$GE$11:$GE$17</definedName>
    <definedName name="A126002554A">[1]Data12!$AA$1:$AA$10,[1]Data12!$AA$11:$AA$17</definedName>
    <definedName name="A126002558K">[1]Data11!$BC$1:$BC$10,[1]Data11!$BC$11:$BC$17</definedName>
    <definedName name="A126002562A">[1]Data11!$DW$1:$DW$10,[1]Data11!$DW$11:$DW$17</definedName>
    <definedName name="A126002570A">[1]Data12!$CU$1:$CU$10,[1]Data12!$CU$11:$CU$17</definedName>
    <definedName name="A126002574K">[1]Data12!$EQ$1:$EQ$10,[1]Data12!$EQ$11:$EQ$17</definedName>
    <definedName name="A126002578V">[1]Data11!$G$1:$G$10,[1]Data11!$G$11:$G$17</definedName>
    <definedName name="A126002590K">[1]Data11!$AE$1:$AE$10,[1]Data11!$AE$11:$AE$17</definedName>
    <definedName name="A126002594V">[1]Data11!$CA$1:$CA$10,[1]Data11!$CA$11:$CA$17</definedName>
    <definedName name="A126002598C">[1]Data11!$CY$1:$CY$10,[1]Data11!$CY$11:$CY$17</definedName>
    <definedName name="A126002602J">[1]Data11!$HC$1:$HC$10,[1]Data11!$HC$11:$HC$17</definedName>
    <definedName name="A126002606T">[1]Data12!$C$1:$C$10,[1]Data12!$C$11:$C$17</definedName>
    <definedName name="A126002610J">[1]Data15!$DY$1:$DY$10,[1]Data15!$DY$11:$DY$17</definedName>
    <definedName name="A126002614T">[1]Data15!$EW$1:$EW$10,[1]Data15!$EW$11:$EW$17</definedName>
    <definedName name="A126002618A">[1]Data15!$GS$1:$GS$10,[1]Data15!$GS$11:$GS$17</definedName>
    <definedName name="A126002622T">[1]Data15!$O$1:$O$10,[1]Data15!$O$11:$O$17</definedName>
    <definedName name="A126002626A">[1]Data15!$DA$1:$DA$10,[1]Data15!$DA$11:$DA$17</definedName>
    <definedName name="A126002630T">[1]Data14!$EC$1:$EC$10,[1]Data14!$EC$11:$EC$17</definedName>
    <definedName name="A126002634A">[1]Data14!$GW$1:$GW$10,[1]Data14!$GW$11:$GW$17</definedName>
    <definedName name="A126002642A">[1]Data15!$FU$1:$FU$10,[1]Data15!$FU$11:$FU$17</definedName>
    <definedName name="A126002646K">[1]Data15!$HQ$1:$HQ$10,[1]Data15!$HQ$11:$HQ$17</definedName>
    <definedName name="A126002650A">[1]Data14!$CG$1:$CG$10,[1]Data14!$CG$11:$CG$17</definedName>
    <definedName name="A126002662K">[1]Data14!$DE$1:$DE$10,[1]Data14!$DE$11:$DE$17</definedName>
    <definedName name="A126002666V">[1]Data14!$FA$1:$FA$10,[1]Data14!$FA$11:$FA$17</definedName>
    <definedName name="A126002670K">[1]Data14!$FY$1:$FY$10,[1]Data14!$FY$11:$FY$17</definedName>
    <definedName name="A126002674V">[1]Data15!$AM$1:$AM$10,[1]Data15!$AM$11:$AM$17</definedName>
    <definedName name="A126002678C">[1]Data15!$CC$1:$CC$10,[1]Data15!$CC$11:$CC$17</definedName>
    <definedName name="A126002682V">[1]Data17!$AQ$1:$AQ$10,[1]Data17!$AQ$11:$AQ$17</definedName>
    <definedName name="A126002686C">[1]Data17!$BO$1:$BO$10,[1]Data17!$BO$11:$BO$17</definedName>
    <definedName name="A126002690V">[1]Data17!$DK$1:$DK$10,[1]Data17!$DK$11:$DK$17</definedName>
    <definedName name="A126002694C">[1]Data16!$FW$1:$FW$10,[1]Data16!$FW$11:$FW$17</definedName>
    <definedName name="A126002698L">[1]Data17!$S$1:$S$10,[1]Data17!$S$11:$S$17</definedName>
    <definedName name="A126002702T">[1]Data16!$AU$1:$AU$10,[1]Data16!$AU$11:$AU$17</definedName>
    <definedName name="A126002706A">[1]Data16!$DO$1:$DO$10,[1]Data16!$DO$11:$DO$17</definedName>
    <definedName name="A126002714A">[1]Data17!$CM$1:$CM$10,[1]Data17!$CM$11:$CM$17</definedName>
    <definedName name="A126002718K">[1]Data17!$EI$1:$EI$10,[1]Data17!$EI$11:$EI$17</definedName>
    <definedName name="A126002722A">[1]Data15!$IO$1:$IO$10,[1]Data15!$IO$11:$IO$17</definedName>
    <definedName name="A126002734K">[1]Data16!$W$1:$W$10,[1]Data16!$W$11:$W$17</definedName>
    <definedName name="A126002738V">[1]Data16!$BS$1:$BS$10,[1]Data16!$BS$11:$BS$17</definedName>
    <definedName name="A126002742K">[1]Data16!$CQ$1:$CQ$10,[1]Data16!$CQ$11:$CQ$17</definedName>
    <definedName name="A126002746V">[1]Data16!$GU$1:$GU$10,[1]Data16!$GU$11:$GU$17</definedName>
    <definedName name="A126002750K">[1]Data16!$IK$1:$IK$10,[1]Data16!$IK$11:$IK$17</definedName>
    <definedName name="A126002754V">[1]Data2!$BC$1:$BC$10,[1]Data2!$BC$11:$BC$17</definedName>
    <definedName name="A126002758C">[1]Data2!$CA$1:$CA$10,[1]Data2!$CA$11:$CA$17</definedName>
    <definedName name="A126002762V">[1]Data2!$DW$1:$DW$10,[1]Data2!$DW$11:$DW$17</definedName>
    <definedName name="A126002766C">[1]Data1!$GI$1:$GI$10,[1]Data1!$GI$11:$GI$17</definedName>
    <definedName name="A126002770V">[1]Data2!$AE$1:$AE$10,[1]Data2!$AE$11:$AE$17</definedName>
    <definedName name="A126002774C">[1]Data1!$BG$1:$BG$10,[1]Data1!$BG$11:$BG$17</definedName>
    <definedName name="A126002778L">[1]Data1!$EA$1:$EA$10,[1]Data1!$EA$11:$EA$17</definedName>
    <definedName name="A126002782C">[1]Data1!$EY$1:$EY$10,[1]Data1!$EY$11:$EY$17</definedName>
    <definedName name="A126002786L">[1]Data2!$CY$1:$CY$10,[1]Data2!$CY$11:$CY$17</definedName>
    <definedName name="A126002790C">[1]Data2!$EU$1:$EU$10,[1]Data2!$EU$11:$EU$17</definedName>
    <definedName name="A126002794L">[1]Data1!$K$1:$K$10,[1]Data1!$K$11:$K$17</definedName>
    <definedName name="A126002798W">[1]Data1!$FQ$1:$FQ$10,[1]Data1!$FQ$11:$FQ$17</definedName>
    <definedName name="A126002802A">[1]Data1!$IE$1:$IE$10,[1]Data1!$IE$11:$IE$17</definedName>
    <definedName name="A126002806K">[1]Data1!$AI$1:$AI$10,[1]Data1!$AI$11:$AI$17</definedName>
    <definedName name="A126002810A">[1]Data1!$CE$1:$CE$10,[1]Data1!$CE$11:$CE$17</definedName>
    <definedName name="A126002814K">[1]Data1!$DC$1:$DC$10,[1]Data1!$DC$11:$DC$17</definedName>
    <definedName name="A126002818V">[1]Data1!$HG$1:$HG$10,[1]Data1!$HG$11:$HG$17</definedName>
    <definedName name="A126002822K">[1]Data2!$G$1:$G$10,[1]Data2!$G$11:$G$17</definedName>
    <definedName name="A126002898F">[1]Data13!$GU$1:$GU$10,[1]Data13!$GU$11:$GU$17</definedName>
    <definedName name="A126002902K">[1]Data13!$HS$1:$HS$10,[1]Data13!$HS$11:$HS$17</definedName>
    <definedName name="A126002906V">[1]Data14!$Y$1:$Y$10,[1]Data14!$Y$11:$Y$17</definedName>
    <definedName name="A126002910K">[1]Data13!$CK$1:$CK$10,[1]Data13!$CK$11:$CK$17</definedName>
    <definedName name="A126002914V">[1]Data13!$FW$1:$FW$10,[1]Data13!$FW$11:$FW$17</definedName>
    <definedName name="A126002918C">[1]Data12!$GY$1:$GY$10,[1]Data12!$GY$11:$GY$17</definedName>
    <definedName name="A126002922V">[1]Data13!$AC$1:$AC$10,[1]Data13!$AC$11:$AC$17</definedName>
    <definedName name="A126002926C">[1]Data13!$BA$1:$BA$10,[1]Data13!$BA$11:$BA$17</definedName>
    <definedName name="A126002930V">[1]Data13!$IQ$1:$IQ$10,[1]Data13!$IQ$11:$IQ$17</definedName>
    <definedName name="A126002934C">[1]Data14!$AW$1:$AW$10,[1]Data14!$AW$11:$AW$17</definedName>
    <definedName name="A126002938L">[1]Data12!$FC$1:$FC$10,[1]Data12!$FC$11:$FC$17</definedName>
    <definedName name="A126002942C">[1]Data13!$BS$1:$BS$10,[1]Data13!$BS$11:$BS$17</definedName>
    <definedName name="A126002946L">[1]Data13!$EG$1:$EG$10,[1]Data13!$EG$11:$EG$17</definedName>
    <definedName name="A126002950C">[1]Data12!$GA$1:$GA$10,[1]Data12!$GA$11:$GA$17</definedName>
    <definedName name="A126002954L">[1]Data12!$HW$1:$HW$10,[1]Data12!$HW$11:$HW$17</definedName>
    <definedName name="A126002958W">[1]Data13!$E$1:$E$10,[1]Data13!$E$11:$E$17</definedName>
    <definedName name="A126002962L">[1]Data13!$DI$1:$DI$10,[1]Data13!$DI$11:$DI$17</definedName>
    <definedName name="A126002966W">[1]Data13!$EY$1:$EY$10,[1]Data13!$EY$11:$EY$17</definedName>
    <definedName name="A126002970L">[1]Data18!$GM$1:$GM$10,[1]Data18!$GM$11:$GM$17</definedName>
    <definedName name="A126002974W">[1]Data18!$HK$1:$HK$10,[1]Data18!$HK$11:$HK$17</definedName>
    <definedName name="A126002982W">[1]Data18!$CC$1:$CC$10,[1]Data18!$CC$11:$CC$17</definedName>
    <definedName name="A126002986F">[1]Data18!$FO$1:$FO$10,[1]Data18!$FO$11:$FO$17</definedName>
    <definedName name="A126002990W">[1]Data17!$GQ$1:$GQ$10,[1]Data17!$GQ$11:$GQ$17</definedName>
    <definedName name="A126002994F">[1]Data18!$U$1:$U$10,[1]Data18!$U$11:$U$17</definedName>
    <definedName name="A126002998R">[1]Data18!$AS$1:$AS$10,[1]Data18!$AS$11:$AS$17</definedName>
    <definedName name="A126003002W">[1]Data18!$II$1:$II$10,[1]Data18!$II$11:$II$17</definedName>
    <definedName name="A126003010W">[1]Data17!$EU$1:$EU$10,[1]Data17!$EU$11:$EU$17</definedName>
    <definedName name="A126003014F">[1]Data18!$BK$1:$BK$10,[1]Data18!$BK$11:$BK$17</definedName>
    <definedName name="A126003018R">[1]Data18!$DY$1:$DY$10,[1]Data18!$DY$11:$DY$17</definedName>
    <definedName name="A126003022F">[1]Data17!$FS$1:$FS$10,[1]Data17!$FS$11:$FS$17</definedName>
    <definedName name="A126003026R">[1]Data17!$HO$1:$HO$10,[1]Data17!$HO$11:$HO$17</definedName>
    <definedName name="A126003030F">[1]Data17!$IM$1:$IM$10,[1]Data17!$IM$11:$IM$17</definedName>
    <definedName name="A126003034R">[1]Data18!$DA$1:$DA$10,[1]Data18!$DA$11:$DA$17</definedName>
    <definedName name="A126003038X">[1]Data18!$EQ$1:$EQ$10,[1]Data18!$EQ$11:$EQ$17</definedName>
    <definedName name="A126003186A">[1]Data12!$AM$1:$AM$10,[1]Data12!$AM$11:$AM$17</definedName>
    <definedName name="A126003190T">[1]Data12!$BK$1:$BK$10,[1]Data12!$BK$11:$BK$17</definedName>
    <definedName name="A126003194A">[1]Data12!$DG$1:$DG$10,[1]Data12!$DG$11:$DG$17</definedName>
    <definedName name="A126003198K">[1]Data11!$FS$1:$FS$10,[1]Data11!$FS$11:$FS$17</definedName>
    <definedName name="A126003202R">[1]Data12!$O$1:$O$10,[1]Data12!$O$11:$O$17</definedName>
    <definedName name="A126003206X">[1]Data11!$AQ$1:$AQ$10,[1]Data11!$AQ$11:$AQ$17</definedName>
    <definedName name="A126003210R">[1]Data11!$DK$1:$DK$10,[1]Data11!$DK$11:$DK$17</definedName>
    <definedName name="A126003214X">[1]Data11!$EI$1:$EI$10,[1]Data11!$EI$11:$EI$17</definedName>
    <definedName name="A126003218J">[1]Data12!$CI$1:$CI$10,[1]Data12!$CI$11:$CI$17</definedName>
    <definedName name="A126003222X">[1]Data12!$EE$1:$EE$10,[1]Data12!$EE$11:$EE$17</definedName>
    <definedName name="A126003226J">[1]Data10!$IK$1:$IK$10,[1]Data10!$IK$11:$IK$17</definedName>
    <definedName name="A126003230X">[1]Data11!$FA$1:$FA$10,[1]Data11!$FA$11:$FA$17</definedName>
    <definedName name="A126003234J">[1]Data11!$HO$1:$HO$10,[1]Data11!$HO$11:$HO$17</definedName>
    <definedName name="A126003238T">[1]Data11!$S$1:$S$10,[1]Data11!$S$11:$S$17</definedName>
    <definedName name="A126003242J">[1]Data11!$BO$1:$BO$10,[1]Data11!$BO$11:$BO$17</definedName>
    <definedName name="A126003246T">[1]Data11!$CM$1:$CM$10,[1]Data11!$CM$11:$CM$17</definedName>
    <definedName name="A126003250J">[1]Data11!$GQ$1:$GQ$10,[1]Data11!$GQ$11:$GQ$17</definedName>
    <definedName name="A126003254T">[1]Data11!$IG$1:$IG$10,[1]Data11!$IG$11:$IG$17</definedName>
    <definedName name="A126003258A">[1]Data15!$DM$1:$DM$10,[1]Data15!$DM$11:$DM$17</definedName>
    <definedName name="A126003262T">[1]Data15!$EK$1:$EK$10,[1]Data15!$EK$11:$EK$17</definedName>
    <definedName name="A126003266A">[1]Data15!$GG$1:$GG$10,[1]Data15!$GG$11:$GG$17</definedName>
    <definedName name="A126003270T">[1]Data15!$C$1:$C$10,[1]Data15!$C$11:$C$17</definedName>
    <definedName name="A126003274A">[1]Data15!$CO$1:$CO$10,[1]Data15!$CO$11:$CO$17</definedName>
    <definedName name="A126003278K">[1]Data14!$DQ$1:$DQ$10,[1]Data14!$DQ$11:$DQ$17</definedName>
    <definedName name="A126003282A">[1]Data14!$GK$1:$GK$10,[1]Data14!$GK$11:$GK$17</definedName>
    <definedName name="A126003286K">[1]Data14!$HI$1:$HI$10,[1]Data14!$HI$11:$HI$17</definedName>
    <definedName name="A126003290A">[1]Data15!$FI$1:$FI$10,[1]Data15!$FI$11:$FI$17</definedName>
    <definedName name="A126003294K">[1]Data15!$HE$1:$HE$10,[1]Data15!$HE$11:$HE$17</definedName>
    <definedName name="A126003298V">[1]Data14!$BU$1:$BU$10,[1]Data14!$BU$11:$BU$17</definedName>
    <definedName name="A126003302X">[1]Data14!$IA$1:$IA$10,[1]Data14!$IA$11:$IA$17</definedName>
    <definedName name="A126003306J">[1]Data15!$AY$1:$AY$10,[1]Data15!$AY$11:$AY$17</definedName>
    <definedName name="A126003310X">[1]Data14!$CS$1:$CS$10,[1]Data14!$CS$11:$CS$17</definedName>
    <definedName name="A126003314J">[1]Data14!$EO$1:$EO$10,[1]Data14!$EO$11:$EO$17</definedName>
    <definedName name="A126003318T">[1]Data14!$FM$1:$FM$10,[1]Data14!$FM$11:$FM$17</definedName>
    <definedName name="A126003322J">[1]Data15!$AA$1:$AA$10,[1]Data15!$AA$11:$AA$17</definedName>
    <definedName name="A126003326T">[1]Data15!$BQ$1:$BQ$10,[1]Data15!$BQ$11:$BQ$17</definedName>
    <definedName name="A126003330J">[1]Data17!$AE$1:$AE$10,[1]Data17!$AE$11:$AE$17</definedName>
    <definedName name="A126003334T">[1]Data17!$BC$1:$BC$10,[1]Data17!$BC$11:$BC$17</definedName>
    <definedName name="A126003338A">[1]Data17!$CY$1:$CY$10,[1]Data17!$CY$11:$CY$17</definedName>
    <definedName name="A126003342T">[1]Data16!$FK$1:$FK$10,[1]Data16!$FK$11:$FK$17</definedName>
    <definedName name="A126003346A">[1]Data17!$G$1:$G$10,[1]Data17!$G$11:$G$17</definedName>
    <definedName name="A126003350T">[1]Data16!$AI$1:$AI$10,[1]Data16!$AI$11:$AI$17</definedName>
    <definedName name="A126003354A">[1]Data16!$DC$1:$DC$10,[1]Data16!$DC$11:$DC$17</definedName>
    <definedName name="A126003358K">[1]Data16!$EA$1:$EA$10,[1]Data16!$EA$11:$EA$17</definedName>
    <definedName name="A126003362A">[1]Data17!$CA$1:$CA$10,[1]Data17!$CA$11:$CA$17</definedName>
    <definedName name="A126003366K">[1]Data17!$DW$1:$DW$10,[1]Data17!$DW$11:$DW$17</definedName>
    <definedName name="A126003370A">[1]Data15!$IC$1:$IC$10,[1]Data15!$IC$11:$IC$17</definedName>
    <definedName name="A126003374K">[1]Data16!$ES$1:$ES$10,[1]Data16!$ES$11:$ES$17</definedName>
    <definedName name="A126003378V">[1]Data16!$HG$1:$HG$10,[1]Data16!$HG$11:$HG$17</definedName>
    <definedName name="A126003382K">[1]Data16!$K$1:$K$10,[1]Data16!$K$11:$K$17</definedName>
    <definedName name="A126003386V">[1]Data16!$BG$1:$BG$10,[1]Data16!$BG$11:$BG$17</definedName>
    <definedName name="A126003390K">[1]Data16!$CE$1:$CE$10,[1]Data16!$CE$11:$CE$17</definedName>
    <definedName name="A126003394V">[1]Data16!$GI$1:$GI$10,[1]Data16!$GI$11:$GI$17</definedName>
    <definedName name="A126003398C">[1]Data16!$HY$1:$HY$10,[1]Data16!$HY$11:$HY$17</definedName>
    <definedName name="A126003402J">[1]Data2!$BL$1:$BL$10,[1]Data2!$BL$11:$BL$17</definedName>
    <definedName name="A126003406T">[1]Data2!$CJ$1:$CJ$10,[1]Data2!$CJ$11:$CJ$17</definedName>
    <definedName name="A126003410J">[1]Data2!$EF$1:$EF$10,[1]Data2!$EF$11:$EF$17</definedName>
    <definedName name="A126003414T">[1]Data1!$GR$1:$GR$10,[1]Data1!$GR$11:$GR$17</definedName>
    <definedName name="A126003418A">[1]Data2!$AN$1:$AN$10,[1]Data2!$AN$11:$AN$17</definedName>
    <definedName name="A126003422T">[1]Data1!$BP$1:$BP$10,[1]Data1!$BP$11:$BP$17</definedName>
    <definedName name="A126003426A">[1]Data1!$EJ$1:$EJ$10,[1]Data1!$EJ$11:$EJ$17</definedName>
    <definedName name="A126003430T">[1]Data1!$FE$1:$FE$10,[1]Data1!$FE$11:$FE$17</definedName>
    <definedName name="A126003434A">[1]Data2!$DH$1:$DH$10,[1]Data2!$DH$11:$DH$17</definedName>
    <definedName name="A126003438K">[1]Data2!$FD$1:$FD$10,[1]Data2!$FD$11:$FD$17</definedName>
    <definedName name="A126003442A">[1]Data1!$T$1:$T$10,[1]Data1!$T$11:$T$17</definedName>
    <definedName name="A126003446K">[1]Data1!$FW$1:$FW$10,[1]Data1!$FW$11:$FW$17</definedName>
    <definedName name="A126003450A">[1]Data1!$IK$1:$IK$10,[1]Data1!$IK$11:$IK$17</definedName>
    <definedName name="A126003454K">[1]Data1!$AR$1:$AR$10,[1]Data1!$AR$11:$AR$17</definedName>
    <definedName name="A126003458V">[1]Data1!$CN$1:$CN$10,[1]Data1!$CN$11:$CN$17</definedName>
    <definedName name="A126003462K">[1]Data1!$DL$1:$DL$10,[1]Data1!$DL$11:$DL$17</definedName>
    <definedName name="A126003466V">[1]Data1!$HP$1:$HP$10,[1]Data1!$HP$11:$HP$17</definedName>
    <definedName name="A126003470K">[1]Data2!$P$1:$P$10,[1]Data2!$P$11:$P$17</definedName>
    <definedName name="A126003546V">[1]Data13!$HD$1:$HD$10,[1]Data13!$HD$11:$HD$17</definedName>
    <definedName name="A126003550K">[1]Data13!$IB$1:$IB$10,[1]Data13!$IB$11:$IB$17</definedName>
    <definedName name="A126003554V">[1]Data14!$AH$1:$AH$10,[1]Data14!$AH$11:$AH$17</definedName>
    <definedName name="A126003558C">[1]Data13!$CT$1:$CT$10,[1]Data13!$CT$11:$CT$17</definedName>
    <definedName name="A126003562V">[1]Data13!$GF$1:$GF$10,[1]Data13!$GF$11:$GF$17</definedName>
    <definedName name="A126003566C">[1]Data12!$HH$1:$HH$10,[1]Data12!$HH$11:$HH$17</definedName>
    <definedName name="A126003570V">[1]Data13!$AL$1:$AL$10,[1]Data13!$AL$11:$AL$17</definedName>
    <definedName name="A126003574C">[1]Data13!$BG$1:$BG$10,[1]Data13!$BG$11:$BG$17</definedName>
    <definedName name="A126003578L">[1]Data14!$J$1:$J$10,[1]Data14!$J$11:$J$17</definedName>
    <definedName name="A126003582C">[1]Data14!$BF$1:$BF$10,[1]Data14!$BF$11:$BF$17</definedName>
    <definedName name="A126003586L">[1]Data12!$FL$1:$FL$10,[1]Data12!$FL$11:$FL$17</definedName>
    <definedName name="A126003590C">[1]Data13!$BY$1:$BY$10,[1]Data13!$BY$11:$BY$17</definedName>
    <definedName name="A126003594L">[1]Data13!$EM$1:$EM$10,[1]Data13!$EM$11:$EM$17</definedName>
    <definedName name="A126003598W">[1]Data12!$GJ$1:$GJ$10,[1]Data12!$GJ$11:$GJ$17</definedName>
    <definedName name="A126003602A">[1]Data12!$IF$1:$IF$10,[1]Data12!$IF$11:$IF$17</definedName>
    <definedName name="A126003606K">[1]Data13!$N$1:$N$10,[1]Data13!$N$11:$N$17</definedName>
    <definedName name="A126003610A">[1]Data13!$DR$1:$DR$10,[1]Data13!$DR$11:$DR$17</definedName>
    <definedName name="A126003614K">[1]Data13!$FH$1:$FH$10,[1]Data13!$FH$11:$FH$17</definedName>
    <definedName name="A126003618V">[1]Data18!$GV$1:$GV$10,[1]Data18!$GV$11:$GV$17</definedName>
    <definedName name="A126003622K">[1]Data18!$HT$1:$HT$10,[1]Data18!$HT$11:$HT$17</definedName>
    <definedName name="A126003630K">[1]Data18!$CL$1:$CL$10,[1]Data18!$CL$11:$CL$17</definedName>
    <definedName name="A126003634V">[1]Data18!$FX$1:$FX$10,[1]Data18!$FX$11:$FX$17</definedName>
    <definedName name="A126003638C">[1]Data17!$GZ$1:$GZ$10,[1]Data17!$GZ$11:$GZ$17</definedName>
    <definedName name="A126003642V">[1]Data18!$AD$1:$AD$10,[1]Data18!$AD$11:$AD$17</definedName>
    <definedName name="A126003646C">[1]Data18!$AY$1:$AY$10,[1]Data18!$AY$11:$AY$17</definedName>
    <definedName name="A126003658L">[1]Data17!$FD$1:$FD$10,[1]Data17!$FD$11:$FD$17</definedName>
    <definedName name="A126003662C">[1]Data18!$BQ$1:$BQ$10,[1]Data18!$BQ$11:$BQ$17</definedName>
    <definedName name="A126003666L">[1]Data18!$EE$1:$EE$10,[1]Data18!$EE$11:$EE$17</definedName>
    <definedName name="A126003670C">[1]Data17!$GB$1:$GB$10,[1]Data17!$GB$11:$GB$17</definedName>
    <definedName name="A126003674L">[1]Data17!$HX$1:$HX$10,[1]Data17!$HX$11:$HX$17</definedName>
    <definedName name="A126003678W">[1]Data18!$F$1:$F$10,[1]Data18!$F$11:$F$17</definedName>
    <definedName name="A126003682L">[1]Data18!$DJ$1:$DJ$10,[1]Data18!$DJ$11:$DJ$17</definedName>
    <definedName name="A126003686W">[1]Data18!$EZ$1:$EZ$10,[1]Data18!$EZ$11:$EZ$17</definedName>
    <definedName name="A126003834L">[1]Data12!$AV$1:$AV$10,[1]Data12!$AV$11:$AV$17</definedName>
    <definedName name="A126003838W">[1]Data12!$BT$1:$BT$10,[1]Data12!$BT$11:$BT$17</definedName>
    <definedName name="A126003842L">[1]Data12!$DP$1:$DP$10,[1]Data12!$DP$11:$DP$17</definedName>
    <definedName name="A126003846W">[1]Data11!$GB$1:$GB$10,[1]Data11!$GB$11:$GB$17</definedName>
    <definedName name="A126003850L">[1]Data12!$X$1:$X$10,[1]Data12!$X$11:$X$17</definedName>
    <definedName name="A126003854W">[1]Data11!$AZ$1:$AZ$10,[1]Data11!$AZ$11:$AZ$17</definedName>
    <definedName name="A126003858F">[1]Data11!$DT$1:$DT$10,[1]Data11!$DT$11:$DT$17</definedName>
    <definedName name="A126003862W">[1]Data11!$EO$1:$EO$10,[1]Data11!$EO$11:$EO$17</definedName>
    <definedName name="A126003866F">[1]Data12!$CR$1:$CR$10,[1]Data12!$CR$11:$CR$17</definedName>
    <definedName name="A126003870W">[1]Data12!$EN$1:$EN$10,[1]Data12!$EN$11:$EN$17</definedName>
    <definedName name="A126003874F">[1]Data11!$D$1:$D$10,[1]Data11!$D$11:$D$17</definedName>
    <definedName name="A126003878R">[1]Data11!$FG$1:$FG$10,[1]Data11!$FG$11:$FG$17</definedName>
    <definedName name="A126003882F">[1]Data11!$HU$1:$HU$10,[1]Data11!$HU$11:$HU$17</definedName>
    <definedName name="A126003886R">[1]Data11!$AB$1:$AB$10,[1]Data11!$AB$11:$AB$17</definedName>
    <definedName name="A126003890F">[1]Data11!$BX$1:$BX$10,[1]Data11!$BX$11:$BX$17</definedName>
    <definedName name="A126003894R">[1]Data11!$CV$1:$CV$10,[1]Data11!$CV$11:$CV$17</definedName>
    <definedName name="A126003898X">[1]Data11!$GZ$1:$GZ$10,[1]Data11!$GZ$11:$GZ$17</definedName>
    <definedName name="A126003902C">[1]Data11!$IP$1:$IP$10,[1]Data11!$IP$11:$IP$17</definedName>
    <definedName name="A126003906L">[1]Data15!$DV$1:$DV$10,[1]Data15!$DV$11:$DV$17</definedName>
    <definedName name="A126003910C">[1]Data15!$ET$1:$ET$10,[1]Data15!$ET$11:$ET$17</definedName>
    <definedName name="A126003914L">[1]Data15!$GP$1:$GP$10,[1]Data15!$GP$11:$GP$17</definedName>
    <definedName name="A126003918W">[1]Data15!$L$1:$L$10,[1]Data15!$L$11:$L$17</definedName>
    <definedName name="A126003922L">[1]Data15!$CX$1:$CX$10,[1]Data15!$CX$11:$CX$17</definedName>
    <definedName name="A126003926W">[1]Data14!$DZ$1:$DZ$10,[1]Data14!$DZ$11:$DZ$17</definedName>
    <definedName name="A126003930L">[1]Data14!$GT$1:$GT$10,[1]Data14!$GT$11:$GT$17</definedName>
    <definedName name="A126003934W">[1]Data14!$HO$1:$HO$10,[1]Data14!$HO$11:$HO$17</definedName>
    <definedName name="A126003938F">[1]Data15!$FR$1:$FR$10,[1]Data15!$FR$11:$FR$17</definedName>
    <definedName name="A126003942W">[1]Data15!$HN$1:$HN$10,[1]Data15!$HN$11:$HN$17</definedName>
    <definedName name="A126003946F">[1]Data14!$CD$1:$CD$10,[1]Data14!$CD$11:$CD$17</definedName>
    <definedName name="A126003950W">[1]Data14!$IG$1:$IG$10,[1]Data14!$IG$11:$IG$17</definedName>
    <definedName name="A126003954F">[1]Data15!$BE$1:$BE$10,[1]Data15!$BE$11:$BE$17</definedName>
    <definedName name="A126003958R">[1]Data14!$DB$1:$DB$10,[1]Data14!$DB$11:$DB$17</definedName>
    <definedName name="A126003962F">[1]Data14!$EX$1:$EX$10,[1]Data14!$EX$11:$EX$17</definedName>
    <definedName name="A126003966R">[1]Data14!$FV$1:$FV$10,[1]Data14!$FV$11:$FV$17</definedName>
    <definedName name="A126003970F">[1]Data15!$AJ$1:$AJ$10,[1]Data15!$AJ$11:$AJ$17</definedName>
    <definedName name="A126003974R">[1]Data15!$BZ$1:$BZ$10,[1]Data15!$BZ$11:$BZ$17</definedName>
    <definedName name="A126003978X">[1]Data17!$AN$1:$AN$10,[1]Data17!$AN$11:$AN$17</definedName>
    <definedName name="A126003982R">[1]Data17!$BL$1:$BL$10,[1]Data17!$BL$11:$BL$17</definedName>
    <definedName name="A126003986X">[1]Data17!$DH$1:$DH$10,[1]Data17!$DH$11:$DH$17</definedName>
    <definedName name="A126003990R">[1]Data16!$FT$1:$FT$10,[1]Data16!$FT$11:$FT$17</definedName>
    <definedName name="A126003994X">[1]Data17!$P$1:$P$10,[1]Data17!$P$11:$P$17</definedName>
    <definedName name="A126003998J">[1]Data16!$AR$1:$AR$10,[1]Data16!$AR$11:$AR$17</definedName>
    <definedName name="A126004002R">[1]Data16!$DL$1:$DL$10,[1]Data16!$DL$11:$DL$17</definedName>
    <definedName name="A126004006X">[1]Data16!$EG$1:$EG$10,[1]Data16!$EG$11:$EG$17</definedName>
    <definedName name="A126004010R">[1]Data17!$CJ$1:$CJ$10,[1]Data17!$CJ$11:$CJ$17</definedName>
    <definedName name="A126004014X">[1]Data17!$EF$1:$EF$10,[1]Data17!$EF$11:$EF$17</definedName>
    <definedName name="A126004018J">[1]Data15!$IL$1:$IL$10,[1]Data15!$IL$11:$IL$17</definedName>
    <definedName name="A126004022X">[1]Data16!$EY$1:$EY$10,[1]Data16!$EY$11:$EY$17</definedName>
    <definedName name="A126004026J">[1]Data16!$HM$1:$HM$10,[1]Data16!$HM$11:$HM$17</definedName>
    <definedName name="A126004030X">[1]Data16!$T$1:$T$10,[1]Data16!$T$11:$T$17</definedName>
    <definedName name="A126004034J">[1]Data16!$BP$1:$BP$10,[1]Data16!$BP$11:$BP$17</definedName>
    <definedName name="A126004038T">[1]Data16!$CN$1:$CN$10,[1]Data16!$CN$11:$CN$17</definedName>
    <definedName name="A126004042J">[1]Data16!$GR$1:$GR$10,[1]Data16!$GR$11:$GR$17</definedName>
    <definedName name="A126004046T">[1]Data16!$IH$1:$IH$10,[1]Data16!$IH$11:$IH$17</definedName>
    <definedName name="A126004050J">[1]Data2!$BI$1:$BI$10,[1]Data2!$BI$11:$BI$17</definedName>
    <definedName name="A126004054T">[1]Data2!$CG$1:$CG$10,[1]Data2!$CG$11:$CG$17</definedName>
    <definedName name="A126004058A">[1]Data2!$EC$1:$EC$10,[1]Data2!$EC$11:$EC$17</definedName>
    <definedName name="A126004062T">[1]Data1!$GO$1:$GO$10,[1]Data1!$GO$11:$GO$17</definedName>
    <definedName name="A126004066A">[1]Data2!$AK$1:$AK$10,[1]Data2!$AK$11:$AK$17</definedName>
    <definedName name="A126004070T">[1]Data1!$BM$1:$BM$10,[1]Data1!$BM$11:$BM$17</definedName>
    <definedName name="A126004074A">[1]Data1!$EG$1:$EG$10,[1]Data1!$EG$11:$EG$17</definedName>
    <definedName name="A126004078K">[1]Data1!$FB$1:$FB$10,[1]Data1!$FB$11:$FB$17</definedName>
    <definedName name="A126004082A">[1]Data2!$DE$1:$DE$10,[1]Data2!$DE$11:$DE$17</definedName>
    <definedName name="A126004086K">[1]Data2!$FA$1:$FA$10,[1]Data2!$FA$11:$FA$17</definedName>
    <definedName name="A126004090A">[1]Data1!$Q$1:$Q$10,[1]Data1!$Q$11:$Q$17</definedName>
    <definedName name="A126004094K">[1]Data1!$FT$1:$FT$10,[1]Data1!$FT$11:$FT$17</definedName>
    <definedName name="A126004098V">[1]Data1!$IH$1:$IH$10,[1]Data1!$IH$11:$IH$17</definedName>
    <definedName name="A126004102X">[1]Data1!$AO$1:$AO$10,[1]Data1!$AO$11:$AO$17</definedName>
    <definedName name="A126004106J">[1]Data1!$CK$1:$CK$10,[1]Data1!$CK$11:$CK$17</definedName>
    <definedName name="A126004110X">[1]Data1!$DI$1:$DI$10,[1]Data1!$DI$11:$DI$17</definedName>
    <definedName name="A126004114J">[1]Data1!$HM$1:$HM$10,[1]Data1!$HM$11:$HM$17</definedName>
    <definedName name="A126004118T">[1]Data2!$M$1:$M$10,[1]Data2!$M$11:$M$17</definedName>
    <definedName name="A126004194V">[1]Data13!$HA$1:$HA$10,[1]Data13!$HA$11:$HA$17</definedName>
    <definedName name="A126004198C">[1]Data13!$HY$1:$HY$10,[1]Data13!$HY$11:$HY$17</definedName>
    <definedName name="A126004202J">[1]Data14!$AE$1:$AE$10,[1]Data14!$AE$11:$AE$17</definedName>
    <definedName name="A126004206T">[1]Data13!$CQ$1:$CQ$10,[1]Data13!$CQ$11:$CQ$17</definedName>
    <definedName name="A126004210J">[1]Data13!$GC$1:$GC$10,[1]Data13!$GC$11:$GC$17</definedName>
    <definedName name="A126004214T">[1]Data12!$HE$1:$HE$10,[1]Data12!$HE$11:$HE$17</definedName>
    <definedName name="A126004218A">[1]Data13!$AI$1:$AI$10,[1]Data13!$AI$11:$AI$17</definedName>
    <definedName name="A126004222T">[1]Data13!$BD$1:$BD$10,[1]Data13!$BD$11:$BD$17</definedName>
    <definedName name="A126004226A">[1]Data14!$G$1:$G$10,[1]Data14!$G$11:$G$17</definedName>
    <definedName name="A126004230T">[1]Data14!$BC$1:$BC$10,[1]Data14!$BC$11:$BC$17</definedName>
    <definedName name="A126004234A">[1]Data12!$FI$1:$FI$10,[1]Data12!$FI$11:$FI$17</definedName>
    <definedName name="A126004238K">[1]Data13!$BV$1:$BV$10,[1]Data13!$BV$11:$BV$17</definedName>
    <definedName name="A126004242A">[1]Data13!$EJ$1:$EJ$10,[1]Data13!$EJ$11:$EJ$17</definedName>
    <definedName name="A126004246K">[1]Data12!$GG$1:$GG$10,[1]Data12!$GG$11:$GG$17</definedName>
    <definedName name="A126004250A">[1]Data12!$IC$1:$IC$10,[1]Data12!$IC$11:$IC$17</definedName>
    <definedName name="A126004254K">[1]Data13!$K$1:$K$10,[1]Data13!$K$11:$K$17</definedName>
    <definedName name="A126004258V">[1]Data13!$DO$1:$DO$10,[1]Data13!$DO$11:$DO$17</definedName>
    <definedName name="A126004262K">[1]Data13!$FE$1:$FE$10,[1]Data13!$FE$11:$FE$17</definedName>
    <definedName name="A126004266V">[1]Data18!$GS$1:$GS$10,[1]Data18!$GS$11:$GS$17</definedName>
    <definedName name="A126004270K">[1]Data18!$HQ$1:$HQ$10,[1]Data18!$HQ$11:$HQ$17</definedName>
    <definedName name="A126004278C">[1]Data18!$CI$1:$CI$10,[1]Data18!$CI$11:$CI$17</definedName>
    <definedName name="A126004282V">[1]Data18!$FU$1:$FU$10,[1]Data18!$FU$11:$FU$17</definedName>
    <definedName name="A126004286C">[1]Data17!$GW$1:$GW$10,[1]Data17!$GW$11:$GW$17</definedName>
    <definedName name="A126004290V">[1]Data18!$AA$1:$AA$10,[1]Data18!$AA$11:$AA$17</definedName>
    <definedName name="A126004294C">[1]Data18!$AV$1:$AV$10,[1]Data18!$AV$11:$AV$17</definedName>
    <definedName name="A126004298L">[1]Data18!$IO$1:$IO$10,[1]Data18!$IO$11:$IO$17</definedName>
    <definedName name="A126004306A">[1]Data17!$FA$1:$FA$10,[1]Data17!$FA$11:$FA$17</definedName>
    <definedName name="A126004310T">[1]Data18!$BN$1:$BN$10,[1]Data18!$BN$11:$BN$17</definedName>
    <definedName name="A126004314A">[1]Data18!$EB$1:$EB$10,[1]Data18!$EB$11:$EB$17</definedName>
    <definedName name="A126004318K">[1]Data17!$FY$1:$FY$10,[1]Data17!$FY$11:$FY$17</definedName>
    <definedName name="A126004322A">[1]Data17!$HU$1:$HU$10,[1]Data17!$HU$11:$HU$17</definedName>
    <definedName name="A126004326K">[1]Data18!$C$1:$C$10,[1]Data18!$C$11:$C$17</definedName>
    <definedName name="A126004330A">[1]Data18!$DG$1:$DG$10,[1]Data18!$DG$11:$DG$17</definedName>
    <definedName name="A126004334K">[1]Data18!$EW$1:$EW$10,[1]Data18!$EW$11:$EW$17</definedName>
    <definedName name="A126004482L">[1]Data12!$AS$1:$AS$10,[1]Data12!$AS$11:$AS$17</definedName>
    <definedName name="A126004486W">[1]Data12!$BQ$1:$BQ$10,[1]Data12!$BQ$11:$BQ$17</definedName>
    <definedName name="A126004490L">[1]Data12!$DM$1:$DM$10,[1]Data12!$DM$11:$DM$17</definedName>
    <definedName name="A126004494W">[1]Data11!$FY$1:$FY$10,[1]Data11!$FY$11:$FY$17</definedName>
    <definedName name="A126004498F">[1]Data12!$U$1:$U$10,[1]Data12!$U$11:$U$17</definedName>
    <definedName name="A126004502K">[1]Data11!$AW$1:$AW$10,[1]Data11!$AW$11:$AW$17</definedName>
    <definedName name="A126004506V">[1]Data11!$DQ$1:$DQ$10,[1]Data11!$DQ$11:$DQ$17</definedName>
    <definedName name="A126004510K">[1]Data11!$EL$1:$EL$10,[1]Data11!$EL$11:$EL$17</definedName>
    <definedName name="A126004514V">[1]Data12!$CO$1:$CO$10,[1]Data12!$CO$11:$CO$17</definedName>
    <definedName name="A126004518C">[1]Data12!$EK$1:$EK$10,[1]Data12!$EK$11:$EK$17</definedName>
    <definedName name="A126004522V">[1]Data10!$IQ$1:$IQ$10,[1]Data10!$IQ$11:$IQ$17</definedName>
    <definedName name="A126004526C">[1]Data11!$FD$1:$FD$10,[1]Data11!$FD$11:$FD$17</definedName>
    <definedName name="A126004530V">[1]Data11!$HR$1:$HR$10,[1]Data11!$HR$11:$HR$17</definedName>
    <definedName name="A126004534C">[1]Data11!$Y$1:$Y$10,[1]Data11!$Y$11:$Y$17</definedName>
    <definedName name="A126004538L">[1]Data11!$BU$1:$BU$10,[1]Data11!$BU$11:$BU$17</definedName>
    <definedName name="A126004542C">[1]Data11!$CS$1:$CS$10,[1]Data11!$CS$11:$CS$17</definedName>
    <definedName name="A126004546L">[1]Data11!$GW$1:$GW$10,[1]Data11!$GW$11:$GW$17</definedName>
    <definedName name="A126004550C">[1]Data11!$IM$1:$IM$10,[1]Data11!$IM$11:$IM$17</definedName>
    <definedName name="A126004554L">[1]Data15!$DS$1:$DS$10,[1]Data15!$DS$11:$DS$17</definedName>
    <definedName name="A126004558W">[1]Data15!$EQ$1:$EQ$10,[1]Data15!$EQ$11:$EQ$17</definedName>
    <definedName name="A126004562L">[1]Data15!$GM$1:$GM$10,[1]Data15!$GM$11:$GM$17</definedName>
    <definedName name="A126004566W">[1]Data15!$I$1:$I$10,[1]Data15!$I$11:$I$17</definedName>
    <definedName name="A126004570L">[1]Data15!$CU$1:$CU$10,[1]Data15!$CU$11:$CU$17</definedName>
    <definedName name="A126004574W">[1]Data14!$DW$1:$DW$10,[1]Data14!$DW$11:$DW$17</definedName>
    <definedName name="A126004578F">[1]Data14!$GQ$1:$GQ$10,[1]Data14!$GQ$11:$GQ$17</definedName>
    <definedName name="A126004582W">[1]Data14!$HL$1:$HL$10,[1]Data14!$HL$11:$HL$17</definedName>
    <definedName name="A126004586F">[1]Data15!$FO$1:$FO$10,[1]Data15!$FO$11:$FO$17</definedName>
    <definedName name="A126004590W">[1]Data15!$HK$1:$HK$10,[1]Data15!$HK$11:$HK$17</definedName>
    <definedName name="A126004594F">[1]Data14!$CA$1:$CA$10,[1]Data14!$CA$11:$CA$17</definedName>
    <definedName name="A126004598R">[1]Data14!$ID$1:$ID$10,[1]Data14!$ID$11:$ID$17</definedName>
    <definedName name="A126004602V">[1]Data15!$BB$1:$BB$10,[1]Data15!$BB$11:$BB$17</definedName>
    <definedName name="A126004606C">[1]Data14!$CY$1:$CY$10,[1]Data14!$CY$11:$CY$17</definedName>
    <definedName name="A126004610V">[1]Data14!$EU$1:$EU$10,[1]Data14!$EU$11:$EU$17</definedName>
    <definedName name="A126004614C">[1]Data14!$FS$1:$FS$10,[1]Data14!$FS$11:$FS$17</definedName>
    <definedName name="A126004618L">[1]Data15!$AG$1:$AG$10,[1]Data15!$AG$11:$AG$17</definedName>
    <definedName name="A126004622C">[1]Data15!$BW$1:$BW$10,[1]Data15!$BW$11:$BW$17</definedName>
    <definedName name="A126004626L">[1]Data17!$AK$1:$AK$10,[1]Data17!$AK$11:$AK$17</definedName>
    <definedName name="A126004630C">[1]Data17!$BI$1:$BI$10,[1]Data17!$BI$11:$BI$17</definedName>
    <definedName name="A126004634L">[1]Data17!$DE$1:$DE$10,[1]Data17!$DE$11:$DE$17</definedName>
    <definedName name="A126004638W">[1]Data16!$FQ$1:$FQ$10,[1]Data16!$FQ$11:$FQ$17</definedName>
    <definedName name="A126004642L">[1]Data17!$M$1:$M$10,[1]Data17!$M$11:$M$17</definedName>
    <definedName name="A126004646W">[1]Data16!$AO$1:$AO$10,[1]Data16!$AO$11:$AO$17</definedName>
    <definedName name="A126004650L">[1]Data16!$DI$1:$DI$10,[1]Data16!$DI$11:$DI$17</definedName>
    <definedName name="A126004654W">[1]Data16!$ED$1:$ED$10,[1]Data16!$ED$11:$ED$17</definedName>
    <definedName name="A126004658F">[1]Data17!$CG$1:$CG$10,[1]Data17!$CG$11:$CG$17</definedName>
    <definedName name="A126004662W">[1]Data17!$EC$1:$EC$10,[1]Data17!$EC$11:$EC$17</definedName>
    <definedName name="A126004666F">[1]Data15!$II$1:$II$10,[1]Data15!$II$11:$II$17</definedName>
    <definedName name="A126004670W">[1]Data16!$EV$1:$EV$10,[1]Data16!$EV$11:$EV$17</definedName>
    <definedName name="A126004674F">[1]Data16!$HJ$1:$HJ$10,[1]Data16!$HJ$11:$HJ$17</definedName>
    <definedName name="A126004678R">[1]Data16!$Q$1:$Q$10,[1]Data16!$Q$11:$Q$17</definedName>
    <definedName name="A126004682F">[1]Data16!$BM$1:$BM$10,[1]Data16!$BM$11:$BM$17</definedName>
    <definedName name="A126004686R">[1]Data16!$CK$1:$CK$10,[1]Data16!$CK$11:$CK$17</definedName>
    <definedName name="A126004690F">[1]Data16!$GO$1:$GO$10,[1]Data16!$GO$11:$GO$17</definedName>
    <definedName name="A126004694R">[1]Data16!$IE$1:$IE$10,[1]Data16!$IE$11:$IE$17</definedName>
    <definedName name="A126004698X">[1]Data2!$AZ$1:$AZ$10,[1]Data2!$AZ$11:$AZ$17</definedName>
    <definedName name="A126004702C">[1]Data2!$BX$1:$BX$10,[1]Data2!$BX$11:$BX$17</definedName>
    <definedName name="A126004706L">[1]Data2!$DT$1:$DT$10,[1]Data2!$DT$11:$DT$17</definedName>
    <definedName name="A126004710C">[1]Data1!$GF$1:$GF$10,[1]Data1!$GF$11:$GF$17</definedName>
    <definedName name="A126004714L">[1]Data2!$AB$1:$AB$10,[1]Data2!$AB$11:$AB$17</definedName>
    <definedName name="A126004718W">[1]Data1!$BD$1:$BD$10,[1]Data1!$BD$11:$BD$17</definedName>
    <definedName name="A126004722L">[1]Data1!$DX$1:$DX$10,[1]Data1!$DX$11:$DX$17</definedName>
    <definedName name="A126004726W">[1]Data1!$EV$1:$EV$10,[1]Data1!$EV$11:$EV$17</definedName>
    <definedName name="A126004730L">[1]Data2!$CV$1:$CV$10,[1]Data2!$CV$11:$CV$17</definedName>
    <definedName name="A126004734W">[1]Data2!$ER$1:$ER$10,[1]Data2!$ER$11:$ER$17</definedName>
    <definedName name="A126004738F">[1]Data1!$H$1:$H$10,[1]Data1!$H$11:$H$17</definedName>
    <definedName name="A126004742W">[1]Data1!$FN$1:$FN$10,[1]Data1!$FN$11:$FN$17</definedName>
    <definedName name="A126004746F">[1]Data1!$IB$1:$IB$10,[1]Data1!$IB$11:$IB$17</definedName>
    <definedName name="A126004750W">[1]Data1!$AF$1:$AF$10,[1]Data1!$AF$11:$AF$17</definedName>
    <definedName name="A126004754F">[1]Data1!$CB$1:$CB$10,[1]Data1!$CB$11:$CB$17</definedName>
    <definedName name="A126004758R">[1]Data1!$CZ$1:$CZ$10,[1]Data1!$CZ$11:$CZ$17</definedName>
    <definedName name="A126004762F">[1]Data1!$HD$1:$HD$10,[1]Data1!$HD$11:$HD$17</definedName>
    <definedName name="A126004766R">[1]Data2!$D$1:$D$10,[1]Data2!$D$11:$D$17</definedName>
    <definedName name="A126004842F">[1]Data13!$GR$1:$GR$10,[1]Data13!$GR$11:$GR$17</definedName>
    <definedName name="A126004846R">[1]Data13!$HP$1:$HP$10,[1]Data13!$HP$11:$HP$17</definedName>
    <definedName name="A126004850F">[1]Data14!$V$1:$V$10,[1]Data14!$V$11:$V$17</definedName>
    <definedName name="A126004854R">[1]Data13!$CH$1:$CH$10,[1]Data13!$CH$11:$CH$17</definedName>
    <definedName name="A126004858X">[1]Data13!$FT$1:$FT$10,[1]Data13!$FT$11:$FT$17</definedName>
    <definedName name="A126004862R">[1]Data12!$GV$1:$GV$10,[1]Data12!$GV$11:$GV$17</definedName>
    <definedName name="A126004866X">[1]Data13!$Z$1:$Z$10,[1]Data13!$Z$11:$Z$17</definedName>
    <definedName name="A126004870R">[1]Data13!$AX$1:$AX$10,[1]Data13!$AX$11:$AX$17</definedName>
    <definedName name="A126004874X">[1]Data13!$IN$1:$IN$10,[1]Data13!$IN$11:$IN$17</definedName>
    <definedName name="A126004878J">[1]Data14!$AT$1:$AT$10,[1]Data14!$AT$11:$AT$17</definedName>
    <definedName name="A126004882X">[1]Data12!$EZ$1:$EZ$10,[1]Data12!$EZ$11:$EZ$17</definedName>
    <definedName name="A126004886J">[1]Data13!$BP$1:$BP$10,[1]Data13!$BP$11:$BP$17</definedName>
    <definedName name="A126004890X">[1]Data13!$ED$1:$ED$10,[1]Data13!$ED$11:$ED$17</definedName>
    <definedName name="A126004894J">[1]Data12!$FX$1:$FX$10,[1]Data12!$FX$11:$FX$17</definedName>
    <definedName name="A126004898T">[1]Data12!$HT$1:$HT$10,[1]Data12!$HT$11:$HT$17</definedName>
    <definedName name="A126004902W">[1]Data13!$B$1:$B$10,[1]Data13!$B$11:$B$17</definedName>
    <definedName name="A126004906F">[1]Data13!$DF$1:$DF$10,[1]Data13!$DF$11:$DF$17</definedName>
    <definedName name="A126004910W">[1]Data13!$EV$1:$EV$10,[1]Data13!$EV$11:$EV$17</definedName>
    <definedName name="A126004914F">[1]Data18!$GJ$1:$GJ$10,[1]Data18!$GJ$11:$GJ$17</definedName>
    <definedName name="A126004918R">[1]Data18!$HH$1:$HH$10,[1]Data18!$HH$11:$HH$17</definedName>
    <definedName name="A126004926R">[1]Data18!$BZ$1:$BZ$10,[1]Data18!$BZ$11:$BZ$17</definedName>
    <definedName name="A126004930F">[1]Data18!$FL$1:$FL$10,[1]Data18!$FL$11:$FL$17</definedName>
    <definedName name="A126004934R">[1]Data17!$GN$1:$GN$10,[1]Data17!$GN$11:$GN$17</definedName>
    <definedName name="A126004938X">[1]Data18!$R$1:$R$10,[1]Data18!$R$11:$R$17</definedName>
    <definedName name="A126004942R">[1]Data18!$AP$1:$AP$10,[1]Data18!$AP$11:$AP$17</definedName>
    <definedName name="A126004946X">[1]Data18!$IF$1:$IF$10,[1]Data18!$IF$11:$IF$17</definedName>
    <definedName name="A126004954X">[1]Data17!$ER$1:$ER$10,[1]Data17!$ER$11:$ER$17</definedName>
    <definedName name="A126004958J">[1]Data18!$BH$1:$BH$10,[1]Data18!$BH$11:$BH$17</definedName>
    <definedName name="A126004962X">[1]Data18!$DV$1:$DV$10,[1]Data18!$DV$11:$DV$17</definedName>
    <definedName name="A126004966J">[1]Data17!$FP$1:$FP$10,[1]Data17!$FP$11:$FP$17</definedName>
    <definedName name="A126004970X">[1]Data17!$HL$1:$HL$10,[1]Data17!$HL$11:$HL$17</definedName>
    <definedName name="A126004974J">[1]Data17!$IJ$1:$IJ$10,[1]Data17!$IJ$11:$IJ$17</definedName>
    <definedName name="A126004978T">[1]Data18!$CX$1:$CX$10,[1]Data18!$CX$11:$CX$17</definedName>
    <definedName name="A126004982J">[1]Data18!$EN$1:$EN$10,[1]Data18!$EN$11:$EN$17</definedName>
    <definedName name="A126005130A">[1]Data12!$AJ$1:$AJ$10,[1]Data12!$AJ$11:$AJ$17</definedName>
    <definedName name="A126005134K">[1]Data12!$BH$1:$BH$10,[1]Data12!$BH$11:$BH$17</definedName>
    <definedName name="A126005138V">[1]Data12!$DD$1:$DD$10,[1]Data12!$DD$11:$DD$17</definedName>
    <definedName name="A126005142K">[1]Data11!$FP$1:$FP$10,[1]Data11!$FP$11:$FP$17</definedName>
    <definedName name="A126005146V">[1]Data12!$L$1:$L$10,[1]Data12!$L$11:$L$17</definedName>
    <definedName name="A126005150K">[1]Data11!$AN$1:$AN$10,[1]Data11!$AN$11:$AN$17</definedName>
    <definedName name="A126005154V">[1]Data11!$DH$1:$DH$10,[1]Data11!$DH$11:$DH$17</definedName>
    <definedName name="A126005158C">[1]Data11!$EF$1:$EF$10,[1]Data11!$EF$11:$EF$17</definedName>
    <definedName name="A126005162V">[1]Data12!$CF$1:$CF$10,[1]Data12!$CF$11:$CF$17</definedName>
    <definedName name="A126005166C">[1]Data12!$EB$1:$EB$10,[1]Data12!$EB$11:$EB$17</definedName>
    <definedName name="A126005170V">[1]Data10!$IH$1:$IH$10,[1]Data10!$IH$11:$IH$17</definedName>
    <definedName name="A126005174C">[1]Data11!$EX$1:$EX$10,[1]Data11!$EX$11:$EX$17</definedName>
    <definedName name="A126005178L">[1]Data11!$HL$1:$HL$10,[1]Data11!$HL$11:$HL$17</definedName>
    <definedName name="A126005182C">[1]Data11!$P$1:$P$10,[1]Data11!$P$11:$P$17</definedName>
    <definedName name="A126005186L">[1]Data11!$BL$1:$BL$10,[1]Data11!$BL$11:$BL$17</definedName>
    <definedName name="A126005190C">[1]Data11!$CJ$1:$CJ$10,[1]Data11!$CJ$11:$CJ$17</definedName>
    <definedName name="A126005194L">[1]Data11!$GN$1:$GN$10,[1]Data11!$GN$11:$GN$17</definedName>
    <definedName name="A126005198W">[1]Data11!$ID$1:$ID$10,[1]Data11!$ID$11:$ID$17</definedName>
    <definedName name="A126005202A">[1]Data15!$DJ$1:$DJ$10,[1]Data15!$DJ$11:$DJ$17</definedName>
    <definedName name="A126005206K">[1]Data15!$EH$1:$EH$10,[1]Data15!$EH$11:$EH$17</definedName>
    <definedName name="A126005210A">[1]Data15!$GD$1:$GD$10,[1]Data15!$GD$11:$GD$17</definedName>
    <definedName name="A126005214K">[1]Data14!$IP$1:$IP$10,[1]Data14!$IP$11:$IP$17</definedName>
    <definedName name="A126005218V">[1]Data15!$CL$1:$CL$10,[1]Data15!$CL$11:$CL$17</definedName>
    <definedName name="A126005222K">[1]Data14!$DN$1:$DN$10,[1]Data14!$DN$11:$DN$17</definedName>
    <definedName name="A126005226V">[1]Data14!$GH$1:$GH$10,[1]Data14!$GH$11:$GH$17</definedName>
    <definedName name="A126005230K">[1]Data14!$HF$1:$HF$10,[1]Data14!$HF$11:$HF$17</definedName>
    <definedName name="A126005234V">[1]Data15!$FF$1:$FF$10,[1]Data15!$FF$11:$FF$17</definedName>
    <definedName name="A126005238C">[1]Data15!$HB$1:$HB$10,[1]Data15!$HB$11:$HB$17</definedName>
    <definedName name="A126005242V">[1]Data14!$BR$1:$BR$10,[1]Data14!$BR$11:$BR$17</definedName>
    <definedName name="A126005246C">[1]Data14!$HX$1:$HX$10,[1]Data14!$HX$11:$HX$17</definedName>
    <definedName name="A126005250V">[1]Data15!$AV$1:$AV$10,[1]Data15!$AV$11:$AV$17</definedName>
    <definedName name="A126005254C">[1]Data14!$CP$1:$CP$10,[1]Data14!$CP$11:$CP$17</definedName>
    <definedName name="A126005258L">[1]Data14!$EL$1:$EL$10,[1]Data14!$EL$11:$EL$17</definedName>
    <definedName name="A126005262C">[1]Data14!$FJ$1:$FJ$10,[1]Data14!$FJ$11:$FJ$17</definedName>
    <definedName name="A126005266L">[1]Data15!$X$1:$X$10,[1]Data15!$X$11:$X$17</definedName>
    <definedName name="A126005270C">[1]Data15!$BN$1:$BN$10,[1]Data15!$BN$11:$BN$17</definedName>
    <definedName name="A126005274L">[1]Data17!$AB$1:$AB$10,[1]Data17!$AB$11:$AB$17</definedName>
    <definedName name="A126005278W">[1]Data17!$AZ$1:$AZ$10,[1]Data17!$AZ$11:$AZ$17</definedName>
    <definedName name="A126005282L">[1]Data17!$CV$1:$CV$10,[1]Data17!$CV$11:$CV$17</definedName>
    <definedName name="A126005286W">[1]Data16!$FH$1:$FH$10,[1]Data16!$FH$11:$FH$17</definedName>
    <definedName name="A126005290L">[1]Data17!$D$1:$D$10,[1]Data17!$D$11:$D$17</definedName>
    <definedName name="A126005294W">[1]Data16!$AF$1:$AF$10,[1]Data16!$AF$11:$AF$17</definedName>
    <definedName name="A126005298F">[1]Data16!$CZ$1:$CZ$10,[1]Data16!$CZ$11:$CZ$17</definedName>
    <definedName name="A126005302K">[1]Data16!$DX$1:$DX$10,[1]Data16!$DX$11:$DX$17</definedName>
    <definedName name="A126005306V">[1]Data17!$BX$1:$BX$10,[1]Data17!$BX$11:$BX$17</definedName>
    <definedName name="A126005310K">[1]Data17!$DT$1:$DT$10,[1]Data17!$DT$11:$DT$17</definedName>
    <definedName name="A126005314V">[1]Data15!$HZ$1:$HZ$10,[1]Data15!$HZ$11:$HZ$17</definedName>
    <definedName name="A126005318C">[1]Data16!$EP$1:$EP$10,[1]Data16!$EP$11:$EP$17</definedName>
    <definedName name="A126005322V">[1]Data16!$HD$1:$HD$10,[1]Data16!$HD$11:$HD$17</definedName>
    <definedName name="A126005326C">[1]Data16!$H$1:$H$10,[1]Data16!$H$11:$H$17</definedName>
    <definedName name="A126005330V">[1]Data16!$BD$1:$BD$10,[1]Data16!$BD$11:$BD$17</definedName>
    <definedName name="A126005334C">[1]Data16!$CB$1:$CB$10,[1]Data16!$CB$11:$CB$17</definedName>
    <definedName name="A126005338L">[1]Data16!$GF$1:$GF$10,[1]Data16!$GF$11:$GF$17</definedName>
    <definedName name="A126005342C">[1]Data16!$HV$1:$HV$10,[1]Data16!$HV$11:$HV$17</definedName>
    <definedName name="A126005346L">[1]Data2!$BF$1:$BF$10,[1]Data2!$BF$11:$BF$17</definedName>
    <definedName name="A126005350C">[1]Data2!$CD$1:$CD$10,[1]Data2!$CD$11:$CD$17</definedName>
    <definedName name="A126005354L">[1]Data2!$DZ$1:$DZ$10,[1]Data2!$DZ$11:$DZ$17</definedName>
    <definedName name="A126005358W">[1]Data1!$GL$1:$GL$10,[1]Data1!$GL$11:$GL$17</definedName>
    <definedName name="A126005362L">[1]Data2!$AH$1:$AH$10,[1]Data2!$AH$11:$AH$17</definedName>
    <definedName name="A126005366W">[1]Data1!$BJ$1:$BJ$10,[1]Data1!$BJ$11:$BJ$17</definedName>
    <definedName name="A126005370L">[1]Data1!$ED$1:$ED$10,[1]Data1!$ED$11:$ED$17</definedName>
    <definedName name="A126005378F">[1]Data2!$DB$1:$DB$10,[1]Data2!$DB$11:$DB$17</definedName>
    <definedName name="A126005382W">[1]Data2!$EX$1:$EX$10,[1]Data2!$EX$11:$EX$17</definedName>
    <definedName name="A126005386F">[1]Data1!$N$1:$N$10,[1]Data1!$N$11:$N$17</definedName>
    <definedName name="A126005398R">[1]Data1!$AL$1:$AL$10,[1]Data1!$AL$11:$AL$17</definedName>
    <definedName name="A126005402V">[1]Data1!$CH$1:$CH$10,[1]Data1!$CH$11:$CH$17</definedName>
    <definedName name="A126005406C">[1]Data1!$DF$1:$DF$10,[1]Data1!$DF$11:$DF$17</definedName>
    <definedName name="A126005410V">[1]Data1!$HJ$1:$HJ$10,[1]Data1!$HJ$11:$HJ$17</definedName>
    <definedName name="A126005414C">[1]Data2!$J$1:$J$10,[1]Data2!$J$11:$J$17</definedName>
    <definedName name="A126005490F">[1]Data13!$GX$1:$GX$10,[1]Data13!$GX$11:$GX$17</definedName>
    <definedName name="A126005494R">[1]Data13!$HV$1:$HV$10,[1]Data13!$HV$11:$HV$17</definedName>
    <definedName name="A126005498X">[1]Data14!$AB$1:$AB$10,[1]Data14!$AB$11:$AB$17</definedName>
    <definedName name="A126005502C">[1]Data13!$CN$1:$CN$10,[1]Data13!$CN$11:$CN$17</definedName>
    <definedName name="A126005506L">[1]Data13!$FZ$1:$FZ$10,[1]Data13!$FZ$11:$FZ$17</definedName>
    <definedName name="A126005510C">[1]Data12!$HB$1:$HB$10,[1]Data12!$HB$11:$HB$17</definedName>
    <definedName name="A126005514L">[1]Data13!$AF$1:$AF$10,[1]Data13!$AF$11:$AF$17</definedName>
    <definedName name="A126005522L">[1]Data14!$D$1:$D$10,[1]Data14!$D$11:$D$17</definedName>
    <definedName name="A126005526W">[1]Data14!$AZ$1:$AZ$10,[1]Data14!$AZ$11:$AZ$17</definedName>
    <definedName name="A126005530L">[1]Data12!$FF$1:$FF$10,[1]Data12!$FF$11:$FF$17</definedName>
    <definedName name="A126005542W">[1]Data12!$GD$1:$GD$10,[1]Data12!$GD$11:$GD$17</definedName>
    <definedName name="A126005546F">[1]Data12!$HZ$1:$HZ$10,[1]Data12!$HZ$11:$HZ$17</definedName>
    <definedName name="A126005550W">[1]Data13!$H$1:$H$10,[1]Data13!$H$11:$H$17</definedName>
    <definedName name="A126005554F">[1]Data13!$DL$1:$DL$10,[1]Data13!$DL$11:$DL$17</definedName>
    <definedName name="A126005558R">[1]Data13!$FB$1:$FB$10,[1]Data13!$FB$11:$FB$17</definedName>
    <definedName name="A126005562F">[1]Data18!$GP$1:$GP$10,[1]Data18!$GP$11:$GP$17</definedName>
    <definedName name="A126005566R">[1]Data18!$HN$1:$HN$10,[1]Data18!$HN$11:$HN$17</definedName>
    <definedName name="A126005574R">[1]Data18!$CF$1:$CF$10,[1]Data18!$CF$11:$CF$17</definedName>
    <definedName name="A126005578X">[1]Data18!$FR$1:$FR$10,[1]Data18!$FR$11:$FR$17</definedName>
    <definedName name="A126005582R">[1]Data17!$GT$1:$GT$10,[1]Data17!$GT$11:$GT$17</definedName>
    <definedName name="A126005586X">[1]Data18!$X$1:$X$10,[1]Data18!$X$11:$X$17</definedName>
    <definedName name="A126005594X">[1]Data18!$IL$1:$IL$10,[1]Data18!$IL$11:$IL$17</definedName>
    <definedName name="A126005602L">[1]Data17!$EX$1:$EX$10,[1]Data17!$EX$11:$EX$17</definedName>
    <definedName name="A126005614W">[1]Data17!$FV$1:$FV$10,[1]Data17!$FV$11:$FV$17</definedName>
    <definedName name="A126005618F">[1]Data17!$HR$1:$HR$10,[1]Data17!$HR$11:$HR$17</definedName>
    <definedName name="A126005622W">[1]Data17!$IP$1:$IP$10,[1]Data17!$IP$11:$IP$17</definedName>
    <definedName name="A126005626F">[1]Data18!$DD$1:$DD$10,[1]Data18!$DD$11:$DD$17</definedName>
    <definedName name="A126005630W">[1]Data18!$ET$1:$ET$10,[1]Data18!$ET$11:$ET$17</definedName>
    <definedName name="A126005778T">[1]Data12!$AP$1:$AP$10,[1]Data12!$AP$11:$AP$17</definedName>
    <definedName name="A126005782J">[1]Data12!$BN$1:$BN$10,[1]Data12!$BN$11:$BN$17</definedName>
    <definedName name="A126005786T">[1]Data12!$DJ$1:$DJ$10,[1]Data12!$DJ$11:$DJ$17</definedName>
    <definedName name="A126005790J">[1]Data11!$FV$1:$FV$10,[1]Data11!$FV$11:$FV$17</definedName>
    <definedName name="A126005794T">[1]Data12!$R$1:$R$10,[1]Data12!$R$11:$R$17</definedName>
    <definedName name="A126005798A">[1]Data11!$AT$1:$AT$10,[1]Data11!$AT$11:$AT$17</definedName>
    <definedName name="A126005802F">[1]Data11!$DN$1:$DN$10,[1]Data11!$DN$11:$DN$17</definedName>
    <definedName name="A126005810F">[1]Data12!$CL$1:$CL$10,[1]Data12!$CL$11:$CL$17</definedName>
    <definedName name="A126005814R">[1]Data12!$EH$1:$EH$10,[1]Data12!$EH$11:$EH$17</definedName>
    <definedName name="A126005818X">[1]Data10!$IN$1:$IN$10,[1]Data10!$IN$11:$IN$17</definedName>
    <definedName name="A126005830R">[1]Data11!$V$1:$V$10,[1]Data11!$V$11:$V$17</definedName>
    <definedName name="A126005834X">[1]Data11!$BR$1:$BR$10,[1]Data11!$BR$11:$BR$17</definedName>
    <definedName name="A126005838J">[1]Data11!$CP$1:$CP$10,[1]Data11!$CP$11:$CP$17</definedName>
    <definedName name="A126005842X">[1]Data11!$GT$1:$GT$10,[1]Data11!$GT$11:$GT$17</definedName>
    <definedName name="A126005846J">[1]Data11!$IJ$1:$IJ$10,[1]Data11!$IJ$11:$IJ$17</definedName>
    <definedName name="A126005850X">[1]Data15!$DP$1:$DP$10,[1]Data15!$DP$11:$DP$17</definedName>
    <definedName name="A126005854J">[1]Data15!$EN$1:$EN$10,[1]Data15!$EN$11:$EN$17</definedName>
    <definedName name="A126005858T">[1]Data15!$GJ$1:$GJ$10,[1]Data15!$GJ$11:$GJ$17</definedName>
    <definedName name="A126005862J">[1]Data15!$F$1:$F$10,[1]Data15!$F$11:$F$17</definedName>
    <definedName name="A126005866T">[1]Data15!$CR$1:$CR$10,[1]Data15!$CR$11:$CR$17</definedName>
    <definedName name="A126005870J">[1]Data14!$DT$1:$DT$10,[1]Data14!$DT$11:$DT$17</definedName>
    <definedName name="A126005874T">[1]Data14!$GN$1:$GN$10,[1]Data14!$GN$11:$GN$17</definedName>
    <definedName name="A126005882T">[1]Data15!$FL$1:$FL$10,[1]Data15!$FL$11:$FL$17</definedName>
    <definedName name="A126005886A">[1]Data15!$HH$1:$HH$10,[1]Data15!$HH$11:$HH$17</definedName>
    <definedName name="A126005890T">[1]Data14!$BX$1:$BX$10,[1]Data14!$BX$11:$BX$17</definedName>
    <definedName name="A126005902R">[1]Data14!$CV$1:$CV$10,[1]Data14!$CV$11:$CV$17</definedName>
    <definedName name="A126005906X">[1]Data14!$ER$1:$ER$10,[1]Data14!$ER$11:$ER$17</definedName>
    <definedName name="A126005910R">[1]Data14!$FP$1:$FP$10,[1]Data14!$FP$11:$FP$17</definedName>
    <definedName name="A126005914X">[1]Data15!$AD$1:$AD$10,[1]Data15!$AD$11:$AD$17</definedName>
    <definedName name="A126005918J">[1]Data15!$BT$1:$BT$10,[1]Data15!$BT$11:$BT$17</definedName>
    <definedName name="A126005922X">[1]Data17!$AH$1:$AH$10,[1]Data17!$AH$11:$AH$17</definedName>
    <definedName name="A126005926J">[1]Data17!$BF$1:$BF$10,[1]Data17!$BF$11:$BF$17</definedName>
    <definedName name="A126005930X">[1]Data17!$DB$1:$DB$10,[1]Data17!$DB$11:$DB$17</definedName>
    <definedName name="A126005934J">[1]Data16!$FN$1:$FN$10,[1]Data16!$FN$11:$FN$17</definedName>
    <definedName name="A126005938T">[1]Data17!$J$1:$J$10,[1]Data17!$J$11:$J$17</definedName>
    <definedName name="A126005942J">[1]Data16!$AL$1:$AL$10,[1]Data16!$AL$11:$AL$17</definedName>
    <definedName name="A126005946T">[1]Data16!$DF$1:$DF$10,[1]Data16!$DF$11:$DF$17</definedName>
    <definedName name="A126005954T">[1]Data17!$CD$1:$CD$10,[1]Data17!$CD$11:$CD$17</definedName>
    <definedName name="A126005958A">[1]Data17!$DZ$1:$DZ$10,[1]Data17!$DZ$11:$DZ$17</definedName>
    <definedName name="A126005962T">[1]Data15!$IF$1:$IF$10,[1]Data15!$IF$11:$IF$17</definedName>
    <definedName name="A126005974A">[1]Data16!$N$1:$N$10,[1]Data16!$N$11:$N$17</definedName>
    <definedName name="A126005978K">[1]Data16!$BJ$1:$BJ$10,[1]Data16!$BJ$11:$BJ$17</definedName>
    <definedName name="A126005982A">[1]Data16!$CH$1:$CH$10,[1]Data16!$CH$11:$CH$17</definedName>
    <definedName name="A126005986K">[1]Data16!$GL$1:$GL$10,[1]Data16!$GL$11:$GL$17</definedName>
    <definedName name="A126005990A">[1]Data16!$IB$1:$IB$10,[1]Data16!$IB$11:$IB$17</definedName>
    <definedName name="A126005994K">[1]Data2!$AW$1:$AW$10,[1]Data2!$AW$11:$AW$17</definedName>
    <definedName name="A126005998V">[1]Data2!$BU$1:$BU$10,[1]Data2!$BU$11:$BU$17</definedName>
    <definedName name="A126006002A">[1]Data2!$DQ$1:$DQ$10,[1]Data2!$DQ$11:$DQ$17</definedName>
    <definedName name="A126006006K">[1]Data1!$GC$1:$GC$10,[1]Data1!$GC$11:$GC$17</definedName>
    <definedName name="A126006010A">[1]Data2!$Y$1:$Y$10,[1]Data2!$Y$11:$Y$17</definedName>
    <definedName name="A126006014K">[1]Data1!$BA$1:$BA$10,[1]Data1!$BA$11:$BA$17</definedName>
    <definedName name="A126006018V">[1]Data1!$DU$1:$DU$10,[1]Data1!$DU$11:$DU$17</definedName>
    <definedName name="A126006022K">[1]Data1!$ES$1:$ES$10,[1]Data1!$ES$11:$ES$17</definedName>
    <definedName name="A126006026V">[1]Data2!$CS$1:$CS$10,[1]Data2!$CS$11:$CS$17</definedName>
    <definedName name="A126006030K">[1]Data2!$EO$1:$EO$10,[1]Data2!$EO$11:$EO$17</definedName>
    <definedName name="A126006034V">[1]Data1!$E$1:$E$10,[1]Data1!$E$11:$E$17</definedName>
    <definedName name="A126006038C">[1]Data1!$FK$1:$FK$10,[1]Data1!$FK$11:$FK$17</definedName>
    <definedName name="A126006042V">[1]Data1!$HY$1:$HY$10,[1]Data1!$HY$11:$HY$17</definedName>
    <definedName name="A126006046C">[1]Data1!$AC$1:$AC$10,[1]Data1!$AC$11:$AC$17</definedName>
    <definedName name="A126006050V">[1]Data1!$BY$1:$BY$10,[1]Data1!$BY$11:$BY$17</definedName>
    <definedName name="A126006054C">[1]Data1!$CW$1:$CW$10,[1]Data1!$CW$11:$CW$17</definedName>
    <definedName name="A126006058L">[1]Data1!$HA$1:$HA$10,[1]Data1!$HA$11:$HA$17</definedName>
    <definedName name="A126006062C">[1]Data1!$IQ$1:$IQ$10,[1]Data1!$IQ$11:$IQ$17</definedName>
    <definedName name="A126006138L">[1]Data13!$GO$1:$GO$10,[1]Data13!$GO$11:$GO$17</definedName>
    <definedName name="A126006142C">[1]Data13!$HM$1:$HM$10,[1]Data13!$HM$11:$HM$17</definedName>
    <definedName name="A126006146L">[1]Data14!$S$1:$S$10,[1]Data14!$S$11:$S$17</definedName>
    <definedName name="A126006150C">[1]Data13!$CE$1:$CE$10,[1]Data13!$CE$11:$CE$17</definedName>
    <definedName name="A126006154L">[1]Data13!$FQ$1:$FQ$10,[1]Data13!$FQ$11:$FQ$17</definedName>
    <definedName name="A126006158W">[1]Data12!$GS$1:$GS$10,[1]Data12!$GS$11:$GS$17</definedName>
    <definedName name="A126006162L">[1]Data13!$W$1:$W$10,[1]Data13!$W$11:$W$17</definedName>
    <definedName name="A126006166W">[1]Data13!$AU$1:$AU$10,[1]Data13!$AU$11:$AU$17</definedName>
    <definedName name="A126006170L">[1]Data13!$IK$1:$IK$10,[1]Data13!$IK$11:$IK$17</definedName>
    <definedName name="A126006174W">[1]Data14!$AQ$1:$AQ$10,[1]Data14!$AQ$11:$AQ$17</definedName>
    <definedName name="A126006178F">[1]Data12!$EW$1:$EW$10,[1]Data12!$EW$11:$EW$17</definedName>
    <definedName name="A126006182W">[1]Data13!$BM$1:$BM$10,[1]Data13!$BM$11:$BM$17</definedName>
    <definedName name="A126006186F">[1]Data13!$EA$1:$EA$10,[1]Data13!$EA$11:$EA$17</definedName>
    <definedName name="A126006190W">[1]Data12!$FU$1:$FU$10,[1]Data12!$FU$11:$FU$17</definedName>
    <definedName name="A126006194F">[1]Data12!$HQ$1:$HQ$10,[1]Data12!$HQ$11:$HQ$17</definedName>
    <definedName name="A126006198R">[1]Data12!$IO$1:$IO$10,[1]Data12!$IO$11:$IO$17</definedName>
    <definedName name="A126006202V">[1]Data13!$DC$1:$DC$10,[1]Data13!$DC$11:$DC$17</definedName>
    <definedName name="A126006206C">[1]Data13!$ES$1:$ES$10,[1]Data13!$ES$11:$ES$17</definedName>
    <definedName name="A126006210V">[1]Data18!$GG$1:$GG$10,[1]Data18!$GG$11:$GG$17</definedName>
    <definedName name="A126006214C">[1]Data18!$HE$1:$HE$10,[1]Data18!$HE$11:$HE$17</definedName>
    <definedName name="A126006222C">[1]Data18!$BW$1:$BW$10,[1]Data18!$BW$11:$BW$17</definedName>
    <definedName name="A126006226L">[1]Data18!$FI$1:$FI$10,[1]Data18!$FI$11:$FI$17</definedName>
    <definedName name="A126006230C">[1]Data17!$GK$1:$GK$10,[1]Data17!$GK$11:$GK$17</definedName>
    <definedName name="A126006234L">[1]Data18!$O$1:$O$10,[1]Data18!$O$11:$O$17</definedName>
    <definedName name="A126006238W">[1]Data18!$AM$1:$AM$10,[1]Data18!$AM$11:$AM$17</definedName>
    <definedName name="A126006242L">[1]Data18!$IC$1:$IC$10,[1]Data18!$IC$11:$IC$17</definedName>
    <definedName name="A126006250L">[1]Data17!$EO$1:$EO$10,[1]Data17!$EO$11:$EO$17</definedName>
    <definedName name="A126006254W">[1]Data18!$BE$1:$BE$10,[1]Data18!$BE$11:$BE$17</definedName>
    <definedName name="A126006258F">[1]Data18!$DS$1:$DS$10,[1]Data18!$DS$11:$DS$17</definedName>
    <definedName name="A126006262W">[1]Data17!$FM$1:$FM$10,[1]Data17!$FM$11:$FM$17</definedName>
    <definedName name="A126006266F">[1]Data17!$HI$1:$HI$10,[1]Data17!$HI$11:$HI$17</definedName>
    <definedName name="A126006270W">[1]Data17!$IG$1:$IG$10,[1]Data17!$IG$11:$IG$17</definedName>
    <definedName name="A126006274F">[1]Data18!$CU$1:$CU$10,[1]Data18!$CU$11:$CU$17</definedName>
    <definedName name="A126006278R">[1]Data18!$EK$1:$EK$10,[1]Data18!$EK$11:$EK$17</definedName>
    <definedName name="A126006426F">[1]Data12!$AG$1:$AG$10,[1]Data12!$AG$11:$AG$17</definedName>
    <definedName name="A126006430W">[1]Data12!$BE$1:$BE$10,[1]Data12!$BE$11:$BE$17</definedName>
    <definedName name="A126006434F">[1]Data12!$DA$1:$DA$10,[1]Data12!$DA$11:$DA$17</definedName>
    <definedName name="A126006438R">[1]Data11!$FM$1:$FM$10,[1]Data11!$FM$11:$FM$17</definedName>
    <definedName name="A126006442F">[1]Data12!$I$1:$I$10,[1]Data12!$I$11:$I$17</definedName>
    <definedName name="A126006446R">[1]Data11!$AK$1:$AK$10,[1]Data11!$AK$11:$AK$17</definedName>
    <definedName name="A126006450F">[1]Data11!$DE$1:$DE$10,[1]Data11!$DE$11:$DE$17</definedName>
    <definedName name="A126006454R">[1]Data11!$EC$1:$EC$10,[1]Data11!$EC$11:$EC$17</definedName>
    <definedName name="A126006458X">[1]Data12!$CC$1:$CC$10,[1]Data12!$CC$11:$CC$17</definedName>
    <definedName name="A126006462R">[1]Data12!$DY$1:$DY$10,[1]Data12!$DY$11:$DY$17</definedName>
    <definedName name="A126006466X">[1]Data10!$IE$1:$IE$10,[1]Data10!$IE$11:$IE$17</definedName>
    <definedName name="A126006470R">[1]Data11!$EU$1:$EU$10,[1]Data11!$EU$11:$EU$17</definedName>
    <definedName name="A126006474X">[1]Data11!$HI$1:$HI$10,[1]Data11!$HI$11:$HI$17</definedName>
    <definedName name="A126006478J">[1]Data11!$M$1:$M$10,[1]Data11!$M$11:$M$17</definedName>
    <definedName name="A126006482X">[1]Data11!$BI$1:$BI$10,[1]Data11!$BI$11:$BI$17</definedName>
    <definedName name="A126006486J">[1]Data11!$CG$1:$CG$10,[1]Data11!$CG$11:$CG$17</definedName>
    <definedName name="A126006490X">[1]Data11!$GK$1:$GK$10,[1]Data11!$GK$11:$GK$17</definedName>
    <definedName name="A126006494J">[1]Data11!$IA$1:$IA$10,[1]Data11!$IA$11:$IA$17</definedName>
    <definedName name="A126006498T">[1]Data15!$DG$1:$DG$10,[1]Data15!$DG$11:$DG$17</definedName>
    <definedName name="A126006502W">[1]Data15!$EE$1:$EE$10,[1]Data15!$EE$11:$EE$17</definedName>
    <definedName name="A126006506F">[1]Data15!$GA$1:$GA$10,[1]Data15!$GA$11:$GA$17</definedName>
    <definedName name="A126006510W">[1]Data14!$IM$1:$IM$10,[1]Data14!$IM$11:$IM$17</definedName>
    <definedName name="A126006514F">[1]Data15!$CI$1:$CI$10,[1]Data15!$CI$11:$CI$17</definedName>
    <definedName name="A126006518R">[1]Data14!$DK$1:$DK$10,[1]Data14!$DK$11:$DK$17</definedName>
    <definedName name="A126006522F">[1]Data14!$GE$1:$GE$10,[1]Data14!$GE$11:$GE$17</definedName>
    <definedName name="A126006526R">[1]Data14!$HC$1:$HC$10,[1]Data14!$HC$11:$HC$17</definedName>
    <definedName name="A126006530F">[1]Data15!$FC$1:$FC$10,[1]Data15!$FC$11:$FC$17</definedName>
    <definedName name="A126006534R">[1]Data15!$GY$1:$GY$10,[1]Data15!$GY$11:$GY$17</definedName>
    <definedName name="A126006538X">[1]Data14!$BO$1:$BO$10,[1]Data14!$BO$11:$BO$17</definedName>
    <definedName name="A126006542R">[1]Data14!$HU$1:$HU$10,[1]Data14!$HU$11:$HU$17</definedName>
    <definedName name="A126006546X">[1]Data15!$AS$1:$AS$10,[1]Data15!$AS$11:$AS$17</definedName>
    <definedName name="A126006550R">[1]Data14!$CM$1:$CM$10,[1]Data14!$CM$11:$CM$17</definedName>
    <definedName name="A126006554X">[1]Data14!$EI$1:$EI$10,[1]Data14!$EI$11:$EI$17</definedName>
    <definedName name="A126006558J">[1]Data14!$FG$1:$FG$10,[1]Data14!$FG$11:$FG$17</definedName>
    <definedName name="A126006562X">[1]Data15!$U$1:$U$10,[1]Data15!$U$11:$U$17</definedName>
    <definedName name="A126006566J">[1]Data15!$BK$1:$BK$10,[1]Data15!$BK$11:$BK$17</definedName>
    <definedName name="A126006570X">[1]Data17!$Y$1:$Y$10,[1]Data17!$Y$11:$Y$17</definedName>
    <definedName name="A126006574J">[1]Data17!$AW$1:$AW$10,[1]Data17!$AW$11:$AW$17</definedName>
    <definedName name="A126006578T">[1]Data17!$CS$1:$CS$10,[1]Data17!$CS$11:$CS$17</definedName>
    <definedName name="A126006582J">[1]Data16!$FE$1:$FE$10,[1]Data16!$FE$11:$FE$17</definedName>
    <definedName name="A126006586T">[1]Data16!$IQ$1:$IQ$10,[1]Data16!$IQ$11:$IQ$17</definedName>
    <definedName name="A126006590J">[1]Data16!$AC$1:$AC$10,[1]Data16!$AC$11:$AC$17</definedName>
    <definedName name="A126006594T">[1]Data16!$CW$1:$CW$10,[1]Data16!$CW$11:$CW$17</definedName>
    <definedName name="A126006598A">[1]Data16!$DU$1:$DU$10,[1]Data16!$DU$11:$DU$17</definedName>
    <definedName name="A126006602F">[1]Data17!$BU$1:$BU$10,[1]Data17!$BU$11:$BU$17</definedName>
    <definedName name="A126006606R">[1]Data17!$DQ$1:$DQ$10,[1]Data17!$DQ$11:$DQ$17</definedName>
    <definedName name="A126006610F">[1]Data15!$HW$1:$HW$10,[1]Data15!$HW$11:$HW$17</definedName>
    <definedName name="A126006614R">[1]Data16!$EM$1:$EM$10,[1]Data16!$EM$11:$EM$17</definedName>
    <definedName name="A126006618X">[1]Data16!$HA$1:$HA$10,[1]Data16!$HA$11:$HA$17</definedName>
    <definedName name="A126006622R">[1]Data16!$E$1:$E$10,[1]Data16!$E$11:$E$17</definedName>
    <definedName name="A126006626X">[1]Data16!$BA$1:$BA$10,[1]Data16!$BA$11:$BA$17</definedName>
    <definedName name="A126006630R">[1]Data16!$BY$1:$BY$10,[1]Data16!$BY$11:$BY$17</definedName>
    <definedName name="A126006634X">[1]Data16!$GC$1:$GC$10,[1]Data16!$GC$11:$GC$17</definedName>
    <definedName name="A126006638J">[1]Data16!$HS$1:$HS$10,[1]Data16!$HS$11:$HS$17</definedName>
    <definedName name="A126006642X">[1]Data5!$DT$1:$DT$10,[1]Data5!$DT$11:$DT$17</definedName>
    <definedName name="A126006646J">[1]Data5!$ER$1:$ER$10,[1]Data5!$ER$11:$ER$17</definedName>
    <definedName name="A126006650X">[1]Data5!$GN$1:$GN$10,[1]Data5!$GN$11:$GN$17</definedName>
    <definedName name="A126006654J">[1]Data5!$J$1:$J$10,[1]Data5!$J$11:$J$17</definedName>
    <definedName name="A126006658T">[1]Data5!$CV$1:$CV$10,[1]Data5!$CV$11:$CV$17</definedName>
    <definedName name="A126006662J">[1]Data4!$DX$1:$DX$10,[1]Data4!$DX$11:$DX$17</definedName>
    <definedName name="A126006666T">[1]Data4!$GR$1:$GR$10,[1]Data4!$GR$11:$GR$17</definedName>
    <definedName name="A126006670J">[1]Data4!$HP$1:$HP$10,[1]Data4!$HP$11:$HP$17</definedName>
    <definedName name="A126006674T">[1]Data5!$FP$1:$FP$10,[1]Data5!$FP$11:$FP$17</definedName>
    <definedName name="A126006678A">[1]Data5!$HL$1:$HL$10,[1]Data5!$HL$11:$HL$17</definedName>
    <definedName name="A126006682T">[1]Data4!$CB$1:$CB$10,[1]Data4!$CB$11:$CB$17</definedName>
    <definedName name="A126006686A">[1]Data4!$IH$1:$IH$10,[1]Data4!$IH$11:$IH$17</definedName>
    <definedName name="A126006690T">[1]Data5!$BF$1:$BF$10,[1]Data5!$BF$11:$BF$17</definedName>
    <definedName name="A126006694A">[1]Data4!$CZ$1:$CZ$10,[1]Data4!$CZ$11:$CZ$17</definedName>
    <definedName name="A126006698K">[1]Data4!$EV$1:$EV$10,[1]Data4!$EV$11:$EV$17</definedName>
    <definedName name="A126006702R">[1]Data4!$FT$1:$FT$10,[1]Data4!$FT$11:$FT$17</definedName>
    <definedName name="A126006706X">[1]Data5!$AH$1:$AH$10,[1]Data5!$AH$11:$AH$17</definedName>
    <definedName name="A126006710R">[1]Data5!$BX$1:$BX$10,[1]Data5!$BX$11:$BX$17</definedName>
    <definedName name="A126007290X">[1]Data5!$EO$1:$EO$10,[1]Data5!$EO$11:$EO$17</definedName>
    <definedName name="A126007294J">[1]Data5!$FM$1:$FM$10,[1]Data5!$FM$11:$FM$17</definedName>
    <definedName name="A126007298T">[1]Data5!$HI$1:$HI$10,[1]Data5!$HI$11:$HI$17</definedName>
    <definedName name="A126007302W">[1]Data5!$AE$1:$AE$10,[1]Data5!$AE$11:$AE$17</definedName>
    <definedName name="A126007306F">[1]Data5!$DQ$1:$DQ$10,[1]Data5!$DQ$11:$DQ$17</definedName>
    <definedName name="A126007310W">[1]Data4!$ES$1:$ES$10,[1]Data4!$ES$11:$ES$17</definedName>
    <definedName name="A126007314F">[1]Data4!$HM$1:$HM$10,[1]Data4!$HM$11:$HM$17</definedName>
    <definedName name="A126007322F">[1]Data5!$GK$1:$GK$10,[1]Data5!$GK$11:$GK$17</definedName>
    <definedName name="A126007326R">[1]Data5!$IG$1:$IG$10,[1]Data5!$IG$11:$IG$17</definedName>
    <definedName name="A126007330F">[1]Data4!$CW$1:$CW$10,[1]Data4!$CW$11:$CW$17</definedName>
    <definedName name="A126007342R">[1]Data4!$DU$1:$DU$10,[1]Data4!$DU$11:$DU$17</definedName>
    <definedName name="A126007346X">[1]Data4!$FQ$1:$FQ$10,[1]Data4!$FQ$11:$FQ$17</definedName>
    <definedName name="A126007350R">[1]Data4!$GO$1:$GO$10,[1]Data4!$GO$11:$GO$17</definedName>
    <definedName name="A126007354X">[1]Data5!$BC$1:$BC$10,[1]Data5!$BC$11:$BC$17</definedName>
    <definedName name="A126007358J">[1]Data5!$CS$1:$CS$10,[1]Data5!$CS$11:$CS$17</definedName>
    <definedName name="A126007938C">[1]Data5!$EC$1:$EC$10,[1]Data5!$EC$11:$EC$17</definedName>
    <definedName name="A126007942V">[1]Data5!$FA$1:$FA$10,[1]Data5!$FA$11:$FA$17</definedName>
    <definedName name="A126007946C">[1]Data5!$GW$1:$GW$10,[1]Data5!$GW$11:$GW$17</definedName>
    <definedName name="A126007950V">[1]Data5!$S$1:$S$10,[1]Data5!$S$11:$S$17</definedName>
    <definedName name="A126007954C">[1]Data5!$DE$1:$DE$10,[1]Data5!$DE$11:$DE$17</definedName>
    <definedName name="A126007958L">[1]Data4!$EG$1:$EG$10,[1]Data4!$EG$11:$EG$17</definedName>
    <definedName name="A126007962C">[1]Data4!$HA$1:$HA$10,[1]Data4!$HA$11:$HA$17</definedName>
    <definedName name="A126007966L">[1]Data4!$HY$1:$HY$10,[1]Data4!$HY$11:$HY$17</definedName>
    <definedName name="A126007970C">[1]Data5!$FY$1:$FY$10,[1]Data5!$FY$11:$FY$17</definedName>
    <definedName name="A126007974L">[1]Data5!$HU$1:$HU$10,[1]Data5!$HU$11:$HU$17</definedName>
    <definedName name="A126007978W">[1]Data4!$CK$1:$CK$10,[1]Data4!$CK$11:$CK$17</definedName>
    <definedName name="A126007982L">[1]Data4!$IQ$1:$IQ$10,[1]Data4!$IQ$11:$IQ$17</definedName>
    <definedName name="A126007986W">[1]Data5!$BO$1:$BO$10,[1]Data5!$BO$11:$BO$17</definedName>
    <definedName name="A126007990L">[1]Data4!$DI$1:$DI$10,[1]Data4!$DI$11:$DI$17</definedName>
    <definedName name="A126007994W">[1]Data4!$FE$1:$FE$10,[1]Data4!$FE$11:$FE$17</definedName>
    <definedName name="A126007998F">[1]Data4!$GC$1:$GC$10,[1]Data4!$GC$11:$GC$17</definedName>
    <definedName name="A126008002L">[1]Data5!$AQ$1:$AQ$10,[1]Data5!$AQ$11:$AQ$17</definedName>
    <definedName name="A126008006W">[1]Data5!$CG$1:$CG$10,[1]Data5!$CG$11:$CG$17</definedName>
    <definedName name="A126008586C">[1]Data5!$EL$1:$EL$10,[1]Data5!$EL$11:$EL$17</definedName>
    <definedName name="A126008590V">[1]Data5!$FJ$1:$FJ$10,[1]Data5!$FJ$11:$FJ$17</definedName>
    <definedName name="A126008594C">[1]Data5!$HF$1:$HF$10,[1]Data5!$HF$11:$HF$17</definedName>
    <definedName name="A126008598L">[1]Data5!$AB$1:$AB$10,[1]Data5!$AB$11:$AB$17</definedName>
    <definedName name="A126008602T">[1]Data5!$DN$1:$DN$10,[1]Data5!$DN$11:$DN$17</definedName>
    <definedName name="A126008606A">[1]Data4!$EP$1:$EP$10,[1]Data4!$EP$11:$EP$17</definedName>
    <definedName name="A126008610T">[1]Data4!$HJ$1:$HJ$10,[1]Data4!$HJ$11:$HJ$17</definedName>
    <definedName name="A126008614A">[1]Data4!$IE$1:$IE$10,[1]Data4!$IE$11:$IE$17</definedName>
    <definedName name="A126008618K">[1]Data5!$GH$1:$GH$10,[1]Data5!$GH$11:$GH$17</definedName>
    <definedName name="A126008622A">[1]Data5!$ID$1:$ID$10,[1]Data5!$ID$11:$ID$17</definedName>
    <definedName name="A126008626K">[1]Data4!$CT$1:$CT$10,[1]Data4!$CT$11:$CT$17</definedName>
    <definedName name="A126008630A">[1]Data5!$G$1:$G$10,[1]Data5!$G$11:$G$17</definedName>
    <definedName name="A126008634K">[1]Data5!$BU$1:$BU$10,[1]Data5!$BU$11:$BU$17</definedName>
    <definedName name="A126008638V">[1]Data4!$DR$1:$DR$10,[1]Data4!$DR$11:$DR$17</definedName>
    <definedName name="A126008642K">[1]Data4!$FN$1:$FN$10,[1]Data4!$FN$11:$FN$17</definedName>
    <definedName name="A126008646V">[1]Data4!$GL$1:$GL$10,[1]Data4!$GL$11:$GL$17</definedName>
    <definedName name="A126008650K">[1]Data5!$AZ$1:$AZ$10,[1]Data5!$AZ$11:$AZ$17</definedName>
    <definedName name="A126008654V">[1]Data5!$CP$1:$CP$10,[1]Data5!$CP$11:$CP$17</definedName>
    <definedName name="A126009234T">[1]Data5!$EI$1:$EI$10,[1]Data5!$EI$11:$EI$17</definedName>
    <definedName name="A126009238A">[1]Data5!$FG$1:$FG$10,[1]Data5!$FG$11:$FG$17</definedName>
    <definedName name="A126009242T">[1]Data5!$HC$1:$HC$10,[1]Data5!$HC$11:$HC$17</definedName>
    <definedName name="A126009246A">[1]Data5!$Y$1:$Y$10,[1]Data5!$Y$11:$Y$17</definedName>
    <definedName name="A126009250T">[1]Data5!$DK$1:$DK$10,[1]Data5!$DK$11:$DK$17</definedName>
    <definedName name="A126009254A">[1]Data4!$EM$1:$EM$10,[1]Data4!$EM$11:$EM$17</definedName>
    <definedName name="A126009258K">[1]Data4!$HG$1:$HG$10,[1]Data4!$HG$11:$HG$17</definedName>
    <definedName name="A126009262A">[1]Data4!$IB$1:$IB$10,[1]Data4!$IB$11:$IB$17</definedName>
    <definedName name="A126009266K">[1]Data5!$GE$1:$GE$10,[1]Data5!$GE$11:$GE$17</definedName>
    <definedName name="A126009270A">[1]Data5!$IA$1:$IA$10,[1]Data5!$IA$11:$IA$17</definedName>
    <definedName name="A126009274K">[1]Data4!$CQ$1:$CQ$10,[1]Data4!$CQ$11:$CQ$17</definedName>
    <definedName name="A126009278V">[1]Data5!$D$1:$D$10,[1]Data5!$D$11:$D$17</definedName>
    <definedName name="A126009282K">[1]Data5!$BR$1:$BR$10,[1]Data5!$BR$11:$BR$17</definedName>
    <definedName name="A126009286V">[1]Data4!$DO$1:$DO$10,[1]Data4!$DO$11:$DO$17</definedName>
    <definedName name="A126009290K">[1]Data4!$FK$1:$FK$10,[1]Data4!$FK$11:$FK$17</definedName>
    <definedName name="A126009294V">[1]Data4!$GI$1:$GI$10,[1]Data4!$GI$11:$GI$17</definedName>
    <definedName name="A126009298C">[1]Data5!$AW$1:$AW$10,[1]Data5!$AW$11:$AW$17</definedName>
    <definedName name="A126009302J">[1]Data5!$CM$1:$CM$10,[1]Data5!$CM$11:$CM$17</definedName>
    <definedName name="A126009882R">[1]Data5!$DZ$1:$DZ$10,[1]Data5!$DZ$11:$DZ$17</definedName>
    <definedName name="A126009886X">[1]Data5!$EX$1:$EX$10,[1]Data5!$EX$11:$EX$17</definedName>
    <definedName name="A126009890R">[1]Data5!$GT$1:$GT$10,[1]Data5!$GT$11:$GT$17</definedName>
    <definedName name="A126009894X">[1]Data5!$P$1:$P$10,[1]Data5!$P$11:$P$17</definedName>
    <definedName name="A126009898J">[1]Data5!$DB$1:$DB$10,[1]Data5!$DB$11:$DB$17</definedName>
    <definedName name="A126009902L">[1]Data4!$ED$1:$ED$10,[1]Data4!$ED$11:$ED$17</definedName>
    <definedName name="A126009906W">[1]Data4!$GX$1:$GX$10,[1]Data4!$GX$11:$GX$17</definedName>
    <definedName name="A126009910L">[1]Data4!$HV$1:$HV$10,[1]Data4!$HV$11:$HV$17</definedName>
    <definedName name="A126009914W">[1]Data5!$FV$1:$FV$10,[1]Data5!$FV$11:$FV$17</definedName>
    <definedName name="A126009918F">[1]Data5!$HR$1:$HR$10,[1]Data5!$HR$11:$HR$17</definedName>
    <definedName name="A126009922W">[1]Data4!$CH$1:$CH$10,[1]Data4!$CH$11:$CH$17</definedName>
    <definedName name="A126009926F">[1]Data4!$IN$1:$IN$10,[1]Data4!$IN$11:$IN$17</definedName>
    <definedName name="A126009930W">[1]Data5!$BL$1:$BL$10,[1]Data5!$BL$11:$BL$17</definedName>
    <definedName name="A126009934F">[1]Data4!$DF$1:$DF$10,[1]Data4!$DF$11:$DF$17</definedName>
    <definedName name="A126009938R">[1]Data4!$FB$1:$FB$10,[1]Data4!$FB$11:$FB$17</definedName>
    <definedName name="A126009942F">[1]Data4!$FZ$1:$FZ$10,[1]Data4!$FZ$11:$FZ$17</definedName>
    <definedName name="A126009946R">[1]Data5!$AN$1:$AN$10,[1]Data5!$AN$11:$AN$17</definedName>
    <definedName name="A126009950F">[1]Data5!$CD$1:$CD$10,[1]Data5!$CD$11:$CD$17</definedName>
    <definedName name="A126010530J">[1]Data5!$EF$1:$EF$10,[1]Data5!$EF$11:$EF$17</definedName>
    <definedName name="A126010534T">[1]Data5!$FD$1:$FD$10,[1]Data5!$FD$11:$FD$17</definedName>
    <definedName name="A126010538A">[1]Data5!$GZ$1:$GZ$10,[1]Data5!$GZ$11:$GZ$17</definedName>
    <definedName name="A126010542T">[1]Data5!$V$1:$V$10,[1]Data5!$V$11:$V$17</definedName>
    <definedName name="A126010546A">[1]Data5!$DH$1:$DH$10,[1]Data5!$DH$11:$DH$17</definedName>
    <definedName name="A126010550T">[1]Data4!$EJ$1:$EJ$10,[1]Data4!$EJ$11:$EJ$17</definedName>
    <definedName name="A126010554A">[1]Data4!$HD$1:$HD$10,[1]Data4!$HD$11:$HD$17</definedName>
    <definedName name="A126010562A">[1]Data5!$GB$1:$GB$10,[1]Data5!$GB$11:$GB$17</definedName>
    <definedName name="A126010566K">[1]Data5!$HX$1:$HX$10,[1]Data5!$HX$11:$HX$17</definedName>
    <definedName name="A126010570A">[1]Data4!$CN$1:$CN$10,[1]Data4!$CN$11:$CN$17</definedName>
    <definedName name="A126010582K">[1]Data4!$DL$1:$DL$10,[1]Data4!$DL$11:$DL$17</definedName>
    <definedName name="A126010586V">[1]Data4!$FH$1:$FH$10,[1]Data4!$FH$11:$FH$17</definedName>
    <definedName name="A126010590K">[1]Data4!$GF$1:$GF$10,[1]Data4!$GF$11:$GF$17</definedName>
    <definedName name="A126010594V">[1]Data5!$AT$1:$AT$10,[1]Data5!$AT$11:$AT$17</definedName>
    <definedName name="A126010598C">[1]Data5!$CJ$1:$CJ$10,[1]Data5!$CJ$11:$CJ$17</definedName>
    <definedName name="A126011178A">[1]Data5!$DW$1:$DW$10,[1]Data5!$DW$11:$DW$17</definedName>
    <definedName name="A126011182T">[1]Data5!$EU$1:$EU$10,[1]Data5!$EU$11:$EU$17</definedName>
    <definedName name="A126011186A">[1]Data5!$GQ$1:$GQ$10,[1]Data5!$GQ$11:$GQ$17</definedName>
    <definedName name="A126011190T">[1]Data5!$M$1:$M$10,[1]Data5!$M$11:$M$17</definedName>
    <definedName name="A126011194A">[1]Data5!$CY$1:$CY$10,[1]Data5!$CY$11:$CY$17</definedName>
    <definedName name="A126011198K">[1]Data4!$EA$1:$EA$10,[1]Data4!$EA$11:$EA$17</definedName>
    <definedName name="A126011202R">[1]Data4!$GU$1:$GU$10,[1]Data4!$GU$11:$GU$17</definedName>
    <definedName name="A126011206X">[1]Data4!$HS$1:$HS$10,[1]Data4!$HS$11:$HS$17</definedName>
    <definedName name="A126011210R">[1]Data5!$FS$1:$FS$10,[1]Data5!$FS$11:$FS$17</definedName>
    <definedName name="A126011214X">[1]Data5!$HO$1:$HO$10,[1]Data5!$HO$11:$HO$17</definedName>
    <definedName name="A126011218J">[1]Data4!$CE$1:$CE$10,[1]Data4!$CE$11:$CE$17</definedName>
    <definedName name="A126011222X">[1]Data4!$IK$1:$IK$10,[1]Data4!$IK$11:$IK$17</definedName>
    <definedName name="A126011226J">[1]Data5!$BI$1:$BI$10,[1]Data5!$BI$11:$BI$17</definedName>
    <definedName name="A126011230X">[1]Data4!$DC$1:$DC$10,[1]Data4!$DC$11:$DC$17</definedName>
    <definedName name="A126011234J">[1]Data4!$EY$1:$EY$10,[1]Data4!$EY$11:$EY$17</definedName>
    <definedName name="A126011238T">[1]Data4!$FW$1:$FW$10,[1]Data4!$FW$11:$FW$17</definedName>
    <definedName name="A126011242J">[1]Data5!$AK$1:$AK$10,[1]Data5!$AK$11:$AK$17</definedName>
    <definedName name="A126011246T">[1]Data5!$CA$1:$CA$10,[1]Data5!$CA$11:$CA$17</definedName>
    <definedName name="A126011826L">[1]Data10!$DL$1:$DL$10,[1]Data10!$DL$11:$DL$17</definedName>
    <definedName name="A126011830C">[1]Data10!$EJ$1:$EJ$10,[1]Data10!$EJ$11:$EJ$17</definedName>
    <definedName name="A126011834L">[1]Data10!$GF$1:$GF$10,[1]Data10!$GF$11:$GF$17</definedName>
    <definedName name="A126011838W">[1]Data10!$B$1:$B$10,[1]Data10!$B$11:$B$17</definedName>
    <definedName name="A126011842L">[1]Data10!$CN$1:$CN$10,[1]Data10!$CN$11:$CN$17</definedName>
    <definedName name="A126011846W">[1]Data9!$DP$1:$DP$10,[1]Data9!$DP$11:$DP$17</definedName>
    <definedName name="A126011850L">[1]Data9!$GJ$1:$GJ$10,[1]Data9!$GJ$11:$GJ$17</definedName>
    <definedName name="A126011854W">[1]Data9!$HH$1:$HH$10,[1]Data9!$HH$11:$HH$17</definedName>
    <definedName name="A126011858F">[1]Data10!$FH$1:$FH$10,[1]Data10!$FH$11:$FH$17</definedName>
    <definedName name="A126011862W">[1]Data10!$HD$1:$HD$10,[1]Data10!$HD$11:$HD$17</definedName>
    <definedName name="A126011866F">[1]Data9!$BT$1:$BT$10,[1]Data9!$BT$11:$BT$17</definedName>
    <definedName name="A126011870W">[1]Data9!$HZ$1:$HZ$10,[1]Data9!$HZ$11:$HZ$17</definedName>
    <definedName name="A126011874F">[1]Data10!$AX$1:$AX$10,[1]Data10!$AX$11:$AX$17</definedName>
    <definedName name="A126011878R">[1]Data9!$CR$1:$CR$10,[1]Data9!$CR$11:$CR$17</definedName>
    <definedName name="A126011882F">[1]Data9!$EN$1:$EN$10,[1]Data9!$EN$11:$EN$17</definedName>
    <definedName name="A126011886R">[1]Data9!$FL$1:$FL$10,[1]Data9!$FL$11:$FL$17</definedName>
    <definedName name="A126011890F">[1]Data10!$Z$1:$Z$10,[1]Data10!$Z$11:$Z$17</definedName>
    <definedName name="A126011894R">[1]Data10!$BP$1:$BP$10,[1]Data10!$BP$11:$BP$17</definedName>
    <definedName name="A126012474L">[1]Data10!$EG$1:$EG$10,[1]Data10!$EG$11:$EG$17</definedName>
    <definedName name="A126012478W">[1]Data10!$FE$1:$FE$10,[1]Data10!$FE$11:$FE$17</definedName>
    <definedName name="A126012482L">[1]Data10!$HA$1:$HA$10,[1]Data10!$HA$11:$HA$17</definedName>
    <definedName name="A126012486W">[1]Data10!$W$1:$W$10,[1]Data10!$W$11:$W$17</definedName>
    <definedName name="A126012490L">[1]Data10!$DI$1:$DI$10,[1]Data10!$DI$11:$DI$17</definedName>
    <definedName name="A126012494W">[1]Data9!$EK$1:$EK$10,[1]Data9!$EK$11:$EK$17</definedName>
    <definedName name="A126012498F">[1]Data9!$HE$1:$HE$10,[1]Data9!$HE$11:$HE$17</definedName>
    <definedName name="A126012506V">[1]Data10!$GC$1:$GC$10,[1]Data10!$GC$11:$GC$17</definedName>
    <definedName name="A126012510K">[1]Data10!$HY$1:$HY$10,[1]Data10!$HY$11:$HY$17</definedName>
    <definedName name="A126012514V">[1]Data9!$CO$1:$CO$10,[1]Data9!$CO$11:$CO$17</definedName>
    <definedName name="A126012526C">[1]Data9!$DM$1:$DM$10,[1]Data9!$DM$11:$DM$17</definedName>
    <definedName name="A126012530V">[1]Data9!$FI$1:$FI$10,[1]Data9!$FI$11:$FI$17</definedName>
    <definedName name="A126012534C">[1]Data9!$GG$1:$GG$10,[1]Data9!$GG$11:$GG$17</definedName>
    <definedName name="A126012538L">[1]Data10!$AU$1:$AU$10,[1]Data10!$AU$11:$AU$17</definedName>
    <definedName name="A126012542C">[1]Data10!$CK$1:$CK$10,[1]Data10!$CK$11:$CK$17</definedName>
    <definedName name="A126013122A">[1]Data10!$DU$1:$DU$10,[1]Data10!$DU$11:$DU$17</definedName>
    <definedName name="A126013126K">[1]Data10!$ES$1:$ES$10,[1]Data10!$ES$11:$ES$17</definedName>
    <definedName name="A126013130A">[1]Data10!$GO$1:$GO$10,[1]Data10!$GO$11:$GO$17</definedName>
    <definedName name="A126013134K">[1]Data10!$K$1:$K$10,[1]Data10!$K$11:$K$17</definedName>
    <definedName name="A126013138V">[1]Data10!$CW$1:$CW$10,[1]Data10!$CW$11:$CW$17</definedName>
    <definedName name="A126013142K">[1]Data9!$DY$1:$DY$10,[1]Data9!$DY$11:$DY$17</definedName>
    <definedName name="A126013146V">[1]Data9!$GS$1:$GS$10,[1]Data9!$GS$11:$GS$17</definedName>
    <definedName name="A126013150K">[1]Data9!$HQ$1:$HQ$10,[1]Data9!$HQ$11:$HQ$17</definedName>
    <definedName name="A126013154V">[1]Data10!$FQ$1:$FQ$10,[1]Data10!$FQ$11:$FQ$17</definedName>
    <definedName name="A126013158C">[1]Data10!$HM$1:$HM$10,[1]Data10!$HM$11:$HM$17</definedName>
    <definedName name="A126013162V">[1]Data9!$CC$1:$CC$10,[1]Data9!$CC$11:$CC$17</definedName>
    <definedName name="A126013166C">[1]Data9!$II$1:$II$10,[1]Data9!$II$11:$II$17</definedName>
    <definedName name="A126013170V">[1]Data10!$BG$1:$BG$10,[1]Data10!$BG$11:$BG$17</definedName>
    <definedName name="A126013174C">[1]Data9!$DA$1:$DA$10,[1]Data9!$DA$11:$DA$17</definedName>
    <definedName name="A126013178L">[1]Data9!$EW$1:$EW$10,[1]Data9!$EW$11:$EW$17</definedName>
    <definedName name="A126013182C">[1]Data9!$FU$1:$FU$10,[1]Data9!$FU$11:$FU$17</definedName>
    <definedName name="A126013186L">[1]Data10!$AI$1:$AI$10,[1]Data10!$AI$11:$AI$17</definedName>
    <definedName name="A126013190C">[1]Data10!$BY$1:$BY$10,[1]Data10!$BY$11:$BY$17</definedName>
    <definedName name="A126013770X">[1]Data10!$ED$1:$ED$10,[1]Data10!$ED$11:$ED$17</definedName>
    <definedName name="A126013774J">[1]Data10!$FB$1:$FB$10,[1]Data10!$FB$11:$FB$17</definedName>
    <definedName name="A126013778T">[1]Data10!$GX$1:$GX$10,[1]Data10!$GX$11:$GX$17</definedName>
    <definedName name="A126013782J">[1]Data10!$T$1:$T$10,[1]Data10!$T$11:$T$17</definedName>
    <definedName name="A126013786T">[1]Data10!$DF$1:$DF$10,[1]Data10!$DF$11:$DF$17</definedName>
    <definedName name="A126013790J">[1]Data9!$EH$1:$EH$10,[1]Data9!$EH$11:$EH$17</definedName>
    <definedName name="A126013794T">[1]Data9!$HB$1:$HB$10,[1]Data9!$HB$11:$HB$17</definedName>
    <definedName name="A126013798A">[1]Data9!$HW$1:$HW$10,[1]Data9!$HW$11:$HW$17</definedName>
    <definedName name="A126013802F">[1]Data10!$FZ$1:$FZ$10,[1]Data10!$FZ$11:$FZ$17</definedName>
    <definedName name="A126013806R">[1]Data10!$HV$1:$HV$10,[1]Data10!$HV$11:$HV$17</definedName>
    <definedName name="A126013810F">[1]Data9!$CL$1:$CL$10,[1]Data9!$CL$11:$CL$17</definedName>
    <definedName name="A126013814R">[1]Data9!$IO$1:$IO$10,[1]Data9!$IO$11:$IO$17</definedName>
    <definedName name="A126013818X">[1]Data10!$BM$1:$BM$10,[1]Data10!$BM$11:$BM$17</definedName>
    <definedName name="A126013822R">[1]Data9!$DJ$1:$DJ$10,[1]Data9!$DJ$11:$DJ$17</definedName>
    <definedName name="A126013826X">[1]Data9!$FF$1:$FF$10,[1]Data9!$FF$11:$FF$17</definedName>
    <definedName name="A126013830R">[1]Data9!$GD$1:$GD$10,[1]Data9!$GD$11:$GD$17</definedName>
    <definedName name="A126013834X">[1]Data10!$AR$1:$AR$10,[1]Data10!$AR$11:$AR$17</definedName>
    <definedName name="A126013838J">[1]Data10!$CH$1:$CH$10,[1]Data10!$CH$11:$CH$17</definedName>
    <definedName name="A126014418F">[1]Data10!$EA$1:$EA$10,[1]Data10!$EA$11:$EA$17</definedName>
    <definedName name="A126014422W">[1]Data10!$EY$1:$EY$10,[1]Data10!$EY$11:$EY$17</definedName>
    <definedName name="A126014426F">[1]Data10!$GU$1:$GU$10,[1]Data10!$GU$11:$GU$17</definedName>
    <definedName name="A126014430W">[1]Data10!$Q$1:$Q$10,[1]Data10!$Q$11:$Q$17</definedName>
    <definedName name="A126014434F">[1]Data10!$DC$1:$DC$10,[1]Data10!$DC$11:$DC$17</definedName>
    <definedName name="A126014438R">[1]Data9!$EE$1:$EE$10,[1]Data9!$EE$11:$EE$17</definedName>
    <definedName name="A126014442F">[1]Data9!$GY$1:$GY$10,[1]Data9!$GY$11:$GY$17</definedName>
    <definedName name="A126014446R">[1]Data9!$HT$1:$HT$10,[1]Data9!$HT$11:$HT$17</definedName>
    <definedName name="A126014450F">[1]Data10!$FW$1:$FW$10,[1]Data10!$FW$11:$FW$17</definedName>
    <definedName name="A126014454R">[1]Data10!$HS$1:$HS$10,[1]Data10!$HS$11:$HS$17</definedName>
    <definedName name="A126014458X">[1]Data9!$CI$1:$CI$10,[1]Data9!$CI$11:$CI$17</definedName>
    <definedName name="A126014462R">[1]Data9!$IL$1:$IL$10,[1]Data9!$IL$11:$IL$17</definedName>
    <definedName name="A126014466X">[1]Data10!$BJ$1:$BJ$10,[1]Data10!$BJ$11:$BJ$17</definedName>
    <definedName name="A126014470R">[1]Data9!$DG$1:$DG$10,[1]Data9!$DG$11:$DG$17</definedName>
    <definedName name="A126014474X">[1]Data9!$FC$1:$FC$10,[1]Data9!$FC$11:$FC$17</definedName>
    <definedName name="A126014478J">[1]Data9!$GA$1:$GA$10,[1]Data9!$GA$11:$GA$17</definedName>
    <definedName name="A126014482X">[1]Data10!$AO$1:$AO$10,[1]Data10!$AO$11:$AO$17</definedName>
    <definedName name="A126014486J">[1]Data10!$CE$1:$CE$10,[1]Data10!$CE$11:$CE$17</definedName>
    <definedName name="A126015066F">[1]Data10!$DR$1:$DR$10,[1]Data10!$DR$11:$DR$17</definedName>
    <definedName name="A126015070W">[1]Data10!$EP$1:$EP$10,[1]Data10!$EP$11:$EP$17</definedName>
    <definedName name="A126015074F">[1]Data10!$GL$1:$GL$10,[1]Data10!$GL$11:$GL$17</definedName>
    <definedName name="A126015078R">[1]Data10!$H$1:$H$10,[1]Data10!$H$11:$H$17</definedName>
    <definedName name="A126015082F">[1]Data10!$CT$1:$CT$10,[1]Data10!$CT$11:$CT$17</definedName>
    <definedName name="A126015086R">[1]Data9!$DV$1:$DV$10,[1]Data9!$DV$11:$DV$17</definedName>
    <definedName name="A126015090F">[1]Data9!$GP$1:$GP$10,[1]Data9!$GP$11:$GP$17</definedName>
    <definedName name="A126015094R">[1]Data9!$HN$1:$HN$10,[1]Data9!$HN$11:$HN$17</definedName>
    <definedName name="A126015098X">[1]Data10!$FN$1:$FN$10,[1]Data10!$FN$11:$FN$17</definedName>
    <definedName name="A126015102C">[1]Data10!$HJ$1:$HJ$10,[1]Data10!$HJ$11:$HJ$17</definedName>
    <definedName name="A126015106L">[1]Data9!$BZ$1:$BZ$10,[1]Data9!$BZ$11:$BZ$17</definedName>
    <definedName name="A126015110C">[1]Data9!$IF$1:$IF$10,[1]Data9!$IF$11:$IF$17</definedName>
    <definedName name="A126015114L">[1]Data10!$BD$1:$BD$10,[1]Data10!$BD$11:$BD$17</definedName>
    <definedName name="A126015118W">[1]Data9!$CX$1:$CX$10,[1]Data9!$CX$11:$CX$17</definedName>
    <definedName name="A126015122L">[1]Data9!$ET$1:$ET$10,[1]Data9!$ET$11:$ET$17</definedName>
    <definedName name="A126015126W">[1]Data9!$FR$1:$FR$10,[1]Data9!$FR$11:$FR$17</definedName>
    <definedName name="A126015130L">[1]Data10!$AF$1:$AF$10,[1]Data10!$AF$11:$AF$17</definedName>
    <definedName name="A126015134W">[1]Data10!$BV$1:$BV$10,[1]Data10!$BV$11:$BV$17</definedName>
    <definedName name="A126015714T">[1]Data10!$DX$1:$DX$10,[1]Data10!$DX$11:$DX$17</definedName>
    <definedName name="A126015718A">[1]Data10!$EV$1:$EV$10,[1]Data10!$EV$11:$EV$17</definedName>
    <definedName name="A126015722T">[1]Data10!$GR$1:$GR$10,[1]Data10!$GR$11:$GR$17</definedName>
    <definedName name="A126015726A">[1]Data10!$N$1:$N$10,[1]Data10!$N$11:$N$17</definedName>
    <definedName name="A126015730T">[1]Data10!$CZ$1:$CZ$10,[1]Data10!$CZ$11:$CZ$17</definedName>
    <definedName name="A126015734A">[1]Data9!$EB$1:$EB$10,[1]Data9!$EB$11:$EB$17</definedName>
    <definedName name="A126015738K">[1]Data9!$GV$1:$GV$10,[1]Data9!$GV$11:$GV$17</definedName>
    <definedName name="A126015746K">[1]Data10!$FT$1:$FT$10,[1]Data10!$FT$11:$FT$17</definedName>
    <definedName name="A126015750A">[1]Data10!$HP$1:$HP$10,[1]Data10!$HP$11:$HP$17</definedName>
    <definedName name="A126015754K">[1]Data9!$CF$1:$CF$10,[1]Data9!$CF$11:$CF$17</definedName>
    <definedName name="A126015766V">[1]Data9!$DD$1:$DD$10,[1]Data9!$DD$11:$DD$17</definedName>
    <definedName name="A126015770K">[1]Data9!$EZ$1:$EZ$10,[1]Data9!$EZ$11:$EZ$17</definedName>
    <definedName name="A126015774V">[1]Data9!$FX$1:$FX$10,[1]Data9!$FX$11:$FX$17</definedName>
    <definedName name="A126015778C">[1]Data10!$AL$1:$AL$10,[1]Data10!$AL$11:$AL$17</definedName>
    <definedName name="A126015782V">[1]Data10!$CB$1:$CB$10,[1]Data10!$CB$11:$CB$17</definedName>
    <definedName name="A126016362T">[1]Data10!$DO$1:$DO$10,[1]Data10!$DO$11:$DO$17</definedName>
    <definedName name="A126016366A">[1]Data10!$EM$1:$EM$10,[1]Data10!$EM$11:$EM$17</definedName>
    <definedName name="A126016370T">[1]Data10!$GI$1:$GI$10,[1]Data10!$GI$11:$GI$17</definedName>
    <definedName name="A126016374A">[1]Data10!$E$1:$E$10,[1]Data10!$E$11:$E$17</definedName>
    <definedName name="A126016378K">[1]Data10!$CQ$1:$CQ$10,[1]Data10!$CQ$11:$CQ$17</definedName>
    <definedName name="A126016382A">[1]Data9!$DS$1:$DS$10,[1]Data9!$DS$11:$DS$17</definedName>
    <definedName name="A126016386K">[1]Data9!$GM$1:$GM$10,[1]Data9!$GM$11:$GM$17</definedName>
    <definedName name="A126016390A">[1]Data9!$HK$1:$HK$10,[1]Data9!$HK$11:$HK$17</definedName>
    <definedName name="A126016394K">[1]Data10!$FK$1:$FK$10,[1]Data10!$FK$11:$FK$17</definedName>
    <definedName name="A126016398V">[1]Data10!$HG$1:$HG$10,[1]Data10!$HG$11:$HG$17</definedName>
    <definedName name="A126016402X">[1]Data9!$BW$1:$BW$10,[1]Data9!$BW$11:$BW$17</definedName>
    <definedName name="A126016406J">[1]Data9!$IC$1:$IC$10,[1]Data9!$IC$11:$IC$17</definedName>
    <definedName name="A126016410X">[1]Data10!$BA$1:$BA$10,[1]Data10!$BA$11:$BA$17</definedName>
    <definedName name="A126016414J">[1]Data9!$CU$1:$CU$10,[1]Data9!$CU$11:$CU$17</definedName>
    <definedName name="A126016418T">[1]Data9!$EQ$1:$EQ$10,[1]Data9!$EQ$11:$EQ$17</definedName>
    <definedName name="A126016422J">[1]Data9!$FO$1:$FO$10,[1]Data9!$FO$11:$FO$17</definedName>
    <definedName name="A126016426T">[1]Data10!$AC$1:$AC$10,[1]Data10!$AC$11:$AC$17</definedName>
    <definedName name="A126016430J">[1]Data10!$BS$1:$BS$10,[1]Data10!$BS$11:$BS$17</definedName>
    <definedName name="A126017010F">[1]Data3!$HB$1:$HB$10,[1]Data3!$HB$11:$HB$17</definedName>
    <definedName name="A126017014R">[1]Data3!$HZ$1:$HZ$10,[1]Data3!$HZ$11:$HZ$17</definedName>
    <definedName name="A126017018X">[1]Data4!$AF$1:$AF$10,[1]Data4!$AF$11:$AF$17</definedName>
    <definedName name="A126017022R">[1]Data3!$CR$1:$CR$10,[1]Data3!$CR$11:$CR$17</definedName>
    <definedName name="A126017026X">[1]Data3!$GD$1:$GD$10,[1]Data3!$GD$11:$GD$17</definedName>
    <definedName name="A126017030R">[1]Data2!$HF$1:$HF$10,[1]Data2!$HF$11:$HF$17</definedName>
    <definedName name="A126017034X">[1]Data3!$AJ$1:$AJ$10,[1]Data3!$AJ$11:$AJ$17</definedName>
    <definedName name="A126017038J">[1]Data3!$BH$1:$BH$10,[1]Data3!$BH$11:$BH$17</definedName>
    <definedName name="A126017042X">[1]Data4!$H$1:$H$10,[1]Data4!$H$11:$H$17</definedName>
    <definedName name="A126017046J">[1]Data4!$BD$1:$BD$10,[1]Data4!$BD$11:$BD$17</definedName>
    <definedName name="A126017050X">[1]Data2!$FJ$1:$FJ$10,[1]Data2!$FJ$11:$FJ$17</definedName>
    <definedName name="A126017054J">[1]Data3!$BZ$1:$BZ$10,[1]Data3!$BZ$11:$BZ$17</definedName>
    <definedName name="A126017058T">[1]Data3!$EN$1:$EN$10,[1]Data3!$EN$11:$EN$17</definedName>
    <definedName name="A126017062J">[1]Data2!$GH$1:$GH$10,[1]Data2!$GH$11:$GH$17</definedName>
    <definedName name="A126017066T">[1]Data2!$ID$1:$ID$10,[1]Data2!$ID$11:$ID$17</definedName>
    <definedName name="A126017070J">[1]Data3!$L$1:$L$10,[1]Data3!$L$11:$L$17</definedName>
    <definedName name="A126017074T">[1]Data3!$DP$1:$DP$10,[1]Data3!$DP$11:$DP$17</definedName>
    <definedName name="A126017078A">[1]Data3!$FF$1:$FF$10,[1]Data3!$FF$11:$FF$17</definedName>
    <definedName name="A126017658W">[1]Data3!$HW$1:$HW$10,[1]Data3!$HW$11:$HW$17</definedName>
    <definedName name="A126017662L">[1]Data4!$E$1:$E$10,[1]Data4!$E$11:$E$17</definedName>
    <definedName name="A126017666W">[1]Data4!$BA$1:$BA$10,[1]Data4!$BA$11:$BA$17</definedName>
    <definedName name="A126017670L">[1]Data3!$DM$1:$DM$10,[1]Data3!$DM$11:$DM$17</definedName>
    <definedName name="A126017674W">[1]Data3!$GY$1:$GY$10,[1]Data3!$GY$11:$GY$17</definedName>
    <definedName name="A126017678F">[1]Data2!$IA$1:$IA$10,[1]Data2!$IA$11:$IA$17</definedName>
    <definedName name="A126017682W">[1]Data3!$BE$1:$BE$10,[1]Data3!$BE$11:$BE$17</definedName>
    <definedName name="A126017690W">[1]Data4!$AC$1:$AC$10,[1]Data4!$AC$11:$AC$17</definedName>
    <definedName name="A126017694F">[1]Data4!$BY$1:$BY$10,[1]Data4!$BY$11:$BY$17</definedName>
    <definedName name="A126017698R">[1]Data2!$GE$1:$GE$10,[1]Data2!$GE$11:$GE$17</definedName>
    <definedName name="A126017710V">[1]Data2!$HC$1:$HC$10,[1]Data2!$HC$11:$HC$17</definedName>
    <definedName name="A126017714C">[1]Data3!$I$1:$I$10,[1]Data3!$I$11:$I$17</definedName>
    <definedName name="A126017718L">[1]Data3!$AG$1:$AG$10,[1]Data3!$AG$11:$AG$17</definedName>
    <definedName name="A126017722C">[1]Data3!$EK$1:$EK$10,[1]Data3!$EK$11:$EK$17</definedName>
    <definedName name="A126017726L">[1]Data3!$GA$1:$GA$10,[1]Data3!$GA$11:$GA$17</definedName>
    <definedName name="A126018306K">[1]Data3!$HK$1:$HK$10,[1]Data3!$HK$11:$HK$17</definedName>
    <definedName name="A126018310A">[1]Data3!$II$1:$II$10,[1]Data3!$II$11:$II$17</definedName>
    <definedName name="A126018314K">[1]Data4!$AO$1:$AO$10,[1]Data4!$AO$11:$AO$17</definedName>
    <definedName name="A126018318V">[1]Data3!$DA$1:$DA$10,[1]Data3!$DA$11:$DA$17</definedName>
    <definedName name="A126018322K">[1]Data3!$GM$1:$GM$10,[1]Data3!$GM$11:$GM$17</definedName>
    <definedName name="A126018326V">[1]Data2!$HO$1:$HO$10,[1]Data2!$HO$11:$HO$17</definedName>
    <definedName name="A126018330K">[1]Data3!$AS$1:$AS$10,[1]Data3!$AS$11:$AS$17</definedName>
    <definedName name="A126018334V">[1]Data3!$BQ$1:$BQ$10,[1]Data3!$BQ$11:$BQ$17</definedName>
    <definedName name="A126018338C">[1]Data4!$Q$1:$Q$10,[1]Data4!$Q$11:$Q$17</definedName>
    <definedName name="A126018342V">[1]Data4!$BM$1:$BM$10,[1]Data4!$BM$11:$BM$17</definedName>
    <definedName name="A126018346C">[1]Data2!$FS$1:$FS$10,[1]Data2!$FS$11:$FS$17</definedName>
    <definedName name="A126018350V">[1]Data3!$CI$1:$CI$10,[1]Data3!$CI$11:$CI$17</definedName>
    <definedName name="A126018354C">[1]Data3!$EW$1:$EW$10,[1]Data3!$EW$11:$EW$17</definedName>
    <definedName name="A126018358L">[1]Data2!$GQ$1:$GQ$10,[1]Data2!$GQ$11:$GQ$17</definedName>
    <definedName name="A126018362C">[1]Data2!$IM$1:$IM$10,[1]Data2!$IM$11:$IM$17</definedName>
    <definedName name="A126018366L">[1]Data3!$U$1:$U$10,[1]Data3!$U$11:$U$17</definedName>
    <definedName name="A126018370C">[1]Data3!$DY$1:$DY$10,[1]Data3!$DY$11:$DY$17</definedName>
    <definedName name="A126018374L">[1]Data3!$FO$1:$FO$10,[1]Data3!$FO$11:$FO$17</definedName>
    <definedName name="A126018954J">[1]Data3!$HT$1:$HT$10,[1]Data3!$HT$11:$HT$17</definedName>
    <definedName name="A126018958T">[1]Data4!$B$1:$B$10,[1]Data4!$B$11:$B$17</definedName>
    <definedName name="A126018962J">[1]Data4!$AX$1:$AX$10,[1]Data4!$AX$11:$AX$17</definedName>
    <definedName name="A126018966T">[1]Data3!$DJ$1:$DJ$10,[1]Data3!$DJ$11:$DJ$17</definedName>
    <definedName name="A126018970J">[1]Data3!$GV$1:$GV$10,[1]Data3!$GV$11:$GV$17</definedName>
    <definedName name="A126018974T">[1]Data2!$HX$1:$HX$10,[1]Data2!$HX$11:$HX$17</definedName>
    <definedName name="A126018978A">[1]Data3!$BB$1:$BB$10,[1]Data3!$BB$11:$BB$17</definedName>
    <definedName name="A126018982T">[1]Data3!$BW$1:$BW$10,[1]Data3!$BW$11:$BW$17</definedName>
    <definedName name="A126018986A">[1]Data4!$Z$1:$Z$10,[1]Data4!$Z$11:$Z$17</definedName>
    <definedName name="A126018990T">[1]Data4!$BV$1:$BV$10,[1]Data4!$BV$11:$BV$17</definedName>
    <definedName name="A126018994A">[1]Data2!$GB$1:$GB$10,[1]Data2!$GB$11:$GB$17</definedName>
    <definedName name="A126018998K">[1]Data3!$CO$1:$CO$10,[1]Data3!$CO$11:$CO$17</definedName>
    <definedName name="A126019002T">[1]Data3!$FC$1:$FC$10,[1]Data3!$FC$11:$FC$17</definedName>
    <definedName name="A126019006A">[1]Data2!$GZ$1:$GZ$10,[1]Data2!$GZ$11:$GZ$17</definedName>
    <definedName name="A126019010T">[1]Data3!$F$1:$F$10,[1]Data3!$F$11:$F$17</definedName>
    <definedName name="A126019014A">[1]Data3!$AD$1:$AD$10,[1]Data3!$AD$11:$AD$17</definedName>
    <definedName name="A126019018K">[1]Data3!$EH$1:$EH$10,[1]Data3!$EH$11:$EH$17</definedName>
    <definedName name="A126019022A">[1]Data3!$FX$1:$FX$10,[1]Data3!$FX$11:$FX$17</definedName>
    <definedName name="A126019602W">[1]Data3!$HQ$1:$HQ$10,[1]Data3!$HQ$11:$HQ$17</definedName>
    <definedName name="A126019606F">[1]Data3!$IO$1:$IO$10,[1]Data3!$IO$11:$IO$17</definedName>
    <definedName name="A126019610W">[1]Data4!$AU$1:$AU$10,[1]Data4!$AU$11:$AU$17</definedName>
    <definedName name="A126019614F">[1]Data3!$DG$1:$DG$10,[1]Data3!$DG$11:$DG$17</definedName>
    <definedName name="A126019618R">[1]Data3!$GS$1:$GS$10,[1]Data3!$GS$11:$GS$17</definedName>
    <definedName name="A126019622F">[1]Data2!$HU$1:$HU$10,[1]Data2!$HU$11:$HU$17</definedName>
    <definedName name="A126019626R">[1]Data3!$AY$1:$AY$10,[1]Data3!$AY$11:$AY$17</definedName>
    <definedName name="A126019630F">[1]Data3!$BT$1:$BT$10,[1]Data3!$BT$11:$BT$17</definedName>
    <definedName name="A126019634R">[1]Data4!$W$1:$W$10,[1]Data4!$W$11:$W$17</definedName>
    <definedName name="A126019638X">[1]Data4!$BS$1:$BS$10,[1]Data4!$BS$11:$BS$17</definedName>
    <definedName name="A126019642R">[1]Data2!$FY$1:$FY$10,[1]Data2!$FY$11:$FY$17</definedName>
    <definedName name="A126019646X">[1]Data3!$CL$1:$CL$10,[1]Data3!$CL$11:$CL$17</definedName>
    <definedName name="A126019650R">[1]Data3!$EZ$1:$EZ$10,[1]Data3!$EZ$11:$EZ$17</definedName>
    <definedName name="A126019654X">[1]Data2!$GW$1:$GW$10,[1]Data2!$GW$11:$GW$17</definedName>
    <definedName name="A126019658J">[1]Data3!$C$1:$C$10,[1]Data3!$C$11:$C$17</definedName>
    <definedName name="A126019662X">[1]Data3!$AA$1:$AA$10,[1]Data3!$AA$11:$AA$17</definedName>
    <definedName name="A126019666J">[1]Data3!$EE$1:$EE$10,[1]Data3!$EE$11:$EE$17</definedName>
    <definedName name="A126019670X">[1]Data3!$FU$1:$FU$10,[1]Data3!$FU$11:$FU$17</definedName>
    <definedName name="A126020250A">[1]Data3!$HH$1:$HH$10,[1]Data3!$HH$11:$HH$17</definedName>
    <definedName name="A126020254K">[1]Data3!$IF$1:$IF$10,[1]Data3!$IF$11:$IF$17</definedName>
    <definedName name="A126020258V">[1]Data4!$AL$1:$AL$10,[1]Data4!$AL$11:$AL$17</definedName>
    <definedName name="A126020262K">[1]Data3!$CX$1:$CX$10,[1]Data3!$CX$11:$CX$17</definedName>
    <definedName name="A126020266V">[1]Data3!$GJ$1:$GJ$10,[1]Data3!$GJ$11:$GJ$17</definedName>
    <definedName name="A126020270K">[1]Data2!$HL$1:$HL$10,[1]Data2!$HL$11:$HL$17</definedName>
    <definedName name="A126020274V">[1]Data3!$AP$1:$AP$10,[1]Data3!$AP$11:$AP$17</definedName>
    <definedName name="A126020278C">[1]Data3!$BN$1:$BN$10,[1]Data3!$BN$11:$BN$17</definedName>
    <definedName name="A126020282V">[1]Data4!$N$1:$N$10,[1]Data4!$N$11:$N$17</definedName>
    <definedName name="A126020286C">[1]Data4!$BJ$1:$BJ$10,[1]Data4!$BJ$11:$BJ$17</definedName>
    <definedName name="A126020290V">[1]Data2!$FP$1:$FP$10,[1]Data2!$FP$11:$FP$17</definedName>
    <definedName name="A126020294C">[1]Data3!$CF$1:$CF$10,[1]Data3!$CF$11:$CF$17</definedName>
    <definedName name="A126020298L">[1]Data3!$ET$1:$ET$10,[1]Data3!$ET$11:$ET$17</definedName>
    <definedName name="A126020302T">[1]Data2!$GN$1:$GN$10,[1]Data2!$GN$11:$GN$17</definedName>
    <definedName name="A126020306A">[1]Data2!$IJ$1:$IJ$10,[1]Data2!$IJ$11:$IJ$17</definedName>
    <definedName name="A126020310T">[1]Data3!$R$1:$R$10,[1]Data3!$R$11:$R$17</definedName>
    <definedName name="A126020314A">[1]Data3!$DV$1:$DV$10,[1]Data3!$DV$11:$DV$17</definedName>
    <definedName name="A126020318K">[1]Data3!$FL$1:$FL$10,[1]Data3!$FL$11:$FL$17</definedName>
    <definedName name="A126020898T">[1]Data3!$HN$1:$HN$10,[1]Data3!$HN$11:$HN$17</definedName>
    <definedName name="A126020902W">[1]Data3!$IL$1:$IL$10,[1]Data3!$IL$11:$IL$17</definedName>
    <definedName name="A126020906F">[1]Data4!$AR$1:$AR$10,[1]Data4!$AR$11:$AR$17</definedName>
    <definedName name="A126020910W">[1]Data3!$DD$1:$DD$10,[1]Data3!$DD$11:$DD$17</definedName>
    <definedName name="A126020914F">[1]Data3!$GP$1:$GP$10,[1]Data3!$GP$11:$GP$17</definedName>
    <definedName name="A126020918R">[1]Data2!$HR$1:$HR$10,[1]Data2!$HR$11:$HR$17</definedName>
    <definedName name="A126020922F">[1]Data3!$AV$1:$AV$10,[1]Data3!$AV$11:$AV$17</definedName>
    <definedName name="A126020930F">[1]Data4!$T$1:$T$10,[1]Data4!$T$11:$T$17</definedName>
    <definedName name="A126020934R">[1]Data4!$BP$1:$BP$10,[1]Data4!$BP$11:$BP$17</definedName>
    <definedName name="A126020938X">[1]Data2!$FV$1:$FV$10,[1]Data2!$FV$11:$FV$17</definedName>
    <definedName name="A126020950R">[1]Data2!$GT$1:$GT$10,[1]Data2!$GT$11:$GT$17</definedName>
    <definedName name="A126020954X">[1]Data2!$IP$1:$IP$10,[1]Data2!$IP$11:$IP$17</definedName>
    <definedName name="A126020958J">[1]Data3!$X$1:$X$10,[1]Data3!$X$11:$X$17</definedName>
    <definedName name="A126020962X">[1]Data3!$EB$1:$EB$10,[1]Data3!$EB$11:$EB$17</definedName>
    <definedName name="A126020966J">[1]Data3!$FR$1:$FR$10,[1]Data3!$FR$11:$FR$17</definedName>
    <definedName name="A126021546F">[1]Data3!$HE$1:$HE$10,[1]Data3!$HE$11:$HE$17</definedName>
    <definedName name="A126021550W">[1]Data3!$IC$1:$IC$10,[1]Data3!$IC$11:$IC$17</definedName>
    <definedName name="A126021554F">[1]Data4!$AI$1:$AI$10,[1]Data4!$AI$11:$AI$17</definedName>
    <definedName name="A126021558R">[1]Data3!$CU$1:$CU$10,[1]Data3!$CU$11:$CU$17</definedName>
    <definedName name="A126021562F">[1]Data3!$GG$1:$GG$10,[1]Data3!$GG$11:$GG$17</definedName>
    <definedName name="A126021566R">[1]Data2!$HI$1:$HI$10,[1]Data2!$HI$11:$HI$17</definedName>
    <definedName name="A126021570F">[1]Data3!$AM$1:$AM$10,[1]Data3!$AM$11:$AM$17</definedName>
    <definedName name="A126021574R">[1]Data3!$BK$1:$BK$10,[1]Data3!$BK$11:$BK$17</definedName>
    <definedName name="A126021578X">[1]Data4!$K$1:$K$10,[1]Data4!$K$11:$K$17</definedName>
    <definedName name="A126021582R">[1]Data4!$BG$1:$BG$10,[1]Data4!$BG$11:$BG$17</definedName>
    <definedName name="A126021586X">[1]Data2!$FM$1:$FM$10,[1]Data2!$FM$11:$FM$17</definedName>
    <definedName name="A126021590R">[1]Data3!$CC$1:$CC$10,[1]Data3!$CC$11:$CC$17</definedName>
    <definedName name="A126021594X">[1]Data3!$EQ$1:$EQ$10,[1]Data3!$EQ$11:$EQ$17</definedName>
    <definedName name="A126021598J">[1]Data2!$GK$1:$GK$10,[1]Data2!$GK$11:$GK$17</definedName>
    <definedName name="A126021602L">[1]Data2!$IG$1:$IG$10,[1]Data2!$IG$11:$IG$17</definedName>
    <definedName name="A126021606W">[1]Data3!$O$1:$O$10,[1]Data3!$O$11:$O$17</definedName>
    <definedName name="A126021610L">[1]Data3!$DS$1:$DS$10,[1]Data3!$DS$11:$DS$17</definedName>
    <definedName name="A126021614W">[1]Data3!$FI$1:$FI$10,[1]Data3!$FI$11:$FI$17</definedName>
    <definedName name="A126022194F">[1]Data7!$AL$1:$AL$10,[1]Data7!$AL$11:$AL$17</definedName>
    <definedName name="A126022198R">[1]Data7!$BJ$1:$BJ$10,[1]Data7!$BJ$11:$BJ$17</definedName>
    <definedName name="A126022202V">[1]Data7!$DF$1:$DF$10,[1]Data7!$DF$11:$DF$17</definedName>
    <definedName name="A126022206C">[1]Data6!$FR$1:$FR$10,[1]Data6!$FR$11:$FR$17</definedName>
    <definedName name="A126022210V">[1]Data7!$N$1:$N$10,[1]Data7!$N$11:$N$17</definedName>
    <definedName name="A126022214C">[1]Data6!$AP$1:$AP$10,[1]Data6!$AP$11:$AP$17</definedName>
    <definedName name="A126022218L">[1]Data6!$DJ$1:$DJ$10,[1]Data6!$DJ$11:$DJ$17</definedName>
    <definedName name="A126022222C">[1]Data6!$EH$1:$EH$10,[1]Data6!$EH$11:$EH$17</definedName>
    <definedName name="A126022226L">[1]Data7!$CH$1:$CH$10,[1]Data7!$CH$11:$CH$17</definedName>
    <definedName name="A126022230C">[1]Data7!$ED$1:$ED$10,[1]Data7!$ED$11:$ED$17</definedName>
    <definedName name="A126022234L">[1]Data5!$IJ$1:$IJ$10,[1]Data5!$IJ$11:$IJ$17</definedName>
    <definedName name="A126022238W">[1]Data6!$EZ$1:$EZ$10,[1]Data6!$EZ$11:$EZ$17</definedName>
    <definedName name="A126022242L">[1]Data6!$HN$1:$HN$10,[1]Data6!$HN$11:$HN$17</definedName>
    <definedName name="A126022246W">[1]Data6!$R$1:$R$10,[1]Data6!$R$11:$R$17</definedName>
    <definedName name="A126022250L">[1]Data6!$BN$1:$BN$10,[1]Data6!$BN$11:$BN$17</definedName>
    <definedName name="A126022254W">[1]Data6!$CL$1:$CL$10,[1]Data6!$CL$11:$CL$17</definedName>
    <definedName name="A126022258F">[1]Data6!$GP$1:$GP$10,[1]Data6!$GP$11:$GP$17</definedName>
    <definedName name="A126022262W">[1]Data6!$IF$1:$IF$10,[1]Data6!$IF$11:$IF$17</definedName>
    <definedName name="A126022842T">[1]Data7!$BG$1:$BG$10,[1]Data7!$BG$11:$BG$17</definedName>
    <definedName name="A126022846A">[1]Data7!$CE$1:$CE$10,[1]Data7!$CE$11:$CE$17</definedName>
    <definedName name="A126022850T">[1]Data7!$EA$1:$EA$10,[1]Data7!$EA$11:$EA$17</definedName>
    <definedName name="A126022854A">[1]Data6!$GM$1:$GM$10,[1]Data6!$GM$11:$GM$17</definedName>
    <definedName name="A126022858K">[1]Data7!$AI$1:$AI$10,[1]Data7!$AI$11:$AI$17</definedName>
    <definedName name="A126022862A">[1]Data6!$BK$1:$BK$10,[1]Data6!$BK$11:$BK$17</definedName>
    <definedName name="A126022866K">[1]Data6!$EE$1:$EE$10,[1]Data6!$EE$11:$EE$17</definedName>
    <definedName name="A126022874K">[1]Data7!$DC$1:$DC$10,[1]Data7!$DC$11:$DC$17</definedName>
    <definedName name="A126022878V">[1]Data7!$EY$1:$EY$10,[1]Data7!$EY$11:$EY$17</definedName>
    <definedName name="A126022882K">[1]Data6!$O$1:$O$10,[1]Data6!$O$11:$O$17</definedName>
    <definedName name="A126022894V">[1]Data6!$AM$1:$AM$10,[1]Data6!$AM$11:$AM$17</definedName>
    <definedName name="A126022898C">[1]Data6!$CI$1:$CI$10,[1]Data6!$CI$11:$CI$17</definedName>
    <definedName name="A126022902J">[1]Data6!$DG$1:$DG$10,[1]Data6!$DG$11:$DG$17</definedName>
    <definedName name="A126022906T">[1]Data6!$HK$1:$HK$10,[1]Data6!$HK$11:$HK$17</definedName>
    <definedName name="A126022910J">[1]Data7!$K$1:$K$10,[1]Data7!$K$11:$K$17</definedName>
    <definedName name="A126023490T">[1]Data7!$AU$1:$AU$10,[1]Data7!$AU$11:$AU$17</definedName>
    <definedName name="A126023494A">[1]Data7!$BS$1:$BS$10,[1]Data7!$BS$11:$BS$17</definedName>
    <definedName name="A126023498K">[1]Data7!$DO$1:$DO$10,[1]Data7!$DO$11:$DO$17</definedName>
    <definedName name="A126023502R">[1]Data6!$GA$1:$GA$10,[1]Data6!$GA$11:$GA$17</definedName>
    <definedName name="A126023506X">[1]Data7!$W$1:$W$10,[1]Data7!$W$11:$W$17</definedName>
    <definedName name="A126023510R">[1]Data6!$AY$1:$AY$10,[1]Data6!$AY$11:$AY$17</definedName>
    <definedName name="A126023514X">[1]Data6!$DS$1:$DS$10,[1]Data6!$DS$11:$DS$17</definedName>
    <definedName name="A126023518J">[1]Data6!$EQ$1:$EQ$10,[1]Data6!$EQ$11:$EQ$17</definedName>
    <definedName name="A126023522X">[1]Data7!$CQ$1:$CQ$10,[1]Data7!$CQ$11:$CQ$17</definedName>
    <definedName name="A126023526J">[1]Data7!$EM$1:$EM$10,[1]Data7!$EM$11:$EM$17</definedName>
    <definedName name="A126023530X">[1]Data6!$C$1:$C$10,[1]Data6!$C$11:$C$17</definedName>
    <definedName name="A126023534J">[1]Data6!$FI$1:$FI$10,[1]Data6!$FI$11:$FI$17</definedName>
    <definedName name="A126023538T">[1]Data6!$HW$1:$HW$10,[1]Data6!$HW$11:$HW$17</definedName>
    <definedName name="A126023542J">[1]Data6!$AA$1:$AA$10,[1]Data6!$AA$11:$AA$17</definedName>
    <definedName name="A126023546T">[1]Data6!$BW$1:$BW$10,[1]Data6!$BW$11:$BW$17</definedName>
    <definedName name="A126023550J">[1]Data6!$CU$1:$CU$10,[1]Data6!$CU$11:$CU$17</definedName>
    <definedName name="A126023554T">[1]Data6!$GY$1:$GY$10,[1]Data6!$GY$11:$GY$17</definedName>
    <definedName name="A126023558A">[1]Data6!$IO$1:$IO$10,[1]Data6!$IO$11:$IO$17</definedName>
    <definedName name="A126024138X">[1]Data7!$BD$1:$BD$10,[1]Data7!$BD$11:$BD$17</definedName>
    <definedName name="A126024142R">[1]Data7!$CB$1:$CB$10,[1]Data7!$CB$11:$CB$17</definedName>
    <definedName name="A126024146X">[1]Data7!$DX$1:$DX$10,[1]Data7!$DX$11:$DX$17</definedName>
    <definedName name="A126024150R">[1]Data6!$GJ$1:$GJ$10,[1]Data6!$GJ$11:$GJ$17</definedName>
    <definedName name="A126024154X">[1]Data7!$AF$1:$AF$10,[1]Data7!$AF$11:$AF$17</definedName>
    <definedName name="A126024158J">[1]Data6!$BH$1:$BH$10,[1]Data6!$BH$11:$BH$17</definedName>
    <definedName name="A126024162X">[1]Data6!$EB$1:$EB$10,[1]Data6!$EB$11:$EB$17</definedName>
    <definedName name="A126024166J">[1]Data6!$EW$1:$EW$10,[1]Data6!$EW$11:$EW$17</definedName>
    <definedName name="A126024170X">[1]Data7!$CZ$1:$CZ$10,[1]Data7!$CZ$11:$CZ$17</definedName>
    <definedName name="A126024174J">[1]Data7!$EV$1:$EV$10,[1]Data7!$EV$11:$EV$17</definedName>
    <definedName name="A126024178T">[1]Data6!$L$1:$L$10,[1]Data6!$L$11:$L$17</definedName>
    <definedName name="A126024182J">[1]Data6!$FO$1:$FO$10,[1]Data6!$FO$11:$FO$17</definedName>
    <definedName name="A126024186T">[1]Data6!$IC$1:$IC$10,[1]Data6!$IC$11:$IC$17</definedName>
    <definedName name="A126024190J">[1]Data6!$AJ$1:$AJ$10,[1]Data6!$AJ$11:$AJ$17</definedName>
    <definedName name="A126024194T">[1]Data6!$CF$1:$CF$10,[1]Data6!$CF$11:$CF$17</definedName>
    <definedName name="A126024198A">[1]Data6!$DD$1:$DD$10,[1]Data6!$DD$11:$DD$17</definedName>
    <definedName name="A126024202F">[1]Data6!$HH$1:$HH$10,[1]Data6!$HH$11:$HH$17</definedName>
    <definedName name="A126024206R">[1]Data7!$H$1:$H$10,[1]Data7!$H$11:$H$17</definedName>
    <definedName name="A126024786W">[1]Data7!$BA$1:$BA$10,[1]Data7!$BA$11:$BA$17</definedName>
    <definedName name="A126024790L">[1]Data7!$BY$1:$BY$10,[1]Data7!$BY$11:$BY$17</definedName>
    <definedName name="A126024794W">[1]Data7!$DU$1:$DU$10,[1]Data7!$DU$11:$DU$17</definedName>
    <definedName name="A126024798F">[1]Data6!$GG$1:$GG$10,[1]Data6!$GG$11:$GG$17</definedName>
    <definedName name="A126024802K">[1]Data7!$AC$1:$AC$10,[1]Data7!$AC$11:$AC$17</definedName>
    <definedName name="A126024806V">[1]Data6!$BE$1:$BE$10,[1]Data6!$BE$11:$BE$17</definedName>
    <definedName name="A126024810K">[1]Data6!$DY$1:$DY$10,[1]Data6!$DY$11:$DY$17</definedName>
    <definedName name="A126024814V">[1]Data6!$ET$1:$ET$10,[1]Data6!$ET$11:$ET$17</definedName>
    <definedName name="A126024818C">[1]Data7!$CW$1:$CW$10,[1]Data7!$CW$11:$CW$17</definedName>
    <definedName name="A126024822V">[1]Data7!$ES$1:$ES$10,[1]Data7!$ES$11:$ES$17</definedName>
    <definedName name="A126024826C">[1]Data6!$I$1:$I$10,[1]Data6!$I$11:$I$17</definedName>
    <definedName name="A126024830V">[1]Data6!$FL$1:$FL$10,[1]Data6!$FL$11:$FL$17</definedName>
    <definedName name="A126024834C">[1]Data6!$HZ$1:$HZ$10,[1]Data6!$HZ$11:$HZ$17</definedName>
    <definedName name="A126024838L">[1]Data6!$AG$1:$AG$10,[1]Data6!$AG$11:$AG$17</definedName>
    <definedName name="A126024842C">[1]Data6!$CC$1:$CC$10,[1]Data6!$CC$11:$CC$17</definedName>
    <definedName name="A126024846L">[1]Data6!$DA$1:$DA$10,[1]Data6!$DA$11:$DA$17</definedName>
    <definedName name="A126024850C">[1]Data6!$HE$1:$HE$10,[1]Data6!$HE$11:$HE$17</definedName>
    <definedName name="A126024854L">[1]Data7!$E$1:$E$10,[1]Data7!$E$11:$E$17</definedName>
    <definedName name="A126025434K">[1]Data7!$AR$1:$AR$10,[1]Data7!$AR$11:$AR$17</definedName>
    <definedName name="A126025438V">[1]Data7!$BP$1:$BP$10,[1]Data7!$BP$11:$BP$17</definedName>
    <definedName name="A126025442K">[1]Data7!$DL$1:$DL$10,[1]Data7!$DL$11:$DL$17</definedName>
    <definedName name="A126025446V">[1]Data6!$FX$1:$FX$10,[1]Data6!$FX$11:$FX$17</definedName>
    <definedName name="A126025450K">[1]Data7!$T$1:$T$10,[1]Data7!$T$11:$T$17</definedName>
    <definedName name="A126025454V">[1]Data6!$AV$1:$AV$10,[1]Data6!$AV$11:$AV$17</definedName>
    <definedName name="A126025458C">[1]Data6!$DP$1:$DP$10,[1]Data6!$DP$11:$DP$17</definedName>
    <definedName name="A126025462V">[1]Data6!$EN$1:$EN$10,[1]Data6!$EN$11:$EN$17</definedName>
    <definedName name="A126025466C">[1]Data7!$CN$1:$CN$10,[1]Data7!$CN$11:$CN$17</definedName>
    <definedName name="A126025470V">[1]Data7!$EJ$1:$EJ$10,[1]Data7!$EJ$11:$EJ$17</definedName>
    <definedName name="A126025474C">[1]Data5!$IP$1:$IP$10,[1]Data5!$IP$11:$IP$17</definedName>
    <definedName name="A126025478L">[1]Data6!$FF$1:$FF$10,[1]Data6!$FF$11:$FF$17</definedName>
    <definedName name="A126025482C">[1]Data6!$HT$1:$HT$10,[1]Data6!$HT$11:$HT$17</definedName>
    <definedName name="A126025486L">[1]Data6!$X$1:$X$10,[1]Data6!$X$11:$X$17</definedName>
    <definedName name="A126025490C">[1]Data6!$BT$1:$BT$10,[1]Data6!$BT$11:$BT$17</definedName>
    <definedName name="A126025494L">[1]Data6!$CR$1:$CR$10,[1]Data6!$CR$11:$CR$17</definedName>
    <definedName name="A126025498W">[1]Data6!$GV$1:$GV$10,[1]Data6!$GV$11:$GV$17</definedName>
    <definedName name="A126025502A">[1]Data6!$IL$1:$IL$10,[1]Data6!$IL$11:$IL$17</definedName>
    <definedName name="A126026082K">[1]Data7!$AX$1:$AX$10,[1]Data7!$AX$11:$AX$17</definedName>
    <definedName name="A126026086V">[1]Data7!$BV$1:$BV$10,[1]Data7!$BV$11:$BV$17</definedName>
    <definedName name="A126026090K">[1]Data7!$DR$1:$DR$10,[1]Data7!$DR$11:$DR$17</definedName>
    <definedName name="A126026094V">[1]Data6!$GD$1:$GD$10,[1]Data6!$GD$11:$GD$17</definedName>
    <definedName name="A126026098C">[1]Data7!$Z$1:$Z$10,[1]Data7!$Z$11:$Z$17</definedName>
    <definedName name="A126026102J">[1]Data6!$BB$1:$BB$10,[1]Data6!$BB$11:$BB$17</definedName>
    <definedName name="A126026106T">[1]Data6!$DV$1:$DV$10,[1]Data6!$DV$11:$DV$17</definedName>
    <definedName name="A126026114T">[1]Data7!$CT$1:$CT$10,[1]Data7!$CT$11:$CT$17</definedName>
    <definedName name="A126026118A">[1]Data7!$EP$1:$EP$10,[1]Data7!$EP$11:$EP$17</definedName>
    <definedName name="A126026122T">[1]Data6!$F$1:$F$10,[1]Data6!$F$11:$F$17</definedName>
    <definedName name="A126026134A">[1]Data6!$AD$1:$AD$10,[1]Data6!$AD$11:$AD$17</definedName>
    <definedName name="A126026138K">[1]Data6!$BZ$1:$BZ$10,[1]Data6!$BZ$11:$BZ$17</definedName>
    <definedName name="A126026142A">[1]Data6!$CX$1:$CX$10,[1]Data6!$CX$11:$CX$17</definedName>
    <definedName name="A126026146K">[1]Data6!$HB$1:$HB$10,[1]Data6!$HB$11:$HB$17</definedName>
    <definedName name="A126026150A">[1]Data7!$B$1:$B$10,[1]Data7!$B$11:$B$17</definedName>
    <definedName name="A126026730W">[1]Data7!$AO$1:$AO$10,[1]Data7!$AO$11:$AO$17</definedName>
    <definedName name="A126026734F">[1]Data7!$BM$1:$BM$10,[1]Data7!$BM$11:$BM$17</definedName>
    <definedName name="A126026738R">[1]Data7!$DI$1:$DI$10,[1]Data7!$DI$11:$DI$17</definedName>
    <definedName name="A126026742F">[1]Data6!$FU$1:$FU$10,[1]Data6!$FU$11:$FU$17</definedName>
    <definedName name="A126026746R">[1]Data7!$Q$1:$Q$10,[1]Data7!$Q$11:$Q$17</definedName>
    <definedName name="A126026750F">[1]Data6!$AS$1:$AS$10,[1]Data6!$AS$11:$AS$17</definedName>
    <definedName name="A126026754R">[1]Data6!$DM$1:$DM$10,[1]Data6!$DM$11:$DM$17</definedName>
    <definedName name="A126026758X">[1]Data6!$EK$1:$EK$10,[1]Data6!$EK$11:$EK$17</definedName>
    <definedName name="A126026762R">[1]Data7!$CK$1:$CK$10,[1]Data7!$CK$11:$CK$17</definedName>
    <definedName name="A126026766X">[1]Data7!$EG$1:$EG$10,[1]Data7!$EG$11:$EG$17</definedName>
    <definedName name="A126026770R">[1]Data5!$IM$1:$IM$10,[1]Data5!$IM$11:$IM$17</definedName>
    <definedName name="A126026774X">[1]Data6!$FC$1:$FC$10,[1]Data6!$FC$11:$FC$17</definedName>
    <definedName name="A126026778J">[1]Data6!$HQ$1:$HQ$10,[1]Data6!$HQ$11:$HQ$17</definedName>
    <definedName name="A126026782X">[1]Data6!$U$1:$U$10,[1]Data6!$U$11:$U$17</definedName>
    <definedName name="A126026786J">[1]Data6!$BQ$1:$BQ$10,[1]Data6!$BQ$11:$BQ$17</definedName>
    <definedName name="A126026790X">[1]Data6!$CO$1:$CO$10,[1]Data6!$CO$11:$CO$17</definedName>
    <definedName name="A126026794J">[1]Data6!$GS$1:$GS$10,[1]Data6!$GS$11:$GS$17</definedName>
    <definedName name="A126026798T">[1]Data6!$II$1:$II$10,[1]Data6!$II$11:$II$17</definedName>
    <definedName name="A126027378R">[1]Data8!$GT$1:$GT$10,[1]Data8!$GT$11:$GT$17</definedName>
    <definedName name="A126027382F">[1]Data8!$HR$1:$HR$10,[1]Data8!$HR$11:$HR$17</definedName>
    <definedName name="A126027386R">[1]Data9!$X$1:$X$10,[1]Data9!$X$11:$X$17</definedName>
    <definedName name="A126027390F">[1]Data8!$CJ$1:$CJ$10,[1]Data8!$CJ$11:$CJ$17</definedName>
    <definedName name="A126027394R">[1]Data8!$FV$1:$FV$10,[1]Data8!$FV$11:$FV$17</definedName>
    <definedName name="A126027398X">[1]Data7!$GX$1:$GX$10,[1]Data7!$GX$11:$GX$17</definedName>
    <definedName name="A126027402C">[1]Data8!$AB$1:$AB$10,[1]Data8!$AB$11:$AB$17</definedName>
    <definedName name="A126027406L">[1]Data8!$AZ$1:$AZ$10,[1]Data8!$AZ$11:$AZ$17</definedName>
    <definedName name="A126027410C">[1]Data8!$IP$1:$IP$10,[1]Data8!$IP$11:$IP$17</definedName>
    <definedName name="A126027414L">[1]Data9!$AV$1:$AV$10,[1]Data9!$AV$11:$AV$17</definedName>
    <definedName name="A126027418W">[1]Data7!$FB$1:$FB$10,[1]Data7!$FB$11:$FB$17</definedName>
    <definedName name="A126027422L">[1]Data8!$BR$1:$BR$10,[1]Data8!$BR$11:$BR$17</definedName>
    <definedName name="A126027426W">[1]Data8!$EF$1:$EF$10,[1]Data8!$EF$11:$EF$17</definedName>
    <definedName name="A126027430L">[1]Data7!$FZ$1:$FZ$10,[1]Data7!$FZ$11:$FZ$17</definedName>
    <definedName name="A126027434W">[1]Data7!$HV$1:$HV$10,[1]Data7!$HV$11:$HV$17</definedName>
    <definedName name="A126027438F">[1]Data8!$D$1:$D$10,[1]Data8!$D$11:$D$17</definedName>
    <definedName name="A126027442W">[1]Data8!$DH$1:$DH$10,[1]Data8!$DH$11:$DH$17</definedName>
    <definedName name="A126027446F">[1]Data8!$EX$1:$EX$10,[1]Data8!$EX$11:$EX$17</definedName>
    <definedName name="A126028026C">[1]Data8!$HO$1:$HO$10,[1]Data8!$HO$11:$HO$17</definedName>
    <definedName name="A126028030V">[1]Data8!$IM$1:$IM$10,[1]Data8!$IM$11:$IM$17</definedName>
    <definedName name="A126028034C">[1]Data9!$AS$1:$AS$10,[1]Data9!$AS$11:$AS$17</definedName>
    <definedName name="A126028038L">[1]Data8!$DE$1:$DE$10,[1]Data8!$DE$11:$DE$17</definedName>
    <definedName name="A126028042C">[1]Data8!$GQ$1:$GQ$10,[1]Data8!$GQ$11:$GQ$17</definedName>
    <definedName name="A126028046L">[1]Data7!$HS$1:$HS$10,[1]Data7!$HS$11:$HS$17</definedName>
    <definedName name="A126028050C">[1]Data8!$AW$1:$AW$10,[1]Data8!$AW$11:$AW$17</definedName>
    <definedName name="A126028058W">[1]Data9!$U$1:$U$10,[1]Data9!$U$11:$U$17</definedName>
    <definedName name="A126028062L">[1]Data9!$BQ$1:$BQ$10,[1]Data9!$BQ$11:$BQ$17</definedName>
    <definedName name="A126028066W">[1]Data7!$FW$1:$FW$10,[1]Data7!$FW$11:$FW$17</definedName>
    <definedName name="A126028078F">[1]Data7!$GU$1:$GU$10,[1]Data7!$GU$11:$GU$17</definedName>
    <definedName name="A126028082W">[1]Data7!$IQ$1:$IQ$10,[1]Data7!$IQ$11:$IQ$17</definedName>
    <definedName name="A126028086F">[1]Data8!$Y$1:$Y$10,[1]Data8!$Y$11:$Y$17</definedName>
    <definedName name="A126028090W">[1]Data8!$EC$1:$EC$10,[1]Data8!$EC$11:$EC$17</definedName>
    <definedName name="A126028094F">[1]Data8!$FS$1:$FS$10,[1]Data8!$FS$11:$FS$17</definedName>
    <definedName name="A126028674A">[1]Data8!$HC$1:$HC$10,[1]Data8!$HC$11:$HC$17</definedName>
    <definedName name="A126028678K">[1]Data8!$IA$1:$IA$10,[1]Data8!$IA$11:$IA$17</definedName>
    <definedName name="A126028682A">[1]Data9!$AG$1:$AG$10,[1]Data9!$AG$11:$AG$17</definedName>
    <definedName name="A126028686K">[1]Data8!$CS$1:$CS$10,[1]Data8!$CS$11:$CS$17</definedName>
    <definedName name="A126028690A">[1]Data8!$GE$1:$GE$10,[1]Data8!$GE$11:$GE$17</definedName>
    <definedName name="A126028694K">[1]Data7!$HG$1:$HG$10,[1]Data7!$HG$11:$HG$17</definedName>
    <definedName name="A126028698V">[1]Data8!$AK$1:$AK$10,[1]Data8!$AK$11:$AK$17</definedName>
    <definedName name="A126028702X">[1]Data8!$BI$1:$BI$10,[1]Data8!$BI$11:$BI$17</definedName>
    <definedName name="A126028706J">[1]Data9!$I$1:$I$10,[1]Data9!$I$11:$I$17</definedName>
    <definedName name="A126028710X">[1]Data9!$BE$1:$BE$10,[1]Data9!$BE$11:$BE$17</definedName>
    <definedName name="A126028714J">[1]Data7!$FK$1:$FK$10,[1]Data7!$FK$11:$FK$17</definedName>
    <definedName name="A126028718T">[1]Data8!$CA$1:$CA$10,[1]Data8!$CA$11:$CA$17</definedName>
    <definedName name="A126028722J">[1]Data8!$EO$1:$EO$10,[1]Data8!$EO$11:$EO$17</definedName>
    <definedName name="A126028726T">[1]Data7!$GI$1:$GI$10,[1]Data7!$GI$11:$GI$17</definedName>
    <definedName name="A126028730J">[1]Data7!$IE$1:$IE$10,[1]Data7!$IE$11:$IE$17</definedName>
    <definedName name="A126028734T">[1]Data8!$M$1:$M$10,[1]Data8!$M$11:$M$17</definedName>
    <definedName name="A126028738A">[1]Data8!$DQ$1:$DQ$10,[1]Data8!$DQ$11:$DQ$17</definedName>
    <definedName name="A126028742T">[1]Data8!$FG$1:$FG$10,[1]Data8!$FG$11:$FG$17</definedName>
    <definedName name="A126029322R">[1]Data8!$HL$1:$HL$10,[1]Data8!$HL$11:$HL$17</definedName>
    <definedName name="A126029326X">[1]Data8!$IJ$1:$IJ$10,[1]Data8!$IJ$11:$IJ$17</definedName>
    <definedName name="A126029330R">[1]Data9!$AP$1:$AP$10,[1]Data9!$AP$11:$AP$17</definedName>
    <definedName name="A126029334X">[1]Data8!$DB$1:$DB$10,[1]Data8!$DB$11:$DB$17</definedName>
    <definedName name="A126029338J">[1]Data8!$GN$1:$GN$10,[1]Data8!$GN$11:$GN$17</definedName>
    <definedName name="A126029342X">[1]Data7!$HP$1:$HP$10,[1]Data7!$HP$11:$HP$17</definedName>
    <definedName name="A126029346J">[1]Data8!$AT$1:$AT$10,[1]Data8!$AT$11:$AT$17</definedName>
    <definedName name="A126029350X">[1]Data8!$BO$1:$BO$10,[1]Data8!$BO$11:$BO$17</definedName>
    <definedName name="A126029354J">[1]Data9!$R$1:$R$10,[1]Data9!$R$11:$R$17</definedName>
    <definedName name="A126029358T">[1]Data9!$BN$1:$BN$10,[1]Data9!$BN$11:$BN$17</definedName>
    <definedName name="A126029362J">[1]Data7!$FT$1:$FT$10,[1]Data7!$FT$11:$FT$17</definedName>
    <definedName name="A126029366T">[1]Data8!$CG$1:$CG$10,[1]Data8!$CG$11:$CG$17</definedName>
    <definedName name="A126029370J">[1]Data8!$EU$1:$EU$10,[1]Data8!$EU$11:$EU$17</definedName>
    <definedName name="A126029374T">[1]Data7!$GR$1:$GR$10,[1]Data7!$GR$11:$GR$17</definedName>
    <definedName name="A126029378A">[1]Data7!$IN$1:$IN$10,[1]Data7!$IN$11:$IN$17</definedName>
    <definedName name="A126029382T">[1]Data8!$V$1:$V$10,[1]Data8!$V$11:$V$17</definedName>
    <definedName name="A126029386A">[1]Data8!$DZ$1:$DZ$10,[1]Data8!$DZ$11:$DZ$17</definedName>
    <definedName name="A126029390T">[1]Data8!$FP$1:$FP$10,[1]Data8!$FP$11:$FP$17</definedName>
    <definedName name="A126029970L">[1]Data8!$HI$1:$HI$10,[1]Data8!$HI$11:$HI$17</definedName>
    <definedName name="A126029974W">[1]Data8!$IG$1:$IG$10,[1]Data8!$IG$11:$IG$17</definedName>
    <definedName name="A126029978F">[1]Data9!$AM$1:$AM$10,[1]Data9!$AM$11:$AM$17</definedName>
    <definedName name="A126029982W">[1]Data8!$CY$1:$CY$10,[1]Data8!$CY$11:$CY$17</definedName>
    <definedName name="A126029986F">[1]Data8!$GK$1:$GK$10,[1]Data8!$GK$11:$GK$17</definedName>
    <definedName name="A126029990W">[1]Data7!$HM$1:$HM$10,[1]Data7!$HM$11:$HM$17</definedName>
    <definedName name="A126029994F">[1]Data8!$AQ$1:$AQ$10,[1]Data8!$AQ$11:$AQ$17</definedName>
    <definedName name="A126029998R">[1]Data8!$BL$1:$BL$10,[1]Data8!$BL$11:$BL$17</definedName>
    <definedName name="A126030002A">[1]Data9!$O$1:$O$10,[1]Data9!$O$11:$O$17</definedName>
    <definedName name="A126030006K">[1]Data9!$BK$1:$BK$10,[1]Data9!$BK$11:$BK$17</definedName>
    <definedName name="A126030010A">[1]Data7!$FQ$1:$FQ$10,[1]Data7!$FQ$11:$FQ$17</definedName>
    <definedName name="A126030014K">[1]Data8!$CD$1:$CD$10,[1]Data8!$CD$11:$CD$17</definedName>
    <definedName name="A126030018V">[1]Data8!$ER$1:$ER$10,[1]Data8!$ER$11:$ER$17</definedName>
    <definedName name="A126030022K">[1]Data7!$GO$1:$GO$10,[1]Data7!$GO$11:$GO$17</definedName>
    <definedName name="A126030026V">[1]Data7!$IK$1:$IK$10,[1]Data7!$IK$11:$IK$17</definedName>
    <definedName name="A126030030K">[1]Data8!$S$1:$S$10,[1]Data8!$S$11:$S$17</definedName>
    <definedName name="A126030034V">[1]Data8!$DW$1:$DW$10,[1]Data8!$DW$11:$DW$17</definedName>
    <definedName name="A126030038C">[1]Data8!$FM$1:$FM$10,[1]Data8!$FM$11:$FM$17</definedName>
    <definedName name="A126030618X">[1]Data8!$GZ$1:$GZ$10,[1]Data8!$GZ$11:$GZ$17</definedName>
    <definedName name="A126030622R">[1]Data8!$HX$1:$HX$10,[1]Data8!$HX$11:$HX$17</definedName>
    <definedName name="A126030626X">[1]Data9!$AD$1:$AD$10,[1]Data9!$AD$11:$AD$17</definedName>
    <definedName name="A126030630R">[1]Data8!$CP$1:$CP$10,[1]Data8!$CP$11:$CP$17</definedName>
    <definedName name="A126030634X">[1]Data8!$GB$1:$GB$10,[1]Data8!$GB$11:$GB$17</definedName>
    <definedName name="A126030638J">[1]Data7!$HD$1:$HD$10,[1]Data7!$HD$11:$HD$17</definedName>
    <definedName name="A126030642X">[1]Data8!$AH$1:$AH$10,[1]Data8!$AH$11:$AH$17</definedName>
    <definedName name="A126030646J">[1]Data8!$BF$1:$BF$10,[1]Data8!$BF$11:$BF$17</definedName>
    <definedName name="A126030650X">[1]Data9!$F$1:$F$10,[1]Data9!$F$11:$F$17</definedName>
    <definedName name="A126030654J">[1]Data9!$BB$1:$BB$10,[1]Data9!$BB$11:$BB$17</definedName>
    <definedName name="A126030658T">[1]Data7!$FH$1:$FH$10,[1]Data7!$FH$11:$FH$17</definedName>
    <definedName name="A126030662J">[1]Data8!$BX$1:$BX$10,[1]Data8!$BX$11:$BX$17</definedName>
    <definedName name="A126030666T">[1]Data8!$EL$1:$EL$10,[1]Data8!$EL$11:$EL$17</definedName>
    <definedName name="A126030670J">[1]Data7!$GF$1:$GF$10,[1]Data7!$GF$11:$GF$17</definedName>
    <definedName name="A126030674T">[1]Data7!$IB$1:$IB$10,[1]Data7!$IB$11:$IB$17</definedName>
    <definedName name="A126030678A">[1]Data8!$J$1:$J$10,[1]Data8!$J$11:$J$17</definedName>
    <definedName name="A126030682T">[1]Data8!$DN$1:$DN$10,[1]Data8!$DN$11:$DN$17</definedName>
    <definedName name="A126030686A">[1]Data8!$FD$1:$FD$10,[1]Data8!$FD$11:$FD$17</definedName>
    <definedName name="A126031266X">[1]Data8!$HF$1:$HF$10,[1]Data8!$HF$11:$HF$17</definedName>
    <definedName name="A126031270R">[1]Data8!$ID$1:$ID$10,[1]Data8!$ID$11:$ID$17</definedName>
    <definedName name="A126031274X">[1]Data9!$AJ$1:$AJ$10,[1]Data9!$AJ$11:$AJ$17</definedName>
    <definedName name="A126031278J">[1]Data8!$CV$1:$CV$10,[1]Data8!$CV$11:$CV$17</definedName>
    <definedName name="A126031282X">[1]Data8!$GH$1:$GH$10,[1]Data8!$GH$11:$GH$17</definedName>
    <definedName name="A126031286J">[1]Data7!$HJ$1:$HJ$10,[1]Data7!$HJ$11:$HJ$17</definedName>
    <definedName name="A126031290X">[1]Data8!$AN$1:$AN$10,[1]Data8!$AN$11:$AN$17</definedName>
    <definedName name="A126031298T">[1]Data9!$L$1:$L$10,[1]Data9!$L$11:$L$17</definedName>
    <definedName name="A126031302W">[1]Data9!$BH$1:$BH$10,[1]Data9!$BH$11:$BH$17</definedName>
    <definedName name="A126031306F">[1]Data7!$FN$1:$FN$10,[1]Data7!$FN$11:$FN$17</definedName>
    <definedName name="A126031318R">[1]Data7!$GL$1:$GL$10,[1]Data7!$GL$11:$GL$17</definedName>
    <definedName name="A126031322F">[1]Data7!$IH$1:$IH$10,[1]Data7!$IH$11:$IH$17</definedName>
    <definedName name="A126031326R">[1]Data8!$P$1:$P$10,[1]Data8!$P$11:$P$17</definedName>
    <definedName name="A126031330F">[1]Data8!$DT$1:$DT$10,[1]Data8!$DT$11:$DT$17</definedName>
    <definedName name="A126031334R">[1]Data8!$FJ$1:$FJ$10,[1]Data8!$FJ$11:$FJ$17</definedName>
    <definedName name="A126031914K">[1]Data8!$GW$1:$GW$10,[1]Data8!$GW$11:$GW$17</definedName>
    <definedName name="A126031918V">[1]Data8!$HU$1:$HU$10,[1]Data8!$HU$11:$HU$17</definedName>
    <definedName name="A126031922K">[1]Data9!$AA$1:$AA$10,[1]Data9!$AA$11:$AA$17</definedName>
    <definedName name="A126031926V">[1]Data8!$CM$1:$CM$10,[1]Data8!$CM$11:$CM$17</definedName>
    <definedName name="A126031930K">[1]Data8!$FY$1:$FY$10,[1]Data8!$FY$11:$FY$17</definedName>
    <definedName name="A126031934V">[1]Data7!$HA$1:$HA$10,[1]Data7!$HA$11:$HA$17</definedName>
    <definedName name="A126031938C">[1]Data8!$AE$1:$AE$10,[1]Data8!$AE$11:$AE$17</definedName>
    <definedName name="A126031942V">[1]Data8!$BC$1:$BC$10,[1]Data8!$BC$11:$BC$17</definedName>
    <definedName name="A126031946C">[1]Data9!$C$1:$C$10,[1]Data9!$C$11:$C$17</definedName>
    <definedName name="A126031950V">[1]Data9!$AY$1:$AY$10,[1]Data9!$AY$11:$AY$17</definedName>
    <definedName name="A126031954C">[1]Data7!$FE$1:$FE$10,[1]Data7!$FE$11:$FE$17</definedName>
    <definedName name="A126031958L">[1]Data8!$BU$1:$BU$10,[1]Data8!$BU$11:$BU$17</definedName>
    <definedName name="A126031962C">[1]Data8!$EI$1:$EI$10,[1]Data8!$EI$11:$EI$17</definedName>
    <definedName name="A126031966L">[1]Data7!$GC$1:$GC$10,[1]Data7!$GC$11:$GC$17</definedName>
    <definedName name="A126031970C">[1]Data7!$HY$1:$HY$10,[1]Data7!$HY$11:$HY$17</definedName>
    <definedName name="A126031974L">[1]Data8!$G$1:$G$10,[1]Data8!$G$11:$G$17</definedName>
    <definedName name="A126031978W">[1]Data8!$DK$1:$DK$10,[1]Data8!$DK$11:$DK$17</definedName>
    <definedName name="A126031982L">[1]Data8!$FA$1:$FA$10,[1]Data8!$FA$11:$FA$17</definedName>
    <definedName name="A126032562K">[1]Data2!$AV$1:$AV$10,[1]Data2!$AV$11:$AV$17</definedName>
    <definedName name="A126032566V">[1]Data2!$BT$1:$BT$10,[1]Data2!$BT$11:$BT$17</definedName>
    <definedName name="A126032570K">[1]Data2!$DP$1:$DP$10,[1]Data2!$DP$11:$DP$17</definedName>
    <definedName name="A126032574V">[1]Data1!$GB$1:$GB$10,[1]Data1!$GB$11:$GB$17</definedName>
    <definedName name="A126032578C">[1]Data2!$X$1:$X$10,[1]Data2!$X$11:$X$17</definedName>
    <definedName name="A126032582V">[1]Data1!$AZ$1:$AZ$10,[1]Data1!$AZ$11:$AZ$17</definedName>
    <definedName name="A126032586C">[1]Data1!$DT$1:$DT$10,[1]Data1!$DT$11:$DT$17</definedName>
    <definedName name="A126032590V">[1]Data1!$ER$1:$ER$10,[1]Data1!$ER$11:$ER$17</definedName>
    <definedName name="A126032594C">[1]Data2!$CR$1:$CR$10,[1]Data2!$CR$11:$CR$17</definedName>
    <definedName name="A126032598L">[1]Data2!$EN$1:$EN$10,[1]Data2!$EN$11:$EN$17</definedName>
    <definedName name="A126032602T">[1]Data1!$D$1:$D$10,[1]Data1!$D$11:$D$17</definedName>
    <definedName name="A126032606A">[1]Data1!$FJ$1:$FJ$10,[1]Data1!$FJ$11:$FJ$17</definedName>
    <definedName name="A126032610T">[1]Data1!$HX$1:$HX$10,[1]Data1!$HX$11:$HX$17</definedName>
    <definedName name="A126032614A">[1]Data1!$AB$1:$AB$10,[1]Data1!$AB$11:$AB$17</definedName>
    <definedName name="A126032618K">[1]Data1!$BX$1:$BX$10,[1]Data1!$BX$11:$BX$17</definedName>
    <definedName name="A126032622A">[1]Data1!$CV$1:$CV$10,[1]Data1!$CV$11:$CV$17</definedName>
    <definedName name="A126032626K">[1]Data1!$GZ$1:$GZ$10,[1]Data1!$GZ$11:$GZ$17</definedName>
    <definedName name="A126032630A">[1]Data1!$IP$1:$IP$10,[1]Data1!$IP$11:$IP$17</definedName>
    <definedName name="A126032706K">[1]Data13!$GN$1:$GN$10,[1]Data13!$GN$11:$GN$17</definedName>
    <definedName name="A126032710A">[1]Data13!$HL$1:$HL$10,[1]Data13!$HL$11:$HL$17</definedName>
    <definedName name="A126032714K">[1]Data14!$R$1:$R$10,[1]Data14!$R$11:$R$17</definedName>
    <definedName name="A126032718V">[1]Data13!$CD$1:$CD$10,[1]Data13!$CD$11:$CD$17</definedName>
    <definedName name="A126032722K">[1]Data13!$FP$1:$FP$10,[1]Data13!$FP$11:$FP$17</definedName>
    <definedName name="A126032726V">[1]Data12!$GR$1:$GR$10,[1]Data12!$GR$11:$GR$17</definedName>
    <definedName name="A126032730K">[1]Data13!$V$1:$V$10,[1]Data13!$V$11:$V$17</definedName>
    <definedName name="A126032734V">[1]Data13!$AT$1:$AT$10,[1]Data13!$AT$11:$AT$17</definedName>
    <definedName name="A126032738C">[1]Data13!$IJ$1:$IJ$10,[1]Data13!$IJ$11:$IJ$17</definedName>
    <definedName name="A126032742V">[1]Data14!$AP$1:$AP$10,[1]Data14!$AP$11:$AP$17</definedName>
    <definedName name="A126032746C">[1]Data12!$EV$1:$EV$10,[1]Data12!$EV$11:$EV$17</definedName>
    <definedName name="A126032750V">[1]Data13!$BL$1:$BL$10,[1]Data13!$BL$11:$BL$17</definedName>
    <definedName name="A126032754C">[1]Data13!$DZ$1:$DZ$10,[1]Data13!$DZ$11:$DZ$17</definedName>
    <definedName name="A126032758L">[1]Data12!$FT$1:$FT$10,[1]Data12!$FT$11:$FT$17</definedName>
    <definedName name="A126032762C">[1]Data12!$HP$1:$HP$10,[1]Data12!$HP$11:$HP$17</definedName>
    <definedName name="A126032766L">[1]Data12!$IN$1:$IN$10,[1]Data12!$IN$11:$IN$17</definedName>
    <definedName name="A126032770C">[1]Data13!$DB$1:$DB$10,[1]Data13!$DB$11:$DB$17</definedName>
    <definedName name="A126032774L">[1]Data13!$ER$1:$ER$10,[1]Data13!$ER$11:$ER$17</definedName>
    <definedName name="A126032778W">[1]Data18!$GF$1:$GF$10,[1]Data18!$GF$11:$GF$17</definedName>
    <definedName name="A126032782L">[1]Data18!$HD$1:$HD$10,[1]Data18!$HD$11:$HD$17</definedName>
    <definedName name="A126032790L">[1]Data18!$BV$1:$BV$10,[1]Data18!$BV$11:$BV$17</definedName>
    <definedName name="A126032794W">[1]Data18!$FH$1:$FH$10,[1]Data18!$FH$11:$FH$17</definedName>
    <definedName name="A126032798F">[1]Data17!$GJ$1:$GJ$10,[1]Data17!$GJ$11:$GJ$17</definedName>
    <definedName name="A126032802K">[1]Data18!$N$1:$N$10,[1]Data18!$N$11:$N$17</definedName>
    <definedName name="A126032806V">[1]Data18!$AL$1:$AL$10,[1]Data18!$AL$11:$AL$17</definedName>
    <definedName name="A126032810K">[1]Data18!$IB$1:$IB$10,[1]Data18!$IB$11:$IB$17</definedName>
    <definedName name="A126032818C">[1]Data17!$EN$1:$EN$10,[1]Data17!$EN$11:$EN$17</definedName>
    <definedName name="A126032822V">[1]Data18!$BD$1:$BD$10,[1]Data18!$BD$11:$BD$17</definedName>
    <definedName name="A126032826C">[1]Data18!$DR$1:$DR$10,[1]Data18!$DR$11:$DR$17</definedName>
    <definedName name="A126032830V">[1]Data17!$FL$1:$FL$10,[1]Data17!$FL$11:$FL$17</definedName>
    <definedName name="A126032834C">[1]Data17!$HH$1:$HH$10,[1]Data17!$HH$11:$HH$17</definedName>
    <definedName name="A126032838L">[1]Data17!$IF$1:$IF$10,[1]Data17!$IF$11:$IF$17</definedName>
    <definedName name="A126032842C">[1]Data18!$CT$1:$CT$10,[1]Data18!$CT$11:$CT$17</definedName>
    <definedName name="A126032846L">[1]Data18!$EJ$1:$EJ$10,[1]Data18!$EJ$11:$EJ$17</definedName>
    <definedName name="A126032994R">[1]Data12!$AF$1:$AF$10,[1]Data12!$AF$11:$AF$17</definedName>
    <definedName name="A126032998X">[1]Data12!$BD$1:$BD$10,[1]Data12!$BD$11:$BD$17</definedName>
    <definedName name="A126033002F">[1]Data12!$CZ$1:$CZ$10,[1]Data12!$CZ$11:$CZ$17</definedName>
    <definedName name="A126033006R">[1]Data11!$FL$1:$FL$10,[1]Data11!$FL$11:$FL$17</definedName>
    <definedName name="A126033010F">[1]Data12!$H$1:$H$10,[1]Data12!$H$11:$H$17</definedName>
    <definedName name="A126033014R">[1]Data11!$AJ$1:$AJ$10,[1]Data11!$AJ$11:$AJ$17</definedName>
    <definedName name="A126033018X">[1]Data11!$DD$1:$DD$10,[1]Data11!$DD$11:$DD$17</definedName>
    <definedName name="A126033022R">[1]Data11!$EB$1:$EB$10,[1]Data11!$EB$11:$EB$17</definedName>
    <definedName name="A126033026X">[1]Data12!$CB$1:$CB$10,[1]Data12!$CB$11:$CB$17</definedName>
    <definedName name="A126033030R">[1]Data12!$DX$1:$DX$10,[1]Data12!$DX$11:$DX$17</definedName>
    <definedName name="A126033034X">[1]Data10!$ID$1:$ID$10,[1]Data10!$ID$11:$ID$17</definedName>
    <definedName name="A126033038J">[1]Data11!$ET$1:$ET$10,[1]Data11!$ET$11:$ET$17</definedName>
    <definedName name="A126033042X">[1]Data11!$HH$1:$HH$10,[1]Data11!$HH$11:$HH$17</definedName>
    <definedName name="A126033046J">[1]Data11!$L$1:$L$10,[1]Data11!$L$11:$L$17</definedName>
    <definedName name="A126033050X">[1]Data11!$BH$1:$BH$10,[1]Data11!$BH$11:$BH$17</definedName>
    <definedName name="A126033054J">[1]Data11!$CF$1:$CF$10,[1]Data11!$CF$11:$CF$17</definedName>
    <definedName name="A126033058T">[1]Data11!$GJ$1:$GJ$10,[1]Data11!$GJ$11:$GJ$17</definedName>
    <definedName name="A126033062J">[1]Data11!$HZ$1:$HZ$10,[1]Data11!$HZ$11:$HZ$17</definedName>
    <definedName name="A126033066T">[1]Data15!$DF$1:$DF$10,[1]Data15!$DF$11:$DF$17</definedName>
    <definedName name="A126033070J">[1]Data15!$ED$1:$ED$10,[1]Data15!$ED$11:$ED$17</definedName>
    <definedName name="A126033074T">[1]Data15!$FZ$1:$FZ$10,[1]Data15!$FZ$11:$FZ$17</definedName>
    <definedName name="A126033078A">[1]Data14!$IL$1:$IL$10,[1]Data14!$IL$11:$IL$17</definedName>
    <definedName name="A126033082T">[1]Data15!$CH$1:$CH$10,[1]Data15!$CH$11:$CH$17</definedName>
    <definedName name="A126033086A">[1]Data14!$DJ$1:$DJ$10,[1]Data14!$DJ$11:$DJ$17</definedName>
    <definedName name="A126033090T">[1]Data14!$GD$1:$GD$10,[1]Data14!$GD$11:$GD$17</definedName>
    <definedName name="A126033094A">[1]Data14!$HB$1:$HB$10,[1]Data14!$HB$11:$HB$17</definedName>
    <definedName name="A126033098K">[1]Data15!$FB$1:$FB$10,[1]Data15!$FB$11:$FB$17</definedName>
    <definedName name="A126033102R">[1]Data15!$GX$1:$GX$10,[1]Data15!$GX$11:$GX$17</definedName>
    <definedName name="A126033106X">[1]Data14!$BN$1:$BN$10,[1]Data14!$BN$11:$BN$17</definedName>
    <definedName name="A126033110R">[1]Data14!$HT$1:$HT$10,[1]Data14!$HT$11:$HT$17</definedName>
    <definedName name="A126033114X">[1]Data15!$AR$1:$AR$10,[1]Data15!$AR$11:$AR$17</definedName>
    <definedName name="A126033118J">[1]Data14!$CL$1:$CL$10,[1]Data14!$CL$11:$CL$17</definedName>
    <definedName name="A126033122X">[1]Data14!$EH$1:$EH$10,[1]Data14!$EH$11:$EH$17</definedName>
    <definedName name="A126033126J">[1]Data14!$FF$1:$FF$10,[1]Data14!$FF$11:$FF$17</definedName>
    <definedName name="A126033130X">[1]Data15!$T$1:$T$10,[1]Data15!$T$11:$T$17</definedName>
    <definedName name="A126033134J">[1]Data15!$BJ$1:$BJ$10,[1]Data15!$BJ$11:$BJ$17</definedName>
    <definedName name="A126033138T">[1]Data17!$X$1:$X$10,[1]Data17!$X$11:$X$17</definedName>
    <definedName name="A126033142J">[1]Data17!$AV$1:$AV$10,[1]Data17!$AV$11:$AV$17</definedName>
    <definedName name="A126033146T">[1]Data17!$CR$1:$CR$10,[1]Data17!$CR$11:$CR$17</definedName>
    <definedName name="A126033150J">[1]Data16!$FD$1:$FD$10,[1]Data16!$FD$11:$FD$17</definedName>
    <definedName name="A126033154T">[1]Data16!$IP$1:$IP$10,[1]Data16!$IP$11:$IP$17</definedName>
    <definedName name="A126033158A">[1]Data16!$AB$1:$AB$10,[1]Data16!$AB$11:$AB$17</definedName>
    <definedName name="A126033162T">[1]Data16!$CV$1:$CV$10,[1]Data16!$CV$11:$CV$17</definedName>
    <definedName name="A126033166A">[1]Data16!$DT$1:$DT$10,[1]Data16!$DT$11:$DT$17</definedName>
    <definedName name="A126033170T">[1]Data17!$BT$1:$BT$10,[1]Data17!$BT$11:$BT$17</definedName>
    <definedName name="A126033174A">[1]Data17!$DP$1:$DP$10,[1]Data17!$DP$11:$DP$17</definedName>
    <definedName name="A126033178K">[1]Data15!$HV$1:$HV$10,[1]Data15!$HV$11:$HV$17</definedName>
    <definedName name="A126033182A">[1]Data16!$EL$1:$EL$10,[1]Data16!$EL$11:$EL$17</definedName>
    <definedName name="A126033186K">[1]Data16!$GZ$1:$GZ$10,[1]Data16!$GZ$11:$GZ$17</definedName>
    <definedName name="A126033190A">[1]Data16!$D$1:$D$10,[1]Data16!$D$11:$D$17</definedName>
    <definedName name="A126033194K">[1]Data16!$AZ$1:$AZ$10,[1]Data16!$AZ$11:$AZ$17</definedName>
    <definedName name="A126033198V">[1]Data16!$BX$1:$BX$10,[1]Data16!$BX$11:$BX$17</definedName>
    <definedName name="A126033202X">[1]Data16!$GB$1:$GB$10,[1]Data16!$GB$11:$GB$17</definedName>
    <definedName name="A126033206J">[1]Data16!$HR$1:$HR$10,[1]Data16!$HR$11:$HR$17</definedName>
    <definedName name="A126033210X">[1]Data2!$BQ$1:$BQ$10,[1]Data2!$BQ$11:$BQ$17</definedName>
    <definedName name="A126033214J">[1]Data2!$CO$1:$CO$10,[1]Data2!$CO$11:$CO$17</definedName>
    <definedName name="A126033218T">[1]Data2!$EK$1:$EK$10,[1]Data2!$EK$11:$EK$17</definedName>
    <definedName name="A126033222J">[1]Data1!$GW$1:$GW$10,[1]Data1!$GW$11:$GW$17</definedName>
    <definedName name="A126033226T">[1]Data2!$AS$1:$AS$10,[1]Data2!$AS$11:$AS$17</definedName>
    <definedName name="A126033230J">[1]Data1!$BU$1:$BU$10,[1]Data1!$BU$11:$BU$17</definedName>
    <definedName name="A126033234T">[1]Data1!$EO$1:$EO$10,[1]Data1!$EO$11:$EO$17</definedName>
    <definedName name="A126033242T">[1]Data2!$DM$1:$DM$10,[1]Data2!$DM$11:$DM$17</definedName>
    <definedName name="A126033246A">[1]Data2!$FI$1:$FI$10,[1]Data2!$FI$11:$FI$17</definedName>
    <definedName name="A126033250T">[1]Data1!$Y$1:$Y$10,[1]Data1!$Y$11:$Y$17</definedName>
    <definedName name="A126033262A">[1]Data1!$AW$1:$AW$10,[1]Data1!$AW$11:$AW$17</definedName>
    <definedName name="A126033266K">[1]Data1!$CS$1:$CS$10,[1]Data1!$CS$11:$CS$17</definedName>
    <definedName name="A126033270A">[1]Data1!$DQ$1:$DQ$10,[1]Data1!$DQ$11:$DQ$17</definedName>
    <definedName name="A126033274K">[1]Data1!$HU$1:$HU$10,[1]Data1!$HU$11:$HU$17</definedName>
    <definedName name="A126033278V">[1]Data2!$U$1:$U$10,[1]Data2!$U$11:$U$17</definedName>
    <definedName name="A126033354K">[1]Data13!$HI$1:$HI$10,[1]Data13!$HI$11:$HI$17</definedName>
    <definedName name="A126033358V">[1]Data13!$IG$1:$IG$10,[1]Data13!$IG$11:$IG$17</definedName>
    <definedName name="A126033362K">[1]Data14!$AM$1:$AM$10,[1]Data14!$AM$11:$AM$17</definedName>
    <definedName name="A126033366V">[1]Data13!$CY$1:$CY$10,[1]Data13!$CY$11:$CY$17</definedName>
    <definedName name="A126033370K">[1]Data13!$GK$1:$GK$10,[1]Data13!$GK$11:$GK$17</definedName>
    <definedName name="A126033374V">[1]Data12!$HM$1:$HM$10,[1]Data12!$HM$11:$HM$17</definedName>
    <definedName name="A126033378C">[1]Data13!$AQ$1:$AQ$10,[1]Data13!$AQ$11:$AQ$17</definedName>
    <definedName name="A126033386C">[1]Data14!$O$1:$O$10,[1]Data14!$O$11:$O$17</definedName>
    <definedName name="A126033390V">[1]Data14!$BK$1:$BK$10,[1]Data14!$BK$11:$BK$17</definedName>
    <definedName name="A126033394C">[1]Data12!$FQ$1:$FQ$10,[1]Data12!$FQ$11:$FQ$17</definedName>
    <definedName name="A126033406A">[1]Data12!$GO$1:$GO$10,[1]Data12!$GO$11:$GO$17</definedName>
    <definedName name="A126033410T">[1]Data12!$IK$1:$IK$10,[1]Data12!$IK$11:$IK$17</definedName>
    <definedName name="A126033414A">[1]Data13!$S$1:$S$10,[1]Data13!$S$11:$S$17</definedName>
    <definedName name="A126033418K">[1]Data13!$DW$1:$DW$10,[1]Data13!$DW$11:$DW$17</definedName>
    <definedName name="A126033422A">[1]Data13!$FM$1:$FM$10,[1]Data13!$FM$11:$FM$17</definedName>
    <definedName name="A126033426K">[1]Data18!$HA$1:$HA$10,[1]Data18!$HA$11:$HA$17</definedName>
    <definedName name="A126033430A">[1]Data18!$HY$1:$HY$10,[1]Data18!$HY$11:$HY$17</definedName>
    <definedName name="A126033438V">[1]Data18!$CQ$1:$CQ$10,[1]Data18!$CQ$11:$CQ$17</definedName>
    <definedName name="A126033442K">[1]Data18!$GC$1:$GC$10,[1]Data18!$GC$11:$GC$17</definedName>
    <definedName name="A126033446V">[1]Data17!$HE$1:$HE$10,[1]Data17!$HE$11:$HE$17</definedName>
    <definedName name="A126033450K">[1]Data18!$AI$1:$AI$10,[1]Data18!$AI$11:$AI$17</definedName>
    <definedName name="A126033466C">[1]Data17!$FI$1:$FI$10,[1]Data17!$FI$11:$FI$17</definedName>
    <definedName name="A126033478L">[1]Data17!$GG$1:$GG$10,[1]Data17!$GG$11:$GG$17</definedName>
    <definedName name="A126033482C">[1]Data17!$IC$1:$IC$10,[1]Data17!$IC$11:$IC$17</definedName>
    <definedName name="A126033486L">[1]Data18!$K$1:$K$10,[1]Data18!$K$11:$K$17</definedName>
    <definedName name="A126033490C">[1]Data18!$DO$1:$DO$10,[1]Data18!$DO$11:$DO$17</definedName>
    <definedName name="A126033494L">[1]Data18!$FE$1:$FE$10,[1]Data18!$FE$11:$FE$17</definedName>
    <definedName name="A126033642C">[1]Data12!$BA$1:$BA$10,[1]Data12!$BA$11:$BA$17</definedName>
    <definedName name="A126033646L">[1]Data12!$BY$1:$BY$10,[1]Data12!$BY$11:$BY$17</definedName>
    <definedName name="A126033650C">[1]Data12!$DU$1:$DU$10,[1]Data12!$DU$11:$DU$17</definedName>
    <definedName name="A126033654L">[1]Data11!$GG$1:$GG$10,[1]Data11!$GG$11:$GG$17</definedName>
    <definedName name="A126033658W">[1]Data12!$AC$1:$AC$10,[1]Data12!$AC$11:$AC$17</definedName>
    <definedName name="A126033662L">[1]Data11!$BE$1:$BE$10,[1]Data11!$BE$11:$BE$17</definedName>
    <definedName name="A126033666W">[1]Data11!$DY$1:$DY$10,[1]Data11!$DY$11:$DY$17</definedName>
    <definedName name="A126033674W">[1]Data12!$CW$1:$CW$10,[1]Data12!$CW$11:$CW$17</definedName>
    <definedName name="A126033678F">[1]Data12!$ES$1:$ES$10,[1]Data12!$ES$11:$ES$17</definedName>
    <definedName name="A126033682W">[1]Data11!$I$1:$I$10,[1]Data11!$I$11:$I$17</definedName>
    <definedName name="A126033694F">[1]Data11!$AG$1:$AG$10,[1]Data11!$AG$11:$AG$17</definedName>
    <definedName name="A126033698R">[1]Data11!$CC$1:$CC$10,[1]Data11!$CC$11:$CC$17</definedName>
    <definedName name="A126033702V">[1]Data11!$DA$1:$DA$10,[1]Data11!$DA$11:$DA$17</definedName>
    <definedName name="A126033706C">[1]Data11!$HE$1:$HE$10,[1]Data11!$HE$11:$HE$17</definedName>
    <definedName name="A126033710V">[1]Data12!$E$1:$E$10,[1]Data12!$E$11:$E$17</definedName>
    <definedName name="A126033714C">[1]Data15!$EA$1:$EA$10,[1]Data15!$EA$11:$EA$17</definedName>
    <definedName name="A126033718L">[1]Data15!$EY$1:$EY$10,[1]Data15!$EY$11:$EY$17</definedName>
    <definedName name="A126033722C">[1]Data15!$GU$1:$GU$10,[1]Data15!$GU$11:$GU$17</definedName>
    <definedName name="A126033726L">[1]Data15!$Q$1:$Q$10,[1]Data15!$Q$11:$Q$17</definedName>
    <definedName name="A126033730C">[1]Data15!$DC$1:$DC$10,[1]Data15!$DC$11:$DC$17</definedName>
    <definedName name="A126033734L">[1]Data14!$EE$1:$EE$10,[1]Data14!$EE$11:$EE$17</definedName>
    <definedName name="A126033738W">[1]Data14!$GY$1:$GY$10,[1]Data14!$GY$11:$GY$17</definedName>
    <definedName name="A126033746W">[1]Data15!$FW$1:$FW$10,[1]Data15!$FW$11:$FW$17</definedName>
    <definedName name="A126033750L">[1]Data15!$HS$1:$HS$10,[1]Data15!$HS$11:$HS$17</definedName>
    <definedName name="A126033754W">[1]Data14!$CI$1:$CI$10,[1]Data14!$CI$11:$CI$17</definedName>
    <definedName name="A126033766F">[1]Data14!$DG$1:$DG$10,[1]Data14!$DG$11:$DG$17</definedName>
    <definedName name="A126033770W">[1]Data14!$FC$1:$FC$10,[1]Data14!$FC$11:$FC$17</definedName>
    <definedName name="A126033774F">[1]Data14!$GA$1:$GA$10,[1]Data14!$GA$11:$GA$17</definedName>
    <definedName name="A126033778R">[1]Data15!$AO$1:$AO$10,[1]Data15!$AO$11:$AO$17</definedName>
    <definedName name="A126033782F">[1]Data15!$CE$1:$CE$10,[1]Data15!$CE$11:$CE$17</definedName>
    <definedName name="A126033786R">[1]Data17!$AS$1:$AS$10,[1]Data17!$AS$11:$AS$17</definedName>
    <definedName name="A126033790F">[1]Data17!$BQ$1:$BQ$10,[1]Data17!$BQ$11:$BQ$17</definedName>
    <definedName name="A126033794R">[1]Data17!$DM$1:$DM$10,[1]Data17!$DM$11:$DM$17</definedName>
    <definedName name="A126033798X">[1]Data16!$FY$1:$FY$10,[1]Data16!$FY$11:$FY$17</definedName>
    <definedName name="A126033802C">[1]Data17!$U$1:$U$10,[1]Data17!$U$11:$U$17</definedName>
    <definedName name="A126033806L">[1]Data16!$AW$1:$AW$10,[1]Data16!$AW$11:$AW$17</definedName>
    <definedName name="A126033810C">[1]Data16!$DQ$1:$DQ$10,[1]Data16!$DQ$11:$DQ$17</definedName>
    <definedName name="A126033818W">[1]Data17!$CO$1:$CO$10,[1]Data17!$CO$11:$CO$17</definedName>
    <definedName name="A126033822L">[1]Data17!$EK$1:$EK$10,[1]Data17!$EK$11:$EK$17</definedName>
    <definedName name="A126033826W">[1]Data15!$IQ$1:$IQ$10,[1]Data15!$IQ$11:$IQ$17</definedName>
    <definedName name="A126033838F">[1]Data16!$Y$1:$Y$10,[1]Data16!$Y$11:$Y$17</definedName>
    <definedName name="A126033842W">[1]Data16!$BU$1:$BU$10,[1]Data16!$BU$11:$BU$17</definedName>
    <definedName name="A126033846F">[1]Data16!$CS$1:$CS$10,[1]Data16!$CS$11:$CS$17</definedName>
    <definedName name="A126033850W">[1]Data16!$GW$1:$GW$10,[1]Data16!$GW$11:$GW$17</definedName>
    <definedName name="A126033854F">[1]Data16!$IM$1:$IM$10,[1]Data16!$IM$11:$IM$17</definedName>
    <definedName name="A126033858R">[1]Data2!$BE$1:$BE$10,[1]Data2!$BE$11:$BE$17</definedName>
    <definedName name="A126033862F">[1]Data2!$CC$1:$CC$10,[1]Data2!$CC$11:$CC$17</definedName>
    <definedName name="A126033866R">[1]Data2!$DY$1:$DY$10,[1]Data2!$DY$11:$DY$17</definedName>
    <definedName name="A126033870F">[1]Data1!$GK$1:$GK$10,[1]Data1!$GK$11:$GK$17</definedName>
    <definedName name="A126033874R">[1]Data2!$AG$1:$AG$10,[1]Data2!$AG$11:$AG$17</definedName>
    <definedName name="A126033878X">[1]Data1!$BI$1:$BI$10,[1]Data1!$BI$11:$BI$17</definedName>
    <definedName name="A126033882R">[1]Data1!$EC$1:$EC$10,[1]Data1!$EC$11:$EC$17</definedName>
    <definedName name="A126033886X">[1]Data1!$FA$1:$FA$10,[1]Data1!$FA$11:$FA$17</definedName>
    <definedName name="A126033890R">[1]Data2!$DA$1:$DA$10,[1]Data2!$DA$11:$DA$17</definedName>
    <definedName name="A126033894X">[1]Data2!$EW$1:$EW$10,[1]Data2!$EW$11:$EW$17</definedName>
    <definedName name="A126033898J">[1]Data1!$M$1:$M$10,[1]Data1!$M$11:$M$17</definedName>
    <definedName name="A126033902L">[1]Data1!$FS$1:$FS$10,[1]Data1!$FS$11:$FS$17</definedName>
    <definedName name="A126033906W">[1]Data1!$IG$1:$IG$10,[1]Data1!$IG$11:$IG$17</definedName>
    <definedName name="A126033910L">[1]Data1!$AK$1:$AK$10,[1]Data1!$AK$11:$AK$17</definedName>
    <definedName name="A126033914W">[1]Data1!$CG$1:$CG$10,[1]Data1!$CG$11:$CG$17</definedName>
    <definedName name="A126033918F">[1]Data1!$DE$1:$DE$10,[1]Data1!$DE$11:$DE$17</definedName>
    <definedName name="A126033922W">[1]Data1!$HI$1:$HI$10,[1]Data1!$HI$11:$HI$17</definedName>
    <definedName name="A126033926F">[1]Data2!$I$1:$I$10,[1]Data2!$I$11:$I$17</definedName>
    <definedName name="A126034002X">[1]Data13!$GW$1:$GW$10,[1]Data13!$GW$11:$GW$17</definedName>
    <definedName name="A126034006J">[1]Data13!$HU$1:$HU$10,[1]Data13!$HU$11:$HU$17</definedName>
    <definedName name="A126034010X">[1]Data14!$AA$1:$AA$10,[1]Data14!$AA$11:$AA$17</definedName>
    <definedName name="A126034014J">[1]Data13!$CM$1:$CM$10,[1]Data13!$CM$11:$CM$17</definedName>
    <definedName name="A126034018T">[1]Data13!$FY$1:$FY$10,[1]Data13!$FY$11:$FY$17</definedName>
    <definedName name="A126034022J">[1]Data12!$HA$1:$HA$10,[1]Data12!$HA$11:$HA$17</definedName>
    <definedName name="A126034026T">[1]Data13!$AE$1:$AE$10,[1]Data13!$AE$11:$AE$17</definedName>
    <definedName name="A126034030J">[1]Data13!$BC$1:$BC$10,[1]Data13!$BC$11:$BC$17</definedName>
    <definedName name="A126034034T">[1]Data14!$C$1:$C$10,[1]Data14!$C$11:$C$17</definedName>
    <definedName name="A126034038A">[1]Data14!$AY$1:$AY$10,[1]Data14!$AY$11:$AY$17</definedName>
    <definedName name="A126034042T">[1]Data12!$FE$1:$FE$10,[1]Data12!$FE$11:$FE$17</definedName>
    <definedName name="A126034046A">[1]Data13!$BU$1:$BU$10,[1]Data13!$BU$11:$BU$17</definedName>
    <definedName name="A126034050T">[1]Data13!$EI$1:$EI$10,[1]Data13!$EI$11:$EI$17</definedName>
    <definedName name="A126034054A">[1]Data12!$GC$1:$GC$10,[1]Data12!$GC$11:$GC$17</definedName>
    <definedName name="A126034058K">[1]Data12!$HY$1:$HY$10,[1]Data12!$HY$11:$HY$17</definedName>
    <definedName name="A126034062A">[1]Data13!$G$1:$G$10,[1]Data13!$G$11:$G$17</definedName>
    <definedName name="A126034066K">[1]Data13!$DK$1:$DK$10,[1]Data13!$DK$11:$DK$17</definedName>
    <definedName name="A126034070A">[1]Data13!$FA$1:$FA$10,[1]Data13!$FA$11:$FA$17</definedName>
    <definedName name="A126034074K">[1]Data18!$GO$1:$GO$10,[1]Data18!$GO$11:$GO$17</definedName>
    <definedName name="A126034078V">[1]Data18!$HM$1:$HM$10,[1]Data18!$HM$11:$HM$17</definedName>
    <definedName name="A126034086V">[1]Data18!$CE$1:$CE$10,[1]Data18!$CE$11:$CE$17</definedName>
    <definedName name="A126034090K">[1]Data18!$FQ$1:$FQ$10,[1]Data18!$FQ$11:$FQ$17</definedName>
    <definedName name="A126034094V">[1]Data17!$GS$1:$GS$10,[1]Data17!$GS$11:$GS$17</definedName>
    <definedName name="A126034098C">[1]Data18!$W$1:$W$10,[1]Data18!$W$11:$W$17</definedName>
    <definedName name="A126034102J">[1]Data18!$AU$1:$AU$10,[1]Data18!$AU$11:$AU$17</definedName>
    <definedName name="A126034106T">[1]Data18!$IK$1:$IK$10,[1]Data18!$IK$11:$IK$17</definedName>
    <definedName name="A126034114T">[1]Data17!$EW$1:$EW$10,[1]Data17!$EW$11:$EW$17</definedName>
    <definedName name="A126034118A">[1]Data18!$BM$1:$BM$10,[1]Data18!$BM$11:$BM$17</definedName>
    <definedName name="A126034122T">[1]Data18!$EA$1:$EA$10,[1]Data18!$EA$11:$EA$17</definedName>
    <definedName name="A126034126A">[1]Data17!$FU$1:$FU$10,[1]Data17!$FU$11:$FU$17</definedName>
    <definedName name="A126034130T">[1]Data17!$HQ$1:$HQ$10,[1]Data17!$HQ$11:$HQ$17</definedName>
    <definedName name="A126034134A">[1]Data17!$IO$1:$IO$10,[1]Data17!$IO$11:$IO$17</definedName>
    <definedName name="A126034138K">[1]Data18!$DC$1:$DC$10,[1]Data18!$DC$11:$DC$17</definedName>
    <definedName name="A126034142A">[1]Data18!$ES$1:$ES$10,[1]Data18!$ES$11:$ES$17</definedName>
    <definedName name="A126034290C">[1]Data12!$AO$1:$AO$10,[1]Data12!$AO$11:$AO$17</definedName>
    <definedName name="A126034294L">[1]Data12!$BM$1:$BM$10,[1]Data12!$BM$11:$BM$17</definedName>
    <definedName name="A126034298W">[1]Data12!$DI$1:$DI$10,[1]Data12!$DI$11:$DI$17</definedName>
    <definedName name="A126034302A">[1]Data11!$FU$1:$FU$10,[1]Data11!$FU$11:$FU$17</definedName>
    <definedName name="A126034306K">[1]Data12!$Q$1:$Q$10,[1]Data12!$Q$11:$Q$17</definedName>
    <definedName name="A126034310A">[1]Data11!$AS$1:$AS$10,[1]Data11!$AS$11:$AS$17</definedName>
    <definedName name="A126034314K">[1]Data11!$DM$1:$DM$10,[1]Data11!$DM$11:$DM$17</definedName>
    <definedName name="A126034318V">[1]Data11!$EK$1:$EK$10,[1]Data11!$EK$11:$EK$17</definedName>
    <definedName name="A126034322K">[1]Data12!$CK$1:$CK$10,[1]Data12!$CK$11:$CK$17</definedName>
    <definedName name="A126034326V">[1]Data12!$EG$1:$EG$10,[1]Data12!$EG$11:$EG$17</definedName>
    <definedName name="A126034330K">[1]Data10!$IM$1:$IM$10,[1]Data10!$IM$11:$IM$17</definedName>
    <definedName name="A126034334V">[1]Data11!$FC$1:$FC$10,[1]Data11!$FC$11:$FC$17</definedName>
    <definedName name="A126034338C">[1]Data11!$HQ$1:$HQ$10,[1]Data11!$HQ$11:$HQ$17</definedName>
    <definedName name="A126034342V">[1]Data11!$U$1:$U$10,[1]Data11!$U$11:$U$17</definedName>
    <definedName name="A126034346C">[1]Data11!$BQ$1:$BQ$10,[1]Data11!$BQ$11:$BQ$17</definedName>
    <definedName name="A126034350V">[1]Data11!$CO$1:$CO$10,[1]Data11!$CO$11:$CO$17</definedName>
    <definedName name="A126034354C">[1]Data11!$GS$1:$GS$10,[1]Data11!$GS$11:$GS$17</definedName>
    <definedName name="A126034358L">[1]Data11!$II$1:$II$10,[1]Data11!$II$11:$II$17</definedName>
    <definedName name="A126034362C">[1]Data15!$DO$1:$DO$10,[1]Data15!$DO$11:$DO$17</definedName>
    <definedName name="A126034366L">[1]Data15!$EM$1:$EM$10,[1]Data15!$EM$11:$EM$17</definedName>
    <definedName name="A126034370C">[1]Data15!$GI$1:$GI$10,[1]Data15!$GI$11:$GI$17</definedName>
    <definedName name="A126034374L">[1]Data15!$E$1:$E$10,[1]Data15!$E$11:$E$17</definedName>
    <definedName name="A126034378W">[1]Data15!$CQ$1:$CQ$10,[1]Data15!$CQ$11:$CQ$17</definedName>
    <definedName name="A126034382L">[1]Data14!$DS$1:$DS$10,[1]Data14!$DS$11:$DS$17</definedName>
    <definedName name="A126034386W">[1]Data14!$GM$1:$GM$10,[1]Data14!$GM$11:$GM$17</definedName>
    <definedName name="A126034390L">[1]Data14!$HK$1:$HK$10,[1]Data14!$HK$11:$HK$17</definedName>
    <definedName name="A126034394W">[1]Data15!$FK$1:$FK$10,[1]Data15!$FK$11:$FK$17</definedName>
    <definedName name="A126034398F">[1]Data15!$HG$1:$HG$10,[1]Data15!$HG$11:$HG$17</definedName>
    <definedName name="A126034402K">[1]Data14!$BW$1:$BW$10,[1]Data14!$BW$11:$BW$17</definedName>
    <definedName name="A126034406V">[1]Data14!$IC$1:$IC$10,[1]Data14!$IC$11:$IC$17</definedName>
    <definedName name="A126034410K">[1]Data15!$BA$1:$BA$10,[1]Data15!$BA$11:$BA$17</definedName>
    <definedName name="A126034414V">[1]Data14!$CU$1:$CU$10,[1]Data14!$CU$11:$CU$17</definedName>
    <definedName name="A126034418C">[1]Data14!$EQ$1:$EQ$10,[1]Data14!$EQ$11:$EQ$17</definedName>
    <definedName name="A126034422V">[1]Data14!$FO$1:$FO$10,[1]Data14!$FO$11:$FO$17</definedName>
    <definedName name="A126034426C">[1]Data15!$AC$1:$AC$10,[1]Data15!$AC$11:$AC$17</definedName>
    <definedName name="A126034430V">[1]Data15!$BS$1:$BS$10,[1]Data15!$BS$11:$BS$17</definedName>
    <definedName name="A126034434C">[1]Data17!$AG$1:$AG$10,[1]Data17!$AG$11:$AG$17</definedName>
    <definedName name="A126034438L">[1]Data17!$BE$1:$BE$10,[1]Data17!$BE$11:$BE$17</definedName>
    <definedName name="A126034442C">[1]Data17!$DA$1:$DA$10,[1]Data17!$DA$11:$DA$17</definedName>
    <definedName name="A126034446L">[1]Data16!$FM$1:$FM$10,[1]Data16!$FM$11:$FM$17</definedName>
    <definedName name="A126034450C">[1]Data17!$I$1:$I$10,[1]Data17!$I$11:$I$17</definedName>
    <definedName name="A126034454L">[1]Data16!$AK$1:$AK$10,[1]Data16!$AK$11:$AK$17</definedName>
    <definedName name="A126034458W">[1]Data16!$DE$1:$DE$10,[1]Data16!$DE$11:$DE$17</definedName>
    <definedName name="A126034462L">[1]Data16!$EC$1:$EC$10,[1]Data16!$EC$11:$EC$17</definedName>
    <definedName name="A126034466W">[1]Data17!$CC$1:$CC$10,[1]Data17!$CC$11:$CC$17</definedName>
    <definedName name="A126034470L">[1]Data17!$DY$1:$DY$10,[1]Data17!$DY$11:$DY$17</definedName>
    <definedName name="A126034474W">[1]Data15!$IE$1:$IE$10,[1]Data15!$IE$11:$IE$17</definedName>
    <definedName name="A126034478F">[1]Data16!$EU$1:$EU$10,[1]Data16!$EU$11:$EU$17</definedName>
    <definedName name="A126034482W">[1]Data16!$HI$1:$HI$10,[1]Data16!$HI$11:$HI$17</definedName>
    <definedName name="A126034486F">[1]Data16!$M$1:$M$10,[1]Data16!$M$11:$M$17</definedName>
    <definedName name="A126034490W">[1]Data16!$BI$1:$BI$10,[1]Data16!$BI$11:$BI$17</definedName>
    <definedName name="A126034494F">[1]Data16!$CG$1:$CG$10,[1]Data16!$CG$11:$CG$17</definedName>
    <definedName name="A126034498R">[1]Data16!$GK$1:$GK$10,[1]Data16!$GK$11:$GK$17</definedName>
    <definedName name="A126034502V">[1]Data16!$IA$1:$IA$10,[1]Data16!$IA$11:$IA$17</definedName>
    <definedName name="A126034506C">[1]Data2!$BN$1:$BN$10,[1]Data2!$BN$11:$BN$17</definedName>
    <definedName name="A126034510V">[1]Data2!$CL$1:$CL$10,[1]Data2!$CL$11:$CL$17</definedName>
    <definedName name="A126034514C">[1]Data2!$EH$1:$EH$10,[1]Data2!$EH$11:$EH$17</definedName>
    <definedName name="A126034518L">[1]Data1!$GT$1:$GT$10,[1]Data1!$GT$11:$GT$17</definedName>
    <definedName name="A126034522C">[1]Data2!$AP$1:$AP$10,[1]Data2!$AP$11:$AP$17</definedName>
    <definedName name="A126034526L">[1]Data1!$BR$1:$BR$10,[1]Data1!$BR$11:$BR$17</definedName>
    <definedName name="A126034530C">[1]Data1!$EL$1:$EL$10,[1]Data1!$EL$11:$EL$17</definedName>
    <definedName name="A126034534L">[1]Data1!$FG$1:$FG$10,[1]Data1!$FG$11:$FG$17</definedName>
    <definedName name="A126034538W">[1]Data2!$DJ$1:$DJ$10,[1]Data2!$DJ$11:$DJ$17</definedName>
    <definedName name="A126034542L">[1]Data2!$FF$1:$FF$10,[1]Data2!$FF$11:$FF$17</definedName>
    <definedName name="A126034546W">[1]Data1!$V$1:$V$10,[1]Data1!$V$11:$V$17</definedName>
    <definedName name="A126034550L">[1]Data1!$FY$1:$FY$10,[1]Data1!$FY$11:$FY$17</definedName>
    <definedName name="A126034554W">[1]Data1!$IM$1:$IM$10,[1]Data1!$IM$11:$IM$17</definedName>
    <definedName name="A126034558F">[1]Data1!$AT$1:$AT$10,[1]Data1!$AT$11:$AT$17</definedName>
    <definedName name="A126034562W">[1]Data1!$CP$1:$CP$10,[1]Data1!$CP$11:$CP$17</definedName>
    <definedName name="A126034566F">[1]Data1!$DN$1:$DN$10,[1]Data1!$DN$11:$DN$17</definedName>
    <definedName name="A126034570W">[1]Data1!$HR$1:$HR$10,[1]Data1!$HR$11:$HR$17</definedName>
    <definedName name="A126034574F">[1]Data2!$R$1:$R$10,[1]Data2!$R$11:$R$17</definedName>
    <definedName name="A126034650W">[1]Data13!$HF$1:$HF$10,[1]Data13!$HF$11:$HF$17</definedName>
    <definedName name="A126034654F">[1]Data13!$ID$1:$ID$10,[1]Data13!$ID$11:$ID$17</definedName>
    <definedName name="A126034658R">[1]Data14!$AJ$1:$AJ$10,[1]Data14!$AJ$11:$AJ$17</definedName>
    <definedName name="A126034662F">[1]Data13!$CV$1:$CV$10,[1]Data13!$CV$11:$CV$17</definedName>
    <definedName name="A126034666R">[1]Data13!$GH$1:$GH$10,[1]Data13!$GH$11:$GH$17</definedName>
    <definedName name="A126034670F">[1]Data12!$HJ$1:$HJ$10,[1]Data12!$HJ$11:$HJ$17</definedName>
    <definedName name="A126034674R">[1]Data13!$AN$1:$AN$10,[1]Data13!$AN$11:$AN$17</definedName>
    <definedName name="A126034678X">[1]Data13!$BI$1:$BI$10,[1]Data13!$BI$11:$BI$17</definedName>
    <definedName name="A126034682R">[1]Data14!$L$1:$L$10,[1]Data14!$L$11:$L$17</definedName>
    <definedName name="A126034686X">[1]Data14!$BH$1:$BH$10,[1]Data14!$BH$11:$BH$17</definedName>
    <definedName name="A126034690R">[1]Data12!$FN$1:$FN$10,[1]Data12!$FN$11:$FN$17</definedName>
    <definedName name="A126034694X">[1]Data13!$CA$1:$CA$10,[1]Data13!$CA$11:$CA$17</definedName>
    <definedName name="A126034698J">[1]Data13!$EO$1:$EO$10,[1]Data13!$EO$11:$EO$17</definedName>
    <definedName name="A126034702L">[1]Data12!$GL$1:$GL$10,[1]Data12!$GL$11:$GL$17</definedName>
    <definedName name="A126034706W">[1]Data12!$IH$1:$IH$10,[1]Data12!$IH$11:$IH$17</definedName>
    <definedName name="A126034710L">[1]Data13!$P$1:$P$10,[1]Data13!$P$11:$P$17</definedName>
    <definedName name="A126034714W">[1]Data13!$DT$1:$DT$10,[1]Data13!$DT$11:$DT$17</definedName>
    <definedName name="A126034718F">[1]Data13!$FJ$1:$FJ$10,[1]Data13!$FJ$11:$FJ$17</definedName>
    <definedName name="A126034722W">[1]Data18!$GX$1:$GX$10,[1]Data18!$GX$11:$GX$17</definedName>
    <definedName name="A126034726F">[1]Data18!$HV$1:$HV$10,[1]Data18!$HV$11:$HV$17</definedName>
    <definedName name="A126034734F">[1]Data18!$CN$1:$CN$10,[1]Data18!$CN$11:$CN$17</definedName>
    <definedName name="A126034738R">[1]Data18!$FZ$1:$FZ$10,[1]Data18!$FZ$11:$FZ$17</definedName>
    <definedName name="A126034742F">[1]Data17!$HB$1:$HB$10,[1]Data17!$HB$11:$HB$17</definedName>
    <definedName name="A126034746R">[1]Data18!$AF$1:$AF$10,[1]Data18!$AF$11:$AF$17</definedName>
    <definedName name="A126034750F">[1]Data18!$BA$1:$BA$10,[1]Data18!$BA$11:$BA$17</definedName>
    <definedName name="A126034762R">[1]Data17!$FF$1:$FF$10,[1]Data17!$FF$11:$FF$17</definedName>
    <definedName name="A126034766X">[1]Data18!$BS$1:$BS$10,[1]Data18!$BS$11:$BS$17</definedName>
    <definedName name="A126034770R">[1]Data18!$EG$1:$EG$10,[1]Data18!$EG$11:$EG$17</definedName>
    <definedName name="A126034774X">[1]Data17!$GD$1:$GD$10,[1]Data17!$GD$11:$GD$17</definedName>
    <definedName name="A126034778J">[1]Data17!$HZ$1:$HZ$10,[1]Data17!$HZ$11:$HZ$17</definedName>
    <definedName name="A126034782X">[1]Data18!$H$1:$H$10,[1]Data18!$H$11:$H$17</definedName>
    <definedName name="A126034786J">[1]Data18!$DL$1:$DL$10,[1]Data18!$DL$11:$DL$17</definedName>
    <definedName name="A126034790X">[1]Data18!$FB$1:$FB$10,[1]Data18!$FB$11:$FB$17</definedName>
    <definedName name="A126034938J">[1]Data12!$AX$1:$AX$10,[1]Data12!$AX$11:$AX$17</definedName>
    <definedName name="A126034942X">[1]Data12!$BV$1:$BV$10,[1]Data12!$BV$11:$BV$17</definedName>
    <definedName name="A126034946J">[1]Data12!$DR$1:$DR$10,[1]Data12!$DR$11:$DR$17</definedName>
    <definedName name="A126034950X">[1]Data11!$GD$1:$GD$10,[1]Data11!$GD$11:$GD$17</definedName>
    <definedName name="A126034954J">[1]Data12!$Z$1:$Z$10,[1]Data12!$Z$11:$Z$17</definedName>
    <definedName name="A126034958T">[1]Data11!$BB$1:$BB$10,[1]Data11!$BB$11:$BB$17</definedName>
    <definedName name="A126034962J">[1]Data11!$DV$1:$DV$10,[1]Data11!$DV$11:$DV$17</definedName>
    <definedName name="A126034966T">[1]Data11!$EQ$1:$EQ$10,[1]Data11!$EQ$11:$EQ$17</definedName>
    <definedName name="A126034970J">[1]Data12!$CT$1:$CT$10,[1]Data12!$CT$11:$CT$17</definedName>
    <definedName name="A126034974T">[1]Data12!$EP$1:$EP$10,[1]Data12!$EP$11:$EP$17</definedName>
    <definedName name="A126034978A">[1]Data11!$F$1:$F$10,[1]Data11!$F$11:$F$17</definedName>
    <definedName name="A126034982T">[1]Data11!$FI$1:$FI$10,[1]Data11!$FI$11:$FI$17</definedName>
    <definedName name="A126034986A">[1]Data11!$HW$1:$HW$10,[1]Data11!$HW$11:$HW$17</definedName>
    <definedName name="A126034990T">[1]Data11!$AD$1:$AD$10,[1]Data11!$AD$11:$AD$17</definedName>
    <definedName name="A126034994A">[1]Data11!$BZ$1:$BZ$10,[1]Data11!$BZ$11:$BZ$17</definedName>
    <definedName name="A126034998K">[1]Data11!$CX$1:$CX$10,[1]Data11!$CX$11:$CX$17</definedName>
    <definedName name="A126035002T">[1]Data11!$HB$1:$HB$10,[1]Data11!$HB$11:$HB$17</definedName>
    <definedName name="A126035006A">[1]Data12!$B$1:$B$10,[1]Data12!$B$11:$B$17</definedName>
    <definedName name="A126035010T">[1]Data15!$DX$1:$DX$10,[1]Data15!$DX$11:$DX$17</definedName>
    <definedName name="A126035014A">[1]Data15!$EV$1:$EV$10,[1]Data15!$EV$11:$EV$17</definedName>
    <definedName name="A126035018K">[1]Data15!$GR$1:$GR$10,[1]Data15!$GR$11:$GR$17</definedName>
    <definedName name="A126035022A">[1]Data15!$N$1:$N$10,[1]Data15!$N$11:$N$17</definedName>
    <definedName name="A126035026K">[1]Data15!$CZ$1:$CZ$10,[1]Data15!$CZ$11:$CZ$17</definedName>
    <definedName name="A126035030A">[1]Data14!$EB$1:$EB$10,[1]Data14!$EB$11:$EB$17</definedName>
    <definedName name="A126035034K">[1]Data14!$GV$1:$GV$10,[1]Data14!$GV$11:$GV$17</definedName>
    <definedName name="A126035038V">[1]Data14!$HQ$1:$HQ$10,[1]Data14!$HQ$11:$HQ$17</definedName>
    <definedName name="A126035042K">[1]Data15!$FT$1:$FT$10,[1]Data15!$FT$11:$FT$17</definedName>
    <definedName name="A126035046V">[1]Data15!$HP$1:$HP$10,[1]Data15!$HP$11:$HP$17</definedName>
    <definedName name="A126035050K">[1]Data14!$CF$1:$CF$10,[1]Data14!$CF$11:$CF$17</definedName>
    <definedName name="A126035054V">[1]Data14!$II$1:$II$10,[1]Data14!$II$11:$II$17</definedName>
    <definedName name="A126035058C">[1]Data15!$BG$1:$BG$10,[1]Data15!$BG$11:$BG$17</definedName>
    <definedName name="A126035062V">[1]Data14!$DD$1:$DD$10,[1]Data14!$DD$11:$DD$17</definedName>
    <definedName name="A126035066C">[1]Data14!$EZ$1:$EZ$10,[1]Data14!$EZ$11:$EZ$17</definedName>
    <definedName name="A126035070V">[1]Data14!$FX$1:$FX$10,[1]Data14!$FX$11:$FX$17</definedName>
    <definedName name="A126035074C">[1]Data15!$AL$1:$AL$10,[1]Data15!$AL$11:$AL$17</definedName>
    <definedName name="A126035078L">[1]Data15!$CB$1:$CB$10,[1]Data15!$CB$11:$CB$17</definedName>
    <definedName name="A126035082C">[1]Data17!$AP$1:$AP$10,[1]Data17!$AP$11:$AP$17</definedName>
    <definedName name="A126035086L">[1]Data17!$BN$1:$BN$10,[1]Data17!$BN$11:$BN$17</definedName>
    <definedName name="A126035090C">[1]Data17!$DJ$1:$DJ$10,[1]Data17!$DJ$11:$DJ$17</definedName>
    <definedName name="A126035094L">[1]Data16!$FV$1:$FV$10,[1]Data16!$FV$11:$FV$17</definedName>
    <definedName name="A126035098W">[1]Data17!$R$1:$R$10,[1]Data17!$R$11:$R$17</definedName>
    <definedName name="A126035102A">[1]Data16!$AT$1:$AT$10,[1]Data16!$AT$11:$AT$17</definedName>
    <definedName name="A126035106K">[1]Data16!$DN$1:$DN$10,[1]Data16!$DN$11:$DN$17</definedName>
    <definedName name="A126035110A">[1]Data16!$EI$1:$EI$10,[1]Data16!$EI$11:$EI$17</definedName>
    <definedName name="A126035114K">[1]Data17!$CL$1:$CL$10,[1]Data17!$CL$11:$CL$17</definedName>
    <definedName name="A126035118V">[1]Data17!$EH$1:$EH$10,[1]Data17!$EH$11:$EH$17</definedName>
    <definedName name="A126035122K">[1]Data15!$IN$1:$IN$10,[1]Data15!$IN$11:$IN$17</definedName>
    <definedName name="A126035126V">[1]Data16!$FA$1:$FA$10,[1]Data16!$FA$11:$FA$17</definedName>
    <definedName name="A126035130K">[1]Data16!$HO$1:$HO$10,[1]Data16!$HO$11:$HO$17</definedName>
    <definedName name="A126035134V">[1]Data16!$V$1:$V$10,[1]Data16!$V$11:$V$17</definedName>
    <definedName name="A126035138C">[1]Data16!$BR$1:$BR$10,[1]Data16!$BR$11:$BR$17</definedName>
    <definedName name="A126035142V">[1]Data16!$CP$1:$CP$10,[1]Data16!$CP$11:$CP$17</definedName>
    <definedName name="A126035146C">[1]Data16!$GT$1:$GT$10,[1]Data16!$GT$11:$GT$17</definedName>
    <definedName name="A126035150V">[1]Data16!$IJ$1:$IJ$10,[1]Data16!$IJ$11:$IJ$17</definedName>
    <definedName name="A126035154C">[1]Data2!$BK$1:$BK$10,[1]Data2!$BK$11:$BK$17</definedName>
    <definedName name="A126035158L">[1]Data2!$CI$1:$CI$10,[1]Data2!$CI$11:$CI$17</definedName>
    <definedName name="A126035162C">[1]Data2!$EE$1:$EE$10,[1]Data2!$EE$11:$EE$17</definedName>
    <definedName name="A126035166L">[1]Data1!$GQ$1:$GQ$10,[1]Data1!$GQ$11:$GQ$17</definedName>
    <definedName name="A126035170C">[1]Data2!$AM$1:$AM$10,[1]Data2!$AM$11:$AM$17</definedName>
    <definedName name="A126035174L">[1]Data1!$BO$1:$BO$10,[1]Data1!$BO$11:$BO$17</definedName>
    <definedName name="A126035178W">[1]Data1!$EI$1:$EI$10,[1]Data1!$EI$11:$EI$17</definedName>
    <definedName name="A126035182L">[1]Data1!$FD$1:$FD$10,[1]Data1!$FD$11:$FD$17</definedName>
    <definedName name="A126035186W">[1]Data2!$DG$1:$DG$10,[1]Data2!$DG$11:$DG$17</definedName>
    <definedName name="A126035190L">[1]Data2!$FC$1:$FC$10,[1]Data2!$FC$11:$FC$17</definedName>
    <definedName name="A126035194W">[1]Data1!$S$1:$S$10,[1]Data1!$S$11:$S$17</definedName>
    <definedName name="A126035198F">[1]Data1!$FV$1:$FV$10,[1]Data1!$FV$11:$FV$17</definedName>
    <definedName name="A126035202K">[1]Data1!$IJ$1:$IJ$10,[1]Data1!$IJ$11:$IJ$17</definedName>
    <definedName name="A126035206V">[1]Data1!$AQ$1:$AQ$10,[1]Data1!$AQ$11:$AQ$17</definedName>
    <definedName name="A126035210K">[1]Data1!$CM$1:$CM$10,[1]Data1!$CM$11:$CM$17</definedName>
    <definedName name="A126035214V">[1]Data1!$DK$1:$DK$10,[1]Data1!$DK$11:$DK$17</definedName>
    <definedName name="A126035218C">[1]Data1!$HO$1:$HO$10,[1]Data1!$HO$11:$HO$17</definedName>
    <definedName name="A126035222V">[1]Data2!$O$1:$O$10,[1]Data2!$O$11:$O$17</definedName>
    <definedName name="A126035298R">[1]Data13!$HC$1:$HC$10,[1]Data13!$HC$11:$HC$17</definedName>
    <definedName name="A126035302V">[1]Data13!$IA$1:$IA$10,[1]Data13!$IA$11:$IA$17</definedName>
    <definedName name="A126035306C">[1]Data14!$AG$1:$AG$10,[1]Data14!$AG$11:$AG$17</definedName>
    <definedName name="A126035310V">[1]Data13!$CS$1:$CS$10,[1]Data13!$CS$11:$CS$17</definedName>
    <definedName name="A126035314C">[1]Data13!$GE$1:$GE$10,[1]Data13!$GE$11:$GE$17</definedName>
    <definedName name="A126035318L">[1]Data12!$HG$1:$HG$10,[1]Data12!$HG$11:$HG$17</definedName>
    <definedName name="A126035322C">[1]Data13!$AK$1:$AK$10,[1]Data13!$AK$11:$AK$17</definedName>
    <definedName name="A126035326L">[1]Data13!$BF$1:$BF$10,[1]Data13!$BF$11:$BF$17</definedName>
    <definedName name="A126035330C">[1]Data14!$I$1:$I$10,[1]Data14!$I$11:$I$17</definedName>
    <definedName name="A126035334L">[1]Data14!$BE$1:$BE$10,[1]Data14!$BE$11:$BE$17</definedName>
    <definedName name="A126035338W">[1]Data12!$FK$1:$FK$10,[1]Data12!$FK$11:$FK$17</definedName>
    <definedName name="A126035342L">[1]Data13!$BX$1:$BX$10,[1]Data13!$BX$11:$BX$17</definedName>
    <definedName name="A126035346W">[1]Data13!$EL$1:$EL$10,[1]Data13!$EL$11:$EL$17</definedName>
    <definedName name="A126035350L">[1]Data12!$GI$1:$GI$10,[1]Data12!$GI$11:$GI$17</definedName>
    <definedName name="A126035354W">[1]Data12!$IE$1:$IE$10,[1]Data12!$IE$11:$IE$17</definedName>
    <definedName name="A126035358F">[1]Data13!$M$1:$M$10,[1]Data13!$M$11:$M$17</definedName>
    <definedName name="A126035362W">[1]Data13!$DQ$1:$DQ$10,[1]Data13!$DQ$11:$DQ$17</definedName>
    <definedName name="A126035366F">[1]Data13!$FG$1:$FG$10,[1]Data13!$FG$11:$FG$17</definedName>
    <definedName name="A126035370W">[1]Data18!$GU$1:$GU$10,[1]Data18!$GU$11:$GU$17</definedName>
    <definedName name="A126035374F">[1]Data18!$HS$1:$HS$10,[1]Data18!$HS$11:$HS$17</definedName>
    <definedName name="A126035382F">[1]Data18!$CK$1:$CK$10,[1]Data18!$CK$11:$CK$17</definedName>
    <definedName name="A126035386R">[1]Data18!$FW$1:$FW$10,[1]Data18!$FW$11:$FW$17</definedName>
    <definedName name="A126035390F">[1]Data17!$GY$1:$GY$10,[1]Data17!$GY$11:$GY$17</definedName>
    <definedName name="A126035394R">[1]Data18!$AC$1:$AC$10,[1]Data18!$AC$11:$AC$17</definedName>
    <definedName name="A126035398X">[1]Data18!$AX$1:$AX$10,[1]Data18!$AX$11:$AX$17</definedName>
    <definedName name="A126035402C">[1]Data18!$IQ$1:$IQ$10,[1]Data18!$IQ$11:$IQ$17</definedName>
    <definedName name="A126035410C">[1]Data17!$FC$1:$FC$10,[1]Data17!$FC$11:$FC$17</definedName>
    <definedName name="A126035414L">[1]Data18!$BP$1:$BP$10,[1]Data18!$BP$11:$BP$17</definedName>
    <definedName name="A126035418W">[1]Data18!$ED$1:$ED$10,[1]Data18!$ED$11:$ED$17</definedName>
    <definedName name="A126035422L">[1]Data17!$GA$1:$GA$10,[1]Data17!$GA$11:$GA$17</definedName>
    <definedName name="A126035426W">[1]Data17!$HW$1:$HW$10,[1]Data17!$HW$11:$HW$17</definedName>
    <definedName name="A126035430L">[1]Data18!$E$1:$E$10,[1]Data18!$E$11:$E$17</definedName>
    <definedName name="A126035434W">[1]Data18!$DI$1:$DI$10,[1]Data18!$DI$11:$DI$17</definedName>
    <definedName name="A126035438F">[1]Data18!$EY$1:$EY$10,[1]Data18!$EY$11:$EY$17</definedName>
    <definedName name="A126035586J">[1]Data12!$AU$1:$AU$10,[1]Data12!$AU$11:$AU$17</definedName>
    <definedName name="A126035590X">[1]Data12!$BS$1:$BS$10,[1]Data12!$BS$11:$BS$17</definedName>
    <definedName name="A126035594J">[1]Data12!$DO$1:$DO$10,[1]Data12!$DO$11:$DO$17</definedName>
    <definedName name="A126035598T">[1]Data11!$GA$1:$GA$10,[1]Data11!$GA$11:$GA$17</definedName>
    <definedName name="A126035602W">[1]Data12!$W$1:$W$10,[1]Data12!$W$11:$W$17</definedName>
    <definedName name="A126035606F">[1]Data11!$AY$1:$AY$10,[1]Data11!$AY$11:$AY$17</definedName>
    <definedName name="A126035610W">[1]Data11!$DS$1:$DS$10,[1]Data11!$DS$11:$DS$17</definedName>
    <definedName name="A126035614F">[1]Data11!$EN$1:$EN$10,[1]Data11!$EN$11:$EN$17</definedName>
    <definedName name="A126035618R">[1]Data12!$CQ$1:$CQ$10,[1]Data12!$CQ$11:$CQ$17</definedName>
    <definedName name="A126035622F">[1]Data12!$EM$1:$EM$10,[1]Data12!$EM$11:$EM$17</definedName>
    <definedName name="A126035626R">[1]Data11!$C$1:$C$10,[1]Data11!$C$11:$C$17</definedName>
    <definedName name="A126035630F">[1]Data11!$FF$1:$FF$10,[1]Data11!$FF$11:$FF$17</definedName>
    <definedName name="A126035634R">[1]Data11!$HT$1:$HT$10,[1]Data11!$HT$11:$HT$17</definedName>
    <definedName name="A126035638X">[1]Data11!$AA$1:$AA$10,[1]Data11!$AA$11:$AA$17</definedName>
    <definedName name="A126035642R">[1]Data11!$BW$1:$BW$10,[1]Data11!$BW$11:$BW$17</definedName>
    <definedName name="A126035646X">[1]Data11!$CU$1:$CU$10,[1]Data11!$CU$11:$CU$17</definedName>
    <definedName name="A126035650R">[1]Data11!$GY$1:$GY$10,[1]Data11!$GY$11:$GY$17</definedName>
    <definedName name="A126035654X">[1]Data11!$IO$1:$IO$10,[1]Data11!$IO$11:$IO$17</definedName>
    <definedName name="A126035658J">[1]Data15!$DU$1:$DU$10,[1]Data15!$DU$11:$DU$17</definedName>
    <definedName name="A126035662X">[1]Data15!$ES$1:$ES$10,[1]Data15!$ES$11:$ES$17</definedName>
    <definedName name="A126035666J">[1]Data15!$GO$1:$GO$10,[1]Data15!$GO$11:$GO$17</definedName>
    <definedName name="A126035670X">[1]Data15!$K$1:$K$10,[1]Data15!$K$11:$K$17</definedName>
    <definedName name="A126035674J">[1]Data15!$CW$1:$CW$10,[1]Data15!$CW$11:$CW$17</definedName>
    <definedName name="A126035678T">[1]Data14!$DY$1:$DY$10,[1]Data14!$DY$11:$DY$17</definedName>
    <definedName name="A126035682J">[1]Data14!$GS$1:$GS$10,[1]Data14!$GS$11:$GS$17</definedName>
    <definedName name="A126035686T">[1]Data14!$HN$1:$HN$10,[1]Data14!$HN$11:$HN$17</definedName>
    <definedName name="A126035690J">[1]Data15!$FQ$1:$FQ$10,[1]Data15!$FQ$11:$FQ$17</definedName>
    <definedName name="A126035694T">[1]Data15!$HM$1:$HM$10,[1]Data15!$HM$11:$HM$17</definedName>
    <definedName name="A126035698A">[1]Data14!$CC$1:$CC$10,[1]Data14!$CC$11:$CC$17</definedName>
    <definedName name="A126035702F">[1]Data14!$IF$1:$IF$10,[1]Data14!$IF$11:$IF$17</definedName>
    <definedName name="A126035706R">[1]Data15!$BD$1:$BD$10,[1]Data15!$BD$11:$BD$17</definedName>
    <definedName name="A126035710F">[1]Data14!$DA$1:$DA$10,[1]Data14!$DA$11:$DA$17</definedName>
    <definedName name="A126035714R">[1]Data14!$EW$1:$EW$10,[1]Data14!$EW$11:$EW$17</definedName>
    <definedName name="A126035718X">[1]Data14!$FU$1:$FU$10,[1]Data14!$FU$11:$FU$17</definedName>
    <definedName name="A126035722R">[1]Data15!$AI$1:$AI$10,[1]Data15!$AI$11:$AI$17</definedName>
    <definedName name="A126035726X">[1]Data15!$BY$1:$BY$10,[1]Data15!$BY$11:$BY$17</definedName>
    <definedName name="A126035730R">[1]Data17!$AM$1:$AM$10,[1]Data17!$AM$11:$AM$17</definedName>
    <definedName name="A126035734X">[1]Data17!$BK$1:$BK$10,[1]Data17!$BK$11:$BK$17</definedName>
    <definedName name="A126035738J">[1]Data17!$DG$1:$DG$10,[1]Data17!$DG$11:$DG$17</definedName>
    <definedName name="A126035742X">[1]Data16!$FS$1:$FS$10,[1]Data16!$FS$11:$FS$17</definedName>
    <definedName name="A126035746J">[1]Data17!$O$1:$O$10,[1]Data17!$O$11:$O$17</definedName>
    <definedName name="A126035750X">[1]Data16!$AQ$1:$AQ$10,[1]Data16!$AQ$11:$AQ$17</definedName>
    <definedName name="A126035754J">[1]Data16!$DK$1:$DK$10,[1]Data16!$DK$11:$DK$17</definedName>
    <definedName name="A126035758T">[1]Data16!$EF$1:$EF$10,[1]Data16!$EF$11:$EF$17</definedName>
    <definedName name="A126035762J">[1]Data17!$CI$1:$CI$10,[1]Data17!$CI$11:$CI$17</definedName>
    <definedName name="A126035766T">[1]Data17!$EE$1:$EE$10,[1]Data17!$EE$11:$EE$17</definedName>
    <definedName name="A126035770J">[1]Data15!$IK$1:$IK$10,[1]Data15!$IK$11:$IK$17</definedName>
    <definedName name="A126035774T">[1]Data16!$EX$1:$EX$10,[1]Data16!$EX$11:$EX$17</definedName>
    <definedName name="A126035778A">[1]Data16!$HL$1:$HL$10,[1]Data16!$HL$11:$HL$17</definedName>
    <definedName name="A126035782T">[1]Data16!$S$1:$S$10,[1]Data16!$S$11:$S$17</definedName>
    <definedName name="A126035786A">[1]Data16!$BO$1:$BO$10,[1]Data16!$BO$11:$BO$17</definedName>
    <definedName name="A126035790T">[1]Data16!$CM$1:$CM$10,[1]Data16!$CM$11:$CM$17</definedName>
    <definedName name="A126035794A">[1]Data16!$GQ$1:$GQ$10,[1]Data16!$GQ$11:$GQ$17</definedName>
    <definedName name="A126035798K">[1]Data16!$IG$1:$IG$10,[1]Data16!$IG$11:$IG$17</definedName>
    <definedName name="A126035802R">[1]Data2!$BB$1:$BB$10,[1]Data2!$BB$11:$BB$17</definedName>
    <definedName name="A126035806X">[1]Data2!$BZ$1:$BZ$10,[1]Data2!$BZ$11:$BZ$17</definedName>
    <definedName name="A126035810R">[1]Data2!$DV$1:$DV$10,[1]Data2!$DV$11:$DV$17</definedName>
    <definedName name="A126035814X">[1]Data1!$GH$1:$GH$10,[1]Data1!$GH$11:$GH$17</definedName>
    <definedName name="A126035818J">[1]Data2!$AD$1:$AD$10,[1]Data2!$AD$11:$AD$17</definedName>
    <definedName name="A126035822X">[1]Data1!$BF$1:$BF$10,[1]Data1!$BF$11:$BF$17</definedName>
    <definedName name="A126035826J">[1]Data1!$DZ$1:$DZ$10,[1]Data1!$DZ$11:$DZ$17</definedName>
    <definedName name="A126035830X">[1]Data1!$EX$1:$EX$10,[1]Data1!$EX$11:$EX$17</definedName>
    <definedName name="A126035834J">[1]Data2!$CX$1:$CX$10,[1]Data2!$CX$11:$CX$17</definedName>
    <definedName name="A126035838T">[1]Data2!$ET$1:$ET$10,[1]Data2!$ET$11:$ET$17</definedName>
    <definedName name="A126035842J">[1]Data1!$J$1:$J$10,[1]Data1!$J$11:$J$17</definedName>
    <definedName name="A126035846T">[1]Data1!$FP$1:$FP$10,[1]Data1!$FP$11:$FP$17</definedName>
    <definedName name="A126035850J">[1]Data1!$ID$1:$ID$10,[1]Data1!$ID$11:$ID$17</definedName>
    <definedName name="A126035854T">[1]Data1!$AH$1:$AH$10,[1]Data1!$AH$11:$AH$17</definedName>
    <definedName name="A126035858A">[1]Data1!$CD$1:$CD$10,[1]Data1!$CD$11:$CD$17</definedName>
    <definedName name="A126035862T">[1]Data1!$DB$1:$DB$10,[1]Data1!$DB$11:$DB$17</definedName>
    <definedName name="A126035866A">[1]Data1!$HF$1:$HF$10,[1]Data1!$HF$11:$HF$17</definedName>
    <definedName name="A126035870T">[1]Data2!$F$1:$F$10,[1]Data2!$F$11:$F$17</definedName>
    <definedName name="A126035946A">[1]Data13!$GT$1:$GT$10,[1]Data13!$GT$11:$GT$17</definedName>
    <definedName name="A126035950T">[1]Data13!$HR$1:$HR$10,[1]Data13!$HR$11:$HR$17</definedName>
    <definedName name="A126035954A">[1]Data14!$X$1:$X$10,[1]Data14!$X$11:$X$17</definedName>
    <definedName name="A126035958K">[1]Data13!$CJ$1:$CJ$10,[1]Data13!$CJ$11:$CJ$17</definedName>
    <definedName name="A126035962A">[1]Data13!$FV$1:$FV$10,[1]Data13!$FV$11:$FV$17</definedName>
    <definedName name="A126035966K">[1]Data12!$GX$1:$GX$10,[1]Data12!$GX$11:$GX$17</definedName>
    <definedName name="A126035970A">[1]Data13!$AB$1:$AB$10,[1]Data13!$AB$11:$AB$17</definedName>
    <definedName name="A126035974K">[1]Data13!$AZ$1:$AZ$10,[1]Data13!$AZ$11:$AZ$17</definedName>
    <definedName name="A126035978V">[1]Data13!$IP$1:$IP$10,[1]Data13!$IP$11:$IP$17</definedName>
    <definedName name="A126035982K">[1]Data14!$AV$1:$AV$10,[1]Data14!$AV$11:$AV$17</definedName>
    <definedName name="A126035986V">[1]Data12!$FB$1:$FB$10,[1]Data12!$FB$11:$FB$17</definedName>
    <definedName name="A126035990K">[1]Data13!$BR$1:$BR$10,[1]Data13!$BR$11:$BR$17</definedName>
    <definedName name="A126035994V">[1]Data13!$EF$1:$EF$10,[1]Data13!$EF$11:$EF$17</definedName>
    <definedName name="A126035998C">[1]Data12!$FZ$1:$FZ$10,[1]Data12!$FZ$11:$FZ$17</definedName>
    <definedName name="A126036002K">[1]Data12!$HV$1:$HV$10,[1]Data12!$HV$11:$HV$17</definedName>
    <definedName name="A126036006V">[1]Data13!$D$1:$D$10,[1]Data13!$D$11:$D$17</definedName>
    <definedName name="A126036010K">[1]Data13!$DH$1:$DH$10,[1]Data13!$DH$11:$DH$17</definedName>
    <definedName name="A126036014V">[1]Data13!$EX$1:$EX$10,[1]Data13!$EX$11:$EX$17</definedName>
    <definedName name="A126036018C">[1]Data18!$GL$1:$GL$10,[1]Data18!$GL$11:$GL$17</definedName>
    <definedName name="A126036022V">[1]Data18!$HJ$1:$HJ$10,[1]Data18!$HJ$11:$HJ$17</definedName>
    <definedName name="A126036030V">[1]Data18!$CB$1:$CB$10,[1]Data18!$CB$11:$CB$17</definedName>
    <definedName name="A126036034C">[1]Data18!$FN$1:$FN$10,[1]Data18!$FN$11:$FN$17</definedName>
    <definedName name="A126036038L">[1]Data17!$GP$1:$GP$10,[1]Data17!$GP$11:$GP$17</definedName>
    <definedName name="A126036042C">[1]Data18!$T$1:$T$10,[1]Data18!$T$11:$T$17</definedName>
    <definedName name="A126036046L">[1]Data18!$AR$1:$AR$10,[1]Data18!$AR$11:$AR$17</definedName>
    <definedName name="A126036050C">[1]Data18!$IH$1:$IH$10,[1]Data18!$IH$11:$IH$17</definedName>
    <definedName name="A126036058W">[1]Data17!$ET$1:$ET$10,[1]Data17!$ET$11:$ET$17</definedName>
    <definedName name="A126036062L">[1]Data18!$BJ$1:$BJ$10,[1]Data18!$BJ$11:$BJ$17</definedName>
    <definedName name="A126036066W">[1]Data18!$DX$1:$DX$10,[1]Data18!$DX$11:$DX$17</definedName>
    <definedName name="A126036070L">[1]Data17!$FR$1:$FR$10,[1]Data17!$FR$11:$FR$17</definedName>
    <definedName name="A126036074W">[1]Data17!$HN$1:$HN$10,[1]Data17!$HN$11:$HN$17</definedName>
    <definedName name="A126036078F">[1]Data17!$IL$1:$IL$10,[1]Data17!$IL$11:$IL$17</definedName>
    <definedName name="A126036082W">[1]Data18!$CZ$1:$CZ$10,[1]Data18!$CZ$11:$CZ$17</definedName>
    <definedName name="A126036086F">[1]Data18!$EP$1:$EP$10,[1]Data18!$EP$11:$EP$17</definedName>
    <definedName name="A126036234W">[1]Data12!$AL$1:$AL$10,[1]Data12!$AL$11:$AL$17</definedName>
    <definedName name="A126036238F">[1]Data12!$BJ$1:$BJ$10,[1]Data12!$BJ$11:$BJ$17</definedName>
    <definedName name="A126036242W">[1]Data12!$DF$1:$DF$10,[1]Data12!$DF$11:$DF$17</definedName>
    <definedName name="A126036246F">[1]Data11!$FR$1:$FR$10,[1]Data11!$FR$11:$FR$17</definedName>
    <definedName name="A126036250W">[1]Data12!$N$1:$N$10,[1]Data12!$N$11:$N$17</definedName>
    <definedName name="A126036254F">[1]Data11!$AP$1:$AP$10,[1]Data11!$AP$11:$AP$17</definedName>
    <definedName name="A126036258R">[1]Data11!$DJ$1:$DJ$10,[1]Data11!$DJ$11:$DJ$17</definedName>
    <definedName name="A126036262F">[1]Data11!$EH$1:$EH$10,[1]Data11!$EH$11:$EH$17</definedName>
    <definedName name="A126036266R">[1]Data12!$CH$1:$CH$10,[1]Data12!$CH$11:$CH$17</definedName>
    <definedName name="A126036270F">[1]Data12!$ED$1:$ED$10,[1]Data12!$ED$11:$ED$17</definedName>
    <definedName name="A126036274R">[1]Data10!$IJ$1:$IJ$10,[1]Data10!$IJ$11:$IJ$17</definedName>
    <definedName name="A126036278X">[1]Data11!$EZ$1:$EZ$10,[1]Data11!$EZ$11:$EZ$17</definedName>
    <definedName name="A126036282R">[1]Data11!$HN$1:$HN$10,[1]Data11!$HN$11:$HN$17</definedName>
    <definedName name="A126036286X">[1]Data11!$R$1:$R$10,[1]Data11!$R$11:$R$17</definedName>
    <definedName name="A126036290R">[1]Data11!$BN$1:$BN$10,[1]Data11!$BN$11:$BN$17</definedName>
    <definedName name="A126036294X">[1]Data11!$CL$1:$CL$10,[1]Data11!$CL$11:$CL$17</definedName>
    <definedName name="A126036298J">[1]Data11!$GP$1:$GP$10,[1]Data11!$GP$11:$GP$17</definedName>
    <definedName name="A126036302L">[1]Data11!$IF$1:$IF$10,[1]Data11!$IF$11:$IF$17</definedName>
    <definedName name="A126036306W">[1]Data15!$DL$1:$DL$10,[1]Data15!$DL$11:$DL$17</definedName>
    <definedName name="A126036310L">[1]Data15!$EJ$1:$EJ$10,[1]Data15!$EJ$11:$EJ$17</definedName>
    <definedName name="A126036314W">[1]Data15!$GF$1:$GF$10,[1]Data15!$GF$11:$GF$17</definedName>
    <definedName name="A126036318F">[1]Data15!$B$1:$B$10,[1]Data15!$B$11:$B$17</definedName>
    <definedName name="A126036322W">[1]Data15!$CN$1:$CN$10,[1]Data15!$CN$11:$CN$17</definedName>
    <definedName name="A126036326F">[1]Data14!$DP$1:$DP$10,[1]Data14!$DP$11:$DP$17</definedName>
    <definedName name="A126036330W">[1]Data14!$GJ$1:$GJ$10,[1]Data14!$GJ$11:$GJ$17</definedName>
    <definedName name="A126036334F">[1]Data14!$HH$1:$HH$10,[1]Data14!$HH$11:$HH$17</definedName>
    <definedName name="A126036338R">[1]Data15!$FH$1:$FH$10,[1]Data15!$FH$11:$FH$17</definedName>
    <definedName name="A126036342F">[1]Data15!$HD$1:$HD$10,[1]Data15!$HD$11:$HD$17</definedName>
    <definedName name="A126036346R">[1]Data14!$BT$1:$BT$10,[1]Data14!$BT$11:$BT$17</definedName>
    <definedName name="A126036350F">[1]Data14!$HZ$1:$HZ$10,[1]Data14!$HZ$11:$HZ$17</definedName>
    <definedName name="A126036354R">[1]Data15!$AX$1:$AX$10,[1]Data15!$AX$11:$AX$17</definedName>
    <definedName name="A126036358X">[1]Data14!$CR$1:$CR$10,[1]Data14!$CR$11:$CR$17</definedName>
    <definedName name="A126036362R">[1]Data14!$EN$1:$EN$10,[1]Data14!$EN$11:$EN$17</definedName>
    <definedName name="A126036366X">[1]Data14!$FL$1:$FL$10,[1]Data14!$FL$11:$FL$17</definedName>
    <definedName name="A126036370R">[1]Data15!$Z$1:$Z$10,[1]Data15!$Z$11:$Z$17</definedName>
    <definedName name="A126036374X">[1]Data15!$BP$1:$BP$10,[1]Data15!$BP$11:$BP$17</definedName>
    <definedName name="A126036378J">[1]Data17!$AD$1:$AD$10,[1]Data17!$AD$11:$AD$17</definedName>
    <definedName name="A126036382X">[1]Data17!$BB$1:$BB$10,[1]Data17!$BB$11:$BB$17</definedName>
    <definedName name="A126036386J">[1]Data17!$CX$1:$CX$10,[1]Data17!$CX$11:$CX$17</definedName>
    <definedName name="A126036390X">[1]Data16!$FJ$1:$FJ$10,[1]Data16!$FJ$11:$FJ$17</definedName>
    <definedName name="A126036394J">[1]Data17!$F$1:$F$10,[1]Data17!$F$11:$F$17</definedName>
    <definedName name="A126036398T">[1]Data16!$AH$1:$AH$10,[1]Data16!$AH$11:$AH$17</definedName>
    <definedName name="A126036402W">[1]Data16!$DB$1:$DB$10,[1]Data16!$DB$11:$DB$17</definedName>
    <definedName name="A126036406F">[1]Data16!$DZ$1:$DZ$10,[1]Data16!$DZ$11:$DZ$17</definedName>
    <definedName name="A126036410W">[1]Data17!$BZ$1:$BZ$10,[1]Data17!$BZ$11:$BZ$17</definedName>
    <definedName name="A126036414F">[1]Data17!$DV$1:$DV$10,[1]Data17!$DV$11:$DV$17</definedName>
    <definedName name="A126036418R">[1]Data15!$IB$1:$IB$10,[1]Data15!$IB$11:$IB$17</definedName>
    <definedName name="A126036422F">[1]Data16!$ER$1:$ER$10,[1]Data16!$ER$11:$ER$17</definedName>
    <definedName name="A126036426R">[1]Data16!$HF$1:$HF$10,[1]Data16!$HF$11:$HF$17</definedName>
    <definedName name="A126036430F">[1]Data16!$J$1:$J$10,[1]Data16!$J$11:$J$17</definedName>
    <definedName name="A126036434R">[1]Data16!$BF$1:$BF$10,[1]Data16!$BF$11:$BF$17</definedName>
    <definedName name="A126036438X">[1]Data16!$CD$1:$CD$10,[1]Data16!$CD$11:$CD$17</definedName>
    <definedName name="A126036442R">[1]Data16!$GH$1:$GH$10,[1]Data16!$GH$11:$GH$17</definedName>
    <definedName name="A126036446X">[1]Data16!$HX$1:$HX$10,[1]Data16!$HX$11:$HX$17</definedName>
    <definedName name="A126036450R">[1]Data2!$BH$1:$BH$10,[1]Data2!$BH$11:$BH$17</definedName>
    <definedName name="A126036454X">[1]Data2!$CF$1:$CF$10,[1]Data2!$CF$11:$CF$17</definedName>
    <definedName name="A126036458J">[1]Data2!$EB$1:$EB$10,[1]Data2!$EB$11:$EB$17</definedName>
    <definedName name="A126036462X">[1]Data1!$GN$1:$GN$10,[1]Data1!$GN$11:$GN$17</definedName>
    <definedName name="A126036466J">[1]Data2!$AJ$1:$AJ$10,[1]Data2!$AJ$11:$AJ$17</definedName>
    <definedName name="A126036470X">[1]Data1!$BL$1:$BL$10,[1]Data1!$BL$11:$BL$17</definedName>
    <definedName name="A126036474J">[1]Data1!$EF$1:$EF$10,[1]Data1!$EF$11:$EF$17</definedName>
    <definedName name="A126036482J">[1]Data2!$DD$1:$DD$10,[1]Data2!$DD$11:$DD$17</definedName>
    <definedName name="A126036486T">[1]Data2!$EZ$1:$EZ$10,[1]Data2!$EZ$11:$EZ$17</definedName>
    <definedName name="A126036490J">[1]Data1!$P$1:$P$10,[1]Data1!$P$11:$P$17</definedName>
    <definedName name="A126036502F">[1]Data1!$AN$1:$AN$10,[1]Data1!$AN$11:$AN$17</definedName>
    <definedName name="A126036506R">[1]Data1!$CJ$1:$CJ$10,[1]Data1!$CJ$11:$CJ$17</definedName>
    <definedName name="A126036510F">[1]Data1!$DH$1:$DH$10,[1]Data1!$DH$11:$DH$17</definedName>
    <definedName name="A126036514R">[1]Data1!$HL$1:$HL$10,[1]Data1!$HL$11:$HL$17</definedName>
    <definedName name="A126036518X">[1]Data2!$L$1:$L$10,[1]Data2!$L$11:$L$17</definedName>
    <definedName name="A126036594A">[1]Data13!$GZ$1:$GZ$10,[1]Data13!$GZ$11:$GZ$17</definedName>
    <definedName name="A126036598K">[1]Data13!$HX$1:$HX$10,[1]Data13!$HX$11:$HX$17</definedName>
    <definedName name="A126036602R">[1]Data14!$AD$1:$AD$10,[1]Data14!$AD$11:$AD$17</definedName>
    <definedName name="A126036606X">[1]Data13!$CP$1:$CP$10,[1]Data13!$CP$11:$CP$17</definedName>
    <definedName name="A126036610R">[1]Data13!$GB$1:$GB$10,[1]Data13!$GB$11:$GB$17</definedName>
    <definedName name="A126036614X">[1]Data12!$HD$1:$HD$10,[1]Data12!$HD$11:$HD$17</definedName>
    <definedName name="A126036618J">[1]Data13!$AH$1:$AH$10,[1]Data13!$AH$11:$AH$17</definedName>
    <definedName name="A126036626J">[1]Data14!$F$1:$F$10,[1]Data14!$F$11:$F$17</definedName>
    <definedName name="A126036630X">[1]Data14!$BB$1:$BB$10,[1]Data14!$BB$11:$BB$17</definedName>
    <definedName name="A126036634J">[1]Data12!$FH$1:$FH$10,[1]Data12!$FH$11:$FH$17</definedName>
    <definedName name="A126036646T">[1]Data12!$GF$1:$GF$10,[1]Data12!$GF$11:$GF$17</definedName>
    <definedName name="A126036650J">[1]Data12!$IB$1:$IB$10,[1]Data12!$IB$11:$IB$17</definedName>
    <definedName name="A126036654T">[1]Data13!$J$1:$J$10,[1]Data13!$J$11:$J$17</definedName>
    <definedName name="A126036658A">[1]Data13!$DN$1:$DN$10,[1]Data13!$DN$11:$DN$17</definedName>
    <definedName name="A126036662T">[1]Data13!$FD$1:$FD$10,[1]Data13!$FD$11:$FD$17</definedName>
    <definedName name="A126036666A">[1]Data18!$GR$1:$GR$10,[1]Data18!$GR$11:$GR$17</definedName>
    <definedName name="A126036670T">[1]Data18!$HP$1:$HP$10,[1]Data18!$HP$11:$HP$17</definedName>
    <definedName name="A126036678K">[1]Data18!$CH$1:$CH$10,[1]Data18!$CH$11:$CH$17</definedName>
    <definedName name="A126036682A">[1]Data18!$FT$1:$FT$10,[1]Data18!$FT$11:$FT$17</definedName>
    <definedName name="A126036686K">[1]Data17!$GV$1:$GV$10,[1]Data17!$GV$11:$GV$17</definedName>
    <definedName name="A126036690A">[1]Data18!$Z$1:$Z$10,[1]Data18!$Z$11:$Z$17</definedName>
    <definedName name="A126036698V">[1]Data18!$IN$1:$IN$10,[1]Data18!$IN$11:$IN$17</definedName>
    <definedName name="A126036706J">[1]Data17!$EZ$1:$EZ$10,[1]Data17!$EZ$11:$EZ$17</definedName>
    <definedName name="A126036718T">[1]Data17!$FX$1:$FX$10,[1]Data17!$FX$11:$FX$17</definedName>
    <definedName name="A126036722J">[1]Data17!$HT$1:$HT$10,[1]Data17!$HT$11:$HT$17</definedName>
    <definedName name="A126036726T">[1]Data18!$B$1:$B$10,[1]Data18!$B$11:$B$17</definedName>
    <definedName name="A126036730J">[1]Data18!$DF$1:$DF$10,[1]Data18!$DF$11:$DF$17</definedName>
    <definedName name="A126036734T">[1]Data18!$EV$1:$EV$10,[1]Data18!$EV$11:$EV$17</definedName>
    <definedName name="A126036882V">[1]Data12!$AR$1:$AR$10,[1]Data12!$AR$11:$AR$17</definedName>
    <definedName name="A126036886C">[1]Data12!$BP$1:$BP$10,[1]Data12!$BP$11:$BP$17</definedName>
    <definedName name="A126036890V">[1]Data12!$DL$1:$DL$10,[1]Data12!$DL$11:$DL$17</definedName>
    <definedName name="A126036894C">[1]Data11!$FX$1:$FX$10,[1]Data11!$FX$11:$FX$17</definedName>
    <definedName name="A126036898L">[1]Data12!$T$1:$T$10,[1]Data12!$T$11:$T$17</definedName>
    <definedName name="A126036902T">[1]Data11!$AV$1:$AV$10,[1]Data11!$AV$11:$AV$17</definedName>
    <definedName name="A126036906A">[1]Data11!$DP$1:$DP$10,[1]Data11!$DP$11:$DP$17</definedName>
    <definedName name="A126036914A">[1]Data12!$CN$1:$CN$10,[1]Data12!$CN$11:$CN$17</definedName>
    <definedName name="A126036918K">[1]Data12!$EJ$1:$EJ$10,[1]Data12!$EJ$11:$EJ$17</definedName>
    <definedName name="A126036922A">[1]Data10!$IP$1:$IP$10,[1]Data10!$IP$11:$IP$17</definedName>
    <definedName name="A126036934K">[1]Data11!$X$1:$X$10,[1]Data11!$X$11:$X$17</definedName>
    <definedName name="A126036938V">[1]Data11!$BT$1:$BT$10,[1]Data11!$BT$11:$BT$17</definedName>
    <definedName name="A126036942K">[1]Data11!$CR$1:$CR$10,[1]Data11!$CR$11:$CR$17</definedName>
    <definedName name="A126036946V">[1]Data11!$GV$1:$GV$10,[1]Data11!$GV$11:$GV$17</definedName>
    <definedName name="A126036950K">[1]Data11!$IL$1:$IL$10,[1]Data11!$IL$11:$IL$17</definedName>
    <definedName name="A126036954V">[1]Data15!$DR$1:$DR$10,[1]Data15!$DR$11:$DR$17</definedName>
    <definedName name="A126036958C">[1]Data15!$EP$1:$EP$10,[1]Data15!$EP$11:$EP$17</definedName>
    <definedName name="A126036962V">[1]Data15!$GL$1:$GL$10,[1]Data15!$GL$11:$GL$17</definedName>
    <definedName name="A126036966C">[1]Data15!$H$1:$H$10,[1]Data15!$H$11:$H$17</definedName>
    <definedName name="A126036970V">[1]Data15!$CT$1:$CT$10,[1]Data15!$CT$11:$CT$17</definedName>
    <definedName name="A126036974C">[1]Data14!$DV$1:$DV$10,[1]Data14!$DV$11:$DV$17</definedName>
    <definedName name="A126036978L">[1]Data14!$GP$1:$GP$10,[1]Data14!$GP$11:$GP$17</definedName>
    <definedName name="A126036986L">[1]Data15!$FN$1:$FN$10,[1]Data15!$FN$11:$FN$17</definedName>
    <definedName name="A126036990C">[1]Data15!$HJ$1:$HJ$10,[1]Data15!$HJ$11:$HJ$17</definedName>
    <definedName name="A126036994L">[1]Data14!$BZ$1:$BZ$10,[1]Data14!$BZ$11:$BZ$17</definedName>
    <definedName name="A126037006L">[1]Data14!$CX$1:$CX$10,[1]Data14!$CX$11:$CX$17</definedName>
    <definedName name="A126037010C">[1]Data14!$ET$1:$ET$10,[1]Data14!$ET$11:$ET$17</definedName>
    <definedName name="A126037014L">[1]Data14!$FR$1:$FR$10,[1]Data14!$FR$11:$FR$17</definedName>
    <definedName name="A126037018W">[1]Data15!$AF$1:$AF$10,[1]Data15!$AF$11:$AF$17</definedName>
    <definedName name="A126037022L">[1]Data15!$BV$1:$BV$10,[1]Data15!$BV$11:$BV$17</definedName>
    <definedName name="A126037026W">[1]Data17!$AJ$1:$AJ$10,[1]Data17!$AJ$11:$AJ$17</definedName>
    <definedName name="A126037030L">[1]Data17!$BH$1:$BH$10,[1]Data17!$BH$11:$BH$17</definedName>
    <definedName name="A126037034W">[1]Data17!$DD$1:$DD$10,[1]Data17!$DD$11:$DD$17</definedName>
    <definedName name="A126037038F">[1]Data16!$FP$1:$FP$10,[1]Data16!$FP$11:$FP$17</definedName>
    <definedName name="A126037042W">[1]Data17!$L$1:$L$10,[1]Data17!$L$11:$L$17</definedName>
    <definedName name="A126037046F">[1]Data16!$AN$1:$AN$10,[1]Data16!$AN$11:$AN$17</definedName>
    <definedName name="A126037050W">[1]Data16!$DH$1:$DH$10,[1]Data16!$DH$11:$DH$17</definedName>
    <definedName name="A126037058R">[1]Data17!$CF$1:$CF$10,[1]Data17!$CF$11:$CF$17</definedName>
    <definedName name="A126037062F">[1]Data17!$EB$1:$EB$10,[1]Data17!$EB$11:$EB$17</definedName>
    <definedName name="A126037066R">[1]Data15!$IH$1:$IH$10,[1]Data15!$IH$11:$IH$17</definedName>
    <definedName name="A126037078X">[1]Data16!$P$1:$P$10,[1]Data16!$P$11:$P$17</definedName>
    <definedName name="A126037082R">[1]Data16!$BL$1:$BL$10,[1]Data16!$BL$11:$BL$17</definedName>
    <definedName name="A126037086X">[1]Data16!$CJ$1:$CJ$10,[1]Data16!$CJ$11:$CJ$17</definedName>
    <definedName name="A126037090R">[1]Data16!$GN$1:$GN$10,[1]Data16!$GN$11:$GN$17</definedName>
    <definedName name="A126037094X">[1]Data16!$ID$1:$ID$10,[1]Data16!$ID$11:$ID$17</definedName>
    <definedName name="A126037098J">[1]Data2!$AY$1:$AY$10,[1]Data2!$AY$11:$AY$17</definedName>
    <definedName name="A126037102L">[1]Data2!$BW$1:$BW$10,[1]Data2!$BW$11:$BW$17</definedName>
    <definedName name="A126037106W">[1]Data2!$DS$1:$DS$10,[1]Data2!$DS$11:$DS$17</definedName>
    <definedName name="A126037110L">[1]Data1!$GE$1:$GE$10,[1]Data1!$GE$11:$GE$17</definedName>
    <definedName name="A126037114W">[1]Data2!$AA$1:$AA$10,[1]Data2!$AA$11:$AA$17</definedName>
    <definedName name="A126037118F">[1]Data1!$BC$1:$BC$10,[1]Data1!$BC$11:$BC$17</definedName>
    <definedName name="A126037122W">[1]Data1!$DW$1:$DW$10,[1]Data1!$DW$11:$DW$17</definedName>
    <definedName name="A126037126F">[1]Data1!$EU$1:$EU$10,[1]Data1!$EU$11:$EU$17</definedName>
    <definedName name="A126037130W">[1]Data2!$CU$1:$CU$10,[1]Data2!$CU$11:$CU$17</definedName>
    <definedName name="A126037134F">[1]Data2!$EQ$1:$EQ$10,[1]Data2!$EQ$11:$EQ$17</definedName>
    <definedName name="A126037138R">[1]Data1!$G$1:$G$10,[1]Data1!$G$11:$G$17</definedName>
    <definedName name="A126037142F">[1]Data1!$FM$1:$FM$10,[1]Data1!$FM$11:$FM$17</definedName>
    <definedName name="A126037146R">[1]Data1!$IA$1:$IA$10,[1]Data1!$IA$11:$IA$17</definedName>
    <definedName name="A126037150F">[1]Data1!$AE$1:$AE$10,[1]Data1!$AE$11:$AE$17</definedName>
    <definedName name="A126037154R">[1]Data1!$CA$1:$CA$10,[1]Data1!$CA$11:$CA$17</definedName>
    <definedName name="A126037158X">[1]Data1!$CY$1:$CY$10,[1]Data1!$CY$11:$CY$17</definedName>
    <definedName name="A126037162R">[1]Data1!$HC$1:$HC$10,[1]Data1!$HC$11:$HC$17</definedName>
    <definedName name="A126037166X">[1]Data2!$C$1:$C$10,[1]Data2!$C$11:$C$17</definedName>
    <definedName name="A126037242R">[1]Data13!$GQ$1:$GQ$10,[1]Data13!$GQ$11:$GQ$17</definedName>
    <definedName name="A126037246X">[1]Data13!$HO$1:$HO$10,[1]Data13!$HO$11:$HO$17</definedName>
    <definedName name="A126037250R">[1]Data14!$U$1:$U$10,[1]Data14!$U$11:$U$17</definedName>
    <definedName name="A126037254X">[1]Data13!$CG$1:$CG$10,[1]Data13!$CG$11:$CG$17</definedName>
    <definedName name="A126037258J">[1]Data13!$FS$1:$FS$10,[1]Data13!$FS$11:$FS$17</definedName>
    <definedName name="A126037262X">[1]Data12!$GU$1:$GU$10,[1]Data12!$GU$11:$GU$17</definedName>
    <definedName name="A126037266J">[1]Data13!$Y$1:$Y$10,[1]Data13!$Y$11:$Y$17</definedName>
    <definedName name="A126037270X">[1]Data13!$AW$1:$AW$10,[1]Data13!$AW$11:$AW$17</definedName>
    <definedName name="A126037274J">[1]Data13!$IM$1:$IM$10,[1]Data13!$IM$11:$IM$17</definedName>
    <definedName name="A126037278T">[1]Data14!$AS$1:$AS$10,[1]Data14!$AS$11:$AS$17</definedName>
    <definedName name="A126037282J">[1]Data12!$EY$1:$EY$10,[1]Data12!$EY$11:$EY$17</definedName>
    <definedName name="A126037286T">[1]Data13!$BO$1:$BO$10,[1]Data13!$BO$11:$BO$17</definedName>
    <definedName name="A126037290J">[1]Data13!$EC$1:$EC$10,[1]Data13!$EC$11:$EC$17</definedName>
    <definedName name="A126037294T">[1]Data12!$FW$1:$FW$10,[1]Data12!$FW$11:$FW$17</definedName>
    <definedName name="A126037298A">[1]Data12!$HS$1:$HS$10,[1]Data12!$HS$11:$HS$17</definedName>
    <definedName name="A126037302F">[1]Data12!$IQ$1:$IQ$10,[1]Data12!$IQ$11:$IQ$17</definedName>
    <definedName name="A126037306R">[1]Data13!$DE$1:$DE$10,[1]Data13!$DE$11:$DE$17</definedName>
    <definedName name="A126037310F">[1]Data13!$EU$1:$EU$10,[1]Data13!$EU$11:$EU$17</definedName>
    <definedName name="A126037314R">[1]Data18!$GI$1:$GI$10,[1]Data18!$GI$11:$GI$17</definedName>
    <definedName name="A126037318X">[1]Data18!$HG$1:$HG$10,[1]Data18!$HG$11:$HG$17</definedName>
    <definedName name="A126037326X">[1]Data18!$BY$1:$BY$10,[1]Data18!$BY$11:$BY$17</definedName>
    <definedName name="A126037330R">[1]Data18!$FK$1:$FK$10,[1]Data18!$FK$11:$FK$17</definedName>
    <definedName name="A126037334X">[1]Data17!$GM$1:$GM$10,[1]Data17!$GM$11:$GM$17</definedName>
    <definedName name="A126037338J">[1]Data18!$Q$1:$Q$10,[1]Data18!$Q$11:$Q$17</definedName>
    <definedName name="A126037342X">[1]Data18!$AO$1:$AO$10,[1]Data18!$AO$11:$AO$17</definedName>
    <definedName name="A126037346J">[1]Data18!$IE$1:$IE$10,[1]Data18!$IE$11:$IE$17</definedName>
    <definedName name="A126037354J">[1]Data17!$EQ$1:$EQ$10,[1]Data17!$EQ$11:$EQ$17</definedName>
    <definedName name="A126037358T">[1]Data18!$BG$1:$BG$10,[1]Data18!$BG$11:$BG$17</definedName>
    <definedName name="A126037362J">[1]Data18!$DU$1:$DU$10,[1]Data18!$DU$11:$DU$17</definedName>
    <definedName name="A126037366T">[1]Data17!$FO$1:$FO$10,[1]Data17!$FO$11:$FO$17</definedName>
    <definedName name="A126037370J">[1]Data17!$HK$1:$HK$10,[1]Data17!$HK$11:$HK$17</definedName>
    <definedName name="A126037374T">[1]Data17!$II$1:$II$10,[1]Data17!$II$11:$II$17</definedName>
    <definedName name="A126037378A">[1]Data18!$CW$1:$CW$10,[1]Data18!$CW$11:$CW$17</definedName>
    <definedName name="A126037382T">[1]Data18!$EM$1:$EM$10,[1]Data18!$EM$11:$EM$17</definedName>
    <definedName name="A126037530J">[1]Data12!$AI$1:$AI$10,[1]Data12!$AI$11:$AI$17</definedName>
    <definedName name="A126037534T">[1]Data12!$BG$1:$BG$10,[1]Data12!$BG$11:$BG$17</definedName>
    <definedName name="A126037538A">[1]Data12!$DC$1:$DC$10,[1]Data12!$DC$11:$DC$17</definedName>
    <definedName name="A126037542T">[1]Data11!$FO$1:$FO$10,[1]Data11!$FO$11:$FO$17</definedName>
    <definedName name="A126037546A">[1]Data12!$K$1:$K$10,[1]Data12!$K$11:$K$17</definedName>
    <definedName name="A126037550T">[1]Data11!$AM$1:$AM$10,[1]Data11!$AM$11:$AM$17</definedName>
    <definedName name="A126037554A">[1]Data11!$DG$1:$DG$10,[1]Data11!$DG$11:$DG$17</definedName>
    <definedName name="A126037558K">[1]Data11!$EE$1:$EE$10,[1]Data11!$EE$11:$EE$17</definedName>
    <definedName name="A126037562A">[1]Data12!$CE$1:$CE$10,[1]Data12!$CE$11:$CE$17</definedName>
    <definedName name="A126037566K">[1]Data12!$EA$1:$EA$10,[1]Data12!$EA$11:$EA$17</definedName>
    <definedName name="A126037570A">[1]Data10!$IG$1:$IG$10,[1]Data10!$IG$11:$IG$17</definedName>
    <definedName name="A126037574K">[1]Data11!$EW$1:$EW$10,[1]Data11!$EW$11:$EW$17</definedName>
    <definedName name="A126037578V">[1]Data11!$HK$1:$HK$10,[1]Data11!$HK$11:$HK$17</definedName>
    <definedName name="A126037582K">[1]Data11!$O$1:$O$10,[1]Data11!$O$11:$O$17</definedName>
    <definedName name="A126037586V">[1]Data11!$BK$1:$BK$10,[1]Data11!$BK$11:$BK$17</definedName>
    <definedName name="A126037590K">[1]Data11!$CI$1:$CI$10,[1]Data11!$CI$11:$CI$17</definedName>
    <definedName name="A126037594V">[1]Data11!$GM$1:$GM$10,[1]Data11!$GM$11:$GM$17</definedName>
    <definedName name="A126037598C">[1]Data11!$IC$1:$IC$10,[1]Data11!$IC$11:$IC$17</definedName>
    <definedName name="A126037602J">[1]Data15!$DI$1:$DI$10,[1]Data15!$DI$11:$DI$17</definedName>
    <definedName name="A126037606T">[1]Data15!$EG$1:$EG$10,[1]Data15!$EG$11:$EG$17</definedName>
    <definedName name="A126037610J">[1]Data15!$GC$1:$GC$10,[1]Data15!$GC$11:$GC$17</definedName>
    <definedName name="A126037614T">[1]Data14!$IO$1:$IO$10,[1]Data14!$IO$11:$IO$17</definedName>
    <definedName name="A126037618A">[1]Data15!$CK$1:$CK$10,[1]Data15!$CK$11:$CK$17</definedName>
    <definedName name="A126037622T">[1]Data14!$DM$1:$DM$10,[1]Data14!$DM$11:$DM$17</definedName>
    <definedName name="A126037626A">[1]Data14!$GG$1:$GG$10,[1]Data14!$GG$11:$GG$17</definedName>
    <definedName name="A126037630T">[1]Data14!$HE$1:$HE$10,[1]Data14!$HE$11:$HE$17</definedName>
    <definedName name="A126037634A">[1]Data15!$FE$1:$FE$10,[1]Data15!$FE$11:$FE$17</definedName>
    <definedName name="A126037638K">[1]Data15!$HA$1:$HA$10,[1]Data15!$HA$11:$HA$17</definedName>
    <definedName name="A126037642A">[1]Data14!$BQ$1:$BQ$10,[1]Data14!$BQ$11:$BQ$17</definedName>
    <definedName name="A126037646K">[1]Data14!$HW$1:$HW$10,[1]Data14!$HW$11:$HW$17</definedName>
    <definedName name="A126037650A">[1]Data15!$AU$1:$AU$10,[1]Data15!$AU$11:$AU$17</definedName>
    <definedName name="A126037654K">[1]Data14!$CO$1:$CO$10,[1]Data14!$CO$11:$CO$17</definedName>
    <definedName name="A126037658V">[1]Data14!$EK$1:$EK$10,[1]Data14!$EK$11:$EK$17</definedName>
    <definedName name="A126037662K">[1]Data14!$FI$1:$FI$10,[1]Data14!$FI$11:$FI$17</definedName>
    <definedName name="A126037666V">[1]Data15!$W$1:$W$10,[1]Data15!$W$11:$W$17</definedName>
    <definedName name="A126037670K">[1]Data15!$BM$1:$BM$10,[1]Data15!$BM$11:$BM$17</definedName>
    <definedName name="A126037674V">[1]Data17!$AA$1:$AA$10,[1]Data17!$AA$11:$AA$17</definedName>
    <definedName name="A126037678C">[1]Data17!$AY$1:$AY$10,[1]Data17!$AY$11:$AY$17</definedName>
    <definedName name="A126037682V">[1]Data17!$CU$1:$CU$10,[1]Data17!$CU$11:$CU$17</definedName>
    <definedName name="A126037686C">[1]Data16!$FG$1:$FG$10,[1]Data16!$FG$11:$FG$17</definedName>
    <definedName name="A126037690V">[1]Data17!$C$1:$C$10,[1]Data17!$C$11:$C$17</definedName>
    <definedName name="A126037694C">[1]Data16!$AE$1:$AE$10,[1]Data16!$AE$11:$AE$17</definedName>
    <definedName name="A126037698L">[1]Data16!$CY$1:$CY$10,[1]Data16!$CY$11:$CY$17</definedName>
    <definedName name="A126037702T">[1]Data16!$DW$1:$DW$10,[1]Data16!$DW$11:$DW$17</definedName>
    <definedName name="A126037706A">[1]Data17!$BW$1:$BW$10,[1]Data17!$BW$11:$BW$17</definedName>
    <definedName name="A126037710T">[1]Data17!$DS$1:$DS$10,[1]Data17!$DS$11:$DS$17</definedName>
    <definedName name="A126037714A">[1]Data15!$HY$1:$HY$10,[1]Data15!$HY$11:$HY$17</definedName>
    <definedName name="A126037718K">[1]Data16!$EO$1:$EO$10,[1]Data16!$EO$11:$EO$17</definedName>
    <definedName name="A126037722A">[1]Data16!$HC$1:$HC$10,[1]Data16!$HC$11:$HC$17</definedName>
    <definedName name="A126037726K">[1]Data16!$G$1:$G$10,[1]Data16!$G$11:$G$17</definedName>
    <definedName name="A126037730A">[1]Data16!$BC$1:$BC$10,[1]Data16!$BC$11:$BC$17</definedName>
    <definedName name="A126037734K">[1]Data16!$CA$1:$CA$10,[1]Data16!$CA$11:$CA$17</definedName>
    <definedName name="A126037738V">[1]Data16!$GE$1:$GE$10,[1]Data16!$GE$11:$GE$17</definedName>
    <definedName name="A126037742K">[1]Data16!$HU$1:$HU$10,[1]Data16!$HU$11:$HU$17</definedName>
    <definedName name="A126037746V">[1]Data5!$DV$1:$DV$10,[1]Data5!$DV$11:$DV$17</definedName>
    <definedName name="A126037750K">[1]Data5!$ET$1:$ET$10,[1]Data5!$ET$11:$ET$17</definedName>
    <definedName name="A126037754V">[1]Data5!$GP$1:$GP$10,[1]Data5!$GP$11:$GP$17</definedName>
    <definedName name="A126037758C">[1]Data5!$L$1:$L$10,[1]Data5!$L$11:$L$17</definedName>
    <definedName name="A126037762V">[1]Data5!$CX$1:$CX$10,[1]Data5!$CX$11:$CX$17</definedName>
    <definedName name="A126037766C">[1]Data4!$DZ$1:$DZ$10,[1]Data4!$DZ$11:$DZ$17</definedName>
    <definedName name="A126037770V">[1]Data4!$GT$1:$GT$10,[1]Data4!$GT$11:$GT$17</definedName>
    <definedName name="A126037774C">[1]Data4!$HR$1:$HR$10,[1]Data4!$HR$11:$HR$17</definedName>
    <definedName name="A126037778L">[1]Data5!$FR$1:$FR$10,[1]Data5!$FR$11:$FR$17</definedName>
    <definedName name="A126037782C">[1]Data5!$HN$1:$HN$10,[1]Data5!$HN$11:$HN$17</definedName>
    <definedName name="A126037786L">[1]Data4!$CD$1:$CD$10,[1]Data4!$CD$11:$CD$17</definedName>
    <definedName name="A126037790C">[1]Data4!$IJ$1:$IJ$10,[1]Data4!$IJ$11:$IJ$17</definedName>
    <definedName name="A126037794L">[1]Data5!$BH$1:$BH$10,[1]Data5!$BH$11:$BH$17</definedName>
    <definedName name="A126037798W">[1]Data4!$DB$1:$DB$10,[1]Data4!$DB$11:$DB$17</definedName>
    <definedName name="A126037802A">[1]Data4!$EX$1:$EX$10,[1]Data4!$EX$11:$EX$17</definedName>
    <definedName name="A126037806K">[1]Data4!$FV$1:$FV$10,[1]Data4!$FV$11:$FV$17</definedName>
    <definedName name="A126037810A">[1]Data5!$AJ$1:$AJ$10,[1]Data5!$AJ$11:$AJ$17</definedName>
    <definedName name="A126037814K">[1]Data5!$BZ$1:$BZ$10,[1]Data5!$BZ$11:$BZ$17</definedName>
    <definedName name="A126038394V">[1]Data5!$EQ$1:$EQ$10,[1]Data5!$EQ$11:$EQ$17</definedName>
    <definedName name="A126038398C">[1]Data5!$FO$1:$FO$10,[1]Data5!$FO$11:$FO$17</definedName>
    <definedName name="A126038402J">[1]Data5!$HK$1:$HK$10,[1]Data5!$HK$11:$HK$17</definedName>
    <definedName name="A126038406T">[1]Data5!$AG$1:$AG$10,[1]Data5!$AG$11:$AG$17</definedName>
    <definedName name="A126038410J">[1]Data5!$DS$1:$DS$10,[1]Data5!$DS$11:$DS$17</definedName>
    <definedName name="A126038414T">[1]Data4!$EU$1:$EU$10,[1]Data4!$EU$11:$EU$17</definedName>
    <definedName name="A126038418A">[1]Data4!$HO$1:$HO$10,[1]Data4!$HO$11:$HO$17</definedName>
    <definedName name="A126038426A">[1]Data5!$GM$1:$GM$10,[1]Data5!$GM$11:$GM$17</definedName>
    <definedName name="A126038430T">[1]Data5!$II$1:$II$10,[1]Data5!$II$11:$II$17</definedName>
    <definedName name="A126038434A">[1]Data4!$CY$1:$CY$10,[1]Data4!$CY$11:$CY$17</definedName>
    <definedName name="A126038446K">[1]Data4!$DW$1:$DW$10,[1]Data4!$DW$11:$DW$17</definedName>
    <definedName name="A126038450A">[1]Data4!$FS$1:$FS$10,[1]Data4!$FS$11:$FS$17</definedName>
    <definedName name="A126038454K">[1]Data4!$GQ$1:$GQ$10,[1]Data4!$GQ$11:$GQ$17</definedName>
    <definedName name="A126038458V">[1]Data5!$BE$1:$BE$10,[1]Data5!$BE$11:$BE$17</definedName>
    <definedName name="A126038462K">[1]Data5!$CU$1:$CU$10,[1]Data5!$CU$11:$CU$17</definedName>
    <definedName name="A126039042J">[1]Data5!$EE$1:$EE$10,[1]Data5!$EE$11:$EE$17</definedName>
    <definedName name="A126039046T">[1]Data5!$FC$1:$FC$10,[1]Data5!$FC$11:$FC$17</definedName>
    <definedName name="A126039050J">[1]Data5!$GY$1:$GY$10,[1]Data5!$GY$11:$GY$17</definedName>
    <definedName name="A126039054T">[1]Data5!$U$1:$U$10,[1]Data5!$U$11:$U$17</definedName>
    <definedName name="A126039058A">[1]Data5!$DG$1:$DG$10,[1]Data5!$DG$11:$DG$17</definedName>
    <definedName name="A126039062T">[1]Data4!$EI$1:$EI$10,[1]Data4!$EI$11:$EI$17</definedName>
    <definedName name="A126039066A">[1]Data4!$HC$1:$HC$10,[1]Data4!$HC$11:$HC$17</definedName>
    <definedName name="A126039070T">[1]Data4!$IA$1:$IA$10,[1]Data4!$IA$11:$IA$17</definedName>
    <definedName name="A126039074A">[1]Data5!$GA$1:$GA$10,[1]Data5!$GA$11:$GA$17</definedName>
    <definedName name="A126039078K">[1]Data5!$HW$1:$HW$10,[1]Data5!$HW$11:$HW$17</definedName>
    <definedName name="A126039082A">[1]Data4!$CM$1:$CM$10,[1]Data4!$CM$11:$CM$17</definedName>
    <definedName name="A126039086K">[1]Data5!$C$1:$C$10,[1]Data5!$C$11:$C$17</definedName>
    <definedName name="A126039090A">[1]Data5!$BQ$1:$BQ$10,[1]Data5!$BQ$11:$BQ$17</definedName>
    <definedName name="A126039094K">[1]Data4!$DK$1:$DK$10,[1]Data4!$DK$11:$DK$17</definedName>
    <definedName name="A126039098V">[1]Data4!$FG$1:$FG$10,[1]Data4!$FG$11:$FG$17</definedName>
    <definedName name="A126039102X">[1]Data4!$GE$1:$GE$10,[1]Data4!$GE$11:$GE$17</definedName>
    <definedName name="A126039106J">[1]Data5!$AS$1:$AS$10,[1]Data5!$AS$11:$AS$17</definedName>
    <definedName name="A126039110X">[1]Data5!$CI$1:$CI$10,[1]Data5!$CI$11:$CI$17</definedName>
    <definedName name="A126039690F">[1]Data5!$EN$1:$EN$10,[1]Data5!$EN$11:$EN$17</definedName>
    <definedName name="A126039694R">[1]Data5!$FL$1:$FL$10,[1]Data5!$FL$11:$FL$17</definedName>
    <definedName name="A126039698X">[1]Data5!$HH$1:$HH$10,[1]Data5!$HH$11:$HH$17</definedName>
    <definedName name="A126039702C">[1]Data5!$AD$1:$AD$10,[1]Data5!$AD$11:$AD$17</definedName>
    <definedName name="A126039706L">[1]Data5!$DP$1:$DP$10,[1]Data5!$DP$11:$DP$17</definedName>
    <definedName name="A126039710C">[1]Data4!$ER$1:$ER$10,[1]Data4!$ER$11:$ER$17</definedName>
    <definedName name="A126039714L">[1]Data4!$HL$1:$HL$10,[1]Data4!$HL$11:$HL$17</definedName>
    <definedName name="A126039718W">[1]Data4!$IG$1:$IG$10,[1]Data4!$IG$11:$IG$17</definedName>
    <definedName name="A126039722L">[1]Data5!$GJ$1:$GJ$10,[1]Data5!$GJ$11:$GJ$17</definedName>
    <definedName name="A126039726W">[1]Data5!$IF$1:$IF$10,[1]Data5!$IF$11:$IF$17</definedName>
    <definedName name="A126039730L">[1]Data4!$CV$1:$CV$10,[1]Data4!$CV$11:$CV$17</definedName>
    <definedName name="A126039734W">[1]Data5!$I$1:$I$10,[1]Data5!$I$11:$I$17</definedName>
    <definedName name="A126039738F">[1]Data5!$BW$1:$BW$10,[1]Data5!$BW$11:$BW$17</definedName>
    <definedName name="A126039742W">[1]Data4!$DT$1:$DT$10,[1]Data4!$DT$11:$DT$17</definedName>
    <definedName name="A126039746F">[1]Data4!$FP$1:$FP$10,[1]Data4!$FP$11:$FP$17</definedName>
    <definedName name="A126039750W">[1]Data4!$GN$1:$GN$10,[1]Data4!$GN$11:$GN$17</definedName>
    <definedName name="A126039754F">[1]Data5!$BB$1:$BB$10,[1]Data5!$BB$11:$BB$17</definedName>
    <definedName name="A126039758R">[1]Data5!$CR$1:$CR$10,[1]Data5!$CR$11:$CR$17</definedName>
    <definedName name="A126040338T">[1]Data5!$EK$1:$EK$10,[1]Data5!$EK$11:$EK$17</definedName>
    <definedName name="A126040342J">[1]Data5!$FI$1:$FI$10,[1]Data5!$FI$11:$FI$17</definedName>
    <definedName name="A126040346T">[1]Data5!$HE$1:$HE$10,[1]Data5!$HE$11:$HE$17</definedName>
    <definedName name="A126040350J">[1]Data5!$AA$1:$AA$10,[1]Data5!$AA$11:$AA$17</definedName>
    <definedName name="A126040354T">[1]Data5!$DM$1:$DM$10,[1]Data5!$DM$11:$DM$17</definedName>
    <definedName name="A126040358A">[1]Data4!$EO$1:$EO$10,[1]Data4!$EO$11:$EO$17</definedName>
    <definedName name="A126040362T">[1]Data4!$HI$1:$HI$10,[1]Data4!$HI$11:$HI$17</definedName>
    <definedName name="A126040366A">[1]Data4!$ID$1:$ID$10,[1]Data4!$ID$11:$ID$17</definedName>
    <definedName name="A126040370T">[1]Data5!$GG$1:$GG$10,[1]Data5!$GG$11:$GG$17</definedName>
    <definedName name="A126040374A">[1]Data5!$IC$1:$IC$10,[1]Data5!$IC$11:$IC$17</definedName>
    <definedName name="A126040378K">[1]Data4!$CS$1:$CS$10,[1]Data4!$CS$11:$CS$17</definedName>
    <definedName name="A126040382A">[1]Data5!$F$1:$F$10,[1]Data5!$F$11:$F$17</definedName>
    <definedName name="A126040386K">[1]Data5!$BT$1:$BT$10,[1]Data5!$BT$11:$BT$17</definedName>
    <definedName name="A126040390A">[1]Data4!$DQ$1:$DQ$10,[1]Data4!$DQ$11:$DQ$17</definedName>
    <definedName name="A126040394K">[1]Data4!$FM$1:$FM$10,[1]Data4!$FM$11:$FM$17</definedName>
    <definedName name="A126040398V">[1]Data4!$GK$1:$GK$10,[1]Data4!$GK$11:$GK$17</definedName>
    <definedName name="A126040402X">[1]Data5!$AY$1:$AY$10,[1]Data5!$AY$11:$AY$17</definedName>
    <definedName name="A126040406J">[1]Data5!$CO$1:$CO$10,[1]Data5!$CO$11:$CO$17</definedName>
    <definedName name="A126040986R">[1]Data5!$EB$1:$EB$10,[1]Data5!$EB$11:$EB$17</definedName>
    <definedName name="A126040990F">[1]Data5!$EZ$1:$EZ$10,[1]Data5!$EZ$11:$EZ$17</definedName>
    <definedName name="A126040994R">[1]Data5!$GV$1:$GV$10,[1]Data5!$GV$11:$GV$17</definedName>
    <definedName name="A126040998X">[1]Data5!$R$1:$R$10,[1]Data5!$R$11:$R$17</definedName>
    <definedName name="A126041002F">[1]Data5!$DD$1:$DD$10,[1]Data5!$DD$11:$DD$17</definedName>
    <definedName name="A126041006R">[1]Data4!$EF$1:$EF$10,[1]Data4!$EF$11:$EF$17</definedName>
    <definedName name="A126041010F">[1]Data4!$GZ$1:$GZ$10,[1]Data4!$GZ$11:$GZ$17</definedName>
    <definedName name="A126041014R">[1]Data4!$HX$1:$HX$10,[1]Data4!$HX$11:$HX$17</definedName>
    <definedName name="A126041018X">[1]Data5!$FX$1:$FX$10,[1]Data5!$FX$11:$FX$17</definedName>
    <definedName name="A126041022R">[1]Data5!$HT$1:$HT$10,[1]Data5!$HT$11:$HT$17</definedName>
    <definedName name="A126041026X">[1]Data4!$CJ$1:$CJ$10,[1]Data4!$CJ$11:$CJ$17</definedName>
    <definedName name="A126041030R">[1]Data4!$IP$1:$IP$10,[1]Data4!$IP$11:$IP$17</definedName>
    <definedName name="A126041034X">[1]Data5!$BN$1:$BN$10,[1]Data5!$BN$11:$BN$17</definedName>
    <definedName name="A126041038J">[1]Data4!$DH$1:$DH$10,[1]Data4!$DH$11:$DH$17</definedName>
    <definedName name="A126041042X">[1]Data4!$FD$1:$FD$10,[1]Data4!$FD$11:$FD$17</definedName>
    <definedName name="A126041046J">[1]Data4!$GB$1:$GB$10,[1]Data4!$GB$11:$GB$17</definedName>
    <definedName name="A126041050X">[1]Data5!$AP$1:$AP$10,[1]Data5!$AP$11:$AP$17</definedName>
    <definedName name="A126041054J">[1]Data5!$CF$1:$CF$10,[1]Data5!$CF$11:$CF$17</definedName>
    <definedName name="A126041634C">[1]Data5!$EH$1:$EH$10,[1]Data5!$EH$11:$EH$17</definedName>
    <definedName name="A126041638L">[1]Data5!$FF$1:$FF$10,[1]Data5!$FF$11:$FF$17</definedName>
    <definedName name="A126041642C">[1]Data5!$HB$1:$HB$10,[1]Data5!$HB$11:$HB$17</definedName>
    <definedName name="A126041646L">[1]Data5!$X$1:$X$10,[1]Data5!$X$11:$X$17</definedName>
    <definedName name="A126041650C">[1]Data5!$DJ$1:$DJ$10,[1]Data5!$DJ$11:$DJ$17</definedName>
    <definedName name="A126041654L">[1]Data4!$EL$1:$EL$10,[1]Data4!$EL$11:$EL$17</definedName>
    <definedName name="A126041658W">[1]Data4!$HF$1:$HF$10,[1]Data4!$HF$11:$HF$17</definedName>
    <definedName name="A126041666W">[1]Data5!$GD$1:$GD$10,[1]Data5!$GD$11:$GD$17</definedName>
    <definedName name="A126041670L">[1]Data5!$HZ$1:$HZ$10,[1]Data5!$HZ$11:$HZ$17</definedName>
    <definedName name="A126041674W">[1]Data4!$CP$1:$CP$10,[1]Data4!$CP$11:$CP$17</definedName>
    <definedName name="A126041686F">[1]Data4!$DN$1:$DN$10,[1]Data4!$DN$11:$DN$17</definedName>
    <definedName name="A126041690W">[1]Data4!$FJ$1:$FJ$10,[1]Data4!$FJ$11:$FJ$17</definedName>
    <definedName name="A126041694F">[1]Data4!$GH$1:$GH$10,[1]Data4!$GH$11:$GH$17</definedName>
    <definedName name="A126041698R">[1]Data5!$AV$1:$AV$10,[1]Data5!$AV$11:$AV$17</definedName>
    <definedName name="A126041702V">[1]Data5!$CL$1:$CL$10,[1]Data5!$CL$11:$CL$17</definedName>
    <definedName name="A126042282C">[1]Data5!$DY$1:$DY$10,[1]Data5!$DY$11:$DY$17</definedName>
    <definedName name="A126042286L">[1]Data5!$EW$1:$EW$10,[1]Data5!$EW$11:$EW$17</definedName>
    <definedName name="A126042290C">[1]Data5!$GS$1:$GS$10,[1]Data5!$GS$11:$GS$17</definedName>
    <definedName name="A126042294L">[1]Data5!$O$1:$O$10,[1]Data5!$O$11:$O$17</definedName>
    <definedName name="A126042298W">[1]Data5!$DA$1:$DA$10,[1]Data5!$DA$11:$DA$17</definedName>
    <definedName name="A126042302A">[1]Data4!$EC$1:$EC$10,[1]Data4!$EC$11:$EC$17</definedName>
    <definedName name="A126042306K">[1]Data4!$GW$1:$GW$10,[1]Data4!$GW$11:$GW$17</definedName>
    <definedName name="A126042310A">[1]Data4!$HU$1:$HU$10,[1]Data4!$HU$11:$HU$17</definedName>
    <definedName name="A126042314K">[1]Data5!$FU$1:$FU$10,[1]Data5!$FU$11:$FU$17</definedName>
    <definedName name="A126042318V">[1]Data5!$HQ$1:$HQ$10,[1]Data5!$HQ$11:$HQ$17</definedName>
    <definedName name="A126042322K">[1]Data4!$CG$1:$CG$10,[1]Data4!$CG$11:$CG$17</definedName>
    <definedName name="A126042326V">[1]Data4!$IM$1:$IM$10,[1]Data4!$IM$11:$IM$17</definedName>
    <definedName name="A126042330K">[1]Data5!$BK$1:$BK$10,[1]Data5!$BK$11:$BK$17</definedName>
    <definedName name="A126042334V">[1]Data4!$DE$1:$DE$10,[1]Data4!$DE$11:$DE$17</definedName>
    <definedName name="A126042338C">[1]Data4!$FA$1:$FA$10,[1]Data4!$FA$11:$FA$17</definedName>
    <definedName name="A126042342V">[1]Data4!$FY$1:$FY$10,[1]Data4!$FY$11:$FY$17</definedName>
    <definedName name="A126042346C">[1]Data5!$AM$1:$AM$10,[1]Data5!$AM$11:$AM$17</definedName>
    <definedName name="A126042350V">[1]Data5!$CC$1:$CC$10,[1]Data5!$CC$11:$CC$17</definedName>
    <definedName name="A126042930R">[1]Data10!$DN$1:$DN$10,[1]Data10!$DN$11:$DN$17</definedName>
    <definedName name="A126042934X">[1]Data10!$EL$1:$EL$10,[1]Data10!$EL$11:$EL$17</definedName>
    <definedName name="A126042938J">[1]Data10!$GH$1:$GH$10,[1]Data10!$GH$11:$GH$17</definedName>
    <definedName name="A126042942X">[1]Data10!$D$1:$D$10,[1]Data10!$D$11:$D$17</definedName>
    <definedName name="A126042946J">[1]Data10!$CP$1:$CP$10,[1]Data10!$CP$11:$CP$17</definedName>
    <definedName name="A126042950X">[1]Data9!$DR$1:$DR$10,[1]Data9!$DR$11:$DR$17</definedName>
    <definedName name="A126042954J">[1]Data9!$GL$1:$GL$10,[1]Data9!$GL$11:$GL$17</definedName>
    <definedName name="A126042958T">[1]Data9!$HJ$1:$HJ$10,[1]Data9!$HJ$11:$HJ$17</definedName>
    <definedName name="A126042962J">[1]Data10!$FJ$1:$FJ$10,[1]Data10!$FJ$11:$FJ$17</definedName>
    <definedName name="A126042966T">[1]Data10!$HF$1:$HF$10,[1]Data10!$HF$11:$HF$17</definedName>
    <definedName name="A126042970J">[1]Data9!$BV$1:$BV$10,[1]Data9!$BV$11:$BV$17</definedName>
    <definedName name="A126042974T">[1]Data9!$IB$1:$IB$10,[1]Data9!$IB$11:$IB$17</definedName>
    <definedName name="A126042978A">[1]Data10!$AZ$1:$AZ$10,[1]Data10!$AZ$11:$AZ$17</definedName>
    <definedName name="A126042982T">[1]Data9!$CT$1:$CT$10,[1]Data9!$CT$11:$CT$17</definedName>
    <definedName name="A126042986A">[1]Data9!$EP$1:$EP$10,[1]Data9!$EP$11:$EP$17</definedName>
    <definedName name="A126042990T">[1]Data9!$FN$1:$FN$10,[1]Data9!$FN$11:$FN$17</definedName>
    <definedName name="A126042994A">[1]Data10!$AB$1:$AB$10,[1]Data10!$AB$11:$AB$17</definedName>
    <definedName name="A126042998K">[1]Data10!$BR$1:$BR$10,[1]Data10!$BR$11:$BR$17</definedName>
    <definedName name="A126043578J">[1]Data10!$EI$1:$EI$10,[1]Data10!$EI$11:$EI$17</definedName>
    <definedName name="A126043582X">[1]Data10!$FG$1:$FG$10,[1]Data10!$FG$11:$FG$17</definedName>
    <definedName name="A126043586J">[1]Data10!$HC$1:$HC$10,[1]Data10!$HC$11:$HC$17</definedName>
    <definedName name="A126043590X">[1]Data10!$Y$1:$Y$10,[1]Data10!$Y$11:$Y$17</definedName>
    <definedName name="A126043594J">[1]Data10!$DK$1:$DK$10,[1]Data10!$DK$11:$DK$17</definedName>
    <definedName name="A126043598T">[1]Data9!$EM$1:$EM$10,[1]Data9!$EM$11:$EM$17</definedName>
    <definedName name="A126043602W">[1]Data9!$HG$1:$HG$10,[1]Data9!$HG$11:$HG$17</definedName>
    <definedName name="A126043610W">[1]Data10!$GE$1:$GE$10,[1]Data10!$GE$11:$GE$17</definedName>
    <definedName name="A126043614F">[1]Data10!$IA$1:$IA$10,[1]Data10!$IA$11:$IA$17</definedName>
    <definedName name="A126043618R">[1]Data9!$CQ$1:$CQ$10,[1]Data9!$CQ$11:$CQ$17</definedName>
    <definedName name="A126043630F">[1]Data9!$DO$1:$DO$10,[1]Data9!$DO$11:$DO$17</definedName>
    <definedName name="A126043634R">[1]Data9!$FK$1:$FK$10,[1]Data9!$FK$11:$FK$17</definedName>
    <definedName name="A126043638X">[1]Data9!$GI$1:$GI$10,[1]Data9!$GI$11:$GI$17</definedName>
    <definedName name="A126043642R">[1]Data10!$AW$1:$AW$10,[1]Data10!$AW$11:$AW$17</definedName>
    <definedName name="A126043646X">[1]Data10!$CM$1:$CM$10,[1]Data10!$CM$11:$CM$17</definedName>
    <definedName name="A126044226W">[1]Data10!$DW$1:$DW$10,[1]Data10!$DW$11:$DW$17</definedName>
    <definedName name="A126044230L">[1]Data10!$EU$1:$EU$10,[1]Data10!$EU$11:$EU$17</definedName>
    <definedName name="A126044234W">[1]Data10!$GQ$1:$GQ$10,[1]Data10!$GQ$11:$GQ$17</definedName>
    <definedName name="A126044238F">[1]Data10!$M$1:$M$10,[1]Data10!$M$11:$M$17</definedName>
    <definedName name="A126044242W">[1]Data10!$CY$1:$CY$10,[1]Data10!$CY$11:$CY$17</definedName>
    <definedName name="A126044246F">[1]Data9!$EA$1:$EA$10,[1]Data9!$EA$11:$EA$17</definedName>
    <definedName name="A126044250W">[1]Data9!$GU$1:$GU$10,[1]Data9!$GU$11:$GU$17</definedName>
    <definedName name="A126044254F">[1]Data9!$HS$1:$HS$10,[1]Data9!$HS$11:$HS$17</definedName>
    <definedName name="A126044258R">[1]Data10!$FS$1:$FS$10,[1]Data10!$FS$11:$FS$17</definedName>
    <definedName name="A126044262F">[1]Data10!$HO$1:$HO$10,[1]Data10!$HO$11:$HO$17</definedName>
    <definedName name="A126044266R">[1]Data9!$CE$1:$CE$10,[1]Data9!$CE$11:$CE$17</definedName>
    <definedName name="A126044270F">[1]Data9!$IK$1:$IK$10,[1]Data9!$IK$11:$IK$17</definedName>
    <definedName name="A126044274R">[1]Data10!$BI$1:$BI$10,[1]Data10!$BI$11:$BI$17</definedName>
    <definedName name="A126044278X">[1]Data9!$DC$1:$DC$10,[1]Data9!$DC$11:$DC$17</definedName>
    <definedName name="A126044282R">[1]Data9!$EY$1:$EY$10,[1]Data9!$EY$11:$EY$17</definedName>
    <definedName name="A126044286X">[1]Data9!$FW$1:$FW$10,[1]Data9!$FW$11:$FW$17</definedName>
    <definedName name="A126044290R">[1]Data10!$AK$1:$AK$10,[1]Data10!$AK$11:$AK$17</definedName>
    <definedName name="A126044294X">[1]Data10!$CA$1:$CA$10,[1]Data10!$CA$11:$CA$17</definedName>
    <definedName name="A126044874V">[1]Data10!$EF$1:$EF$10,[1]Data10!$EF$11:$EF$17</definedName>
    <definedName name="A126044878C">[1]Data10!$FD$1:$FD$10,[1]Data10!$FD$11:$FD$17</definedName>
    <definedName name="A126044882V">[1]Data10!$GZ$1:$GZ$10,[1]Data10!$GZ$11:$GZ$17</definedName>
    <definedName name="A126044886C">[1]Data10!$V$1:$V$10,[1]Data10!$V$11:$V$17</definedName>
    <definedName name="A126044890V">[1]Data10!$DH$1:$DH$10,[1]Data10!$DH$11:$DH$17</definedName>
    <definedName name="A126044894C">[1]Data9!$EJ$1:$EJ$10,[1]Data9!$EJ$11:$EJ$17</definedName>
    <definedName name="A126044898L">[1]Data9!$HD$1:$HD$10,[1]Data9!$HD$11:$HD$17</definedName>
    <definedName name="A126044902T">[1]Data9!$HY$1:$HY$10,[1]Data9!$HY$11:$HY$17</definedName>
    <definedName name="A126044906A">[1]Data10!$GB$1:$GB$10,[1]Data10!$GB$11:$GB$17</definedName>
    <definedName name="A126044910T">[1]Data10!$HX$1:$HX$10,[1]Data10!$HX$11:$HX$17</definedName>
    <definedName name="A126044914A">[1]Data9!$CN$1:$CN$10,[1]Data9!$CN$11:$CN$17</definedName>
    <definedName name="A126044918K">[1]Data9!$IQ$1:$IQ$10,[1]Data9!$IQ$11:$IQ$17</definedName>
    <definedName name="A126044922A">[1]Data10!$BO$1:$BO$10,[1]Data10!$BO$11:$BO$17</definedName>
    <definedName name="A126044926K">[1]Data9!$DL$1:$DL$10,[1]Data9!$DL$11:$DL$17</definedName>
    <definedName name="A126044930A">[1]Data9!$FH$1:$FH$10,[1]Data9!$FH$11:$FH$17</definedName>
    <definedName name="A126044934K">[1]Data9!$GF$1:$GF$10,[1]Data9!$GF$11:$GF$17</definedName>
    <definedName name="A126044938V">[1]Data10!$AT$1:$AT$10,[1]Data10!$AT$11:$AT$17</definedName>
    <definedName name="A126044942K">[1]Data10!$CJ$1:$CJ$10,[1]Data10!$CJ$11:$CJ$17</definedName>
    <definedName name="A126045522J">[1]Data10!$EC$1:$EC$10,[1]Data10!$EC$11:$EC$17</definedName>
    <definedName name="A126045526T">[1]Data10!$FA$1:$FA$10,[1]Data10!$FA$11:$FA$17</definedName>
    <definedName name="A126045530J">[1]Data10!$GW$1:$GW$10,[1]Data10!$GW$11:$GW$17</definedName>
    <definedName name="A126045534T">[1]Data10!$S$1:$S$10,[1]Data10!$S$11:$S$17</definedName>
    <definedName name="A126045538A">[1]Data10!$DE$1:$DE$10,[1]Data10!$DE$11:$DE$17</definedName>
    <definedName name="A126045542T">[1]Data9!$EG$1:$EG$10,[1]Data9!$EG$11:$EG$17</definedName>
    <definedName name="A126045546A">[1]Data9!$HA$1:$HA$10,[1]Data9!$HA$11:$HA$17</definedName>
    <definedName name="A126045550T">[1]Data9!$HV$1:$HV$10,[1]Data9!$HV$11:$HV$17</definedName>
    <definedName name="A126045554A">[1]Data10!$FY$1:$FY$10,[1]Data10!$FY$11:$FY$17</definedName>
    <definedName name="A126045558K">[1]Data10!$HU$1:$HU$10,[1]Data10!$HU$11:$HU$17</definedName>
    <definedName name="A126045562A">[1]Data9!$CK$1:$CK$10,[1]Data9!$CK$11:$CK$17</definedName>
    <definedName name="A126045566K">[1]Data9!$IN$1:$IN$10,[1]Data9!$IN$11:$IN$17</definedName>
    <definedName name="A126045570A">[1]Data10!$BL$1:$BL$10,[1]Data10!$BL$11:$BL$17</definedName>
    <definedName name="A126045574K">[1]Data9!$DI$1:$DI$10,[1]Data9!$DI$11:$DI$17</definedName>
    <definedName name="A126045578V">[1]Data9!$FE$1:$FE$10,[1]Data9!$FE$11:$FE$17</definedName>
    <definedName name="A126045582K">[1]Data9!$GC$1:$GC$10,[1]Data9!$GC$11:$GC$17</definedName>
    <definedName name="A126045586V">[1]Data10!$AQ$1:$AQ$10,[1]Data10!$AQ$11:$AQ$17</definedName>
    <definedName name="A126045590K">[1]Data10!$CG$1:$CG$10,[1]Data10!$CG$11:$CG$17</definedName>
    <definedName name="A126046170J">[1]Data10!$DT$1:$DT$10,[1]Data10!$DT$11:$DT$17</definedName>
    <definedName name="A126046174T">[1]Data10!$ER$1:$ER$10,[1]Data10!$ER$11:$ER$17</definedName>
    <definedName name="A126046178A">[1]Data10!$GN$1:$GN$10,[1]Data10!$GN$11:$GN$17</definedName>
    <definedName name="A126046182T">[1]Data10!$J$1:$J$10,[1]Data10!$J$11:$J$17</definedName>
    <definedName name="A126046186A">[1]Data10!$CV$1:$CV$10,[1]Data10!$CV$11:$CV$17</definedName>
    <definedName name="A126046190T">[1]Data9!$DX$1:$DX$10,[1]Data9!$DX$11:$DX$17</definedName>
    <definedName name="A126046194A">[1]Data9!$GR$1:$GR$10,[1]Data9!$GR$11:$GR$17</definedName>
    <definedName name="A126046198K">[1]Data9!$HP$1:$HP$10,[1]Data9!$HP$11:$HP$17</definedName>
    <definedName name="A126046202R">[1]Data10!$FP$1:$FP$10,[1]Data10!$FP$11:$FP$17</definedName>
    <definedName name="A126046206X">[1]Data10!$HL$1:$HL$10,[1]Data10!$HL$11:$HL$17</definedName>
    <definedName name="A126046210R">[1]Data9!$CB$1:$CB$10,[1]Data9!$CB$11:$CB$17</definedName>
    <definedName name="A126046214X">[1]Data9!$IH$1:$IH$10,[1]Data9!$IH$11:$IH$17</definedName>
    <definedName name="A126046218J">[1]Data10!$BF$1:$BF$10,[1]Data10!$BF$11:$BF$17</definedName>
    <definedName name="A126046222X">[1]Data9!$CZ$1:$CZ$10,[1]Data9!$CZ$11:$CZ$17</definedName>
    <definedName name="A126046226J">[1]Data9!$EV$1:$EV$10,[1]Data9!$EV$11:$EV$17</definedName>
    <definedName name="A126046230X">[1]Data9!$FT$1:$FT$10,[1]Data9!$FT$11:$FT$17</definedName>
    <definedName name="A126046234J">[1]Data10!$AH$1:$AH$10,[1]Data10!$AH$11:$AH$17</definedName>
    <definedName name="A126046238T">[1]Data10!$BX$1:$BX$10,[1]Data10!$BX$11:$BX$17</definedName>
    <definedName name="A126046818L">[1]Data10!$DZ$1:$DZ$10,[1]Data10!$DZ$11:$DZ$17</definedName>
    <definedName name="A126046822C">[1]Data10!$EX$1:$EX$10,[1]Data10!$EX$11:$EX$17</definedName>
    <definedName name="A126046826L">[1]Data10!$GT$1:$GT$10,[1]Data10!$GT$11:$GT$17</definedName>
    <definedName name="A126046830C">[1]Data10!$P$1:$P$10,[1]Data10!$P$11:$P$17</definedName>
    <definedName name="A126046834L">[1]Data10!$DB$1:$DB$10,[1]Data10!$DB$11:$DB$17</definedName>
    <definedName name="A126046838W">[1]Data9!$ED$1:$ED$10,[1]Data9!$ED$11:$ED$17</definedName>
    <definedName name="A126046842L">[1]Data9!$GX$1:$GX$10,[1]Data9!$GX$11:$GX$17</definedName>
    <definedName name="A126046850L">[1]Data10!$FV$1:$FV$10,[1]Data10!$FV$11:$FV$17</definedName>
    <definedName name="A126046854W">[1]Data10!$HR$1:$HR$10,[1]Data10!$HR$11:$HR$17</definedName>
    <definedName name="A126046858F">[1]Data9!$CH$1:$CH$10,[1]Data9!$CH$11:$CH$17</definedName>
    <definedName name="A126046870W">[1]Data9!$DF$1:$DF$10,[1]Data9!$DF$11:$DF$17</definedName>
    <definedName name="A126046874F">[1]Data9!$FB$1:$FB$10,[1]Data9!$FB$11:$FB$17</definedName>
    <definedName name="A126046878R">[1]Data9!$FZ$1:$FZ$10,[1]Data9!$FZ$11:$FZ$17</definedName>
    <definedName name="A126046882F">[1]Data10!$AN$1:$AN$10,[1]Data10!$AN$11:$AN$17</definedName>
    <definedName name="A126046886R">[1]Data10!$CD$1:$CD$10,[1]Data10!$CD$11:$CD$17</definedName>
    <definedName name="A126047466L">[1]Data10!$DQ$1:$DQ$10,[1]Data10!$DQ$11:$DQ$17</definedName>
    <definedName name="A126047470C">[1]Data10!$EO$1:$EO$10,[1]Data10!$EO$11:$EO$17</definedName>
    <definedName name="A126047474L">[1]Data10!$GK$1:$GK$10,[1]Data10!$GK$11:$GK$17</definedName>
    <definedName name="A126047478W">[1]Data10!$G$1:$G$10,[1]Data10!$G$11:$G$17</definedName>
    <definedName name="A126047482L">[1]Data10!$CS$1:$CS$10,[1]Data10!$CS$11:$CS$17</definedName>
    <definedName name="A126047486W">[1]Data9!$DU$1:$DU$10,[1]Data9!$DU$11:$DU$17</definedName>
    <definedName name="A126047490L">[1]Data9!$GO$1:$GO$10,[1]Data9!$GO$11:$GO$17</definedName>
    <definedName name="A126047494W">[1]Data9!$HM$1:$HM$10,[1]Data9!$HM$11:$HM$17</definedName>
    <definedName name="A126047498F">[1]Data10!$FM$1:$FM$10,[1]Data10!$FM$11:$FM$17</definedName>
    <definedName name="A126047502K">[1]Data10!$HI$1:$HI$10,[1]Data10!$HI$11:$HI$17</definedName>
    <definedName name="A126047506V">[1]Data9!$BY$1:$BY$10,[1]Data9!$BY$11:$BY$17</definedName>
    <definedName name="A126047510K">[1]Data9!$IE$1:$IE$10,[1]Data9!$IE$11:$IE$17</definedName>
    <definedName name="A126047514V">[1]Data10!$BC$1:$BC$10,[1]Data10!$BC$11:$BC$17</definedName>
    <definedName name="A126047518C">[1]Data9!$CW$1:$CW$10,[1]Data9!$CW$11:$CW$17</definedName>
    <definedName name="A126047522V">[1]Data9!$ES$1:$ES$10,[1]Data9!$ES$11:$ES$17</definedName>
    <definedName name="A126047526C">[1]Data9!$FQ$1:$FQ$10,[1]Data9!$FQ$11:$FQ$17</definedName>
    <definedName name="A126047530V">[1]Data10!$AE$1:$AE$10,[1]Data10!$AE$11:$AE$17</definedName>
    <definedName name="A126047534C">[1]Data10!$BU$1:$BU$10,[1]Data10!$BU$11:$BU$17</definedName>
    <definedName name="A126048114A">[1]Data3!$HD$1:$HD$10,[1]Data3!$HD$11:$HD$17</definedName>
    <definedName name="A126048118K">[1]Data3!$IB$1:$IB$10,[1]Data3!$IB$11:$IB$17</definedName>
    <definedName name="A126048122A">[1]Data4!$AH$1:$AH$10,[1]Data4!$AH$11:$AH$17</definedName>
    <definedName name="A126048126K">[1]Data3!$CT$1:$CT$10,[1]Data3!$CT$11:$CT$17</definedName>
    <definedName name="A126048130A">[1]Data3!$GF$1:$GF$10,[1]Data3!$GF$11:$GF$17</definedName>
    <definedName name="A126048134K">[1]Data2!$HH$1:$HH$10,[1]Data2!$HH$11:$HH$17</definedName>
    <definedName name="A126048138V">[1]Data3!$AL$1:$AL$10,[1]Data3!$AL$11:$AL$17</definedName>
    <definedName name="A126048142K">[1]Data3!$BJ$1:$BJ$10,[1]Data3!$BJ$11:$BJ$17</definedName>
    <definedName name="A126048146V">[1]Data4!$J$1:$J$10,[1]Data4!$J$11:$J$17</definedName>
    <definedName name="A126048150K">[1]Data4!$BF$1:$BF$10,[1]Data4!$BF$11:$BF$17</definedName>
    <definedName name="A126048154V">[1]Data2!$FL$1:$FL$10,[1]Data2!$FL$11:$FL$17</definedName>
    <definedName name="A126048158C">[1]Data3!$CB$1:$CB$10,[1]Data3!$CB$11:$CB$17</definedName>
    <definedName name="A126048162V">[1]Data3!$EP$1:$EP$10,[1]Data3!$EP$11:$EP$17</definedName>
    <definedName name="A126048166C">[1]Data2!$GJ$1:$GJ$10,[1]Data2!$GJ$11:$GJ$17</definedName>
    <definedName name="A126048170V">[1]Data2!$IF$1:$IF$10,[1]Data2!$IF$11:$IF$17</definedName>
    <definedName name="A126048174C">[1]Data3!$N$1:$N$10,[1]Data3!$N$11:$N$17</definedName>
    <definedName name="A126048178L">[1]Data3!$DR$1:$DR$10,[1]Data3!$DR$11:$DR$17</definedName>
    <definedName name="A126048182C">[1]Data3!$FH$1:$FH$10,[1]Data3!$FH$11:$FH$17</definedName>
    <definedName name="A126048762X">[1]Data3!$HY$1:$HY$10,[1]Data3!$HY$11:$HY$17</definedName>
    <definedName name="A126048766J">[1]Data4!$G$1:$G$10,[1]Data4!$G$11:$G$17</definedName>
    <definedName name="A126048770X">[1]Data4!$BC$1:$BC$10,[1]Data4!$BC$11:$BC$17</definedName>
    <definedName name="A126048774J">[1]Data3!$DO$1:$DO$10,[1]Data3!$DO$11:$DO$17</definedName>
    <definedName name="A126048778T">[1]Data3!$HA$1:$HA$10,[1]Data3!$HA$11:$HA$17</definedName>
    <definedName name="A126048782J">[1]Data2!$IC$1:$IC$10,[1]Data2!$IC$11:$IC$17</definedName>
    <definedName name="A126048786T">[1]Data3!$BG$1:$BG$10,[1]Data3!$BG$11:$BG$17</definedName>
    <definedName name="A126048794T">[1]Data4!$AE$1:$AE$10,[1]Data4!$AE$11:$AE$17</definedName>
    <definedName name="A126048798A">[1]Data4!$CA$1:$CA$10,[1]Data4!$CA$11:$CA$17</definedName>
    <definedName name="A126048802F">[1]Data2!$GG$1:$GG$10,[1]Data2!$GG$11:$GG$17</definedName>
    <definedName name="A126048814R">[1]Data2!$HE$1:$HE$10,[1]Data2!$HE$11:$HE$17</definedName>
    <definedName name="A126048818X">[1]Data3!$K$1:$K$10,[1]Data3!$K$11:$K$17</definedName>
    <definedName name="A126048822R">[1]Data3!$AI$1:$AI$10,[1]Data3!$AI$11:$AI$17</definedName>
    <definedName name="A126048826X">[1]Data3!$EM$1:$EM$10,[1]Data3!$EM$11:$EM$17</definedName>
    <definedName name="A126048830R">[1]Data3!$GC$1:$GC$10,[1]Data3!$GC$11:$GC$17</definedName>
    <definedName name="A126049410L">[1]Data3!$HM$1:$HM$10,[1]Data3!$HM$11:$HM$17</definedName>
    <definedName name="A126049414W">[1]Data3!$IK$1:$IK$10,[1]Data3!$IK$11:$IK$17</definedName>
    <definedName name="A126049418F">[1]Data4!$AQ$1:$AQ$10,[1]Data4!$AQ$11:$AQ$17</definedName>
    <definedName name="A126049422W">[1]Data3!$DC$1:$DC$10,[1]Data3!$DC$11:$DC$17</definedName>
    <definedName name="A126049426F">[1]Data3!$GO$1:$GO$10,[1]Data3!$GO$11:$GO$17</definedName>
    <definedName name="A126049430W">[1]Data2!$HQ$1:$HQ$10,[1]Data2!$HQ$11:$HQ$17</definedName>
    <definedName name="A126049434F">[1]Data3!$AU$1:$AU$10,[1]Data3!$AU$11:$AU$17</definedName>
    <definedName name="A126049438R">[1]Data3!$BS$1:$BS$10,[1]Data3!$BS$11:$BS$17</definedName>
    <definedName name="A126049442F">[1]Data4!$S$1:$S$10,[1]Data4!$S$11:$S$17</definedName>
    <definedName name="A126049446R">[1]Data4!$BO$1:$BO$10,[1]Data4!$BO$11:$BO$17</definedName>
    <definedName name="A126049450F">[1]Data2!$FU$1:$FU$10,[1]Data2!$FU$11:$FU$17</definedName>
    <definedName name="A126049454R">[1]Data3!$CK$1:$CK$10,[1]Data3!$CK$11:$CK$17</definedName>
    <definedName name="A126049458X">[1]Data3!$EY$1:$EY$10,[1]Data3!$EY$11:$EY$17</definedName>
    <definedName name="A126049462R">[1]Data2!$GS$1:$GS$10,[1]Data2!$GS$11:$GS$17</definedName>
    <definedName name="A126049466X">[1]Data2!$IO$1:$IO$10,[1]Data2!$IO$11:$IO$17</definedName>
    <definedName name="A126049470R">[1]Data3!$W$1:$W$10,[1]Data3!$W$11:$W$17</definedName>
    <definedName name="A126049474X">[1]Data3!$EA$1:$EA$10,[1]Data3!$EA$11:$EA$17</definedName>
    <definedName name="A126049478J">[1]Data3!$FQ$1:$FQ$10,[1]Data3!$FQ$11:$FQ$17</definedName>
    <definedName name="A126050058K">[1]Data3!$HV$1:$HV$10,[1]Data3!$HV$11:$HV$17</definedName>
    <definedName name="A126050062A">[1]Data4!$D$1:$D$10,[1]Data4!$D$11:$D$17</definedName>
    <definedName name="A126050066K">[1]Data4!$AZ$1:$AZ$10,[1]Data4!$AZ$11:$AZ$17</definedName>
    <definedName name="A126050070A">[1]Data3!$DL$1:$DL$10,[1]Data3!$DL$11:$DL$17</definedName>
    <definedName name="A126050074K">[1]Data3!$GX$1:$GX$10,[1]Data3!$GX$11:$GX$17</definedName>
    <definedName name="A126050078V">[1]Data2!$HZ$1:$HZ$10,[1]Data2!$HZ$11:$HZ$17</definedName>
    <definedName name="A126050082K">[1]Data3!$BD$1:$BD$10,[1]Data3!$BD$11:$BD$17</definedName>
    <definedName name="A126050086V">[1]Data3!$BY$1:$BY$10,[1]Data3!$BY$11:$BY$17</definedName>
    <definedName name="A126050090K">[1]Data4!$AB$1:$AB$10,[1]Data4!$AB$11:$AB$17</definedName>
    <definedName name="A126050094V">[1]Data4!$BX$1:$BX$10,[1]Data4!$BX$11:$BX$17</definedName>
    <definedName name="A126050098C">[1]Data2!$GD$1:$GD$10,[1]Data2!$GD$11:$GD$17</definedName>
    <definedName name="A126050102J">[1]Data3!$CQ$1:$CQ$10,[1]Data3!$CQ$11:$CQ$17</definedName>
    <definedName name="A126050106T">[1]Data3!$FE$1:$FE$10,[1]Data3!$FE$11:$FE$17</definedName>
    <definedName name="A126050110J">[1]Data2!$HB$1:$HB$10,[1]Data2!$HB$11:$HB$17</definedName>
    <definedName name="A126050114T">[1]Data3!$H$1:$H$10,[1]Data3!$H$11:$H$17</definedName>
    <definedName name="A126050118A">[1]Data3!$AF$1:$AF$10,[1]Data3!$AF$11:$AF$17</definedName>
    <definedName name="A126050122T">[1]Data3!$EJ$1:$EJ$10,[1]Data3!$EJ$11:$EJ$17</definedName>
    <definedName name="A126050126A">[1]Data3!$FZ$1:$FZ$10,[1]Data3!$FZ$11:$FZ$17</definedName>
    <definedName name="A126050706W">[1]Data3!$HS$1:$HS$10,[1]Data3!$HS$11:$HS$17</definedName>
    <definedName name="A126050710L">[1]Data3!$IQ$1:$IQ$10,[1]Data3!$IQ$11:$IQ$17</definedName>
    <definedName name="A126050714W">[1]Data4!$AW$1:$AW$10,[1]Data4!$AW$11:$AW$17</definedName>
    <definedName name="A126050718F">[1]Data3!$DI$1:$DI$10,[1]Data3!$DI$11:$DI$17</definedName>
    <definedName name="A126050722W">[1]Data3!$GU$1:$GU$10,[1]Data3!$GU$11:$GU$17</definedName>
    <definedName name="A126050726F">[1]Data2!$HW$1:$HW$10,[1]Data2!$HW$11:$HW$17</definedName>
    <definedName name="A126050730W">[1]Data3!$BA$1:$BA$10,[1]Data3!$BA$11:$BA$17</definedName>
    <definedName name="A126050734F">[1]Data3!$BV$1:$BV$10,[1]Data3!$BV$11:$BV$17</definedName>
    <definedName name="A126050738R">[1]Data4!$Y$1:$Y$10,[1]Data4!$Y$11:$Y$17</definedName>
    <definedName name="A126050742F">[1]Data4!$BU$1:$BU$10,[1]Data4!$BU$11:$BU$17</definedName>
    <definedName name="A126050746R">[1]Data2!$GA$1:$GA$10,[1]Data2!$GA$11:$GA$17</definedName>
    <definedName name="A126050750F">[1]Data3!$CN$1:$CN$10,[1]Data3!$CN$11:$CN$17</definedName>
    <definedName name="A126050754R">[1]Data3!$FB$1:$FB$10,[1]Data3!$FB$11:$FB$17</definedName>
    <definedName name="A126050758X">[1]Data2!$GY$1:$GY$10,[1]Data2!$GY$11:$GY$17</definedName>
    <definedName name="A126050762R">[1]Data3!$E$1:$E$10,[1]Data3!$E$11:$E$17</definedName>
    <definedName name="A126050766X">[1]Data3!$AC$1:$AC$10,[1]Data3!$AC$11:$AC$17</definedName>
    <definedName name="A126050770R">[1]Data3!$EG$1:$EG$10,[1]Data3!$EG$11:$EG$17</definedName>
    <definedName name="A126050774X">[1]Data3!$FW$1:$FW$10,[1]Data3!$FW$11:$FW$17</definedName>
    <definedName name="A126051354W">[1]Data3!$HJ$1:$HJ$10,[1]Data3!$HJ$11:$HJ$17</definedName>
    <definedName name="A126051358F">[1]Data3!$IH$1:$IH$10,[1]Data3!$IH$11:$IH$17</definedName>
    <definedName name="A126051362W">[1]Data4!$AN$1:$AN$10,[1]Data4!$AN$11:$AN$17</definedName>
    <definedName name="A126051366F">[1]Data3!$CZ$1:$CZ$10,[1]Data3!$CZ$11:$CZ$17</definedName>
    <definedName name="A126051370W">[1]Data3!$GL$1:$GL$10,[1]Data3!$GL$11:$GL$17</definedName>
    <definedName name="A126051374F">[1]Data2!$HN$1:$HN$10,[1]Data2!$HN$11:$HN$17</definedName>
    <definedName name="A126051378R">[1]Data3!$AR$1:$AR$10,[1]Data3!$AR$11:$AR$17</definedName>
    <definedName name="A126051382F">[1]Data3!$BP$1:$BP$10,[1]Data3!$BP$11:$BP$17</definedName>
    <definedName name="A126051386R">[1]Data4!$P$1:$P$10,[1]Data4!$P$11:$P$17</definedName>
    <definedName name="A126051390F">[1]Data4!$BL$1:$BL$10,[1]Data4!$BL$11:$BL$17</definedName>
    <definedName name="A126051394R">[1]Data2!$FR$1:$FR$10,[1]Data2!$FR$11:$FR$17</definedName>
    <definedName name="A126051398X">[1]Data3!$CH$1:$CH$10,[1]Data3!$CH$11:$CH$17</definedName>
    <definedName name="A126051402C">[1]Data3!$EV$1:$EV$10,[1]Data3!$EV$11:$EV$17</definedName>
    <definedName name="A126051406L">[1]Data2!$GP$1:$GP$10,[1]Data2!$GP$11:$GP$17</definedName>
    <definedName name="A126051410C">[1]Data2!$IL$1:$IL$10,[1]Data2!$IL$11:$IL$17</definedName>
    <definedName name="A126051414L">[1]Data3!$T$1:$T$10,[1]Data3!$T$11:$T$17</definedName>
    <definedName name="A126051418W">[1]Data3!$DX$1:$DX$10,[1]Data3!$DX$11:$DX$17</definedName>
    <definedName name="A126051422L">[1]Data3!$FN$1:$FN$10,[1]Data3!$FN$11:$FN$17</definedName>
    <definedName name="A126052002K">[1]Data3!$HP$1:$HP$10,[1]Data3!$HP$11:$HP$17</definedName>
    <definedName name="A126052006V">[1]Data3!$IN$1:$IN$10,[1]Data3!$IN$11:$IN$17</definedName>
    <definedName name="A126052010K">[1]Data4!$AT$1:$AT$10,[1]Data4!$AT$11:$AT$17</definedName>
    <definedName name="A126052014V">[1]Data3!$DF$1:$DF$10,[1]Data3!$DF$11:$DF$17</definedName>
    <definedName name="A126052018C">[1]Data3!$GR$1:$GR$10,[1]Data3!$GR$11:$GR$17</definedName>
    <definedName name="A126052022V">[1]Data2!$HT$1:$HT$10,[1]Data2!$HT$11:$HT$17</definedName>
    <definedName name="A126052026C">[1]Data3!$AX$1:$AX$10,[1]Data3!$AX$11:$AX$17</definedName>
    <definedName name="A126052034C">[1]Data4!$V$1:$V$10,[1]Data4!$V$11:$V$17</definedName>
    <definedName name="A126052038L">[1]Data4!$BR$1:$BR$10,[1]Data4!$BR$11:$BR$17</definedName>
    <definedName name="A126052042C">[1]Data2!$FX$1:$FX$10,[1]Data2!$FX$11:$FX$17</definedName>
    <definedName name="A126052054L">[1]Data2!$GV$1:$GV$10,[1]Data2!$GV$11:$GV$17</definedName>
    <definedName name="A126052058W">[1]Data3!$B$1:$B$10,[1]Data3!$B$11:$B$17</definedName>
    <definedName name="A126052062L">[1]Data3!$Z$1:$Z$10,[1]Data3!$Z$11:$Z$17</definedName>
    <definedName name="A126052066W">[1]Data3!$ED$1:$ED$10,[1]Data3!$ED$11:$ED$17</definedName>
    <definedName name="A126052070L">[1]Data3!$FT$1:$FT$10,[1]Data3!$FT$11:$FT$17</definedName>
    <definedName name="A126052650J">[1]Data3!$HG$1:$HG$10,[1]Data3!$HG$11:$HG$17</definedName>
    <definedName name="A126052654T">[1]Data3!$IE$1:$IE$10,[1]Data3!$IE$11:$IE$17</definedName>
    <definedName name="A126052658A">[1]Data4!$AK$1:$AK$10,[1]Data4!$AK$11:$AK$17</definedName>
    <definedName name="A126052662T">[1]Data3!$CW$1:$CW$10,[1]Data3!$CW$11:$CW$17</definedName>
    <definedName name="A126052666A">[1]Data3!$GI$1:$GI$10,[1]Data3!$GI$11:$GI$17</definedName>
    <definedName name="A126052670T">[1]Data2!$HK$1:$HK$10,[1]Data2!$HK$11:$HK$17</definedName>
    <definedName name="A126052674A">[1]Data3!$AO$1:$AO$10,[1]Data3!$AO$11:$AO$17</definedName>
    <definedName name="A126052678K">[1]Data3!$BM$1:$BM$10,[1]Data3!$BM$11:$BM$17</definedName>
    <definedName name="A126052682A">[1]Data4!$M$1:$M$10,[1]Data4!$M$11:$M$17</definedName>
    <definedName name="A126052686K">[1]Data4!$BI$1:$BI$10,[1]Data4!$BI$11:$BI$17</definedName>
    <definedName name="A126052690A">[1]Data2!$FO$1:$FO$10,[1]Data2!$FO$11:$FO$17</definedName>
    <definedName name="A126052694K">[1]Data3!$CE$1:$CE$10,[1]Data3!$CE$11:$CE$17</definedName>
    <definedName name="A126052698V">[1]Data3!$ES$1:$ES$10,[1]Data3!$ES$11:$ES$17</definedName>
    <definedName name="A126052702X">[1]Data2!$GM$1:$GM$10,[1]Data2!$GM$11:$GM$17</definedName>
    <definedName name="A126052706J">[1]Data2!$II$1:$II$10,[1]Data2!$II$11:$II$17</definedName>
    <definedName name="A126052710X">[1]Data3!$Q$1:$Q$10,[1]Data3!$Q$11:$Q$17</definedName>
    <definedName name="A126052714J">[1]Data3!$DU$1:$DU$10,[1]Data3!$DU$11:$DU$17</definedName>
    <definedName name="A126052718T">[1]Data3!$FK$1:$FK$10,[1]Data3!$FK$11:$FK$17</definedName>
    <definedName name="A126053298A">[1]Data7!$AN$1:$AN$10,[1]Data7!$AN$11:$AN$17</definedName>
    <definedName name="A126053302F">[1]Data7!$BL$1:$BL$10,[1]Data7!$BL$11:$BL$17</definedName>
    <definedName name="A126053306R">[1]Data7!$DH$1:$DH$10,[1]Data7!$DH$11:$DH$17</definedName>
    <definedName name="A126053310F">[1]Data6!$FT$1:$FT$10,[1]Data6!$FT$11:$FT$17</definedName>
    <definedName name="A126053314R">[1]Data7!$P$1:$P$10,[1]Data7!$P$11:$P$17</definedName>
    <definedName name="A126053318X">[1]Data6!$AR$1:$AR$10,[1]Data6!$AR$11:$AR$17</definedName>
    <definedName name="A126053322R">[1]Data6!$DL$1:$DL$10,[1]Data6!$DL$11:$DL$17</definedName>
    <definedName name="A126053326X">[1]Data6!$EJ$1:$EJ$10,[1]Data6!$EJ$11:$EJ$17</definedName>
    <definedName name="A126053330R">[1]Data7!$CJ$1:$CJ$10,[1]Data7!$CJ$11:$CJ$17</definedName>
    <definedName name="A126053334X">[1]Data7!$EF$1:$EF$10,[1]Data7!$EF$11:$EF$17</definedName>
    <definedName name="A126053338J">[1]Data5!$IL$1:$IL$10,[1]Data5!$IL$11:$IL$17</definedName>
    <definedName name="A126053342X">[1]Data6!$FB$1:$FB$10,[1]Data6!$FB$11:$FB$17</definedName>
    <definedName name="A126053346J">[1]Data6!$HP$1:$HP$10,[1]Data6!$HP$11:$HP$17</definedName>
    <definedName name="A126053350X">[1]Data6!$T$1:$T$10,[1]Data6!$T$11:$T$17</definedName>
    <definedName name="A126053354J">[1]Data6!$BP$1:$BP$10,[1]Data6!$BP$11:$BP$17</definedName>
    <definedName name="A126053358T">[1]Data6!$CN$1:$CN$10,[1]Data6!$CN$11:$CN$17</definedName>
    <definedName name="A126053362J">[1]Data6!$GR$1:$GR$10,[1]Data6!$GR$11:$GR$17</definedName>
    <definedName name="A126053366T">[1]Data6!$IH$1:$IH$10,[1]Data6!$IH$11:$IH$17</definedName>
    <definedName name="A126053946L">[1]Data7!$BI$1:$BI$10,[1]Data7!$BI$11:$BI$17</definedName>
    <definedName name="A126053950C">[1]Data7!$CG$1:$CG$10,[1]Data7!$CG$11:$CG$17</definedName>
    <definedName name="A126053954L">[1]Data7!$EC$1:$EC$10,[1]Data7!$EC$11:$EC$17</definedName>
    <definedName name="A126053958W">[1]Data6!$GO$1:$GO$10,[1]Data6!$GO$11:$GO$17</definedName>
    <definedName name="A126053962L">[1]Data7!$AK$1:$AK$10,[1]Data7!$AK$11:$AK$17</definedName>
    <definedName name="A126053966W">[1]Data6!$BM$1:$BM$10,[1]Data6!$BM$11:$BM$17</definedName>
    <definedName name="A126053970L">[1]Data6!$EG$1:$EG$10,[1]Data6!$EG$11:$EG$17</definedName>
    <definedName name="A126053978F">[1]Data7!$DE$1:$DE$10,[1]Data7!$DE$11:$DE$17</definedName>
    <definedName name="A126053982W">[1]Data7!$FA$1:$FA$10,[1]Data7!$FA$11:$FA$17</definedName>
    <definedName name="A126053986F">[1]Data6!$Q$1:$Q$10,[1]Data6!$Q$11:$Q$17</definedName>
    <definedName name="A126053998R">[1]Data6!$AO$1:$AO$10,[1]Data6!$AO$11:$AO$17</definedName>
    <definedName name="A126054002W">[1]Data6!$CK$1:$CK$10,[1]Data6!$CK$11:$CK$17</definedName>
    <definedName name="A126054006F">[1]Data6!$DI$1:$DI$10,[1]Data6!$DI$11:$DI$17</definedName>
    <definedName name="A126054010W">[1]Data6!$HM$1:$HM$10,[1]Data6!$HM$11:$HM$17</definedName>
    <definedName name="A126054014F">[1]Data7!$M$1:$M$10,[1]Data7!$M$11:$M$17</definedName>
    <definedName name="A126054594L">[1]Data7!$AW$1:$AW$10,[1]Data7!$AW$11:$AW$17</definedName>
    <definedName name="A126054598W">[1]Data7!$BU$1:$BU$10,[1]Data7!$BU$11:$BU$17</definedName>
    <definedName name="A126054602A">[1]Data7!$DQ$1:$DQ$10,[1]Data7!$DQ$11:$DQ$17</definedName>
    <definedName name="A126054606K">[1]Data6!$GC$1:$GC$10,[1]Data6!$GC$11:$GC$17</definedName>
    <definedName name="A126054610A">[1]Data7!$Y$1:$Y$10,[1]Data7!$Y$11:$Y$17</definedName>
    <definedName name="A126054614K">[1]Data6!$BA$1:$BA$10,[1]Data6!$BA$11:$BA$17</definedName>
    <definedName name="A126054618V">[1]Data6!$DU$1:$DU$10,[1]Data6!$DU$11:$DU$17</definedName>
    <definedName name="A126054622K">[1]Data6!$ES$1:$ES$10,[1]Data6!$ES$11:$ES$17</definedName>
    <definedName name="A126054626V">[1]Data7!$CS$1:$CS$10,[1]Data7!$CS$11:$CS$17</definedName>
    <definedName name="A126054630K">[1]Data7!$EO$1:$EO$10,[1]Data7!$EO$11:$EO$17</definedName>
    <definedName name="A126054634V">[1]Data6!$E$1:$E$10,[1]Data6!$E$11:$E$17</definedName>
    <definedName name="A126054638C">[1]Data6!$FK$1:$FK$10,[1]Data6!$FK$11:$FK$17</definedName>
    <definedName name="A126054642V">[1]Data6!$HY$1:$HY$10,[1]Data6!$HY$11:$HY$17</definedName>
    <definedName name="A126054646C">[1]Data6!$AC$1:$AC$10,[1]Data6!$AC$11:$AC$17</definedName>
    <definedName name="A126054650V">[1]Data6!$BY$1:$BY$10,[1]Data6!$BY$11:$BY$17</definedName>
    <definedName name="A126054654C">[1]Data6!$CW$1:$CW$10,[1]Data6!$CW$11:$CW$17</definedName>
    <definedName name="A126054658L">[1]Data6!$HA$1:$HA$10,[1]Data6!$HA$11:$HA$17</definedName>
    <definedName name="A126054662C">[1]Data6!$IQ$1:$IQ$10,[1]Data6!$IQ$11:$IQ$17</definedName>
    <definedName name="A126055242A">[1]Data7!$BF$1:$BF$10,[1]Data7!$BF$11:$BF$17</definedName>
    <definedName name="A126055246K">[1]Data7!$CD$1:$CD$10,[1]Data7!$CD$11:$CD$17</definedName>
    <definedName name="A126055250A">[1]Data7!$DZ$1:$DZ$10,[1]Data7!$DZ$11:$DZ$17</definedName>
    <definedName name="A126055254K">[1]Data6!$GL$1:$GL$10,[1]Data6!$GL$11:$GL$17</definedName>
    <definedName name="A126055258V">[1]Data7!$AH$1:$AH$10,[1]Data7!$AH$11:$AH$17</definedName>
    <definedName name="A126055262K">[1]Data6!$BJ$1:$BJ$10,[1]Data6!$BJ$11:$BJ$17</definedName>
    <definedName name="A126055266V">[1]Data6!$ED$1:$ED$10,[1]Data6!$ED$11:$ED$17</definedName>
    <definedName name="A126055270K">[1]Data6!$EY$1:$EY$10,[1]Data6!$EY$11:$EY$17</definedName>
    <definedName name="A126055274V">[1]Data7!$DB$1:$DB$10,[1]Data7!$DB$11:$DB$17</definedName>
    <definedName name="A126055278C">[1]Data7!$EX$1:$EX$10,[1]Data7!$EX$11:$EX$17</definedName>
    <definedName name="A126055282V">[1]Data6!$N$1:$N$10,[1]Data6!$N$11:$N$17</definedName>
    <definedName name="A126055286C">[1]Data6!$FQ$1:$FQ$10,[1]Data6!$FQ$11:$FQ$17</definedName>
    <definedName name="A126055290V">[1]Data6!$IE$1:$IE$10,[1]Data6!$IE$11:$IE$17</definedName>
    <definedName name="A126055294C">[1]Data6!$AL$1:$AL$10,[1]Data6!$AL$11:$AL$17</definedName>
    <definedName name="A126055298L">[1]Data6!$CH$1:$CH$10,[1]Data6!$CH$11:$CH$17</definedName>
    <definedName name="A126055302T">[1]Data6!$DF$1:$DF$10,[1]Data6!$DF$11:$DF$17</definedName>
    <definedName name="A126055306A">[1]Data6!$HJ$1:$HJ$10,[1]Data6!$HJ$11:$HJ$17</definedName>
    <definedName name="A126055310T">[1]Data7!$J$1:$J$10,[1]Data7!$J$11:$J$17</definedName>
    <definedName name="A126055890X">[1]Data7!$BC$1:$BC$10,[1]Data7!$BC$11:$BC$17</definedName>
    <definedName name="A126055894J">[1]Data7!$CA$1:$CA$10,[1]Data7!$CA$11:$CA$17</definedName>
    <definedName name="A126055898T">[1]Data7!$DW$1:$DW$10,[1]Data7!$DW$11:$DW$17</definedName>
    <definedName name="A126055902W">[1]Data6!$GI$1:$GI$10,[1]Data6!$GI$11:$GI$17</definedName>
    <definedName name="A126055906F">[1]Data7!$AE$1:$AE$10,[1]Data7!$AE$11:$AE$17</definedName>
    <definedName name="A126055910W">[1]Data6!$BG$1:$BG$10,[1]Data6!$BG$11:$BG$17</definedName>
    <definedName name="A126055914F">[1]Data6!$EA$1:$EA$10,[1]Data6!$EA$11:$EA$17</definedName>
    <definedName name="A126055918R">[1]Data6!$EV$1:$EV$10,[1]Data6!$EV$11:$EV$17</definedName>
    <definedName name="A126055922F">[1]Data7!$CY$1:$CY$10,[1]Data7!$CY$11:$CY$17</definedName>
    <definedName name="A126055926R">[1]Data7!$EU$1:$EU$10,[1]Data7!$EU$11:$EU$17</definedName>
    <definedName name="A126055930F">[1]Data6!$K$1:$K$10,[1]Data6!$K$11:$K$17</definedName>
    <definedName name="A126055934R">[1]Data6!$FN$1:$FN$10,[1]Data6!$FN$11:$FN$17</definedName>
    <definedName name="A126055938X">[1]Data6!$IB$1:$IB$10,[1]Data6!$IB$11:$IB$17</definedName>
    <definedName name="A126055942R">[1]Data6!$AI$1:$AI$10,[1]Data6!$AI$11:$AI$17</definedName>
    <definedName name="A126055946X">[1]Data6!$CE$1:$CE$10,[1]Data6!$CE$11:$CE$17</definedName>
    <definedName name="A126055950R">[1]Data6!$DC$1:$DC$10,[1]Data6!$DC$11:$DC$17</definedName>
    <definedName name="A126055954X">[1]Data6!$HG$1:$HG$10,[1]Data6!$HG$11:$HG$17</definedName>
    <definedName name="A126055958J">[1]Data7!$G$1:$G$10,[1]Data7!$G$11:$G$17</definedName>
    <definedName name="A126056538F">[1]Data7!$AT$1:$AT$10,[1]Data7!$AT$11:$AT$17</definedName>
    <definedName name="A126056542W">[1]Data7!$BR$1:$BR$10,[1]Data7!$BR$11:$BR$17</definedName>
    <definedName name="A126056546F">[1]Data7!$DN$1:$DN$10,[1]Data7!$DN$11:$DN$17</definedName>
    <definedName name="A126056550W">[1]Data6!$FZ$1:$FZ$10,[1]Data6!$FZ$11:$FZ$17</definedName>
    <definedName name="A126056554F">[1]Data7!$V$1:$V$10,[1]Data7!$V$11:$V$17</definedName>
    <definedName name="A126056558R">[1]Data6!$AX$1:$AX$10,[1]Data6!$AX$11:$AX$17</definedName>
    <definedName name="A126056562F">[1]Data6!$DR$1:$DR$10,[1]Data6!$DR$11:$DR$17</definedName>
    <definedName name="A126056566R">[1]Data6!$EP$1:$EP$10,[1]Data6!$EP$11:$EP$17</definedName>
    <definedName name="A126056570F">[1]Data7!$CP$1:$CP$10,[1]Data7!$CP$11:$CP$17</definedName>
    <definedName name="A126056574R">[1]Data7!$EL$1:$EL$10,[1]Data7!$EL$11:$EL$17</definedName>
    <definedName name="A126056578X">[1]Data6!$B$1:$B$10,[1]Data6!$B$11:$B$17</definedName>
    <definedName name="A126056582R">[1]Data6!$FH$1:$FH$10,[1]Data6!$FH$11:$FH$17</definedName>
    <definedName name="A126056586X">[1]Data6!$HV$1:$HV$10,[1]Data6!$HV$11:$HV$17</definedName>
    <definedName name="A126056590R">[1]Data6!$Z$1:$Z$10,[1]Data6!$Z$11:$Z$17</definedName>
    <definedName name="A126056594X">[1]Data6!$BV$1:$BV$10,[1]Data6!$BV$11:$BV$17</definedName>
    <definedName name="A126056598J">[1]Data6!$CT$1:$CT$10,[1]Data6!$CT$11:$CT$17</definedName>
    <definedName name="A126056602L">[1]Data6!$GX$1:$GX$10,[1]Data6!$GX$11:$GX$17</definedName>
    <definedName name="A126056606W">[1]Data6!$IN$1:$IN$10,[1]Data6!$IN$11:$IN$17</definedName>
    <definedName name="A126057186F">[1]Data7!$AZ$1:$AZ$10,[1]Data7!$AZ$11:$AZ$17</definedName>
    <definedName name="A126057190W">[1]Data7!$BX$1:$BX$10,[1]Data7!$BX$11:$BX$17</definedName>
    <definedName name="A126057194F">[1]Data7!$DT$1:$DT$10,[1]Data7!$DT$11:$DT$17</definedName>
    <definedName name="A126057198R">[1]Data6!$GF$1:$GF$10,[1]Data6!$GF$11:$GF$17</definedName>
    <definedName name="A126057202V">[1]Data7!$AB$1:$AB$10,[1]Data7!$AB$11:$AB$17</definedName>
    <definedName name="A126057206C">[1]Data6!$BD$1:$BD$10,[1]Data6!$BD$11:$BD$17</definedName>
    <definedName name="A126057210V">[1]Data6!$DX$1:$DX$10,[1]Data6!$DX$11:$DX$17</definedName>
    <definedName name="A126057218L">[1]Data7!$CV$1:$CV$10,[1]Data7!$CV$11:$CV$17</definedName>
    <definedName name="A126057222C">[1]Data7!$ER$1:$ER$10,[1]Data7!$ER$11:$ER$17</definedName>
    <definedName name="A126057226L">[1]Data6!$H$1:$H$10,[1]Data6!$H$11:$H$17</definedName>
    <definedName name="A126057238W">[1]Data6!$AF$1:$AF$10,[1]Data6!$AF$11:$AF$17</definedName>
    <definedName name="A126057242L">[1]Data6!$CB$1:$CB$10,[1]Data6!$CB$11:$CB$17</definedName>
    <definedName name="A126057246W">[1]Data6!$CZ$1:$CZ$10,[1]Data6!$CZ$11:$CZ$17</definedName>
    <definedName name="A126057250L">[1]Data6!$HD$1:$HD$10,[1]Data6!$HD$11:$HD$17</definedName>
    <definedName name="A126057254W">[1]Data7!$D$1:$D$10,[1]Data7!$D$11:$D$17</definedName>
    <definedName name="A126057834T">[1]Data7!$AQ$1:$AQ$10,[1]Data7!$AQ$11:$AQ$17</definedName>
    <definedName name="A126057838A">[1]Data7!$BO$1:$BO$10,[1]Data7!$BO$11:$BO$17</definedName>
    <definedName name="A126057842T">[1]Data7!$DK$1:$DK$10,[1]Data7!$DK$11:$DK$17</definedName>
    <definedName name="A126057846A">[1]Data6!$FW$1:$FW$10,[1]Data6!$FW$11:$FW$17</definedName>
    <definedName name="A126057850T">[1]Data7!$S$1:$S$10,[1]Data7!$S$11:$S$17</definedName>
    <definedName name="A126057854A">[1]Data6!$AU$1:$AU$10,[1]Data6!$AU$11:$AU$17</definedName>
    <definedName name="A126057858K">[1]Data6!$DO$1:$DO$10,[1]Data6!$DO$11:$DO$17</definedName>
    <definedName name="A126057862A">[1]Data6!$EM$1:$EM$10,[1]Data6!$EM$11:$EM$17</definedName>
    <definedName name="A126057866K">[1]Data7!$CM$1:$CM$10,[1]Data7!$CM$11:$CM$17</definedName>
    <definedName name="A126057870A">[1]Data7!$EI$1:$EI$10,[1]Data7!$EI$11:$EI$17</definedName>
    <definedName name="A126057874K">[1]Data5!$IO$1:$IO$10,[1]Data5!$IO$11:$IO$17</definedName>
    <definedName name="A126057878V">[1]Data6!$FE$1:$FE$10,[1]Data6!$FE$11:$FE$17</definedName>
    <definedName name="A126057882K">[1]Data6!$HS$1:$HS$10,[1]Data6!$HS$11:$HS$17</definedName>
    <definedName name="A126057886V">[1]Data6!$W$1:$W$10,[1]Data6!$W$11:$W$17</definedName>
    <definedName name="A126057890K">[1]Data6!$BS$1:$BS$10,[1]Data6!$BS$11:$BS$17</definedName>
    <definedName name="A126057894V">[1]Data6!$CQ$1:$CQ$10,[1]Data6!$CQ$11:$CQ$17</definedName>
    <definedName name="A126057898C">[1]Data6!$GU$1:$GU$10,[1]Data6!$GU$11:$GU$17</definedName>
    <definedName name="A126057902J">[1]Data6!$IK$1:$IK$10,[1]Data6!$IK$11:$IK$17</definedName>
    <definedName name="A126058482T">[1]Data8!$GV$1:$GV$10,[1]Data8!$GV$11:$GV$17</definedName>
    <definedName name="A126058486A">[1]Data8!$HT$1:$HT$10,[1]Data8!$HT$11:$HT$17</definedName>
    <definedName name="A126058490T">[1]Data9!$Z$1:$Z$10,[1]Data9!$Z$11:$Z$17</definedName>
    <definedName name="A126058494A">[1]Data8!$CL$1:$CL$10,[1]Data8!$CL$11:$CL$17</definedName>
    <definedName name="A126058498K">[1]Data8!$FX$1:$FX$10,[1]Data8!$FX$11:$FX$17</definedName>
    <definedName name="A126058502R">[1]Data7!$GZ$1:$GZ$10,[1]Data7!$GZ$11:$GZ$17</definedName>
    <definedName name="A126058506X">[1]Data8!$AD$1:$AD$10,[1]Data8!$AD$11:$AD$17</definedName>
    <definedName name="A126058510R">[1]Data8!$BB$1:$BB$10,[1]Data8!$BB$11:$BB$17</definedName>
    <definedName name="A126058514X">[1]Data9!$B$1:$B$10,[1]Data9!$B$11:$B$17</definedName>
    <definedName name="A126058518J">[1]Data9!$AX$1:$AX$10,[1]Data9!$AX$11:$AX$17</definedName>
    <definedName name="A126058522X">[1]Data7!$FD$1:$FD$10,[1]Data7!$FD$11:$FD$17</definedName>
    <definedName name="A126058526J">[1]Data8!$BT$1:$BT$10,[1]Data8!$BT$11:$BT$17</definedName>
    <definedName name="A126058530X">[1]Data8!$EH$1:$EH$10,[1]Data8!$EH$11:$EH$17</definedName>
    <definedName name="A126058534J">[1]Data7!$GB$1:$GB$10,[1]Data7!$GB$11:$GB$17</definedName>
    <definedName name="A126058538T">[1]Data7!$HX$1:$HX$10,[1]Data7!$HX$11:$HX$17</definedName>
    <definedName name="A126058542J">[1]Data8!$F$1:$F$10,[1]Data8!$F$11:$F$17</definedName>
    <definedName name="A126058546T">[1]Data8!$DJ$1:$DJ$10,[1]Data8!$DJ$11:$DJ$17</definedName>
    <definedName name="A126058550J">[1]Data8!$EZ$1:$EZ$10,[1]Data8!$EZ$11:$EZ$17</definedName>
    <definedName name="A126059130F">[1]Data8!$HQ$1:$HQ$10,[1]Data8!$HQ$11:$HQ$17</definedName>
    <definedName name="A126059134R">[1]Data8!$IO$1:$IO$10,[1]Data8!$IO$11:$IO$17</definedName>
    <definedName name="A126059138X">[1]Data9!$AU$1:$AU$10,[1]Data9!$AU$11:$AU$17</definedName>
    <definedName name="A126059142R">[1]Data8!$DG$1:$DG$10,[1]Data8!$DG$11:$DG$17</definedName>
    <definedName name="A126059146X">[1]Data8!$GS$1:$GS$10,[1]Data8!$GS$11:$GS$17</definedName>
    <definedName name="A126059150R">[1]Data7!$HU$1:$HU$10,[1]Data7!$HU$11:$HU$17</definedName>
    <definedName name="A126059154X">[1]Data8!$AY$1:$AY$10,[1]Data8!$AY$11:$AY$17</definedName>
    <definedName name="A126059162X">[1]Data9!$W$1:$W$10,[1]Data9!$W$11:$W$17</definedName>
    <definedName name="A126059166J">[1]Data9!$BS$1:$BS$10,[1]Data9!$BS$11:$BS$17</definedName>
    <definedName name="A126059170X">[1]Data7!$FY$1:$FY$10,[1]Data7!$FY$11:$FY$17</definedName>
    <definedName name="A126059182J">[1]Data7!$GW$1:$GW$10,[1]Data7!$GW$11:$GW$17</definedName>
    <definedName name="A126059186T">[1]Data8!$C$1:$C$10,[1]Data8!$C$11:$C$17</definedName>
    <definedName name="A126059190J">[1]Data8!$AA$1:$AA$10,[1]Data8!$AA$11:$AA$17</definedName>
    <definedName name="A126059194T">[1]Data8!$EE$1:$EE$10,[1]Data8!$EE$11:$EE$17</definedName>
    <definedName name="A126059198A">[1]Data8!$FU$1:$FU$10,[1]Data8!$FU$11:$FU$17</definedName>
    <definedName name="A126059778W">[1]Data8!$HE$1:$HE$10,[1]Data8!$HE$11:$HE$17</definedName>
    <definedName name="A126059782L">[1]Data8!$IC$1:$IC$10,[1]Data8!$IC$11:$IC$17</definedName>
    <definedName name="A126059786W">[1]Data9!$AI$1:$AI$10,[1]Data9!$AI$11:$AI$17</definedName>
    <definedName name="A126059790L">[1]Data8!$CU$1:$CU$10,[1]Data8!$CU$11:$CU$17</definedName>
    <definedName name="A126059794W">[1]Data8!$GG$1:$GG$10,[1]Data8!$GG$11:$GG$17</definedName>
    <definedName name="A126059798F">[1]Data7!$HI$1:$HI$10,[1]Data7!$HI$11:$HI$17</definedName>
    <definedName name="A126059802K">[1]Data8!$AM$1:$AM$10,[1]Data8!$AM$11:$AM$17</definedName>
    <definedName name="A126059806V">[1]Data8!$BK$1:$BK$10,[1]Data8!$BK$11:$BK$17</definedName>
    <definedName name="A126059810K">[1]Data9!$K$1:$K$10,[1]Data9!$K$11:$K$17</definedName>
    <definedName name="A126059814V">[1]Data9!$BG$1:$BG$10,[1]Data9!$BG$11:$BG$17</definedName>
    <definedName name="A126059818C">[1]Data7!$FM$1:$FM$10,[1]Data7!$FM$11:$FM$17</definedName>
    <definedName name="A126059822V">[1]Data8!$CC$1:$CC$10,[1]Data8!$CC$11:$CC$17</definedName>
    <definedName name="A126059826C">[1]Data8!$EQ$1:$EQ$10,[1]Data8!$EQ$11:$EQ$17</definedName>
    <definedName name="A126059830V">[1]Data7!$GK$1:$GK$10,[1]Data7!$GK$11:$GK$17</definedName>
    <definedName name="A126059834C">[1]Data7!$IG$1:$IG$10,[1]Data7!$IG$11:$IG$17</definedName>
    <definedName name="A126059838L">[1]Data8!$O$1:$O$10,[1]Data8!$O$11:$O$17</definedName>
    <definedName name="A126059842C">[1]Data8!$DS$1:$DS$10,[1]Data8!$DS$11:$DS$17</definedName>
    <definedName name="A126059846L">[1]Data8!$FI$1:$FI$10,[1]Data8!$FI$11:$FI$17</definedName>
    <definedName name="A126060426R">[1]Data8!$HN$1:$HN$10,[1]Data8!$HN$11:$HN$17</definedName>
    <definedName name="A126060430F">[1]Data8!$IL$1:$IL$10,[1]Data8!$IL$11:$IL$17</definedName>
    <definedName name="A126060434R">[1]Data9!$AR$1:$AR$10,[1]Data9!$AR$11:$AR$17</definedName>
    <definedName name="A126060438X">[1]Data8!$DD$1:$DD$10,[1]Data8!$DD$11:$DD$17</definedName>
    <definedName name="A126060442R">[1]Data8!$GP$1:$GP$10,[1]Data8!$GP$11:$GP$17</definedName>
    <definedName name="A126060446X">[1]Data7!$HR$1:$HR$10,[1]Data7!$HR$11:$HR$17</definedName>
    <definedName name="A126060450R">[1]Data8!$AV$1:$AV$10,[1]Data8!$AV$11:$AV$17</definedName>
    <definedName name="A126060454X">[1]Data8!$BQ$1:$BQ$10,[1]Data8!$BQ$11:$BQ$17</definedName>
    <definedName name="A126060458J">[1]Data9!$T$1:$T$10,[1]Data9!$T$11:$T$17</definedName>
    <definedName name="A126060462X">[1]Data9!$BP$1:$BP$10,[1]Data9!$BP$11:$BP$17</definedName>
    <definedName name="A126060466J">[1]Data7!$FV$1:$FV$10,[1]Data7!$FV$11:$FV$17</definedName>
    <definedName name="A126060470X">[1]Data8!$CI$1:$CI$10,[1]Data8!$CI$11:$CI$17</definedName>
    <definedName name="A126060474J">[1]Data8!$EW$1:$EW$10,[1]Data8!$EW$11:$EW$17</definedName>
    <definedName name="A126060478T">[1]Data7!$GT$1:$GT$10,[1]Data7!$GT$11:$GT$17</definedName>
    <definedName name="A126060482J">[1]Data7!$IP$1:$IP$10,[1]Data7!$IP$11:$IP$17</definedName>
    <definedName name="A126060486T">[1]Data8!$X$1:$X$10,[1]Data8!$X$11:$X$17</definedName>
    <definedName name="A126060490J">[1]Data8!$EB$1:$EB$10,[1]Data8!$EB$11:$EB$17</definedName>
    <definedName name="A126060494T">[1]Data8!$FR$1:$FR$10,[1]Data8!$FR$11:$FR$17</definedName>
    <definedName name="A126061074R">[1]Data8!$HK$1:$HK$10,[1]Data8!$HK$11:$HK$17</definedName>
    <definedName name="A126061078X">[1]Data8!$II$1:$II$10,[1]Data8!$II$11:$II$17</definedName>
    <definedName name="A126061082R">[1]Data9!$AO$1:$AO$10,[1]Data9!$AO$11:$AO$17</definedName>
    <definedName name="A126061086X">[1]Data8!$DA$1:$DA$10,[1]Data8!$DA$11:$DA$17</definedName>
    <definedName name="A126061090R">[1]Data8!$GM$1:$GM$10,[1]Data8!$GM$11:$GM$17</definedName>
    <definedName name="A126061094X">[1]Data7!$HO$1:$HO$10,[1]Data7!$HO$11:$HO$17</definedName>
    <definedName name="A126061098J">[1]Data8!$AS$1:$AS$10,[1]Data8!$AS$11:$AS$17</definedName>
    <definedName name="A126061102L">[1]Data8!$BN$1:$BN$10,[1]Data8!$BN$11:$BN$17</definedName>
    <definedName name="A126061106W">[1]Data9!$Q$1:$Q$10,[1]Data9!$Q$11:$Q$17</definedName>
    <definedName name="A126061110L">[1]Data9!$BM$1:$BM$10,[1]Data9!$BM$11:$BM$17</definedName>
    <definedName name="A126061114W">[1]Data7!$FS$1:$FS$10,[1]Data7!$FS$11:$FS$17</definedName>
    <definedName name="A126061118F">[1]Data8!$CF$1:$CF$10,[1]Data8!$CF$11:$CF$17</definedName>
    <definedName name="A126061122W">[1]Data8!$ET$1:$ET$10,[1]Data8!$ET$11:$ET$17</definedName>
    <definedName name="A126061126F">[1]Data7!$GQ$1:$GQ$10,[1]Data7!$GQ$11:$GQ$17</definedName>
    <definedName name="A126061130W">[1]Data7!$IM$1:$IM$10,[1]Data7!$IM$11:$IM$17</definedName>
    <definedName name="A126061134F">[1]Data8!$U$1:$U$10,[1]Data8!$U$11:$U$17</definedName>
    <definedName name="A126061138R">[1]Data8!$DY$1:$DY$10,[1]Data8!$DY$11:$DY$17</definedName>
    <definedName name="A126061142F">[1]Data8!$FO$1:$FO$10,[1]Data8!$FO$11:$FO$17</definedName>
    <definedName name="A126061722A">[1]Data8!$HB$1:$HB$10,[1]Data8!$HB$11:$HB$17</definedName>
    <definedName name="A126061726K">[1]Data8!$HZ$1:$HZ$10,[1]Data8!$HZ$11:$HZ$17</definedName>
    <definedName name="A126061730A">[1]Data9!$AF$1:$AF$10,[1]Data9!$AF$11:$AF$17</definedName>
    <definedName name="A126061734K">[1]Data8!$CR$1:$CR$10,[1]Data8!$CR$11:$CR$17</definedName>
    <definedName name="A126061738V">[1]Data8!$GD$1:$GD$10,[1]Data8!$GD$11:$GD$17</definedName>
    <definedName name="A126061742K">[1]Data7!$HF$1:$HF$10,[1]Data7!$HF$11:$HF$17</definedName>
    <definedName name="A126061746V">[1]Data8!$AJ$1:$AJ$10,[1]Data8!$AJ$11:$AJ$17</definedName>
    <definedName name="A126061750K">[1]Data8!$BH$1:$BH$10,[1]Data8!$BH$11:$BH$17</definedName>
    <definedName name="A126061754V">[1]Data9!$H$1:$H$10,[1]Data9!$H$11:$H$17</definedName>
    <definedName name="A126061758C">[1]Data9!$BD$1:$BD$10,[1]Data9!$BD$11:$BD$17</definedName>
    <definedName name="A126061762V">[1]Data7!$FJ$1:$FJ$10,[1]Data7!$FJ$11:$FJ$17</definedName>
    <definedName name="A126061766C">[1]Data8!$BZ$1:$BZ$10,[1]Data8!$BZ$11:$BZ$17</definedName>
    <definedName name="A126061770V">[1]Data8!$EN$1:$EN$10,[1]Data8!$EN$11:$EN$17</definedName>
    <definedName name="A126061774C">[1]Data7!$GH$1:$GH$10,[1]Data7!$GH$11:$GH$17</definedName>
    <definedName name="A126061778L">[1]Data7!$ID$1:$ID$10,[1]Data7!$ID$11:$ID$17</definedName>
    <definedName name="A126061782C">[1]Data8!$L$1:$L$10,[1]Data8!$L$11:$L$17</definedName>
    <definedName name="A126061786L">[1]Data8!$DP$1:$DP$10,[1]Data8!$DP$11:$DP$17</definedName>
    <definedName name="A126061790C">[1]Data8!$FF$1:$FF$10,[1]Data8!$FF$11:$FF$17</definedName>
    <definedName name="A126062370A">[1]Data8!$HH$1:$HH$10,[1]Data8!$HH$11:$HH$17</definedName>
    <definedName name="A126062374K">[1]Data8!$IF$1:$IF$10,[1]Data8!$IF$11:$IF$17</definedName>
    <definedName name="A126062378V">[1]Data9!$AL$1:$AL$10,[1]Data9!$AL$11:$AL$17</definedName>
    <definedName name="A126062382K">[1]Data8!$CX$1:$CX$10,[1]Data8!$CX$11:$CX$17</definedName>
    <definedName name="A126062386V">[1]Data8!$GJ$1:$GJ$10,[1]Data8!$GJ$11:$GJ$17</definedName>
    <definedName name="A126062390K">[1]Data7!$HL$1:$HL$10,[1]Data7!$HL$11:$HL$17</definedName>
    <definedName name="A126062394V">[1]Data8!$AP$1:$AP$10,[1]Data8!$AP$11:$AP$17</definedName>
    <definedName name="A126062402J">[1]Data9!$N$1:$N$10,[1]Data9!$N$11:$N$17</definedName>
    <definedName name="A126062406T">[1]Data9!$BJ$1:$BJ$10,[1]Data9!$BJ$11:$BJ$17</definedName>
    <definedName name="A126062410J">[1]Data7!$FP$1:$FP$10,[1]Data7!$FP$11:$FP$17</definedName>
    <definedName name="A126062422T">[1]Data7!$GN$1:$GN$10,[1]Data7!$GN$11:$GN$17</definedName>
    <definedName name="A126062426A">[1]Data7!$IJ$1:$IJ$10,[1]Data7!$IJ$11:$IJ$17</definedName>
    <definedName name="A126062430T">[1]Data8!$R$1:$R$10,[1]Data8!$R$11:$R$17</definedName>
    <definedName name="A126062434A">[1]Data8!$DV$1:$DV$10,[1]Data8!$DV$11:$DV$17</definedName>
    <definedName name="A126062438K">[1]Data8!$FL$1:$FL$10,[1]Data8!$FL$11:$FL$17</definedName>
    <definedName name="A126063018J">[1]Data8!$GY$1:$GY$10,[1]Data8!$GY$11:$GY$17</definedName>
    <definedName name="A126063022X">[1]Data8!$HW$1:$HW$10,[1]Data8!$HW$11:$HW$17</definedName>
    <definedName name="A126063026J">[1]Data9!$AC$1:$AC$10,[1]Data9!$AC$11:$AC$17</definedName>
    <definedName name="A126063030X">[1]Data8!$CO$1:$CO$10,[1]Data8!$CO$11:$CO$17</definedName>
    <definedName name="A126063034J">[1]Data8!$GA$1:$GA$10,[1]Data8!$GA$11:$GA$17</definedName>
    <definedName name="A126063038T">[1]Data7!$HC$1:$HC$10,[1]Data7!$HC$11:$HC$17</definedName>
    <definedName name="A126063042J">[1]Data8!$AG$1:$AG$10,[1]Data8!$AG$11:$AG$17</definedName>
    <definedName name="A126063046T">[1]Data8!$BE$1:$BE$10,[1]Data8!$BE$11:$BE$17</definedName>
    <definedName name="A126063050J">[1]Data9!$E$1:$E$10,[1]Data9!$E$11:$E$17</definedName>
    <definedName name="A126063054T">[1]Data9!$BA$1:$BA$10,[1]Data9!$BA$11:$BA$17</definedName>
    <definedName name="A126063058A">[1]Data7!$FG$1:$FG$10,[1]Data7!$FG$11:$FG$17</definedName>
    <definedName name="A126063062T">[1]Data8!$BW$1:$BW$10,[1]Data8!$BW$11:$BW$17</definedName>
    <definedName name="A126063066A">[1]Data8!$EK$1:$EK$10,[1]Data8!$EK$11:$EK$17</definedName>
    <definedName name="A126063070T">[1]Data7!$GE$1:$GE$10,[1]Data7!$GE$11:$GE$17</definedName>
    <definedName name="A126063074A">[1]Data7!$IA$1:$IA$10,[1]Data7!$IA$11:$IA$17</definedName>
    <definedName name="A126063078K">[1]Data8!$I$1:$I$10,[1]Data8!$I$11:$I$17</definedName>
    <definedName name="A126063082A">[1]Data8!$DM$1:$DM$10,[1]Data8!$DM$11:$DM$17</definedName>
    <definedName name="A126063086K">[1]Data8!$FC$1:$FC$10,[1]Data8!$FC$11:$FC$17</definedName>
    <definedName name="A126063666F">[1]Data2!$AU$1:$AU$10,[1]Data2!$AU$11:$AU$17</definedName>
    <definedName name="A126063670W">[1]Data2!$BS$1:$BS$10,[1]Data2!$BS$11:$BS$17</definedName>
    <definedName name="A126063674F">[1]Data2!$DO$1:$DO$10,[1]Data2!$DO$11:$DO$17</definedName>
    <definedName name="A126063678R">[1]Data1!$GA$1:$GA$10,[1]Data1!$GA$11:$GA$17</definedName>
    <definedName name="A126063682F">[1]Data2!$W$1:$W$10,[1]Data2!$W$11:$W$17</definedName>
    <definedName name="A126063686R">[1]Data1!$AY$1:$AY$10,[1]Data1!$AY$11:$AY$17</definedName>
    <definedName name="A126063690F">[1]Data1!$DS$1:$DS$10,[1]Data1!$DS$11:$DS$17</definedName>
    <definedName name="A126063694R">[1]Data1!$EQ$1:$EQ$10,[1]Data1!$EQ$11:$EQ$17</definedName>
    <definedName name="A126063698X">[1]Data2!$CQ$1:$CQ$10,[1]Data2!$CQ$11:$CQ$17</definedName>
    <definedName name="A126063702C">[1]Data2!$EM$1:$EM$10,[1]Data2!$EM$11:$EM$17</definedName>
    <definedName name="A126063706L">[1]Data1!$C$1:$C$10,[1]Data1!$C$11:$C$17</definedName>
    <definedName name="A126063710C">[1]Data1!$FI$1:$FI$10,[1]Data1!$FI$11:$FI$17</definedName>
    <definedName name="A126063714L">[1]Data1!$HW$1:$HW$10,[1]Data1!$HW$11:$HW$17</definedName>
    <definedName name="A126063718W">[1]Data1!$AA$1:$AA$10,[1]Data1!$AA$11:$AA$17</definedName>
    <definedName name="A126063722L">[1]Data1!$BW$1:$BW$10,[1]Data1!$BW$11:$BW$17</definedName>
    <definedName name="A126063726W">[1]Data1!$CU$1:$CU$10,[1]Data1!$CU$11:$CU$17</definedName>
    <definedName name="A126063730L">[1]Data1!$GY$1:$GY$10,[1]Data1!$GY$11:$GY$17</definedName>
    <definedName name="A126063734W">[1]Data1!$IO$1:$IO$10,[1]Data1!$IO$11:$IO$17</definedName>
    <definedName name="A126063810L">[1]Data13!$GM$1:$GM$10,[1]Data13!$GM$11:$GM$17</definedName>
    <definedName name="A126063814W">[1]Data13!$HK$1:$HK$10,[1]Data13!$HK$11:$HK$17</definedName>
    <definedName name="A126063818F">[1]Data14!$Q$1:$Q$10,[1]Data14!$Q$11:$Q$17</definedName>
    <definedName name="A126063822W">[1]Data13!$CC$1:$CC$10,[1]Data13!$CC$11:$CC$17</definedName>
    <definedName name="A126063826F">[1]Data13!$FO$1:$FO$10,[1]Data13!$FO$11:$FO$17</definedName>
    <definedName name="A126063830W">[1]Data12!$GQ$1:$GQ$10,[1]Data12!$GQ$11:$GQ$17</definedName>
    <definedName name="A126063834F">[1]Data13!$U$1:$U$10,[1]Data13!$U$11:$U$17</definedName>
    <definedName name="A126063838R">[1]Data13!$AS$1:$AS$10,[1]Data13!$AS$11:$AS$17</definedName>
    <definedName name="A126063842F">[1]Data13!$II$1:$II$10,[1]Data13!$II$11:$II$17</definedName>
    <definedName name="A126063846R">[1]Data14!$AO$1:$AO$10,[1]Data14!$AO$11:$AO$17</definedName>
    <definedName name="A126063850F">[1]Data12!$EU$1:$EU$10,[1]Data12!$EU$11:$EU$17</definedName>
    <definedName name="A126063854R">[1]Data13!$BK$1:$BK$10,[1]Data13!$BK$11:$BK$17</definedName>
    <definedName name="A126063858X">[1]Data13!$DY$1:$DY$10,[1]Data13!$DY$11:$DY$17</definedName>
    <definedName name="A126063862R">[1]Data12!$FS$1:$FS$10,[1]Data12!$FS$11:$FS$17</definedName>
    <definedName name="A126063866X">[1]Data12!$HO$1:$HO$10,[1]Data12!$HO$11:$HO$17</definedName>
    <definedName name="A126063870R">[1]Data12!$IM$1:$IM$10,[1]Data12!$IM$11:$IM$17</definedName>
    <definedName name="A126063874X">[1]Data13!$DA$1:$DA$10,[1]Data13!$DA$11:$DA$17</definedName>
    <definedName name="A126063878J">[1]Data13!$EQ$1:$EQ$10,[1]Data13!$EQ$11:$EQ$17</definedName>
    <definedName name="A126063882X">[1]Data18!$GE$1:$GE$10,[1]Data18!$GE$11:$GE$17</definedName>
    <definedName name="A126063886J">[1]Data18!$HC$1:$HC$10,[1]Data18!$HC$11:$HC$17</definedName>
    <definedName name="A126063894J">[1]Data18!$BU$1:$BU$10,[1]Data18!$BU$11:$BU$17</definedName>
    <definedName name="A126063898T">[1]Data18!$FG$1:$FG$10,[1]Data18!$FG$11:$FG$17</definedName>
    <definedName name="A126063902W">[1]Data17!$GI$1:$GI$10,[1]Data17!$GI$11:$GI$17</definedName>
    <definedName name="A126063906F">[1]Data18!$M$1:$M$10,[1]Data18!$M$11:$M$17</definedName>
    <definedName name="A126063910W">[1]Data18!$AK$1:$AK$10,[1]Data18!$AK$11:$AK$17</definedName>
    <definedName name="A126063914F">[1]Data18!$IA$1:$IA$10,[1]Data18!$IA$11:$IA$17</definedName>
    <definedName name="A126063922F">[1]Data17!$EM$1:$EM$10,[1]Data17!$EM$11:$EM$17</definedName>
    <definedName name="A126063926R">[1]Data18!$BC$1:$BC$10,[1]Data18!$BC$11:$BC$17</definedName>
    <definedName name="A126063930F">[1]Data18!$DQ$1:$DQ$10,[1]Data18!$DQ$11:$DQ$17</definedName>
    <definedName name="A126063934R">[1]Data17!$FK$1:$FK$10,[1]Data17!$FK$11:$FK$17</definedName>
    <definedName name="A126063938X">[1]Data17!$HG$1:$HG$10,[1]Data17!$HG$11:$HG$17</definedName>
    <definedName name="A126063942R">[1]Data17!$IE$1:$IE$10,[1]Data17!$IE$11:$IE$17</definedName>
    <definedName name="A126063946X">[1]Data18!$CS$1:$CS$10,[1]Data18!$CS$11:$CS$17</definedName>
    <definedName name="A126063950R">[1]Data18!$EI$1:$EI$10,[1]Data18!$EI$11:$EI$17</definedName>
    <definedName name="A126064098L">[1]Data12!$AE$1:$AE$10,[1]Data12!$AE$11:$AE$17</definedName>
    <definedName name="A126064102T">[1]Data12!$BC$1:$BC$10,[1]Data12!$BC$11:$BC$17</definedName>
    <definedName name="A126064106A">[1]Data12!$CY$1:$CY$10,[1]Data12!$CY$11:$CY$17</definedName>
    <definedName name="A126064110T">[1]Data11!$FK$1:$FK$10,[1]Data11!$FK$11:$FK$17</definedName>
    <definedName name="A126064114A">[1]Data12!$G$1:$G$10,[1]Data12!$G$11:$G$17</definedName>
    <definedName name="A126064118K">[1]Data11!$AI$1:$AI$10,[1]Data11!$AI$11:$AI$17</definedName>
    <definedName name="A126064122A">[1]Data11!$DC$1:$DC$10,[1]Data11!$DC$11:$DC$17</definedName>
    <definedName name="A126064126K">[1]Data11!$EA$1:$EA$10,[1]Data11!$EA$11:$EA$17</definedName>
    <definedName name="A126064130A">[1]Data12!$CA$1:$CA$10,[1]Data12!$CA$11:$CA$17</definedName>
    <definedName name="A126064134K">[1]Data12!$DW$1:$DW$10,[1]Data12!$DW$11:$DW$17</definedName>
    <definedName name="A126064138V">[1]Data10!$IC$1:$IC$10,[1]Data10!$IC$11:$IC$17</definedName>
    <definedName name="A126064142K">[1]Data11!$ES$1:$ES$10,[1]Data11!$ES$11:$ES$17</definedName>
    <definedName name="A126064146V">[1]Data11!$HG$1:$HG$10,[1]Data11!$HG$11:$HG$17</definedName>
    <definedName name="A126064150K">[1]Data11!$K$1:$K$10,[1]Data11!$K$11:$K$17</definedName>
    <definedName name="A126064154V">[1]Data11!$BG$1:$BG$10,[1]Data11!$BG$11:$BG$17</definedName>
    <definedName name="A126064158C">[1]Data11!$CE$1:$CE$10,[1]Data11!$CE$11:$CE$17</definedName>
    <definedName name="A126064162V">[1]Data11!$GI$1:$GI$10,[1]Data11!$GI$11:$GI$17</definedName>
    <definedName name="A126064166C">[1]Data11!$HY$1:$HY$10,[1]Data11!$HY$11:$HY$17</definedName>
    <definedName name="A126064170V">[1]Data15!$DE$1:$DE$10,[1]Data15!$DE$11:$DE$17</definedName>
    <definedName name="A126064174C">[1]Data15!$EC$1:$EC$10,[1]Data15!$EC$11:$EC$17</definedName>
    <definedName name="A126064178L">[1]Data15!$FY$1:$FY$10,[1]Data15!$FY$11:$FY$17</definedName>
    <definedName name="A126064182C">[1]Data14!$IK$1:$IK$10,[1]Data14!$IK$11:$IK$17</definedName>
    <definedName name="A126064186L">[1]Data15!$CG$1:$CG$10,[1]Data15!$CG$11:$CG$17</definedName>
    <definedName name="A126064190C">[1]Data14!$DI$1:$DI$10,[1]Data14!$DI$11:$DI$17</definedName>
    <definedName name="A126064194L">[1]Data14!$GC$1:$GC$10,[1]Data14!$GC$11:$GC$17</definedName>
    <definedName name="A126064198W">[1]Data14!$HA$1:$HA$10,[1]Data14!$HA$11:$HA$17</definedName>
    <definedName name="A126064202A">[1]Data15!$FA$1:$FA$10,[1]Data15!$FA$11:$FA$17</definedName>
    <definedName name="A126064206K">[1]Data15!$GW$1:$GW$10,[1]Data15!$GW$11:$GW$17</definedName>
    <definedName name="A126064210A">[1]Data14!$BM$1:$BM$10,[1]Data14!$BM$11:$BM$17</definedName>
    <definedName name="A126064214K">[1]Data14!$HS$1:$HS$10,[1]Data14!$HS$11:$HS$17</definedName>
    <definedName name="A126064218V">[1]Data15!$AQ$1:$AQ$10,[1]Data15!$AQ$11:$AQ$17</definedName>
    <definedName name="A126064222K">[1]Data14!$CK$1:$CK$10,[1]Data14!$CK$11:$CK$17</definedName>
    <definedName name="A126064226V">[1]Data14!$EG$1:$EG$10,[1]Data14!$EG$11:$EG$17</definedName>
    <definedName name="A126064230K">[1]Data14!$FE$1:$FE$10,[1]Data14!$FE$11:$FE$17</definedName>
    <definedName name="A126064234V">[1]Data15!$S$1:$S$10,[1]Data15!$S$11:$S$17</definedName>
    <definedName name="A126064238C">[1]Data15!$BI$1:$BI$10,[1]Data15!$BI$11:$BI$17</definedName>
    <definedName name="A126064242V">[1]Data17!$W$1:$W$10,[1]Data17!$W$11:$W$17</definedName>
    <definedName name="A126064246C">[1]Data17!$AU$1:$AU$10,[1]Data17!$AU$11:$AU$17</definedName>
    <definedName name="A126064250V">[1]Data17!$CQ$1:$CQ$10,[1]Data17!$CQ$11:$CQ$17</definedName>
    <definedName name="A126064254C">[1]Data16!$FC$1:$FC$10,[1]Data16!$FC$11:$FC$17</definedName>
    <definedName name="A126064258L">[1]Data16!$IO$1:$IO$10,[1]Data16!$IO$11:$IO$17</definedName>
    <definedName name="A126064262C">[1]Data16!$AA$1:$AA$10,[1]Data16!$AA$11:$AA$17</definedName>
    <definedName name="A126064266L">[1]Data16!$CU$1:$CU$10,[1]Data16!$CU$11:$CU$17</definedName>
    <definedName name="A126064270C">[1]Data16!$DS$1:$DS$10,[1]Data16!$DS$11:$DS$17</definedName>
    <definedName name="A126064274L">[1]Data17!$BS$1:$BS$10,[1]Data17!$BS$11:$BS$17</definedName>
    <definedName name="A126064278W">[1]Data17!$DO$1:$DO$10,[1]Data17!$DO$11:$DO$17</definedName>
    <definedName name="A126064282L">[1]Data15!$HU$1:$HU$10,[1]Data15!$HU$11:$HU$17</definedName>
    <definedName name="A126064286W">[1]Data16!$EK$1:$EK$10,[1]Data16!$EK$11:$EK$17</definedName>
    <definedName name="A126064290L">[1]Data16!$GY$1:$GY$10,[1]Data16!$GY$11:$GY$17</definedName>
    <definedName name="A126064294W">[1]Data16!$C$1:$C$10,[1]Data16!$C$11:$C$17</definedName>
    <definedName name="A126064298F">[1]Data16!$AY$1:$AY$10,[1]Data16!$AY$11:$AY$17</definedName>
    <definedName name="A126064302K">[1]Data16!$BW$1:$BW$10,[1]Data16!$BW$11:$BW$17</definedName>
    <definedName name="A126064306V">[1]Data16!$GA$1:$GA$10,[1]Data16!$GA$11:$GA$17</definedName>
    <definedName name="A126064310K">[1]Data16!$HQ$1:$HQ$10,[1]Data16!$HQ$11:$HQ$17</definedName>
    <definedName name="A126064314V">[1]Data2!$BP$1:$BP$10,[1]Data2!$BP$11:$BP$17</definedName>
    <definedName name="A126064318C">[1]Data2!$CN$1:$CN$10,[1]Data2!$CN$11:$CN$17</definedName>
    <definedName name="A126064322V">[1]Data2!$EJ$1:$EJ$10,[1]Data2!$EJ$11:$EJ$17</definedName>
    <definedName name="A126064326C">[1]Data1!$GV$1:$GV$10,[1]Data1!$GV$11:$GV$17</definedName>
    <definedName name="A126064330V">[1]Data2!$AR$1:$AR$10,[1]Data2!$AR$11:$AR$17</definedName>
    <definedName name="A126064334C">[1]Data1!$BT$1:$BT$10,[1]Data1!$BT$11:$BT$17</definedName>
    <definedName name="A126064338L">[1]Data1!$EN$1:$EN$10,[1]Data1!$EN$11:$EN$17</definedName>
    <definedName name="A126064346L">[1]Data2!$DL$1:$DL$10,[1]Data2!$DL$11:$DL$17</definedName>
    <definedName name="A126064350C">[1]Data2!$FH$1:$FH$10,[1]Data2!$FH$11:$FH$17</definedName>
    <definedName name="A126064354L">[1]Data1!$X$1:$X$10,[1]Data1!$X$11:$X$17</definedName>
    <definedName name="A126064366W">[1]Data1!$AV$1:$AV$10,[1]Data1!$AV$11:$AV$17</definedName>
    <definedName name="A126064370L">[1]Data1!$CR$1:$CR$10,[1]Data1!$CR$11:$CR$17</definedName>
    <definedName name="A126064374W">[1]Data1!$DP$1:$DP$10,[1]Data1!$DP$11:$DP$17</definedName>
    <definedName name="A126064378F">[1]Data1!$HT$1:$HT$10,[1]Data1!$HT$11:$HT$17</definedName>
    <definedName name="A126064382W">[1]Data2!$T$1:$T$10,[1]Data2!$T$11:$T$17</definedName>
    <definedName name="A126064458F">[1]Data13!$HH$1:$HH$10,[1]Data13!$HH$11:$HH$17</definedName>
    <definedName name="A126064462W">[1]Data13!$IF$1:$IF$10,[1]Data13!$IF$11:$IF$17</definedName>
    <definedName name="A126064466F">[1]Data14!$AL$1:$AL$10,[1]Data14!$AL$11:$AL$17</definedName>
    <definedName name="A126064470W">[1]Data13!$CX$1:$CX$10,[1]Data13!$CX$11:$CX$17</definedName>
    <definedName name="A126064474F">[1]Data13!$GJ$1:$GJ$10,[1]Data13!$GJ$11:$GJ$17</definedName>
    <definedName name="A126064478R">[1]Data12!$HL$1:$HL$10,[1]Data12!$HL$11:$HL$17</definedName>
    <definedName name="A126064482F">[1]Data13!$AP$1:$AP$10,[1]Data13!$AP$11:$AP$17</definedName>
    <definedName name="A126064490F">[1]Data14!$N$1:$N$10,[1]Data14!$N$11:$N$17</definedName>
    <definedName name="A126064494R">[1]Data14!$BJ$1:$BJ$10,[1]Data14!$BJ$11:$BJ$17</definedName>
    <definedName name="A126064498X">[1]Data12!$FP$1:$FP$10,[1]Data12!$FP$11:$FP$17</definedName>
    <definedName name="A126064510C">[1]Data12!$GN$1:$GN$10,[1]Data12!$GN$11:$GN$17</definedName>
    <definedName name="A126064514L">[1]Data12!$IJ$1:$IJ$10,[1]Data12!$IJ$11:$IJ$17</definedName>
    <definedName name="A126064518W">[1]Data13!$R$1:$R$10,[1]Data13!$R$11:$R$17</definedName>
    <definedName name="A126064522L">[1]Data13!$DV$1:$DV$10,[1]Data13!$DV$11:$DV$17</definedName>
    <definedName name="A126064526W">[1]Data13!$FL$1:$FL$10,[1]Data13!$FL$11:$FL$17</definedName>
    <definedName name="A126064530L">[1]Data18!$GZ$1:$GZ$10,[1]Data18!$GZ$11:$GZ$17</definedName>
    <definedName name="A126064534W">[1]Data18!$HX$1:$HX$10,[1]Data18!$HX$11:$HX$17</definedName>
    <definedName name="A126064542W">[1]Data18!$CP$1:$CP$10,[1]Data18!$CP$11:$CP$17</definedName>
    <definedName name="A126064546F">[1]Data18!$GB$1:$GB$10,[1]Data18!$GB$11:$GB$17</definedName>
    <definedName name="A126064550W">[1]Data17!$HD$1:$HD$10,[1]Data17!$HD$11:$HD$17</definedName>
    <definedName name="A126064554F">[1]Data18!$AH$1:$AH$10,[1]Data18!$AH$11:$AH$17</definedName>
    <definedName name="A126064570F">[1]Data17!$FH$1:$FH$10,[1]Data17!$FH$11:$FH$17</definedName>
    <definedName name="A126064582R">[1]Data17!$GF$1:$GF$10,[1]Data17!$GF$11:$GF$17</definedName>
    <definedName name="A126064586X">[1]Data17!$IB$1:$IB$10,[1]Data17!$IB$11:$IB$17</definedName>
    <definedName name="A126064590R">[1]Data18!$J$1:$J$10,[1]Data18!$J$11:$J$17</definedName>
    <definedName name="A126064594X">[1]Data18!$DN$1:$DN$10,[1]Data18!$DN$11:$DN$17</definedName>
    <definedName name="A126064598J">[1]Data18!$FD$1:$FD$10,[1]Data18!$FD$11:$FD$17</definedName>
    <definedName name="A126064746X">[1]Data12!$AZ$1:$AZ$10,[1]Data12!$AZ$11:$AZ$17</definedName>
    <definedName name="A126064750R">[1]Data12!$BX$1:$BX$10,[1]Data12!$BX$11:$BX$17</definedName>
    <definedName name="A126064754X">[1]Data12!$DT$1:$DT$10,[1]Data12!$DT$11:$DT$17</definedName>
    <definedName name="A126064758J">[1]Data11!$GF$1:$GF$10,[1]Data11!$GF$11:$GF$17</definedName>
    <definedName name="A126064762X">[1]Data12!$AB$1:$AB$10,[1]Data12!$AB$11:$AB$17</definedName>
    <definedName name="A126064766J">[1]Data11!$BD$1:$BD$10,[1]Data11!$BD$11:$BD$17</definedName>
    <definedName name="A126064770X">[1]Data11!$DX$1:$DX$10,[1]Data11!$DX$11:$DX$17</definedName>
    <definedName name="A126064778T">[1]Data12!$CV$1:$CV$10,[1]Data12!$CV$11:$CV$17</definedName>
    <definedName name="A126064782J">[1]Data12!$ER$1:$ER$10,[1]Data12!$ER$11:$ER$17</definedName>
    <definedName name="A126064786T">[1]Data11!$H$1:$H$10,[1]Data11!$H$11:$H$17</definedName>
    <definedName name="A126064798A">[1]Data11!$AF$1:$AF$10,[1]Data11!$AF$11:$AF$17</definedName>
    <definedName name="A126064802F">[1]Data11!$CB$1:$CB$10,[1]Data11!$CB$11:$CB$17</definedName>
    <definedName name="A126064806R">[1]Data11!$CZ$1:$CZ$10,[1]Data11!$CZ$11:$CZ$17</definedName>
    <definedName name="A126064810F">[1]Data11!$HD$1:$HD$10,[1]Data11!$HD$11:$HD$17</definedName>
    <definedName name="A126064814R">[1]Data12!$D$1:$D$10,[1]Data12!$D$11:$D$17</definedName>
    <definedName name="A126064818X">[1]Data15!$DZ$1:$DZ$10,[1]Data15!$DZ$11:$DZ$17</definedName>
    <definedName name="A126064822R">[1]Data15!$EX$1:$EX$10,[1]Data15!$EX$11:$EX$17</definedName>
    <definedName name="A126064826X">[1]Data15!$GT$1:$GT$10,[1]Data15!$GT$11:$GT$17</definedName>
    <definedName name="A126064830R">[1]Data15!$P$1:$P$10,[1]Data15!$P$11:$P$17</definedName>
    <definedName name="A126064834X">[1]Data15!$DB$1:$DB$10,[1]Data15!$DB$11:$DB$17</definedName>
    <definedName name="A126064838J">[1]Data14!$ED$1:$ED$10,[1]Data14!$ED$11:$ED$17</definedName>
    <definedName name="A126064842X">[1]Data14!$GX$1:$GX$10,[1]Data14!$GX$11:$GX$17</definedName>
    <definedName name="A126064850X">[1]Data15!$FV$1:$FV$10,[1]Data15!$FV$11:$FV$17</definedName>
    <definedName name="A126064854J">[1]Data15!$HR$1:$HR$10,[1]Data15!$HR$11:$HR$17</definedName>
    <definedName name="A126064858T">[1]Data14!$CH$1:$CH$10,[1]Data14!$CH$11:$CH$17</definedName>
    <definedName name="A126064870J">[1]Data14!$DF$1:$DF$10,[1]Data14!$DF$11:$DF$17</definedName>
    <definedName name="A126064874T">[1]Data14!$FB$1:$FB$10,[1]Data14!$FB$11:$FB$17</definedName>
    <definedName name="A126064878A">[1]Data14!$FZ$1:$FZ$10,[1]Data14!$FZ$11:$FZ$17</definedName>
    <definedName name="A126064882T">[1]Data15!$AN$1:$AN$10,[1]Data15!$AN$11:$AN$17</definedName>
    <definedName name="A126064886A">[1]Data15!$CD$1:$CD$10,[1]Data15!$CD$11:$CD$17</definedName>
    <definedName name="A126064890T">[1]Data17!$AR$1:$AR$10,[1]Data17!$AR$11:$AR$17</definedName>
    <definedName name="A126064894A">[1]Data17!$BP$1:$BP$10,[1]Data17!$BP$11:$BP$17</definedName>
    <definedName name="A126064898K">[1]Data17!$DL$1:$DL$10,[1]Data17!$DL$11:$DL$17</definedName>
    <definedName name="A126064902R">[1]Data16!$FX$1:$FX$10,[1]Data16!$FX$11:$FX$17</definedName>
    <definedName name="A126064906X">[1]Data17!$T$1:$T$10,[1]Data17!$T$11:$T$17</definedName>
    <definedName name="A126064910R">[1]Data16!$AV$1:$AV$10,[1]Data16!$AV$11:$AV$17</definedName>
    <definedName name="A126064914X">[1]Data16!$DP$1:$DP$10,[1]Data16!$DP$11:$DP$17</definedName>
    <definedName name="A126064922X">[1]Data17!$CN$1:$CN$10,[1]Data17!$CN$11:$CN$17</definedName>
    <definedName name="A126064926J">[1]Data17!$EJ$1:$EJ$10,[1]Data17!$EJ$11:$EJ$17</definedName>
    <definedName name="A126064930X">[1]Data15!$IP$1:$IP$10,[1]Data15!$IP$11:$IP$17</definedName>
    <definedName name="A126064942J">[1]Data16!$X$1:$X$10,[1]Data16!$X$11:$X$17</definedName>
    <definedName name="A126064946T">[1]Data16!$BT$1:$BT$10,[1]Data16!$BT$11:$BT$17</definedName>
    <definedName name="A126064950J">[1]Data16!$CR$1:$CR$10,[1]Data16!$CR$11:$CR$17</definedName>
    <definedName name="A126064954T">[1]Data16!$GV$1:$GV$10,[1]Data16!$GV$11:$GV$17</definedName>
    <definedName name="A126064958A">[1]Data16!$IL$1:$IL$10,[1]Data16!$IL$11:$IL$17</definedName>
    <definedName name="A126064962T">[1]Data2!$BD$1:$BD$10,[1]Data2!$BD$11:$BD$17</definedName>
    <definedName name="A126064966A">[1]Data2!$CB$1:$CB$10,[1]Data2!$CB$11:$CB$17</definedName>
    <definedName name="A126064970T">[1]Data2!$DX$1:$DX$10,[1]Data2!$DX$11:$DX$17</definedName>
    <definedName name="A126064974A">[1]Data1!$GJ$1:$GJ$10,[1]Data1!$GJ$11:$GJ$17</definedName>
    <definedName name="A126064978K">[1]Data2!$AF$1:$AF$10,[1]Data2!$AF$11:$AF$17</definedName>
    <definedName name="A126064982A">[1]Data1!$BH$1:$BH$10,[1]Data1!$BH$11:$BH$17</definedName>
    <definedName name="A126064986K">[1]Data1!$EB$1:$EB$10,[1]Data1!$EB$11:$EB$17</definedName>
    <definedName name="A126064990A">[1]Data1!$EZ$1:$EZ$10,[1]Data1!$EZ$11:$EZ$17</definedName>
    <definedName name="A126064994K">[1]Data2!$CZ$1:$CZ$10,[1]Data2!$CZ$11:$CZ$17</definedName>
    <definedName name="A126064998V">[1]Data2!$EV$1:$EV$10,[1]Data2!$EV$11:$EV$17</definedName>
    <definedName name="A126065002A">[1]Data1!$L$1:$L$10,[1]Data1!$L$11:$L$17</definedName>
    <definedName name="A126065006K">[1]Data1!$FR$1:$FR$10,[1]Data1!$FR$11:$FR$17</definedName>
    <definedName name="A126065010A">[1]Data1!$IF$1:$IF$10,[1]Data1!$IF$11:$IF$17</definedName>
    <definedName name="A126065014K">[1]Data1!$AJ$1:$AJ$10,[1]Data1!$AJ$11:$AJ$17</definedName>
    <definedName name="A126065018V">[1]Data1!$CF$1:$CF$10,[1]Data1!$CF$11:$CF$17</definedName>
    <definedName name="A126065022K">[1]Data1!$DD$1:$DD$10,[1]Data1!$DD$11:$DD$17</definedName>
    <definedName name="A126065026V">[1]Data1!$HH$1:$HH$10,[1]Data1!$HH$11:$HH$17</definedName>
    <definedName name="A126065030K">[1]Data2!$H$1:$H$10,[1]Data2!$H$11:$H$17</definedName>
    <definedName name="A126065106V">[1]Data13!$GV$1:$GV$10,[1]Data13!$GV$11:$GV$17</definedName>
    <definedName name="A126065110K">[1]Data13!$HT$1:$HT$10,[1]Data13!$HT$11:$HT$17</definedName>
    <definedName name="A126065114V">[1]Data14!$Z$1:$Z$10,[1]Data14!$Z$11:$Z$17</definedName>
    <definedName name="A126065118C">[1]Data13!$CL$1:$CL$10,[1]Data13!$CL$11:$CL$17</definedName>
    <definedName name="A126065122V">[1]Data13!$FX$1:$FX$10,[1]Data13!$FX$11:$FX$17</definedName>
    <definedName name="A126065126C">[1]Data12!$GZ$1:$GZ$10,[1]Data12!$GZ$11:$GZ$17</definedName>
    <definedName name="A126065130V">[1]Data13!$AD$1:$AD$10,[1]Data13!$AD$11:$AD$17</definedName>
    <definedName name="A126065134C">[1]Data13!$BB$1:$BB$10,[1]Data13!$BB$11:$BB$17</definedName>
    <definedName name="A126065138L">[1]Data14!$B$1:$B$10,[1]Data14!$B$11:$B$17</definedName>
    <definedName name="A126065142C">[1]Data14!$AX$1:$AX$10,[1]Data14!$AX$11:$AX$17</definedName>
    <definedName name="A126065146L">[1]Data12!$FD$1:$FD$10,[1]Data12!$FD$11:$FD$17</definedName>
    <definedName name="A126065150C">[1]Data13!$BT$1:$BT$10,[1]Data13!$BT$11:$BT$17</definedName>
    <definedName name="A126065154L">[1]Data13!$EH$1:$EH$10,[1]Data13!$EH$11:$EH$17</definedName>
    <definedName name="A126065158W">[1]Data12!$GB$1:$GB$10,[1]Data12!$GB$11:$GB$17</definedName>
    <definedName name="A126065162L">[1]Data12!$HX$1:$HX$10,[1]Data12!$HX$11:$HX$17</definedName>
    <definedName name="A126065166W">[1]Data13!$F$1:$F$10,[1]Data13!$F$11:$F$17</definedName>
    <definedName name="A126065170L">[1]Data13!$DJ$1:$DJ$10,[1]Data13!$DJ$11:$DJ$17</definedName>
    <definedName name="A126065174W">[1]Data13!$EZ$1:$EZ$10,[1]Data13!$EZ$11:$EZ$17</definedName>
    <definedName name="A126065178F">[1]Data18!$GN$1:$GN$10,[1]Data18!$GN$11:$GN$17</definedName>
    <definedName name="A126065182W">[1]Data18!$HL$1:$HL$10,[1]Data18!$HL$11:$HL$17</definedName>
    <definedName name="A126065190W">[1]Data18!$CD$1:$CD$10,[1]Data18!$CD$11:$CD$17</definedName>
    <definedName name="A126065194F">[1]Data18!$FP$1:$FP$10,[1]Data18!$FP$11:$FP$17</definedName>
    <definedName name="A126065198R">[1]Data17!$GR$1:$GR$10,[1]Data17!$GR$11:$GR$17</definedName>
    <definedName name="A126065202V">[1]Data18!$V$1:$V$10,[1]Data18!$V$11:$V$17</definedName>
    <definedName name="A126065206C">[1]Data18!$AT$1:$AT$10,[1]Data18!$AT$11:$AT$17</definedName>
    <definedName name="A126065210V">[1]Data18!$IJ$1:$IJ$10,[1]Data18!$IJ$11:$IJ$17</definedName>
    <definedName name="A126065218L">[1]Data17!$EV$1:$EV$10,[1]Data17!$EV$11:$EV$17</definedName>
    <definedName name="A126065222C">[1]Data18!$BL$1:$BL$10,[1]Data18!$BL$11:$BL$17</definedName>
    <definedName name="A126065226L">[1]Data18!$DZ$1:$DZ$10,[1]Data18!$DZ$11:$DZ$17</definedName>
    <definedName name="A126065230C">[1]Data17!$FT$1:$FT$10,[1]Data17!$FT$11:$FT$17</definedName>
    <definedName name="A126065234L">[1]Data17!$HP$1:$HP$10,[1]Data17!$HP$11:$HP$17</definedName>
    <definedName name="A126065238W">[1]Data17!$IN$1:$IN$10,[1]Data17!$IN$11:$IN$17</definedName>
    <definedName name="A126065242L">[1]Data18!$DB$1:$DB$10,[1]Data18!$DB$11:$DB$17</definedName>
    <definedName name="A126065246W">[1]Data18!$ER$1:$ER$10,[1]Data18!$ER$11:$ER$17</definedName>
    <definedName name="A126065394X">[1]Data12!$AN$1:$AN$10,[1]Data12!$AN$11:$AN$17</definedName>
    <definedName name="A126065398J">[1]Data12!$BL$1:$BL$10,[1]Data12!$BL$11:$BL$17</definedName>
    <definedName name="A126065402L">[1]Data12!$DH$1:$DH$10,[1]Data12!$DH$11:$DH$17</definedName>
    <definedName name="A126065406W">[1]Data11!$FT$1:$FT$10,[1]Data11!$FT$11:$FT$17</definedName>
    <definedName name="A126065410L">[1]Data12!$P$1:$P$10,[1]Data12!$P$11:$P$17</definedName>
    <definedName name="A126065414W">[1]Data11!$AR$1:$AR$10,[1]Data11!$AR$11:$AR$17</definedName>
    <definedName name="A126065418F">[1]Data11!$DL$1:$DL$10,[1]Data11!$DL$11:$DL$17</definedName>
    <definedName name="A126065422W">[1]Data11!$EJ$1:$EJ$10,[1]Data11!$EJ$11:$EJ$17</definedName>
    <definedName name="A126065426F">[1]Data12!$CJ$1:$CJ$10,[1]Data12!$CJ$11:$CJ$17</definedName>
    <definedName name="A126065430W">[1]Data12!$EF$1:$EF$10,[1]Data12!$EF$11:$EF$17</definedName>
    <definedName name="A126065434F">[1]Data10!$IL$1:$IL$10,[1]Data10!$IL$11:$IL$17</definedName>
    <definedName name="A126065438R">[1]Data11!$FB$1:$FB$10,[1]Data11!$FB$11:$FB$17</definedName>
    <definedName name="A126065442F">[1]Data11!$HP$1:$HP$10,[1]Data11!$HP$11:$HP$17</definedName>
    <definedName name="A126065446R">[1]Data11!$T$1:$T$10,[1]Data11!$T$11:$T$17</definedName>
    <definedName name="A126065450F">[1]Data11!$BP$1:$BP$10,[1]Data11!$BP$11:$BP$17</definedName>
    <definedName name="A126065454R">[1]Data11!$CN$1:$CN$10,[1]Data11!$CN$11:$CN$17</definedName>
    <definedName name="A126065458X">[1]Data11!$GR$1:$GR$10,[1]Data11!$GR$11:$GR$17</definedName>
    <definedName name="A126065462R">[1]Data11!$IH$1:$IH$10,[1]Data11!$IH$11:$IH$17</definedName>
    <definedName name="A126065466X">[1]Data15!$DN$1:$DN$10,[1]Data15!$DN$11:$DN$17</definedName>
    <definedName name="A126065470R">[1]Data15!$EL$1:$EL$10,[1]Data15!$EL$11:$EL$17</definedName>
    <definedName name="A126065474X">[1]Data15!$GH$1:$GH$10,[1]Data15!$GH$11:$GH$17</definedName>
    <definedName name="A126065478J">[1]Data15!$D$1:$D$10,[1]Data15!$D$11:$D$17</definedName>
    <definedName name="A126065482X">[1]Data15!$CP$1:$CP$10,[1]Data15!$CP$11:$CP$17</definedName>
    <definedName name="A126065486J">[1]Data14!$DR$1:$DR$10,[1]Data14!$DR$11:$DR$17</definedName>
    <definedName name="A126065490X">[1]Data14!$GL$1:$GL$10,[1]Data14!$GL$11:$GL$17</definedName>
    <definedName name="A126065494J">[1]Data14!$HJ$1:$HJ$10,[1]Data14!$HJ$11:$HJ$17</definedName>
    <definedName name="A126065498T">[1]Data15!$FJ$1:$FJ$10,[1]Data15!$FJ$11:$FJ$17</definedName>
    <definedName name="A126065502W">[1]Data15!$HF$1:$HF$10,[1]Data15!$HF$11:$HF$17</definedName>
    <definedName name="A126065506F">[1]Data14!$BV$1:$BV$10,[1]Data14!$BV$11:$BV$17</definedName>
    <definedName name="A126065510W">[1]Data14!$IB$1:$IB$10,[1]Data14!$IB$11:$IB$17</definedName>
    <definedName name="A126065514F">[1]Data15!$AZ$1:$AZ$10,[1]Data15!$AZ$11:$AZ$17</definedName>
    <definedName name="A126065518R">[1]Data14!$CT$1:$CT$10,[1]Data14!$CT$11:$CT$17</definedName>
    <definedName name="A126065522F">[1]Data14!$EP$1:$EP$10,[1]Data14!$EP$11:$EP$17</definedName>
    <definedName name="A126065526R">[1]Data14!$FN$1:$FN$10,[1]Data14!$FN$11:$FN$17</definedName>
    <definedName name="A126065530F">[1]Data15!$AB$1:$AB$10,[1]Data15!$AB$11:$AB$17</definedName>
    <definedName name="A126065534R">[1]Data15!$BR$1:$BR$10,[1]Data15!$BR$11:$BR$17</definedName>
    <definedName name="A126065538X">[1]Data17!$AF$1:$AF$10,[1]Data17!$AF$11:$AF$17</definedName>
    <definedName name="A126065542R">[1]Data17!$BD$1:$BD$10,[1]Data17!$BD$11:$BD$17</definedName>
    <definedName name="A126065546X">[1]Data17!$CZ$1:$CZ$10,[1]Data17!$CZ$11:$CZ$17</definedName>
    <definedName name="A126065550R">[1]Data16!$FL$1:$FL$10,[1]Data16!$FL$11:$FL$17</definedName>
    <definedName name="A126065554X">[1]Data17!$H$1:$H$10,[1]Data17!$H$11:$H$17</definedName>
    <definedName name="A126065558J">[1]Data16!$AJ$1:$AJ$10,[1]Data16!$AJ$11:$AJ$17</definedName>
    <definedName name="A126065562X">[1]Data16!$DD$1:$DD$10,[1]Data16!$DD$11:$DD$17</definedName>
    <definedName name="A126065566J">[1]Data16!$EB$1:$EB$10,[1]Data16!$EB$11:$EB$17</definedName>
    <definedName name="A126065570X">[1]Data17!$CB$1:$CB$10,[1]Data17!$CB$11:$CB$17</definedName>
    <definedName name="A126065574J">[1]Data17!$DX$1:$DX$10,[1]Data17!$DX$11:$DX$17</definedName>
    <definedName name="A126065578T">[1]Data15!$ID$1:$ID$10,[1]Data15!$ID$11:$ID$17</definedName>
    <definedName name="A126065582J">[1]Data16!$ET$1:$ET$10,[1]Data16!$ET$11:$ET$17</definedName>
    <definedName name="A126065586T">[1]Data16!$HH$1:$HH$10,[1]Data16!$HH$11:$HH$17</definedName>
    <definedName name="A126065590J">[1]Data16!$L$1:$L$10,[1]Data16!$L$11:$L$17</definedName>
    <definedName name="A126065594T">[1]Data16!$BH$1:$BH$10,[1]Data16!$BH$11:$BH$17</definedName>
    <definedName name="A126065598A">[1]Data16!$CF$1:$CF$10,[1]Data16!$CF$11:$CF$17</definedName>
    <definedName name="A126065602F">[1]Data16!$GJ$1:$GJ$10,[1]Data16!$GJ$11:$GJ$17</definedName>
    <definedName name="A126065606R">[1]Data16!$HZ$1:$HZ$10,[1]Data16!$HZ$11:$HZ$17</definedName>
    <definedName name="A126065610F">[1]Data2!$BM$1:$BM$10,[1]Data2!$BM$11:$BM$17</definedName>
    <definedName name="A126065614R">[1]Data2!$CK$1:$CK$10,[1]Data2!$CK$11:$CK$17</definedName>
    <definedName name="A126065618X">[1]Data2!$EG$1:$EG$10,[1]Data2!$EG$11:$EG$17</definedName>
    <definedName name="A126065622R">[1]Data1!$GS$1:$GS$10,[1]Data1!$GS$11:$GS$17</definedName>
    <definedName name="A126065626X">[1]Data2!$AO$1:$AO$10,[1]Data2!$AO$11:$AO$17</definedName>
    <definedName name="A126065630R">[1]Data1!$BQ$1:$BQ$10,[1]Data1!$BQ$11:$BQ$17</definedName>
    <definedName name="A126065634X">[1]Data1!$EK$1:$EK$10,[1]Data1!$EK$11:$EK$17</definedName>
    <definedName name="A126065638J">[1]Data1!$FF$1:$FF$10,[1]Data1!$FF$11:$FF$17</definedName>
    <definedName name="A126065642X">[1]Data2!$DI$1:$DI$10,[1]Data2!$DI$11:$DI$17</definedName>
    <definedName name="A126065646J">[1]Data2!$FE$1:$FE$10,[1]Data2!$FE$11:$FE$17</definedName>
    <definedName name="A126065650X">[1]Data1!$U$1:$U$10,[1]Data1!$U$11:$U$17</definedName>
    <definedName name="A126065654J">[1]Data1!$FX$1:$FX$10,[1]Data1!$FX$11:$FX$17</definedName>
    <definedName name="A126065658T">[1]Data1!$IL$1:$IL$10,[1]Data1!$IL$11:$IL$17</definedName>
    <definedName name="A126065662J">[1]Data1!$AS$1:$AS$10,[1]Data1!$AS$11:$AS$17</definedName>
    <definedName name="A126065666T">[1]Data1!$CO$1:$CO$10,[1]Data1!$CO$11:$CO$17</definedName>
    <definedName name="A126065670J">[1]Data1!$DM$1:$DM$10,[1]Data1!$DM$11:$DM$17</definedName>
    <definedName name="A126065674T">[1]Data1!$HQ$1:$HQ$10,[1]Data1!$HQ$11:$HQ$17</definedName>
    <definedName name="A126065678A">[1]Data2!$Q$1:$Q$10,[1]Data2!$Q$11:$Q$17</definedName>
    <definedName name="A126065754T">[1]Data13!$HE$1:$HE$10,[1]Data13!$HE$11:$HE$17</definedName>
    <definedName name="A126065758A">[1]Data13!$IC$1:$IC$10,[1]Data13!$IC$11:$IC$17</definedName>
    <definedName name="A126065762T">[1]Data14!$AI$1:$AI$10,[1]Data14!$AI$11:$AI$17</definedName>
    <definedName name="A126065766A">[1]Data13!$CU$1:$CU$10,[1]Data13!$CU$11:$CU$17</definedName>
    <definedName name="A126065770T">[1]Data13!$GG$1:$GG$10,[1]Data13!$GG$11:$GG$17</definedName>
    <definedName name="A126065774A">[1]Data12!$HI$1:$HI$10,[1]Data12!$HI$11:$HI$17</definedName>
    <definedName name="A126065778K">[1]Data13!$AM$1:$AM$10,[1]Data13!$AM$11:$AM$17</definedName>
    <definedName name="A126065782A">[1]Data13!$BH$1:$BH$10,[1]Data13!$BH$11:$BH$17</definedName>
    <definedName name="A126065786K">[1]Data14!$K$1:$K$10,[1]Data14!$K$11:$K$17</definedName>
    <definedName name="A126065790A">[1]Data14!$BG$1:$BG$10,[1]Data14!$BG$11:$BG$17</definedName>
    <definedName name="A126065794K">[1]Data12!$FM$1:$FM$10,[1]Data12!$FM$11:$FM$17</definedName>
    <definedName name="A126065798V">[1]Data13!$BZ$1:$BZ$10,[1]Data13!$BZ$11:$BZ$17</definedName>
    <definedName name="A126065802X">[1]Data13!$EN$1:$EN$10,[1]Data13!$EN$11:$EN$17</definedName>
    <definedName name="A126065806J">[1]Data12!$GK$1:$GK$10,[1]Data12!$GK$11:$GK$17</definedName>
    <definedName name="A126065810X">[1]Data12!$IG$1:$IG$10,[1]Data12!$IG$11:$IG$17</definedName>
    <definedName name="A126065814J">[1]Data13!$O$1:$O$10,[1]Data13!$O$11:$O$17</definedName>
    <definedName name="A126065818T">[1]Data13!$DS$1:$DS$10,[1]Data13!$DS$11:$DS$17</definedName>
    <definedName name="A126065822J">[1]Data13!$FI$1:$FI$10,[1]Data13!$FI$11:$FI$17</definedName>
    <definedName name="A126065826T">[1]Data18!$GW$1:$GW$10,[1]Data18!$GW$11:$GW$17</definedName>
    <definedName name="A126065830J">[1]Data18!$HU$1:$HU$10,[1]Data18!$HU$11:$HU$17</definedName>
    <definedName name="A126065838A">[1]Data18!$CM$1:$CM$10,[1]Data18!$CM$11:$CM$17</definedName>
    <definedName name="A126065842T">[1]Data18!$FY$1:$FY$10,[1]Data18!$FY$11:$FY$17</definedName>
    <definedName name="A126065846A">[1]Data17!$HA$1:$HA$10,[1]Data17!$HA$11:$HA$17</definedName>
    <definedName name="A126065850T">[1]Data18!$AE$1:$AE$10,[1]Data18!$AE$11:$AE$17</definedName>
    <definedName name="A126065854A">[1]Data18!$AZ$1:$AZ$10,[1]Data18!$AZ$11:$AZ$17</definedName>
    <definedName name="A126065866K">[1]Data17!$FE$1:$FE$10,[1]Data17!$FE$11:$FE$17</definedName>
    <definedName name="A126065870A">[1]Data18!$BR$1:$BR$10,[1]Data18!$BR$11:$BR$17</definedName>
    <definedName name="A126065874K">[1]Data18!$EF$1:$EF$10,[1]Data18!$EF$11:$EF$17</definedName>
    <definedName name="A126065878V">[1]Data17!$GC$1:$GC$10,[1]Data17!$GC$11:$GC$17</definedName>
    <definedName name="A126065882K">[1]Data17!$HY$1:$HY$10,[1]Data17!$HY$11:$HY$17</definedName>
    <definedName name="A126065886V">[1]Data18!$G$1:$G$10,[1]Data18!$G$11:$G$17</definedName>
    <definedName name="A126065890K">[1]Data18!$DK$1:$DK$10,[1]Data18!$DK$11:$DK$17</definedName>
    <definedName name="A126065894V">[1]Data18!$FA$1:$FA$10,[1]Data18!$FA$11:$FA$17</definedName>
    <definedName name="A126066042L">[1]Data12!$AW$1:$AW$10,[1]Data12!$AW$11:$AW$17</definedName>
    <definedName name="A126066046W">[1]Data12!$BU$1:$BU$10,[1]Data12!$BU$11:$BU$17</definedName>
    <definedName name="A126066050L">[1]Data12!$DQ$1:$DQ$10,[1]Data12!$DQ$11:$DQ$17</definedName>
    <definedName name="A126066054W">[1]Data11!$GC$1:$GC$10,[1]Data11!$GC$11:$GC$17</definedName>
    <definedName name="A126066058F">[1]Data12!$Y$1:$Y$10,[1]Data12!$Y$11:$Y$17</definedName>
    <definedName name="A126066062W">[1]Data11!$BA$1:$BA$10,[1]Data11!$BA$11:$BA$17</definedName>
    <definedName name="A126066066F">[1]Data11!$DU$1:$DU$10,[1]Data11!$DU$11:$DU$17</definedName>
    <definedName name="A126066070W">[1]Data11!$EP$1:$EP$10,[1]Data11!$EP$11:$EP$17</definedName>
    <definedName name="A126066074F">[1]Data12!$CS$1:$CS$10,[1]Data12!$CS$11:$CS$17</definedName>
    <definedName name="A126066078R">[1]Data12!$EO$1:$EO$10,[1]Data12!$EO$11:$EO$17</definedName>
    <definedName name="A126066082F">[1]Data11!$E$1:$E$10,[1]Data11!$E$11:$E$17</definedName>
    <definedName name="A126066086R">[1]Data11!$FH$1:$FH$10,[1]Data11!$FH$11:$FH$17</definedName>
    <definedName name="A126066090F">[1]Data11!$HV$1:$HV$10,[1]Data11!$HV$11:$HV$17</definedName>
    <definedName name="A126066094R">[1]Data11!$AC$1:$AC$10,[1]Data11!$AC$11:$AC$17</definedName>
    <definedName name="A126066098X">[1]Data11!$BY$1:$BY$10,[1]Data11!$BY$11:$BY$17</definedName>
    <definedName name="A126066102C">[1]Data11!$CW$1:$CW$10,[1]Data11!$CW$11:$CW$17</definedName>
    <definedName name="A126066106L">[1]Data11!$HA$1:$HA$10,[1]Data11!$HA$11:$HA$17</definedName>
    <definedName name="A126066110C">[1]Data11!$IQ$1:$IQ$10,[1]Data11!$IQ$11:$IQ$17</definedName>
    <definedName name="A126066114L">[1]Data15!$DW$1:$DW$10,[1]Data15!$DW$11:$DW$17</definedName>
    <definedName name="A126066118W">[1]Data15!$EU$1:$EU$10,[1]Data15!$EU$11:$EU$17</definedName>
    <definedName name="A126066122L">[1]Data15!$GQ$1:$GQ$10,[1]Data15!$GQ$11:$GQ$17</definedName>
    <definedName name="A126066126W">[1]Data15!$M$1:$M$10,[1]Data15!$M$11:$M$17</definedName>
    <definedName name="A126066130L">[1]Data15!$CY$1:$CY$10,[1]Data15!$CY$11:$CY$17</definedName>
    <definedName name="A126066134W">[1]Data14!$EA$1:$EA$10,[1]Data14!$EA$11:$EA$17</definedName>
    <definedName name="A126066138F">[1]Data14!$GU$1:$GU$10,[1]Data14!$GU$11:$GU$17</definedName>
    <definedName name="A126066142W">[1]Data14!$HP$1:$HP$10,[1]Data14!$HP$11:$HP$17</definedName>
    <definedName name="A126066146F">[1]Data15!$FS$1:$FS$10,[1]Data15!$FS$11:$FS$17</definedName>
    <definedName name="A126066150W">[1]Data15!$HO$1:$HO$10,[1]Data15!$HO$11:$HO$17</definedName>
    <definedName name="A126066154F">[1]Data14!$CE$1:$CE$10,[1]Data14!$CE$11:$CE$17</definedName>
    <definedName name="A126066158R">[1]Data14!$IH$1:$IH$10,[1]Data14!$IH$11:$IH$17</definedName>
    <definedName name="A126066162F">[1]Data15!$BF$1:$BF$10,[1]Data15!$BF$11:$BF$17</definedName>
    <definedName name="A126066166R">[1]Data14!$DC$1:$DC$10,[1]Data14!$DC$11:$DC$17</definedName>
    <definedName name="A126066170F">[1]Data14!$EY$1:$EY$10,[1]Data14!$EY$11:$EY$17</definedName>
    <definedName name="A126066174R">[1]Data14!$FW$1:$FW$10,[1]Data14!$FW$11:$FW$17</definedName>
    <definedName name="A126066178X">[1]Data15!$AK$1:$AK$10,[1]Data15!$AK$11:$AK$17</definedName>
    <definedName name="A126066182R">[1]Data15!$CA$1:$CA$10,[1]Data15!$CA$11:$CA$17</definedName>
    <definedName name="A126066186X">[1]Data17!$AO$1:$AO$10,[1]Data17!$AO$11:$AO$17</definedName>
    <definedName name="A126066190R">[1]Data17!$BM$1:$BM$10,[1]Data17!$BM$11:$BM$17</definedName>
    <definedName name="A126066194X">[1]Data17!$DI$1:$DI$10,[1]Data17!$DI$11:$DI$17</definedName>
    <definedName name="A126066198J">[1]Data16!$FU$1:$FU$10,[1]Data16!$FU$11:$FU$17</definedName>
    <definedName name="A126066202L">[1]Data17!$Q$1:$Q$10,[1]Data17!$Q$11:$Q$17</definedName>
    <definedName name="A126066206W">[1]Data16!$AS$1:$AS$10,[1]Data16!$AS$11:$AS$17</definedName>
    <definedName name="A126066210L">[1]Data16!$DM$1:$DM$10,[1]Data16!$DM$11:$DM$17</definedName>
    <definedName name="A126066214W">[1]Data16!$EH$1:$EH$10,[1]Data16!$EH$11:$EH$17</definedName>
    <definedName name="A126066218F">[1]Data17!$CK$1:$CK$10,[1]Data17!$CK$11:$CK$17</definedName>
    <definedName name="A126066222W">[1]Data17!$EG$1:$EG$10,[1]Data17!$EG$11:$EG$17</definedName>
    <definedName name="A126066226F">[1]Data15!$IM$1:$IM$10,[1]Data15!$IM$11:$IM$17</definedName>
    <definedName name="A126066230W">[1]Data16!$EZ$1:$EZ$10,[1]Data16!$EZ$11:$EZ$17</definedName>
    <definedName name="A126066234F">[1]Data16!$HN$1:$HN$10,[1]Data16!$HN$11:$HN$17</definedName>
    <definedName name="A126066238R">[1]Data16!$U$1:$U$10,[1]Data16!$U$11:$U$17</definedName>
    <definedName name="A126066242F">[1]Data16!$BQ$1:$BQ$10,[1]Data16!$BQ$11:$BQ$17</definedName>
    <definedName name="A126066246R">[1]Data16!$CO$1:$CO$10,[1]Data16!$CO$11:$CO$17</definedName>
    <definedName name="A126066250F">[1]Data16!$GS$1:$GS$10,[1]Data16!$GS$11:$GS$17</definedName>
    <definedName name="A126066254R">[1]Data16!$II$1:$II$10,[1]Data16!$II$11:$II$17</definedName>
    <definedName name="A126066258X">[1]Data2!$BJ$1:$BJ$10,[1]Data2!$BJ$11:$BJ$17</definedName>
    <definedName name="A126066262R">[1]Data2!$CH$1:$CH$10,[1]Data2!$CH$11:$CH$17</definedName>
    <definedName name="A126066266X">[1]Data2!$ED$1:$ED$10,[1]Data2!$ED$11:$ED$17</definedName>
    <definedName name="A126066270R">[1]Data1!$GP$1:$GP$10,[1]Data1!$GP$11:$GP$17</definedName>
    <definedName name="A126066274X">[1]Data2!$AL$1:$AL$10,[1]Data2!$AL$11:$AL$17</definedName>
    <definedName name="A126066278J">[1]Data1!$BN$1:$BN$10,[1]Data1!$BN$11:$BN$17</definedName>
    <definedName name="A126066282X">[1]Data1!$EH$1:$EH$10,[1]Data1!$EH$11:$EH$17</definedName>
    <definedName name="A126066286J">[1]Data1!$FC$1:$FC$10,[1]Data1!$FC$11:$FC$17</definedName>
    <definedName name="A126066290X">[1]Data2!$DF$1:$DF$10,[1]Data2!$DF$11:$DF$17</definedName>
    <definedName name="A126066294J">[1]Data2!$FB$1:$FB$10,[1]Data2!$FB$11:$FB$17</definedName>
    <definedName name="A126066298T">[1]Data1!$R$1:$R$10,[1]Data1!$R$11:$R$17</definedName>
    <definedName name="A126066302W">[1]Data1!$FU$1:$FU$10,[1]Data1!$FU$11:$FU$17</definedName>
    <definedName name="A126066306F">[1]Data1!$II$1:$II$10,[1]Data1!$II$11:$II$17</definedName>
    <definedName name="A126066310W">[1]Data1!$AP$1:$AP$10,[1]Data1!$AP$11:$AP$17</definedName>
    <definedName name="A126066314F">[1]Data1!$CL$1:$CL$10,[1]Data1!$CL$11:$CL$17</definedName>
    <definedName name="A126066318R">[1]Data1!$DJ$1:$DJ$10,[1]Data1!$DJ$11:$DJ$17</definedName>
    <definedName name="A126066322F">[1]Data1!$HN$1:$HN$10,[1]Data1!$HN$11:$HN$17</definedName>
    <definedName name="A126066326R">[1]Data2!$N$1:$N$10,[1]Data2!$N$11:$N$17</definedName>
    <definedName name="A126066402F">[1]Data13!$HB$1:$HB$10,[1]Data13!$HB$11:$HB$17</definedName>
    <definedName name="A126066406R">[1]Data13!$HZ$1:$HZ$10,[1]Data13!$HZ$11:$HZ$17</definedName>
    <definedName name="A126066410F">[1]Data14!$AF$1:$AF$10,[1]Data14!$AF$11:$AF$17</definedName>
    <definedName name="A126066414R">[1]Data13!$CR$1:$CR$10,[1]Data13!$CR$11:$CR$17</definedName>
    <definedName name="A126066418X">[1]Data13!$GD$1:$GD$10,[1]Data13!$GD$11:$GD$17</definedName>
    <definedName name="A126066422R">[1]Data12!$HF$1:$HF$10,[1]Data12!$HF$11:$HF$17</definedName>
    <definedName name="A126066426X">[1]Data13!$AJ$1:$AJ$10,[1]Data13!$AJ$11:$AJ$17</definedName>
    <definedName name="A126066430R">[1]Data13!$BE$1:$BE$10,[1]Data13!$BE$11:$BE$17</definedName>
    <definedName name="A126066434X">[1]Data14!$H$1:$H$10,[1]Data14!$H$11:$H$17</definedName>
    <definedName name="A126066438J">[1]Data14!$BD$1:$BD$10,[1]Data14!$BD$11:$BD$17</definedName>
    <definedName name="A126066442X">[1]Data12!$FJ$1:$FJ$10,[1]Data12!$FJ$11:$FJ$17</definedName>
    <definedName name="A126066446J">[1]Data13!$BW$1:$BW$10,[1]Data13!$BW$11:$BW$17</definedName>
    <definedName name="A126066450X">[1]Data13!$EK$1:$EK$10,[1]Data13!$EK$11:$EK$17</definedName>
    <definedName name="A126066454J">[1]Data12!$GH$1:$GH$10,[1]Data12!$GH$11:$GH$17</definedName>
    <definedName name="A126066458T">[1]Data12!$ID$1:$ID$10,[1]Data12!$ID$11:$ID$17</definedName>
    <definedName name="A126066462J">[1]Data13!$L$1:$L$10,[1]Data13!$L$11:$L$17</definedName>
    <definedName name="A126066466T">[1]Data13!$DP$1:$DP$10,[1]Data13!$DP$11:$DP$17</definedName>
    <definedName name="A126066470J">[1]Data13!$FF$1:$FF$10,[1]Data13!$FF$11:$FF$17</definedName>
    <definedName name="A126066474T">[1]Data18!$GT$1:$GT$10,[1]Data18!$GT$11:$GT$17</definedName>
    <definedName name="A126066478A">[1]Data18!$HR$1:$HR$10,[1]Data18!$HR$11:$HR$17</definedName>
    <definedName name="A126066486A">[1]Data18!$CJ$1:$CJ$10,[1]Data18!$CJ$11:$CJ$17</definedName>
    <definedName name="A126066490T">[1]Data18!$FV$1:$FV$10,[1]Data18!$FV$11:$FV$17</definedName>
    <definedName name="A126066494A">[1]Data17!$GX$1:$GX$10,[1]Data17!$GX$11:$GX$17</definedName>
    <definedName name="A126066498K">[1]Data18!$AB$1:$AB$10,[1]Data18!$AB$11:$AB$17</definedName>
    <definedName name="A126066502R">[1]Data18!$AW$1:$AW$10,[1]Data18!$AW$11:$AW$17</definedName>
    <definedName name="A126066506X">[1]Data18!$IP$1:$IP$10,[1]Data18!$IP$11:$IP$17</definedName>
    <definedName name="A126066514X">[1]Data17!$FB$1:$FB$10,[1]Data17!$FB$11:$FB$17</definedName>
    <definedName name="A126066518J">[1]Data18!$BO$1:$BO$10,[1]Data18!$BO$11:$BO$17</definedName>
    <definedName name="A126066522X">[1]Data18!$EC$1:$EC$10,[1]Data18!$EC$11:$EC$17</definedName>
    <definedName name="A126066526J">[1]Data17!$FZ$1:$FZ$10,[1]Data17!$FZ$11:$FZ$17</definedName>
    <definedName name="A126066530X">[1]Data17!$HV$1:$HV$10,[1]Data17!$HV$11:$HV$17</definedName>
    <definedName name="A126066534J">[1]Data18!$D$1:$D$10,[1]Data18!$D$11:$D$17</definedName>
    <definedName name="A126066538T">[1]Data18!$DH$1:$DH$10,[1]Data18!$DH$11:$DH$17</definedName>
    <definedName name="A126066542J">[1]Data18!$EX$1:$EX$10,[1]Data18!$EX$11:$EX$17</definedName>
    <definedName name="A126066690K">[1]Data12!$AT$1:$AT$10,[1]Data12!$AT$11:$AT$17</definedName>
    <definedName name="A126066694V">[1]Data12!$BR$1:$BR$10,[1]Data12!$BR$11:$BR$17</definedName>
    <definedName name="A126066698C">[1]Data12!$DN$1:$DN$10,[1]Data12!$DN$11:$DN$17</definedName>
    <definedName name="A126066702J">[1]Data11!$FZ$1:$FZ$10,[1]Data11!$FZ$11:$FZ$17</definedName>
    <definedName name="A126066706T">[1]Data12!$V$1:$V$10,[1]Data12!$V$11:$V$17</definedName>
    <definedName name="A126066710J">[1]Data11!$AX$1:$AX$10,[1]Data11!$AX$11:$AX$17</definedName>
    <definedName name="A126066714T">[1]Data11!$DR$1:$DR$10,[1]Data11!$DR$11:$DR$17</definedName>
    <definedName name="A126066718A">[1]Data11!$EM$1:$EM$10,[1]Data11!$EM$11:$EM$17</definedName>
    <definedName name="A126066722T">[1]Data12!$CP$1:$CP$10,[1]Data12!$CP$11:$CP$17</definedName>
    <definedName name="A126066726A">[1]Data12!$EL$1:$EL$10,[1]Data12!$EL$11:$EL$17</definedName>
    <definedName name="A126066730T">[1]Data11!$B$1:$B$10,[1]Data11!$B$11:$B$17</definedName>
    <definedName name="A126066734A">[1]Data11!$FE$1:$FE$10,[1]Data11!$FE$11:$FE$17</definedName>
    <definedName name="A126066738K">[1]Data11!$HS$1:$HS$10,[1]Data11!$HS$11:$HS$17</definedName>
    <definedName name="A126066742A">[1]Data11!$Z$1:$Z$10,[1]Data11!$Z$11:$Z$17</definedName>
    <definedName name="A126066746K">[1]Data11!$BV$1:$BV$10,[1]Data11!$BV$11:$BV$17</definedName>
    <definedName name="A126066750A">[1]Data11!$CT$1:$CT$10,[1]Data11!$CT$11:$CT$17</definedName>
    <definedName name="A126066754K">[1]Data11!$GX$1:$GX$10,[1]Data11!$GX$11:$GX$17</definedName>
    <definedName name="A126066758V">[1]Data11!$IN$1:$IN$10,[1]Data11!$IN$11:$IN$17</definedName>
    <definedName name="A126066762K">[1]Data15!$DT$1:$DT$10,[1]Data15!$DT$11:$DT$17</definedName>
    <definedName name="A126066766V">[1]Data15!$ER$1:$ER$10,[1]Data15!$ER$11:$ER$17</definedName>
    <definedName name="A126066770K">[1]Data15!$GN$1:$GN$10,[1]Data15!$GN$11:$GN$17</definedName>
    <definedName name="A126066774V">[1]Data15!$J$1:$J$10,[1]Data15!$J$11:$J$17</definedName>
    <definedName name="A126066778C">[1]Data15!$CV$1:$CV$10,[1]Data15!$CV$11:$CV$17</definedName>
    <definedName name="A126066782V">[1]Data14!$DX$1:$DX$10,[1]Data14!$DX$11:$DX$17</definedName>
    <definedName name="A126066786C">[1]Data14!$GR$1:$GR$10,[1]Data14!$GR$11:$GR$17</definedName>
    <definedName name="A126066790V">[1]Data14!$HM$1:$HM$10,[1]Data14!$HM$11:$HM$17</definedName>
    <definedName name="A126066794C">[1]Data15!$FP$1:$FP$10,[1]Data15!$FP$11:$FP$17</definedName>
    <definedName name="A126066798L">[1]Data15!$HL$1:$HL$10,[1]Data15!$HL$11:$HL$17</definedName>
    <definedName name="A126066802T">[1]Data14!$CB$1:$CB$10,[1]Data14!$CB$11:$CB$17</definedName>
    <definedName name="A126066806A">[1]Data14!$IE$1:$IE$10,[1]Data14!$IE$11:$IE$17</definedName>
    <definedName name="A126066810T">[1]Data15!$BC$1:$BC$10,[1]Data15!$BC$11:$BC$17</definedName>
    <definedName name="A126066814A">[1]Data14!$CZ$1:$CZ$10,[1]Data14!$CZ$11:$CZ$17</definedName>
    <definedName name="A126066818K">[1]Data14!$EV$1:$EV$10,[1]Data14!$EV$11:$EV$17</definedName>
    <definedName name="A126066822A">[1]Data14!$FT$1:$FT$10,[1]Data14!$FT$11:$FT$17</definedName>
    <definedName name="A126066826K">[1]Data15!$AH$1:$AH$10,[1]Data15!$AH$11:$AH$17</definedName>
    <definedName name="A126066830A">[1]Data15!$BX$1:$BX$10,[1]Data15!$BX$11:$BX$17</definedName>
    <definedName name="A126066834K">[1]Data17!$AL$1:$AL$10,[1]Data17!$AL$11:$AL$17</definedName>
    <definedName name="A126066838V">[1]Data17!$BJ$1:$BJ$10,[1]Data17!$BJ$11:$BJ$17</definedName>
    <definedName name="A126066842K">[1]Data17!$DF$1:$DF$10,[1]Data17!$DF$11:$DF$17</definedName>
    <definedName name="A126066846V">[1]Data16!$FR$1:$FR$10,[1]Data16!$FR$11:$FR$17</definedName>
    <definedName name="A126066850K">[1]Data17!$N$1:$N$10,[1]Data17!$N$11:$N$17</definedName>
    <definedName name="A126066854V">[1]Data16!$AP$1:$AP$10,[1]Data16!$AP$11:$AP$17</definedName>
    <definedName name="A126066858C">[1]Data16!$DJ$1:$DJ$10,[1]Data16!$DJ$11:$DJ$17</definedName>
    <definedName name="A126066862V">[1]Data16!$EE$1:$EE$10,[1]Data16!$EE$11:$EE$17</definedName>
    <definedName name="A126066866C">[1]Data17!$CH$1:$CH$10,[1]Data17!$CH$11:$CH$17</definedName>
    <definedName name="A126066870V">[1]Data17!$ED$1:$ED$10,[1]Data17!$ED$11:$ED$17</definedName>
    <definedName name="A126066874C">[1]Data15!$IJ$1:$IJ$10,[1]Data15!$IJ$11:$IJ$17</definedName>
    <definedName name="A126066878L">[1]Data16!$EW$1:$EW$10,[1]Data16!$EW$11:$EW$17</definedName>
    <definedName name="A126066882C">[1]Data16!$HK$1:$HK$10,[1]Data16!$HK$11:$HK$17</definedName>
    <definedName name="A126066886L">[1]Data16!$R$1:$R$10,[1]Data16!$R$11:$R$17</definedName>
    <definedName name="A126066890C">[1]Data16!$BN$1:$BN$10,[1]Data16!$BN$11:$BN$17</definedName>
    <definedName name="A126066894L">[1]Data16!$CL$1:$CL$10,[1]Data16!$CL$11:$CL$17</definedName>
    <definedName name="A126066898W">[1]Data16!$GP$1:$GP$10,[1]Data16!$GP$11:$GP$17</definedName>
    <definedName name="A126066902A">[1]Data16!$IF$1:$IF$10,[1]Data16!$IF$11:$IF$17</definedName>
    <definedName name="A126066906K">[1]Data2!$BA$1:$BA$10,[1]Data2!$BA$11:$BA$17</definedName>
    <definedName name="A126066910A">[1]Data2!$BY$1:$BY$10,[1]Data2!$BY$11:$BY$17</definedName>
    <definedName name="A126066914K">[1]Data2!$DU$1:$DU$10,[1]Data2!$DU$11:$DU$17</definedName>
    <definedName name="A126066918V">[1]Data1!$GG$1:$GG$10,[1]Data1!$GG$11:$GG$17</definedName>
    <definedName name="A126066922K">[1]Data2!$AC$1:$AC$10,[1]Data2!$AC$11:$AC$17</definedName>
    <definedName name="A126066926V">[1]Data1!$BE$1:$BE$10,[1]Data1!$BE$11:$BE$17</definedName>
    <definedName name="A126066930K">[1]Data1!$DY$1:$DY$10,[1]Data1!$DY$11:$DY$17</definedName>
    <definedName name="A126066934V">[1]Data1!$EW$1:$EW$10,[1]Data1!$EW$11:$EW$17</definedName>
    <definedName name="A126066938C">[1]Data2!$CW$1:$CW$10,[1]Data2!$CW$11:$CW$17</definedName>
    <definedName name="A126066942V">[1]Data2!$ES$1:$ES$10,[1]Data2!$ES$11:$ES$17</definedName>
    <definedName name="A126066946C">[1]Data1!$I$1:$I$10,[1]Data1!$I$11:$I$17</definedName>
    <definedName name="A126066950V">[1]Data1!$FO$1:$FO$10,[1]Data1!$FO$11:$FO$17</definedName>
    <definedName name="A126066954C">[1]Data1!$IC$1:$IC$10,[1]Data1!$IC$11:$IC$17</definedName>
    <definedName name="A126066958L">[1]Data1!$AG$1:$AG$10,[1]Data1!$AG$11:$AG$17</definedName>
    <definedName name="A126066962C">[1]Data1!$CC$1:$CC$10,[1]Data1!$CC$11:$CC$17</definedName>
    <definedName name="A126066966L">[1]Data1!$DA$1:$DA$10,[1]Data1!$DA$11:$DA$17</definedName>
    <definedName name="A126066970C">[1]Data1!$HE$1:$HE$10,[1]Data1!$HE$11:$HE$17</definedName>
    <definedName name="A126066974L">[1]Data2!$E$1:$E$10,[1]Data2!$E$11:$E$17</definedName>
    <definedName name="A126067050F">[1]Data13!$GS$1:$GS$10,[1]Data13!$GS$11:$GS$17</definedName>
    <definedName name="A126067054R">[1]Data13!$HQ$1:$HQ$10,[1]Data13!$HQ$11:$HQ$17</definedName>
    <definedName name="A126067058X">[1]Data14!$W$1:$W$10,[1]Data14!$W$11:$W$17</definedName>
    <definedName name="A126067062R">[1]Data13!$CI$1:$CI$10,[1]Data13!$CI$11:$CI$17</definedName>
    <definedName name="A126067066X">[1]Data13!$FU$1:$FU$10,[1]Data13!$FU$11:$FU$17</definedName>
    <definedName name="A126067070R">[1]Data12!$GW$1:$GW$10,[1]Data12!$GW$11:$GW$17</definedName>
    <definedName name="A126067074X">[1]Data13!$AA$1:$AA$10,[1]Data13!$AA$11:$AA$17</definedName>
    <definedName name="A126067078J">[1]Data13!$AY$1:$AY$10,[1]Data13!$AY$11:$AY$17</definedName>
    <definedName name="A126067082X">[1]Data13!$IO$1:$IO$10,[1]Data13!$IO$11:$IO$17</definedName>
    <definedName name="A126067086J">[1]Data14!$AU$1:$AU$10,[1]Data14!$AU$11:$AU$17</definedName>
    <definedName name="A126067090X">[1]Data12!$FA$1:$FA$10,[1]Data12!$FA$11:$FA$17</definedName>
    <definedName name="A126067094J">[1]Data13!$BQ$1:$BQ$10,[1]Data13!$BQ$11:$BQ$17</definedName>
    <definedName name="A126067098T">[1]Data13!$EE$1:$EE$10,[1]Data13!$EE$11:$EE$17</definedName>
    <definedName name="A126067102W">[1]Data12!$FY$1:$FY$10,[1]Data12!$FY$11:$FY$17</definedName>
    <definedName name="A126067106F">[1]Data12!$HU$1:$HU$10,[1]Data12!$HU$11:$HU$17</definedName>
    <definedName name="A126067110W">[1]Data13!$C$1:$C$10,[1]Data13!$C$11:$C$17</definedName>
    <definedName name="A126067114F">[1]Data13!$DG$1:$DG$10,[1]Data13!$DG$11:$DG$17</definedName>
    <definedName name="A126067118R">[1]Data13!$EW$1:$EW$10,[1]Data13!$EW$11:$EW$17</definedName>
    <definedName name="A126067122F">[1]Data18!$GK$1:$GK$10,[1]Data18!$GK$11:$GK$17</definedName>
    <definedName name="A126067126R">[1]Data18!$HI$1:$HI$10,[1]Data18!$HI$11:$HI$17</definedName>
    <definedName name="A126067134R">[1]Data18!$CA$1:$CA$10,[1]Data18!$CA$11:$CA$17</definedName>
    <definedName name="A126067138X">[1]Data18!$FM$1:$FM$10,[1]Data18!$FM$11:$FM$17</definedName>
    <definedName name="A126067142R">[1]Data17!$GO$1:$GO$10,[1]Data17!$GO$11:$GO$17</definedName>
    <definedName name="A126067146X">[1]Data18!$S$1:$S$10,[1]Data18!$S$11:$S$17</definedName>
    <definedName name="A126067150R">[1]Data18!$AQ$1:$AQ$10,[1]Data18!$AQ$11:$AQ$17</definedName>
    <definedName name="A126067154X">[1]Data18!$IG$1:$IG$10,[1]Data18!$IG$11:$IG$17</definedName>
    <definedName name="A126067162X">[1]Data17!$ES$1:$ES$10,[1]Data17!$ES$11:$ES$17</definedName>
    <definedName name="A126067166J">[1]Data18!$BI$1:$BI$10,[1]Data18!$BI$11:$BI$17</definedName>
    <definedName name="A126067170X">[1]Data18!$DW$1:$DW$10,[1]Data18!$DW$11:$DW$17</definedName>
    <definedName name="A126067174J">[1]Data17!$FQ$1:$FQ$10,[1]Data17!$FQ$11:$FQ$17</definedName>
    <definedName name="A126067178T">[1]Data17!$HM$1:$HM$10,[1]Data17!$HM$11:$HM$17</definedName>
    <definedName name="A126067182J">[1]Data17!$IK$1:$IK$10,[1]Data17!$IK$11:$IK$17</definedName>
    <definedName name="A126067186T">[1]Data18!$CY$1:$CY$10,[1]Data18!$CY$11:$CY$17</definedName>
    <definedName name="A126067190J">[1]Data18!$EO$1:$EO$10,[1]Data18!$EO$11:$EO$17</definedName>
    <definedName name="A126067338T">[1]Data12!$AK$1:$AK$10,[1]Data12!$AK$11:$AK$17</definedName>
    <definedName name="A126067342J">[1]Data12!$BI$1:$BI$10,[1]Data12!$BI$11:$BI$17</definedName>
    <definedName name="A126067346T">[1]Data12!$DE$1:$DE$10,[1]Data12!$DE$11:$DE$17</definedName>
    <definedName name="A126067350J">[1]Data11!$FQ$1:$FQ$10,[1]Data11!$FQ$11:$FQ$17</definedName>
    <definedName name="A126067354T">[1]Data12!$M$1:$M$10,[1]Data12!$M$11:$M$17</definedName>
    <definedName name="A126067358A">[1]Data11!$AO$1:$AO$10,[1]Data11!$AO$11:$AO$17</definedName>
    <definedName name="A126067362T">[1]Data11!$DI$1:$DI$10,[1]Data11!$DI$11:$DI$17</definedName>
    <definedName name="A126067366A">[1]Data11!$EG$1:$EG$10,[1]Data11!$EG$11:$EG$17</definedName>
    <definedName name="A126067370T">[1]Data12!$CG$1:$CG$10,[1]Data12!$CG$11:$CG$17</definedName>
    <definedName name="A126067374A">[1]Data12!$EC$1:$EC$10,[1]Data12!$EC$11:$EC$17</definedName>
    <definedName name="A126067378K">[1]Data10!$II$1:$II$10,[1]Data10!$II$11:$II$17</definedName>
    <definedName name="A126067382A">[1]Data11!$EY$1:$EY$10,[1]Data11!$EY$11:$EY$17</definedName>
    <definedName name="A126067386K">[1]Data11!$HM$1:$HM$10,[1]Data11!$HM$11:$HM$17</definedName>
    <definedName name="A126067390A">[1]Data11!$Q$1:$Q$10,[1]Data11!$Q$11:$Q$17</definedName>
    <definedName name="A126067394K">[1]Data11!$BM$1:$BM$10,[1]Data11!$BM$11:$BM$17</definedName>
    <definedName name="A126067398V">[1]Data11!$CK$1:$CK$10,[1]Data11!$CK$11:$CK$17</definedName>
    <definedName name="A126067402X">[1]Data11!$GO$1:$GO$10,[1]Data11!$GO$11:$GO$17</definedName>
    <definedName name="A126067406J">[1]Data11!$IE$1:$IE$10,[1]Data11!$IE$11:$IE$17</definedName>
    <definedName name="A126067410X">[1]Data15!$DK$1:$DK$10,[1]Data15!$DK$11:$DK$17</definedName>
    <definedName name="A126067414J">[1]Data15!$EI$1:$EI$10,[1]Data15!$EI$11:$EI$17</definedName>
    <definedName name="A126067418T">[1]Data15!$GE$1:$GE$10,[1]Data15!$GE$11:$GE$17</definedName>
    <definedName name="A126067422J">[1]Data14!$IQ$1:$IQ$10,[1]Data14!$IQ$11:$IQ$17</definedName>
    <definedName name="A126067426T">[1]Data15!$CM$1:$CM$10,[1]Data15!$CM$11:$CM$17</definedName>
    <definedName name="A126067430J">[1]Data14!$DO$1:$DO$10,[1]Data14!$DO$11:$DO$17</definedName>
    <definedName name="A126067434T">[1]Data14!$GI$1:$GI$10,[1]Data14!$GI$11:$GI$17</definedName>
    <definedName name="A126067438A">[1]Data14!$HG$1:$HG$10,[1]Data14!$HG$11:$HG$17</definedName>
    <definedName name="A126067442T">[1]Data15!$FG$1:$FG$10,[1]Data15!$FG$11:$FG$17</definedName>
    <definedName name="A126067446A">[1]Data15!$HC$1:$HC$10,[1]Data15!$HC$11:$HC$17</definedName>
    <definedName name="A126067450T">[1]Data14!$BS$1:$BS$10,[1]Data14!$BS$11:$BS$17</definedName>
    <definedName name="A126067454A">[1]Data14!$HY$1:$HY$10,[1]Data14!$HY$11:$HY$17</definedName>
    <definedName name="A126067458K">[1]Data15!$AW$1:$AW$10,[1]Data15!$AW$11:$AW$17</definedName>
    <definedName name="A126067462A">[1]Data14!$CQ$1:$CQ$10,[1]Data14!$CQ$11:$CQ$17</definedName>
    <definedName name="A126067466K">[1]Data14!$EM$1:$EM$10,[1]Data14!$EM$11:$EM$17</definedName>
    <definedName name="A126067470A">[1]Data14!$FK$1:$FK$10,[1]Data14!$FK$11:$FK$17</definedName>
    <definedName name="A126067474K">[1]Data15!$Y$1:$Y$10,[1]Data15!$Y$11:$Y$17</definedName>
    <definedName name="A126067478V">[1]Data15!$BO$1:$BO$10,[1]Data15!$BO$11:$BO$17</definedName>
    <definedName name="A126067482K">[1]Data17!$AC$1:$AC$10,[1]Data17!$AC$11:$AC$17</definedName>
    <definedName name="A126067486V">[1]Data17!$BA$1:$BA$10,[1]Data17!$BA$11:$BA$17</definedName>
    <definedName name="A126067490K">[1]Data17!$CW$1:$CW$10,[1]Data17!$CW$11:$CW$17</definedName>
    <definedName name="A126067494V">[1]Data16!$FI$1:$FI$10,[1]Data16!$FI$11:$FI$17</definedName>
    <definedName name="A126067498C">[1]Data17!$E$1:$E$10,[1]Data17!$E$11:$E$17</definedName>
    <definedName name="A126067502J">[1]Data16!$AG$1:$AG$10,[1]Data16!$AG$11:$AG$17</definedName>
    <definedName name="A126067506T">[1]Data16!$DA$1:$DA$10,[1]Data16!$DA$11:$DA$17</definedName>
    <definedName name="A126067510J">[1]Data16!$DY$1:$DY$10,[1]Data16!$DY$11:$DY$17</definedName>
    <definedName name="A126067514T">[1]Data17!$BY$1:$BY$10,[1]Data17!$BY$11:$BY$17</definedName>
    <definedName name="A126067518A">[1]Data17!$DU$1:$DU$10,[1]Data17!$DU$11:$DU$17</definedName>
    <definedName name="A126067522T">[1]Data15!$IA$1:$IA$10,[1]Data15!$IA$11:$IA$17</definedName>
    <definedName name="A126067526A">[1]Data16!$EQ$1:$EQ$10,[1]Data16!$EQ$11:$EQ$17</definedName>
    <definedName name="A126067530T">[1]Data16!$HE$1:$HE$10,[1]Data16!$HE$11:$HE$17</definedName>
    <definedName name="A126067534A">[1]Data16!$I$1:$I$10,[1]Data16!$I$11:$I$17</definedName>
    <definedName name="A126067538K">[1]Data16!$BE$1:$BE$10,[1]Data16!$BE$11:$BE$17</definedName>
    <definedName name="A126067542A">[1]Data16!$CC$1:$CC$10,[1]Data16!$CC$11:$CC$17</definedName>
    <definedName name="A126067546K">[1]Data16!$GG$1:$GG$10,[1]Data16!$GG$11:$GG$17</definedName>
    <definedName name="A126067550A">[1]Data16!$HW$1:$HW$10,[1]Data16!$HW$11:$HW$17</definedName>
    <definedName name="A126067554K">[1]Data2!$BG$1:$BG$10,[1]Data2!$BG$11:$BG$17</definedName>
    <definedName name="A126067558V">[1]Data2!$CE$1:$CE$10,[1]Data2!$CE$11:$CE$17</definedName>
    <definedName name="A126067562K">[1]Data2!$EA$1:$EA$10,[1]Data2!$EA$11:$EA$17</definedName>
    <definedName name="A126067566V">[1]Data1!$GM$1:$GM$10,[1]Data1!$GM$11:$GM$17</definedName>
    <definedName name="A126067570K">[1]Data2!$AI$1:$AI$10,[1]Data2!$AI$11:$AI$17</definedName>
    <definedName name="A126067574V">[1]Data1!$BK$1:$BK$10,[1]Data1!$BK$11:$BK$17</definedName>
    <definedName name="A126067578C">[1]Data1!$EE$1:$EE$10,[1]Data1!$EE$11:$EE$17</definedName>
    <definedName name="A126067586C">[1]Data2!$DC$1:$DC$10,[1]Data2!$DC$11:$DC$17</definedName>
    <definedName name="A126067590V">[1]Data2!$EY$1:$EY$10,[1]Data2!$EY$11:$EY$17</definedName>
    <definedName name="A126067594C">[1]Data1!$O$1:$O$10,[1]Data1!$O$11:$O$17</definedName>
    <definedName name="A126067606A">[1]Data1!$AM$1:$AM$10,[1]Data1!$AM$11:$AM$17</definedName>
    <definedName name="A126067610T">[1]Data1!$CI$1:$CI$10,[1]Data1!$CI$11:$CI$17</definedName>
    <definedName name="A126067614A">[1]Data1!$DG$1:$DG$10,[1]Data1!$DG$11:$DG$17</definedName>
    <definedName name="A126067618K">[1]Data1!$HK$1:$HK$10,[1]Data1!$HK$11:$HK$17</definedName>
    <definedName name="A126067622A">[1]Data2!$K$1:$K$10,[1]Data2!$K$11:$K$17</definedName>
    <definedName name="A126067698W">[1]Data13!$GY$1:$GY$10,[1]Data13!$GY$11:$GY$17</definedName>
    <definedName name="A126067702A">[1]Data13!$HW$1:$HW$10,[1]Data13!$HW$11:$HW$17</definedName>
    <definedName name="A126067706K">[1]Data14!$AC$1:$AC$10,[1]Data14!$AC$11:$AC$17</definedName>
    <definedName name="A126067710A">[1]Data13!$CO$1:$CO$10,[1]Data13!$CO$11:$CO$17</definedName>
    <definedName name="A126067714K">[1]Data13!$GA$1:$GA$10,[1]Data13!$GA$11:$GA$17</definedName>
    <definedName name="A126067718V">[1]Data12!$HC$1:$HC$10,[1]Data12!$HC$11:$HC$17</definedName>
    <definedName name="A126067722K">[1]Data13!$AG$1:$AG$10,[1]Data13!$AG$11:$AG$17</definedName>
    <definedName name="A126067730K">[1]Data14!$E$1:$E$10,[1]Data14!$E$11:$E$17</definedName>
    <definedName name="A126067734V">[1]Data14!$BA$1:$BA$10,[1]Data14!$BA$11:$BA$17</definedName>
    <definedName name="A126067738C">[1]Data12!$FG$1:$FG$10,[1]Data12!$FG$11:$FG$17</definedName>
    <definedName name="A126067750V">[1]Data12!$GE$1:$GE$10,[1]Data12!$GE$11:$GE$17</definedName>
    <definedName name="A126067754C">[1]Data12!$IA$1:$IA$10,[1]Data12!$IA$11:$IA$17</definedName>
    <definedName name="A126067758L">[1]Data13!$I$1:$I$10,[1]Data13!$I$11:$I$17</definedName>
    <definedName name="A126067762C">[1]Data13!$DM$1:$DM$10,[1]Data13!$DM$11:$DM$17</definedName>
    <definedName name="A126067766L">[1]Data13!$FC$1:$FC$10,[1]Data13!$FC$11:$FC$17</definedName>
    <definedName name="A126067770C">[1]Data18!$GQ$1:$GQ$10,[1]Data18!$GQ$11:$GQ$17</definedName>
    <definedName name="A126067774L">[1]Data18!$HO$1:$HO$10,[1]Data18!$HO$11:$HO$17</definedName>
    <definedName name="A126067782L">[1]Data18!$CG$1:$CG$10,[1]Data18!$CG$11:$CG$17</definedName>
    <definedName name="A126067786W">[1]Data18!$FS$1:$FS$10,[1]Data18!$FS$11:$FS$17</definedName>
    <definedName name="A126067790L">[1]Data17!$GU$1:$GU$10,[1]Data17!$GU$11:$GU$17</definedName>
    <definedName name="A126067794W">[1]Data18!$Y$1:$Y$10,[1]Data18!$Y$11:$Y$17</definedName>
    <definedName name="A126067802K">[1]Data18!$IM$1:$IM$10,[1]Data18!$IM$11:$IM$17</definedName>
    <definedName name="A126067810K">[1]Data17!$EY$1:$EY$10,[1]Data17!$EY$11:$EY$17</definedName>
    <definedName name="A126067822V">[1]Data17!$FW$1:$FW$10,[1]Data17!$FW$11:$FW$17</definedName>
    <definedName name="A126067826C">[1]Data17!$HS$1:$HS$10,[1]Data17!$HS$11:$HS$17</definedName>
    <definedName name="A126067830V">[1]Data17!$IQ$1:$IQ$10,[1]Data17!$IQ$11:$IQ$17</definedName>
    <definedName name="A126067834C">[1]Data18!$DE$1:$DE$10,[1]Data18!$DE$11:$DE$17</definedName>
    <definedName name="A126067838L">[1]Data18!$EU$1:$EU$10,[1]Data18!$EU$11:$EU$17</definedName>
    <definedName name="A126067986R">[1]Data12!$AQ$1:$AQ$10,[1]Data12!$AQ$11:$AQ$17</definedName>
    <definedName name="A126067990F">[1]Data12!$BO$1:$BO$10,[1]Data12!$BO$11:$BO$17</definedName>
    <definedName name="A126067994R">[1]Data12!$DK$1:$DK$10,[1]Data12!$DK$11:$DK$17</definedName>
    <definedName name="A126067998X">[1]Data11!$FW$1:$FW$10,[1]Data11!$FW$11:$FW$17</definedName>
    <definedName name="A126068002F">[1]Data12!$S$1:$S$10,[1]Data12!$S$11:$S$17</definedName>
    <definedName name="A126068006R">[1]Data11!$AU$1:$AU$10,[1]Data11!$AU$11:$AU$17</definedName>
    <definedName name="A126068010F">[1]Data11!$DO$1:$DO$10,[1]Data11!$DO$11:$DO$17</definedName>
    <definedName name="A126068018X">[1]Data12!$CM$1:$CM$10,[1]Data12!$CM$11:$CM$17</definedName>
    <definedName name="A126068022R">[1]Data12!$EI$1:$EI$10,[1]Data12!$EI$11:$EI$17</definedName>
    <definedName name="A126068026X">[1]Data10!$IO$1:$IO$10,[1]Data10!$IO$11:$IO$17</definedName>
    <definedName name="A126068038J">[1]Data11!$W$1:$W$10,[1]Data11!$W$11:$W$17</definedName>
    <definedName name="A126068042X">[1]Data11!$BS$1:$BS$10,[1]Data11!$BS$11:$BS$17</definedName>
    <definedName name="A126068046J">[1]Data11!$CQ$1:$CQ$10,[1]Data11!$CQ$11:$CQ$17</definedName>
    <definedName name="A126068050X">[1]Data11!$GU$1:$GU$10,[1]Data11!$GU$11:$GU$17</definedName>
    <definedName name="A126068054J">[1]Data11!$IK$1:$IK$10,[1]Data11!$IK$11:$IK$17</definedName>
    <definedName name="A126068058T">[1]Data15!$DQ$1:$DQ$10,[1]Data15!$DQ$11:$DQ$17</definedName>
    <definedName name="A126068062J">[1]Data15!$EO$1:$EO$10,[1]Data15!$EO$11:$EO$17</definedName>
    <definedName name="A126068066T">[1]Data15!$GK$1:$GK$10,[1]Data15!$GK$11:$GK$17</definedName>
    <definedName name="A126068070J">[1]Data15!$G$1:$G$10,[1]Data15!$G$11:$G$17</definedName>
    <definedName name="A126068074T">[1]Data15!$CS$1:$CS$10,[1]Data15!$CS$11:$CS$17</definedName>
    <definedName name="A126068078A">[1]Data14!$DU$1:$DU$10,[1]Data14!$DU$11:$DU$17</definedName>
    <definedName name="A126068082T">[1]Data14!$GO$1:$GO$10,[1]Data14!$GO$11:$GO$17</definedName>
    <definedName name="A126068090T">[1]Data15!$FM$1:$FM$10,[1]Data15!$FM$11:$FM$17</definedName>
    <definedName name="A126068094A">[1]Data15!$HI$1:$HI$10,[1]Data15!$HI$11:$HI$17</definedName>
    <definedName name="A126068098K">[1]Data14!$BY$1:$BY$10,[1]Data14!$BY$11:$BY$17</definedName>
    <definedName name="A126068110R">[1]Data14!$CW$1:$CW$10,[1]Data14!$CW$11:$CW$17</definedName>
    <definedName name="A126068114X">[1]Data14!$ES$1:$ES$10,[1]Data14!$ES$11:$ES$17</definedName>
    <definedName name="A126068118J">[1]Data14!$FQ$1:$FQ$10,[1]Data14!$FQ$11:$FQ$17</definedName>
    <definedName name="A126068122X">[1]Data15!$AE$1:$AE$10,[1]Data15!$AE$11:$AE$17</definedName>
    <definedName name="A126068126J">[1]Data15!$BU$1:$BU$10,[1]Data15!$BU$11:$BU$17</definedName>
    <definedName name="A126068130X">[1]Data17!$AI$1:$AI$10,[1]Data17!$AI$11:$AI$17</definedName>
    <definedName name="A126068134J">[1]Data17!$BG$1:$BG$10,[1]Data17!$BG$11:$BG$17</definedName>
    <definedName name="A126068138T">[1]Data17!$DC$1:$DC$10,[1]Data17!$DC$11:$DC$17</definedName>
    <definedName name="A126068142J">[1]Data16!$FO$1:$FO$10,[1]Data16!$FO$11:$FO$17</definedName>
    <definedName name="A126068146T">[1]Data17!$K$1:$K$10,[1]Data17!$K$11:$K$17</definedName>
    <definedName name="A126068150J">[1]Data16!$AM$1:$AM$10,[1]Data16!$AM$11:$AM$17</definedName>
    <definedName name="A126068154T">[1]Data16!$DG$1:$DG$10,[1]Data16!$DG$11:$DG$17</definedName>
    <definedName name="A126068162T">[1]Data17!$CE$1:$CE$10,[1]Data17!$CE$11:$CE$17</definedName>
    <definedName name="A126068166A">[1]Data17!$EA$1:$EA$10,[1]Data17!$EA$11:$EA$17</definedName>
    <definedName name="A126068170T">[1]Data15!$IG$1:$IG$10,[1]Data15!$IG$11:$IG$17</definedName>
    <definedName name="A126068182A">[1]Data16!$O$1:$O$10,[1]Data16!$O$11:$O$17</definedName>
    <definedName name="A126068186K">[1]Data16!$BK$1:$BK$10,[1]Data16!$BK$11:$BK$17</definedName>
    <definedName name="A126068190A">[1]Data16!$CI$1:$CI$10,[1]Data16!$CI$11:$CI$17</definedName>
    <definedName name="A126068194K">[1]Data16!$GM$1:$GM$10,[1]Data16!$GM$11:$GM$17</definedName>
    <definedName name="A126068198V">[1]Data16!$IC$1:$IC$10,[1]Data16!$IC$11:$IC$17</definedName>
    <definedName name="A126068202X">[1]Data2!$AX$1:$AX$10,[1]Data2!$AX$11:$AX$17</definedName>
    <definedName name="A126068206J">[1]Data2!$BV$1:$BV$10,[1]Data2!$BV$11:$BV$17</definedName>
    <definedName name="A126068210X">[1]Data2!$DR$1:$DR$10,[1]Data2!$DR$11:$DR$17</definedName>
    <definedName name="A126068214J">[1]Data1!$GD$1:$GD$10,[1]Data1!$GD$11:$GD$17</definedName>
    <definedName name="A126068218T">[1]Data2!$Z$1:$Z$10,[1]Data2!$Z$11:$Z$17</definedName>
    <definedName name="A126068222J">[1]Data1!$BB$1:$BB$10,[1]Data1!$BB$11:$BB$17</definedName>
    <definedName name="A126068226T">[1]Data1!$DV$1:$DV$10,[1]Data1!$DV$11:$DV$17</definedName>
    <definedName name="A126068230J">[1]Data1!$ET$1:$ET$10,[1]Data1!$ET$11:$ET$17</definedName>
    <definedName name="A126068234T">[1]Data2!$CT$1:$CT$10,[1]Data2!$CT$11:$CT$17</definedName>
    <definedName name="A126068238A">[1]Data2!$EP$1:$EP$10,[1]Data2!$EP$11:$EP$17</definedName>
    <definedName name="A126068242T">[1]Data1!$F$1:$F$10,[1]Data1!$F$11:$F$17</definedName>
    <definedName name="A126068246A">[1]Data1!$FL$1:$FL$10,[1]Data1!$FL$11:$FL$17</definedName>
    <definedName name="A126068250T">[1]Data1!$HZ$1:$HZ$10,[1]Data1!$HZ$11:$HZ$17</definedName>
    <definedName name="A126068254A">[1]Data1!$AD$1:$AD$10,[1]Data1!$AD$11:$AD$17</definedName>
    <definedName name="A126068258K">[1]Data1!$BZ$1:$BZ$10,[1]Data1!$BZ$11:$BZ$17</definedName>
    <definedName name="A126068262A">[1]Data1!$CX$1:$CX$10,[1]Data1!$CX$11:$CX$17</definedName>
    <definedName name="A126068266K">[1]Data1!$HB$1:$HB$10,[1]Data1!$HB$11:$HB$17</definedName>
    <definedName name="A126068270A">[1]Data2!$B$1:$B$10,[1]Data2!$B$11:$B$17</definedName>
    <definedName name="A126068346K">[1]Data13!$GP$1:$GP$10,[1]Data13!$GP$11:$GP$17</definedName>
    <definedName name="A126068350A">[1]Data13!$HN$1:$HN$10,[1]Data13!$HN$11:$HN$17</definedName>
    <definedName name="A126068354K">[1]Data14!$T$1:$T$10,[1]Data14!$T$11:$T$17</definedName>
    <definedName name="A126068358V">[1]Data13!$CF$1:$CF$10,[1]Data13!$CF$11:$CF$17</definedName>
    <definedName name="A126068362K">[1]Data13!$FR$1:$FR$10,[1]Data13!$FR$11:$FR$17</definedName>
    <definedName name="A126068366V">[1]Data12!$GT$1:$GT$10,[1]Data12!$GT$11:$GT$17</definedName>
    <definedName name="A126068370K">[1]Data13!$X$1:$X$10,[1]Data13!$X$11:$X$17</definedName>
    <definedName name="A126068374V">[1]Data13!$AV$1:$AV$10,[1]Data13!$AV$11:$AV$17</definedName>
    <definedName name="A126068378C">[1]Data13!$IL$1:$IL$10,[1]Data13!$IL$11:$IL$17</definedName>
    <definedName name="A126068382V">[1]Data14!$AR$1:$AR$10,[1]Data14!$AR$11:$AR$17</definedName>
    <definedName name="A126068386C">[1]Data12!$EX$1:$EX$10,[1]Data12!$EX$11:$EX$17</definedName>
    <definedName name="A126068390V">[1]Data13!$BN$1:$BN$10,[1]Data13!$BN$11:$BN$17</definedName>
    <definedName name="A126068394C">[1]Data13!$EB$1:$EB$10,[1]Data13!$EB$11:$EB$17</definedName>
    <definedName name="A126068398L">[1]Data12!$FV$1:$FV$10,[1]Data12!$FV$11:$FV$17</definedName>
    <definedName name="A126068402T">[1]Data12!$HR$1:$HR$10,[1]Data12!$HR$11:$HR$17</definedName>
    <definedName name="A126068406A">[1]Data12!$IP$1:$IP$10,[1]Data12!$IP$11:$IP$17</definedName>
    <definedName name="A126068410T">[1]Data13!$DD$1:$DD$10,[1]Data13!$DD$11:$DD$17</definedName>
    <definedName name="A126068414A">[1]Data13!$ET$1:$ET$10,[1]Data13!$ET$11:$ET$17</definedName>
    <definedName name="A126068418K">[1]Data18!$GH$1:$GH$10,[1]Data18!$GH$11:$GH$17</definedName>
    <definedName name="A126068422A">[1]Data18!$HF$1:$HF$10,[1]Data18!$HF$11:$HF$17</definedName>
    <definedName name="A126068430A">[1]Data18!$BX$1:$BX$10,[1]Data18!$BX$11:$BX$17</definedName>
    <definedName name="A126068434K">[1]Data18!$FJ$1:$FJ$10,[1]Data18!$FJ$11:$FJ$17</definedName>
    <definedName name="A126068438V">[1]Data17!$GL$1:$GL$10,[1]Data17!$GL$11:$GL$17</definedName>
    <definedName name="A126068442K">[1]Data18!$P$1:$P$10,[1]Data18!$P$11:$P$17</definedName>
    <definedName name="A126068446V">[1]Data18!$AN$1:$AN$10,[1]Data18!$AN$11:$AN$17</definedName>
    <definedName name="A126068450K">[1]Data18!$ID$1:$ID$10,[1]Data18!$ID$11:$ID$17</definedName>
    <definedName name="A126068458C">[1]Data17!$EP$1:$EP$10,[1]Data17!$EP$11:$EP$17</definedName>
    <definedName name="A126068462V">[1]Data18!$BF$1:$BF$10,[1]Data18!$BF$11:$BF$17</definedName>
    <definedName name="A126068466C">[1]Data18!$DT$1:$DT$10,[1]Data18!$DT$11:$DT$17</definedName>
    <definedName name="A126068470V">[1]Data17!$FN$1:$FN$10,[1]Data17!$FN$11:$FN$17</definedName>
    <definedName name="A126068474C">[1]Data17!$HJ$1:$HJ$10,[1]Data17!$HJ$11:$HJ$17</definedName>
    <definedName name="A126068478L">[1]Data17!$IH$1:$IH$10,[1]Data17!$IH$11:$IH$17</definedName>
    <definedName name="A126068482C">[1]Data18!$CV$1:$CV$10,[1]Data18!$CV$11:$CV$17</definedName>
    <definedName name="A126068486L">[1]Data18!$EL$1:$EL$10,[1]Data18!$EL$11:$EL$17</definedName>
    <definedName name="A126068634C">[1]Data12!$AH$1:$AH$10,[1]Data12!$AH$11:$AH$17</definedName>
    <definedName name="A126068638L">[1]Data12!$BF$1:$BF$10,[1]Data12!$BF$11:$BF$17</definedName>
    <definedName name="A126068642C">[1]Data12!$DB$1:$DB$10,[1]Data12!$DB$11:$DB$17</definedName>
    <definedName name="A126068646L">[1]Data11!$FN$1:$FN$10,[1]Data11!$FN$11:$FN$17</definedName>
    <definedName name="A126068650C">[1]Data12!$J$1:$J$10,[1]Data12!$J$11:$J$17</definedName>
    <definedName name="A126068654L">[1]Data11!$AL$1:$AL$10,[1]Data11!$AL$11:$AL$17</definedName>
    <definedName name="A126068658W">[1]Data11!$DF$1:$DF$10,[1]Data11!$DF$11:$DF$17</definedName>
    <definedName name="A126068662L">[1]Data11!$ED$1:$ED$10,[1]Data11!$ED$11:$ED$17</definedName>
    <definedName name="A126068666W">[1]Data12!$CD$1:$CD$10,[1]Data12!$CD$11:$CD$17</definedName>
    <definedName name="A126068670L">[1]Data12!$DZ$1:$DZ$10,[1]Data12!$DZ$11:$DZ$17</definedName>
    <definedName name="A126068674W">[1]Data10!$IF$1:$IF$10,[1]Data10!$IF$11:$IF$17</definedName>
    <definedName name="A126068678F">[1]Data11!$EV$1:$EV$10,[1]Data11!$EV$11:$EV$17</definedName>
    <definedName name="A126068682W">[1]Data11!$HJ$1:$HJ$10,[1]Data11!$HJ$11:$HJ$17</definedName>
    <definedName name="A126068686F">[1]Data11!$N$1:$N$10,[1]Data11!$N$11:$N$17</definedName>
    <definedName name="A126068690W">[1]Data11!$BJ$1:$BJ$10,[1]Data11!$BJ$11:$BJ$17</definedName>
    <definedName name="A126068694F">[1]Data11!$CH$1:$CH$10,[1]Data11!$CH$11:$CH$17</definedName>
    <definedName name="A126068698R">[1]Data11!$GL$1:$GL$10,[1]Data11!$GL$11:$GL$17</definedName>
    <definedName name="A126068702V">[1]Data11!$IB$1:$IB$10,[1]Data11!$IB$11:$IB$17</definedName>
    <definedName name="A126068706C">[1]Data15!$DH$1:$DH$10,[1]Data15!$DH$11:$DH$17</definedName>
    <definedName name="A126068710V">[1]Data15!$EF$1:$EF$10,[1]Data15!$EF$11:$EF$17</definedName>
    <definedName name="A126068714C">[1]Data15!$GB$1:$GB$10,[1]Data15!$GB$11:$GB$17</definedName>
    <definedName name="A126068718L">[1]Data14!$IN$1:$IN$10,[1]Data14!$IN$11:$IN$17</definedName>
    <definedName name="A126068722C">[1]Data15!$CJ$1:$CJ$10,[1]Data15!$CJ$11:$CJ$17</definedName>
    <definedName name="A126068726L">[1]Data14!$DL$1:$DL$10,[1]Data14!$DL$11:$DL$17</definedName>
    <definedName name="A126068730C">[1]Data14!$GF$1:$GF$10,[1]Data14!$GF$11:$GF$17</definedName>
    <definedName name="A126068734L">[1]Data14!$HD$1:$HD$10,[1]Data14!$HD$11:$HD$17</definedName>
    <definedName name="A126068738W">[1]Data15!$FD$1:$FD$10,[1]Data15!$FD$11:$FD$17</definedName>
    <definedName name="A126068742L">[1]Data15!$GZ$1:$GZ$10,[1]Data15!$GZ$11:$GZ$17</definedName>
    <definedName name="A126068746W">[1]Data14!$BP$1:$BP$10,[1]Data14!$BP$11:$BP$17</definedName>
    <definedName name="A126068750L">[1]Data14!$HV$1:$HV$10,[1]Data14!$HV$11:$HV$17</definedName>
    <definedName name="A126068754W">[1]Data15!$AT$1:$AT$10,[1]Data15!$AT$11:$AT$17</definedName>
    <definedName name="A126068758F">[1]Data14!$CN$1:$CN$10,[1]Data14!$CN$11:$CN$17</definedName>
    <definedName name="A126068762W">[1]Data14!$EJ$1:$EJ$10,[1]Data14!$EJ$11:$EJ$17</definedName>
    <definedName name="A126068766F">[1]Data14!$FH$1:$FH$10,[1]Data14!$FH$11:$FH$17</definedName>
    <definedName name="A126068770W">[1]Data15!$V$1:$V$10,[1]Data15!$V$11:$V$17</definedName>
    <definedName name="A126068774F">[1]Data15!$BL$1:$BL$10,[1]Data15!$BL$11:$BL$17</definedName>
    <definedName name="A126068778R">[1]Data17!$Z$1:$Z$10,[1]Data17!$Z$11:$Z$17</definedName>
    <definedName name="A126068782F">[1]Data17!$AX$1:$AX$10,[1]Data17!$AX$11:$AX$17</definedName>
    <definedName name="A126068786R">[1]Data17!$CT$1:$CT$10,[1]Data17!$CT$11:$CT$17</definedName>
    <definedName name="A126068790F">[1]Data16!$FF$1:$FF$10,[1]Data16!$FF$11:$FF$17</definedName>
    <definedName name="A126068794R">[1]Data17!$B$1:$B$10,[1]Data17!$B$11:$B$17</definedName>
    <definedName name="A126068798X">[1]Data16!$AD$1:$AD$10,[1]Data16!$AD$11:$AD$17</definedName>
    <definedName name="A126068802C">[1]Data16!$CX$1:$CX$10,[1]Data16!$CX$11:$CX$17</definedName>
    <definedName name="A126068806L">[1]Data16!$DV$1:$DV$10,[1]Data16!$DV$11:$DV$17</definedName>
    <definedName name="A126068810C">[1]Data17!$BV$1:$BV$10,[1]Data17!$BV$11:$BV$17</definedName>
    <definedName name="A126068814L">[1]Data17!$DR$1:$DR$10,[1]Data17!$DR$11:$DR$17</definedName>
    <definedName name="A126068818W">[1]Data15!$HX$1:$HX$10,[1]Data15!$HX$11:$HX$17</definedName>
    <definedName name="A126068822L">[1]Data16!$EN$1:$EN$10,[1]Data16!$EN$11:$EN$17</definedName>
    <definedName name="A126068826W">[1]Data16!$HB$1:$HB$10,[1]Data16!$HB$11:$HB$17</definedName>
    <definedName name="A126068830L">[1]Data16!$F$1:$F$10,[1]Data16!$F$11:$F$17</definedName>
    <definedName name="A126068834W">[1]Data16!$BB$1:$BB$10,[1]Data16!$BB$11:$BB$17</definedName>
    <definedName name="A126068838F">[1]Data16!$BZ$1:$BZ$10,[1]Data16!$BZ$11:$BZ$17</definedName>
    <definedName name="A126068842W">[1]Data16!$GD$1:$GD$10,[1]Data16!$GD$11:$GD$17</definedName>
    <definedName name="A126068846F">[1]Data16!$HT$1:$HT$10,[1]Data16!$HT$11:$HT$17</definedName>
    <definedName name="A126068850W">[1]Data5!$DU$1:$DU$10,[1]Data5!$DU$11:$DU$17</definedName>
    <definedName name="A126068854F">[1]Data5!$ES$1:$ES$10,[1]Data5!$ES$11:$ES$17</definedName>
    <definedName name="A126068858R">[1]Data5!$GO$1:$GO$10,[1]Data5!$GO$11:$GO$17</definedName>
    <definedName name="A126068862F">[1]Data5!$K$1:$K$10,[1]Data5!$K$11:$K$17</definedName>
    <definedName name="A126068866R">[1]Data5!$CW$1:$CW$10,[1]Data5!$CW$11:$CW$17</definedName>
    <definedName name="A126068870F">[1]Data4!$DY$1:$DY$10,[1]Data4!$DY$11:$DY$17</definedName>
    <definedName name="A126068874R">[1]Data4!$GS$1:$GS$10,[1]Data4!$GS$11:$GS$17</definedName>
    <definedName name="A126068878X">[1]Data4!$HQ$1:$HQ$10,[1]Data4!$HQ$11:$HQ$17</definedName>
    <definedName name="A126068882R">[1]Data5!$FQ$1:$FQ$10,[1]Data5!$FQ$11:$FQ$17</definedName>
    <definedName name="A126068886X">[1]Data5!$HM$1:$HM$10,[1]Data5!$HM$11:$HM$17</definedName>
    <definedName name="A126068890R">[1]Data4!$CC$1:$CC$10,[1]Data4!$CC$11:$CC$17</definedName>
    <definedName name="A126068894X">[1]Data4!$II$1:$II$10,[1]Data4!$II$11:$II$17</definedName>
    <definedName name="A126068898J">[1]Data5!$BG$1:$BG$10,[1]Data5!$BG$11:$BG$17</definedName>
    <definedName name="A126068902L">[1]Data4!$DA$1:$DA$10,[1]Data4!$DA$11:$DA$17</definedName>
    <definedName name="A126068906W">[1]Data4!$EW$1:$EW$10,[1]Data4!$EW$11:$EW$17</definedName>
    <definedName name="A126068910L">[1]Data4!$FU$1:$FU$10,[1]Data4!$FU$11:$FU$17</definedName>
    <definedName name="A126068914W">[1]Data5!$AI$1:$AI$10,[1]Data5!$AI$11:$AI$17</definedName>
    <definedName name="A126068918F">[1]Data5!$BY$1:$BY$10,[1]Data5!$BY$11:$BY$17</definedName>
    <definedName name="A126069498R">[1]Data5!$EP$1:$EP$10,[1]Data5!$EP$11:$EP$17</definedName>
    <definedName name="A126069502V">[1]Data5!$FN$1:$FN$10,[1]Data5!$FN$11:$FN$17</definedName>
    <definedName name="A126069506C">[1]Data5!$HJ$1:$HJ$10,[1]Data5!$HJ$11:$HJ$17</definedName>
    <definedName name="A126069510V">[1]Data5!$AF$1:$AF$10,[1]Data5!$AF$11:$AF$17</definedName>
    <definedName name="A126069514C">[1]Data5!$DR$1:$DR$10,[1]Data5!$DR$11:$DR$17</definedName>
    <definedName name="A126069518L">[1]Data4!$ET$1:$ET$10,[1]Data4!$ET$11:$ET$17</definedName>
    <definedName name="A126069522C">[1]Data4!$HN$1:$HN$10,[1]Data4!$HN$11:$HN$17</definedName>
    <definedName name="A126069530C">[1]Data5!$GL$1:$GL$10,[1]Data5!$GL$11:$GL$17</definedName>
    <definedName name="A126069534L">[1]Data5!$IH$1:$IH$10,[1]Data5!$IH$11:$IH$17</definedName>
    <definedName name="A126069538W">[1]Data4!$CX$1:$CX$10,[1]Data4!$CX$11:$CX$17</definedName>
    <definedName name="A126069550L">[1]Data4!$DV$1:$DV$10,[1]Data4!$DV$11:$DV$17</definedName>
    <definedName name="A126069554W">[1]Data4!$FR$1:$FR$10,[1]Data4!$FR$11:$FR$17</definedName>
    <definedName name="A126069558F">[1]Data4!$GP$1:$GP$10,[1]Data4!$GP$11:$GP$17</definedName>
    <definedName name="A126069562W">[1]Data5!$BD$1:$BD$10,[1]Data5!$BD$11:$BD$17</definedName>
    <definedName name="A126069566F">[1]Data5!$CT$1:$CT$10,[1]Data5!$CT$11:$CT$17</definedName>
    <definedName name="A126070146J">[1]Data5!$ED$1:$ED$10,[1]Data5!$ED$11:$ED$17</definedName>
    <definedName name="A126070150X">[1]Data5!$FB$1:$FB$10,[1]Data5!$FB$11:$FB$17</definedName>
    <definedName name="A126070154J">[1]Data5!$GX$1:$GX$10,[1]Data5!$GX$11:$GX$17</definedName>
    <definedName name="A126070158T">[1]Data5!$T$1:$T$10,[1]Data5!$T$11:$T$17</definedName>
    <definedName name="A126070162J">[1]Data5!$DF$1:$DF$10,[1]Data5!$DF$11:$DF$17</definedName>
    <definedName name="A126070166T">[1]Data4!$EH$1:$EH$10,[1]Data4!$EH$11:$EH$17</definedName>
    <definedName name="A126070170J">[1]Data4!$HB$1:$HB$10,[1]Data4!$HB$11:$HB$17</definedName>
    <definedName name="A126070174T">[1]Data4!$HZ$1:$HZ$10,[1]Data4!$HZ$11:$HZ$17</definedName>
    <definedName name="A126070178A">[1]Data5!$FZ$1:$FZ$10,[1]Data5!$FZ$11:$FZ$17</definedName>
    <definedName name="A126070182T">[1]Data5!$HV$1:$HV$10,[1]Data5!$HV$11:$HV$17</definedName>
    <definedName name="A126070186A">[1]Data4!$CL$1:$CL$10,[1]Data4!$CL$11:$CL$17</definedName>
    <definedName name="A126070190T">[1]Data5!$B$1:$B$10,[1]Data5!$B$11:$B$17</definedName>
    <definedName name="A126070194A">[1]Data5!$BP$1:$BP$10,[1]Data5!$BP$11:$BP$17</definedName>
    <definedName name="A126070198K">[1]Data4!$DJ$1:$DJ$10,[1]Data4!$DJ$11:$DJ$17</definedName>
    <definedName name="A126070202R">[1]Data4!$FF$1:$FF$10,[1]Data4!$FF$11:$FF$17</definedName>
    <definedName name="A126070206X">[1]Data4!$GD$1:$GD$10,[1]Data4!$GD$11:$GD$17</definedName>
    <definedName name="A126070210R">[1]Data5!$AR$1:$AR$10,[1]Data5!$AR$11:$AR$17</definedName>
    <definedName name="A126070214X">[1]Data5!$CH$1:$CH$10,[1]Data5!$CH$11:$CH$17</definedName>
    <definedName name="A126070794F">[1]Data5!$EM$1:$EM$10,[1]Data5!$EM$11:$EM$17</definedName>
    <definedName name="A126070798R">[1]Data5!$FK$1:$FK$10,[1]Data5!$FK$11:$FK$17</definedName>
    <definedName name="A126070802V">[1]Data5!$HG$1:$HG$10,[1]Data5!$HG$11:$HG$17</definedName>
    <definedName name="A126070806C">[1]Data5!$AC$1:$AC$10,[1]Data5!$AC$11:$AC$17</definedName>
    <definedName name="A126070810V">[1]Data5!$DO$1:$DO$10,[1]Data5!$DO$11:$DO$17</definedName>
    <definedName name="A126070814C">[1]Data4!$EQ$1:$EQ$10,[1]Data4!$EQ$11:$EQ$17</definedName>
    <definedName name="A126070818L">[1]Data4!$HK$1:$HK$10,[1]Data4!$HK$11:$HK$17</definedName>
    <definedName name="A126070822C">[1]Data4!$IF$1:$IF$10,[1]Data4!$IF$11:$IF$17</definedName>
    <definedName name="A126070826L">[1]Data5!$GI$1:$GI$10,[1]Data5!$GI$11:$GI$17</definedName>
    <definedName name="A126070830C">[1]Data5!$IE$1:$IE$10,[1]Data5!$IE$11:$IE$17</definedName>
    <definedName name="A126070834L">[1]Data4!$CU$1:$CU$10,[1]Data4!$CU$11:$CU$17</definedName>
    <definedName name="A126070838W">[1]Data5!$H$1:$H$10,[1]Data5!$H$11:$H$17</definedName>
    <definedName name="A126070842L">[1]Data5!$BV$1:$BV$10,[1]Data5!$BV$11:$BV$17</definedName>
    <definedName name="A126070846W">[1]Data4!$DS$1:$DS$10,[1]Data4!$DS$11:$DS$17</definedName>
    <definedName name="A126070850L">[1]Data4!$FO$1:$FO$10,[1]Data4!$FO$11:$FO$17</definedName>
    <definedName name="A126070854W">[1]Data4!$GM$1:$GM$10,[1]Data4!$GM$11:$GM$17</definedName>
    <definedName name="A126070858F">[1]Data5!$BA$1:$BA$10,[1]Data5!$BA$11:$BA$17</definedName>
    <definedName name="A126070862W">[1]Data5!$CQ$1:$CQ$10,[1]Data5!$CQ$11:$CQ$17</definedName>
    <definedName name="A126071442V">[1]Data5!$EJ$1:$EJ$10,[1]Data5!$EJ$11:$EJ$17</definedName>
    <definedName name="A126071446C">[1]Data5!$FH$1:$FH$10,[1]Data5!$FH$11:$FH$17</definedName>
    <definedName name="A126071450V">[1]Data5!$HD$1:$HD$10,[1]Data5!$HD$11:$HD$17</definedName>
    <definedName name="A126071454C">[1]Data5!$Z$1:$Z$10,[1]Data5!$Z$11:$Z$17</definedName>
    <definedName name="A126071458L">[1]Data5!$DL$1:$DL$10,[1]Data5!$DL$11:$DL$17</definedName>
    <definedName name="A126071462C">[1]Data4!$EN$1:$EN$10,[1]Data4!$EN$11:$EN$17</definedName>
    <definedName name="A126071466L">[1]Data4!$HH$1:$HH$10,[1]Data4!$HH$11:$HH$17</definedName>
    <definedName name="A126071470C">[1]Data4!$IC$1:$IC$10,[1]Data4!$IC$11:$IC$17</definedName>
    <definedName name="A126071474L">[1]Data5!$GF$1:$GF$10,[1]Data5!$GF$11:$GF$17</definedName>
    <definedName name="A126071478W">[1]Data5!$IB$1:$IB$10,[1]Data5!$IB$11:$IB$17</definedName>
    <definedName name="A126071482L">[1]Data4!$CR$1:$CR$10,[1]Data4!$CR$11:$CR$17</definedName>
    <definedName name="A126071486W">[1]Data5!$E$1:$E$10,[1]Data5!$E$11:$E$17</definedName>
    <definedName name="A126071490L">[1]Data5!$BS$1:$BS$10,[1]Data5!$BS$11:$BS$17</definedName>
    <definedName name="A126071494W">[1]Data4!$DP$1:$DP$10,[1]Data4!$DP$11:$DP$17</definedName>
    <definedName name="A126071498F">[1]Data4!$FL$1:$FL$10,[1]Data4!$FL$11:$FL$17</definedName>
    <definedName name="A126071502K">[1]Data4!$GJ$1:$GJ$10,[1]Data4!$GJ$11:$GJ$17</definedName>
    <definedName name="A126071506V">[1]Data5!$AX$1:$AX$10,[1]Data5!$AX$11:$AX$17</definedName>
    <definedName name="A126071510K">[1]Data5!$CN$1:$CN$10,[1]Data5!$CN$11:$CN$17</definedName>
    <definedName name="A126072090V">[1]Data5!$EA$1:$EA$10,[1]Data5!$EA$11:$EA$17</definedName>
    <definedName name="A126072094C">[1]Data5!$EY$1:$EY$10,[1]Data5!$EY$11:$EY$17</definedName>
    <definedName name="A126072098L">[1]Data5!$GU$1:$GU$10,[1]Data5!$GU$11:$GU$17</definedName>
    <definedName name="A126072102T">[1]Data5!$Q$1:$Q$10,[1]Data5!$Q$11:$Q$17</definedName>
    <definedName name="A126072106A">[1]Data5!$DC$1:$DC$10,[1]Data5!$DC$11:$DC$17</definedName>
    <definedName name="A126072110T">[1]Data4!$EE$1:$EE$10,[1]Data4!$EE$11:$EE$17</definedName>
    <definedName name="A126072114A">[1]Data4!$GY$1:$GY$10,[1]Data4!$GY$11:$GY$17</definedName>
    <definedName name="A126072118K">[1]Data4!$HW$1:$HW$10,[1]Data4!$HW$11:$HW$17</definedName>
    <definedName name="A126072122A">[1]Data5!$FW$1:$FW$10,[1]Data5!$FW$11:$FW$17</definedName>
    <definedName name="A126072126K">[1]Data5!$HS$1:$HS$10,[1]Data5!$HS$11:$HS$17</definedName>
    <definedName name="A126072130A">[1]Data4!$CI$1:$CI$10,[1]Data4!$CI$11:$CI$17</definedName>
    <definedName name="A126072134K">[1]Data4!$IO$1:$IO$10,[1]Data4!$IO$11:$IO$17</definedName>
    <definedName name="A126072138V">[1]Data5!$BM$1:$BM$10,[1]Data5!$BM$11:$BM$17</definedName>
    <definedName name="A126072142K">[1]Data4!$DG$1:$DG$10,[1]Data4!$DG$11:$DG$17</definedName>
    <definedName name="A126072146V">[1]Data4!$FC$1:$FC$10,[1]Data4!$FC$11:$FC$17</definedName>
    <definedName name="A126072150K">[1]Data4!$GA$1:$GA$10,[1]Data4!$GA$11:$GA$17</definedName>
    <definedName name="A126072154V">[1]Data5!$AO$1:$AO$10,[1]Data5!$AO$11:$AO$17</definedName>
    <definedName name="A126072158C">[1]Data5!$CE$1:$CE$10,[1]Data5!$CE$11:$CE$17</definedName>
    <definedName name="A126072738X">[1]Data5!$EG$1:$EG$10,[1]Data5!$EG$11:$EG$17</definedName>
    <definedName name="A126072742R">[1]Data5!$FE$1:$FE$10,[1]Data5!$FE$11:$FE$17</definedName>
    <definedName name="A126072746X">[1]Data5!$HA$1:$HA$10,[1]Data5!$HA$11:$HA$17</definedName>
    <definedName name="A126072750R">[1]Data5!$W$1:$W$10,[1]Data5!$W$11:$W$17</definedName>
    <definedName name="A126072754X">[1]Data5!$DI$1:$DI$10,[1]Data5!$DI$11:$DI$17</definedName>
    <definedName name="A126072758J">[1]Data4!$EK$1:$EK$10,[1]Data4!$EK$11:$EK$17</definedName>
    <definedName name="A126072762X">[1]Data4!$HE$1:$HE$10,[1]Data4!$HE$11:$HE$17</definedName>
    <definedName name="A126072770X">[1]Data5!$GC$1:$GC$10,[1]Data5!$GC$11:$GC$17</definedName>
    <definedName name="A126072774J">[1]Data5!$HY$1:$HY$10,[1]Data5!$HY$11:$HY$17</definedName>
    <definedName name="A126072778T">[1]Data4!$CO$1:$CO$10,[1]Data4!$CO$11:$CO$17</definedName>
    <definedName name="A126072790J">[1]Data4!$DM$1:$DM$10,[1]Data4!$DM$11:$DM$17</definedName>
    <definedName name="A126072794T">[1]Data4!$FI$1:$FI$10,[1]Data4!$FI$11:$FI$17</definedName>
    <definedName name="A126072798A">[1]Data4!$GG$1:$GG$10,[1]Data4!$GG$11:$GG$17</definedName>
    <definedName name="A126072802F">[1]Data5!$AU$1:$AU$10,[1]Data5!$AU$11:$AU$17</definedName>
    <definedName name="A126072806R">[1]Data5!$CK$1:$CK$10,[1]Data5!$CK$11:$CK$17</definedName>
    <definedName name="A126073386X">[1]Data5!$DX$1:$DX$10,[1]Data5!$DX$11:$DX$17</definedName>
    <definedName name="A126073390R">[1]Data5!$EV$1:$EV$10,[1]Data5!$EV$11:$EV$17</definedName>
    <definedName name="A126073394X">[1]Data5!$GR$1:$GR$10,[1]Data5!$GR$11:$GR$17</definedName>
    <definedName name="A126073398J">[1]Data5!$N$1:$N$10,[1]Data5!$N$11:$N$17</definedName>
    <definedName name="A126073402L">[1]Data5!$CZ$1:$CZ$10,[1]Data5!$CZ$11:$CZ$17</definedName>
    <definedName name="A126073406W">[1]Data4!$EB$1:$EB$10,[1]Data4!$EB$11:$EB$17</definedName>
    <definedName name="A126073410L">[1]Data4!$GV$1:$GV$10,[1]Data4!$GV$11:$GV$17</definedName>
    <definedName name="A126073414W">[1]Data4!$HT$1:$HT$10,[1]Data4!$HT$11:$HT$17</definedName>
    <definedName name="A126073418F">[1]Data5!$FT$1:$FT$10,[1]Data5!$FT$11:$FT$17</definedName>
    <definedName name="A126073422W">[1]Data5!$HP$1:$HP$10,[1]Data5!$HP$11:$HP$17</definedName>
    <definedName name="A126073426F">[1]Data4!$CF$1:$CF$10,[1]Data4!$CF$11:$CF$17</definedName>
    <definedName name="A126073430W">[1]Data4!$IL$1:$IL$10,[1]Data4!$IL$11:$IL$17</definedName>
    <definedName name="A126073434F">[1]Data5!$BJ$1:$BJ$10,[1]Data5!$BJ$11:$BJ$17</definedName>
    <definedName name="A126073438R">[1]Data4!$DD$1:$DD$10,[1]Data4!$DD$11:$DD$17</definedName>
    <definedName name="A126073442F">[1]Data4!$EZ$1:$EZ$10,[1]Data4!$EZ$11:$EZ$17</definedName>
    <definedName name="A126073446R">[1]Data4!$FX$1:$FX$10,[1]Data4!$FX$11:$FX$17</definedName>
    <definedName name="A126073450F">[1]Data5!$AL$1:$AL$10,[1]Data5!$AL$11:$AL$17</definedName>
    <definedName name="A126073454R">[1]Data5!$CB$1:$CB$10,[1]Data5!$CB$11:$CB$17</definedName>
    <definedName name="A126074034L">[1]Data10!$DM$1:$DM$10,[1]Data10!$DM$11:$DM$17</definedName>
    <definedName name="A126074038W">[1]Data10!$EK$1:$EK$10,[1]Data10!$EK$11:$EK$17</definedName>
    <definedName name="A126074042L">[1]Data10!$GG$1:$GG$10,[1]Data10!$GG$11:$GG$17</definedName>
    <definedName name="A126074046W">[1]Data10!$C$1:$C$10,[1]Data10!$C$11:$C$17</definedName>
    <definedName name="A126074050L">[1]Data10!$CO$1:$CO$10,[1]Data10!$CO$11:$CO$17</definedName>
    <definedName name="A126074054W">[1]Data9!$DQ$1:$DQ$10,[1]Data9!$DQ$11:$DQ$17</definedName>
    <definedName name="A126074058F">[1]Data9!$GK$1:$GK$10,[1]Data9!$GK$11:$GK$17</definedName>
    <definedName name="A126074062W">[1]Data9!$HI$1:$HI$10,[1]Data9!$HI$11:$HI$17</definedName>
    <definedName name="A126074066F">[1]Data10!$FI$1:$FI$10,[1]Data10!$FI$11:$FI$17</definedName>
    <definedName name="A126074070W">[1]Data10!$HE$1:$HE$10,[1]Data10!$HE$11:$HE$17</definedName>
    <definedName name="A126074074F">[1]Data9!$BU$1:$BU$10,[1]Data9!$BU$11:$BU$17</definedName>
    <definedName name="A126074078R">[1]Data9!$IA$1:$IA$10,[1]Data9!$IA$11:$IA$17</definedName>
    <definedName name="A126074082F">[1]Data10!$AY$1:$AY$10,[1]Data10!$AY$11:$AY$17</definedName>
    <definedName name="A126074086R">[1]Data9!$CS$1:$CS$10,[1]Data9!$CS$11:$CS$17</definedName>
    <definedName name="A126074090F">[1]Data9!$EO$1:$EO$10,[1]Data9!$EO$11:$EO$17</definedName>
    <definedName name="A126074094R">[1]Data9!$FM$1:$FM$10,[1]Data9!$FM$11:$FM$17</definedName>
    <definedName name="A126074098X">[1]Data10!$AA$1:$AA$10,[1]Data10!$AA$11:$AA$17</definedName>
    <definedName name="A126074102C">[1]Data10!$BQ$1:$BQ$10,[1]Data10!$BQ$11:$BQ$17</definedName>
    <definedName name="A126074682K">[1]Data10!$EH$1:$EH$10,[1]Data10!$EH$11:$EH$17</definedName>
    <definedName name="A126074686V">[1]Data10!$FF$1:$FF$10,[1]Data10!$FF$11:$FF$17</definedName>
    <definedName name="A126074690K">[1]Data10!$HB$1:$HB$10,[1]Data10!$HB$11:$HB$17</definedName>
    <definedName name="A126074694V">[1]Data10!$X$1:$X$10,[1]Data10!$X$11:$X$17</definedName>
    <definedName name="A126074698C">[1]Data10!$DJ$1:$DJ$10,[1]Data10!$DJ$11:$DJ$17</definedName>
    <definedName name="A126074702J">[1]Data9!$EL$1:$EL$10,[1]Data9!$EL$11:$EL$17</definedName>
    <definedName name="A126074706T">[1]Data9!$HF$1:$HF$10,[1]Data9!$HF$11:$HF$17</definedName>
    <definedName name="A126074714T">[1]Data10!$GD$1:$GD$10,[1]Data10!$GD$11:$GD$17</definedName>
    <definedName name="A126074718A">[1]Data10!$HZ$1:$HZ$10,[1]Data10!$HZ$11:$HZ$17</definedName>
    <definedName name="A126074722T">[1]Data9!$CP$1:$CP$10,[1]Data9!$CP$11:$CP$17</definedName>
    <definedName name="A126074734A">[1]Data9!$DN$1:$DN$10,[1]Data9!$DN$11:$DN$17</definedName>
    <definedName name="A126074738K">[1]Data9!$FJ$1:$FJ$10,[1]Data9!$FJ$11:$FJ$17</definedName>
    <definedName name="A126074742A">[1]Data9!$GH$1:$GH$10,[1]Data9!$GH$11:$GH$17</definedName>
    <definedName name="A126074746K">[1]Data10!$AV$1:$AV$10,[1]Data10!$AV$11:$AV$17</definedName>
    <definedName name="A126074750A">[1]Data10!$CL$1:$CL$10,[1]Data10!$CL$11:$CL$17</definedName>
    <definedName name="A126075330X">[1]Data10!$DV$1:$DV$10,[1]Data10!$DV$11:$DV$17</definedName>
    <definedName name="A126075334J">[1]Data10!$ET$1:$ET$10,[1]Data10!$ET$11:$ET$17</definedName>
    <definedName name="A126075338T">[1]Data10!$GP$1:$GP$10,[1]Data10!$GP$11:$GP$17</definedName>
    <definedName name="A126075342J">[1]Data10!$L$1:$L$10,[1]Data10!$L$11:$L$17</definedName>
    <definedName name="A126075346T">[1]Data10!$CX$1:$CX$10,[1]Data10!$CX$11:$CX$17</definedName>
    <definedName name="A126075350J">[1]Data9!$DZ$1:$DZ$10,[1]Data9!$DZ$11:$DZ$17</definedName>
    <definedName name="A126075354T">[1]Data9!$GT$1:$GT$10,[1]Data9!$GT$11:$GT$17</definedName>
    <definedName name="A126075358A">[1]Data9!$HR$1:$HR$10,[1]Data9!$HR$11:$HR$17</definedName>
    <definedName name="A126075362T">[1]Data10!$FR$1:$FR$10,[1]Data10!$FR$11:$FR$17</definedName>
    <definedName name="A126075366A">[1]Data10!$HN$1:$HN$10,[1]Data10!$HN$11:$HN$17</definedName>
    <definedName name="A126075370T">[1]Data9!$CD$1:$CD$10,[1]Data9!$CD$11:$CD$17</definedName>
    <definedName name="A126075374A">[1]Data9!$IJ$1:$IJ$10,[1]Data9!$IJ$11:$IJ$17</definedName>
    <definedName name="A126075378K">[1]Data10!$BH$1:$BH$10,[1]Data10!$BH$11:$BH$17</definedName>
    <definedName name="A126075382A">[1]Data9!$DB$1:$DB$10,[1]Data9!$DB$11:$DB$17</definedName>
    <definedName name="A126075386K">[1]Data9!$EX$1:$EX$10,[1]Data9!$EX$11:$EX$17</definedName>
    <definedName name="A126075390A">[1]Data9!$FV$1:$FV$10,[1]Data9!$FV$11:$FV$17</definedName>
    <definedName name="A126075394K">[1]Data10!$AJ$1:$AJ$10,[1]Data10!$AJ$11:$AJ$17</definedName>
    <definedName name="A126075398V">[1]Data10!$BZ$1:$BZ$10,[1]Data10!$BZ$11:$BZ$17</definedName>
    <definedName name="A126075978R">[1]Data10!$EE$1:$EE$10,[1]Data10!$EE$11:$EE$17</definedName>
    <definedName name="A126075982F">[1]Data10!$FC$1:$FC$10,[1]Data10!$FC$11:$FC$17</definedName>
    <definedName name="A126075986R">[1]Data10!$GY$1:$GY$10,[1]Data10!$GY$11:$GY$17</definedName>
    <definedName name="A126075990F">[1]Data10!$U$1:$U$10,[1]Data10!$U$11:$U$17</definedName>
    <definedName name="A126075994R">[1]Data10!$DG$1:$DG$10,[1]Data10!$DG$11:$DG$17</definedName>
    <definedName name="A126075998X">[1]Data9!$EI$1:$EI$10,[1]Data9!$EI$11:$EI$17</definedName>
    <definedName name="A126076002F">[1]Data9!$HC$1:$HC$10,[1]Data9!$HC$11:$HC$17</definedName>
    <definedName name="A126076006R">[1]Data9!$HX$1:$HX$10,[1]Data9!$HX$11:$HX$17</definedName>
    <definedName name="A126076010F">[1]Data10!$GA$1:$GA$10,[1]Data10!$GA$11:$GA$17</definedName>
    <definedName name="A126076014R">[1]Data10!$HW$1:$HW$10,[1]Data10!$HW$11:$HW$17</definedName>
    <definedName name="A126076018X">[1]Data9!$CM$1:$CM$10,[1]Data9!$CM$11:$CM$17</definedName>
    <definedName name="A126076022R">[1]Data9!$IP$1:$IP$10,[1]Data9!$IP$11:$IP$17</definedName>
    <definedName name="A126076026X">[1]Data10!$BN$1:$BN$10,[1]Data10!$BN$11:$BN$17</definedName>
    <definedName name="A126076030R">[1]Data9!$DK$1:$DK$10,[1]Data9!$DK$11:$DK$17</definedName>
    <definedName name="A126076034X">[1]Data9!$FG$1:$FG$10,[1]Data9!$FG$11:$FG$17</definedName>
    <definedName name="A126076038J">[1]Data9!$GE$1:$GE$10,[1]Data9!$GE$11:$GE$17</definedName>
    <definedName name="A126076042X">[1]Data10!$AS$1:$AS$10,[1]Data10!$AS$11:$AS$17</definedName>
    <definedName name="A126076046J">[1]Data10!$CI$1:$CI$10,[1]Data10!$CI$11:$CI$17</definedName>
    <definedName name="A126076626C">[1]Data10!$EB$1:$EB$10,[1]Data10!$EB$11:$EB$17</definedName>
    <definedName name="A126076630V">[1]Data10!$EZ$1:$EZ$10,[1]Data10!$EZ$11:$EZ$17</definedName>
    <definedName name="A126076634C">[1]Data10!$GV$1:$GV$10,[1]Data10!$GV$11:$GV$17</definedName>
    <definedName name="A126076638L">[1]Data10!$R$1:$R$10,[1]Data10!$R$11:$R$17</definedName>
    <definedName name="A126076642C">[1]Data10!$DD$1:$DD$10,[1]Data10!$DD$11:$DD$17</definedName>
    <definedName name="A126076646L">[1]Data9!$EF$1:$EF$10,[1]Data9!$EF$11:$EF$17</definedName>
    <definedName name="A126076650C">[1]Data9!$GZ$1:$GZ$10,[1]Data9!$GZ$11:$GZ$17</definedName>
    <definedName name="A126076654L">[1]Data9!$HU$1:$HU$10,[1]Data9!$HU$11:$HU$17</definedName>
    <definedName name="A126076658W">[1]Data10!$FX$1:$FX$10,[1]Data10!$FX$11:$FX$17</definedName>
    <definedName name="A126076662L">[1]Data10!$HT$1:$HT$10,[1]Data10!$HT$11:$HT$17</definedName>
    <definedName name="A126076666W">[1]Data9!$CJ$1:$CJ$10,[1]Data9!$CJ$11:$CJ$17</definedName>
    <definedName name="A126076670L">[1]Data9!$IM$1:$IM$10,[1]Data9!$IM$11:$IM$17</definedName>
    <definedName name="A126076674W">[1]Data10!$BK$1:$BK$10,[1]Data10!$BK$11:$BK$17</definedName>
    <definedName name="A126076678F">[1]Data9!$DH$1:$DH$10,[1]Data9!$DH$11:$DH$17</definedName>
    <definedName name="A126076682W">[1]Data9!$FD$1:$FD$10,[1]Data9!$FD$11:$FD$17</definedName>
    <definedName name="A126076686F">[1]Data9!$GB$1:$GB$10,[1]Data9!$GB$11:$GB$17</definedName>
    <definedName name="A126076690W">[1]Data10!$AP$1:$AP$10,[1]Data10!$AP$11:$AP$17</definedName>
    <definedName name="A126076694F">[1]Data10!$CF$1:$CF$10,[1]Data10!$CF$11:$CF$17</definedName>
    <definedName name="A126077274C">[1]Data10!$DS$1:$DS$10,[1]Data10!$DS$11:$DS$17</definedName>
    <definedName name="A126077278L">[1]Data10!$EQ$1:$EQ$10,[1]Data10!$EQ$11:$EQ$17</definedName>
    <definedName name="A126077282C">[1]Data10!$GM$1:$GM$10,[1]Data10!$GM$11:$GM$17</definedName>
    <definedName name="A126077286L">[1]Data10!$I$1:$I$10,[1]Data10!$I$11:$I$17</definedName>
    <definedName name="A126077290C">[1]Data10!$CU$1:$CU$10,[1]Data10!$CU$11:$CU$17</definedName>
    <definedName name="A126077294L">[1]Data9!$DW$1:$DW$10,[1]Data9!$DW$11:$DW$17</definedName>
    <definedName name="A126077298W">[1]Data9!$GQ$1:$GQ$10,[1]Data9!$GQ$11:$GQ$17</definedName>
    <definedName name="A126077302A">[1]Data9!$HO$1:$HO$10,[1]Data9!$HO$11:$HO$17</definedName>
    <definedName name="A126077306K">[1]Data10!$FO$1:$FO$10,[1]Data10!$FO$11:$FO$17</definedName>
    <definedName name="A126077310A">[1]Data10!$HK$1:$HK$10,[1]Data10!$HK$11:$HK$17</definedName>
    <definedName name="A126077314K">[1]Data9!$CA$1:$CA$10,[1]Data9!$CA$11:$CA$17</definedName>
    <definedName name="A126077318V">[1]Data9!$IG$1:$IG$10,[1]Data9!$IG$11:$IG$17</definedName>
    <definedName name="A126077322K">[1]Data10!$BE$1:$BE$10,[1]Data10!$BE$11:$BE$17</definedName>
    <definedName name="A126077326V">[1]Data9!$CY$1:$CY$10,[1]Data9!$CY$11:$CY$17</definedName>
    <definedName name="A126077330K">[1]Data9!$EU$1:$EU$10,[1]Data9!$EU$11:$EU$17</definedName>
    <definedName name="A126077334V">[1]Data9!$FS$1:$FS$10,[1]Data9!$FS$11:$FS$17</definedName>
    <definedName name="A126077338C">[1]Data10!$AG$1:$AG$10,[1]Data10!$AG$11:$AG$17</definedName>
    <definedName name="A126077342V">[1]Data10!$BW$1:$BW$10,[1]Data10!$BW$11:$BW$17</definedName>
    <definedName name="A126077922R">[1]Data10!$DY$1:$DY$10,[1]Data10!$DY$11:$DY$17</definedName>
    <definedName name="A126077926X">[1]Data10!$EW$1:$EW$10,[1]Data10!$EW$11:$EW$17</definedName>
    <definedName name="A126077930R">[1]Data10!$GS$1:$GS$10,[1]Data10!$GS$11:$GS$17</definedName>
    <definedName name="A126077934X">[1]Data10!$O$1:$O$10,[1]Data10!$O$11:$O$17</definedName>
    <definedName name="A126077938J">[1]Data10!$DA$1:$DA$10,[1]Data10!$DA$11:$DA$17</definedName>
    <definedName name="A126077942X">[1]Data9!$EC$1:$EC$10,[1]Data9!$EC$11:$EC$17</definedName>
    <definedName name="A126077946J">[1]Data9!$GW$1:$GW$10,[1]Data9!$GW$11:$GW$17</definedName>
    <definedName name="A126077954J">[1]Data10!$FU$1:$FU$10,[1]Data10!$FU$11:$FU$17</definedName>
    <definedName name="A126077958T">[1]Data10!$HQ$1:$HQ$10,[1]Data10!$HQ$11:$HQ$17</definedName>
    <definedName name="A126077962J">[1]Data9!$CG$1:$CG$10,[1]Data9!$CG$11:$CG$17</definedName>
    <definedName name="A126077974T">[1]Data9!$DE$1:$DE$10,[1]Data9!$DE$11:$DE$17</definedName>
    <definedName name="A126077978A">[1]Data9!$FA$1:$FA$10,[1]Data9!$FA$11:$FA$17</definedName>
    <definedName name="A126077982T">[1]Data9!$FY$1:$FY$10,[1]Data9!$FY$11:$FY$17</definedName>
    <definedName name="A126077986A">[1]Data10!$AM$1:$AM$10,[1]Data10!$AM$11:$AM$17</definedName>
    <definedName name="A126077990T">[1]Data10!$CC$1:$CC$10,[1]Data10!$CC$11:$CC$17</definedName>
    <definedName name="A126078570R">[1]Data10!$DP$1:$DP$10,[1]Data10!$DP$11:$DP$17</definedName>
    <definedName name="A126078574X">[1]Data10!$EN$1:$EN$10,[1]Data10!$EN$11:$EN$17</definedName>
    <definedName name="A126078578J">[1]Data10!$GJ$1:$GJ$10,[1]Data10!$GJ$11:$GJ$17</definedName>
    <definedName name="A126078582X">[1]Data10!$F$1:$F$10,[1]Data10!$F$11:$F$17</definedName>
    <definedName name="A126078586J">[1]Data10!$CR$1:$CR$10,[1]Data10!$CR$11:$CR$17</definedName>
    <definedName name="A126078590X">[1]Data9!$DT$1:$DT$10,[1]Data9!$DT$11:$DT$17</definedName>
    <definedName name="A126078594J">[1]Data9!$GN$1:$GN$10,[1]Data9!$GN$11:$GN$17</definedName>
    <definedName name="A126078598T">[1]Data9!$HL$1:$HL$10,[1]Data9!$HL$11:$HL$17</definedName>
    <definedName name="A126078602W">[1]Data10!$FL$1:$FL$10,[1]Data10!$FL$11:$FL$17</definedName>
    <definedName name="A126078606F">[1]Data10!$HH$1:$HH$10,[1]Data10!$HH$11:$HH$17</definedName>
    <definedName name="A126078610W">[1]Data9!$BX$1:$BX$10,[1]Data9!$BX$11:$BX$17</definedName>
    <definedName name="A126078614F">[1]Data9!$ID$1:$ID$10,[1]Data9!$ID$11:$ID$17</definedName>
    <definedName name="A126078618R">[1]Data10!$BB$1:$BB$10,[1]Data10!$BB$11:$BB$17</definedName>
    <definedName name="A126078622F">[1]Data9!$CV$1:$CV$10,[1]Data9!$CV$11:$CV$17</definedName>
    <definedName name="A126078626R">[1]Data9!$ER$1:$ER$10,[1]Data9!$ER$11:$ER$17</definedName>
    <definedName name="A126078630F">[1]Data9!$FP$1:$FP$10,[1]Data9!$FP$11:$FP$17</definedName>
    <definedName name="A126078634R">[1]Data10!$AD$1:$AD$10,[1]Data10!$AD$11:$AD$17</definedName>
    <definedName name="A126078638X">[1]Data10!$BT$1:$BT$10,[1]Data10!$BT$11:$BT$17</definedName>
    <definedName name="A126079218W">[1]Data3!$HC$1:$HC$10,[1]Data3!$HC$11:$HC$17</definedName>
    <definedName name="A126079222L">[1]Data3!$IA$1:$IA$10,[1]Data3!$IA$11:$IA$17</definedName>
    <definedName name="A126079226W">[1]Data4!$AG$1:$AG$10,[1]Data4!$AG$11:$AG$17</definedName>
    <definedName name="A126079230L">[1]Data3!$CS$1:$CS$10,[1]Data3!$CS$11:$CS$17</definedName>
    <definedName name="A126079234W">[1]Data3!$GE$1:$GE$10,[1]Data3!$GE$11:$GE$17</definedName>
    <definedName name="A126079238F">[1]Data2!$HG$1:$HG$10,[1]Data2!$HG$11:$HG$17</definedName>
    <definedName name="A126079242W">[1]Data3!$AK$1:$AK$10,[1]Data3!$AK$11:$AK$17</definedName>
    <definedName name="A126079246F">[1]Data3!$BI$1:$BI$10,[1]Data3!$BI$11:$BI$17</definedName>
    <definedName name="A126079250W">[1]Data4!$I$1:$I$10,[1]Data4!$I$11:$I$17</definedName>
    <definedName name="A126079254F">[1]Data4!$BE$1:$BE$10,[1]Data4!$BE$11:$BE$17</definedName>
    <definedName name="A126079258R">[1]Data2!$FK$1:$FK$10,[1]Data2!$FK$11:$FK$17</definedName>
    <definedName name="A126079262F">[1]Data3!$CA$1:$CA$10,[1]Data3!$CA$11:$CA$17</definedName>
    <definedName name="A126079266R">[1]Data3!$EO$1:$EO$10,[1]Data3!$EO$11:$EO$17</definedName>
    <definedName name="A126079270F">[1]Data2!$GI$1:$GI$10,[1]Data2!$GI$11:$GI$17</definedName>
    <definedName name="A126079274R">[1]Data2!$IE$1:$IE$10,[1]Data2!$IE$11:$IE$17</definedName>
    <definedName name="A126079278X">[1]Data3!$M$1:$M$10,[1]Data3!$M$11:$M$17</definedName>
    <definedName name="A126079282R">[1]Data3!$DQ$1:$DQ$10,[1]Data3!$DQ$11:$DQ$17</definedName>
    <definedName name="A126079286X">[1]Data3!$FG$1:$FG$10,[1]Data3!$FG$11:$FG$17</definedName>
    <definedName name="A126079866V">[1]Data3!$HX$1:$HX$10,[1]Data3!$HX$11:$HX$17</definedName>
    <definedName name="A126079870K">[1]Data4!$F$1:$F$10,[1]Data4!$F$11:$F$17</definedName>
    <definedName name="A126079874V">[1]Data4!$BB$1:$BB$10,[1]Data4!$BB$11:$BB$17</definedName>
    <definedName name="A126079878C">[1]Data3!$DN$1:$DN$10,[1]Data3!$DN$11:$DN$17</definedName>
    <definedName name="A126079882V">[1]Data3!$GZ$1:$GZ$10,[1]Data3!$GZ$11:$GZ$17</definedName>
    <definedName name="A126079886C">[1]Data2!$IB$1:$IB$10,[1]Data2!$IB$11:$IB$17</definedName>
    <definedName name="A126079890V">[1]Data3!$BF$1:$BF$10,[1]Data3!$BF$11:$BF$17</definedName>
    <definedName name="A126079898L">[1]Data4!$AD$1:$AD$10,[1]Data4!$AD$11:$AD$17</definedName>
    <definedName name="A126079902T">[1]Data4!$BZ$1:$BZ$10,[1]Data4!$BZ$11:$BZ$17</definedName>
    <definedName name="A126079906A">[1]Data2!$GF$1:$GF$10,[1]Data2!$GF$11:$GF$17</definedName>
    <definedName name="A126079918K">[1]Data2!$HD$1:$HD$10,[1]Data2!$HD$11:$HD$17</definedName>
    <definedName name="A126079922A">[1]Data3!$J$1:$J$10,[1]Data3!$J$11:$J$17</definedName>
    <definedName name="A126079926K">[1]Data3!$AH$1:$AH$10,[1]Data3!$AH$11:$AH$17</definedName>
    <definedName name="A126079930A">[1]Data3!$EL$1:$EL$10,[1]Data3!$EL$11:$EL$17</definedName>
    <definedName name="A126079934K">[1]Data3!$GB$1:$GB$10,[1]Data3!$GB$11:$GB$17</definedName>
    <definedName name="A126080514L">[1]Data3!$HL$1:$HL$10,[1]Data3!$HL$11:$HL$17</definedName>
    <definedName name="A126080518W">[1]Data3!$IJ$1:$IJ$10,[1]Data3!$IJ$11:$IJ$17</definedName>
    <definedName name="A126080522L">[1]Data4!$AP$1:$AP$10,[1]Data4!$AP$11:$AP$17</definedName>
    <definedName name="A126080526W">[1]Data3!$DB$1:$DB$10,[1]Data3!$DB$11:$DB$17</definedName>
    <definedName name="A126080530L">[1]Data3!$GN$1:$GN$10,[1]Data3!$GN$11:$GN$17</definedName>
    <definedName name="A126080534W">[1]Data2!$HP$1:$HP$10,[1]Data2!$HP$11:$HP$17</definedName>
    <definedName name="A126080538F">[1]Data3!$AT$1:$AT$10,[1]Data3!$AT$11:$AT$17</definedName>
    <definedName name="A126080542W">[1]Data3!$BR$1:$BR$10,[1]Data3!$BR$11:$BR$17</definedName>
    <definedName name="A126080546F">[1]Data4!$R$1:$R$10,[1]Data4!$R$11:$R$17</definedName>
    <definedName name="A126080550W">[1]Data4!$BN$1:$BN$10,[1]Data4!$BN$11:$BN$17</definedName>
    <definedName name="A126080554F">[1]Data2!$FT$1:$FT$10,[1]Data2!$FT$11:$FT$17</definedName>
    <definedName name="A126080558R">[1]Data3!$CJ$1:$CJ$10,[1]Data3!$CJ$11:$CJ$17</definedName>
    <definedName name="A126080562F">[1]Data3!$EX$1:$EX$10,[1]Data3!$EX$11:$EX$17</definedName>
    <definedName name="A126080566R">[1]Data2!$GR$1:$GR$10,[1]Data2!$GR$11:$GR$17</definedName>
    <definedName name="A126080570F">[1]Data2!$IN$1:$IN$10,[1]Data2!$IN$11:$IN$17</definedName>
    <definedName name="A126080574R">[1]Data3!$V$1:$V$10,[1]Data3!$V$11:$V$17</definedName>
    <definedName name="A126080578X">[1]Data3!$DZ$1:$DZ$10,[1]Data3!$DZ$11:$DZ$17</definedName>
    <definedName name="A126080582R">[1]Data3!$FP$1:$FP$10,[1]Data3!$FP$11:$FP$17</definedName>
    <definedName name="A126081162L">[1]Data3!$HU$1:$HU$10,[1]Data3!$HU$11:$HU$17</definedName>
    <definedName name="A126081166W">[1]Data4!$C$1:$C$10,[1]Data4!$C$11:$C$17</definedName>
    <definedName name="A126081170L">[1]Data4!$AY$1:$AY$10,[1]Data4!$AY$11:$AY$17</definedName>
    <definedName name="A126081174W">[1]Data3!$DK$1:$DK$10,[1]Data3!$DK$11:$DK$17</definedName>
    <definedName name="A126081178F">[1]Data3!$GW$1:$GW$10,[1]Data3!$GW$11:$GW$17</definedName>
    <definedName name="A126081182W">[1]Data2!$HY$1:$HY$10,[1]Data2!$HY$11:$HY$17</definedName>
    <definedName name="A126081186F">[1]Data3!$BC$1:$BC$10,[1]Data3!$BC$11:$BC$17</definedName>
    <definedName name="A126081190W">[1]Data3!$BX$1:$BX$10,[1]Data3!$BX$11:$BX$17</definedName>
    <definedName name="A126081194F">[1]Data4!$AA$1:$AA$10,[1]Data4!$AA$11:$AA$17</definedName>
    <definedName name="A126081198R">[1]Data4!$BW$1:$BW$10,[1]Data4!$BW$11:$BW$17</definedName>
    <definedName name="A126081202V">[1]Data2!$GC$1:$GC$10,[1]Data2!$GC$11:$GC$17</definedName>
    <definedName name="A126081206C">[1]Data3!$CP$1:$CP$10,[1]Data3!$CP$11:$CP$17</definedName>
    <definedName name="A126081210V">[1]Data3!$FD$1:$FD$10,[1]Data3!$FD$11:$FD$17</definedName>
    <definedName name="A126081214C">[1]Data2!$HA$1:$HA$10,[1]Data2!$HA$11:$HA$17</definedName>
    <definedName name="A126081218L">[1]Data3!$G$1:$G$10,[1]Data3!$G$11:$G$17</definedName>
    <definedName name="A126081222C">[1]Data3!$AE$1:$AE$10,[1]Data3!$AE$11:$AE$17</definedName>
    <definedName name="A126081226L">[1]Data3!$EI$1:$EI$10,[1]Data3!$EI$11:$EI$17</definedName>
    <definedName name="A126081230C">[1]Data3!$FY$1:$FY$10,[1]Data3!$FY$11:$FY$17</definedName>
    <definedName name="A126081810X">[1]Data3!$HR$1:$HR$10,[1]Data3!$HR$11:$HR$17</definedName>
    <definedName name="A126081814J">[1]Data3!$IP$1:$IP$10,[1]Data3!$IP$11:$IP$17</definedName>
    <definedName name="A126081818T">[1]Data4!$AV$1:$AV$10,[1]Data4!$AV$11:$AV$17</definedName>
    <definedName name="A126081822J">[1]Data3!$DH$1:$DH$10,[1]Data3!$DH$11:$DH$17</definedName>
    <definedName name="A126081826T">[1]Data3!$GT$1:$GT$10,[1]Data3!$GT$11:$GT$17</definedName>
    <definedName name="A126081830J">[1]Data2!$HV$1:$HV$10,[1]Data2!$HV$11:$HV$17</definedName>
    <definedName name="A126081834T">[1]Data3!$AZ$1:$AZ$10,[1]Data3!$AZ$11:$AZ$17</definedName>
    <definedName name="A126081838A">[1]Data3!$BU$1:$BU$10,[1]Data3!$BU$11:$BU$17</definedName>
    <definedName name="A126081842T">[1]Data4!$X$1:$X$10,[1]Data4!$X$11:$X$17</definedName>
    <definedName name="A126081846A">[1]Data4!$BT$1:$BT$10,[1]Data4!$BT$11:$BT$17</definedName>
    <definedName name="A126081850T">[1]Data2!$FZ$1:$FZ$10,[1]Data2!$FZ$11:$FZ$17</definedName>
    <definedName name="A126081854A">[1]Data3!$CM$1:$CM$10,[1]Data3!$CM$11:$CM$17</definedName>
    <definedName name="A126081858K">[1]Data3!$FA$1:$FA$10,[1]Data3!$FA$11:$FA$17</definedName>
    <definedName name="A126081862A">[1]Data2!$GX$1:$GX$10,[1]Data2!$GX$11:$GX$17</definedName>
    <definedName name="A126081866K">[1]Data3!$D$1:$D$10,[1]Data3!$D$11:$D$17</definedName>
    <definedName name="A126081870A">[1]Data3!$AB$1:$AB$10,[1]Data3!$AB$11:$AB$17</definedName>
    <definedName name="A126081874K">[1]Data3!$EF$1:$EF$10,[1]Data3!$EF$11:$EF$17</definedName>
    <definedName name="A126081878V">[1]Data3!$FV$1:$FV$10,[1]Data3!$FV$11:$FV$17</definedName>
    <definedName name="A126082458T">[1]Data3!$HI$1:$HI$10,[1]Data3!$HI$11:$HI$17</definedName>
    <definedName name="A126082462J">[1]Data3!$IG$1:$IG$10,[1]Data3!$IG$11:$IG$17</definedName>
    <definedName name="A126082466T">[1]Data4!$AM$1:$AM$10,[1]Data4!$AM$11:$AM$17</definedName>
    <definedName name="A126082470J">[1]Data3!$CY$1:$CY$10,[1]Data3!$CY$11:$CY$17</definedName>
    <definedName name="A126082474T">[1]Data3!$GK$1:$GK$10,[1]Data3!$GK$11:$GK$17</definedName>
    <definedName name="A126082478A">[1]Data2!$HM$1:$HM$10,[1]Data2!$HM$11:$HM$17</definedName>
    <definedName name="A126082482T">[1]Data3!$AQ$1:$AQ$10,[1]Data3!$AQ$11:$AQ$17</definedName>
    <definedName name="A126082486A">[1]Data3!$BO$1:$BO$10,[1]Data3!$BO$11:$BO$17</definedName>
    <definedName name="A126082490T">[1]Data4!$O$1:$O$10,[1]Data4!$O$11:$O$17</definedName>
    <definedName name="A126082494A">[1]Data4!$BK$1:$BK$10,[1]Data4!$BK$11:$BK$17</definedName>
    <definedName name="A126082498K">[1]Data2!$FQ$1:$FQ$10,[1]Data2!$FQ$11:$FQ$17</definedName>
    <definedName name="A126082502R">[1]Data3!$CG$1:$CG$10,[1]Data3!$CG$11:$CG$17</definedName>
    <definedName name="A126082506X">[1]Data3!$EU$1:$EU$10,[1]Data3!$EU$11:$EU$17</definedName>
    <definedName name="A126082510R">[1]Data2!$GO$1:$GO$10,[1]Data2!$GO$11:$GO$17</definedName>
    <definedName name="A126082514X">[1]Data2!$IK$1:$IK$10,[1]Data2!$IK$11:$IK$17</definedName>
    <definedName name="A126082518J">[1]Data3!$S$1:$S$10,[1]Data3!$S$11:$S$17</definedName>
    <definedName name="A126082522X">[1]Data3!$DW$1:$DW$10,[1]Data3!$DW$11:$DW$17</definedName>
    <definedName name="A126082526J">[1]Data3!$FM$1:$FM$10,[1]Data3!$FM$11:$FM$17</definedName>
    <definedName name="A126083106F">[1]Data3!$HO$1:$HO$10,[1]Data3!$HO$11:$HO$17</definedName>
    <definedName name="A126083110W">[1]Data3!$IM$1:$IM$10,[1]Data3!$IM$11:$IM$17</definedName>
    <definedName name="A126083114F">[1]Data4!$AS$1:$AS$10,[1]Data4!$AS$11:$AS$17</definedName>
    <definedName name="A126083118R">[1]Data3!$DE$1:$DE$10,[1]Data3!$DE$11:$DE$17</definedName>
    <definedName name="A126083122F">[1]Data3!$GQ$1:$GQ$10,[1]Data3!$GQ$11:$GQ$17</definedName>
    <definedName name="A126083126R">[1]Data2!$HS$1:$HS$10,[1]Data2!$HS$11:$HS$17</definedName>
    <definedName name="A126083130F">[1]Data3!$AW$1:$AW$10,[1]Data3!$AW$11:$AW$17</definedName>
    <definedName name="A126083138X">[1]Data4!$U$1:$U$10,[1]Data4!$U$11:$U$17</definedName>
    <definedName name="A126083142R">[1]Data4!$BQ$1:$BQ$10,[1]Data4!$BQ$11:$BQ$17</definedName>
    <definedName name="A126083146X">[1]Data2!$FW$1:$FW$10,[1]Data2!$FW$11:$FW$17</definedName>
    <definedName name="A126083158J">[1]Data2!$GU$1:$GU$10,[1]Data2!$GU$11:$GU$17</definedName>
    <definedName name="A126083162X">[1]Data2!$IQ$1:$IQ$10,[1]Data2!$IQ$11:$IQ$17</definedName>
    <definedName name="A126083166J">[1]Data3!$Y$1:$Y$10,[1]Data3!$Y$11:$Y$17</definedName>
    <definedName name="A126083170X">[1]Data3!$EC$1:$EC$10,[1]Data3!$EC$11:$EC$17</definedName>
    <definedName name="A126083174J">[1]Data3!$FS$1:$FS$10,[1]Data3!$FS$11:$FS$17</definedName>
    <definedName name="A126083754C">[1]Data3!$HF$1:$HF$10,[1]Data3!$HF$11:$HF$17</definedName>
    <definedName name="A126083758L">[1]Data3!$ID$1:$ID$10,[1]Data3!$ID$11:$ID$17</definedName>
    <definedName name="A126083762C">[1]Data4!$AJ$1:$AJ$10,[1]Data4!$AJ$11:$AJ$17</definedName>
    <definedName name="A126083766L">[1]Data3!$CV$1:$CV$10,[1]Data3!$CV$11:$CV$17</definedName>
    <definedName name="A126083770C">[1]Data3!$GH$1:$GH$10,[1]Data3!$GH$11:$GH$17</definedName>
    <definedName name="A126083774L">[1]Data2!$HJ$1:$HJ$10,[1]Data2!$HJ$11:$HJ$17</definedName>
    <definedName name="A126083778W">[1]Data3!$AN$1:$AN$10,[1]Data3!$AN$11:$AN$17</definedName>
    <definedName name="A126083782L">[1]Data3!$BL$1:$BL$10,[1]Data3!$BL$11:$BL$17</definedName>
    <definedName name="A126083786W">[1]Data4!$L$1:$L$10,[1]Data4!$L$11:$L$17</definedName>
    <definedName name="A126083790L">[1]Data4!$BH$1:$BH$10,[1]Data4!$BH$11:$BH$17</definedName>
    <definedName name="A126083794W">[1]Data2!$FN$1:$FN$10,[1]Data2!$FN$11:$FN$17</definedName>
    <definedName name="A126083798F">[1]Data3!$CD$1:$CD$10,[1]Data3!$CD$11:$CD$17</definedName>
    <definedName name="A126083802K">[1]Data3!$ER$1:$ER$10,[1]Data3!$ER$11:$ER$17</definedName>
    <definedName name="A126083806V">[1]Data2!$GL$1:$GL$10,[1]Data2!$GL$11:$GL$17</definedName>
    <definedName name="A126083810K">[1]Data2!$IH$1:$IH$10,[1]Data2!$IH$11:$IH$17</definedName>
    <definedName name="A126083814V">[1]Data3!$P$1:$P$10,[1]Data3!$P$11:$P$17</definedName>
    <definedName name="A126083818C">[1]Data3!$DT$1:$DT$10,[1]Data3!$DT$11:$DT$17</definedName>
    <definedName name="A126083822V">[1]Data3!$FJ$1:$FJ$10,[1]Data3!$FJ$11:$FJ$17</definedName>
    <definedName name="A126084402T">[1]Data7!$AM$1:$AM$10,[1]Data7!$AM$11:$AM$17</definedName>
    <definedName name="A126084406A">[1]Data7!$BK$1:$BK$10,[1]Data7!$BK$11:$BK$17</definedName>
    <definedName name="A126084410T">[1]Data7!$DG$1:$DG$10,[1]Data7!$DG$11:$DG$17</definedName>
    <definedName name="A126084414A">[1]Data6!$FS$1:$FS$10,[1]Data6!$FS$11:$FS$17</definedName>
    <definedName name="A126084418K">[1]Data7!$O$1:$O$10,[1]Data7!$O$11:$O$17</definedName>
    <definedName name="A126084422A">[1]Data6!$AQ$1:$AQ$10,[1]Data6!$AQ$11:$AQ$17</definedName>
    <definedName name="A126084426K">[1]Data6!$DK$1:$DK$10,[1]Data6!$DK$11:$DK$17</definedName>
    <definedName name="A126084430A">[1]Data6!$EI$1:$EI$10,[1]Data6!$EI$11:$EI$17</definedName>
    <definedName name="A126084434K">[1]Data7!$CI$1:$CI$10,[1]Data7!$CI$11:$CI$17</definedName>
    <definedName name="A126084438V">[1]Data7!$EE$1:$EE$10,[1]Data7!$EE$11:$EE$17</definedName>
    <definedName name="A126084442K">[1]Data5!$IK$1:$IK$10,[1]Data5!$IK$11:$IK$17</definedName>
    <definedName name="A126084446V">[1]Data6!$FA$1:$FA$10,[1]Data6!$FA$11:$FA$17</definedName>
    <definedName name="A126084450K">[1]Data6!$HO$1:$HO$10,[1]Data6!$HO$11:$HO$17</definedName>
    <definedName name="A126084454V">[1]Data6!$S$1:$S$10,[1]Data6!$S$11:$S$17</definedName>
    <definedName name="A126084458C">[1]Data6!$BO$1:$BO$10,[1]Data6!$BO$11:$BO$17</definedName>
    <definedName name="A126084462V">[1]Data6!$CM$1:$CM$10,[1]Data6!$CM$11:$CM$17</definedName>
    <definedName name="A126084466C">[1]Data6!$GQ$1:$GQ$10,[1]Data6!$GQ$11:$GQ$17</definedName>
    <definedName name="A126084470V">[1]Data6!$IG$1:$IG$10,[1]Data6!$IG$11:$IG$17</definedName>
    <definedName name="A126085050T">[1]Data7!$BH$1:$BH$10,[1]Data7!$BH$11:$BH$17</definedName>
    <definedName name="A126085054A">[1]Data7!$CF$1:$CF$10,[1]Data7!$CF$11:$CF$17</definedName>
    <definedName name="A126085058K">[1]Data7!$EB$1:$EB$10,[1]Data7!$EB$11:$EB$17</definedName>
    <definedName name="A126085062A">[1]Data6!$GN$1:$GN$10,[1]Data6!$GN$11:$GN$17</definedName>
    <definedName name="A126085066K">[1]Data7!$AJ$1:$AJ$10,[1]Data7!$AJ$11:$AJ$17</definedName>
    <definedName name="A126085070A">[1]Data6!$BL$1:$BL$10,[1]Data6!$BL$11:$BL$17</definedName>
    <definedName name="A126085074K">[1]Data6!$EF$1:$EF$10,[1]Data6!$EF$11:$EF$17</definedName>
    <definedName name="A126085082K">[1]Data7!$DD$1:$DD$10,[1]Data7!$DD$11:$DD$17</definedName>
    <definedName name="A126085086V">[1]Data7!$EZ$1:$EZ$10,[1]Data7!$EZ$11:$EZ$17</definedName>
    <definedName name="A126085090K">[1]Data6!$P$1:$P$10,[1]Data6!$P$11:$P$17</definedName>
    <definedName name="A126085102J">[1]Data6!$AN$1:$AN$10,[1]Data6!$AN$11:$AN$17</definedName>
    <definedName name="A126085106T">[1]Data6!$CJ$1:$CJ$10,[1]Data6!$CJ$11:$CJ$17</definedName>
    <definedName name="A126085110J">[1]Data6!$DH$1:$DH$10,[1]Data6!$DH$11:$DH$17</definedName>
    <definedName name="A126085114T">[1]Data6!$HL$1:$HL$10,[1]Data6!$HL$11:$HL$17</definedName>
    <definedName name="A126085118A">[1]Data7!$L$1:$L$10,[1]Data7!$L$11:$L$17</definedName>
    <definedName name="A126085698J">[1]Data7!$AV$1:$AV$10,[1]Data7!$AV$11:$AV$17</definedName>
    <definedName name="A126085702L">[1]Data7!$BT$1:$BT$10,[1]Data7!$BT$11:$BT$17</definedName>
    <definedName name="A126085706W">[1]Data7!$DP$1:$DP$10,[1]Data7!$DP$11:$DP$17</definedName>
    <definedName name="A126085710L">[1]Data6!$GB$1:$GB$10,[1]Data6!$GB$11:$GB$17</definedName>
    <definedName name="A126085714W">[1]Data7!$X$1:$X$10,[1]Data7!$X$11:$X$17</definedName>
    <definedName name="A126085718F">[1]Data6!$AZ$1:$AZ$10,[1]Data6!$AZ$11:$AZ$17</definedName>
    <definedName name="A126085722W">[1]Data6!$DT$1:$DT$10,[1]Data6!$DT$11:$DT$17</definedName>
    <definedName name="A126085726F">[1]Data6!$ER$1:$ER$10,[1]Data6!$ER$11:$ER$17</definedName>
    <definedName name="A126085730W">[1]Data7!$CR$1:$CR$10,[1]Data7!$CR$11:$CR$17</definedName>
    <definedName name="A126085734F">[1]Data7!$EN$1:$EN$10,[1]Data7!$EN$11:$EN$17</definedName>
    <definedName name="A126085738R">[1]Data6!$D$1:$D$10,[1]Data6!$D$11:$D$17</definedName>
    <definedName name="A126085742F">[1]Data6!$FJ$1:$FJ$10,[1]Data6!$FJ$11:$FJ$17</definedName>
    <definedName name="A126085746R">[1]Data6!$HX$1:$HX$10,[1]Data6!$HX$11:$HX$17</definedName>
    <definedName name="A126085750F">[1]Data6!$AB$1:$AB$10,[1]Data6!$AB$11:$AB$17</definedName>
    <definedName name="A126085754R">[1]Data6!$BX$1:$BX$10,[1]Data6!$BX$11:$BX$17</definedName>
    <definedName name="A126085758X">[1]Data6!$CV$1:$CV$10,[1]Data6!$CV$11:$CV$17</definedName>
    <definedName name="A126085762R">[1]Data6!$GZ$1:$GZ$10,[1]Data6!$GZ$11:$GZ$17</definedName>
    <definedName name="A126085766X">[1]Data6!$IP$1:$IP$10,[1]Data6!$IP$11:$IP$17</definedName>
    <definedName name="A126086346W">[1]Data7!$BE$1:$BE$10,[1]Data7!$BE$11:$BE$17</definedName>
    <definedName name="A126086350L">[1]Data7!$CC$1:$CC$10,[1]Data7!$CC$11:$CC$17</definedName>
    <definedName name="A126086354W">[1]Data7!$DY$1:$DY$10,[1]Data7!$DY$11:$DY$17</definedName>
    <definedName name="A126086358F">[1]Data6!$GK$1:$GK$10,[1]Data6!$GK$11:$GK$17</definedName>
    <definedName name="A126086362W">[1]Data7!$AG$1:$AG$10,[1]Data7!$AG$11:$AG$17</definedName>
    <definedName name="A126086366F">[1]Data6!$BI$1:$BI$10,[1]Data6!$BI$11:$BI$17</definedName>
    <definedName name="A126086370W">[1]Data6!$EC$1:$EC$10,[1]Data6!$EC$11:$EC$17</definedName>
    <definedName name="A126086374F">[1]Data6!$EX$1:$EX$10,[1]Data6!$EX$11:$EX$17</definedName>
    <definedName name="A126086378R">[1]Data7!$DA$1:$DA$10,[1]Data7!$DA$11:$DA$17</definedName>
    <definedName name="A126086382F">[1]Data7!$EW$1:$EW$10,[1]Data7!$EW$11:$EW$17</definedName>
    <definedName name="A126086386R">[1]Data6!$M$1:$M$10,[1]Data6!$M$11:$M$17</definedName>
    <definedName name="A126086390F">[1]Data6!$FP$1:$FP$10,[1]Data6!$FP$11:$FP$17</definedName>
    <definedName name="A126086394R">[1]Data6!$ID$1:$ID$10,[1]Data6!$ID$11:$ID$17</definedName>
    <definedName name="A126086398X">[1]Data6!$AK$1:$AK$10,[1]Data6!$AK$11:$AK$17</definedName>
    <definedName name="A126086402C">[1]Data6!$CG$1:$CG$10,[1]Data6!$CG$11:$CG$17</definedName>
    <definedName name="A126086406L">[1]Data6!$DE$1:$DE$10,[1]Data6!$DE$11:$DE$17</definedName>
    <definedName name="A126086410C">[1]Data6!$HI$1:$HI$10,[1]Data6!$HI$11:$HI$17</definedName>
    <definedName name="A126086414L">[1]Data7!$I$1:$I$10,[1]Data7!$I$11:$I$17</definedName>
    <definedName name="A126086994V">[1]Data7!$BB$1:$BB$10,[1]Data7!$BB$11:$BB$17</definedName>
    <definedName name="A126086998C">[1]Data7!$BZ$1:$BZ$10,[1]Data7!$BZ$11:$BZ$17</definedName>
    <definedName name="A126087002K">[1]Data7!$DV$1:$DV$10,[1]Data7!$DV$11:$DV$17</definedName>
    <definedName name="A126087006V">[1]Data6!$GH$1:$GH$10,[1]Data6!$GH$11:$GH$17</definedName>
    <definedName name="A126087010K">[1]Data7!$AD$1:$AD$10,[1]Data7!$AD$11:$AD$17</definedName>
    <definedName name="A126087014V">[1]Data6!$BF$1:$BF$10,[1]Data6!$BF$11:$BF$17</definedName>
    <definedName name="A126087018C">[1]Data6!$DZ$1:$DZ$10,[1]Data6!$DZ$11:$DZ$17</definedName>
    <definedName name="A126087022V">[1]Data6!$EU$1:$EU$10,[1]Data6!$EU$11:$EU$17</definedName>
    <definedName name="A126087026C">[1]Data7!$CX$1:$CX$10,[1]Data7!$CX$11:$CX$17</definedName>
    <definedName name="A126087030V">[1]Data7!$ET$1:$ET$10,[1]Data7!$ET$11:$ET$17</definedName>
    <definedName name="A126087034C">[1]Data6!$J$1:$J$10,[1]Data6!$J$11:$J$17</definedName>
    <definedName name="A126087038L">[1]Data6!$FM$1:$FM$10,[1]Data6!$FM$11:$FM$17</definedName>
    <definedName name="A126087042C">[1]Data6!$IA$1:$IA$10,[1]Data6!$IA$11:$IA$17</definedName>
    <definedName name="A126087046L">[1]Data6!$AH$1:$AH$10,[1]Data6!$AH$11:$AH$17</definedName>
    <definedName name="A126087050C">[1]Data6!$CD$1:$CD$10,[1]Data6!$CD$11:$CD$17</definedName>
    <definedName name="A126087054L">[1]Data6!$DB$1:$DB$10,[1]Data6!$DB$11:$DB$17</definedName>
    <definedName name="A126087058W">[1]Data6!$HF$1:$HF$10,[1]Data6!$HF$11:$HF$17</definedName>
    <definedName name="A126087062L">[1]Data7!$F$1:$F$10,[1]Data7!$F$11:$F$17</definedName>
    <definedName name="A126087642J">[1]Data7!$AS$1:$AS$10,[1]Data7!$AS$11:$AS$17</definedName>
    <definedName name="A126087646T">[1]Data7!$BQ$1:$BQ$10,[1]Data7!$BQ$11:$BQ$17</definedName>
    <definedName name="A126087650J">[1]Data7!$DM$1:$DM$10,[1]Data7!$DM$11:$DM$17</definedName>
    <definedName name="A126087654T">[1]Data6!$FY$1:$FY$10,[1]Data6!$FY$11:$FY$17</definedName>
    <definedName name="A126087658A">[1]Data7!$U$1:$U$10,[1]Data7!$U$11:$U$17</definedName>
    <definedName name="A126087662T">[1]Data6!$AW$1:$AW$10,[1]Data6!$AW$11:$AW$17</definedName>
    <definedName name="A126087666A">[1]Data6!$DQ$1:$DQ$10,[1]Data6!$DQ$11:$DQ$17</definedName>
    <definedName name="A126087670T">[1]Data6!$EO$1:$EO$10,[1]Data6!$EO$11:$EO$17</definedName>
    <definedName name="A126087674A">[1]Data7!$CO$1:$CO$10,[1]Data7!$CO$11:$CO$17</definedName>
    <definedName name="A126087678K">[1]Data7!$EK$1:$EK$10,[1]Data7!$EK$11:$EK$17</definedName>
    <definedName name="A126087682A">[1]Data5!$IQ$1:$IQ$10,[1]Data5!$IQ$11:$IQ$17</definedName>
    <definedName name="A126087686K">[1]Data6!$FG$1:$FG$10,[1]Data6!$FG$11:$FG$17</definedName>
    <definedName name="A126087690A">[1]Data6!$HU$1:$HU$10,[1]Data6!$HU$11:$HU$17</definedName>
    <definedName name="A126087694K">[1]Data6!$Y$1:$Y$10,[1]Data6!$Y$11:$Y$17</definedName>
    <definedName name="A126087698V">[1]Data6!$BU$1:$BU$10,[1]Data6!$BU$11:$BU$17</definedName>
    <definedName name="A126087702X">[1]Data6!$CS$1:$CS$10,[1]Data6!$CS$11:$CS$17</definedName>
    <definedName name="A126087706J">[1]Data6!$GW$1:$GW$10,[1]Data6!$GW$11:$GW$17</definedName>
    <definedName name="A126087710X">[1]Data6!$IM$1:$IM$10,[1]Data6!$IM$11:$IM$17</definedName>
    <definedName name="A126088290J">[1]Data7!$AY$1:$AY$10,[1]Data7!$AY$11:$AY$17</definedName>
    <definedName name="A126088294T">[1]Data7!$BW$1:$BW$10,[1]Data7!$BW$11:$BW$17</definedName>
    <definedName name="A126088298A">[1]Data7!$DS$1:$DS$10,[1]Data7!$DS$11:$DS$17</definedName>
    <definedName name="A126088302F">[1]Data6!$GE$1:$GE$10,[1]Data6!$GE$11:$GE$17</definedName>
    <definedName name="A126088306R">[1]Data7!$AA$1:$AA$10,[1]Data7!$AA$11:$AA$17</definedName>
    <definedName name="A126088310F">[1]Data6!$BC$1:$BC$10,[1]Data6!$BC$11:$BC$17</definedName>
    <definedName name="A126088314R">[1]Data6!$DW$1:$DW$10,[1]Data6!$DW$11:$DW$17</definedName>
    <definedName name="A126088322R">[1]Data7!$CU$1:$CU$10,[1]Data7!$CU$11:$CU$17</definedName>
    <definedName name="A126088326X">[1]Data7!$EQ$1:$EQ$10,[1]Data7!$EQ$11:$EQ$17</definedName>
    <definedName name="A126088330R">[1]Data6!$G$1:$G$10,[1]Data6!$G$11:$G$17</definedName>
    <definedName name="A126088342X">[1]Data6!$AE$1:$AE$10,[1]Data6!$AE$11:$AE$17</definedName>
    <definedName name="A126088346J">[1]Data6!$CA$1:$CA$10,[1]Data6!$CA$11:$CA$17</definedName>
    <definedName name="A126088350X">[1]Data6!$CY$1:$CY$10,[1]Data6!$CY$11:$CY$17</definedName>
    <definedName name="A126088354J">[1]Data6!$HC$1:$HC$10,[1]Data6!$HC$11:$HC$17</definedName>
    <definedName name="A126088358T">[1]Data7!$C$1:$C$10,[1]Data7!$C$11:$C$17</definedName>
    <definedName name="A126088938L">[1]Data7!$AP$1:$AP$10,[1]Data7!$AP$11:$AP$17</definedName>
    <definedName name="A126088942C">[1]Data7!$BN$1:$BN$10,[1]Data7!$BN$11:$BN$17</definedName>
    <definedName name="A126088946L">[1]Data7!$DJ$1:$DJ$10,[1]Data7!$DJ$11:$DJ$17</definedName>
    <definedName name="A126088950C">[1]Data6!$FV$1:$FV$10,[1]Data6!$FV$11:$FV$17</definedName>
    <definedName name="A126088954L">[1]Data7!$R$1:$R$10,[1]Data7!$R$11:$R$17</definedName>
    <definedName name="A126088958W">[1]Data6!$AT$1:$AT$10,[1]Data6!$AT$11:$AT$17</definedName>
    <definedName name="A126088962L">[1]Data6!$DN$1:$DN$10,[1]Data6!$DN$11:$DN$17</definedName>
    <definedName name="A126088966W">[1]Data6!$EL$1:$EL$10,[1]Data6!$EL$11:$EL$17</definedName>
    <definedName name="A126088970L">[1]Data7!$CL$1:$CL$10,[1]Data7!$CL$11:$CL$17</definedName>
    <definedName name="A126088974W">[1]Data7!$EH$1:$EH$10,[1]Data7!$EH$11:$EH$17</definedName>
    <definedName name="A126088978F">[1]Data5!$IN$1:$IN$10,[1]Data5!$IN$11:$IN$17</definedName>
    <definedName name="A126088982W">[1]Data6!$FD$1:$FD$10,[1]Data6!$FD$11:$FD$17</definedName>
    <definedName name="A126088986F">[1]Data6!$HR$1:$HR$10,[1]Data6!$HR$11:$HR$17</definedName>
    <definedName name="A126088990W">[1]Data6!$V$1:$V$10,[1]Data6!$V$11:$V$17</definedName>
    <definedName name="A126088994F">[1]Data6!$BR$1:$BR$10,[1]Data6!$BR$11:$BR$17</definedName>
    <definedName name="A126088998R">[1]Data6!$CP$1:$CP$10,[1]Data6!$CP$11:$CP$17</definedName>
    <definedName name="A126089002W">[1]Data6!$GT$1:$GT$10,[1]Data6!$GT$11:$GT$17</definedName>
    <definedName name="A126089006F">[1]Data6!$IJ$1:$IJ$10,[1]Data6!$IJ$11:$IJ$17</definedName>
    <definedName name="A126089586L">[1]Data8!$GU$1:$GU$10,[1]Data8!$GU$11:$GU$17</definedName>
    <definedName name="A126089590C">[1]Data8!$HS$1:$HS$10,[1]Data8!$HS$11:$HS$17</definedName>
    <definedName name="A126089594L">[1]Data9!$Y$1:$Y$10,[1]Data9!$Y$11:$Y$17</definedName>
    <definedName name="A126089598W">[1]Data8!$CK$1:$CK$10,[1]Data8!$CK$11:$CK$17</definedName>
    <definedName name="A126089602A">[1]Data8!$FW$1:$FW$10,[1]Data8!$FW$11:$FW$17</definedName>
    <definedName name="A126089606K">[1]Data7!$GY$1:$GY$10,[1]Data7!$GY$11:$GY$17</definedName>
    <definedName name="A126089610A">[1]Data8!$AC$1:$AC$10,[1]Data8!$AC$11:$AC$17</definedName>
    <definedName name="A126089614K">[1]Data8!$BA$1:$BA$10,[1]Data8!$BA$11:$BA$17</definedName>
    <definedName name="A126089618V">[1]Data8!$IQ$1:$IQ$10,[1]Data8!$IQ$11:$IQ$17</definedName>
    <definedName name="A126089622K">[1]Data9!$AW$1:$AW$10,[1]Data9!$AW$11:$AW$17</definedName>
    <definedName name="A126089626V">[1]Data7!$FC$1:$FC$10,[1]Data7!$FC$11:$FC$17</definedName>
    <definedName name="A126089630K">[1]Data8!$BS$1:$BS$10,[1]Data8!$BS$11:$BS$17</definedName>
    <definedName name="A126089634V">[1]Data8!$EG$1:$EG$10,[1]Data8!$EG$11:$EG$17</definedName>
    <definedName name="A126089638C">[1]Data7!$GA$1:$GA$10,[1]Data7!$GA$11:$GA$17</definedName>
    <definedName name="A126089642V">[1]Data7!$HW$1:$HW$10,[1]Data7!$HW$11:$HW$17</definedName>
    <definedName name="A126089646C">[1]Data8!$E$1:$E$10,[1]Data8!$E$11:$E$17</definedName>
    <definedName name="A126089650V">[1]Data8!$DI$1:$DI$10,[1]Data8!$DI$11:$DI$17</definedName>
    <definedName name="A126089654C">[1]Data8!$EY$1:$EY$10,[1]Data8!$EY$11:$EY$17</definedName>
    <definedName name="A126090234F">[1]Data8!$HP$1:$HP$10,[1]Data8!$HP$11:$HP$17</definedName>
    <definedName name="A126090238R">[1]Data8!$IN$1:$IN$10,[1]Data8!$IN$11:$IN$17</definedName>
    <definedName name="A126090242F">[1]Data9!$AT$1:$AT$10,[1]Data9!$AT$11:$AT$17</definedName>
    <definedName name="A126090246R">[1]Data8!$DF$1:$DF$10,[1]Data8!$DF$11:$DF$17</definedName>
    <definedName name="A126090250F">[1]Data8!$GR$1:$GR$10,[1]Data8!$GR$11:$GR$17</definedName>
    <definedName name="A126090254R">[1]Data7!$HT$1:$HT$10,[1]Data7!$HT$11:$HT$17</definedName>
    <definedName name="A126090258X">[1]Data8!$AX$1:$AX$10,[1]Data8!$AX$11:$AX$17</definedName>
    <definedName name="A126090266X">[1]Data9!$V$1:$V$10,[1]Data9!$V$11:$V$17</definedName>
    <definedName name="A126090270R">[1]Data9!$BR$1:$BR$10,[1]Data9!$BR$11:$BR$17</definedName>
    <definedName name="A126090274X">[1]Data7!$FX$1:$FX$10,[1]Data7!$FX$11:$FX$17</definedName>
    <definedName name="A126090286J">[1]Data7!$GV$1:$GV$10,[1]Data7!$GV$11:$GV$17</definedName>
    <definedName name="A126090290X">[1]Data8!$B$1:$B$10,[1]Data8!$B$11:$B$17</definedName>
    <definedName name="A126090294J">[1]Data8!$Z$1:$Z$10,[1]Data8!$Z$11:$Z$17</definedName>
    <definedName name="A126090298T">[1]Data8!$ED$1:$ED$10,[1]Data8!$ED$11:$ED$17</definedName>
    <definedName name="A126090302W">[1]Data8!$FT$1:$FT$10,[1]Data8!$FT$11:$FT$17</definedName>
    <definedName name="A126090882C">[1]Data8!$HD$1:$HD$10,[1]Data8!$HD$11:$HD$17</definedName>
    <definedName name="A126090886L">[1]Data8!$IB$1:$IB$10,[1]Data8!$IB$11:$IB$17</definedName>
    <definedName name="A126090890C">[1]Data9!$AH$1:$AH$10,[1]Data9!$AH$11:$AH$17</definedName>
    <definedName name="A126090894L">[1]Data8!$CT$1:$CT$10,[1]Data8!$CT$11:$CT$17</definedName>
    <definedName name="A126090898W">[1]Data8!$GF$1:$GF$10,[1]Data8!$GF$11:$GF$17</definedName>
    <definedName name="A126090902A">[1]Data7!$HH$1:$HH$10,[1]Data7!$HH$11:$HH$17</definedName>
    <definedName name="A126090906K">[1]Data8!$AL$1:$AL$10,[1]Data8!$AL$11:$AL$17</definedName>
    <definedName name="A126090910A">[1]Data8!$BJ$1:$BJ$10,[1]Data8!$BJ$11:$BJ$17</definedName>
    <definedName name="A126090914K">[1]Data9!$J$1:$J$10,[1]Data9!$J$11:$J$17</definedName>
    <definedName name="A126090918V">[1]Data9!$BF$1:$BF$10,[1]Data9!$BF$11:$BF$17</definedName>
    <definedName name="A126090922K">[1]Data7!$FL$1:$FL$10,[1]Data7!$FL$11:$FL$17</definedName>
    <definedName name="A126090926V">[1]Data8!$CB$1:$CB$10,[1]Data8!$CB$11:$CB$17</definedName>
    <definedName name="A126090930K">[1]Data8!$EP$1:$EP$10,[1]Data8!$EP$11:$EP$17</definedName>
    <definedName name="A126090934V">[1]Data7!$GJ$1:$GJ$10,[1]Data7!$GJ$11:$GJ$17</definedName>
    <definedName name="A126090938C">[1]Data7!$IF$1:$IF$10,[1]Data7!$IF$11:$IF$17</definedName>
    <definedName name="A126090942V">[1]Data8!$N$1:$N$10,[1]Data8!$N$11:$N$17</definedName>
    <definedName name="A126090946C">[1]Data8!$DR$1:$DR$10,[1]Data8!$DR$11:$DR$17</definedName>
    <definedName name="A126090950V">[1]Data8!$FH$1:$FH$10,[1]Data8!$FH$11:$FH$17</definedName>
    <definedName name="A126091530T">[1]Data8!$HM$1:$HM$10,[1]Data8!$HM$11:$HM$17</definedName>
    <definedName name="A126091534A">[1]Data8!$IK$1:$IK$10,[1]Data8!$IK$11:$IK$17</definedName>
    <definedName name="A126091538K">[1]Data9!$AQ$1:$AQ$10,[1]Data9!$AQ$11:$AQ$17</definedName>
    <definedName name="A126091542A">[1]Data8!$DC$1:$DC$10,[1]Data8!$DC$11:$DC$17</definedName>
    <definedName name="A126091546K">[1]Data8!$GO$1:$GO$10,[1]Data8!$GO$11:$GO$17</definedName>
    <definedName name="A126091550A">[1]Data7!$HQ$1:$HQ$10,[1]Data7!$HQ$11:$HQ$17</definedName>
    <definedName name="A126091554K">[1]Data8!$AU$1:$AU$10,[1]Data8!$AU$11:$AU$17</definedName>
    <definedName name="A126091558V">[1]Data8!$BP$1:$BP$10,[1]Data8!$BP$11:$BP$17</definedName>
    <definedName name="A126091562K">[1]Data9!$S$1:$S$10,[1]Data9!$S$11:$S$17</definedName>
    <definedName name="A126091566V">[1]Data9!$BO$1:$BO$10,[1]Data9!$BO$11:$BO$17</definedName>
    <definedName name="A126091570K">[1]Data7!$FU$1:$FU$10,[1]Data7!$FU$11:$FU$17</definedName>
    <definedName name="A126091574V">[1]Data8!$CH$1:$CH$10,[1]Data8!$CH$11:$CH$17</definedName>
    <definedName name="A126091578C">[1]Data8!$EV$1:$EV$10,[1]Data8!$EV$11:$EV$17</definedName>
    <definedName name="A126091582V">[1]Data7!$GS$1:$GS$10,[1]Data7!$GS$11:$GS$17</definedName>
    <definedName name="A126091586C">[1]Data7!$IO$1:$IO$10,[1]Data7!$IO$11:$IO$17</definedName>
    <definedName name="A126091590V">[1]Data8!$W$1:$W$10,[1]Data8!$W$11:$W$17</definedName>
    <definedName name="A126091594C">[1]Data8!$EA$1:$EA$10,[1]Data8!$EA$11:$EA$17</definedName>
    <definedName name="A126091598L">[1]Data8!$FQ$1:$FQ$10,[1]Data8!$FQ$11:$FQ$17</definedName>
    <definedName name="A126092178K">[1]Data8!$HJ$1:$HJ$10,[1]Data8!$HJ$11:$HJ$17</definedName>
    <definedName name="A126092182A">[1]Data8!$IH$1:$IH$10,[1]Data8!$IH$11:$IH$17</definedName>
    <definedName name="A126092186K">[1]Data9!$AN$1:$AN$10,[1]Data9!$AN$11:$AN$17</definedName>
    <definedName name="A126092190A">[1]Data8!$CZ$1:$CZ$10,[1]Data8!$CZ$11:$CZ$17</definedName>
    <definedName name="A126092194K">[1]Data8!$GL$1:$GL$10,[1]Data8!$GL$11:$GL$17</definedName>
    <definedName name="A126092198V">[1]Data7!$HN$1:$HN$10,[1]Data7!$HN$11:$HN$17</definedName>
    <definedName name="A126092202X">[1]Data8!$AR$1:$AR$10,[1]Data8!$AR$11:$AR$17</definedName>
    <definedName name="A126092206J">[1]Data8!$BM$1:$BM$10,[1]Data8!$BM$11:$BM$17</definedName>
    <definedName name="A126092210X">[1]Data9!$P$1:$P$10,[1]Data9!$P$11:$P$17</definedName>
    <definedName name="A126092214J">[1]Data9!$BL$1:$BL$10,[1]Data9!$BL$11:$BL$17</definedName>
    <definedName name="A126092218T">[1]Data7!$FR$1:$FR$10,[1]Data7!$FR$11:$FR$17</definedName>
    <definedName name="A126092222J">[1]Data8!$CE$1:$CE$10,[1]Data8!$CE$11:$CE$17</definedName>
    <definedName name="A126092226T">[1]Data8!$ES$1:$ES$10,[1]Data8!$ES$11:$ES$17</definedName>
    <definedName name="A126092230J">[1]Data7!$GP$1:$GP$10,[1]Data7!$GP$11:$GP$17</definedName>
    <definedName name="A126092234T">[1]Data7!$IL$1:$IL$10,[1]Data7!$IL$11:$IL$17</definedName>
    <definedName name="A126092238A">[1]Data8!$T$1:$T$10,[1]Data8!$T$11:$T$17</definedName>
    <definedName name="A126092242T">[1]Data8!$DX$1:$DX$10,[1]Data8!$DX$11:$DX$17</definedName>
    <definedName name="A126092246A">[1]Data8!$FN$1:$FN$10,[1]Data8!$FN$11:$FN$17</definedName>
    <definedName name="A126092826W">[1]Data8!$HA$1:$HA$10,[1]Data8!$HA$11:$HA$17</definedName>
    <definedName name="A126092830L">[1]Data8!$HY$1:$HY$10,[1]Data8!$HY$11:$HY$17</definedName>
    <definedName name="A126092834W">[1]Data9!$AE$1:$AE$10,[1]Data9!$AE$11:$AE$17</definedName>
    <definedName name="A126092838F">[1]Data8!$CQ$1:$CQ$10,[1]Data8!$CQ$11:$CQ$17</definedName>
    <definedName name="A126092842W">[1]Data8!$GC$1:$GC$10,[1]Data8!$GC$11:$GC$17</definedName>
    <definedName name="A126092846F">[1]Data7!$HE$1:$HE$10,[1]Data7!$HE$11:$HE$17</definedName>
    <definedName name="A126092850W">[1]Data8!$AI$1:$AI$10,[1]Data8!$AI$11:$AI$17</definedName>
    <definedName name="A126092854F">[1]Data8!$BG$1:$BG$10,[1]Data8!$BG$11:$BG$17</definedName>
    <definedName name="A126092858R">[1]Data9!$G$1:$G$10,[1]Data9!$G$11:$G$17</definedName>
    <definedName name="A126092862F">[1]Data9!$BC$1:$BC$10,[1]Data9!$BC$11:$BC$17</definedName>
    <definedName name="A126092866R">[1]Data7!$FI$1:$FI$10,[1]Data7!$FI$11:$FI$17</definedName>
    <definedName name="A126092870F">[1]Data8!$BY$1:$BY$10,[1]Data8!$BY$11:$BY$17</definedName>
    <definedName name="A126092874R">[1]Data8!$EM$1:$EM$10,[1]Data8!$EM$11:$EM$17</definedName>
    <definedName name="A126092878X">[1]Data7!$GG$1:$GG$10,[1]Data7!$GG$11:$GG$17</definedName>
    <definedName name="A126092882R">[1]Data7!$IC$1:$IC$10,[1]Data7!$IC$11:$IC$17</definedName>
    <definedName name="A126092886X">[1]Data8!$K$1:$K$10,[1]Data8!$K$11:$K$17</definedName>
    <definedName name="A126092890R">[1]Data8!$DO$1:$DO$10,[1]Data8!$DO$11:$DO$17</definedName>
    <definedName name="A126092894X">[1]Data8!$FE$1:$FE$10,[1]Data8!$FE$11:$FE$17</definedName>
    <definedName name="A126093474W">[1]Data8!$HG$1:$HG$10,[1]Data8!$HG$11:$HG$17</definedName>
    <definedName name="A126093478F">[1]Data8!$IE$1:$IE$10,[1]Data8!$IE$11:$IE$17</definedName>
    <definedName name="A126093482W">[1]Data9!$AK$1:$AK$10,[1]Data9!$AK$11:$AK$17</definedName>
    <definedName name="A126093486F">[1]Data8!$CW$1:$CW$10,[1]Data8!$CW$11:$CW$17</definedName>
    <definedName name="A126093490W">[1]Data8!$GI$1:$GI$10,[1]Data8!$GI$11:$GI$17</definedName>
    <definedName name="A126093494F">[1]Data7!$HK$1:$HK$10,[1]Data7!$HK$11:$HK$17</definedName>
    <definedName name="A126093498R">[1]Data8!$AO$1:$AO$10,[1]Data8!$AO$11:$AO$17</definedName>
    <definedName name="A126093506C">[1]Data9!$M$1:$M$10,[1]Data9!$M$11:$M$17</definedName>
    <definedName name="A126093510V">[1]Data9!$BI$1:$BI$10,[1]Data9!$BI$11:$BI$17</definedName>
    <definedName name="A126093514C">[1]Data7!$FO$1:$FO$10,[1]Data7!$FO$11:$FO$17</definedName>
    <definedName name="A126093526L">[1]Data7!$GM$1:$GM$10,[1]Data7!$GM$11:$GM$17</definedName>
    <definedName name="A126093530C">[1]Data7!$II$1:$II$10,[1]Data7!$II$11:$II$17</definedName>
    <definedName name="A126093534L">[1]Data8!$Q$1:$Q$10,[1]Data8!$Q$11:$Q$17</definedName>
    <definedName name="A126093538W">[1]Data8!$DU$1:$DU$10,[1]Data8!$DU$11:$DU$17</definedName>
    <definedName name="A126093542L">[1]Data8!$FK$1:$FK$10,[1]Data8!$FK$11:$FK$17</definedName>
    <definedName name="A126094122K">[1]Data8!$GX$1:$GX$10,[1]Data8!$GX$11:$GX$17</definedName>
    <definedName name="A126094126V">[1]Data8!$HV$1:$HV$10,[1]Data8!$HV$11:$HV$17</definedName>
    <definedName name="A126094130K">[1]Data9!$AB$1:$AB$10,[1]Data9!$AB$11:$AB$17</definedName>
    <definedName name="A126094134V">[1]Data8!$CN$1:$CN$10,[1]Data8!$CN$11:$CN$17</definedName>
    <definedName name="A126094138C">[1]Data8!$FZ$1:$FZ$10,[1]Data8!$FZ$11:$FZ$17</definedName>
    <definedName name="A126094142V">[1]Data7!$HB$1:$HB$10,[1]Data7!$HB$11:$HB$17</definedName>
    <definedName name="A126094146C">[1]Data8!$AF$1:$AF$10,[1]Data8!$AF$11:$AF$17</definedName>
    <definedName name="A126094150V">[1]Data8!$BD$1:$BD$10,[1]Data8!$BD$11:$BD$17</definedName>
    <definedName name="A126094154C">[1]Data9!$D$1:$D$10,[1]Data9!$D$11:$D$17</definedName>
    <definedName name="A126094158L">[1]Data9!$AZ$1:$AZ$10,[1]Data9!$AZ$11:$AZ$17</definedName>
    <definedName name="A126094162C">[1]Data7!$FF$1:$FF$10,[1]Data7!$FF$11:$FF$17</definedName>
    <definedName name="A126094166L">[1]Data8!$BV$1:$BV$10,[1]Data8!$BV$11:$BV$17</definedName>
    <definedName name="A126094170C">[1]Data8!$EJ$1:$EJ$10,[1]Data8!$EJ$11:$EJ$17</definedName>
    <definedName name="A126094174L">[1]Data7!$GD$1:$GD$10,[1]Data7!$GD$11:$GD$17</definedName>
    <definedName name="A126094178W">[1]Data7!$HZ$1:$HZ$10,[1]Data7!$HZ$11:$HZ$17</definedName>
    <definedName name="A126094182L">[1]Data8!$H$1:$H$10,[1]Data8!$H$11:$H$17</definedName>
    <definedName name="A126094186W">[1]Data8!$DL$1:$DL$10,[1]Data8!$DL$11:$DL$17</definedName>
    <definedName name="A126094190L">[1]Data8!$FB$1:$FB$10,[1]Data8!$FB$11:$FB$17</definedName>
    <definedName name="A126230258A">Data2!$DQ$1:$DQ$10,Data2!$DQ$11:$DQ$17</definedName>
    <definedName name="A126230258A_Data">Data2!$DQ$11:$DQ$17</definedName>
    <definedName name="A126230258A_Latest">Data2!$DQ$17</definedName>
    <definedName name="A126230262T">Data2!$ER$1:$ER$10,Data2!$ER$11:$ER$17</definedName>
    <definedName name="A126230262T_Data">Data2!$ER$11:$ER$17</definedName>
    <definedName name="A126230262T_Latest">Data2!$ER$17</definedName>
    <definedName name="A126230266A">Data2!$GT$1:$GT$10,Data2!$GT$11:$GT$17</definedName>
    <definedName name="A126230266A_Data">Data2!$GT$11:$GT$17</definedName>
    <definedName name="A126230266A_Latest">Data2!$GT$17</definedName>
    <definedName name="A126230270T">Data1!$IB$1:$IB$10,Data1!$IB$11:$IB$17</definedName>
    <definedName name="A126230270T_Data">Data1!$IB$11:$IB$17</definedName>
    <definedName name="A126230270T_Latest">Data1!$IB$17</definedName>
    <definedName name="A126230274A">Data2!$CP$1:$CP$10,Data2!$CP$11:$CP$17</definedName>
    <definedName name="A126230274A_Data">Data2!$CP$11:$CP$17</definedName>
    <definedName name="A126230274A_Latest">Data2!$CP$17</definedName>
    <definedName name="A126230278K">Data1!$BV$1:$BV$10,Data1!$BV$11:$BV$17</definedName>
    <definedName name="A126230278K_Data">Data1!$BV$11:$BV$17</definedName>
    <definedName name="A126230278K_Latest">Data1!$BV$17</definedName>
    <definedName name="A126230282A">Data1!$EY$1:$EY$10,Data1!$EY$11:$EY$17</definedName>
    <definedName name="A126230282A_Data">Data1!$EY$11:$EY$17</definedName>
    <definedName name="A126230282A_Latest">Data1!$EY$17</definedName>
    <definedName name="A126230286K">Data1!$FZ$1:$FZ$10,Data1!$FZ$11:$FZ$17</definedName>
    <definedName name="A126230286K_Data">Data1!$FZ$11:$FZ$17</definedName>
    <definedName name="A126230286K_Latest">Data1!$FZ$17</definedName>
    <definedName name="A126230290A">Data2!$FS$1:$FS$10,Data2!$FS$11:$FS$17</definedName>
    <definedName name="A126230290A_Data">Data2!$FS$11:$FS$17</definedName>
    <definedName name="A126230290A_Latest">Data2!$FS$17</definedName>
    <definedName name="A126230294K">Data2!$HU$1:$HU$10,Data2!$HU$11:$HU$17</definedName>
    <definedName name="A126230294K_Data">Data2!$HU$11:$HU$17</definedName>
    <definedName name="A126230294K_Latest">Data2!$HU$17</definedName>
    <definedName name="A126230298V">Data1!$T$1:$T$10,Data1!$T$11:$T$17</definedName>
    <definedName name="A126230298V_Data">Data1!$T$11:$T$17</definedName>
    <definedName name="A126230298V_Latest">Data1!$T$17</definedName>
    <definedName name="A126230302X">Data1!$HA$1:$HA$10,Data1!$HA$11:$HA$17</definedName>
    <definedName name="A126230302X_Data">Data1!$HA$11:$HA$17</definedName>
    <definedName name="A126230302X_Latest">Data1!$HA$17</definedName>
    <definedName name="A126230306J">Data2!$AN$1:$AN$10,Data2!$AN$11:$AN$17</definedName>
    <definedName name="A126230306J_Data">Data2!$AN$11:$AN$17</definedName>
    <definedName name="A126230306J_Latest">Data2!$AN$17</definedName>
    <definedName name="A126230310X">Data1!$AU$1:$AU$10,Data1!$AU$11:$AU$17</definedName>
    <definedName name="A126230310X_Data">Data1!$AU$11:$AU$17</definedName>
    <definedName name="A126230310X_Latest">Data1!$AU$17</definedName>
    <definedName name="A126230314J">Data1!$CW$1:$CW$10,Data1!$CW$11:$CW$17</definedName>
    <definedName name="A126230314J_Data">Data1!$CW$11:$CW$17</definedName>
    <definedName name="A126230314J_Latest">Data1!$CW$17</definedName>
    <definedName name="A126230318T">Data1!$DX$1:$DX$10,Data1!$DX$11:$DX$17</definedName>
    <definedName name="A126230318T_Data">Data1!$DX$11:$DX$17</definedName>
    <definedName name="A126230318T_Latest">Data1!$DX$17</definedName>
    <definedName name="A126230322J">Data2!$M$1:$M$10,Data2!$M$11:$M$17</definedName>
    <definedName name="A126230322J_Data">Data2!$M$11:$M$17</definedName>
    <definedName name="A126230322J_Latest">Data2!$M$17</definedName>
    <definedName name="A126230326T">Data2!$BO$1:$BO$10,Data2!$BO$11:$BO$17</definedName>
    <definedName name="A126230326T_Data">Data2!$BO$11:$BO$17</definedName>
    <definedName name="A126230326T_Latest">Data2!$BO$17</definedName>
    <definedName name="A126230330J">Data2!$CY$1:$CY$10,Data2!$CY$11:$CY$17</definedName>
    <definedName name="A126230330J_Data">Data2!$CY$11:$CY$17</definedName>
    <definedName name="A126230330J_Latest">Data2!$CY$17</definedName>
    <definedName name="A126230334T">Data2!$DZ$1:$DZ$10,Data2!$DZ$11:$DZ$17</definedName>
    <definedName name="A126230334T_Data">Data2!$DZ$11:$DZ$17</definedName>
    <definedName name="A126230334T_Latest">Data2!$DZ$17</definedName>
    <definedName name="A126230338A">Data2!$GB$1:$GB$10,Data2!$GB$11:$GB$17</definedName>
    <definedName name="A126230338A_Data">Data2!$GB$11:$GB$17</definedName>
    <definedName name="A126230338A_Latest">Data2!$GB$17</definedName>
    <definedName name="A126230342T">Data1!$HJ$1:$HJ$10,Data1!$HJ$11:$HJ$17</definedName>
    <definedName name="A126230342T_Data">Data1!$HJ$11:$HJ$17</definedName>
    <definedName name="A126230342T_Latest">Data1!$HJ$17</definedName>
    <definedName name="A126230346A">Data2!$BX$1:$BX$10,Data2!$BX$11:$BX$17</definedName>
    <definedName name="A126230346A_Data">Data2!$BX$11:$BX$17</definedName>
    <definedName name="A126230346A_Latest">Data2!$BX$17</definedName>
    <definedName name="A126230350T">Data1!$BD$1:$BD$10,Data1!$BD$11:$BD$17</definedName>
    <definedName name="A126230350T_Data">Data1!$BD$11:$BD$17</definedName>
    <definedName name="A126230350T_Latest">Data1!$BD$17</definedName>
    <definedName name="A126230354A">Data1!$EG$1:$EG$10,Data1!$EG$11:$EG$17</definedName>
    <definedName name="A126230354A_Data">Data1!$EG$11:$EG$17</definedName>
    <definedName name="A126230354A_Latest">Data1!$EG$17</definedName>
    <definedName name="A126230358K">Data1!$FH$1:$FH$10,Data1!$FH$11:$FH$17</definedName>
    <definedName name="A126230358K_Data">Data1!$FH$11:$FH$17</definedName>
    <definedName name="A126230358K_Latest">Data1!$FH$17</definedName>
    <definedName name="A126230362A">Data2!$FA$1:$FA$10,Data2!$FA$11:$FA$17</definedName>
    <definedName name="A126230362A_Data">Data2!$FA$11:$FA$17</definedName>
    <definedName name="A126230362A_Latest">Data2!$FA$17</definedName>
    <definedName name="A126230366K">Data2!$HC$1:$HC$10,Data2!$HC$11:$HC$17</definedName>
    <definedName name="A126230366K_Data">Data2!$HC$11:$HC$17</definedName>
    <definedName name="A126230366K_Latest">Data2!$HC$17</definedName>
    <definedName name="A126230370A">Data1!$B$1:$B$10,Data1!$B$11:$B$17</definedName>
    <definedName name="A126230370A_Data">Data1!$B$11:$B$17</definedName>
    <definedName name="A126230370A_Latest">Data1!$B$17</definedName>
    <definedName name="A126230374K">Data1!$GI$1:$GI$10,Data1!$GI$11:$GI$17</definedName>
    <definedName name="A126230374K_Data">Data1!$GI$11:$GI$17</definedName>
    <definedName name="A126230374K_Latest">Data1!$GI$17</definedName>
    <definedName name="A126230378V">Data2!$V$1:$V$10,Data2!$V$11:$V$17</definedName>
    <definedName name="A126230378V_Data">Data2!$V$11:$V$17</definedName>
    <definedName name="A126230378V_Latest">Data2!$V$17</definedName>
    <definedName name="A126230382K">Data1!$AC$1:$AC$10,Data1!$AC$11:$AC$17</definedName>
    <definedName name="A126230382K_Data">Data1!$AC$11:$AC$17</definedName>
    <definedName name="A126230382K_Latest">Data1!$AC$17</definedName>
    <definedName name="A126230386V">Data1!$CE$1:$CE$10,Data1!$CE$11:$CE$17</definedName>
    <definedName name="A126230386V_Data">Data1!$CE$11:$CE$17</definedName>
    <definedName name="A126230386V_Latest">Data1!$CE$17</definedName>
    <definedName name="A126230390K">Data1!$DF$1:$DF$10,Data1!$DF$11:$DF$17</definedName>
    <definedName name="A126230390K_Data">Data1!$DF$11:$DF$17</definedName>
    <definedName name="A126230390K_Latest">Data1!$DF$17</definedName>
    <definedName name="A126230394V">Data1!$IK$1:$IK$10,Data1!$IK$11:$IK$17</definedName>
    <definedName name="A126230394V_Data">Data1!$IK$11:$IK$17</definedName>
    <definedName name="A126230394V_Latest">Data1!$IK$17</definedName>
    <definedName name="A126230398C">Data2!$AW$1:$AW$10,Data2!$AW$11:$AW$17</definedName>
    <definedName name="A126230398C_Data">Data2!$AW$11:$AW$17</definedName>
    <definedName name="A126230398C_Latest">Data2!$AW$17</definedName>
    <definedName name="A126230402J">Data2!$DE$1:$DE$10,Data2!$DE$11:$DE$17</definedName>
    <definedName name="A126230402J_Data">Data2!$DE$11:$DE$17</definedName>
    <definedName name="A126230402J_Latest">Data2!$DE$17</definedName>
    <definedName name="A126230406T">Data2!$EF$1:$EF$10,Data2!$EF$11:$EF$17</definedName>
    <definedName name="A126230406T_Data">Data2!$EF$11:$EF$17</definedName>
    <definedName name="A126230406T_Latest">Data2!$EF$17</definedName>
    <definedName name="A126230410J">Data2!$GH$1:$GH$10,Data2!$GH$11:$GH$17</definedName>
    <definedName name="A126230410J_Data">Data2!$GH$11:$GH$17</definedName>
    <definedName name="A126230410J_Latest">Data2!$GH$17</definedName>
    <definedName name="A126230414T">Data1!$HP$1:$HP$10,Data1!$HP$11:$HP$17</definedName>
    <definedName name="A126230414T_Data">Data1!$HP$11:$HP$17</definedName>
    <definedName name="A126230414T_Latest">Data1!$HP$17</definedName>
    <definedName name="A126230418A">Data2!$CD$1:$CD$10,Data2!$CD$11:$CD$17</definedName>
    <definedName name="A126230418A_Data">Data2!$CD$11:$CD$17</definedName>
    <definedName name="A126230418A_Latest">Data2!$CD$17</definedName>
    <definedName name="A126230422T">Data1!$BJ$1:$BJ$10,Data1!$BJ$11:$BJ$17</definedName>
    <definedName name="A126230422T_Data">Data1!$BJ$11:$BJ$17</definedName>
    <definedName name="A126230422T_Latest">Data1!$BJ$17</definedName>
    <definedName name="A126230426A">Data1!$EM$1:$EM$10,Data1!$EM$11:$EM$17</definedName>
    <definedName name="A126230426A_Data">Data1!$EM$11:$EM$17</definedName>
    <definedName name="A126230426A_Latest">Data1!$EM$17</definedName>
    <definedName name="A126230430T">Data1!$FN$1:$FN$10,Data1!$FN$11:$FN$17</definedName>
    <definedName name="A126230430T_Data">Data1!$FN$11:$FN$17</definedName>
    <definedName name="A126230430T_Latest">Data1!$FN$17</definedName>
    <definedName name="A126230434A">Data2!$FG$1:$FG$10,Data2!$FG$11:$FG$17</definedName>
    <definedName name="A126230434A_Data">Data2!$FG$11:$FG$17</definedName>
    <definedName name="A126230434A_Latest">Data2!$FG$17</definedName>
    <definedName name="A126230438K">Data2!$HI$1:$HI$10,Data2!$HI$11:$HI$17</definedName>
    <definedName name="A126230438K_Data">Data2!$HI$11:$HI$17</definedName>
    <definedName name="A126230438K_Latest">Data2!$HI$17</definedName>
    <definedName name="A126230442A">Data1!$H$1:$H$10,Data1!$H$11:$H$17</definedName>
    <definedName name="A126230442A_Data">Data1!$H$11:$H$17</definedName>
    <definedName name="A126230442A_Latest">Data1!$H$17</definedName>
    <definedName name="A126230446K">Data1!$GO$1:$GO$10,Data1!$GO$11:$GO$17</definedName>
    <definedName name="A126230446K_Data">Data1!$GO$11:$GO$17</definedName>
    <definedName name="A126230446K_Latest">Data1!$GO$17</definedName>
    <definedName name="A126230450A">Data2!$AB$1:$AB$10,Data2!$AB$11:$AB$17</definedName>
    <definedName name="A126230450A_Data">Data2!$AB$11:$AB$17</definedName>
    <definedName name="A126230450A_Latest">Data2!$AB$17</definedName>
    <definedName name="A126230454K">Data1!$AI$1:$AI$10,Data1!$AI$11:$AI$17</definedName>
    <definedName name="A126230454K_Data">Data1!$AI$11:$AI$17</definedName>
    <definedName name="A126230454K_Latest">Data1!$AI$17</definedName>
    <definedName name="A126230458V">Data1!$CK$1:$CK$10,Data1!$CK$11:$CK$17</definedName>
    <definedName name="A126230458V_Data">Data1!$CK$11:$CK$17</definedName>
    <definedName name="A126230458V_Latest">Data1!$CK$17</definedName>
    <definedName name="A126230462K">Data1!$DL$1:$DL$10,Data1!$DL$11:$DL$17</definedName>
    <definedName name="A126230462K_Data">Data1!$DL$11:$DL$17</definedName>
    <definedName name="A126230462K_Latest">Data1!$DL$17</definedName>
    <definedName name="A126230466V">Data1!$IQ$1:$IQ$10,Data1!$IQ$11:$IQ$17</definedName>
    <definedName name="A126230466V_Data">Data1!$IQ$11:$IQ$17</definedName>
    <definedName name="A126230466V_Latest">Data1!$IQ$17</definedName>
    <definedName name="A126230470K">Data2!$BC$1:$BC$10,Data2!$BC$11:$BC$17</definedName>
    <definedName name="A126230470K_Data">Data2!$BC$11:$BC$17</definedName>
    <definedName name="A126230470K_Latest">Data2!$BC$17</definedName>
    <definedName name="A126230474V">Data2!$DK$1:$DK$10,Data2!$DK$11:$DK$17</definedName>
    <definedName name="A126230474V_Data">Data2!$DK$11:$DK$17</definedName>
    <definedName name="A126230474V_Latest">Data2!$DK$17</definedName>
    <definedName name="A126230478C">Data2!$EL$1:$EL$10,Data2!$EL$11:$EL$17</definedName>
    <definedName name="A126230478C_Data">Data2!$EL$11:$EL$17</definedName>
    <definedName name="A126230478C_Latest">Data2!$EL$17</definedName>
    <definedName name="A126230482V">Data2!$GN$1:$GN$10,Data2!$GN$11:$GN$17</definedName>
    <definedName name="A126230482V_Data">Data2!$GN$11:$GN$17</definedName>
    <definedName name="A126230482V_Latest">Data2!$GN$17</definedName>
    <definedName name="A126230486C">Data1!$HV$1:$HV$10,Data1!$HV$11:$HV$17</definedName>
    <definedName name="A126230486C_Data">Data1!$HV$11:$HV$17</definedName>
    <definedName name="A126230486C_Latest">Data1!$HV$17</definedName>
    <definedName name="A126230490V">Data2!$CJ$1:$CJ$10,Data2!$CJ$11:$CJ$17</definedName>
    <definedName name="A126230490V_Data">Data2!$CJ$11:$CJ$17</definedName>
    <definedName name="A126230490V_Latest">Data2!$CJ$17</definedName>
    <definedName name="A126230494C">Data1!$BP$1:$BP$10,Data1!$BP$11:$BP$17</definedName>
    <definedName name="A126230494C_Data">Data1!$BP$11:$BP$17</definedName>
    <definedName name="A126230494C_Latest">Data1!$BP$17</definedName>
    <definedName name="A126230498L">Data1!$ES$1:$ES$10,Data1!$ES$11:$ES$17</definedName>
    <definedName name="A126230498L_Data">Data1!$ES$11:$ES$17</definedName>
    <definedName name="A126230498L_Latest">Data1!$ES$17</definedName>
    <definedName name="A126230502T">Data1!$FT$1:$FT$10,Data1!$FT$11:$FT$17</definedName>
    <definedName name="A126230502T_Data">Data1!$FT$11:$FT$17</definedName>
    <definedName name="A126230502T_Latest">Data1!$FT$17</definedName>
    <definedName name="A126230506A">Data2!$FM$1:$FM$10,Data2!$FM$11:$FM$17</definedName>
    <definedName name="A126230506A_Data">Data2!$FM$11:$FM$17</definedName>
    <definedName name="A126230506A_Latest">Data2!$FM$17</definedName>
    <definedName name="A126230510T">Data2!$HO$1:$HO$10,Data2!$HO$11:$HO$17</definedName>
    <definedName name="A126230510T_Data">Data2!$HO$11:$HO$17</definedName>
    <definedName name="A126230510T_Latest">Data2!$HO$17</definedName>
    <definedName name="A126230514A">Data1!$N$1:$N$10,Data1!$N$11:$N$17</definedName>
    <definedName name="A126230514A_Data">Data1!$N$11:$N$17</definedName>
    <definedName name="A126230514A_Latest">Data1!$N$17</definedName>
    <definedName name="A126230518K">Data1!$GU$1:$GU$10,Data1!$GU$11:$GU$17</definedName>
    <definedName name="A126230518K_Data">Data1!$GU$11:$GU$17</definedName>
    <definedName name="A126230518K_Latest">Data1!$GU$17</definedName>
    <definedName name="A126230522A">Data2!$AH$1:$AH$10,Data2!$AH$11:$AH$17</definedName>
    <definedName name="A126230522A_Data">Data2!$AH$11:$AH$17</definedName>
    <definedName name="A126230522A_Latest">Data2!$AH$17</definedName>
    <definedName name="A126230526K">Data1!$AO$1:$AO$10,Data1!$AO$11:$AO$17</definedName>
    <definedName name="A126230526K_Data">Data1!$AO$11:$AO$17</definedName>
    <definedName name="A126230526K_Latest">Data1!$AO$17</definedName>
    <definedName name="A126230530A">Data1!$CQ$1:$CQ$10,Data1!$CQ$11:$CQ$17</definedName>
    <definedName name="A126230530A_Data">Data1!$CQ$11:$CQ$17</definedName>
    <definedName name="A126230530A_Latest">Data1!$CQ$17</definedName>
    <definedName name="A126230534K">Data1!$DR$1:$DR$10,Data1!$DR$11:$DR$17</definedName>
    <definedName name="A126230534K_Data">Data1!$DR$11:$DR$17</definedName>
    <definedName name="A126230534K_Latest">Data1!$DR$17</definedName>
    <definedName name="A126230538V">Data2!$G$1:$G$10,Data2!$G$11:$G$17</definedName>
    <definedName name="A126230538V_Data">Data2!$G$11:$G$17</definedName>
    <definedName name="A126230538V_Latest">Data2!$G$17</definedName>
    <definedName name="A126230542K">Data2!$BI$1:$BI$10,Data2!$BI$11:$BI$17</definedName>
    <definedName name="A126230542K_Data">Data2!$BI$11:$BI$17</definedName>
    <definedName name="A126230542K_Latest">Data2!$BI$17</definedName>
    <definedName name="A126230618V">Data2!$DN$1:$DN$10,Data2!$DN$11:$DN$17</definedName>
    <definedName name="A126230618V_Data">Data2!$DN$11:$DN$17</definedName>
    <definedName name="A126230618V_Latest">Data2!$DN$17</definedName>
    <definedName name="A126230622K">Data2!$EO$1:$EO$10,Data2!$EO$11:$EO$17</definedName>
    <definedName name="A126230622K_Data">Data2!$EO$11:$EO$17</definedName>
    <definedName name="A126230622K_Latest">Data2!$EO$17</definedName>
    <definedName name="A126230626V">Data2!$GQ$1:$GQ$10,Data2!$GQ$11:$GQ$17</definedName>
    <definedName name="A126230626V_Data">Data2!$GQ$11:$GQ$17</definedName>
    <definedName name="A126230626V_Latest">Data2!$GQ$17</definedName>
    <definedName name="A126230630K">Data1!$HY$1:$HY$10,Data1!$HY$11:$HY$17</definedName>
    <definedName name="A126230630K_Data">Data1!$HY$11:$HY$17</definedName>
    <definedName name="A126230630K_Latest">Data1!$HY$17</definedName>
    <definedName name="A126230634V">Data2!$CM$1:$CM$10,Data2!$CM$11:$CM$17</definedName>
    <definedName name="A126230634V_Data">Data2!$CM$11:$CM$17</definedName>
    <definedName name="A126230634V_Latest">Data2!$CM$17</definedName>
    <definedName name="A126230638C">Data1!$BS$1:$BS$10,Data1!$BS$11:$BS$17</definedName>
    <definedName name="A126230638C_Data">Data1!$BS$11:$BS$17</definedName>
    <definedName name="A126230638C_Latest">Data1!$BS$17</definedName>
    <definedName name="A126230642V">Data1!$EV$1:$EV$10,Data1!$EV$11:$EV$17</definedName>
    <definedName name="A126230642V_Data">Data1!$EV$11:$EV$17</definedName>
    <definedName name="A126230642V_Latest">Data1!$EV$17</definedName>
    <definedName name="A126230646C">Data1!$FW$1:$FW$10,Data1!$FW$11:$FW$17</definedName>
    <definedName name="A126230646C_Data">Data1!$FW$11:$FW$17</definedName>
    <definedName name="A126230646C_Latest">Data1!$FW$17</definedName>
    <definedName name="A126230650V">Data2!$FP$1:$FP$10,Data2!$FP$11:$FP$17</definedName>
    <definedName name="A126230650V_Data">Data2!$FP$11:$FP$17</definedName>
    <definedName name="A126230650V_Latest">Data2!$FP$17</definedName>
    <definedName name="A126230654C">Data2!$HR$1:$HR$10,Data2!$HR$11:$HR$17</definedName>
    <definedName name="A126230654C_Data">Data2!$HR$11:$HR$17</definedName>
    <definedName name="A126230654C_Latest">Data2!$HR$17</definedName>
    <definedName name="A126230658L">Data1!$Q$1:$Q$10,Data1!$Q$11:$Q$17</definedName>
    <definedName name="A126230658L_Data">Data1!$Q$11:$Q$17</definedName>
    <definedName name="A126230658L_Latest">Data1!$Q$17</definedName>
    <definedName name="A126230662C">Data1!$GX$1:$GX$10,Data1!$GX$11:$GX$17</definedName>
    <definedName name="A126230662C_Data">Data1!$GX$11:$GX$17</definedName>
    <definedName name="A126230662C_Latest">Data1!$GX$17</definedName>
    <definedName name="A126230666L">Data2!$AK$1:$AK$10,Data2!$AK$11:$AK$17</definedName>
    <definedName name="A126230666L_Data">Data2!$AK$11:$AK$17</definedName>
    <definedName name="A126230666L_Latest">Data2!$AK$17</definedName>
    <definedName name="A126230670C">Data1!$AR$1:$AR$10,Data1!$AR$11:$AR$17</definedName>
    <definedName name="A126230670C_Data">Data1!$AR$11:$AR$17</definedName>
    <definedName name="A126230670C_Latest">Data1!$AR$17</definedName>
    <definedName name="A126230674L">Data1!$CT$1:$CT$10,Data1!$CT$11:$CT$17</definedName>
    <definedName name="A126230674L_Data">Data1!$CT$11:$CT$17</definedName>
    <definedName name="A126230674L_Latest">Data1!$CT$17</definedName>
    <definedName name="A126230678W">Data1!$DU$1:$DU$10,Data1!$DU$11:$DU$17</definedName>
    <definedName name="A126230678W_Data">Data1!$DU$11:$DU$17</definedName>
    <definedName name="A126230678W_Latest">Data1!$DU$17</definedName>
    <definedName name="A126230682L">Data2!$J$1:$J$10,Data2!$J$11:$J$17</definedName>
    <definedName name="A126230682L_Data">Data2!$J$11:$J$17</definedName>
    <definedName name="A126230682L_Latest">Data2!$J$17</definedName>
    <definedName name="A126230686W">Data2!$BL$1:$BL$10,Data2!$BL$11:$BL$17</definedName>
    <definedName name="A126230686W_Data">Data2!$BL$11:$BL$17</definedName>
    <definedName name="A126230686W_Latest">Data2!$BL$17</definedName>
    <definedName name="A126230690L">Data2!$DW$1:$DW$10,Data2!$DW$11:$DW$17</definedName>
    <definedName name="A126230690L_Data">Data2!$DW$11:$DW$17</definedName>
    <definedName name="A126230690L_Latest">Data2!$DW$17</definedName>
    <definedName name="A126230694W">Data2!$EX$1:$EX$10,Data2!$EX$11:$EX$17</definedName>
    <definedName name="A126230694W_Data">Data2!$EX$11:$EX$17</definedName>
    <definedName name="A126230694W_Latest">Data2!$EX$17</definedName>
    <definedName name="A126230698F">Data2!$GZ$1:$GZ$10,Data2!$GZ$11:$GZ$17</definedName>
    <definedName name="A126230698F_Data">Data2!$GZ$11:$GZ$17</definedName>
    <definedName name="A126230698F_Latest">Data2!$GZ$17</definedName>
    <definedName name="A126230702K">Data1!$IH$1:$IH$10,Data1!$IH$11:$IH$17</definedName>
    <definedName name="A126230702K_Data">Data1!$IH$11:$IH$17</definedName>
    <definedName name="A126230702K_Latest">Data1!$IH$17</definedName>
    <definedName name="A126230706V">Data2!$CV$1:$CV$10,Data2!$CV$11:$CV$17</definedName>
    <definedName name="A126230706V_Data">Data2!$CV$11:$CV$17</definedName>
    <definedName name="A126230706V_Latest">Data2!$CV$17</definedName>
    <definedName name="A126230710K">Data1!$CB$1:$CB$10,Data1!$CB$11:$CB$17</definedName>
    <definedName name="A126230710K_Data">Data1!$CB$11:$CB$17</definedName>
    <definedName name="A126230710K_Latest">Data1!$CB$17</definedName>
    <definedName name="A126230714V">Data1!$FE$1:$FE$10,Data1!$FE$11:$FE$17</definedName>
    <definedName name="A126230714V_Data">Data1!$FE$11:$FE$17</definedName>
    <definedName name="A126230714V_Latest">Data1!$FE$17</definedName>
    <definedName name="A126230718C">Data1!$GF$1:$GF$10,Data1!$GF$11:$GF$17</definedName>
    <definedName name="A126230718C_Data">Data1!$GF$11:$GF$17</definedName>
    <definedName name="A126230718C_Latest">Data1!$GF$17</definedName>
    <definedName name="A126230722V">Data2!$FY$1:$FY$10,Data2!$FY$11:$FY$17</definedName>
    <definedName name="A126230722V_Data">Data2!$FY$11:$FY$17</definedName>
    <definedName name="A126230722V_Latest">Data2!$FY$17</definedName>
    <definedName name="A126230726C">Data2!$IA$1:$IA$10,Data2!$IA$11:$IA$17</definedName>
    <definedName name="A126230726C_Data">Data2!$IA$11:$IA$17</definedName>
    <definedName name="A126230726C_Latest">Data2!$IA$17</definedName>
    <definedName name="A126230730V">Data1!$Z$1:$Z$10,Data1!$Z$11:$Z$17</definedName>
    <definedName name="A126230730V_Data">Data1!$Z$11:$Z$17</definedName>
    <definedName name="A126230730V_Latest">Data1!$Z$17</definedName>
    <definedName name="A126230734C">Data1!$HG$1:$HG$10,Data1!$HG$11:$HG$17</definedName>
    <definedName name="A126230734C_Data">Data1!$HG$11:$HG$17</definedName>
    <definedName name="A126230734C_Latest">Data1!$HG$17</definedName>
    <definedName name="A126230738L">Data2!$AT$1:$AT$10,Data2!$AT$11:$AT$17</definedName>
    <definedName name="A126230738L_Data">Data2!$AT$11:$AT$17</definedName>
    <definedName name="A126230738L_Latest">Data2!$AT$17</definedName>
    <definedName name="A126230742C">Data1!$BA$1:$BA$10,Data1!$BA$11:$BA$17</definedName>
    <definedName name="A126230742C_Data">Data1!$BA$11:$BA$17</definedName>
    <definedName name="A126230742C_Latest">Data1!$BA$17</definedName>
    <definedName name="A126230746L">Data1!$DC$1:$DC$10,Data1!$DC$11:$DC$17</definedName>
    <definedName name="A126230746L_Data">Data1!$DC$11:$DC$17</definedName>
    <definedName name="A126230746L_Latest">Data1!$DC$17</definedName>
    <definedName name="A126230750C">Data1!$ED$1:$ED$10,Data1!$ED$11:$ED$17</definedName>
    <definedName name="A126230750C_Data">Data1!$ED$11:$ED$17</definedName>
    <definedName name="A126230750C_Latest">Data1!$ED$17</definedName>
    <definedName name="A126230754L">Data2!$S$1:$S$10,Data2!$S$11:$S$17</definedName>
    <definedName name="A126230754L_Data">Data2!$S$11:$S$17</definedName>
    <definedName name="A126230754L_Latest">Data2!$S$17</definedName>
    <definedName name="A126230758W">Data2!$BU$1:$BU$10,Data2!$BU$11:$BU$17</definedName>
    <definedName name="A126230758W_Data">Data2!$BU$11:$BU$17</definedName>
    <definedName name="A126230758W_Latest">Data2!$BU$17</definedName>
    <definedName name="A126230762L">Data2!$DB$1:$DB$10,Data2!$DB$11:$DB$17</definedName>
    <definedName name="A126230762L_Data">Data2!$DB$11:$DB$17</definedName>
    <definedName name="A126230762L_Latest">Data2!$DB$17</definedName>
    <definedName name="A126230766W">Data2!$EC$1:$EC$10,Data2!$EC$11:$EC$17</definedName>
    <definedName name="A126230766W_Data">Data2!$EC$11:$EC$17</definedName>
    <definedName name="A126230766W_Latest">Data2!$EC$17</definedName>
    <definedName name="A126230770L">Data2!$GE$1:$GE$10,Data2!$GE$11:$GE$17</definedName>
    <definedName name="A126230770L_Data">Data2!$GE$11:$GE$17</definedName>
    <definedName name="A126230770L_Latest">Data2!$GE$17</definedName>
    <definedName name="A126230774W">Data1!$HM$1:$HM$10,Data1!$HM$11:$HM$17</definedName>
    <definedName name="A126230774W_Data">Data1!$HM$11:$HM$17</definedName>
    <definedName name="A126230774W_Latest">Data1!$HM$17</definedName>
    <definedName name="A126230778F">Data2!$CA$1:$CA$10,Data2!$CA$11:$CA$17</definedName>
    <definedName name="A126230778F_Data">Data2!$CA$11:$CA$17</definedName>
    <definedName name="A126230778F_Latest">Data2!$CA$17</definedName>
    <definedName name="A126230782W">Data1!$BG$1:$BG$10,Data1!$BG$11:$BG$17</definedName>
    <definedName name="A126230782W_Data">Data1!$BG$11:$BG$17</definedName>
    <definedName name="A126230782W_Latest">Data1!$BG$17</definedName>
    <definedName name="A126230786F">Data1!$EJ$1:$EJ$10,Data1!$EJ$11:$EJ$17</definedName>
    <definedName name="A126230786F_Data">Data1!$EJ$11:$EJ$17</definedName>
    <definedName name="A126230786F_Latest">Data1!$EJ$17</definedName>
    <definedName name="A126230790W">Data1!$FK$1:$FK$10,Data1!$FK$11:$FK$17</definedName>
    <definedName name="A126230790W_Data">Data1!$FK$11:$FK$17</definedName>
    <definedName name="A126230790W_Latest">Data1!$FK$17</definedName>
    <definedName name="A126230794F">Data2!$FD$1:$FD$10,Data2!$FD$11:$FD$17</definedName>
    <definedName name="A126230794F_Data">Data2!$FD$11:$FD$17</definedName>
    <definedName name="A126230794F_Latest">Data2!$FD$17</definedName>
    <definedName name="A126230798R">Data2!$HF$1:$HF$10,Data2!$HF$11:$HF$17</definedName>
    <definedName name="A126230798R_Data">Data2!$HF$11:$HF$17</definedName>
    <definedName name="A126230798R_Latest">Data2!$HF$17</definedName>
    <definedName name="A126230802V">Data1!$E$1:$E$10,Data1!$E$11:$E$17</definedName>
    <definedName name="A126230802V_Data">Data1!$E$11:$E$17</definedName>
    <definedName name="A126230802V_Latest">Data1!$E$17</definedName>
    <definedName name="A126230806C">Data1!$GL$1:$GL$10,Data1!$GL$11:$GL$17</definedName>
    <definedName name="A126230806C_Data">Data1!$GL$11:$GL$17</definedName>
    <definedName name="A126230806C_Latest">Data1!$GL$17</definedName>
    <definedName name="A126230810V">Data2!$Y$1:$Y$10,Data2!$Y$11:$Y$17</definedName>
    <definedName name="A126230810V_Data">Data2!$Y$11:$Y$17</definedName>
    <definedName name="A126230810V_Latest">Data2!$Y$17</definedName>
    <definedName name="A126230814C">Data1!$AF$1:$AF$10,Data1!$AF$11:$AF$17</definedName>
    <definedName name="A126230814C_Data">Data1!$AF$11:$AF$17</definedName>
    <definedName name="A126230814C_Latest">Data1!$AF$17</definedName>
    <definedName name="A126230818L">Data1!$CH$1:$CH$10,Data1!$CH$11:$CH$17</definedName>
    <definedName name="A126230818L_Data">Data1!$CH$11:$CH$17</definedName>
    <definedName name="A126230818L_Latest">Data1!$CH$17</definedName>
    <definedName name="A126230822C">Data1!$DI$1:$DI$10,Data1!$DI$11:$DI$17</definedName>
    <definedName name="A126230822C_Data">Data1!$DI$11:$DI$17</definedName>
    <definedName name="A126230822C_Latest">Data1!$DI$17</definedName>
    <definedName name="A126230826L">Data1!$IN$1:$IN$10,Data1!$IN$11:$IN$17</definedName>
    <definedName name="A126230826L_Data">Data1!$IN$11:$IN$17</definedName>
    <definedName name="A126230826L_Latest">Data1!$IN$17</definedName>
    <definedName name="A126230830C">Data2!$AZ$1:$AZ$10,Data2!$AZ$11:$AZ$17</definedName>
    <definedName name="A126230830C_Data">Data2!$AZ$11:$AZ$17</definedName>
    <definedName name="A126230830C_Latest">Data2!$AZ$17</definedName>
    <definedName name="A126230906L">Data2!$DH$1:$DH$10,Data2!$DH$11:$DH$17</definedName>
    <definedName name="A126230906L_Data">Data2!$DH$11:$DH$17</definedName>
    <definedName name="A126230906L_Latest">Data2!$DH$17</definedName>
    <definedName name="A126230910C">Data2!$EI$1:$EI$10,Data2!$EI$11:$EI$17</definedName>
    <definedName name="A126230910C_Data">Data2!$EI$11:$EI$17</definedName>
    <definedName name="A126230910C_Latest">Data2!$EI$17</definedName>
    <definedName name="A126230914L">Data2!$GK$1:$GK$10,Data2!$GK$11:$GK$17</definedName>
    <definedName name="A126230914L_Data">Data2!$GK$11:$GK$17</definedName>
    <definedName name="A126230914L_Latest">Data2!$GK$17</definedName>
    <definedName name="A126230918W">Data1!$HS$1:$HS$10,Data1!$HS$11:$HS$17</definedName>
    <definedName name="A126230918W_Data">Data1!$HS$11:$HS$17</definedName>
    <definedName name="A126230918W_Latest">Data1!$HS$17</definedName>
    <definedName name="A126230922L">Data2!$CG$1:$CG$10,Data2!$CG$11:$CG$17</definedName>
    <definedName name="A126230922L_Data">Data2!$CG$11:$CG$17</definedName>
    <definedName name="A126230922L_Latest">Data2!$CG$17</definedName>
    <definedName name="A126230926W">Data1!$BM$1:$BM$10,Data1!$BM$11:$BM$17</definedName>
    <definedName name="A126230926W_Data">Data1!$BM$11:$BM$17</definedName>
    <definedName name="A126230926W_Latest">Data1!$BM$17</definedName>
    <definedName name="A126230930L">Data1!$EP$1:$EP$10,Data1!$EP$11:$EP$17</definedName>
    <definedName name="A126230930L_Data">Data1!$EP$11:$EP$17</definedName>
    <definedName name="A126230930L_Latest">Data1!$EP$17</definedName>
    <definedName name="A126230934W">Data1!$FQ$1:$FQ$10,Data1!$FQ$11:$FQ$17</definedName>
    <definedName name="A126230934W_Data">Data1!$FQ$11:$FQ$17</definedName>
    <definedName name="A126230934W_Latest">Data1!$FQ$17</definedName>
    <definedName name="A126230938F">Data2!$FJ$1:$FJ$10,Data2!$FJ$11:$FJ$17</definedName>
    <definedName name="A126230938F_Data">Data2!$FJ$11:$FJ$17</definedName>
    <definedName name="A126230938F_Latest">Data2!$FJ$17</definedName>
    <definedName name="A126230942W">Data2!$HL$1:$HL$10,Data2!$HL$11:$HL$17</definedName>
    <definedName name="A126230942W_Data">Data2!$HL$11:$HL$17</definedName>
    <definedName name="A126230942W_Latest">Data2!$HL$17</definedName>
    <definedName name="A126230946F">Data1!$K$1:$K$10,Data1!$K$11:$K$17</definedName>
    <definedName name="A126230946F_Data">Data1!$K$11:$K$17</definedName>
    <definedName name="A126230946F_Latest">Data1!$K$17</definedName>
    <definedName name="A126230950W">Data1!$GR$1:$GR$10,Data1!$GR$11:$GR$17</definedName>
    <definedName name="A126230950W_Data">Data1!$GR$11:$GR$17</definedName>
    <definedName name="A126230950W_Latest">Data1!$GR$17</definedName>
    <definedName name="A126230954F">Data2!$AE$1:$AE$10,Data2!$AE$11:$AE$17</definedName>
    <definedName name="A126230954F_Data">Data2!$AE$11:$AE$17</definedName>
    <definedName name="A126230954F_Latest">Data2!$AE$17</definedName>
    <definedName name="A126230958R">Data1!$AL$1:$AL$10,Data1!$AL$11:$AL$17</definedName>
    <definedName name="A126230958R_Data">Data1!$AL$11:$AL$17</definedName>
    <definedName name="A126230958R_Latest">Data1!$AL$17</definedName>
    <definedName name="A126230962F">Data1!$CN$1:$CN$10,Data1!$CN$11:$CN$17</definedName>
    <definedName name="A126230962F_Data">Data1!$CN$11:$CN$17</definedName>
    <definedName name="A126230962F_Latest">Data1!$CN$17</definedName>
    <definedName name="A126230966R">Data1!$DO$1:$DO$10,Data1!$DO$11:$DO$17</definedName>
    <definedName name="A126230966R_Data">Data1!$DO$11:$DO$17</definedName>
    <definedName name="A126230966R_Latest">Data1!$DO$17</definedName>
    <definedName name="A126230970F">Data2!$D$1:$D$10,Data2!$D$11:$D$17</definedName>
    <definedName name="A126230970F_Data">Data2!$D$11:$D$17</definedName>
    <definedName name="A126230970F_Latest">Data2!$D$17</definedName>
    <definedName name="A126230974R">Data2!$BF$1:$BF$10,Data2!$BF$11:$BF$17</definedName>
    <definedName name="A126230974R_Data">Data2!$BF$11:$BF$17</definedName>
    <definedName name="A126230974R_Latest">Data2!$BF$17</definedName>
    <definedName name="A126230978X">Data2!$DT$1:$DT$10,Data2!$DT$11:$DT$17</definedName>
    <definedName name="A126230978X_Data">Data2!$DT$11:$DT$17</definedName>
    <definedName name="A126230978X_Latest">Data2!$DT$17</definedName>
    <definedName name="A126230982R">Data2!$EU$1:$EU$10,Data2!$EU$11:$EU$17</definedName>
    <definedName name="A126230982R_Data">Data2!$EU$11:$EU$17</definedName>
    <definedName name="A126230982R_Latest">Data2!$EU$17</definedName>
    <definedName name="A126230986X">Data2!$GW$1:$GW$10,Data2!$GW$11:$GW$17</definedName>
    <definedName name="A126230986X_Data">Data2!$GW$11:$GW$17</definedName>
    <definedName name="A126230986X_Latest">Data2!$GW$17</definedName>
    <definedName name="A126230990R">Data1!$IE$1:$IE$10,Data1!$IE$11:$IE$17</definedName>
    <definedName name="A126230990R_Data">Data1!$IE$11:$IE$17</definedName>
    <definedName name="A126230990R_Latest">Data1!$IE$17</definedName>
    <definedName name="A126230994X">Data2!$CS$1:$CS$10,Data2!$CS$11:$CS$17</definedName>
    <definedName name="A126230994X_Data">Data2!$CS$11:$CS$17</definedName>
    <definedName name="A126230994X_Latest">Data2!$CS$17</definedName>
    <definedName name="A126230998J">Data1!$BY$1:$BY$10,Data1!$BY$11:$BY$17</definedName>
    <definedName name="A126230998J_Data">Data1!$BY$11:$BY$17</definedName>
    <definedName name="A126230998J_Latest">Data1!$BY$17</definedName>
    <definedName name="A126231002R">Data1!$FB$1:$FB$10,Data1!$FB$11:$FB$17</definedName>
    <definedName name="A126231002R_Data">Data1!$FB$11:$FB$17</definedName>
    <definedName name="A126231002R_Latest">Data1!$FB$17</definedName>
    <definedName name="A126231006X">Data1!$GC$1:$GC$10,Data1!$GC$11:$GC$17</definedName>
    <definedName name="A126231006X_Data">Data1!$GC$11:$GC$17</definedName>
    <definedName name="A126231006X_Latest">Data1!$GC$17</definedName>
    <definedName name="A126231010R">Data2!$FV$1:$FV$10,Data2!$FV$11:$FV$17</definedName>
    <definedName name="A126231010R_Data">Data2!$FV$11:$FV$17</definedName>
    <definedName name="A126231010R_Latest">Data2!$FV$17</definedName>
    <definedName name="A126231014X">Data2!$HX$1:$HX$10,Data2!$HX$11:$HX$17</definedName>
    <definedName name="A126231014X_Data">Data2!$HX$11:$HX$17</definedName>
    <definedName name="A126231014X_Latest">Data2!$HX$17</definedName>
    <definedName name="A126231018J">Data1!$W$1:$W$10,Data1!$W$11:$W$17</definedName>
    <definedName name="A126231018J_Data">Data1!$W$11:$W$17</definedName>
    <definedName name="A126231018J_Latest">Data1!$W$17</definedName>
    <definedName name="A126231022X">Data1!$HD$1:$HD$10,Data1!$HD$11:$HD$17</definedName>
    <definedName name="A126231022X_Data">Data1!$HD$11:$HD$17</definedName>
    <definedName name="A126231022X_Latest">Data1!$HD$17</definedName>
    <definedName name="A126231026J">Data2!$AQ$1:$AQ$10,Data2!$AQ$11:$AQ$17</definedName>
    <definedName name="A126231026J_Data">Data2!$AQ$11:$AQ$17</definedName>
    <definedName name="A126231026J_Latest">Data2!$AQ$17</definedName>
    <definedName name="A126231030X">Data1!$AX$1:$AX$10,Data1!$AX$11:$AX$17</definedName>
    <definedName name="A126231030X_Data">Data1!$AX$11:$AX$17</definedName>
    <definedName name="A126231030X_Latest">Data1!$AX$17</definedName>
    <definedName name="A126231034J">Data1!$CZ$1:$CZ$10,Data1!$CZ$11:$CZ$17</definedName>
    <definedName name="A126231034J_Data">Data1!$CZ$11:$CZ$17</definedName>
    <definedName name="A126231034J_Latest">Data1!$CZ$17</definedName>
    <definedName name="A126231038T">Data1!$EA$1:$EA$10,Data1!$EA$11:$EA$17</definedName>
    <definedName name="A126231038T_Data">Data1!$EA$11:$EA$17</definedName>
    <definedName name="A126231038T_Latest">Data1!$EA$17</definedName>
    <definedName name="A126231042J">Data2!$P$1:$P$10,Data2!$P$11:$P$17</definedName>
    <definedName name="A126231042J_Data">Data2!$P$11:$P$17</definedName>
    <definedName name="A126231042J_Latest">Data2!$P$17</definedName>
    <definedName name="A126231046T">Data2!$BR$1:$BR$10,Data2!$BR$11:$BR$17</definedName>
    <definedName name="A126231046T_Data">Data2!$BR$11:$BR$17</definedName>
    <definedName name="A126231046T_Latest">Data2!$BR$17</definedName>
    <definedName name="A126231050J">Data18!$I$1:$I$10,Data18!$I$11:$I$17</definedName>
    <definedName name="A126231050J_Data">Data18!$I$11:$I$17</definedName>
    <definedName name="A126231050J_Latest">Data18!$I$17</definedName>
    <definedName name="A126231054T">Data18!$AJ$1:$AJ$10,Data18!$AJ$11:$AJ$17</definedName>
    <definedName name="A126231054T_Data">Data18!$AJ$11:$AJ$17</definedName>
    <definedName name="A126231054T_Latest">Data18!$AJ$17</definedName>
    <definedName name="A126231058A">Data18!$CL$1:$CL$10,Data18!$CL$11:$CL$17</definedName>
    <definedName name="A126231058A_Data">Data18!$CL$11:$CL$17</definedName>
    <definedName name="A126231058A_Latest">Data18!$CL$17</definedName>
    <definedName name="A126231062T">Data17!$DT$1:$DT$10,Data17!$DT$11:$DT$17</definedName>
    <definedName name="A126231062T_Data">Data17!$DT$11:$DT$17</definedName>
    <definedName name="A126231062T_Latest">Data17!$DT$17</definedName>
    <definedName name="A126231066A">Data17!$HX$1:$HX$10,Data17!$HX$11:$HX$17</definedName>
    <definedName name="A126231066A_Data">Data17!$HX$11:$HX$17</definedName>
    <definedName name="A126231066A_Latest">Data17!$HX$17</definedName>
    <definedName name="A126231070T">Data16!$HD$1:$HD$10,Data16!$HD$11:$HD$17</definedName>
    <definedName name="A126231070T_Data">Data16!$HD$11:$HD$17</definedName>
    <definedName name="A126231070T_Latest">Data16!$HD$17</definedName>
    <definedName name="A126231074A">Data17!$AQ$1:$AQ$10,Data17!$AQ$11:$AQ$17</definedName>
    <definedName name="A126231074A_Data">Data17!$AQ$11:$AQ$17</definedName>
    <definedName name="A126231074A_Latest">Data17!$AQ$17</definedName>
    <definedName name="A126231078K">Data17!$BR$1:$BR$10,Data17!$BR$11:$BR$17</definedName>
    <definedName name="A126231078K_Data">Data17!$BR$11:$BR$17</definedName>
    <definedName name="A126231078K_Latest">Data17!$BR$17</definedName>
    <definedName name="A126231082A">Data18!$BK$1:$BK$10,Data18!$BK$11:$BK$17</definedName>
    <definedName name="A126231082A_Data">Data18!$BK$11:$BK$17</definedName>
    <definedName name="A126231082A_Latest">Data18!$BK$17</definedName>
    <definedName name="A126231086K">Data18!$DM$1:$DM$10,Data18!$DM$11:$DM$17</definedName>
    <definedName name="A126231086K_Data">Data18!$DM$11:$DM$17</definedName>
    <definedName name="A126231086K_Latest">Data18!$DM$17</definedName>
    <definedName name="A126231090A">Data16!$FB$1:$FB$10,Data16!$FB$11:$FB$17</definedName>
    <definedName name="A126231090A_Data">Data16!$FB$11:$FB$17</definedName>
    <definedName name="A126231090A_Latest">Data16!$FB$17</definedName>
    <definedName name="A126231094K">Data17!$CS$1:$CS$10,Data17!$CS$11:$CS$17</definedName>
    <definedName name="A126231094K_Data">Data17!$CS$11:$CS$17</definedName>
    <definedName name="A126231094K_Latest">Data17!$CS$17</definedName>
    <definedName name="A126231098V">Data17!$FV$1:$FV$10,Data17!$FV$11:$FV$17</definedName>
    <definedName name="A126231098V_Data">Data17!$FV$11:$FV$17</definedName>
    <definedName name="A126231098V_Latest">Data17!$FV$17</definedName>
    <definedName name="A126231102X">Data16!$GC$1:$GC$10,Data16!$GC$11:$GC$17</definedName>
    <definedName name="A126231102X_Data">Data16!$GC$11:$GC$17</definedName>
    <definedName name="A126231102X_Latest">Data16!$GC$17</definedName>
    <definedName name="A126231106J">Data16!$IE$1:$IE$10,Data16!$IE$11:$IE$17</definedName>
    <definedName name="A126231106J_Data">Data16!$IE$11:$IE$17</definedName>
    <definedName name="A126231106J_Latest">Data16!$IE$17</definedName>
    <definedName name="A126231110X">Data17!$P$1:$P$10,Data17!$P$11:$P$17</definedName>
    <definedName name="A126231110X_Data">Data17!$P$11:$P$17</definedName>
    <definedName name="A126231110X_Latest">Data17!$P$17</definedName>
    <definedName name="A126231114J">Data17!$EU$1:$EU$10,Data17!$EU$11:$EU$17</definedName>
    <definedName name="A126231114J_Data">Data17!$EU$11:$EU$17</definedName>
    <definedName name="A126231114J_Latest">Data17!$EU$17</definedName>
    <definedName name="A126231118T">Data17!$GW$1:$GW$10,Data17!$GW$11:$GW$17</definedName>
    <definedName name="A126231118T_Data">Data17!$GW$11:$GW$17</definedName>
    <definedName name="A126231118T_Latest">Data17!$GW$17</definedName>
    <definedName name="A126231122J">Data17!$IG$1:$IG$10,Data17!$IG$11:$IG$17</definedName>
    <definedName name="A126231122J_Data">Data17!$IG$11:$IG$17</definedName>
    <definedName name="A126231122J_Latest">Data17!$IG$17</definedName>
    <definedName name="A126231126T">Data18!$R$1:$R$10,Data18!$R$11:$R$17</definedName>
    <definedName name="A126231126T_Data">Data18!$R$11:$R$17</definedName>
    <definedName name="A126231126T_Latest">Data18!$R$17</definedName>
    <definedName name="A126231130J">Data18!$BT$1:$BT$10,Data18!$BT$11:$BT$17</definedName>
    <definedName name="A126231130J_Data">Data18!$BT$11:$BT$17</definedName>
    <definedName name="A126231130J_Latest">Data18!$BT$17</definedName>
    <definedName name="A126231134T">Data17!$DB$1:$DB$10,Data17!$DB$11:$DB$17</definedName>
    <definedName name="A126231134T_Data">Data17!$DB$11:$DB$17</definedName>
    <definedName name="A126231134T_Latest">Data17!$DB$17</definedName>
    <definedName name="A126231138A">Data17!$HF$1:$HF$10,Data17!$HF$11:$HF$17</definedName>
    <definedName name="A126231138A_Data">Data17!$HF$11:$HF$17</definedName>
    <definedName name="A126231138A_Latest">Data17!$HF$17</definedName>
    <definedName name="A126231142T">Data16!$GL$1:$GL$10,Data16!$GL$11:$GL$17</definedName>
    <definedName name="A126231142T_Data">Data16!$GL$11:$GL$17</definedName>
    <definedName name="A126231142T_Latest">Data16!$GL$17</definedName>
    <definedName name="A126231146A">Data17!$Y$1:$Y$10,Data17!$Y$11:$Y$17</definedName>
    <definedName name="A126231146A_Data">Data17!$Y$11:$Y$17</definedName>
    <definedName name="A126231146A_Latest">Data17!$Y$17</definedName>
    <definedName name="A126231150T">Data17!$AZ$1:$AZ$10,Data17!$AZ$11:$AZ$17</definedName>
    <definedName name="A126231150T_Data">Data17!$AZ$11:$AZ$17</definedName>
    <definedName name="A126231150T_Latest">Data17!$AZ$17</definedName>
    <definedName name="A126231154A">Data18!$AS$1:$AS$10,Data18!$AS$11:$AS$17</definedName>
    <definedName name="A126231154A_Data">Data18!$AS$11:$AS$17</definedName>
    <definedName name="A126231154A_Latest">Data18!$AS$17</definedName>
    <definedName name="A126231158K">Data18!$CU$1:$CU$10,Data18!$CU$11:$CU$17</definedName>
    <definedName name="A126231158K_Data">Data18!$CU$11:$CU$17</definedName>
    <definedName name="A126231158K_Latest">Data18!$CU$17</definedName>
    <definedName name="A126231162A">Data16!$EJ$1:$EJ$10,Data16!$EJ$11:$EJ$17</definedName>
    <definedName name="A126231162A_Data">Data16!$EJ$11:$EJ$17</definedName>
    <definedName name="A126231162A_Latest">Data16!$EJ$17</definedName>
    <definedName name="A126231166K">Data17!$CA$1:$CA$10,Data17!$CA$11:$CA$17</definedName>
    <definedName name="A126231166K_Data">Data17!$CA$11:$CA$17</definedName>
    <definedName name="A126231166K_Latest">Data17!$CA$17</definedName>
    <definedName name="A126231170A">Data17!$FD$1:$FD$10,Data17!$FD$11:$FD$17</definedName>
    <definedName name="A126231170A_Data">Data17!$FD$11:$FD$17</definedName>
    <definedName name="A126231170A_Latest">Data17!$FD$17</definedName>
    <definedName name="A126231174K">Data16!$FK$1:$FK$10,Data16!$FK$11:$FK$17</definedName>
    <definedName name="A126231174K_Data">Data16!$FK$11:$FK$17</definedName>
    <definedName name="A126231174K_Latest">Data16!$FK$17</definedName>
    <definedName name="A126231178V">Data16!$HM$1:$HM$10,Data16!$HM$11:$HM$17</definedName>
    <definedName name="A126231178V_Data">Data16!$HM$11:$HM$17</definedName>
    <definedName name="A126231178V_Latest">Data16!$HM$17</definedName>
    <definedName name="A126231182K">Data16!$IN$1:$IN$10,Data16!$IN$11:$IN$17</definedName>
    <definedName name="A126231182K_Data">Data16!$IN$11:$IN$17</definedName>
    <definedName name="A126231182K_Latest">Data16!$IN$17</definedName>
    <definedName name="A126231186V">Data17!$EC$1:$EC$10,Data17!$EC$11:$EC$17</definedName>
    <definedName name="A126231186V_Data">Data17!$EC$11:$EC$17</definedName>
    <definedName name="A126231186V_Latest">Data17!$EC$17</definedName>
    <definedName name="A126231190K">Data17!$GE$1:$GE$10,Data17!$GE$11:$GE$17</definedName>
    <definedName name="A126231190K_Data">Data17!$GE$11:$GE$17</definedName>
    <definedName name="A126231190K_Latest">Data17!$GE$17</definedName>
    <definedName name="A126231194V">Data17!$IM$1:$IM$10,Data17!$IM$11:$IM$17</definedName>
    <definedName name="A126231194V_Data">Data17!$IM$11:$IM$17</definedName>
    <definedName name="A126231194V_Latest">Data17!$IM$17</definedName>
    <definedName name="A126231198C">Data18!$X$1:$X$10,Data18!$X$11:$X$17</definedName>
    <definedName name="A126231198C_Data">Data18!$X$11:$X$17</definedName>
    <definedName name="A126231198C_Latest">Data18!$X$17</definedName>
    <definedName name="A126231202J">Data18!$BZ$1:$BZ$10,Data18!$BZ$11:$BZ$17</definedName>
    <definedName name="A126231202J_Data">Data18!$BZ$11:$BZ$17</definedName>
    <definedName name="A126231202J_Latest">Data18!$BZ$17</definedName>
    <definedName name="A126231206T">Data17!$DH$1:$DH$10,Data17!$DH$11:$DH$17</definedName>
    <definedName name="A126231206T_Data">Data17!$DH$11:$DH$17</definedName>
    <definedName name="A126231206T_Latest">Data17!$DH$17</definedName>
    <definedName name="A126231210J">Data17!$HL$1:$HL$10,Data17!$HL$11:$HL$17</definedName>
    <definedName name="A126231210J_Data">Data17!$HL$11:$HL$17</definedName>
    <definedName name="A126231210J_Latest">Data17!$HL$17</definedName>
    <definedName name="A126231214T">Data16!$GR$1:$GR$10,Data16!$GR$11:$GR$17</definedName>
    <definedName name="A126231214T_Data">Data16!$GR$11:$GR$17</definedName>
    <definedName name="A126231214T_Latest">Data16!$GR$17</definedName>
    <definedName name="A126231218A">Data17!$AE$1:$AE$10,Data17!$AE$11:$AE$17</definedName>
    <definedName name="A126231218A_Data">Data17!$AE$11:$AE$17</definedName>
    <definedName name="A126231218A_Latest">Data17!$AE$17</definedName>
    <definedName name="A126231222T">Data17!$BF$1:$BF$10,Data17!$BF$11:$BF$17</definedName>
    <definedName name="A126231222T_Data">Data17!$BF$11:$BF$17</definedName>
    <definedName name="A126231222T_Latest">Data17!$BF$17</definedName>
    <definedName name="A126231226A">Data18!$AY$1:$AY$10,Data18!$AY$11:$AY$17</definedName>
    <definedName name="A126231226A_Data">Data18!$AY$11:$AY$17</definedName>
    <definedName name="A126231226A_Latest">Data18!$AY$17</definedName>
    <definedName name="A126231230T">Data18!$DA$1:$DA$10,Data18!$DA$11:$DA$17</definedName>
    <definedName name="A126231230T_Data">Data18!$DA$11:$DA$17</definedName>
    <definedName name="A126231230T_Latest">Data18!$DA$17</definedName>
    <definedName name="A126231234A">Data16!$EP$1:$EP$10,Data16!$EP$11:$EP$17</definedName>
    <definedName name="A126231234A_Data">Data16!$EP$11:$EP$17</definedName>
    <definedName name="A126231234A_Latest">Data16!$EP$17</definedName>
    <definedName name="A126231238K">Data17!$CG$1:$CG$10,Data17!$CG$11:$CG$17</definedName>
    <definedName name="A126231238K_Data">Data17!$CG$11:$CG$17</definedName>
    <definedName name="A126231238K_Latest">Data17!$CG$17</definedName>
    <definedName name="A126231242A">Data17!$FJ$1:$FJ$10,Data17!$FJ$11:$FJ$17</definedName>
    <definedName name="A126231242A_Data">Data17!$FJ$11:$FJ$17</definedName>
    <definedName name="A126231242A_Latest">Data17!$FJ$17</definedName>
    <definedName name="A126231246K">Data16!$FQ$1:$FQ$10,Data16!$FQ$11:$FQ$17</definedName>
    <definedName name="A126231246K_Data">Data16!$FQ$11:$FQ$17</definedName>
    <definedName name="A126231246K_Latest">Data16!$FQ$17</definedName>
    <definedName name="A126231250A">Data16!$HS$1:$HS$10,Data16!$HS$11:$HS$17</definedName>
    <definedName name="A126231250A_Data">Data16!$HS$11:$HS$17</definedName>
    <definedName name="A126231250A_Latest">Data16!$HS$17</definedName>
    <definedName name="A126231254K">Data17!$D$1:$D$10,Data17!$D$11:$D$17</definedName>
    <definedName name="A126231254K_Data">Data17!$D$11:$D$17</definedName>
    <definedName name="A126231254K_Latest">Data17!$D$17</definedName>
    <definedName name="A126231258V">Data17!$EI$1:$EI$10,Data17!$EI$11:$EI$17</definedName>
    <definedName name="A126231258V_Data">Data17!$EI$11:$EI$17</definedName>
    <definedName name="A126231258V_Latest">Data17!$EI$17</definedName>
    <definedName name="A126231262K">Data17!$GK$1:$GK$10,Data17!$GK$11:$GK$17</definedName>
    <definedName name="A126231262K_Data">Data17!$GK$11:$GK$17</definedName>
    <definedName name="A126231262K_Latest">Data17!$GK$17</definedName>
    <definedName name="A126231266V">Data18!$C$1:$C$10,Data18!$C$11:$C$17</definedName>
    <definedName name="A126231266V_Data">Data18!$C$11:$C$17</definedName>
    <definedName name="A126231266V_Latest">Data18!$C$17</definedName>
    <definedName name="A126231270K">Data18!$AD$1:$AD$10,Data18!$AD$11:$AD$17</definedName>
    <definedName name="A126231270K_Data">Data18!$AD$11:$AD$17</definedName>
    <definedName name="A126231270K_Latest">Data18!$AD$17</definedName>
    <definedName name="A126231274V">Data18!$CF$1:$CF$10,Data18!$CF$11:$CF$17</definedName>
    <definedName name="A126231274V_Data">Data18!$CF$11:$CF$17</definedName>
    <definedName name="A126231274V_Latest">Data18!$CF$17</definedName>
    <definedName name="A126231278C">Data17!$DN$1:$DN$10,Data17!$DN$11:$DN$17</definedName>
    <definedName name="A126231278C_Data">Data17!$DN$11:$DN$17</definedName>
    <definedName name="A126231278C_Latest">Data17!$DN$17</definedName>
    <definedName name="A126231282V">Data17!$HR$1:$HR$10,Data17!$HR$11:$HR$17</definedName>
    <definedName name="A126231282V_Data">Data17!$HR$11:$HR$17</definedName>
    <definedName name="A126231282V_Latest">Data17!$HR$17</definedName>
    <definedName name="A126231286C">Data16!$GX$1:$GX$10,Data16!$GX$11:$GX$17</definedName>
    <definedName name="A126231286C_Data">Data16!$GX$11:$GX$17</definedName>
    <definedName name="A126231286C_Latest">Data16!$GX$17</definedName>
    <definedName name="A126231290V">Data17!$AK$1:$AK$10,Data17!$AK$11:$AK$17</definedName>
    <definedName name="A126231290V_Data">Data17!$AK$11:$AK$17</definedName>
    <definedName name="A126231290V_Latest">Data17!$AK$17</definedName>
    <definedName name="A126231294C">Data17!$BL$1:$BL$10,Data17!$BL$11:$BL$17</definedName>
    <definedName name="A126231294C_Data">Data17!$BL$11:$BL$17</definedName>
    <definedName name="A126231294C_Latest">Data17!$BL$17</definedName>
    <definedName name="A126231298L">Data18!$BE$1:$BE$10,Data18!$BE$11:$BE$17</definedName>
    <definedName name="A126231298L_Data">Data18!$BE$11:$BE$17</definedName>
    <definedName name="A126231298L_Latest">Data18!$BE$17</definedName>
    <definedName name="A126231302T">Data18!$DG$1:$DG$10,Data18!$DG$11:$DG$17</definedName>
    <definedName name="A126231302T_Data">Data18!$DG$11:$DG$17</definedName>
    <definedName name="A126231302T_Latest">Data18!$DG$17</definedName>
    <definedName name="A126231306A">Data16!$EV$1:$EV$10,Data16!$EV$11:$EV$17</definedName>
    <definedName name="A126231306A_Data">Data16!$EV$11:$EV$17</definedName>
    <definedName name="A126231306A_Latest">Data16!$EV$17</definedName>
    <definedName name="A126231310T">Data17!$CM$1:$CM$10,Data17!$CM$11:$CM$17</definedName>
    <definedName name="A126231310T_Data">Data17!$CM$11:$CM$17</definedName>
    <definedName name="A126231310T_Latest">Data17!$CM$17</definedName>
    <definedName name="A126231314A">Data17!$FP$1:$FP$10,Data17!$FP$11:$FP$17</definedName>
    <definedName name="A126231314A_Data">Data17!$FP$11:$FP$17</definedName>
    <definedName name="A126231314A_Latest">Data17!$FP$17</definedName>
    <definedName name="A126231318K">Data16!$FW$1:$FW$10,Data16!$FW$11:$FW$17</definedName>
    <definedName name="A126231318K_Data">Data16!$FW$11:$FW$17</definedName>
    <definedName name="A126231318K_Latest">Data16!$FW$17</definedName>
    <definedName name="A126231322A">Data16!$HY$1:$HY$10,Data16!$HY$11:$HY$17</definedName>
    <definedName name="A126231322A_Data">Data16!$HY$11:$HY$17</definedName>
    <definedName name="A126231322A_Latest">Data16!$HY$17</definedName>
    <definedName name="A126231326K">Data17!$J$1:$J$10,Data17!$J$11:$J$17</definedName>
    <definedName name="A126231326K_Data">Data17!$J$11:$J$17</definedName>
    <definedName name="A126231326K_Latest">Data17!$J$17</definedName>
    <definedName name="A126231330A">Data17!$EO$1:$EO$10,Data17!$EO$11:$EO$17</definedName>
    <definedName name="A126231330A_Data">Data17!$EO$11:$EO$17</definedName>
    <definedName name="A126231330A_Latest">Data17!$EO$17</definedName>
    <definedName name="A126231334K">Data17!$GQ$1:$GQ$10,Data17!$GQ$11:$GQ$17</definedName>
    <definedName name="A126231334K_Data">Data17!$GQ$11:$GQ$17</definedName>
    <definedName name="A126231334K_Latest">Data17!$GQ$17</definedName>
    <definedName name="A126231410A">Data18!$F$1:$F$10,Data18!$F$11:$F$17</definedName>
    <definedName name="A126231410A_Data">Data18!$F$11:$F$17</definedName>
    <definedName name="A126231410A_Latest">Data18!$F$17</definedName>
    <definedName name="A126231414K">Data18!$AG$1:$AG$10,Data18!$AG$11:$AG$17</definedName>
    <definedName name="A126231414K_Data">Data18!$AG$11:$AG$17</definedName>
    <definedName name="A126231414K_Latest">Data18!$AG$17</definedName>
    <definedName name="A126231418V">Data18!$CI$1:$CI$10,Data18!$CI$11:$CI$17</definedName>
    <definedName name="A126231418V_Data">Data18!$CI$11:$CI$17</definedName>
    <definedName name="A126231418V_Latest">Data18!$CI$17</definedName>
    <definedName name="A126231422K">Data17!$DQ$1:$DQ$10,Data17!$DQ$11:$DQ$17</definedName>
    <definedName name="A126231422K_Data">Data17!$DQ$11:$DQ$17</definedName>
    <definedName name="A126231422K_Latest">Data17!$DQ$17</definedName>
    <definedName name="A126231426V">Data17!$HU$1:$HU$10,Data17!$HU$11:$HU$17</definedName>
    <definedName name="A126231426V_Data">Data17!$HU$11:$HU$17</definedName>
    <definedName name="A126231426V_Latest">Data17!$HU$17</definedName>
    <definedName name="A126231430K">Data16!$HA$1:$HA$10,Data16!$HA$11:$HA$17</definedName>
    <definedName name="A126231430K_Data">Data16!$HA$11:$HA$17</definedName>
    <definedName name="A126231430K_Latest">Data16!$HA$17</definedName>
    <definedName name="A126231434V">Data17!$AN$1:$AN$10,Data17!$AN$11:$AN$17</definedName>
    <definedName name="A126231434V_Data">Data17!$AN$11:$AN$17</definedName>
    <definedName name="A126231434V_Latest">Data17!$AN$17</definedName>
    <definedName name="A126231438C">Data17!$BO$1:$BO$10,Data17!$BO$11:$BO$17</definedName>
    <definedName name="A126231438C_Data">Data17!$BO$11:$BO$17</definedName>
    <definedName name="A126231438C_Latest">Data17!$BO$17</definedName>
    <definedName name="A126231442V">Data18!$BH$1:$BH$10,Data18!$BH$11:$BH$17</definedName>
    <definedName name="A126231442V_Data">Data18!$BH$11:$BH$17</definedName>
    <definedName name="A126231442V_Latest">Data18!$BH$17</definedName>
    <definedName name="A126231446C">Data18!$DJ$1:$DJ$10,Data18!$DJ$11:$DJ$17</definedName>
    <definedName name="A126231446C_Data">Data18!$DJ$11:$DJ$17</definedName>
    <definedName name="A126231446C_Latest">Data18!$DJ$17</definedName>
    <definedName name="A126231450V">Data16!$EY$1:$EY$10,Data16!$EY$11:$EY$17</definedName>
    <definedName name="A126231450V_Data">Data16!$EY$11:$EY$17</definedName>
    <definedName name="A126231450V_Latest">Data16!$EY$17</definedName>
    <definedName name="A126231454C">Data17!$CP$1:$CP$10,Data17!$CP$11:$CP$17</definedName>
    <definedName name="A126231454C_Data">Data17!$CP$11:$CP$17</definedName>
    <definedName name="A126231454C_Latest">Data17!$CP$17</definedName>
    <definedName name="A126231458L">Data17!$FS$1:$FS$10,Data17!$FS$11:$FS$17</definedName>
    <definedName name="A126231458L_Data">Data17!$FS$11:$FS$17</definedName>
    <definedName name="A126231458L_Latest">Data17!$FS$17</definedName>
    <definedName name="A126231462C">Data16!$FZ$1:$FZ$10,Data16!$FZ$11:$FZ$17</definedName>
    <definedName name="A126231462C_Data">Data16!$FZ$11:$FZ$17</definedName>
    <definedName name="A126231462C_Latest">Data16!$FZ$17</definedName>
    <definedName name="A126231466L">Data16!$IB$1:$IB$10,Data16!$IB$11:$IB$17</definedName>
    <definedName name="A126231466L_Data">Data16!$IB$11:$IB$17</definedName>
    <definedName name="A126231466L_Latest">Data16!$IB$17</definedName>
    <definedName name="A126231470C">Data17!$M$1:$M$10,Data17!$M$11:$M$17</definedName>
    <definedName name="A126231470C_Data">Data17!$M$11:$M$17</definedName>
    <definedName name="A126231470C_Latest">Data17!$M$17</definedName>
    <definedName name="A126231474L">Data17!$ER$1:$ER$10,Data17!$ER$11:$ER$17</definedName>
    <definedName name="A126231474L_Data">Data17!$ER$11:$ER$17</definedName>
    <definedName name="A126231474L_Latest">Data17!$ER$17</definedName>
    <definedName name="A126231478W">Data17!$GT$1:$GT$10,Data17!$GT$11:$GT$17</definedName>
    <definedName name="A126231478W_Data">Data17!$GT$11:$GT$17</definedName>
    <definedName name="A126231478W_Latest">Data17!$GT$17</definedName>
    <definedName name="A126231482L">Data18!$O$1:$O$10,Data18!$O$11:$O$17</definedName>
    <definedName name="A126231482L_Data">Data18!$O$11:$O$17</definedName>
    <definedName name="A126231482L_Latest">Data18!$O$17</definedName>
    <definedName name="A126231486W">Data18!$AP$1:$AP$10,Data18!$AP$11:$AP$17</definedName>
    <definedName name="A126231486W_Data">Data18!$AP$11:$AP$17</definedName>
    <definedName name="A126231486W_Latest">Data18!$AP$17</definedName>
    <definedName name="A126231490L">Data18!$CR$1:$CR$10,Data18!$CR$11:$CR$17</definedName>
    <definedName name="A126231490L_Data">Data18!$CR$11:$CR$17</definedName>
    <definedName name="A126231490L_Latest">Data18!$CR$17</definedName>
    <definedName name="A126231494W">Data17!$DZ$1:$DZ$10,Data17!$DZ$11:$DZ$17</definedName>
    <definedName name="A126231494W_Data">Data17!$DZ$11:$DZ$17</definedName>
    <definedName name="A126231494W_Latest">Data17!$DZ$17</definedName>
    <definedName name="A126231498F">Data17!$ID$1:$ID$10,Data17!$ID$11:$ID$17</definedName>
    <definedName name="A126231498F_Data">Data17!$ID$11:$ID$17</definedName>
    <definedName name="A126231498F_Latest">Data17!$ID$17</definedName>
    <definedName name="A126231502K">Data16!$HJ$1:$HJ$10,Data16!$HJ$11:$HJ$17</definedName>
    <definedName name="A126231502K_Data">Data16!$HJ$11:$HJ$17</definedName>
    <definedName name="A126231502K_Latest">Data16!$HJ$17</definedName>
    <definedName name="A126231506V">Data17!$AW$1:$AW$10,Data17!$AW$11:$AW$17</definedName>
    <definedName name="A126231506V_Data">Data17!$AW$11:$AW$17</definedName>
    <definedName name="A126231506V_Latest">Data17!$AW$17</definedName>
    <definedName name="A126231510K">Data17!$BX$1:$BX$10,Data17!$BX$11:$BX$17</definedName>
    <definedName name="A126231510K_Data">Data17!$BX$11:$BX$17</definedName>
    <definedName name="A126231510K_Latest">Data17!$BX$17</definedName>
    <definedName name="A126231514V">Data18!$BQ$1:$BQ$10,Data18!$BQ$11:$BQ$17</definedName>
    <definedName name="A126231514V_Data">Data18!$BQ$11:$BQ$17</definedName>
    <definedName name="A126231514V_Latest">Data18!$BQ$17</definedName>
    <definedName name="A126231518C">Data18!$DS$1:$DS$10,Data18!$DS$11:$DS$17</definedName>
    <definedName name="A126231518C_Data">Data18!$DS$11:$DS$17</definedName>
    <definedName name="A126231518C_Latest">Data18!$DS$17</definedName>
    <definedName name="A126231522V">Data16!$FH$1:$FH$10,Data16!$FH$11:$FH$17</definedName>
    <definedName name="A126231522V_Data">Data16!$FH$11:$FH$17</definedName>
    <definedName name="A126231522V_Latest">Data16!$FH$17</definedName>
    <definedName name="A126231526C">Data17!$CY$1:$CY$10,Data17!$CY$11:$CY$17</definedName>
    <definedName name="A126231526C_Data">Data17!$CY$11:$CY$17</definedName>
    <definedName name="A126231526C_Latest">Data17!$CY$17</definedName>
    <definedName name="A126231530V">Data17!$GB$1:$GB$10,Data17!$GB$11:$GB$17</definedName>
    <definedName name="A126231530V_Data">Data17!$GB$11:$GB$17</definedName>
    <definedName name="A126231530V_Latest">Data17!$GB$17</definedName>
    <definedName name="A126231534C">Data16!$GI$1:$GI$10,Data16!$GI$11:$GI$17</definedName>
    <definedName name="A126231534C_Data">Data16!$GI$11:$GI$17</definedName>
    <definedName name="A126231534C_Latest">Data16!$GI$17</definedName>
    <definedName name="A126231538L">Data16!$IK$1:$IK$10,Data16!$IK$11:$IK$17</definedName>
    <definedName name="A126231538L_Data">Data16!$IK$11:$IK$17</definedName>
    <definedName name="A126231538L_Latest">Data16!$IK$17</definedName>
    <definedName name="A126231542C">Data17!$V$1:$V$10,Data17!$V$11:$V$17</definedName>
    <definedName name="A126231542C_Data">Data17!$V$11:$V$17</definedName>
    <definedName name="A126231542C_Latest">Data17!$V$17</definedName>
    <definedName name="A126231546L">Data17!$FA$1:$FA$10,Data17!$FA$11:$FA$17</definedName>
    <definedName name="A126231546L_Data">Data17!$FA$11:$FA$17</definedName>
    <definedName name="A126231546L_Latest">Data17!$FA$17</definedName>
    <definedName name="A126231550C">Data17!$HC$1:$HC$10,Data17!$HC$11:$HC$17</definedName>
    <definedName name="A126231550C_Data">Data17!$HC$11:$HC$17</definedName>
    <definedName name="A126231550C_Latest">Data17!$HC$17</definedName>
    <definedName name="A126231554L">Data17!$IJ$1:$IJ$10,Data17!$IJ$11:$IJ$17</definedName>
    <definedName name="A126231554L_Data">Data17!$IJ$11:$IJ$17</definedName>
    <definedName name="A126231554L_Latest">Data17!$IJ$17</definedName>
    <definedName name="A126231558W">Data18!$U$1:$U$10,Data18!$U$11:$U$17</definedName>
    <definedName name="A126231558W_Data">Data18!$U$11:$U$17</definedName>
    <definedName name="A126231558W_Latest">Data18!$U$17</definedName>
    <definedName name="A126231562L">Data18!$BW$1:$BW$10,Data18!$BW$11:$BW$17</definedName>
    <definedName name="A126231562L_Data">Data18!$BW$11:$BW$17</definedName>
    <definedName name="A126231562L_Latest">Data18!$BW$17</definedName>
    <definedName name="A126231566W">Data17!$DE$1:$DE$10,Data17!$DE$11:$DE$17</definedName>
    <definedName name="A126231566W_Data">Data17!$DE$11:$DE$17</definedName>
    <definedName name="A126231566W_Latest">Data17!$DE$17</definedName>
    <definedName name="A126231570L">Data17!$HI$1:$HI$10,Data17!$HI$11:$HI$17</definedName>
    <definedName name="A126231570L_Data">Data17!$HI$11:$HI$17</definedName>
    <definedName name="A126231570L_Latest">Data17!$HI$17</definedName>
    <definedName name="A126231574W">Data16!$GO$1:$GO$10,Data16!$GO$11:$GO$17</definedName>
    <definedName name="A126231574W_Data">Data16!$GO$11:$GO$17</definedName>
    <definedName name="A126231574W_Latest">Data16!$GO$17</definedName>
    <definedName name="A126231578F">Data17!$AB$1:$AB$10,Data17!$AB$11:$AB$17</definedName>
    <definedName name="A126231578F_Data">Data17!$AB$11:$AB$17</definedName>
    <definedName name="A126231578F_Latest">Data17!$AB$17</definedName>
    <definedName name="A126231582W">Data17!$BC$1:$BC$10,Data17!$BC$11:$BC$17</definedName>
    <definedName name="A126231582W_Data">Data17!$BC$11:$BC$17</definedName>
    <definedName name="A126231582W_Latest">Data17!$BC$17</definedName>
    <definedName name="A126231586F">Data18!$AV$1:$AV$10,Data18!$AV$11:$AV$17</definedName>
    <definedName name="A126231586F_Data">Data18!$AV$11:$AV$17</definedName>
    <definedName name="A126231586F_Latest">Data18!$AV$17</definedName>
    <definedName name="A126231590W">Data18!$CX$1:$CX$10,Data18!$CX$11:$CX$17</definedName>
    <definedName name="A126231590W_Data">Data18!$CX$11:$CX$17</definedName>
    <definedName name="A126231590W_Latest">Data18!$CX$17</definedName>
    <definedName name="A126231594F">Data16!$EM$1:$EM$10,Data16!$EM$11:$EM$17</definedName>
    <definedName name="A126231594F_Data">Data16!$EM$11:$EM$17</definedName>
    <definedName name="A126231594F_Latest">Data16!$EM$17</definedName>
    <definedName name="A126231598R">Data17!$CD$1:$CD$10,Data17!$CD$11:$CD$17</definedName>
    <definedName name="A126231598R_Data">Data17!$CD$11:$CD$17</definedName>
    <definedName name="A126231598R_Latest">Data17!$CD$17</definedName>
    <definedName name="A126231602V">Data17!$FG$1:$FG$10,Data17!$FG$11:$FG$17</definedName>
    <definedName name="A126231602V_Data">Data17!$FG$11:$FG$17</definedName>
    <definedName name="A126231602V_Latest">Data17!$FG$17</definedName>
    <definedName name="A126231606C">Data16!$FN$1:$FN$10,Data16!$FN$11:$FN$17</definedName>
    <definedName name="A126231606C_Data">Data16!$FN$11:$FN$17</definedName>
    <definedName name="A126231606C_Latest">Data16!$FN$17</definedName>
    <definedName name="A126231610V">Data16!$HP$1:$HP$10,Data16!$HP$11:$HP$17</definedName>
    <definedName name="A126231610V_Data">Data16!$HP$11:$HP$17</definedName>
    <definedName name="A126231610V_Latest">Data16!$HP$17</definedName>
    <definedName name="A126231614C">Data16!$IQ$1:$IQ$10,Data16!$IQ$11:$IQ$17</definedName>
    <definedName name="A126231614C_Data">Data16!$IQ$11:$IQ$17</definedName>
    <definedName name="A126231614C_Latest">Data16!$IQ$17</definedName>
    <definedName name="A126231618L">Data17!$EF$1:$EF$10,Data17!$EF$11:$EF$17</definedName>
    <definedName name="A126231618L_Data">Data17!$EF$11:$EF$17</definedName>
    <definedName name="A126231618L_Latest">Data17!$EF$17</definedName>
    <definedName name="A126231622C">Data17!$GH$1:$GH$10,Data17!$GH$11:$GH$17</definedName>
    <definedName name="A126231622C_Data">Data17!$GH$11:$GH$17</definedName>
    <definedName name="A126231622C_Latest">Data17!$GH$17</definedName>
    <definedName name="A126231698X">Data17!$IP$1:$IP$10,Data17!$IP$11:$IP$17</definedName>
    <definedName name="A126231698X_Data">Data17!$IP$11:$IP$17</definedName>
    <definedName name="A126231698X_Latest">Data17!$IP$17</definedName>
    <definedName name="A126231702C">Data18!$AA$1:$AA$10,Data18!$AA$11:$AA$17</definedName>
    <definedName name="A126231702C_Data">Data18!$AA$11:$AA$17</definedName>
    <definedName name="A126231702C_Latest">Data18!$AA$17</definedName>
    <definedName name="A126231706L">Data18!$CC$1:$CC$10,Data18!$CC$11:$CC$17</definedName>
    <definedName name="A126231706L_Data">Data18!$CC$11:$CC$17</definedName>
    <definedName name="A126231706L_Latest">Data18!$CC$17</definedName>
    <definedName name="A126231710C">Data17!$DK$1:$DK$10,Data17!$DK$11:$DK$17</definedName>
    <definedName name="A126231710C_Data">Data17!$DK$11:$DK$17</definedName>
    <definedName name="A126231710C_Latest">Data17!$DK$17</definedName>
    <definedName name="A126231714L">Data17!$HO$1:$HO$10,Data17!$HO$11:$HO$17</definedName>
    <definedName name="A126231714L_Data">Data17!$HO$11:$HO$17</definedName>
    <definedName name="A126231714L_Latest">Data17!$HO$17</definedName>
    <definedName name="A126231718W">Data16!$GU$1:$GU$10,Data16!$GU$11:$GU$17</definedName>
    <definedName name="A126231718W_Data">Data16!$GU$11:$GU$17</definedName>
    <definedName name="A126231718W_Latest">Data16!$GU$17</definedName>
    <definedName name="A126231722L">Data17!$AH$1:$AH$10,Data17!$AH$11:$AH$17</definedName>
    <definedName name="A126231722L_Data">Data17!$AH$11:$AH$17</definedName>
    <definedName name="A126231722L_Latest">Data17!$AH$17</definedName>
    <definedName name="A126231726W">Data17!$BI$1:$BI$10,Data17!$BI$11:$BI$17</definedName>
    <definedName name="A126231726W_Data">Data17!$BI$11:$BI$17</definedName>
    <definedName name="A126231726W_Latest">Data17!$BI$17</definedName>
    <definedName name="A126231730L">Data18!$BB$1:$BB$10,Data18!$BB$11:$BB$17</definedName>
    <definedName name="A126231730L_Data">Data18!$BB$11:$BB$17</definedName>
    <definedName name="A126231730L_Latest">Data18!$BB$17</definedName>
    <definedName name="A126231734W">Data18!$DD$1:$DD$10,Data18!$DD$11:$DD$17</definedName>
    <definedName name="A126231734W_Data">Data18!$DD$11:$DD$17</definedName>
    <definedName name="A126231734W_Latest">Data18!$DD$17</definedName>
    <definedName name="A126231738F">Data16!$ES$1:$ES$10,Data16!$ES$11:$ES$17</definedName>
    <definedName name="A126231738F_Data">Data16!$ES$11:$ES$17</definedName>
    <definedName name="A126231738F_Latest">Data16!$ES$17</definedName>
    <definedName name="A126231742W">Data17!$CJ$1:$CJ$10,Data17!$CJ$11:$CJ$17</definedName>
    <definedName name="A126231742W_Data">Data17!$CJ$11:$CJ$17</definedName>
    <definedName name="A126231742W_Latest">Data17!$CJ$17</definedName>
    <definedName name="A126231746F">Data17!$FM$1:$FM$10,Data17!$FM$11:$FM$17</definedName>
    <definedName name="A126231746F_Data">Data17!$FM$11:$FM$17</definedName>
    <definedName name="A126231746F_Latest">Data17!$FM$17</definedName>
    <definedName name="A126231750W">Data16!$FT$1:$FT$10,Data16!$FT$11:$FT$17</definedName>
    <definedName name="A126231750W_Data">Data16!$FT$11:$FT$17</definedName>
    <definedName name="A126231750W_Latest">Data16!$FT$17</definedName>
    <definedName name="A126231754F">Data16!$HV$1:$HV$10,Data16!$HV$11:$HV$17</definedName>
    <definedName name="A126231754F_Data">Data16!$HV$11:$HV$17</definedName>
    <definedName name="A126231754F_Latest">Data16!$HV$17</definedName>
    <definedName name="A126231758R">Data17!$G$1:$G$10,Data17!$G$11:$G$17</definedName>
    <definedName name="A126231758R_Data">Data17!$G$11:$G$17</definedName>
    <definedName name="A126231758R_Latest">Data17!$G$17</definedName>
    <definedName name="A126231762F">Data17!$EL$1:$EL$10,Data17!$EL$11:$EL$17</definedName>
    <definedName name="A126231762F_Data">Data17!$EL$11:$EL$17</definedName>
    <definedName name="A126231762F_Latest">Data17!$EL$17</definedName>
    <definedName name="A126231766R">Data17!$GN$1:$GN$10,Data17!$GN$11:$GN$17</definedName>
    <definedName name="A126231766R_Data">Data17!$GN$11:$GN$17</definedName>
    <definedName name="A126231766R_Latest">Data17!$GN$17</definedName>
    <definedName name="A126231770F">Data18!$L$1:$L$10,Data18!$L$11:$L$17</definedName>
    <definedName name="A126231770F_Data">Data18!$L$11:$L$17</definedName>
    <definedName name="A126231770F_Latest">Data18!$L$17</definedName>
    <definedName name="A126231774R">Data18!$AM$1:$AM$10,Data18!$AM$11:$AM$17</definedName>
    <definedName name="A126231774R_Data">Data18!$AM$11:$AM$17</definedName>
    <definedName name="A126231774R_Latest">Data18!$AM$17</definedName>
    <definedName name="A126231778X">Data18!$CO$1:$CO$10,Data18!$CO$11:$CO$17</definedName>
    <definedName name="A126231778X_Data">Data18!$CO$11:$CO$17</definedName>
    <definedName name="A126231778X_Latest">Data18!$CO$17</definedName>
    <definedName name="A126231782R">Data17!$DW$1:$DW$10,Data17!$DW$11:$DW$17</definedName>
    <definedName name="A126231782R_Data">Data17!$DW$11:$DW$17</definedName>
    <definedName name="A126231782R_Latest">Data17!$DW$17</definedName>
    <definedName name="A126231786X">Data17!$IA$1:$IA$10,Data17!$IA$11:$IA$17</definedName>
    <definedName name="A126231786X_Data">Data17!$IA$11:$IA$17</definedName>
    <definedName name="A126231786X_Latest">Data17!$IA$17</definedName>
    <definedName name="A126231790R">Data16!$HG$1:$HG$10,Data16!$HG$11:$HG$17</definedName>
    <definedName name="A126231790R_Data">Data16!$HG$11:$HG$17</definedName>
    <definedName name="A126231790R_Latest">Data16!$HG$17</definedName>
    <definedName name="A126231794X">Data17!$AT$1:$AT$10,Data17!$AT$11:$AT$17</definedName>
    <definedName name="A126231794X_Data">Data17!$AT$11:$AT$17</definedName>
    <definedName name="A126231794X_Latest">Data17!$AT$17</definedName>
    <definedName name="A126231798J">Data17!$BU$1:$BU$10,Data17!$BU$11:$BU$17</definedName>
    <definedName name="A126231798J_Data">Data17!$BU$11:$BU$17</definedName>
    <definedName name="A126231798J_Latest">Data17!$BU$17</definedName>
    <definedName name="A126231802L">Data18!$BN$1:$BN$10,Data18!$BN$11:$BN$17</definedName>
    <definedName name="A126231802L_Data">Data18!$BN$11:$BN$17</definedName>
    <definedName name="A126231802L_Latest">Data18!$BN$17</definedName>
    <definedName name="A126231806W">Data18!$DP$1:$DP$10,Data18!$DP$11:$DP$17</definedName>
    <definedName name="A126231806W_Data">Data18!$DP$11:$DP$17</definedName>
    <definedName name="A126231806W_Latest">Data18!$DP$17</definedName>
    <definedName name="A126231810L">Data16!$FE$1:$FE$10,Data16!$FE$11:$FE$17</definedName>
    <definedName name="A126231810L_Data">Data16!$FE$11:$FE$17</definedName>
    <definedName name="A126231810L_Latest">Data16!$FE$17</definedName>
    <definedName name="A126231814W">Data17!$CV$1:$CV$10,Data17!$CV$11:$CV$17</definedName>
    <definedName name="A126231814W_Data">Data17!$CV$11:$CV$17</definedName>
    <definedName name="A126231814W_Latest">Data17!$CV$17</definedName>
    <definedName name="A126231818F">Data17!$FY$1:$FY$10,Data17!$FY$11:$FY$17</definedName>
    <definedName name="A126231818F_Data">Data17!$FY$11:$FY$17</definedName>
    <definedName name="A126231818F_Latest">Data17!$FY$17</definedName>
    <definedName name="A126231822W">Data16!$GF$1:$GF$10,Data16!$GF$11:$GF$17</definedName>
    <definedName name="A126231822W_Data">Data16!$GF$11:$GF$17</definedName>
    <definedName name="A126231822W_Latest">Data16!$GF$17</definedName>
    <definedName name="A126231826F">Data16!$IH$1:$IH$10,Data16!$IH$11:$IH$17</definedName>
    <definedName name="A126231826F_Data">Data16!$IH$11:$IH$17</definedName>
    <definedName name="A126231826F_Latest">Data16!$IH$17</definedName>
    <definedName name="A126231830W">Data17!$S$1:$S$10,Data17!$S$11:$S$17</definedName>
    <definedName name="A126231830W_Data">Data17!$S$11:$S$17</definedName>
    <definedName name="A126231830W_Latest">Data17!$S$17</definedName>
    <definedName name="A126231834F">Data17!$EX$1:$EX$10,Data17!$EX$11:$EX$17</definedName>
    <definedName name="A126231834F_Data">Data17!$EX$11:$EX$17</definedName>
    <definedName name="A126231834F_Latest">Data17!$EX$17</definedName>
    <definedName name="A126231838R">Data17!$GZ$1:$GZ$10,Data17!$GZ$11:$GZ$17</definedName>
    <definedName name="A126231838R_Data">Data17!$GZ$11:$GZ$17</definedName>
    <definedName name="A126231838R_Latest">Data17!$GZ$17</definedName>
    <definedName name="A126231842F">Data6!$CO$1:$CO$10,Data6!$CO$11:$CO$17</definedName>
    <definedName name="A126231842F_Data">Data6!$CO$11:$CO$17</definedName>
    <definedName name="A126231842F_Latest">Data6!$CO$17</definedName>
    <definedName name="A126231846R">Data6!$DP$1:$DP$10,Data6!$DP$11:$DP$17</definedName>
    <definedName name="A126231846R_Data">Data6!$DP$11:$DP$17</definedName>
    <definedName name="A126231846R_Latest">Data6!$DP$17</definedName>
    <definedName name="A126231850F">Data6!$FR$1:$FR$10,Data6!$FR$11:$FR$17</definedName>
    <definedName name="A126231850F_Data">Data6!$FR$11:$FR$17</definedName>
    <definedName name="A126231850F_Latest">Data6!$FR$17</definedName>
    <definedName name="A126231854R">Data5!$GZ$1:$GZ$10,Data5!$GZ$11:$GZ$17</definedName>
    <definedName name="A126231854R_Data">Data5!$GZ$11:$GZ$17</definedName>
    <definedName name="A126231854R_Latest">Data5!$GZ$17</definedName>
    <definedName name="A126231858X">Data6!$BN$1:$BN$10,Data6!$BN$11:$BN$17</definedName>
    <definedName name="A126231858X_Data">Data6!$BN$11:$BN$17</definedName>
    <definedName name="A126231858X_Latest">Data6!$BN$17</definedName>
    <definedName name="A126231862R">Data5!$AT$1:$AT$10,Data5!$AT$11:$AT$17</definedName>
    <definedName name="A126231862R_Data">Data5!$AT$11:$AT$17</definedName>
    <definedName name="A126231862R_Latest">Data5!$AT$17</definedName>
    <definedName name="A126231866X">Data5!$DW$1:$DW$10,Data5!$DW$11:$DW$17</definedName>
    <definedName name="A126231866X_Data">Data5!$DW$11:$DW$17</definedName>
    <definedName name="A126231866X_Latest">Data5!$DW$17</definedName>
    <definedName name="A126231870R">Data5!$EX$1:$EX$10,Data5!$EX$11:$EX$17</definedName>
    <definedName name="A126231870R_Data">Data5!$EX$11:$EX$17</definedName>
    <definedName name="A126231870R_Latest">Data5!$EX$17</definedName>
    <definedName name="A126231874X">Data6!$EQ$1:$EQ$10,Data6!$EQ$11:$EQ$17</definedName>
    <definedName name="A126231874X_Data">Data6!$EQ$11:$EQ$17</definedName>
    <definedName name="A126231874X_Latest">Data6!$EQ$17</definedName>
    <definedName name="A126231878J">Data6!$GS$1:$GS$10,Data6!$GS$11:$GS$17</definedName>
    <definedName name="A126231878J_Data">Data6!$GS$11:$GS$17</definedName>
    <definedName name="A126231878J_Latest">Data6!$GS$17</definedName>
    <definedName name="A126231882X">Data4!$IH$1:$IH$10,Data4!$IH$11:$IH$17</definedName>
    <definedName name="A126231882X_Data">Data4!$IH$11:$IH$17</definedName>
    <definedName name="A126231882X_Latest">Data4!$IH$17</definedName>
    <definedName name="A126231886J">Data5!$FY$1:$FY$10,Data5!$FY$11:$FY$17</definedName>
    <definedName name="A126231886J_Data">Data5!$FY$11:$FY$17</definedName>
    <definedName name="A126231886J_Latest">Data5!$FY$17</definedName>
    <definedName name="A126231890X">Data6!$L$1:$L$10,Data6!$L$11:$L$17</definedName>
    <definedName name="A126231890X_Data">Data6!$L$11:$L$17</definedName>
    <definedName name="A126231890X_Latest">Data6!$L$17</definedName>
    <definedName name="A126231894J">Data5!$S$1:$S$10,Data5!$S$11:$S$17</definedName>
    <definedName name="A126231894J_Data">Data5!$S$11:$S$17</definedName>
    <definedName name="A126231894J_Latest">Data5!$S$17</definedName>
    <definedName name="A126231898T">Data5!$BU$1:$BU$10,Data5!$BU$11:$BU$17</definedName>
    <definedName name="A126231898T_Data">Data5!$BU$11:$BU$17</definedName>
    <definedName name="A126231898T_Latest">Data5!$BU$17</definedName>
    <definedName name="A126231902W">Data5!$CV$1:$CV$10,Data5!$CV$11:$CV$17</definedName>
    <definedName name="A126231902W_Data">Data5!$CV$11:$CV$17</definedName>
    <definedName name="A126231902W_Latest">Data5!$CV$17</definedName>
    <definedName name="A126231906F">Data5!$IA$1:$IA$10,Data5!$IA$11:$IA$17</definedName>
    <definedName name="A126231906F_Data">Data5!$IA$11:$IA$17</definedName>
    <definedName name="A126231906F_Latest">Data5!$IA$17</definedName>
    <definedName name="A126231910W">Data6!$AM$1:$AM$10,Data6!$AM$11:$AM$17</definedName>
    <definedName name="A126231910W_Data">Data6!$AM$11:$AM$17</definedName>
    <definedName name="A126231910W_Latest">Data6!$AM$17</definedName>
    <definedName name="A126231914F">Data6!$BW$1:$BW$10,Data6!$BW$11:$BW$17</definedName>
    <definedName name="A126231914F_Data">Data6!$BW$11:$BW$17</definedName>
    <definedName name="A126231914F_Latest">Data6!$BW$17</definedName>
    <definedName name="A126231918R">Data6!$CX$1:$CX$10,Data6!$CX$11:$CX$17</definedName>
    <definedName name="A126231918R_Data">Data6!$CX$11:$CX$17</definedName>
    <definedName name="A126231918R_Latest">Data6!$CX$17</definedName>
    <definedName name="A126231922F">Data6!$EZ$1:$EZ$10,Data6!$EZ$11:$EZ$17</definedName>
    <definedName name="A126231922F_Data">Data6!$EZ$11:$EZ$17</definedName>
    <definedName name="A126231922F_Latest">Data6!$EZ$17</definedName>
    <definedName name="A126231926R">Data5!$GH$1:$GH$10,Data5!$GH$11:$GH$17</definedName>
    <definedName name="A126231926R_Data">Data5!$GH$11:$GH$17</definedName>
    <definedName name="A126231926R_Latest">Data5!$GH$17</definedName>
    <definedName name="A126231930F">Data6!$AV$1:$AV$10,Data6!$AV$11:$AV$17</definedName>
    <definedName name="A126231930F_Data">Data6!$AV$11:$AV$17</definedName>
    <definedName name="A126231930F_Latest">Data6!$AV$17</definedName>
    <definedName name="A126231934R">Data5!$AB$1:$AB$10,Data5!$AB$11:$AB$17</definedName>
    <definedName name="A126231934R_Data">Data5!$AB$11:$AB$17</definedName>
    <definedName name="A126231934R_Latest">Data5!$AB$17</definedName>
    <definedName name="A126231938X">Data5!$DE$1:$DE$10,Data5!$DE$11:$DE$17</definedName>
    <definedName name="A126231938X_Data">Data5!$DE$11:$DE$17</definedName>
    <definedName name="A126231938X_Latest">Data5!$DE$17</definedName>
    <definedName name="A126231942R">Data5!$EF$1:$EF$10,Data5!$EF$11:$EF$17</definedName>
    <definedName name="A126231942R_Data">Data5!$EF$11:$EF$17</definedName>
    <definedName name="A126231942R_Latest">Data5!$EF$17</definedName>
    <definedName name="A126231946X">Data6!$DY$1:$DY$10,Data6!$DY$11:$DY$17</definedName>
    <definedName name="A126231946X_Data">Data6!$DY$11:$DY$17</definedName>
    <definedName name="A126231946X_Latest">Data6!$DY$17</definedName>
    <definedName name="A126231950R">Data6!$GA$1:$GA$10,Data6!$GA$11:$GA$17</definedName>
    <definedName name="A126231950R_Data">Data6!$GA$11:$GA$17</definedName>
    <definedName name="A126231950R_Latest">Data6!$GA$17</definedName>
    <definedName name="A126231954X">Data4!$HP$1:$HP$10,Data4!$HP$11:$HP$17</definedName>
    <definedName name="A126231954X_Data">Data4!$HP$11:$HP$17</definedName>
    <definedName name="A126231954X_Latest">Data4!$HP$17</definedName>
    <definedName name="A126231958J">Data5!$FG$1:$FG$10,Data5!$FG$11:$FG$17</definedName>
    <definedName name="A126231958J_Data">Data5!$FG$11:$FG$17</definedName>
    <definedName name="A126231958J_Latest">Data5!$FG$17</definedName>
    <definedName name="A126231962X">Data5!$IJ$1:$IJ$10,Data5!$IJ$11:$IJ$17</definedName>
    <definedName name="A126231962X_Data">Data5!$IJ$11:$IJ$17</definedName>
    <definedName name="A126231962X_Latest">Data5!$IJ$17</definedName>
    <definedName name="A126231966J">Data4!$IQ$1:$IQ$10,Data4!$IQ$11:$IQ$17</definedName>
    <definedName name="A126231966J_Data">Data4!$IQ$11:$IQ$17</definedName>
    <definedName name="A126231966J_Latest">Data4!$IQ$17</definedName>
    <definedName name="A126231970X">Data5!$BC$1:$BC$10,Data5!$BC$11:$BC$17</definedName>
    <definedName name="A126231970X_Data">Data5!$BC$11:$BC$17</definedName>
    <definedName name="A126231970X_Latest">Data5!$BC$17</definedName>
    <definedName name="A126231974J">Data5!$CD$1:$CD$10,Data5!$CD$11:$CD$17</definedName>
    <definedName name="A126231974J_Data">Data5!$CD$11:$CD$17</definedName>
    <definedName name="A126231974J_Latest">Data5!$CD$17</definedName>
    <definedName name="A126231978T">Data5!$HI$1:$HI$10,Data5!$HI$11:$HI$17</definedName>
    <definedName name="A126231978T_Data">Data5!$HI$11:$HI$17</definedName>
    <definedName name="A126231978T_Latest">Data5!$HI$17</definedName>
    <definedName name="A126231982J">Data6!$U$1:$U$10,Data6!$U$11:$U$17</definedName>
    <definedName name="A126231982J_Data">Data6!$U$11:$U$17</definedName>
    <definedName name="A126231982J_Latest">Data6!$U$17</definedName>
    <definedName name="A126231986T">Data6!$CC$1:$CC$10,Data6!$CC$11:$CC$17</definedName>
    <definedName name="A126231986T_Data">Data6!$CC$11:$CC$17</definedName>
    <definedName name="A126231986T_Latest">Data6!$CC$17</definedName>
    <definedName name="A126231990J">Data6!$DD$1:$DD$10,Data6!$DD$11:$DD$17</definedName>
    <definedName name="A126231990J_Data">Data6!$DD$11:$DD$17</definedName>
    <definedName name="A126231990J_Latest">Data6!$DD$17</definedName>
    <definedName name="A126231994T">Data6!$FF$1:$FF$10,Data6!$FF$11:$FF$17</definedName>
    <definedName name="A126231994T_Data">Data6!$FF$11:$FF$17</definedName>
    <definedName name="A126231994T_Latest">Data6!$FF$17</definedName>
    <definedName name="A126231998A">Data5!$GN$1:$GN$10,Data5!$GN$11:$GN$17</definedName>
    <definedName name="A126231998A_Data">Data5!$GN$11:$GN$17</definedName>
    <definedName name="A126231998A_Latest">Data5!$GN$17</definedName>
    <definedName name="A126232002J">Data6!$BB$1:$BB$10,Data6!$BB$11:$BB$17</definedName>
    <definedName name="A126232002J_Data">Data6!$BB$11:$BB$17</definedName>
    <definedName name="A126232002J_Latest">Data6!$BB$17</definedName>
    <definedName name="A126232006T">Data5!$AH$1:$AH$10,Data5!$AH$11:$AH$17</definedName>
    <definedName name="A126232006T_Data">Data5!$AH$11:$AH$17</definedName>
    <definedName name="A126232006T_Latest">Data5!$AH$17</definedName>
    <definedName name="A126232010J">Data5!$DK$1:$DK$10,Data5!$DK$11:$DK$17</definedName>
    <definedName name="A126232010J_Data">Data5!$DK$11:$DK$17</definedName>
    <definedName name="A126232010J_Latest">Data5!$DK$17</definedName>
    <definedName name="A126232014T">Data5!$EL$1:$EL$10,Data5!$EL$11:$EL$17</definedName>
    <definedName name="A126232014T_Data">Data5!$EL$11:$EL$17</definedName>
    <definedName name="A126232014T_Latest">Data5!$EL$17</definedName>
    <definedName name="A126232018A">Data6!$EE$1:$EE$10,Data6!$EE$11:$EE$17</definedName>
    <definedName name="A126232018A_Data">Data6!$EE$11:$EE$17</definedName>
    <definedName name="A126232018A_Latest">Data6!$EE$17</definedName>
    <definedName name="A126232022T">Data6!$GG$1:$GG$10,Data6!$GG$11:$GG$17</definedName>
    <definedName name="A126232022T_Data">Data6!$GG$11:$GG$17</definedName>
    <definedName name="A126232022T_Latest">Data6!$GG$17</definedName>
    <definedName name="A126232026A">Data4!$HV$1:$HV$10,Data4!$HV$11:$HV$17</definedName>
    <definedName name="A126232026A_Data">Data4!$HV$11:$HV$17</definedName>
    <definedName name="A126232026A_Latest">Data4!$HV$17</definedName>
    <definedName name="A126232030T">Data5!$FM$1:$FM$10,Data5!$FM$11:$FM$17</definedName>
    <definedName name="A126232030T_Data">Data5!$FM$11:$FM$17</definedName>
    <definedName name="A126232030T_Latest">Data5!$FM$17</definedName>
    <definedName name="A126232034A">Data5!$IP$1:$IP$10,Data5!$IP$11:$IP$17</definedName>
    <definedName name="A126232034A_Data">Data5!$IP$11:$IP$17</definedName>
    <definedName name="A126232034A_Latest">Data5!$IP$17</definedName>
    <definedName name="A126232038K">Data5!$G$1:$G$10,Data5!$G$11:$G$17</definedName>
    <definedName name="A126232038K_Data">Data5!$G$11:$G$17</definedName>
    <definedName name="A126232038K_Latest">Data5!$G$17</definedName>
    <definedName name="A126232042A">Data5!$BI$1:$BI$10,Data5!$BI$11:$BI$17</definedName>
    <definedName name="A126232042A_Data">Data5!$BI$11:$BI$17</definedName>
    <definedName name="A126232042A_Latest">Data5!$BI$17</definedName>
    <definedName name="A126232046K">Data5!$CJ$1:$CJ$10,Data5!$CJ$11:$CJ$17</definedName>
    <definedName name="A126232046K_Data">Data5!$CJ$11:$CJ$17</definedName>
    <definedName name="A126232046K_Latest">Data5!$CJ$17</definedName>
    <definedName name="A126232050A">Data5!$HO$1:$HO$10,Data5!$HO$11:$HO$17</definedName>
    <definedName name="A126232050A_Data">Data5!$HO$11:$HO$17</definedName>
    <definedName name="A126232050A_Latest">Data5!$HO$17</definedName>
    <definedName name="A126232054K">Data6!$AA$1:$AA$10,Data6!$AA$11:$AA$17</definedName>
    <definedName name="A126232054K_Data">Data6!$AA$11:$AA$17</definedName>
    <definedName name="A126232054K_Latest">Data6!$AA$17</definedName>
    <definedName name="A126232058V">Data6!$CI$1:$CI$10,Data6!$CI$11:$CI$17</definedName>
    <definedName name="A126232058V_Data">Data6!$CI$11:$CI$17</definedName>
    <definedName name="A126232058V_Latest">Data6!$CI$17</definedName>
    <definedName name="A126232062K">Data6!$DJ$1:$DJ$10,Data6!$DJ$11:$DJ$17</definedName>
    <definedName name="A126232062K_Data">Data6!$DJ$11:$DJ$17</definedName>
    <definedName name="A126232062K_Latest">Data6!$DJ$17</definedName>
    <definedName name="A126232066V">Data6!$FL$1:$FL$10,Data6!$FL$11:$FL$17</definedName>
    <definedName name="A126232066V_Data">Data6!$FL$11:$FL$17</definedName>
    <definedName name="A126232066V_Latest">Data6!$FL$17</definedName>
    <definedName name="A126232070K">Data5!$GT$1:$GT$10,Data5!$GT$11:$GT$17</definedName>
    <definedName name="A126232070K_Data">Data5!$GT$11:$GT$17</definedName>
    <definedName name="A126232070K_Latest">Data5!$GT$17</definedName>
    <definedName name="A126232074V">Data6!$BH$1:$BH$10,Data6!$BH$11:$BH$17</definedName>
    <definedName name="A126232074V_Data">Data6!$BH$11:$BH$17</definedName>
    <definedName name="A126232074V_Latest">Data6!$BH$17</definedName>
    <definedName name="A126232078C">Data5!$AN$1:$AN$10,Data5!$AN$11:$AN$17</definedName>
    <definedName name="A126232078C_Data">Data5!$AN$11:$AN$17</definedName>
    <definedName name="A126232078C_Latest">Data5!$AN$17</definedName>
    <definedName name="A126232082V">Data5!$DQ$1:$DQ$10,Data5!$DQ$11:$DQ$17</definedName>
    <definedName name="A126232082V_Data">Data5!$DQ$11:$DQ$17</definedName>
    <definedName name="A126232082V_Latest">Data5!$DQ$17</definedName>
    <definedName name="A126232086C">Data5!$ER$1:$ER$10,Data5!$ER$11:$ER$17</definedName>
    <definedName name="A126232086C_Data">Data5!$ER$11:$ER$17</definedName>
    <definedName name="A126232086C_Latest">Data5!$ER$17</definedName>
    <definedName name="A126232090V">Data6!$EK$1:$EK$10,Data6!$EK$11:$EK$17</definedName>
    <definedName name="A126232090V_Data">Data6!$EK$11:$EK$17</definedName>
    <definedName name="A126232090V_Latest">Data6!$EK$17</definedName>
    <definedName name="A126232094C">Data6!$GM$1:$GM$10,Data6!$GM$11:$GM$17</definedName>
    <definedName name="A126232094C_Data">Data6!$GM$11:$GM$17</definedName>
    <definedName name="A126232094C_Latest">Data6!$GM$17</definedName>
    <definedName name="A126232098L">Data4!$IB$1:$IB$10,Data4!$IB$11:$IB$17</definedName>
    <definedName name="A126232098L_Data">Data4!$IB$11:$IB$17</definedName>
    <definedName name="A126232098L_Latest">Data4!$IB$17</definedName>
    <definedName name="A126232102T">Data5!$FS$1:$FS$10,Data5!$FS$11:$FS$17</definedName>
    <definedName name="A126232102T_Data">Data5!$FS$11:$FS$17</definedName>
    <definedName name="A126232102T_Latest">Data5!$FS$17</definedName>
    <definedName name="A126232106A">Data6!$F$1:$F$10,Data6!$F$11:$F$17</definedName>
    <definedName name="A126232106A_Data">Data6!$F$11:$F$17</definedName>
    <definedName name="A126232106A_Latest">Data6!$F$17</definedName>
    <definedName name="A126232110T">Data5!$M$1:$M$10,Data5!$M$11:$M$17</definedName>
    <definedName name="A126232110T_Data">Data5!$M$11:$M$17</definedName>
    <definedName name="A126232110T_Latest">Data5!$M$17</definedName>
    <definedName name="A126232114A">Data5!$BO$1:$BO$10,Data5!$BO$11:$BO$17</definedName>
    <definedName name="A126232114A_Data">Data5!$BO$11:$BO$17</definedName>
    <definedName name="A126232114A_Latest">Data5!$BO$17</definedName>
    <definedName name="A126232118K">Data5!$CP$1:$CP$10,Data5!$CP$11:$CP$17</definedName>
    <definedName name="A126232118K_Data">Data5!$CP$11:$CP$17</definedName>
    <definedName name="A126232118K_Latest">Data5!$CP$17</definedName>
    <definedName name="A126232122A">Data5!$HU$1:$HU$10,Data5!$HU$11:$HU$17</definedName>
    <definedName name="A126232122A_Data">Data5!$HU$11:$HU$17</definedName>
    <definedName name="A126232122A_Latest">Data5!$HU$17</definedName>
    <definedName name="A126232126K">Data6!$AG$1:$AG$10,Data6!$AG$11:$AG$17</definedName>
    <definedName name="A126232126K_Data">Data6!$AG$11:$AG$17</definedName>
    <definedName name="A126232126K_Latest">Data6!$AG$17</definedName>
    <definedName name="A126232202A">Data6!$CL$1:$CL$10,Data6!$CL$11:$CL$17</definedName>
    <definedName name="A126232202A_Data">Data6!$CL$11:$CL$17</definedName>
    <definedName name="A126232202A_Latest">Data6!$CL$17</definedName>
    <definedName name="A126232206K">Data6!$DM$1:$DM$10,Data6!$DM$11:$DM$17</definedName>
    <definedName name="A126232206K_Data">Data6!$DM$11:$DM$17</definedName>
    <definedName name="A126232206K_Latest">Data6!$DM$17</definedName>
    <definedName name="A126232210A">Data6!$FO$1:$FO$10,Data6!$FO$11:$FO$17</definedName>
    <definedName name="A126232210A_Data">Data6!$FO$11:$FO$17</definedName>
    <definedName name="A126232210A_Latest">Data6!$FO$17</definedName>
    <definedName name="A126232214K">Data5!$GW$1:$GW$10,Data5!$GW$11:$GW$17</definedName>
    <definedName name="A126232214K_Data">Data5!$GW$11:$GW$17</definedName>
    <definedName name="A126232214K_Latest">Data5!$GW$17</definedName>
    <definedName name="A126232218V">Data6!$BK$1:$BK$10,Data6!$BK$11:$BK$17</definedName>
    <definedName name="A126232218V_Data">Data6!$BK$11:$BK$17</definedName>
    <definedName name="A126232218V_Latest">Data6!$BK$17</definedName>
    <definedName name="A126232222K">Data5!$AQ$1:$AQ$10,Data5!$AQ$11:$AQ$17</definedName>
    <definedName name="A126232222K_Data">Data5!$AQ$11:$AQ$17</definedName>
    <definedName name="A126232222K_Latest">Data5!$AQ$17</definedName>
    <definedName name="A126232226V">Data5!$DT$1:$DT$10,Data5!$DT$11:$DT$17</definedName>
    <definedName name="A126232226V_Data">Data5!$DT$11:$DT$17</definedName>
    <definedName name="A126232226V_Latest">Data5!$DT$17</definedName>
    <definedName name="A126232230K">Data5!$EU$1:$EU$10,Data5!$EU$11:$EU$17</definedName>
    <definedName name="A126232230K_Data">Data5!$EU$11:$EU$17</definedName>
    <definedName name="A126232230K_Latest">Data5!$EU$17</definedName>
    <definedName name="A126232234V">Data6!$EN$1:$EN$10,Data6!$EN$11:$EN$17</definedName>
    <definedName name="A126232234V_Data">Data6!$EN$11:$EN$17</definedName>
    <definedName name="A126232234V_Latest">Data6!$EN$17</definedName>
    <definedName name="A126232238C">Data6!$GP$1:$GP$10,Data6!$GP$11:$GP$17</definedName>
    <definedName name="A126232238C_Data">Data6!$GP$11:$GP$17</definedName>
    <definedName name="A126232238C_Latest">Data6!$GP$17</definedName>
    <definedName name="A126232242V">Data4!$IE$1:$IE$10,Data4!$IE$11:$IE$17</definedName>
    <definedName name="A126232242V_Data">Data4!$IE$11:$IE$17</definedName>
    <definedName name="A126232242V_Latest">Data4!$IE$17</definedName>
    <definedName name="A126232246C">Data5!$FV$1:$FV$10,Data5!$FV$11:$FV$17</definedName>
    <definedName name="A126232246C_Data">Data5!$FV$11:$FV$17</definedName>
    <definedName name="A126232246C_Latest">Data5!$FV$17</definedName>
    <definedName name="A126232250V">Data6!$I$1:$I$10,Data6!$I$11:$I$17</definedName>
    <definedName name="A126232250V_Data">Data6!$I$11:$I$17</definedName>
    <definedName name="A126232250V_Latest">Data6!$I$17</definedName>
    <definedName name="A126232254C">Data5!$P$1:$P$10,Data5!$P$11:$P$17</definedName>
    <definedName name="A126232254C_Data">Data5!$P$11:$P$17</definedName>
    <definedName name="A126232254C_Latest">Data5!$P$17</definedName>
    <definedName name="A126232258L">Data5!$BR$1:$BR$10,Data5!$BR$11:$BR$17</definedName>
    <definedName name="A126232258L_Data">Data5!$BR$11:$BR$17</definedName>
    <definedName name="A126232258L_Latest">Data5!$BR$17</definedName>
    <definedName name="A126232262C">Data5!$CS$1:$CS$10,Data5!$CS$11:$CS$17</definedName>
    <definedName name="A126232262C_Data">Data5!$CS$11:$CS$17</definedName>
    <definedName name="A126232262C_Latest">Data5!$CS$17</definedName>
    <definedName name="A126232266L">Data5!$HX$1:$HX$10,Data5!$HX$11:$HX$17</definedName>
    <definedName name="A126232266L_Data">Data5!$HX$11:$HX$17</definedName>
    <definedName name="A126232266L_Latest">Data5!$HX$17</definedName>
    <definedName name="A126232270C">Data6!$AJ$1:$AJ$10,Data6!$AJ$11:$AJ$17</definedName>
    <definedName name="A126232270C_Data">Data6!$AJ$11:$AJ$17</definedName>
    <definedName name="A126232270C_Latest">Data6!$AJ$17</definedName>
    <definedName name="A126232274L">Data6!$CU$1:$CU$10,Data6!$CU$11:$CU$17</definedName>
    <definedName name="A126232274L_Data">Data6!$CU$11:$CU$17</definedName>
    <definedName name="A126232274L_Latest">Data6!$CU$17</definedName>
    <definedName name="A126232278W">Data6!$DV$1:$DV$10,Data6!$DV$11:$DV$17</definedName>
    <definedName name="A126232278W_Data">Data6!$DV$11:$DV$17</definedName>
    <definedName name="A126232278W_Latest">Data6!$DV$17</definedName>
    <definedName name="A126232282L">Data6!$FX$1:$FX$10,Data6!$FX$11:$FX$17</definedName>
    <definedName name="A126232282L_Data">Data6!$FX$11:$FX$17</definedName>
    <definedName name="A126232282L_Latest">Data6!$FX$17</definedName>
    <definedName name="A126232286W">Data5!$HF$1:$HF$10,Data5!$HF$11:$HF$17</definedName>
    <definedName name="A126232286W_Data">Data5!$HF$11:$HF$17</definedName>
    <definedName name="A126232286W_Latest">Data5!$HF$17</definedName>
    <definedName name="A126232290L">Data6!$BT$1:$BT$10,Data6!$BT$11:$BT$17</definedName>
    <definedName name="A126232290L_Data">Data6!$BT$11:$BT$17</definedName>
    <definedName name="A126232290L_Latest">Data6!$BT$17</definedName>
    <definedName name="A126232294W">Data5!$AZ$1:$AZ$10,Data5!$AZ$11:$AZ$17</definedName>
    <definedName name="A126232294W_Data">Data5!$AZ$11:$AZ$17</definedName>
    <definedName name="A126232294W_Latest">Data5!$AZ$17</definedName>
    <definedName name="A126232298F">Data5!$EC$1:$EC$10,Data5!$EC$11:$EC$17</definedName>
    <definedName name="A126232298F_Data">Data5!$EC$11:$EC$17</definedName>
    <definedName name="A126232298F_Latest">Data5!$EC$17</definedName>
    <definedName name="A126232302K">Data5!$FD$1:$FD$10,Data5!$FD$11:$FD$17</definedName>
    <definedName name="A126232302K_Data">Data5!$FD$11:$FD$17</definedName>
    <definedName name="A126232302K_Latest">Data5!$FD$17</definedName>
    <definedName name="A126232306V">Data6!$EW$1:$EW$10,Data6!$EW$11:$EW$17</definedName>
    <definedName name="A126232306V_Data">Data6!$EW$11:$EW$17</definedName>
    <definedName name="A126232306V_Latest">Data6!$EW$17</definedName>
    <definedName name="A126232310K">Data6!$GY$1:$GY$10,Data6!$GY$11:$GY$17</definedName>
    <definedName name="A126232310K_Data">Data6!$GY$11:$GY$17</definedName>
    <definedName name="A126232310K_Latest">Data6!$GY$17</definedName>
    <definedName name="A126232314V">Data4!$IN$1:$IN$10,Data4!$IN$11:$IN$17</definedName>
    <definedName name="A126232314V_Data">Data4!$IN$11:$IN$17</definedName>
    <definedName name="A126232314V_Latest">Data4!$IN$17</definedName>
    <definedName name="A126232318C">Data5!$GE$1:$GE$10,Data5!$GE$11:$GE$17</definedName>
    <definedName name="A126232318C_Data">Data5!$GE$11:$GE$17</definedName>
    <definedName name="A126232318C_Latest">Data5!$GE$17</definedName>
    <definedName name="A126232322V">Data6!$R$1:$R$10,Data6!$R$11:$R$17</definedName>
    <definedName name="A126232322V_Data">Data6!$R$11:$R$17</definedName>
    <definedName name="A126232322V_Latest">Data6!$R$17</definedName>
    <definedName name="A126232326C">Data5!$Y$1:$Y$10,Data5!$Y$11:$Y$17</definedName>
    <definedName name="A126232326C_Data">Data5!$Y$11:$Y$17</definedName>
    <definedName name="A126232326C_Latest">Data5!$Y$17</definedName>
    <definedName name="A126232330V">Data5!$CA$1:$CA$10,Data5!$CA$11:$CA$17</definedName>
    <definedName name="A126232330V_Data">Data5!$CA$11:$CA$17</definedName>
    <definedName name="A126232330V_Latest">Data5!$CA$17</definedName>
    <definedName name="A126232334C">Data5!$DB$1:$DB$10,Data5!$DB$11:$DB$17</definedName>
    <definedName name="A126232334C_Data">Data5!$DB$11:$DB$17</definedName>
    <definedName name="A126232334C_Latest">Data5!$DB$17</definedName>
    <definedName name="A126232338L">Data5!$IG$1:$IG$10,Data5!$IG$11:$IG$17</definedName>
    <definedName name="A126232338L_Data">Data5!$IG$11:$IG$17</definedName>
    <definedName name="A126232338L_Latest">Data5!$IG$17</definedName>
    <definedName name="A126232342C">Data6!$AS$1:$AS$10,Data6!$AS$11:$AS$17</definedName>
    <definedName name="A126232342C_Data">Data6!$AS$11:$AS$17</definedName>
    <definedName name="A126232342C_Latest">Data6!$AS$17</definedName>
    <definedName name="A126232346L">Data6!$BZ$1:$BZ$10,Data6!$BZ$11:$BZ$17</definedName>
    <definedName name="A126232346L_Data">Data6!$BZ$11:$BZ$17</definedName>
    <definedName name="A126232346L_Latest">Data6!$BZ$17</definedName>
    <definedName name="A126232350C">Data6!$DA$1:$DA$10,Data6!$DA$11:$DA$17</definedName>
    <definedName name="A126232350C_Data">Data6!$DA$11:$DA$17</definedName>
    <definedName name="A126232350C_Latest">Data6!$DA$17</definedName>
    <definedName name="A126232354L">Data6!$FC$1:$FC$10,Data6!$FC$11:$FC$17</definedName>
    <definedName name="A126232354L_Data">Data6!$FC$11:$FC$17</definedName>
    <definedName name="A126232354L_Latest">Data6!$FC$17</definedName>
    <definedName name="A126232358W">Data5!$GK$1:$GK$10,Data5!$GK$11:$GK$17</definedName>
    <definedName name="A126232358W_Data">Data5!$GK$11:$GK$17</definedName>
    <definedName name="A126232358W_Latest">Data5!$GK$17</definedName>
    <definedName name="A126232362L">Data6!$AY$1:$AY$10,Data6!$AY$11:$AY$17</definedName>
    <definedName name="A126232362L_Data">Data6!$AY$11:$AY$17</definedName>
    <definedName name="A126232362L_Latest">Data6!$AY$17</definedName>
    <definedName name="A126232366W">Data5!$AE$1:$AE$10,Data5!$AE$11:$AE$17</definedName>
    <definedName name="A126232366W_Data">Data5!$AE$11:$AE$17</definedName>
    <definedName name="A126232366W_Latest">Data5!$AE$17</definedName>
    <definedName name="A126232370L">Data5!$DH$1:$DH$10,Data5!$DH$11:$DH$17</definedName>
    <definedName name="A126232370L_Data">Data5!$DH$11:$DH$17</definedName>
    <definedName name="A126232370L_Latest">Data5!$DH$17</definedName>
    <definedName name="A126232374W">Data5!$EI$1:$EI$10,Data5!$EI$11:$EI$17</definedName>
    <definedName name="A126232374W_Data">Data5!$EI$11:$EI$17</definedName>
    <definedName name="A126232374W_Latest">Data5!$EI$17</definedName>
    <definedName name="A126232378F">Data6!$EB$1:$EB$10,Data6!$EB$11:$EB$17</definedName>
    <definedName name="A126232378F_Data">Data6!$EB$11:$EB$17</definedName>
    <definedName name="A126232378F_Latest">Data6!$EB$17</definedName>
    <definedName name="A126232382W">Data6!$GD$1:$GD$10,Data6!$GD$11:$GD$17</definedName>
    <definedName name="A126232382W_Data">Data6!$GD$11:$GD$17</definedName>
    <definedName name="A126232382W_Latest">Data6!$GD$17</definedName>
    <definedName name="A126232386F">Data4!$HS$1:$HS$10,Data4!$HS$11:$HS$17</definedName>
    <definedName name="A126232386F_Data">Data4!$HS$11:$HS$17</definedName>
    <definedName name="A126232386F_Latest">Data4!$HS$17</definedName>
    <definedName name="A126232390W">Data5!$FJ$1:$FJ$10,Data5!$FJ$11:$FJ$17</definedName>
    <definedName name="A126232390W_Data">Data5!$FJ$11:$FJ$17</definedName>
    <definedName name="A126232390W_Latest">Data5!$FJ$17</definedName>
    <definedName name="A126232394F">Data5!$IM$1:$IM$10,Data5!$IM$11:$IM$17</definedName>
    <definedName name="A126232394F_Data">Data5!$IM$11:$IM$17</definedName>
    <definedName name="A126232394F_Latest">Data5!$IM$17</definedName>
    <definedName name="A126232398R">Data5!$D$1:$D$10,Data5!$D$11:$D$17</definedName>
    <definedName name="A126232398R_Data">Data5!$D$11:$D$17</definedName>
    <definedName name="A126232398R_Latest">Data5!$D$17</definedName>
    <definedName name="A126232402V">Data5!$BF$1:$BF$10,Data5!$BF$11:$BF$17</definedName>
    <definedName name="A126232402V_Data">Data5!$BF$11:$BF$17</definedName>
    <definedName name="A126232402V_Latest">Data5!$BF$17</definedName>
    <definedName name="A126232406C">Data5!$CG$1:$CG$10,Data5!$CG$11:$CG$17</definedName>
    <definedName name="A126232406C_Data">Data5!$CG$11:$CG$17</definedName>
    <definedName name="A126232406C_Latest">Data5!$CG$17</definedName>
    <definedName name="A126232410V">Data5!$HL$1:$HL$10,Data5!$HL$11:$HL$17</definedName>
    <definedName name="A126232410V_Data">Data5!$HL$11:$HL$17</definedName>
    <definedName name="A126232410V_Latest">Data5!$HL$17</definedName>
    <definedName name="A126232414C">Data6!$X$1:$X$10,Data6!$X$11:$X$17</definedName>
    <definedName name="A126232414C_Data">Data6!$X$11:$X$17</definedName>
    <definedName name="A126232414C_Latest">Data6!$X$17</definedName>
    <definedName name="A126232490F">Data6!$CF$1:$CF$10,Data6!$CF$11:$CF$17</definedName>
    <definedName name="A126232490F_Data">Data6!$CF$11:$CF$17</definedName>
    <definedName name="A126232490F_Latest">Data6!$CF$17</definedName>
    <definedName name="A126232494R">Data6!$DG$1:$DG$10,Data6!$DG$11:$DG$17</definedName>
    <definedName name="A126232494R_Data">Data6!$DG$11:$DG$17</definedName>
    <definedName name="A126232494R_Latest">Data6!$DG$17</definedName>
    <definedName name="A126232498X">Data6!$FI$1:$FI$10,Data6!$FI$11:$FI$17</definedName>
    <definedName name="A126232498X_Data">Data6!$FI$11:$FI$17</definedName>
    <definedName name="A126232498X_Latest">Data6!$FI$17</definedName>
    <definedName name="A126232502C">Data5!$GQ$1:$GQ$10,Data5!$GQ$11:$GQ$17</definedName>
    <definedName name="A126232502C_Data">Data5!$GQ$11:$GQ$17</definedName>
    <definedName name="A126232502C_Latest">Data5!$GQ$17</definedName>
    <definedName name="A126232506L">Data6!$BE$1:$BE$10,Data6!$BE$11:$BE$17</definedName>
    <definedName name="A126232506L_Data">Data6!$BE$11:$BE$17</definedName>
    <definedName name="A126232506L_Latest">Data6!$BE$17</definedName>
    <definedName name="A126232510C">Data5!$AK$1:$AK$10,Data5!$AK$11:$AK$17</definedName>
    <definedName name="A126232510C_Data">Data5!$AK$11:$AK$17</definedName>
    <definedName name="A126232510C_Latest">Data5!$AK$17</definedName>
    <definedName name="A126232514L">Data5!$DN$1:$DN$10,Data5!$DN$11:$DN$17</definedName>
    <definedName name="A126232514L_Data">Data5!$DN$11:$DN$17</definedName>
    <definedName name="A126232514L_Latest">Data5!$DN$17</definedName>
    <definedName name="A126232518W">Data5!$EO$1:$EO$10,Data5!$EO$11:$EO$17</definedName>
    <definedName name="A126232518W_Data">Data5!$EO$11:$EO$17</definedName>
    <definedName name="A126232518W_Latest">Data5!$EO$17</definedName>
    <definedName name="A126232522L">Data6!$EH$1:$EH$10,Data6!$EH$11:$EH$17</definedName>
    <definedName name="A126232522L_Data">Data6!$EH$11:$EH$17</definedName>
    <definedName name="A126232522L_Latest">Data6!$EH$17</definedName>
    <definedName name="A126232526W">Data6!$GJ$1:$GJ$10,Data6!$GJ$11:$GJ$17</definedName>
    <definedName name="A126232526W_Data">Data6!$GJ$11:$GJ$17</definedName>
    <definedName name="A126232526W_Latest">Data6!$GJ$17</definedName>
    <definedName name="A126232530L">Data4!$HY$1:$HY$10,Data4!$HY$11:$HY$17</definedName>
    <definedName name="A126232530L_Data">Data4!$HY$11:$HY$17</definedName>
    <definedName name="A126232530L_Latest">Data4!$HY$17</definedName>
    <definedName name="A126232534W">Data5!$FP$1:$FP$10,Data5!$FP$11:$FP$17</definedName>
    <definedName name="A126232534W_Data">Data5!$FP$11:$FP$17</definedName>
    <definedName name="A126232534W_Latest">Data5!$FP$17</definedName>
    <definedName name="A126232538F">Data6!$C$1:$C$10,Data6!$C$11:$C$17</definedName>
    <definedName name="A126232538F_Data">Data6!$C$11:$C$17</definedName>
    <definedName name="A126232538F_Latest">Data6!$C$17</definedName>
    <definedName name="A126232542W">Data5!$J$1:$J$10,Data5!$J$11:$J$17</definedName>
    <definedName name="A126232542W_Data">Data5!$J$11:$J$17</definedName>
    <definedName name="A126232542W_Latest">Data5!$J$17</definedName>
    <definedName name="A126232546F">Data5!$BL$1:$BL$10,Data5!$BL$11:$BL$17</definedName>
    <definedName name="A126232546F_Data">Data5!$BL$11:$BL$17</definedName>
    <definedName name="A126232546F_Latest">Data5!$BL$17</definedName>
    <definedName name="A126232550W">Data5!$CM$1:$CM$10,Data5!$CM$11:$CM$17</definedName>
    <definedName name="A126232550W_Data">Data5!$CM$11:$CM$17</definedName>
    <definedName name="A126232550W_Latest">Data5!$CM$17</definedName>
    <definedName name="A126232554F">Data5!$HR$1:$HR$10,Data5!$HR$11:$HR$17</definedName>
    <definedName name="A126232554F_Data">Data5!$HR$11:$HR$17</definedName>
    <definedName name="A126232554F_Latest">Data5!$HR$17</definedName>
    <definedName name="A126232558R">Data6!$AD$1:$AD$10,Data6!$AD$11:$AD$17</definedName>
    <definedName name="A126232558R_Data">Data6!$AD$11:$AD$17</definedName>
    <definedName name="A126232558R_Latest">Data6!$AD$17</definedName>
    <definedName name="A126232562F">Data6!$CR$1:$CR$10,Data6!$CR$11:$CR$17</definedName>
    <definedName name="A126232562F_Data">Data6!$CR$11:$CR$17</definedName>
    <definedName name="A126232562F_Latest">Data6!$CR$17</definedName>
    <definedName name="A126232566R">Data6!$DS$1:$DS$10,Data6!$DS$11:$DS$17</definedName>
    <definedName name="A126232566R_Data">Data6!$DS$11:$DS$17</definedName>
    <definedName name="A126232566R_Latest">Data6!$DS$17</definedName>
    <definedName name="A126232570F">Data6!$FU$1:$FU$10,Data6!$FU$11:$FU$17</definedName>
    <definedName name="A126232570F_Data">Data6!$FU$11:$FU$17</definedName>
    <definedName name="A126232570F_Latest">Data6!$FU$17</definedName>
    <definedName name="A126232574R">Data5!$HC$1:$HC$10,Data5!$HC$11:$HC$17</definedName>
    <definedName name="A126232574R_Data">Data5!$HC$11:$HC$17</definedName>
    <definedName name="A126232574R_Latest">Data5!$HC$17</definedName>
    <definedName name="A126232578X">Data6!$BQ$1:$BQ$10,Data6!$BQ$11:$BQ$17</definedName>
    <definedName name="A126232578X_Data">Data6!$BQ$11:$BQ$17</definedName>
    <definedName name="A126232578X_Latest">Data6!$BQ$17</definedName>
    <definedName name="A126232582R">Data5!$AW$1:$AW$10,Data5!$AW$11:$AW$17</definedName>
    <definedName name="A126232582R_Data">Data5!$AW$11:$AW$17</definedName>
    <definedName name="A126232582R_Latest">Data5!$AW$17</definedName>
    <definedName name="A126232586X">Data5!$DZ$1:$DZ$10,Data5!$DZ$11:$DZ$17</definedName>
    <definedName name="A126232586X_Data">Data5!$DZ$11:$DZ$17</definedName>
    <definedName name="A126232586X_Latest">Data5!$DZ$17</definedName>
    <definedName name="A126232590R">Data5!$FA$1:$FA$10,Data5!$FA$11:$FA$17</definedName>
    <definedName name="A126232590R_Data">Data5!$FA$11:$FA$17</definedName>
    <definedName name="A126232590R_Latest">Data5!$FA$17</definedName>
    <definedName name="A126232594X">Data6!$ET$1:$ET$10,Data6!$ET$11:$ET$17</definedName>
    <definedName name="A126232594X_Data">Data6!$ET$11:$ET$17</definedName>
    <definedName name="A126232594X_Latest">Data6!$ET$17</definedName>
    <definedName name="A126232598J">Data6!$GV$1:$GV$10,Data6!$GV$11:$GV$17</definedName>
    <definedName name="A126232598J_Data">Data6!$GV$11:$GV$17</definedName>
    <definedName name="A126232598J_Latest">Data6!$GV$17</definedName>
    <definedName name="A126232602L">Data4!$IK$1:$IK$10,Data4!$IK$11:$IK$17</definedName>
    <definedName name="A126232602L_Data">Data4!$IK$11:$IK$17</definedName>
    <definedName name="A126232602L_Latest">Data4!$IK$17</definedName>
    <definedName name="A126232606W">Data5!$GB$1:$GB$10,Data5!$GB$11:$GB$17</definedName>
    <definedName name="A126232606W_Data">Data5!$GB$11:$GB$17</definedName>
    <definedName name="A126232606W_Latest">Data5!$GB$17</definedName>
    <definedName name="A126232610L">Data6!$O$1:$O$10,Data6!$O$11:$O$17</definedName>
    <definedName name="A126232610L_Data">Data6!$O$11:$O$17</definedName>
    <definedName name="A126232610L_Latest">Data6!$O$17</definedName>
    <definedName name="A126232614W">Data5!$V$1:$V$10,Data5!$V$11:$V$17</definedName>
    <definedName name="A126232614W_Data">Data5!$V$11:$V$17</definedName>
    <definedName name="A126232614W_Latest">Data5!$V$17</definedName>
    <definedName name="A126232618F">Data5!$BX$1:$BX$10,Data5!$BX$11:$BX$17</definedName>
    <definedName name="A126232618F_Data">Data5!$BX$11:$BX$17</definedName>
    <definedName name="A126232618F_Latest">Data5!$BX$17</definedName>
    <definedName name="A126232622W">Data5!$CY$1:$CY$10,Data5!$CY$11:$CY$17</definedName>
    <definedName name="A126232622W_Data">Data5!$CY$11:$CY$17</definedName>
    <definedName name="A126232622W_Latest">Data5!$CY$17</definedName>
    <definedName name="A126232626F">Data5!$ID$1:$ID$10,Data5!$ID$11:$ID$17</definedName>
    <definedName name="A126232626F_Data">Data5!$ID$11:$ID$17</definedName>
    <definedName name="A126232626F_Latest">Data5!$ID$17</definedName>
    <definedName name="A126232630W">Data6!$AP$1:$AP$10,Data6!$AP$11:$AP$17</definedName>
    <definedName name="A126232630W_Data">Data6!$AP$11:$AP$17</definedName>
    <definedName name="A126232630W_Latest">Data6!$AP$17</definedName>
    <definedName name="A126232634F">Data12!$AY$1:$AY$10,Data12!$AY$11:$AY$17</definedName>
    <definedName name="A126232634F_Data">Data12!$AY$11:$AY$17</definedName>
    <definedName name="A126232634F_Latest">Data12!$AY$17</definedName>
    <definedName name="A126232638R">Data12!$BZ$1:$BZ$10,Data12!$BZ$11:$BZ$17</definedName>
    <definedName name="A126232638R_Data">Data12!$BZ$11:$BZ$17</definedName>
    <definedName name="A126232638R_Latest">Data12!$BZ$17</definedName>
    <definedName name="A126232642F">Data12!$EB$1:$EB$10,Data12!$EB$11:$EB$17</definedName>
    <definedName name="A126232642F_Data">Data12!$EB$11:$EB$17</definedName>
    <definedName name="A126232642F_Latest">Data12!$EB$17</definedName>
    <definedName name="A126232646R">Data11!$FJ$1:$FJ$10,Data11!$FJ$11:$FJ$17</definedName>
    <definedName name="A126232646R_Data">Data11!$FJ$11:$FJ$17</definedName>
    <definedName name="A126232646R_Latest">Data11!$FJ$17</definedName>
    <definedName name="A126232650F">Data12!$X$1:$X$10,Data12!$X$11:$X$17</definedName>
    <definedName name="A126232650F_Data">Data12!$X$11:$X$17</definedName>
    <definedName name="A126232650F_Latest">Data12!$X$17</definedName>
    <definedName name="A126232654R">Data11!$D$1:$D$10,Data11!$D$11:$D$17</definedName>
    <definedName name="A126232654R_Data">Data11!$D$11:$D$17</definedName>
    <definedName name="A126232654R_Latest">Data11!$D$17</definedName>
    <definedName name="A126232658X">Data11!$CG$1:$CG$10,Data11!$CG$11:$CG$17</definedName>
    <definedName name="A126232658X_Data">Data11!$CG$11:$CG$17</definedName>
    <definedName name="A126232658X_Latest">Data11!$CG$17</definedName>
    <definedName name="A126232662R">Data11!$DH$1:$DH$10,Data11!$DH$11:$DH$17</definedName>
    <definedName name="A126232662R_Data">Data11!$DH$11:$DH$17</definedName>
    <definedName name="A126232662R_Latest">Data11!$DH$17</definedName>
    <definedName name="A126232666X">Data12!$DA$1:$DA$10,Data12!$DA$11:$DA$17</definedName>
    <definedName name="A126232666X_Data">Data12!$DA$11:$DA$17</definedName>
    <definedName name="A126232666X_Latest">Data12!$DA$17</definedName>
    <definedName name="A126232670R">Data12!$FC$1:$FC$10,Data12!$FC$11:$FC$17</definedName>
    <definedName name="A126232670R_Data">Data12!$FC$11:$FC$17</definedName>
    <definedName name="A126232670R_Latest">Data12!$FC$17</definedName>
    <definedName name="A126232674X">Data10!$GR$1:$GR$10,Data10!$GR$11:$GR$17</definedName>
    <definedName name="A126232674X_Data">Data10!$GR$11:$GR$17</definedName>
    <definedName name="A126232674X_Latest">Data10!$GR$17</definedName>
    <definedName name="A126232678J">Data11!$EI$1:$EI$10,Data11!$EI$11:$EI$17</definedName>
    <definedName name="A126232678J_Data">Data11!$EI$11:$EI$17</definedName>
    <definedName name="A126232678J_Latest">Data11!$EI$17</definedName>
    <definedName name="A126232682X">Data11!$HL$1:$HL$10,Data11!$HL$11:$HL$17</definedName>
    <definedName name="A126232682X_Data">Data11!$HL$11:$HL$17</definedName>
    <definedName name="A126232682X_Latest">Data11!$HL$17</definedName>
    <definedName name="A126232686J">Data10!$HS$1:$HS$10,Data10!$HS$11:$HS$17</definedName>
    <definedName name="A126232686J_Data">Data10!$HS$11:$HS$17</definedName>
    <definedName name="A126232686J_Latest">Data10!$HS$17</definedName>
    <definedName name="A126232690X">Data11!$AE$1:$AE$10,Data11!$AE$11:$AE$17</definedName>
    <definedName name="A126232690X_Data">Data11!$AE$11:$AE$17</definedName>
    <definedName name="A126232690X_Latest">Data11!$AE$17</definedName>
    <definedName name="A126232694J">Data11!$BF$1:$BF$10,Data11!$BF$11:$BF$17</definedName>
    <definedName name="A126232694J_Data">Data11!$BF$11:$BF$17</definedName>
    <definedName name="A126232694J_Latest">Data11!$BF$17</definedName>
    <definedName name="A126232698T">Data11!$GK$1:$GK$10,Data11!$GK$11:$GK$17</definedName>
    <definedName name="A126232698T_Data">Data11!$GK$11:$GK$17</definedName>
    <definedName name="A126232698T_Latest">Data11!$GK$17</definedName>
    <definedName name="A126232702W">Data11!$IM$1:$IM$10,Data11!$IM$11:$IM$17</definedName>
    <definedName name="A126232702W_Data">Data11!$IM$11:$IM$17</definedName>
    <definedName name="A126232702W_Latest">Data11!$IM$17</definedName>
    <definedName name="A126232706F">Data12!$AG$1:$AG$10,Data12!$AG$11:$AG$17</definedName>
    <definedName name="A126232706F_Data">Data12!$AG$11:$AG$17</definedName>
    <definedName name="A126232706F_Latest">Data12!$AG$17</definedName>
    <definedName name="A126232710W">Data12!$BH$1:$BH$10,Data12!$BH$11:$BH$17</definedName>
    <definedName name="A126232710W_Data">Data12!$BH$11:$BH$17</definedName>
    <definedName name="A126232710W_Latest">Data12!$BH$17</definedName>
    <definedName name="A126232714F">Data12!$DJ$1:$DJ$10,Data12!$DJ$11:$DJ$17</definedName>
    <definedName name="A126232714F_Data">Data12!$DJ$11:$DJ$17</definedName>
    <definedName name="A126232714F_Latest">Data12!$DJ$17</definedName>
    <definedName name="A126232718R">Data11!$ER$1:$ER$10,Data11!$ER$11:$ER$17</definedName>
    <definedName name="A126232718R_Data">Data11!$ER$11:$ER$17</definedName>
    <definedName name="A126232718R_Latest">Data11!$ER$17</definedName>
    <definedName name="A126232722F">Data12!$F$1:$F$10,Data12!$F$11:$F$17</definedName>
    <definedName name="A126232722F_Data">Data12!$F$11:$F$17</definedName>
    <definedName name="A126232722F_Latest">Data12!$F$17</definedName>
    <definedName name="A126232726R">Data10!$IB$1:$IB$10,Data10!$IB$11:$IB$17</definedName>
    <definedName name="A126232726R_Data">Data10!$IB$11:$IB$17</definedName>
    <definedName name="A126232726R_Latest">Data10!$IB$17</definedName>
    <definedName name="A126232730F">Data11!$BO$1:$BO$10,Data11!$BO$11:$BO$17</definedName>
    <definedName name="A126232730F_Data">Data11!$BO$11:$BO$17</definedName>
    <definedName name="A126232730F_Latest">Data11!$BO$17</definedName>
    <definedName name="A126232734R">Data11!$CP$1:$CP$10,Data11!$CP$11:$CP$17</definedName>
    <definedName name="A126232734R_Data">Data11!$CP$11:$CP$17</definedName>
    <definedName name="A126232734R_Latest">Data11!$CP$17</definedName>
    <definedName name="A126232738X">Data12!$CI$1:$CI$10,Data12!$CI$11:$CI$17</definedName>
    <definedName name="A126232738X_Data">Data12!$CI$11:$CI$17</definedName>
    <definedName name="A126232738X_Latest">Data12!$CI$17</definedName>
    <definedName name="A126232742R">Data12!$EK$1:$EK$10,Data12!$EK$11:$EK$17</definedName>
    <definedName name="A126232742R_Data">Data12!$EK$11:$EK$17</definedName>
    <definedName name="A126232742R_Latest">Data12!$EK$17</definedName>
    <definedName name="A126232746X">Data10!$FZ$1:$FZ$10,Data10!$FZ$11:$FZ$17</definedName>
    <definedName name="A126232746X_Data">Data10!$FZ$11:$FZ$17</definedName>
    <definedName name="A126232746X_Latest">Data10!$FZ$17</definedName>
    <definedName name="A126232750R">Data11!$DQ$1:$DQ$10,Data11!$DQ$11:$DQ$17</definedName>
    <definedName name="A126232750R_Data">Data11!$DQ$11:$DQ$17</definedName>
    <definedName name="A126232750R_Latest">Data11!$DQ$17</definedName>
    <definedName name="A126232754X">Data11!$GT$1:$GT$10,Data11!$GT$11:$GT$17</definedName>
    <definedName name="A126232754X_Data">Data11!$GT$11:$GT$17</definedName>
    <definedName name="A126232754X_Latest">Data11!$GT$17</definedName>
    <definedName name="A126232758J">Data10!$HA$1:$HA$10,Data10!$HA$11:$HA$17</definedName>
    <definedName name="A126232758J_Data">Data10!$HA$11:$HA$17</definedName>
    <definedName name="A126232758J_Latest">Data10!$HA$17</definedName>
    <definedName name="A126232762X">Data11!$M$1:$M$10,Data11!$M$11:$M$17</definedName>
    <definedName name="A126232762X_Data">Data11!$M$11:$M$17</definedName>
    <definedName name="A126232762X_Latest">Data11!$M$17</definedName>
    <definedName name="A126232766J">Data11!$AN$1:$AN$10,Data11!$AN$11:$AN$17</definedName>
    <definedName name="A126232766J_Data">Data11!$AN$11:$AN$17</definedName>
    <definedName name="A126232766J_Latest">Data11!$AN$17</definedName>
    <definedName name="A126232770X">Data11!$FS$1:$FS$10,Data11!$FS$11:$FS$17</definedName>
    <definedName name="A126232770X_Data">Data11!$FS$11:$FS$17</definedName>
    <definedName name="A126232770X_Latest">Data11!$FS$17</definedName>
    <definedName name="A126232774J">Data11!$HU$1:$HU$10,Data11!$HU$11:$HU$17</definedName>
    <definedName name="A126232774J_Data">Data11!$HU$11:$HU$17</definedName>
    <definedName name="A126232774J_Latest">Data11!$HU$17</definedName>
    <definedName name="A126232778T">Data12!$AM$1:$AM$10,Data12!$AM$11:$AM$17</definedName>
    <definedName name="A126232778T_Data">Data12!$AM$11:$AM$17</definedName>
    <definedName name="A126232778T_Latest">Data12!$AM$17</definedName>
    <definedName name="A126232782J">Data12!$BN$1:$BN$10,Data12!$BN$11:$BN$17</definedName>
    <definedName name="A126232782J_Data">Data12!$BN$11:$BN$17</definedName>
    <definedName name="A126232782J_Latest">Data12!$BN$17</definedName>
    <definedName name="A126232786T">Data12!$DP$1:$DP$10,Data12!$DP$11:$DP$17</definedName>
    <definedName name="A126232786T_Data">Data12!$DP$11:$DP$17</definedName>
    <definedName name="A126232786T_Latest">Data12!$DP$17</definedName>
    <definedName name="A126232790J">Data11!$EX$1:$EX$10,Data11!$EX$11:$EX$17</definedName>
    <definedName name="A126232790J_Data">Data11!$EX$11:$EX$17</definedName>
    <definedName name="A126232790J_Latest">Data11!$EX$17</definedName>
    <definedName name="A126232794T">Data12!$L$1:$L$10,Data12!$L$11:$L$17</definedName>
    <definedName name="A126232794T_Data">Data12!$L$11:$L$17</definedName>
    <definedName name="A126232794T_Latest">Data12!$L$17</definedName>
    <definedName name="A126232798A">Data10!$IH$1:$IH$10,Data10!$IH$11:$IH$17</definedName>
    <definedName name="A126232798A_Data">Data10!$IH$11:$IH$17</definedName>
    <definedName name="A126232798A_Latest">Data10!$IH$17</definedName>
    <definedName name="A126232802F">Data11!$BU$1:$BU$10,Data11!$BU$11:$BU$17</definedName>
    <definedName name="A126232802F_Data">Data11!$BU$11:$BU$17</definedName>
    <definedName name="A126232802F_Latest">Data11!$BU$17</definedName>
    <definedName name="A126232806R">Data11!$CV$1:$CV$10,Data11!$CV$11:$CV$17</definedName>
    <definedName name="A126232806R_Data">Data11!$CV$11:$CV$17</definedName>
    <definedName name="A126232806R_Latest">Data11!$CV$17</definedName>
    <definedName name="A126232810F">Data12!$CO$1:$CO$10,Data12!$CO$11:$CO$17</definedName>
    <definedName name="A126232810F_Data">Data12!$CO$11:$CO$17</definedName>
    <definedName name="A126232810F_Latest">Data12!$CO$17</definedName>
    <definedName name="A126232814R">Data12!$EQ$1:$EQ$10,Data12!$EQ$11:$EQ$17</definedName>
    <definedName name="A126232814R_Data">Data12!$EQ$11:$EQ$17</definedName>
    <definedName name="A126232814R_Latest">Data12!$EQ$17</definedName>
    <definedName name="A126232818X">Data10!$GF$1:$GF$10,Data10!$GF$11:$GF$17</definedName>
    <definedName name="A126232818X_Data">Data10!$GF$11:$GF$17</definedName>
    <definedName name="A126232818X_Latest">Data10!$GF$17</definedName>
    <definedName name="A126232822R">Data11!$DW$1:$DW$10,Data11!$DW$11:$DW$17</definedName>
    <definedName name="A126232822R_Data">Data11!$DW$11:$DW$17</definedName>
    <definedName name="A126232822R_Latest">Data11!$DW$17</definedName>
    <definedName name="A126232826X">Data11!$GZ$1:$GZ$10,Data11!$GZ$11:$GZ$17</definedName>
    <definedName name="A126232826X_Data">Data11!$GZ$11:$GZ$17</definedName>
    <definedName name="A126232826X_Latest">Data11!$GZ$17</definedName>
    <definedName name="A126232830R">Data10!$HG$1:$HG$10,Data10!$HG$11:$HG$17</definedName>
    <definedName name="A126232830R_Data">Data10!$HG$11:$HG$17</definedName>
    <definedName name="A126232830R_Latest">Data10!$HG$17</definedName>
    <definedName name="A126232834X">Data11!$S$1:$S$10,Data11!$S$11:$S$17</definedName>
    <definedName name="A126232834X_Data">Data11!$S$11:$S$17</definedName>
    <definedName name="A126232834X_Latest">Data11!$S$17</definedName>
    <definedName name="A126232838J">Data11!$AT$1:$AT$10,Data11!$AT$11:$AT$17</definedName>
    <definedName name="A126232838J_Data">Data11!$AT$11:$AT$17</definedName>
    <definedName name="A126232838J_Latest">Data11!$AT$17</definedName>
    <definedName name="A126232842X">Data11!$FY$1:$FY$10,Data11!$FY$11:$FY$17</definedName>
    <definedName name="A126232842X_Data">Data11!$FY$11:$FY$17</definedName>
    <definedName name="A126232842X_Latest">Data11!$FY$17</definedName>
    <definedName name="A126232846J">Data11!$IA$1:$IA$10,Data11!$IA$11:$IA$17</definedName>
    <definedName name="A126232846J_Data">Data11!$IA$11:$IA$17</definedName>
    <definedName name="A126232846J_Latest">Data11!$IA$17</definedName>
    <definedName name="A126232850X">Data12!$AS$1:$AS$10,Data12!$AS$11:$AS$17</definedName>
    <definedName name="A126232850X_Data">Data12!$AS$11:$AS$17</definedName>
    <definedName name="A126232850X_Latest">Data12!$AS$17</definedName>
    <definedName name="A126232854J">Data12!$BT$1:$BT$10,Data12!$BT$11:$BT$17</definedName>
    <definedName name="A126232854J_Data">Data12!$BT$11:$BT$17</definedName>
    <definedName name="A126232854J_Latest">Data12!$BT$17</definedName>
    <definedName name="A126232858T">Data12!$DV$1:$DV$10,Data12!$DV$11:$DV$17</definedName>
    <definedName name="A126232858T_Data">Data12!$DV$11:$DV$17</definedName>
    <definedName name="A126232858T_Latest">Data12!$DV$17</definedName>
    <definedName name="A126232862J">Data11!$FD$1:$FD$10,Data11!$FD$11:$FD$17</definedName>
    <definedName name="A126232862J_Data">Data11!$FD$11:$FD$17</definedName>
    <definedName name="A126232862J_Latest">Data11!$FD$17</definedName>
    <definedName name="A126232866T">Data12!$R$1:$R$10,Data12!$R$11:$R$17</definedName>
    <definedName name="A126232866T_Data">Data12!$R$11:$R$17</definedName>
    <definedName name="A126232866T_Latest">Data12!$R$17</definedName>
    <definedName name="A126232870J">Data10!$IN$1:$IN$10,Data10!$IN$11:$IN$17</definedName>
    <definedName name="A126232870J_Data">Data10!$IN$11:$IN$17</definedName>
    <definedName name="A126232870J_Latest">Data10!$IN$17</definedName>
    <definedName name="A126232874T">Data11!$CA$1:$CA$10,Data11!$CA$11:$CA$17</definedName>
    <definedName name="A126232874T_Data">Data11!$CA$11:$CA$17</definedName>
    <definedName name="A126232874T_Latest">Data11!$CA$17</definedName>
    <definedName name="A126232878A">Data11!$DB$1:$DB$10,Data11!$DB$11:$DB$17</definedName>
    <definedName name="A126232878A_Data">Data11!$DB$11:$DB$17</definedName>
    <definedName name="A126232878A_Latest">Data11!$DB$17</definedName>
    <definedName name="A126232882T">Data12!$CU$1:$CU$10,Data12!$CU$11:$CU$17</definedName>
    <definedName name="A126232882T_Data">Data12!$CU$11:$CU$17</definedName>
    <definedName name="A126232882T_Latest">Data12!$CU$17</definedName>
    <definedName name="A126232886A">Data12!$EW$1:$EW$10,Data12!$EW$11:$EW$17</definedName>
    <definedName name="A126232886A_Data">Data12!$EW$11:$EW$17</definedName>
    <definedName name="A126232886A_Latest">Data12!$EW$17</definedName>
    <definedName name="A126232890T">Data10!$GL$1:$GL$10,Data10!$GL$11:$GL$17</definedName>
    <definedName name="A126232890T_Data">Data10!$GL$11:$GL$17</definedName>
    <definedName name="A126232890T_Latest">Data10!$GL$17</definedName>
    <definedName name="A126232894A">Data11!$EC$1:$EC$10,Data11!$EC$11:$EC$17</definedName>
    <definedName name="A126232894A_Data">Data11!$EC$11:$EC$17</definedName>
    <definedName name="A126232894A_Latest">Data11!$EC$17</definedName>
    <definedName name="A126232898K">Data11!$HF$1:$HF$10,Data11!$HF$11:$HF$17</definedName>
    <definedName name="A126232898K_Data">Data11!$HF$11:$HF$17</definedName>
    <definedName name="A126232898K_Latest">Data11!$HF$17</definedName>
    <definedName name="A126232902R">Data10!$HM$1:$HM$10,Data10!$HM$11:$HM$17</definedName>
    <definedName name="A126232902R_Data">Data10!$HM$11:$HM$17</definedName>
    <definedName name="A126232902R_Latest">Data10!$HM$17</definedName>
    <definedName name="A126232906X">Data11!$Y$1:$Y$10,Data11!$Y$11:$Y$17</definedName>
    <definedName name="A126232906X_Data">Data11!$Y$11:$Y$17</definedName>
    <definedName name="A126232906X_Latest">Data11!$Y$17</definedName>
    <definedName name="A126232910R">Data11!$AZ$1:$AZ$10,Data11!$AZ$11:$AZ$17</definedName>
    <definedName name="A126232910R_Data">Data11!$AZ$11:$AZ$17</definedName>
    <definedName name="A126232910R_Latest">Data11!$AZ$17</definedName>
    <definedName name="A126232914X">Data11!$GE$1:$GE$10,Data11!$GE$11:$GE$17</definedName>
    <definedName name="A126232914X_Data">Data11!$GE$11:$GE$17</definedName>
    <definedName name="A126232914X_Latest">Data11!$GE$17</definedName>
    <definedName name="A126232918J">Data11!$IG$1:$IG$10,Data11!$IG$11:$IG$17</definedName>
    <definedName name="A126232918J_Data">Data11!$IG$11:$IG$17</definedName>
    <definedName name="A126232918J_Latest">Data11!$IG$17</definedName>
    <definedName name="A126232994K">Data12!$AV$1:$AV$10,Data12!$AV$11:$AV$17</definedName>
    <definedName name="A126232994K_Data">Data12!$AV$11:$AV$17</definedName>
    <definedName name="A126232994K_Latest">Data12!$AV$17</definedName>
    <definedName name="A126232998V">Data12!$BW$1:$BW$10,Data12!$BW$11:$BW$17</definedName>
    <definedName name="A126232998V_Data">Data12!$BW$11:$BW$17</definedName>
    <definedName name="A126232998V_Latest">Data12!$BW$17</definedName>
    <definedName name="A126233002A">Data12!$DY$1:$DY$10,Data12!$DY$11:$DY$17</definedName>
    <definedName name="A126233002A_Data">Data12!$DY$11:$DY$17</definedName>
    <definedName name="A126233002A_Latest">Data12!$DY$17</definedName>
    <definedName name="A126233006K">Data11!$FG$1:$FG$10,Data11!$FG$11:$FG$17</definedName>
    <definedName name="A126233006K_Data">Data11!$FG$11:$FG$17</definedName>
    <definedName name="A126233006K_Latest">Data11!$FG$17</definedName>
    <definedName name="A126233010A">Data12!$U$1:$U$10,Data12!$U$11:$U$17</definedName>
    <definedName name="A126233010A_Data">Data12!$U$11:$U$17</definedName>
    <definedName name="A126233010A_Latest">Data12!$U$17</definedName>
    <definedName name="A126233014K">Data10!$IQ$1:$IQ$10,Data10!$IQ$11:$IQ$17</definedName>
    <definedName name="A126233014K_Data">Data10!$IQ$11:$IQ$17</definedName>
    <definedName name="A126233014K_Latest">Data10!$IQ$17</definedName>
    <definedName name="A126233018V">Data11!$CD$1:$CD$10,Data11!$CD$11:$CD$17</definedName>
    <definedName name="A126233018V_Data">Data11!$CD$11:$CD$17</definedName>
    <definedName name="A126233018V_Latest">Data11!$CD$17</definedName>
    <definedName name="A126233022K">Data11!$DE$1:$DE$10,Data11!$DE$11:$DE$17</definedName>
    <definedName name="A126233022K_Data">Data11!$DE$11:$DE$17</definedName>
    <definedName name="A126233022K_Latest">Data11!$DE$17</definedName>
    <definedName name="A126233026V">Data12!$CX$1:$CX$10,Data12!$CX$11:$CX$17</definedName>
    <definedName name="A126233026V_Data">Data12!$CX$11:$CX$17</definedName>
    <definedName name="A126233026V_Latest">Data12!$CX$17</definedName>
    <definedName name="A126233030K">Data12!$EZ$1:$EZ$10,Data12!$EZ$11:$EZ$17</definedName>
    <definedName name="A126233030K_Data">Data12!$EZ$11:$EZ$17</definedName>
    <definedName name="A126233030K_Latest">Data12!$EZ$17</definedName>
    <definedName name="A126233034V">Data10!$GO$1:$GO$10,Data10!$GO$11:$GO$17</definedName>
    <definedName name="A126233034V_Data">Data10!$GO$11:$GO$17</definedName>
    <definedName name="A126233034V_Latest">Data10!$GO$17</definedName>
    <definedName name="A126233038C">Data11!$EF$1:$EF$10,Data11!$EF$11:$EF$17</definedName>
    <definedName name="A126233038C_Data">Data11!$EF$11:$EF$17</definedName>
    <definedName name="A126233038C_Latest">Data11!$EF$17</definedName>
    <definedName name="A126233042V">Data11!$HI$1:$HI$10,Data11!$HI$11:$HI$17</definedName>
    <definedName name="A126233042V_Data">Data11!$HI$11:$HI$17</definedName>
    <definedName name="A126233042V_Latest">Data11!$HI$17</definedName>
    <definedName name="A126233046C">Data10!$HP$1:$HP$10,Data10!$HP$11:$HP$17</definedName>
    <definedName name="A126233046C_Data">Data10!$HP$11:$HP$17</definedName>
    <definedName name="A126233046C_Latest">Data10!$HP$17</definedName>
    <definedName name="A126233050V">Data11!$AB$1:$AB$10,Data11!$AB$11:$AB$17</definedName>
    <definedName name="A126233050V_Data">Data11!$AB$11:$AB$17</definedName>
    <definedName name="A126233050V_Latest">Data11!$AB$17</definedName>
    <definedName name="A126233054C">Data11!$BC$1:$BC$10,Data11!$BC$11:$BC$17</definedName>
    <definedName name="A126233054C_Data">Data11!$BC$11:$BC$17</definedName>
    <definedName name="A126233054C_Latest">Data11!$BC$17</definedName>
    <definedName name="A126233058L">Data11!$GH$1:$GH$10,Data11!$GH$11:$GH$17</definedName>
    <definedName name="A126233058L_Data">Data11!$GH$11:$GH$17</definedName>
    <definedName name="A126233058L_Latest">Data11!$GH$17</definedName>
    <definedName name="A126233062C">Data11!$IJ$1:$IJ$10,Data11!$IJ$11:$IJ$17</definedName>
    <definedName name="A126233062C_Data">Data11!$IJ$11:$IJ$17</definedName>
    <definedName name="A126233062C_Latest">Data11!$IJ$17</definedName>
    <definedName name="A126233066L">Data12!$BE$1:$BE$10,Data12!$BE$11:$BE$17</definedName>
    <definedName name="A126233066L_Data">Data12!$BE$11:$BE$17</definedName>
    <definedName name="A126233066L_Latest">Data12!$BE$17</definedName>
    <definedName name="A126233070C">Data12!$CF$1:$CF$10,Data12!$CF$11:$CF$17</definedName>
    <definedName name="A126233070C_Data">Data12!$CF$11:$CF$17</definedName>
    <definedName name="A126233070C_Latest">Data12!$CF$17</definedName>
    <definedName name="A126233074L">Data12!$EH$1:$EH$10,Data12!$EH$11:$EH$17</definedName>
    <definedName name="A126233074L_Data">Data12!$EH$11:$EH$17</definedName>
    <definedName name="A126233074L_Latest">Data12!$EH$17</definedName>
    <definedName name="A126233078W">Data11!$FP$1:$FP$10,Data11!$FP$11:$FP$17</definedName>
    <definedName name="A126233078W_Data">Data11!$FP$11:$FP$17</definedName>
    <definedName name="A126233078W_Latest">Data11!$FP$17</definedName>
    <definedName name="A126233082L">Data12!$AD$1:$AD$10,Data12!$AD$11:$AD$17</definedName>
    <definedName name="A126233082L_Data">Data12!$AD$11:$AD$17</definedName>
    <definedName name="A126233082L_Latest">Data12!$AD$17</definedName>
    <definedName name="A126233086W">Data11!$J$1:$J$10,Data11!$J$11:$J$17</definedName>
    <definedName name="A126233086W_Data">Data11!$J$11:$J$17</definedName>
    <definedName name="A126233086W_Latest">Data11!$J$17</definedName>
    <definedName name="A126233090L">Data11!$CM$1:$CM$10,Data11!$CM$11:$CM$17</definedName>
    <definedName name="A126233090L_Data">Data11!$CM$11:$CM$17</definedName>
    <definedName name="A126233090L_Latest">Data11!$CM$17</definedName>
    <definedName name="A126233094W">Data11!$DN$1:$DN$10,Data11!$DN$11:$DN$17</definedName>
    <definedName name="A126233094W_Data">Data11!$DN$11:$DN$17</definedName>
    <definedName name="A126233094W_Latest">Data11!$DN$17</definedName>
    <definedName name="A126233098F">Data12!$DG$1:$DG$10,Data12!$DG$11:$DG$17</definedName>
    <definedName name="A126233098F_Data">Data12!$DG$11:$DG$17</definedName>
    <definedName name="A126233098F_Latest">Data12!$DG$17</definedName>
    <definedName name="A126233102K">Data12!$FI$1:$FI$10,Data12!$FI$11:$FI$17</definedName>
    <definedName name="A126233102K_Data">Data12!$FI$11:$FI$17</definedName>
    <definedName name="A126233102K_Latest">Data12!$FI$17</definedName>
    <definedName name="A126233106V">Data10!$GX$1:$GX$10,Data10!$GX$11:$GX$17</definedName>
    <definedName name="A126233106V_Data">Data10!$GX$11:$GX$17</definedName>
    <definedName name="A126233106V_Latest">Data10!$GX$17</definedName>
    <definedName name="A126233110K">Data11!$EO$1:$EO$10,Data11!$EO$11:$EO$17</definedName>
    <definedName name="A126233110K_Data">Data11!$EO$11:$EO$17</definedName>
    <definedName name="A126233110K_Latest">Data11!$EO$17</definedName>
    <definedName name="A126233114V">Data11!$HR$1:$HR$10,Data11!$HR$11:$HR$17</definedName>
    <definedName name="A126233114V_Data">Data11!$HR$11:$HR$17</definedName>
    <definedName name="A126233114V_Latest">Data11!$HR$17</definedName>
    <definedName name="A126233118C">Data10!$HY$1:$HY$10,Data10!$HY$11:$HY$17</definedName>
    <definedName name="A126233118C_Data">Data10!$HY$11:$HY$17</definedName>
    <definedName name="A126233118C_Latest">Data10!$HY$17</definedName>
    <definedName name="A126233122V">Data11!$AK$1:$AK$10,Data11!$AK$11:$AK$17</definedName>
    <definedName name="A126233122V_Data">Data11!$AK$11:$AK$17</definedName>
    <definedName name="A126233122V_Latest">Data11!$AK$17</definedName>
    <definedName name="A126233126C">Data11!$BL$1:$BL$10,Data11!$BL$11:$BL$17</definedName>
    <definedName name="A126233126C_Data">Data11!$BL$11:$BL$17</definedName>
    <definedName name="A126233126C_Latest">Data11!$BL$17</definedName>
    <definedName name="A126233130V">Data11!$GQ$1:$GQ$10,Data11!$GQ$11:$GQ$17</definedName>
    <definedName name="A126233130V_Data">Data11!$GQ$11:$GQ$17</definedName>
    <definedName name="A126233130V_Latest">Data11!$GQ$17</definedName>
    <definedName name="A126233134C">Data12!$C$1:$C$10,Data12!$C$11:$C$17</definedName>
    <definedName name="A126233134C_Data">Data12!$C$11:$C$17</definedName>
    <definedName name="A126233134C_Latest">Data12!$C$17</definedName>
    <definedName name="A126233138L">Data12!$AJ$1:$AJ$10,Data12!$AJ$11:$AJ$17</definedName>
    <definedName name="A126233138L_Data">Data12!$AJ$11:$AJ$17</definedName>
    <definedName name="A126233138L_Latest">Data12!$AJ$17</definedName>
    <definedName name="A126233142C">Data12!$BK$1:$BK$10,Data12!$BK$11:$BK$17</definedName>
    <definedName name="A126233142C_Data">Data12!$BK$11:$BK$17</definedName>
    <definedName name="A126233142C_Latest">Data12!$BK$17</definedName>
    <definedName name="A126233146L">Data12!$DM$1:$DM$10,Data12!$DM$11:$DM$17</definedName>
    <definedName name="A126233146L_Data">Data12!$DM$11:$DM$17</definedName>
    <definedName name="A126233146L_Latest">Data12!$DM$17</definedName>
    <definedName name="A126233150C">Data11!$EU$1:$EU$10,Data11!$EU$11:$EU$17</definedName>
    <definedName name="A126233150C_Data">Data11!$EU$11:$EU$17</definedName>
    <definedName name="A126233150C_Latest">Data11!$EU$17</definedName>
    <definedName name="A126233154L">Data12!$I$1:$I$10,Data12!$I$11:$I$17</definedName>
    <definedName name="A126233154L_Data">Data12!$I$11:$I$17</definedName>
    <definedName name="A126233154L_Latest">Data12!$I$17</definedName>
    <definedName name="A126233158W">Data10!$IE$1:$IE$10,Data10!$IE$11:$IE$17</definedName>
    <definedName name="A126233158W_Data">Data10!$IE$11:$IE$17</definedName>
    <definedName name="A126233158W_Latest">Data10!$IE$17</definedName>
    <definedName name="A126233162L">Data11!$BR$1:$BR$10,Data11!$BR$11:$BR$17</definedName>
    <definedName name="A126233162L_Data">Data11!$BR$11:$BR$17</definedName>
    <definedName name="A126233162L_Latest">Data11!$BR$17</definedName>
    <definedName name="A126233166W">Data11!$CS$1:$CS$10,Data11!$CS$11:$CS$17</definedName>
    <definedName name="A126233166W_Data">Data11!$CS$11:$CS$17</definedName>
    <definedName name="A126233166W_Latest">Data11!$CS$17</definedName>
    <definedName name="A126233170L">Data12!$CL$1:$CL$10,Data12!$CL$11:$CL$17</definedName>
    <definedName name="A126233170L_Data">Data12!$CL$11:$CL$17</definedName>
    <definedName name="A126233170L_Latest">Data12!$CL$17</definedName>
    <definedName name="A126233174W">Data12!$EN$1:$EN$10,Data12!$EN$11:$EN$17</definedName>
    <definedName name="A126233174W_Data">Data12!$EN$11:$EN$17</definedName>
    <definedName name="A126233174W_Latest">Data12!$EN$17</definedName>
    <definedName name="A126233178F">Data10!$GC$1:$GC$10,Data10!$GC$11:$GC$17</definedName>
    <definedName name="A126233178F_Data">Data10!$GC$11:$GC$17</definedName>
    <definedName name="A126233178F_Latest">Data10!$GC$17</definedName>
    <definedName name="A126233182W">Data11!$DT$1:$DT$10,Data11!$DT$11:$DT$17</definedName>
    <definedName name="A126233182W_Data">Data11!$DT$11:$DT$17</definedName>
    <definedName name="A126233182W_Latest">Data11!$DT$17</definedName>
    <definedName name="A126233186F">Data11!$GW$1:$GW$10,Data11!$GW$11:$GW$17</definedName>
    <definedName name="A126233186F_Data">Data11!$GW$11:$GW$17</definedName>
    <definedName name="A126233186F_Latest">Data11!$GW$17</definedName>
    <definedName name="A126233190W">Data10!$HD$1:$HD$10,Data10!$HD$11:$HD$17</definedName>
    <definedName name="A126233190W_Data">Data10!$HD$11:$HD$17</definedName>
    <definedName name="A126233190W_Latest">Data10!$HD$17</definedName>
    <definedName name="A126233194F">Data11!$P$1:$P$10,Data11!$P$11:$P$17</definedName>
    <definedName name="A126233194F_Data">Data11!$P$11:$P$17</definedName>
    <definedName name="A126233194F_Latest">Data11!$P$17</definedName>
    <definedName name="A126233198R">Data11!$AQ$1:$AQ$10,Data11!$AQ$11:$AQ$17</definedName>
    <definedName name="A126233198R_Data">Data11!$AQ$11:$AQ$17</definedName>
    <definedName name="A126233198R_Latest">Data11!$AQ$17</definedName>
    <definedName name="A126233202V">Data11!$FV$1:$FV$10,Data11!$FV$11:$FV$17</definedName>
    <definedName name="A126233202V_Data">Data11!$FV$11:$FV$17</definedName>
    <definedName name="A126233202V_Latest">Data11!$FV$17</definedName>
    <definedName name="A126233206C">Data11!$HX$1:$HX$10,Data11!$HX$11:$HX$17</definedName>
    <definedName name="A126233206C_Data">Data11!$HX$11:$HX$17</definedName>
    <definedName name="A126233206C_Latest">Data11!$HX$17</definedName>
    <definedName name="A126233282F">Data12!$AP$1:$AP$10,Data12!$AP$11:$AP$17</definedName>
    <definedName name="A126233282F_Data">Data12!$AP$11:$AP$17</definedName>
    <definedName name="A126233282F_Latest">Data12!$AP$17</definedName>
    <definedName name="A126233286R">Data12!$BQ$1:$BQ$10,Data12!$BQ$11:$BQ$17</definedName>
    <definedName name="A126233286R_Data">Data12!$BQ$11:$BQ$17</definedName>
    <definedName name="A126233286R_Latest">Data12!$BQ$17</definedName>
    <definedName name="A126233290F">Data12!$DS$1:$DS$10,Data12!$DS$11:$DS$17</definedName>
    <definedName name="A126233290F_Data">Data12!$DS$11:$DS$17</definedName>
    <definedName name="A126233290F_Latest">Data12!$DS$17</definedName>
    <definedName name="A126233294R">Data11!$FA$1:$FA$10,Data11!$FA$11:$FA$17</definedName>
    <definedName name="A126233294R_Data">Data11!$FA$11:$FA$17</definedName>
    <definedName name="A126233294R_Latest">Data11!$FA$17</definedName>
    <definedName name="A126233298X">Data12!$O$1:$O$10,Data12!$O$11:$O$17</definedName>
    <definedName name="A126233298X_Data">Data12!$O$11:$O$17</definedName>
    <definedName name="A126233298X_Latest">Data12!$O$17</definedName>
    <definedName name="A126233302C">Data10!$IK$1:$IK$10,Data10!$IK$11:$IK$17</definedName>
    <definedName name="A126233302C_Data">Data10!$IK$11:$IK$17</definedName>
    <definedName name="A126233302C_Latest">Data10!$IK$17</definedName>
    <definedName name="A126233306L">Data11!$BX$1:$BX$10,Data11!$BX$11:$BX$17</definedName>
    <definedName name="A126233306L_Data">Data11!$BX$11:$BX$17</definedName>
    <definedName name="A126233306L_Latest">Data11!$BX$17</definedName>
    <definedName name="A126233310C">Data11!$CY$1:$CY$10,Data11!$CY$11:$CY$17</definedName>
    <definedName name="A126233310C_Data">Data11!$CY$11:$CY$17</definedName>
    <definedName name="A126233310C_Latest">Data11!$CY$17</definedName>
    <definedName name="A126233314L">Data12!$CR$1:$CR$10,Data12!$CR$11:$CR$17</definedName>
    <definedName name="A126233314L_Data">Data12!$CR$11:$CR$17</definedName>
    <definedName name="A126233314L_Latest">Data12!$CR$17</definedName>
    <definedName name="A126233318W">Data12!$ET$1:$ET$10,Data12!$ET$11:$ET$17</definedName>
    <definedName name="A126233318W_Data">Data12!$ET$11:$ET$17</definedName>
    <definedName name="A126233318W_Latest">Data12!$ET$17</definedName>
    <definedName name="A126233322L">Data10!$GI$1:$GI$10,Data10!$GI$11:$GI$17</definedName>
    <definedName name="A126233322L_Data">Data10!$GI$11:$GI$17</definedName>
    <definedName name="A126233322L_Latest">Data10!$GI$17</definedName>
    <definedName name="A126233326W">Data11!$DZ$1:$DZ$10,Data11!$DZ$11:$DZ$17</definedName>
    <definedName name="A126233326W_Data">Data11!$DZ$11:$DZ$17</definedName>
    <definedName name="A126233326W_Latest">Data11!$DZ$17</definedName>
    <definedName name="A126233330L">Data11!$HC$1:$HC$10,Data11!$HC$11:$HC$17</definedName>
    <definedName name="A126233330L_Data">Data11!$HC$11:$HC$17</definedName>
    <definedName name="A126233330L_Latest">Data11!$HC$17</definedName>
    <definedName name="A126233334W">Data10!$HJ$1:$HJ$10,Data10!$HJ$11:$HJ$17</definedName>
    <definedName name="A126233334W_Data">Data10!$HJ$11:$HJ$17</definedName>
    <definedName name="A126233334W_Latest">Data10!$HJ$17</definedName>
    <definedName name="A126233338F">Data11!$V$1:$V$10,Data11!$V$11:$V$17</definedName>
    <definedName name="A126233338F_Data">Data11!$V$11:$V$17</definedName>
    <definedName name="A126233338F_Latest">Data11!$V$17</definedName>
    <definedName name="A126233342W">Data11!$AW$1:$AW$10,Data11!$AW$11:$AW$17</definedName>
    <definedName name="A126233342W_Data">Data11!$AW$11:$AW$17</definedName>
    <definedName name="A126233342W_Latest">Data11!$AW$17</definedName>
    <definedName name="A126233346F">Data11!$GB$1:$GB$10,Data11!$GB$11:$GB$17</definedName>
    <definedName name="A126233346F_Data">Data11!$GB$11:$GB$17</definedName>
    <definedName name="A126233346F_Latest">Data11!$GB$17</definedName>
    <definedName name="A126233350W">Data11!$ID$1:$ID$10,Data11!$ID$11:$ID$17</definedName>
    <definedName name="A126233350W_Data">Data11!$ID$11:$ID$17</definedName>
    <definedName name="A126233350W_Latest">Data11!$ID$17</definedName>
    <definedName name="A126233354F">Data12!$BB$1:$BB$10,Data12!$BB$11:$BB$17</definedName>
    <definedName name="A126233354F_Data">Data12!$BB$11:$BB$17</definedName>
    <definedName name="A126233354F_Latest">Data12!$BB$17</definedName>
    <definedName name="A126233358R">Data12!$CC$1:$CC$10,Data12!$CC$11:$CC$17</definedName>
    <definedName name="A126233358R_Data">Data12!$CC$11:$CC$17</definedName>
    <definedName name="A126233358R_Latest">Data12!$CC$17</definedName>
    <definedName name="A126233362F">Data12!$EE$1:$EE$10,Data12!$EE$11:$EE$17</definedName>
    <definedName name="A126233362F_Data">Data12!$EE$11:$EE$17</definedName>
    <definedName name="A126233362F_Latest">Data12!$EE$17</definedName>
    <definedName name="A126233366R">Data11!$FM$1:$FM$10,Data11!$FM$11:$FM$17</definedName>
    <definedName name="A126233366R_Data">Data11!$FM$11:$FM$17</definedName>
    <definedName name="A126233366R_Latest">Data11!$FM$17</definedName>
    <definedName name="A126233370F">Data12!$AA$1:$AA$10,Data12!$AA$11:$AA$17</definedName>
    <definedName name="A126233370F_Data">Data12!$AA$11:$AA$17</definedName>
    <definedName name="A126233370F_Latest">Data12!$AA$17</definedName>
    <definedName name="A126233374R">Data11!$G$1:$G$10,Data11!$G$11:$G$17</definedName>
    <definedName name="A126233374R_Data">Data11!$G$11:$G$17</definedName>
    <definedName name="A126233374R_Latest">Data11!$G$17</definedName>
    <definedName name="A126233378X">Data11!$CJ$1:$CJ$10,Data11!$CJ$11:$CJ$17</definedName>
    <definedName name="A126233378X_Data">Data11!$CJ$11:$CJ$17</definedName>
    <definedName name="A126233378X_Latest">Data11!$CJ$17</definedName>
    <definedName name="A126233382R">Data11!$DK$1:$DK$10,Data11!$DK$11:$DK$17</definedName>
    <definedName name="A126233382R_Data">Data11!$DK$11:$DK$17</definedName>
    <definedName name="A126233382R_Latest">Data11!$DK$17</definedName>
    <definedName name="A126233386X">Data12!$DD$1:$DD$10,Data12!$DD$11:$DD$17</definedName>
    <definedName name="A126233386X_Data">Data12!$DD$11:$DD$17</definedName>
    <definedName name="A126233386X_Latest">Data12!$DD$17</definedName>
    <definedName name="A126233390R">Data12!$FF$1:$FF$10,Data12!$FF$11:$FF$17</definedName>
    <definedName name="A126233390R_Data">Data12!$FF$11:$FF$17</definedName>
    <definedName name="A126233390R_Latest">Data12!$FF$17</definedName>
    <definedName name="A126233394X">Data10!$GU$1:$GU$10,Data10!$GU$11:$GU$17</definedName>
    <definedName name="A126233394X_Data">Data10!$GU$11:$GU$17</definedName>
    <definedName name="A126233394X_Latest">Data10!$GU$17</definedName>
    <definedName name="A126233398J">Data11!$EL$1:$EL$10,Data11!$EL$11:$EL$17</definedName>
    <definedName name="A126233398J_Data">Data11!$EL$11:$EL$17</definedName>
    <definedName name="A126233398J_Latest">Data11!$EL$17</definedName>
    <definedName name="A126233402L">Data11!$HO$1:$HO$10,Data11!$HO$11:$HO$17</definedName>
    <definedName name="A126233402L_Data">Data11!$HO$11:$HO$17</definedName>
    <definedName name="A126233402L_Latest">Data11!$HO$17</definedName>
    <definedName name="A126233406W">Data10!$HV$1:$HV$10,Data10!$HV$11:$HV$17</definedName>
    <definedName name="A126233406W_Data">Data10!$HV$11:$HV$17</definedName>
    <definedName name="A126233406W_Latest">Data10!$HV$17</definedName>
    <definedName name="A126233410L">Data11!$AH$1:$AH$10,Data11!$AH$11:$AH$17</definedName>
    <definedName name="A126233410L_Data">Data11!$AH$11:$AH$17</definedName>
    <definedName name="A126233410L_Latest">Data11!$AH$17</definedName>
    <definedName name="A126233414W">Data11!$BI$1:$BI$10,Data11!$BI$11:$BI$17</definedName>
    <definedName name="A126233414W_Data">Data11!$BI$11:$BI$17</definedName>
    <definedName name="A126233414W_Latest">Data11!$BI$17</definedName>
    <definedName name="A126233418F">Data11!$GN$1:$GN$10,Data11!$GN$11:$GN$17</definedName>
    <definedName name="A126233418F_Data">Data11!$GN$11:$GN$17</definedName>
    <definedName name="A126233418F_Latest">Data11!$GN$17</definedName>
    <definedName name="A126233422W">Data11!$IP$1:$IP$10,Data11!$IP$11:$IP$17</definedName>
    <definedName name="A126233422W_Data">Data11!$IP$11:$IP$17</definedName>
    <definedName name="A126233422W_Latest">Data11!$IP$17</definedName>
    <definedName name="A126233426F">Data14!$AK$1:$AK$10,Data14!$AK$11:$AK$17</definedName>
    <definedName name="A126233426F_Data">Data14!$AK$11:$AK$17</definedName>
    <definedName name="A126233426F_Latest">Data14!$AK$17</definedName>
    <definedName name="A126233430W">Data14!$BL$1:$BL$10,Data14!$BL$11:$BL$17</definedName>
    <definedName name="A126233430W_Data">Data14!$BL$11:$BL$17</definedName>
    <definedName name="A126233430W_Latest">Data14!$BL$17</definedName>
    <definedName name="A126233434F">Data14!$DN$1:$DN$10,Data14!$DN$11:$DN$17</definedName>
    <definedName name="A126233434F_Data">Data14!$DN$11:$DN$17</definedName>
    <definedName name="A126233434F_Latest">Data14!$DN$17</definedName>
    <definedName name="A126233438R">Data13!$EV$1:$EV$10,Data13!$EV$11:$EV$17</definedName>
    <definedName name="A126233438R_Data">Data13!$EV$11:$EV$17</definedName>
    <definedName name="A126233438R_Latest">Data13!$EV$17</definedName>
    <definedName name="A126233442F">Data14!$J$1:$J$10,Data14!$J$11:$J$17</definedName>
    <definedName name="A126233442F_Data">Data14!$J$11:$J$17</definedName>
    <definedName name="A126233442F_Latest">Data14!$J$17</definedName>
    <definedName name="A126233446R">Data12!$IF$1:$IF$10,Data12!$IF$11:$IF$17</definedName>
    <definedName name="A126233446R_Data">Data12!$IF$11:$IF$17</definedName>
    <definedName name="A126233446R_Latest">Data12!$IF$17</definedName>
    <definedName name="A126233450F">Data13!$BS$1:$BS$10,Data13!$BS$11:$BS$17</definedName>
    <definedName name="A126233450F_Data">Data13!$BS$11:$BS$17</definedName>
    <definedName name="A126233450F_Latest">Data13!$BS$17</definedName>
    <definedName name="A126233454R">Data13!$CT$1:$CT$10,Data13!$CT$11:$CT$17</definedName>
    <definedName name="A126233454R_Data">Data13!$CT$11:$CT$17</definedName>
    <definedName name="A126233454R_Latest">Data13!$CT$17</definedName>
    <definedName name="A126233458X">Data14!$CM$1:$CM$10,Data14!$CM$11:$CM$17</definedName>
    <definedName name="A126233458X_Data">Data14!$CM$11:$CM$17</definedName>
    <definedName name="A126233458X_Latest">Data14!$CM$17</definedName>
    <definedName name="A126233462R">Data14!$EO$1:$EO$10,Data14!$EO$11:$EO$17</definedName>
    <definedName name="A126233462R_Data">Data14!$EO$11:$EO$17</definedName>
    <definedName name="A126233462R_Latest">Data14!$EO$17</definedName>
    <definedName name="A126233466X">Data12!$GD$1:$GD$10,Data12!$GD$11:$GD$17</definedName>
    <definedName name="A126233466X_Data">Data12!$GD$11:$GD$17</definedName>
    <definedName name="A126233466X_Latest">Data12!$GD$17</definedName>
    <definedName name="A126233470R">Data13!$DU$1:$DU$10,Data13!$DU$11:$DU$17</definedName>
    <definedName name="A126233470R_Data">Data13!$DU$11:$DU$17</definedName>
    <definedName name="A126233470R_Latest">Data13!$DU$17</definedName>
    <definedName name="A126233474X">Data13!$GX$1:$GX$10,Data13!$GX$11:$GX$17</definedName>
    <definedName name="A126233474X_Data">Data13!$GX$11:$GX$17</definedName>
    <definedName name="A126233474X_Latest">Data13!$GX$17</definedName>
    <definedName name="A126233478J">Data12!$HE$1:$HE$10,Data12!$HE$11:$HE$17</definedName>
    <definedName name="A126233478J_Data">Data12!$HE$11:$HE$17</definedName>
    <definedName name="A126233478J_Latest">Data12!$HE$17</definedName>
    <definedName name="A126233482X">Data13!$Q$1:$Q$10,Data13!$Q$11:$Q$17</definedName>
    <definedName name="A126233482X_Data">Data13!$Q$11:$Q$17</definedName>
    <definedName name="A126233482X_Latest">Data13!$Q$17</definedName>
    <definedName name="A126233486J">Data13!$AR$1:$AR$10,Data13!$AR$11:$AR$17</definedName>
    <definedName name="A126233486J_Data">Data13!$AR$11:$AR$17</definedName>
    <definedName name="A126233486J_Latest">Data13!$AR$17</definedName>
    <definedName name="A126233490X">Data13!$FW$1:$FW$10,Data13!$FW$11:$FW$17</definedName>
    <definedName name="A126233490X_Data">Data13!$FW$11:$FW$17</definedName>
    <definedName name="A126233490X_Latest">Data13!$FW$17</definedName>
    <definedName name="A126233494J">Data13!$HY$1:$HY$10,Data13!$HY$11:$HY$17</definedName>
    <definedName name="A126233494J_Data">Data13!$HY$11:$HY$17</definedName>
    <definedName name="A126233494J_Latest">Data13!$HY$17</definedName>
    <definedName name="A126233498T">Data14!$S$1:$S$10,Data14!$S$11:$S$17</definedName>
    <definedName name="A126233498T_Data">Data14!$S$11:$S$17</definedName>
    <definedName name="A126233498T_Latest">Data14!$S$17</definedName>
    <definedName name="A126233502W">Data14!$AT$1:$AT$10,Data14!$AT$11:$AT$17</definedName>
    <definedName name="A126233502W_Data">Data14!$AT$11:$AT$17</definedName>
    <definedName name="A126233502W_Latest">Data14!$AT$17</definedName>
    <definedName name="A126233506F">Data14!$CV$1:$CV$10,Data14!$CV$11:$CV$17</definedName>
    <definedName name="A126233506F_Data">Data14!$CV$11:$CV$17</definedName>
    <definedName name="A126233506F_Latest">Data14!$CV$17</definedName>
    <definedName name="A126233510W">Data13!$ED$1:$ED$10,Data13!$ED$11:$ED$17</definedName>
    <definedName name="A126233510W_Data">Data13!$ED$11:$ED$17</definedName>
    <definedName name="A126233510W_Latest">Data13!$ED$17</definedName>
    <definedName name="A126233514F">Data13!$IH$1:$IH$10,Data13!$IH$11:$IH$17</definedName>
    <definedName name="A126233514F_Data">Data13!$IH$11:$IH$17</definedName>
    <definedName name="A126233514F_Latest">Data13!$IH$17</definedName>
    <definedName name="A126233518R">Data12!$HN$1:$HN$10,Data12!$HN$11:$HN$17</definedName>
    <definedName name="A126233518R_Data">Data12!$HN$11:$HN$17</definedName>
    <definedName name="A126233518R_Latest">Data12!$HN$17</definedName>
    <definedName name="A126233522F">Data13!$BA$1:$BA$10,Data13!$BA$11:$BA$17</definedName>
    <definedName name="A126233522F_Data">Data13!$BA$11:$BA$17</definedName>
    <definedName name="A126233522F_Latest">Data13!$BA$17</definedName>
    <definedName name="A126233526R">Data13!$CB$1:$CB$10,Data13!$CB$11:$CB$17</definedName>
    <definedName name="A126233526R_Data">Data13!$CB$11:$CB$17</definedName>
    <definedName name="A126233526R_Latest">Data13!$CB$17</definedName>
    <definedName name="A126233530F">Data14!$BU$1:$BU$10,Data14!$BU$11:$BU$17</definedName>
    <definedName name="A126233530F_Data">Data14!$BU$11:$BU$17</definedName>
    <definedName name="A126233530F_Latest">Data14!$BU$17</definedName>
    <definedName name="A126233534R">Data14!$DW$1:$DW$10,Data14!$DW$11:$DW$17</definedName>
    <definedName name="A126233534R_Data">Data14!$DW$11:$DW$17</definedName>
    <definedName name="A126233534R_Latest">Data14!$DW$17</definedName>
    <definedName name="A126233538X">Data12!$FL$1:$FL$10,Data12!$FL$11:$FL$17</definedName>
    <definedName name="A126233538X_Data">Data12!$FL$11:$FL$17</definedName>
    <definedName name="A126233538X_Latest">Data12!$FL$17</definedName>
    <definedName name="A126233542R">Data13!$DC$1:$DC$10,Data13!$DC$11:$DC$17</definedName>
    <definedName name="A126233542R_Data">Data13!$DC$11:$DC$17</definedName>
    <definedName name="A126233542R_Latest">Data13!$DC$17</definedName>
    <definedName name="A126233546X">Data13!$GF$1:$GF$10,Data13!$GF$11:$GF$17</definedName>
    <definedName name="A126233546X_Data">Data13!$GF$11:$GF$17</definedName>
    <definedName name="A126233546X_Latest">Data13!$GF$17</definedName>
    <definedName name="A126233550R">Data12!$GM$1:$GM$10,Data12!$GM$11:$GM$17</definedName>
    <definedName name="A126233550R_Data">Data12!$GM$11:$GM$17</definedName>
    <definedName name="A126233550R_Latest">Data12!$GM$17</definedName>
    <definedName name="A126233554X">Data12!$IO$1:$IO$10,Data12!$IO$11:$IO$17</definedName>
    <definedName name="A126233554X_Data">Data12!$IO$11:$IO$17</definedName>
    <definedName name="A126233554X_Latest">Data12!$IO$17</definedName>
    <definedName name="A126233558J">Data13!$Z$1:$Z$10,Data13!$Z$11:$Z$17</definedName>
    <definedName name="A126233558J_Data">Data13!$Z$11:$Z$17</definedName>
    <definedName name="A126233558J_Latest">Data13!$Z$17</definedName>
    <definedName name="A126233562X">Data13!$FE$1:$FE$10,Data13!$FE$11:$FE$17</definedName>
    <definedName name="A126233562X_Data">Data13!$FE$11:$FE$17</definedName>
    <definedName name="A126233562X_Latest">Data13!$FE$17</definedName>
    <definedName name="A126233566J">Data13!$HG$1:$HG$10,Data13!$HG$11:$HG$17</definedName>
    <definedName name="A126233566J_Data">Data13!$HG$11:$HG$17</definedName>
    <definedName name="A126233566J_Latest">Data13!$HG$17</definedName>
    <definedName name="A126233570X">Data14!$Y$1:$Y$10,Data14!$Y$11:$Y$17</definedName>
    <definedName name="A126233570X_Data">Data14!$Y$11:$Y$17</definedName>
    <definedName name="A126233570X_Latest">Data14!$Y$17</definedName>
    <definedName name="A126233574J">Data14!$AZ$1:$AZ$10,Data14!$AZ$11:$AZ$17</definedName>
    <definedName name="A126233574J_Data">Data14!$AZ$11:$AZ$17</definedName>
    <definedName name="A126233574J_Latest">Data14!$AZ$17</definedName>
    <definedName name="A126233578T">Data14!$DB$1:$DB$10,Data14!$DB$11:$DB$17</definedName>
    <definedName name="A126233578T_Data">Data14!$DB$11:$DB$17</definedName>
    <definedName name="A126233578T_Latest">Data14!$DB$17</definedName>
    <definedName name="A126233582J">Data13!$EJ$1:$EJ$10,Data13!$EJ$11:$EJ$17</definedName>
    <definedName name="A126233582J_Data">Data13!$EJ$11:$EJ$17</definedName>
    <definedName name="A126233582J_Latest">Data13!$EJ$17</definedName>
    <definedName name="A126233586T">Data13!$IN$1:$IN$10,Data13!$IN$11:$IN$17</definedName>
    <definedName name="A126233586T_Data">Data13!$IN$11:$IN$17</definedName>
    <definedName name="A126233586T_Latest">Data13!$IN$17</definedName>
    <definedName name="A126233590J">Data12!$HT$1:$HT$10,Data12!$HT$11:$HT$17</definedName>
    <definedName name="A126233590J_Data">Data12!$HT$11:$HT$17</definedName>
    <definedName name="A126233590J_Latest">Data12!$HT$17</definedName>
    <definedName name="A126233594T">Data13!$BG$1:$BG$10,Data13!$BG$11:$BG$17</definedName>
    <definedName name="A126233594T_Data">Data13!$BG$11:$BG$17</definedName>
    <definedName name="A126233594T_Latest">Data13!$BG$17</definedName>
    <definedName name="A126233598A">Data13!$CH$1:$CH$10,Data13!$CH$11:$CH$17</definedName>
    <definedName name="A126233598A_Data">Data13!$CH$11:$CH$17</definedName>
    <definedName name="A126233598A_Latest">Data13!$CH$17</definedName>
    <definedName name="A126233602F">Data14!$CA$1:$CA$10,Data14!$CA$11:$CA$17</definedName>
    <definedName name="A126233602F_Data">Data14!$CA$11:$CA$17</definedName>
    <definedName name="A126233602F_Latest">Data14!$CA$17</definedName>
    <definedName name="A126233606R">Data14!$EC$1:$EC$10,Data14!$EC$11:$EC$17</definedName>
    <definedName name="A126233606R_Data">Data14!$EC$11:$EC$17</definedName>
    <definedName name="A126233606R_Latest">Data14!$EC$17</definedName>
    <definedName name="A126233610F">Data12!$FR$1:$FR$10,Data12!$FR$11:$FR$17</definedName>
    <definedName name="A126233610F_Data">Data12!$FR$11:$FR$17</definedName>
    <definedName name="A126233610F_Latest">Data12!$FR$17</definedName>
    <definedName name="A126233614R">Data13!$DI$1:$DI$10,Data13!$DI$11:$DI$17</definedName>
    <definedName name="A126233614R_Data">Data13!$DI$11:$DI$17</definedName>
    <definedName name="A126233614R_Latest">Data13!$DI$17</definedName>
    <definedName name="A126233618X">Data13!$GL$1:$GL$10,Data13!$GL$11:$GL$17</definedName>
    <definedName name="A126233618X_Data">Data13!$GL$11:$GL$17</definedName>
    <definedName name="A126233618X_Latest">Data13!$GL$17</definedName>
    <definedName name="A126233622R">Data12!$GS$1:$GS$10,Data12!$GS$11:$GS$17</definedName>
    <definedName name="A126233622R_Data">Data12!$GS$11:$GS$17</definedName>
    <definedName name="A126233622R_Latest">Data12!$GS$17</definedName>
    <definedName name="A126233626X">Data13!$E$1:$E$10,Data13!$E$11:$E$17</definedName>
    <definedName name="A126233626X_Data">Data13!$E$11:$E$17</definedName>
    <definedName name="A126233626X_Latest">Data13!$E$17</definedName>
    <definedName name="A126233630R">Data13!$AF$1:$AF$10,Data13!$AF$11:$AF$17</definedName>
    <definedName name="A126233630R_Data">Data13!$AF$11:$AF$17</definedName>
    <definedName name="A126233630R_Latest">Data13!$AF$17</definedName>
    <definedName name="A126233634X">Data13!$FK$1:$FK$10,Data13!$FK$11:$FK$17</definedName>
    <definedName name="A126233634X_Data">Data13!$FK$11:$FK$17</definedName>
    <definedName name="A126233634X_Latest">Data13!$FK$17</definedName>
    <definedName name="A126233638J">Data13!$HM$1:$HM$10,Data13!$HM$11:$HM$17</definedName>
    <definedName name="A126233638J_Data">Data13!$HM$11:$HM$17</definedName>
    <definedName name="A126233638J_Latest">Data13!$HM$17</definedName>
    <definedName name="A126233642X">Data14!$AE$1:$AE$10,Data14!$AE$11:$AE$17</definedName>
    <definedName name="A126233642X_Data">Data14!$AE$11:$AE$17</definedName>
    <definedName name="A126233642X_Latest">Data14!$AE$17</definedName>
    <definedName name="A126233646J">Data14!$BF$1:$BF$10,Data14!$BF$11:$BF$17</definedName>
    <definedName name="A126233646J_Data">Data14!$BF$11:$BF$17</definedName>
    <definedName name="A126233646J_Latest">Data14!$BF$17</definedName>
    <definedName name="A126233650X">Data14!$DH$1:$DH$10,Data14!$DH$11:$DH$17</definedName>
    <definedName name="A126233650X_Data">Data14!$DH$11:$DH$17</definedName>
    <definedName name="A126233650X_Latest">Data14!$DH$17</definedName>
    <definedName name="A126233654J">Data13!$EP$1:$EP$10,Data13!$EP$11:$EP$17</definedName>
    <definedName name="A126233654J_Data">Data13!$EP$11:$EP$17</definedName>
    <definedName name="A126233654J_Latest">Data13!$EP$17</definedName>
    <definedName name="A126233658T">Data14!$D$1:$D$10,Data14!$D$11:$D$17</definedName>
    <definedName name="A126233658T_Data">Data14!$D$11:$D$17</definedName>
    <definedName name="A126233658T_Latest">Data14!$D$17</definedName>
    <definedName name="A126233662J">Data12!$HZ$1:$HZ$10,Data12!$HZ$11:$HZ$17</definedName>
    <definedName name="A126233662J_Data">Data12!$HZ$11:$HZ$17</definedName>
    <definedName name="A126233662J_Latest">Data12!$HZ$17</definedName>
    <definedName name="A126233666T">Data13!$BM$1:$BM$10,Data13!$BM$11:$BM$17</definedName>
    <definedName name="A126233666T_Data">Data13!$BM$11:$BM$17</definedName>
    <definedName name="A126233666T_Latest">Data13!$BM$17</definedName>
    <definedName name="A126233670J">Data13!$CN$1:$CN$10,Data13!$CN$11:$CN$17</definedName>
    <definedName name="A126233670J_Data">Data13!$CN$11:$CN$17</definedName>
    <definedName name="A126233670J_Latest">Data13!$CN$17</definedName>
    <definedName name="A126233674T">Data14!$CG$1:$CG$10,Data14!$CG$11:$CG$17</definedName>
    <definedName name="A126233674T_Data">Data14!$CG$11:$CG$17</definedName>
    <definedName name="A126233674T_Latest">Data14!$CG$17</definedName>
    <definedName name="A126233678A">Data14!$EI$1:$EI$10,Data14!$EI$11:$EI$17</definedName>
    <definedName name="A126233678A_Data">Data14!$EI$11:$EI$17</definedName>
    <definedName name="A126233678A_Latest">Data14!$EI$17</definedName>
    <definedName name="A126233682T">Data12!$FX$1:$FX$10,Data12!$FX$11:$FX$17</definedName>
    <definedName name="A126233682T_Data">Data12!$FX$11:$FX$17</definedName>
    <definedName name="A126233682T_Latest">Data12!$FX$17</definedName>
    <definedName name="A126233686A">Data13!$DO$1:$DO$10,Data13!$DO$11:$DO$17</definedName>
    <definedName name="A126233686A_Data">Data13!$DO$11:$DO$17</definedName>
    <definedName name="A126233686A_Latest">Data13!$DO$17</definedName>
    <definedName name="A126233690T">Data13!$GR$1:$GR$10,Data13!$GR$11:$GR$17</definedName>
    <definedName name="A126233690T_Data">Data13!$GR$11:$GR$17</definedName>
    <definedName name="A126233690T_Latest">Data13!$GR$17</definedName>
    <definedName name="A126233694A">Data12!$GY$1:$GY$10,Data12!$GY$11:$GY$17</definedName>
    <definedName name="A126233694A_Data">Data12!$GY$11:$GY$17</definedName>
    <definedName name="A126233694A_Latest">Data12!$GY$17</definedName>
    <definedName name="A126233698K">Data13!$K$1:$K$10,Data13!$K$11:$K$17</definedName>
    <definedName name="A126233698K_Data">Data13!$K$11:$K$17</definedName>
    <definedName name="A126233698K_Latest">Data13!$K$17</definedName>
    <definedName name="A126233702R">Data13!$AL$1:$AL$10,Data13!$AL$11:$AL$17</definedName>
    <definedName name="A126233702R_Data">Data13!$AL$11:$AL$17</definedName>
    <definedName name="A126233702R_Latest">Data13!$AL$17</definedName>
    <definedName name="A126233706X">Data13!$FQ$1:$FQ$10,Data13!$FQ$11:$FQ$17</definedName>
    <definedName name="A126233706X_Data">Data13!$FQ$11:$FQ$17</definedName>
    <definedName name="A126233706X_Latest">Data13!$FQ$17</definedName>
    <definedName name="A126233710R">Data13!$HS$1:$HS$10,Data13!$HS$11:$HS$17</definedName>
    <definedName name="A126233710R_Data">Data13!$HS$11:$HS$17</definedName>
    <definedName name="A126233710R_Latest">Data13!$HS$17</definedName>
    <definedName name="A126233786K">Data14!$AH$1:$AH$10,Data14!$AH$11:$AH$17</definedName>
    <definedName name="A126233786K_Data">Data14!$AH$11:$AH$17</definedName>
    <definedName name="A126233786K_Latest">Data14!$AH$17</definedName>
    <definedName name="A126233790A">Data14!$BI$1:$BI$10,Data14!$BI$11:$BI$17</definedName>
    <definedName name="A126233790A_Data">Data14!$BI$11:$BI$17</definedName>
    <definedName name="A126233790A_Latest">Data14!$BI$17</definedName>
    <definedName name="A126233794K">Data14!$DK$1:$DK$10,Data14!$DK$11:$DK$17</definedName>
    <definedName name="A126233794K_Data">Data14!$DK$11:$DK$17</definedName>
    <definedName name="A126233794K_Latest">Data14!$DK$17</definedName>
    <definedName name="A126233798V">Data13!$ES$1:$ES$10,Data13!$ES$11:$ES$17</definedName>
    <definedName name="A126233798V_Data">Data13!$ES$11:$ES$17</definedName>
    <definedName name="A126233798V_Latest">Data13!$ES$17</definedName>
    <definedName name="A126233802X">Data14!$G$1:$G$10,Data14!$G$11:$G$17</definedName>
    <definedName name="A126233802X_Data">Data14!$G$11:$G$17</definedName>
    <definedName name="A126233802X_Latest">Data14!$G$17</definedName>
    <definedName name="A126233806J">Data12!$IC$1:$IC$10,Data12!$IC$11:$IC$17</definedName>
    <definedName name="A126233806J_Data">Data12!$IC$11:$IC$17</definedName>
    <definedName name="A126233806J_Latest">Data12!$IC$17</definedName>
    <definedName name="A126233810X">Data13!$BP$1:$BP$10,Data13!$BP$11:$BP$17</definedName>
    <definedName name="A126233810X_Data">Data13!$BP$11:$BP$17</definedName>
    <definedName name="A126233810X_Latest">Data13!$BP$17</definedName>
    <definedName name="A126233814J">Data13!$CQ$1:$CQ$10,Data13!$CQ$11:$CQ$17</definedName>
    <definedName name="A126233814J_Data">Data13!$CQ$11:$CQ$17</definedName>
    <definedName name="A126233814J_Latest">Data13!$CQ$17</definedName>
    <definedName name="A126233818T">Data14!$CJ$1:$CJ$10,Data14!$CJ$11:$CJ$17</definedName>
    <definedName name="A126233818T_Data">Data14!$CJ$11:$CJ$17</definedName>
    <definedName name="A126233818T_Latest">Data14!$CJ$17</definedName>
    <definedName name="A126233822J">Data14!$EL$1:$EL$10,Data14!$EL$11:$EL$17</definedName>
    <definedName name="A126233822J_Data">Data14!$EL$11:$EL$17</definedName>
    <definedName name="A126233822J_Latest">Data14!$EL$17</definedName>
    <definedName name="A126233826T">Data12!$GA$1:$GA$10,Data12!$GA$11:$GA$17</definedName>
    <definedName name="A126233826T_Data">Data12!$GA$11:$GA$17</definedName>
    <definedName name="A126233826T_Latest">Data12!$GA$17</definedName>
    <definedName name="A126233830J">Data13!$DR$1:$DR$10,Data13!$DR$11:$DR$17</definedName>
    <definedName name="A126233830J_Data">Data13!$DR$11:$DR$17</definedName>
    <definedName name="A126233830J_Latest">Data13!$DR$17</definedName>
    <definedName name="A126233834T">Data13!$GU$1:$GU$10,Data13!$GU$11:$GU$17</definedName>
    <definedName name="A126233834T_Data">Data13!$GU$11:$GU$17</definedName>
    <definedName name="A126233834T_Latest">Data13!$GU$17</definedName>
    <definedName name="A126233838A">Data12!$HB$1:$HB$10,Data12!$HB$11:$HB$17</definedName>
    <definedName name="A126233838A_Data">Data12!$HB$11:$HB$17</definedName>
    <definedName name="A126233838A_Latest">Data12!$HB$17</definedName>
    <definedName name="A126233842T">Data13!$N$1:$N$10,Data13!$N$11:$N$17</definedName>
    <definedName name="A126233842T_Data">Data13!$N$11:$N$17</definedName>
    <definedName name="A126233842T_Latest">Data13!$N$17</definedName>
    <definedName name="A126233846A">Data13!$AO$1:$AO$10,Data13!$AO$11:$AO$17</definedName>
    <definedName name="A126233846A_Data">Data13!$AO$11:$AO$17</definedName>
    <definedName name="A126233846A_Latest">Data13!$AO$17</definedName>
    <definedName name="A126233850T">Data13!$FT$1:$FT$10,Data13!$FT$11:$FT$17</definedName>
    <definedName name="A126233850T_Data">Data13!$FT$11:$FT$17</definedName>
    <definedName name="A126233850T_Latest">Data13!$FT$17</definedName>
    <definedName name="A126233854A">Data13!$HV$1:$HV$10,Data13!$HV$11:$HV$17</definedName>
    <definedName name="A126233854A_Data">Data13!$HV$11:$HV$17</definedName>
    <definedName name="A126233854A_Latest">Data13!$HV$17</definedName>
    <definedName name="A126233858K">Data14!$AQ$1:$AQ$10,Data14!$AQ$11:$AQ$17</definedName>
    <definedName name="A126233858K_Data">Data14!$AQ$11:$AQ$17</definedName>
    <definedName name="A126233858K_Latest">Data14!$AQ$17</definedName>
    <definedName name="A126233862A">Data14!$BR$1:$BR$10,Data14!$BR$11:$BR$17</definedName>
    <definedName name="A126233862A_Data">Data14!$BR$11:$BR$17</definedName>
    <definedName name="A126233862A_Latest">Data14!$BR$17</definedName>
    <definedName name="A126233866K">Data14!$DT$1:$DT$10,Data14!$DT$11:$DT$17</definedName>
    <definedName name="A126233866K_Data">Data14!$DT$11:$DT$17</definedName>
    <definedName name="A126233866K_Latest">Data14!$DT$17</definedName>
    <definedName name="A126233870A">Data13!$FB$1:$FB$10,Data13!$FB$11:$FB$17</definedName>
    <definedName name="A126233870A_Data">Data13!$FB$11:$FB$17</definedName>
    <definedName name="A126233870A_Latest">Data13!$FB$17</definedName>
    <definedName name="A126233874K">Data14!$P$1:$P$10,Data14!$P$11:$P$17</definedName>
    <definedName name="A126233874K_Data">Data14!$P$11:$P$17</definedName>
    <definedName name="A126233874K_Latest">Data14!$P$17</definedName>
    <definedName name="A126233878V">Data12!$IL$1:$IL$10,Data12!$IL$11:$IL$17</definedName>
    <definedName name="A126233878V_Data">Data12!$IL$11:$IL$17</definedName>
    <definedName name="A126233878V_Latest">Data12!$IL$17</definedName>
    <definedName name="A126233882K">Data13!$BY$1:$BY$10,Data13!$BY$11:$BY$17</definedName>
    <definedName name="A126233882K_Data">Data13!$BY$11:$BY$17</definedName>
    <definedName name="A126233882K_Latest">Data13!$BY$17</definedName>
    <definedName name="A126233886V">Data13!$CZ$1:$CZ$10,Data13!$CZ$11:$CZ$17</definedName>
    <definedName name="A126233886V_Data">Data13!$CZ$11:$CZ$17</definedName>
    <definedName name="A126233886V_Latest">Data13!$CZ$17</definedName>
    <definedName name="A126233890K">Data14!$CS$1:$CS$10,Data14!$CS$11:$CS$17</definedName>
    <definedName name="A126233890K_Data">Data14!$CS$11:$CS$17</definedName>
    <definedName name="A126233890K_Latest">Data14!$CS$17</definedName>
    <definedName name="A126233894V">Data14!$EU$1:$EU$10,Data14!$EU$11:$EU$17</definedName>
    <definedName name="A126233894V_Data">Data14!$EU$11:$EU$17</definedName>
    <definedName name="A126233894V_Latest">Data14!$EU$17</definedName>
    <definedName name="A126233898C">Data12!$GJ$1:$GJ$10,Data12!$GJ$11:$GJ$17</definedName>
    <definedName name="A126233898C_Data">Data12!$GJ$11:$GJ$17</definedName>
    <definedName name="A126233898C_Latest">Data12!$GJ$17</definedName>
    <definedName name="A126233902J">Data13!$EA$1:$EA$10,Data13!$EA$11:$EA$17</definedName>
    <definedName name="A126233902J_Data">Data13!$EA$11:$EA$17</definedName>
    <definedName name="A126233902J_Latest">Data13!$EA$17</definedName>
    <definedName name="A126233906T">Data13!$HD$1:$HD$10,Data13!$HD$11:$HD$17</definedName>
    <definedName name="A126233906T_Data">Data13!$HD$11:$HD$17</definedName>
    <definedName name="A126233906T_Latest">Data13!$HD$17</definedName>
    <definedName name="A126233910J">Data12!$HK$1:$HK$10,Data12!$HK$11:$HK$17</definedName>
    <definedName name="A126233910J_Data">Data12!$HK$11:$HK$17</definedName>
    <definedName name="A126233910J_Latest">Data12!$HK$17</definedName>
    <definedName name="A126233914T">Data13!$W$1:$W$10,Data13!$W$11:$W$17</definedName>
    <definedName name="A126233914T_Data">Data13!$W$11:$W$17</definedName>
    <definedName name="A126233914T_Latest">Data13!$W$17</definedName>
    <definedName name="A126233918A">Data13!$AX$1:$AX$10,Data13!$AX$11:$AX$17</definedName>
    <definedName name="A126233918A_Data">Data13!$AX$11:$AX$17</definedName>
    <definedName name="A126233918A_Latest">Data13!$AX$17</definedName>
    <definedName name="A126233922T">Data13!$GC$1:$GC$10,Data13!$GC$11:$GC$17</definedName>
    <definedName name="A126233922T_Data">Data13!$GC$11:$GC$17</definedName>
    <definedName name="A126233922T_Latest">Data13!$GC$17</definedName>
    <definedName name="A126233926A">Data13!$IE$1:$IE$10,Data13!$IE$11:$IE$17</definedName>
    <definedName name="A126233926A_Data">Data13!$IE$11:$IE$17</definedName>
    <definedName name="A126233926A_Latest">Data13!$IE$17</definedName>
    <definedName name="A126233930T">Data14!$V$1:$V$10,Data14!$V$11:$V$17</definedName>
    <definedName name="A126233930T_Data">Data14!$V$11:$V$17</definedName>
    <definedName name="A126233930T_Latest">Data14!$V$17</definedName>
    <definedName name="A126233934A">Data14!$AW$1:$AW$10,Data14!$AW$11:$AW$17</definedName>
    <definedName name="A126233934A_Data">Data14!$AW$11:$AW$17</definedName>
    <definedName name="A126233934A_Latest">Data14!$AW$17</definedName>
    <definedName name="A126233938K">Data14!$CY$1:$CY$10,Data14!$CY$11:$CY$17</definedName>
    <definedName name="A126233938K_Data">Data14!$CY$11:$CY$17</definedName>
    <definedName name="A126233938K_Latest">Data14!$CY$17</definedName>
    <definedName name="A126233942A">Data13!$EG$1:$EG$10,Data13!$EG$11:$EG$17</definedName>
    <definedName name="A126233942A_Data">Data13!$EG$11:$EG$17</definedName>
    <definedName name="A126233942A_Latest">Data13!$EG$17</definedName>
    <definedName name="A126233946K">Data13!$IK$1:$IK$10,Data13!$IK$11:$IK$17</definedName>
    <definedName name="A126233946K_Data">Data13!$IK$11:$IK$17</definedName>
    <definedName name="A126233946K_Latest">Data13!$IK$17</definedName>
    <definedName name="A126233950A">Data12!$HQ$1:$HQ$10,Data12!$HQ$11:$HQ$17</definedName>
    <definedName name="A126233950A_Data">Data12!$HQ$11:$HQ$17</definedName>
    <definedName name="A126233950A_Latest">Data12!$HQ$17</definedName>
    <definedName name="A126233954K">Data13!$BD$1:$BD$10,Data13!$BD$11:$BD$17</definedName>
    <definedName name="A126233954K_Data">Data13!$BD$11:$BD$17</definedName>
    <definedName name="A126233954K_Latest">Data13!$BD$17</definedName>
    <definedName name="A126233958V">Data13!$CE$1:$CE$10,Data13!$CE$11:$CE$17</definedName>
    <definedName name="A126233958V_Data">Data13!$CE$11:$CE$17</definedName>
    <definedName name="A126233958V_Latest">Data13!$CE$17</definedName>
    <definedName name="A126233962K">Data14!$BX$1:$BX$10,Data14!$BX$11:$BX$17</definedName>
    <definedName name="A126233962K_Data">Data14!$BX$11:$BX$17</definedName>
    <definedName name="A126233962K_Latest">Data14!$BX$17</definedName>
    <definedName name="A126233966V">Data14!$DZ$1:$DZ$10,Data14!$DZ$11:$DZ$17</definedName>
    <definedName name="A126233966V_Data">Data14!$DZ$11:$DZ$17</definedName>
    <definedName name="A126233966V_Latest">Data14!$DZ$17</definedName>
    <definedName name="A126233970K">Data12!$FO$1:$FO$10,Data12!$FO$11:$FO$17</definedName>
    <definedName name="A126233970K_Data">Data12!$FO$11:$FO$17</definedName>
    <definedName name="A126233970K_Latest">Data12!$FO$17</definedName>
    <definedName name="A126233974V">Data13!$DF$1:$DF$10,Data13!$DF$11:$DF$17</definedName>
    <definedName name="A126233974V_Data">Data13!$DF$11:$DF$17</definedName>
    <definedName name="A126233974V_Latest">Data13!$DF$17</definedName>
    <definedName name="A126233978C">Data13!$GI$1:$GI$10,Data13!$GI$11:$GI$17</definedName>
    <definedName name="A126233978C_Data">Data13!$GI$11:$GI$17</definedName>
    <definedName name="A126233978C_Latest">Data13!$GI$17</definedName>
    <definedName name="A126233982V">Data12!$GP$1:$GP$10,Data12!$GP$11:$GP$17</definedName>
    <definedName name="A126233982V_Data">Data12!$GP$11:$GP$17</definedName>
    <definedName name="A126233982V_Latest">Data12!$GP$17</definedName>
    <definedName name="A126233986C">Data13!$B$1:$B$10,Data13!$B$11:$B$17</definedName>
    <definedName name="A126233986C_Data">Data13!$B$11:$B$17</definedName>
    <definedName name="A126233986C_Latest">Data13!$B$17</definedName>
    <definedName name="A126233990V">Data13!$AC$1:$AC$10,Data13!$AC$11:$AC$17</definedName>
    <definedName name="A126233990V_Data">Data13!$AC$11:$AC$17</definedName>
    <definedName name="A126233990V_Latest">Data13!$AC$17</definedName>
    <definedName name="A126233994C">Data13!$FH$1:$FH$10,Data13!$FH$11:$FH$17</definedName>
    <definedName name="A126233994C_Data">Data13!$FH$11:$FH$17</definedName>
    <definedName name="A126233994C_Latest">Data13!$FH$17</definedName>
    <definedName name="A126233998L">Data13!$HJ$1:$HJ$10,Data13!$HJ$11:$HJ$17</definedName>
    <definedName name="A126233998L_Data">Data13!$HJ$11:$HJ$17</definedName>
    <definedName name="A126233998L_Latest">Data13!$HJ$17</definedName>
    <definedName name="A126234074F">Data14!$AB$1:$AB$10,Data14!$AB$11:$AB$17</definedName>
    <definedName name="A126234074F_Data">Data14!$AB$11:$AB$17</definedName>
    <definedName name="A126234074F_Latest">Data14!$AB$17</definedName>
    <definedName name="A126234078R">Data14!$BC$1:$BC$10,Data14!$BC$11:$BC$17</definedName>
    <definedName name="A126234078R_Data">Data14!$BC$11:$BC$17</definedName>
    <definedName name="A126234078R_Latest">Data14!$BC$17</definedName>
    <definedName name="A126234082F">Data14!$DE$1:$DE$10,Data14!$DE$11:$DE$17</definedName>
    <definedName name="A126234082F_Data">Data14!$DE$11:$DE$17</definedName>
    <definedName name="A126234082F_Latest">Data14!$DE$17</definedName>
    <definedName name="A126234086R">Data13!$EM$1:$EM$10,Data13!$EM$11:$EM$17</definedName>
    <definedName name="A126234086R_Data">Data13!$EM$11:$EM$17</definedName>
    <definedName name="A126234086R_Latest">Data13!$EM$17</definedName>
    <definedName name="A126234090F">Data13!$IQ$1:$IQ$10,Data13!$IQ$11:$IQ$17</definedName>
    <definedName name="A126234090F_Data">Data13!$IQ$11:$IQ$17</definedName>
    <definedName name="A126234090F_Latest">Data13!$IQ$17</definedName>
    <definedName name="A126234094R">Data12!$HW$1:$HW$10,Data12!$HW$11:$HW$17</definedName>
    <definedName name="A126234094R_Data">Data12!$HW$11:$HW$17</definedName>
    <definedName name="A126234094R_Latest">Data12!$HW$17</definedName>
    <definedName name="A126234098X">Data13!$BJ$1:$BJ$10,Data13!$BJ$11:$BJ$17</definedName>
    <definedName name="A126234098X_Data">Data13!$BJ$11:$BJ$17</definedName>
    <definedName name="A126234098X_Latest">Data13!$BJ$17</definedName>
    <definedName name="A126234102C">Data13!$CK$1:$CK$10,Data13!$CK$11:$CK$17</definedName>
    <definedName name="A126234102C_Data">Data13!$CK$11:$CK$17</definedName>
    <definedName name="A126234102C_Latest">Data13!$CK$17</definedName>
    <definedName name="A126234106L">Data14!$CD$1:$CD$10,Data14!$CD$11:$CD$17</definedName>
    <definedName name="A126234106L_Data">Data14!$CD$11:$CD$17</definedName>
    <definedName name="A126234106L_Latest">Data14!$CD$17</definedName>
    <definedName name="A126234110C">Data14!$EF$1:$EF$10,Data14!$EF$11:$EF$17</definedName>
    <definedName name="A126234110C_Data">Data14!$EF$11:$EF$17</definedName>
    <definedName name="A126234110C_Latest">Data14!$EF$17</definedName>
    <definedName name="A126234114L">Data12!$FU$1:$FU$10,Data12!$FU$11:$FU$17</definedName>
    <definedName name="A126234114L_Data">Data12!$FU$11:$FU$17</definedName>
    <definedName name="A126234114L_Latest">Data12!$FU$17</definedName>
    <definedName name="A126234118W">Data13!$DL$1:$DL$10,Data13!$DL$11:$DL$17</definedName>
    <definedName name="A126234118W_Data">Data13!$DL$11:$DL$17</definedName>
    <definedName name="A126234118W_Latest">Data13!$DL$17</definedName>
    <definedName name="A126234122L">Data13!$GO$1:$GO$10,Data13!$GO$11:$GO$17</definedName>
    <definedName name="A126234122L_Data">Data13!$GO$11:$GO$17</definedName>
    <definedName name="A126234122L_Latest">Data13!$GO$17</definedName>
    <definedName name="A126234126W">Data12!$GV$1:$GV$10,Data12!$GV$11:$GV$17</definedName>
    <definedName name="A126234126W_Data">Data12!$GV$11:$GV$17</definedName>
    <definedName name="A126234126W_Latest">Data12!$GV$17</definedName>
    <definedName name="A126234130L">Data13!$H$1:$H$10,Data13!$H$11:$H$17</definedName>
    <definedName name="A126234130L_Data">Data13!$H$11:$H$17</definedName>
    <definedName name="A126234130L_Latest">Data13!$H$17</definedName>
    <definedName name="A126234134W">Data13!$AI$1:$AI$10,Data13!$AI$11:$AI$17</definedName>
    <definedName name="A126234134W_Data">Data13!$AI$11:$AI$17</definedName>
    <definedName name="A126234134W_Latest">Data13!$AI$17</definedName>
    <definedName name="A126234138F">Data13!$FN$1:$FN$10,Data13!$FN$11:$FN$17</definedName>
    <definedName name="A126234138F_Data">Data13!$FN$11:$FN$17</definedName>
    <definedName name="A126234138F_Latest">Data13!$FN$17</definedName>
    <definedName name="A126234142W">Data13!$HP$1:$HP$10,Data13!$HP$11:$HP$17</definedName>
    <definedName name="A126234142W_Data">Data13!$HP$11:$HP$17</definedName>
    <definedName name="A126234142W_Latest">Data13!$HP$17</definedName>
    <definedName name="A126234146F">Data14!$AN$1:$AN$10,Data14!$AN$11:$AN$17</definedName>
    <definedName name="A126234146F_Data">Data14!$AN$11:$AN$17</definedName>
    <definedName name="A126234146F_Latest">Data14!$AN$17</definedName>
    <definedName name="A126234150W">Data14!$BO$1:$BO$10,Data14!$BO$11:$BO$17</definedName>
    <definedName name="A126234150W_Data">Data14!$BO$11:$BO$17</definedName>
    <definedName name="A126234150W_Latest">Data14!$BO$17</definedName>
    <definedName name="A126234154F">Data14!$DQ$1:$DQ$10,Data14!$DQ$11:$DQ$17</definedName>
    <definedName name="A126234154F_Data">Data14!$DQ$11:$DQ$17</definedName>
    <definedName name="A126234154F_Latest">Data14!$DQ$17</definedName>
    <definedName name="A126234158R">Data13!$EY$1:$EY$10,Data13!$EY$11:$EY$17</definedName>
    <definedName name="A126234158R_Data">Data13!$EY$11:$EY$17</definedName>
    <definedName name="A126234158R_Latest">Data13!$EY$17</definedName>
    <definedName name="A126234162F">Data14!$M$1:$M$10,Data14!$M$11:$M$17</definedName>
    <definedName name="A126234162F_Data">Data14!$M$11:$M$17</definedName>
    <definedName name="A126234162F_Latest">Data14!$M$17</definedName>
    <definedName name="A126234166R">Data12!$II$1:$II$10,Data12!$II$11:$II$17</definedName>
    <definedName name="A126234166R_Data">Data12!$II$11:$II$17</definedName>
    <definedName name="A126234166R_Latest">Data12!$II$17</definedName>
    <definedName name="A126234170F">Data13!$BV$1:$BV$10,Data13!$BV$11:$BV$17</definedName>
    <definedName name="A126234170F_Data">Data13!$BV$11:$BV$17</definedName>
    <definedName name="A126234170F_Latest">Data13!$BV$17</definedName>
    <definedName name="A126234174R">Data13!$CW$1:$CW$10,Data13!$CW$11:$CW$17</definedName>
    <definedName name="A126234174R_Data">Data13!$CW$11:$CW$17</definedName>
    <definedName name="A126234174R_Latest">Data13!$CW$17</definedName>
    <definedName name="A126234178X">Data14!$CP$1:$CP$10,Data14!$CP$11:$CP$17</definedName>
    <definedName name="A126234178X_Data">Data14!$CP$11:$CP$17</definedName>
    <definedName name="A126234178X_Latest">Data14!$CP$17</definedName>
    <definedName name="A126234182R">Data14!$ER$1:$ER$10,Data14!$ER$11:$ER$17</definedName>
    <definedName name="A126234182R_Data">Data14!$ER$11:$ER$17</definedName>
    <definedName name="A126234182R_Latest">Data14!$ER$17</definedName>
    <definedName name="A126234186X">Data12!$GG$1:$GG$10,Data12!$GG$11:$GG$17</definedName>
    <definedName name="A126234186X_Data">Data12!$GG$11:$GG$17</definedName>
    <definedName name="A126234186X_Latest">Data12!$GG$17</definedName>
    <definedName name="A126234190R">Data13!$DX$1:$DX$10,Data13!$DX$11:$DX$17</definedName>
    <definedName name="A126234190R_Data">Data13!$DX$11:$DX$17</definedName>
    <definedName name="A126234190R_Latest">Data13!$DX$17</definedName>
    <definedName name="A126234194X">Data13!$HA$1:$HA$10,Data13!$HA$11:$HA$17</definedName>
    <definedName name="A126234194X_Data">Data13!$HA$11:$HA$17</definedName>
    <definedName name="A126234194X_Latest">Data13!$HA$17</definedName>
    <definedName name="A126234198J">Data12!$HH$1:$HH$10,Data12!$HH$11:$HH$17</definedName>
    <definedName name="A126234198J_Data">Data12!$HH$11:$HH$17</definedName>
    <definedName name="A126234198J_Latest">Data12!$HH$17</definedName>
    <definedName name="A126234202L">Data13!$T$1:$T$10,Data13!$T$11:$T$17</definedName>
    <definedName name="A126234202L_Data">Data13!$T$11:$T$17</definedName>
    <definedName name="A126234202L_Latest">Data13!$T$17</definedName>
    <definedName name="A126234206W">Data13!$AU$1:$AU$10,Data13!$AU$11:$AU$17</definedName>
    <definedName name="A126234206W_Data">Data13!$AU$11:$AU$17</definedName>
    <definedName name="A126234206W_Latest">Data13!$AU$17</definedName>
    <definedName name="A126234210L">Data13!$FZ$1:$FZ$10,Data13!$FZ$11:$FZ$17</definedName>
    <definedName name="A126234210L_Data">Data13!$FZ$11:$FZ$17</definedName>
    <definedName name="A126234210L_Latest">Data13!$FZ$17</definedName>
    <definedName name="A126234214W">Data13!$IB$1:$IB$10,Data13!$IB$11:$IB$17</definedName>
    <definedName name="A126234214W_Data">Data13!$IB$11:$IB$17</definedName>
    <definedName name="A126234214W_Latest">Data13!$IB$17</definedName>
    <definedName name="A126234218F">Data16!$W$1:$W$10,Data16!$W$11:$W$17</definedName>
    <definedName name="A126234218F_Data">Data16!$W$11:$W$17</definedName>
    <definedName name="A126234218F_Latest">Data16!$W$17</definedName>
    <definedName name="A126234222W">Data16!$AX$1:$AX$10,Data16!$AX$11:$AX$17</definedName>
    <definedName name="A126234222W_Data">Data16!$AX$11:$AX$17</definedName>
    <definedName name="A126234222W_Latest">Data16!$AX$17</definedName>
    <definedName name="A126234226F">Data16!$CZ$1:$CZ$10,Data16!$CZ$11:$CZ$17</definedName>
    <definedName name="A126234226F_Data">Data16!$CZ$11:$CZ$17</definedName>
    <definedName name="A126234226F_Latest">Data16!$CZ$17</definedName>
    <definedName name="A126234230W">Data15!$EH$1:$EH$10,Data15!$EH$11:$EH$17</definedName>
    <definedName name="A126234230W_Data">Data15!$EH$11:$EH$17</definedName>
    <definedName name="A126234230W_Latest">Data15!$EH$17</definedName>
    <definedName name="A126234234F">Data15!$IL$1:$IL$10,Data15!$IL$11:$IL$17</definedName>
    <definedName name="A126234234F_Data">Data15!$IL$11:$IL$17</definedName>
    <definedName name="A126234234F_Latest">Data15!$IL$17</definedName>
    <definedName name="A126234238R">Data14!$HR$1:$HR$10,Data14!$HR$11:$HR$17</definedName>
    <definedName name="A126234238R_Data">Data14!$HR$11:$HR$17</definedName>
    <definedName name="A126234238R_Latest">Data14!$HR$17</definedName>
    <definedName name="A126234242F">Data15!$BE$1:$BE$10,Data15!$BE$11:$BE$17</definedName>
    <definedName name="A126234242F_Data">Data15!$BE$11:$BE$17</definedName>
    <definedName name="A126234242F_Latest">Data15!$BE$17</definedName>
    <definedName name="A126234246R">Data15!$CF$1:$CF$10,Data15!$CF$11:$CF$17</definedName>
    <definedName name="A126234246R_Data">Data15!$CF$11:$CF$17</definedName>
    <definedName name="A126234246R_Latest">Data15!$CF$17</definedName>
    <definedName name="A126234250F">Data16!$BY$1:$BY$10,Data16!$BY$11:$BY$17</definedName>
    <definedName name="A126234250F_Data">Data16!$BY$11:$BY$17</definedName>
    <definedName name="A126234250F_Latest">Data16!$BY$17</definedName>
    <definedName name="A126234254R">Data16!$EA$1:$EA$10,Data16!$EA$11:$EA$17</definedName>
    <definedName name="A126234254R_Data">Data16!$EA$11:$EA$17</definedName>
    <definedName name="A126234254R_Latest">Data16!$EA$17</definedName>
    <definedName name="A126234258X">Data14!$FP$1:$FP$10,Data14!$FP$11:$FP$17</definedName>
    <definedName name="A126234258X_Data">Data14!$FP$11:$FP$17</definedName>
    <definedName name="A126234258X_Latest">Data14!$FP$17</definedName>
    <definedName name="A126234262R">Data15!$DG$1:$DG$10,Data15!$DG$11:$DG$17</definedName>
    <definedName name="A126234262R_Data">Data15!$DG$11:$DG$17</definedName>
    <definedName name="A126234262R_Latest">Data15!$DG$17</definedName>
    <definedName name="A126234266X">Data15!$GJ$1:$GJ$10,Data15!$GJ$11:$GJ$17</definedName>
    <definedName name="A126234266X_Data">Data15!$GJ$11:$GJ$17</definedName>
    <definedName name="A126234266X_Latest">Data15!$GJ$17</definedName>
    <definedName name="A126234270R">Data14!$GQ$1:$GQ$10,Data14!$GQ$11:$GQ$17</definedName>
    <definedName name="A126234270R_Data">Data14!$GQ$11:$GQ$17</definedName>
    <definedName name="A126234270R_Latest">Data14!$GQ$17</definedName>
    <definedName name="A126234274X">Data15!$C$1:$C$10,Data15!$C$11:$C$17</definedName>
    <definedName name="A126234274X_Data">Data15!$C$11:$C$17</definedName>
    <definedName name="A126234274X_Latest">Data15!$C$17</definedName>
    <definedName name="A126234278J">Data15!$AD$1:$AD$10,Data15!$AD$11:$AD$17</definedName>
    <definedName name="A126234278J_Data">Data15!$AD$11:$AD$17</definedName>
    <definedName name="A126234278J_Latest">Data15!$AD$17</definedName>
    <definedName name="A126234282X">Data15!$FI$1:$FI$10,Data15!$FI$11:$FI$17</definedName>
    <definedName name="A126234282X_Data">Data15!$FI$11:$FI$17</definedName>
    <definedName name="A126234282X_Latest">Data15!$FI$17</definedName>
    <definedName name="A126234286J">Data15!$HK$1:$HK$10,Data15!$HK$11:$HK$17</definedName>
    <definedName name="A126234286J_Data">Data15!$HK$11:$HK$17</definedName>
    <definedName name="A126234286J_Latest">Data15!$HK$17</definedName>
    <definedName name="A126234290X">Data16!$E$1:$E$10,Data16!$E$11:$E$17</definedName>
    <definedName name="A126234290X_Data">Data16!$E$11:$E$17</definedName>
    <definedName name="A126234290X_Latest">Data16!$E$17</definedName>
    <definedName name="A126234294J">Data16!$AF$1:$AF$10,Data16!$AF$11:$AF$17</definedName>
    <definedName name="A126234294J_Data">Data16!$AF$11:$AF$17</definedName>
    <definedName name="A126234294J_Latest">Data16!$AF$17</definedName>
    <definedName name="A126234298T">Data16!$CH$1:$CH$10,Data16!$CH$11:$CH$17</definedName>
    <definedName name="A126234298T_Data">Data16!$CH$11:$CH$17</definedName>
    <definedName name="A126234298T_Latest">Data16!$CH$17</definedName>
    <definedName name="A126234302W">Data15!$DP$1:$DP$10,Data15!$DP$11:$DP$17</definedName>
    <definedName name="A126234302W_Data">Data15!$DP$11:$DP$17</definedName>
    <definedName name="A126234302W_Latest">Data15!$DP$17</definedName>
    <definedName name="A126234306F">Data15!$HT$1:$HT$10,Data15!$HT$11:$HT$17</definedName>
    <definedName name="A126234306F_Data">Data15!$HT$11:$HT$17</definedName>
    <definedName name="A126234306F_Latest">Data15!$HT$17</definedName>
    <definedName name="A126234310W">Data14!$GZ$1:$GZ$10,Data14!$GZ$11:$GZ$17</definedName>
    <definedName name="A126234310W_Data">Data14!$GZ$11:$GZ$17</definedName>
    <definedName name="A126234310W_Latest">Data14!$GZ$17</definedName>
    <definedName name="A126234314F">Data15!$AM$1:$AM$10,Data15!$AM$11:$AM$17</definedName>
    <definedName name="A126234314F_Data">Data15!$AM$11:$AM$17</definedName>
    <definedName name="A126234314F_Latest">Data15!$AM$17</definedName>
    <definedName name="A126234318R">Data15!$BN$1:$BN$10,Data15!$BN$11:$BN$17</definedName>
    <definedName name="A126234318R_Data">Data15!$BN$11:$BN$17</definedName>
    <definedName name="A126234318R_Latest">Data15!$BN$17</definedName>
    <definedName name="A126234322F">Data16!$BG$1:$BG$10,Data16!$BG$11:$BG$17</definedName>
    <definedName name="A126234322F_Data">Data16!$BG$11:$BG$17</definedName>
    <definedName name="A126234322F_Latest">Data16!$BG$17</definedName>
    <definedName name="A126234326R">Data16!$DI$1:$DI$10,Data16!$DI$11:$DI$17</definedName>
    <definedName name="A126234326R_Data">Data16!$DI$11:$DI$17</definedName>
    <definedName name="A126234326R_Latest">Data16!$DI$17</definedName>
    <definedName name="A126234330F">Data14!$EX$1:$EX$10,Data14!$EX$11:$EX$17</definedName>
    <definedName name="A126234330F_Data">Data14!$EX$11:$EX$17</definedName>
    <definedName name="A126234330F_Latest">Data14!$EX$17</definedName>
    <definedName name="A126234334R">Data15!$CO$1:$CO$10,Data15!$CO$11:$CO$17</definedName>
    <definedName name="A126234334R_Data">Data15!$CO$11:$CO$17</definedName>
    <definedName name="A126234334R_Latest">Data15!$CO$17</definedName>
    <definedName name="A126234338X">Data15!$FR$1:$FR$10,Data15!$FR$11:$FR$17</definedName>
    <definedName name="A126234338X_Data">Data15!$FR$11:$FR$17</definedName>
    <definedName name="A126234338X_Latest">Data15!$FR$17</definedName>
    <definedName name="A126234342R">Data14!$FY$1:$FY$10,Data14!$FY$11:$FY$17</definedName>
    <definedName name="A126234342R_Data">Data14!$FY$11:$FY$17</definedName>
    <definedName name="A126234342R_Latest">Data14!$FY$17</definedName>
    <definedName name="A126234346X">Data14!$IA$1:$IA$10,Data14!$IA$11:$IA$17</definedName>
    <definedName name="A126234346X_Data">Data14!$IA$11:$IA$17</definedName>
    <definedName name="A126234346X_Latest">Data14!$IA$17</definedName>
    <definedName name="A126234350R">Data15!$L$1:$L$10,Data15!$L$11:$L$17</definedName>
    <definedName name="A126234350R_Data">Data15!$L$11:$L$17</definedName>
    <definedName name="A126234350R_Latest">Data15!$L$17</definedName>
    <definedName name="A126234354X">Data15!$EQ$1:$EQ$10,Data15!$EQ$11:$EQ$17</definedName>
    <definedName name="A126234354X_Data">Data15!$EQ$11:$EQ$17</definedName>
    <definedName name="A126234354X_Latest">Data15!$EQ$17</definedName>
    <definedName name="A126234358J">Data15!$GS$1:$GS$10,Data15!$GS$11:$GS$17</definedName>
    <definedName name="A126234358J_Data">Data15!$GS$11:$GS$17</definedName>
    <definedName name="A126234358J_Latest">Data15!$GS$17</definedName>
    <definedName name="A126234362X">Data16!$K$1:$K$10,Data16!$K$11:$K$17</definedName>
    <definedName name="A126234362X_Data">Data16!$K$11:$K$17</definedName>
    <definedName name="A126234362X_Latest">Data16!$K$17</definedName>
    <definedName name="A126234366J">Data16!$AL$1:$AL$10,Data16!$AL$11:$AL$17</definedName>
    <definedName name="A126234366J_Data">Data16!$AL$11:$AL$17</definedName>
    <definedName name="A126234366J_Latest">Data16!$AL$17</definedName>
    <definedName name="A126234370X">Data16!$CN$1:$CN$10,Data16!$CN$11:$CN$17</definedName>
    <definedName name="A126234370X_Data">Data16!$CN$11:$CN$17</definedName>
    <definedName name="A126234370X_Latest">Data16!$CN$17</definedName>
    <definedName name="A126234374J">Data15!$DV$1:$DV$10,Data15!$DV$11:$DV$17</definedName>
    <definedName name="A126234374J_Data">Data15!$DV$11:$DV$17</definedName>
    <definedName name="A126234374J_Latest">Data15!$DV$17</definedName>
    <definedName name="A126234378T">Data15!$HZ$1:$HZ$10,Data15!$HZ$11:$HZ$17</definedName>
    <definedName name="A126234378T_Data">Data15!$HZ$11:$HZ$17</definedName>
    <definedName name="A126234378T_Latest">Data15!$HZ$17</definedName>
    <definedName name="A126234382J">Data14!$HF$1:$HF$10,Data14!$HF$11:$HF$17</definedName>
    <definedName name="A126234382J_Data">Data14!$HF$11:$HF$17</definedName>
    <definedName name="A126234382J_Latest">Data14!$HF$17</definedName>
    <definedName name="A126234386T">Data15!$AS$1:$AS$10,Data15!$AS$11:$AS$17</definedName>
    <definedName name="A126234386T_Data">Data15!$AS$11:$AS$17</definedName>
    <definedName name="A126234386T_Latest">Data15!$AS$17</definedName>
    <definedName name="A126234390J">Data15!$BT$1:$BT$10,Data15!$BT$11:$BT$17</definedName>
    <definedName name="A126234390J_Data">Data15!$BT$11:$BT$17</definedName>
    <definedName name="A126234390J_Latest">Data15!$BT$17</definedName>
    <definedName name="A126234394T">Data16!$BM$1:$BM$10,Data16!$BM$11:$BM$17</definedName>
    <definedName name="A126234394T_Data">Data16!$BM$11:$BM$17</definedName>
    <definedName name="A126234394T_Latest">Data16!$BM$17</definedName>
    <definedName name="A126234398A">Data16!$DO$1:$DO$10,Data16!$DO$11:$DO$17</definedName>
    <definedName name="A126234398A_Data">Data16!$DO$11:$DO$17</definedName>
    <definedName name="A126234398A_Latest">Data16!$DO$17</definedName>
    <definedName name="A126234402F">Data14!$FD$1:$FD$10,Data14!$FD$11:$FD$17</definedName>
    <definedName name="A126234402F_Data">Data14!$FD$11:$FD$17</definedName>
    <definedName name="A126234402F_Latest">Data14!$FD$17</definedName>
    <definedName name="A126234406R">Data15!$CU$1:$CU$10,Data15!$CU$11:$CU$17</definedName>
    <definedName name="A126234406R_Data">Data15!$CU$11:$CU$17</definedName>
    <definedName name="A126234406R_Latest">Data15!$CU$17</definedName>
    <definedName name="A126234410F">Data15!$FX$1:$FX$10,Data15!$FX$11:$FX$17</definedName>
    <definedName name="A126234410F_Data">Data15!$FX$11:$FX$17</definedName>
    <definedName name="A126234410F_Latest">Data15!$FX$17</definedName>
    <definedName name="A126234414R">Data14!$GE$1:$GE$10,Data14!$GE$11:$GE$17</definedName>
    <definedName name="A126234414R_Data">Data14!$GE$11:$GE$17</definedName>
    <definedName name="A126234414R_Latest">Data14!$GE$17</definedName>
    <definedName name="A126234418X">Data14!$IG$1:$IG$10,Data14!$IG$11:$IG$17</definedName>
    <definedName name="A126234418X_Data">Data14!$IG$11:$IG$17</definedName>
    <definedName name="A126234418X_Latest">Data14!$IG$17</definedName>
    <definedName name="A126234422R">Data15!$R$1:$R$10,Data15!$R$11:$R$17</definedName>
    <definedName name="A126234422R_Data">Data15!$R$11:$R$17</definedName>
    <definedName name="A126234422R_Latest">Data15!$R$17</definedName>
    <definedName name="A126234426X">Data15!$EW$1:$EW$10,Data15!$EW$11:$EW$17</definedName>
    <definedName name="A126234426X_Data">Data15!$EW$11:$EW$17</definedName>
    <definedName name="A126234426X_Latest">Data15!$EW$17</definedName>
    <definedName name="A126234430R">Data15!$GY$1:$GY$10,Data15!$GY$11:$GY$17</definedName>
    <definedName name="A126234430R_Data">Data15!$GY$11:$GY$17</definedName>
    <definedName name="A126234430R_Latest">Data15!$GY$17</definedName>
    <definedName name="A126234434X">Data16!$Q$1:$Q$10,Data16!$Q$11:$Q$17</definedName>
    <definedName name="A126234434X_Data">Data16!$Q$11:$Q$17</definedName>
    <definedName name="A126234434X_Latest">Data16!$Q$17</definedName>
    <definedName name="A126234438J">Data16!$AR$1:$AR$10,Data16!$AR$11:$AR$17</definedName>
    <definedName name="A126234438J_Data">Data16!$AR$11:$AR$17</definedName>
    <definedName name="A126234438J_Latest">Data16!$AR$17</definedName>
    <definedName name="A126234442X">Data16!$CT$1:$CT$10,Data16!$CT$11:$CT$17</definedName>
    <definedName name="A126234442X_Data">Data16!$CT$11:$CT$17</definedName>
    <definedName name="A126234442X_Latest">Data16!$CT$17</definedName>
    <definedName name="A126234446J">Data15!$EB$1:$EB$10,Data15!$EB$11:$EB$17</definedName>
    <definedName name="A126234446J_Data">Data15!$EB$11:$EB$17</definedName>
    <definedName name="A126234446J_Latest">Data15!$EB$17</definedName>
    <definedName name="A126234450X">Data15!$IF$1:$IF$10,Data15!$IF$11:$IF$17</definedName>
    <definedName name="A126234450X_Data">Data15!$IF$11:$IF$17</definedName>
    <definedName name="A126234450X_Latest">Data15!$IF$17</definedName>
    <definedName name="A126234454J">Data14!$HL$1:$HL$10,Data14!$HL$11:$HL$17</definedName>
    <definedName name="A126234454J_Data">Data14!$HL$11:$HL$17</definedName>
    <definedName name="A126234454J_Latest">Data14!$HL$17</definedName>
    <definedName name="A126234458T">Data15!$AY$1:$AY$10,Data15!$AY$11:$AY$17</definedName>
    <definedName name="A126234458T_Data">Data15!$AY$11:$AY$17</definedName>
    <definedName name="A126234458T_Latest">Data15!$AY$17</definedName>
    <definedName name="A126234462J">Data15!$BZ$1:$BZ$10,Data15!$BZ$11:$BZ$17</definedName>
    <definedName name="A126234462J_Data">Data15!$BZ$11:$BZ$17</definedName>
    <definedName name="A126234462J_Latest">Data15!$BZ$17</definedName>
    <definedName name="A126234466T">Data16!$BS$1:$BS$10,Data16!$BS$11:$BS$17</definedName>
    <definedName name="A126234466T_Data">Data16!$BS$11:$BS$17</definedName>
    <definedName name="A126234466T_Latest">Data16!$BS$17</definedName>
    <definedName name="A126234470J">Data16!$DU$1:$DU$10,Data16!$DU$11:$DU$17</definedName>
    <definedName name="A126234470J_Data">Data16!$DU$11:$DU$17</definedName>
    <definedName name="A126234470J_Latest">Data16!$DU$17</definedName>
    <definedName name="A126234474T">Data14!$FJ$1:$FJ$10,Data14!$FJ$11:$FJ$17</definedName>
    <definedName name="A126234474T_Data">Data14!$FJ$11:$FJ$17</definedName>
    <definedName name="A126234474T_Latest">Data14!$FJ$17</definedName>
    <definedName name="A126234478A">Data15!$DA$1:$DA$10,Data15!$DA$11:$DA$17</definedName>
    <definedName name="A126234478A_Data">Data15!$DA$11:$DA$17</definedName>
    <definedName name="A126234478A_Latest">Data15!$DA$17</definedName>
    <definedName name="A126234482T">Data15!$GD$1:$GD$10,Data15!$GD$11:$GD$17</definedName>
    <definedName name="A126234482T_Data">Data15!$GD$11:$GD$17</definedName>
    <definedName name="A126234482T_Latest">Data15!$GD$17</definedName>
    <definedName name="A126234486A">Data14!$GK$1:$GK$10,Data14!$GK$11:$GK$17</definedName>
    <definedName name="A126234486A_Data">Data14!$GK$11:$GK$17</definedName>
    <definedName name="A126234486A_Latest">Data14!$GK$17</definedName>
    <definedName name="A126234490T">Data14!$IM$1:$IM$10,Data14!$IM$11:$IM$17</definedName>
    <definedName name="A126234490T_Data">Data14!$IM$11:$IM$17</definedName>
    <definedName name="A126234490T_Latest">Data14!$IM$17</definedName>
    <definedName name="A126234494A">Data15!$X$1:$X$10,Data15!$X$11:$X$17</definedName>
    <definedName name="A126234494A_Data">Data15!$X$11:$X$17</definedName>
    <definedName name="A126234494A_Latest">Data15!$X$17</definedName>
    <definedName name="A126234498K">Data15!$FC$1:$FC$10,Data15!$FC$11:$FC$17</definedName>
    <definedName name="A126234498K_Data">Data15!$FC$11:$FC$17</definedName>
    <definedName name="A126234498K_Latest">Data15!$FC$17</definedName>
    <definedName name="A126234502R">Data15!$HE$1:$HE$10,Data15!$HE$11:$HE$17</definedName>
    <definedName name="A126234502R_Data">Data15!$HE$11:$HE$17</definedName>
    <definedName name="A126234502R_Latest">Data15!$HE$17</definedName>
    <definedName name="A126234578K">Data16!$T$1:$T$10,Data16!$T$11:$T$17</definedName>
    <definedName name="A126234578K_Data">Data16!$T$11:$T$17</definedName>
    <definedName name="A126234578K_Latest">Data16!$T$17</definedName>
    <definedName name="A126234582A">Data16!$AU$1:$AU$10,Data16!$AU$11:$AU$17</definedName>
    <definedName name="A126234582A_Data">Data16!$AU$11:$AU$17</definedName>
    <definedName name="A126234582A_Latest">Data16!$AU$17</definedName>
    <definedName name="A126234586K">Data16!$CW$1:$CW$10,Data16!$CW$11:$CW$17</definedName>
    <definedName name="A126234586K_Data">Data16!$CW$11:$CW$17</definedName>
    <definedName name="A126234586K_Latest">Data16!$CW$17</definedName>
    <definedName name="A126234590A">Data15!$EE$1:$EE$10,Data15!$EE$11:$EE$17</definedName>
    <definedName name="A126234590A_Data">Data15!$EE$11:$EE$17</definedName>
    <definedName name="A126234590A_Latest">Data15!$EE$17</definedName>
    <definedName name="A126234594K">Data15!$II$1:$II$10,Data15!$II$11:$II$17</definedName>
    <definedName name="A126234594K_Data">Data15!$II$11:$II$17</definedName>
    <definedName name="A126234594K_Latest">Data15!$II$17</definedName>
    <definedName name="A126234598V">Data14!$HO$1:$HO$10,Data14!$HO$11:$HO$17</definedName>
    <definedName name="A126234598V_Data">Data14!$HO$11:$HO$17</definedName>
    <definedName name="A126234598V_Latest">Data14!$HO$17</definedName>
    <definedName name="A126234602X">Data15!$BB$1:$BB$10,Data15!$BB$11:$BB$17</definedName>
    <definedName name="A126234602X_Data">Data15!$BB$11:$BB$17</definedName>
    <definedName name="A126234602X_Latest">Data15!$BB$17</definedName>
    <definedName name="A126234606J">Data15!$CC$1:$CC$10,Data15!$CC$11:$CC$17</definedName>
    <definedName name="A126234606J_Data">Data15!$CC$11:$CC$17</definedName>
    <definedName name="A126234606J_Latest">Data15!$CC$17</definedName>
    <definedName name="A126234610X">Data16!$BV$1:$BV$10,Data16!$BV$11:$BV$17</definedName>
    <definedName name="A126234610X_Data">Data16!$BV$11:$BV$17</definedName>
    <definedName name="A126234610X_Latest">Data16!$BV$17</definedName>
    <definedName name="A126234614J">Data16!$DX$1:$DX$10,Data16!$DX$11:$DX$17</definedName>
    <definedName name="A126234614J_Data">Data16!$DX$11:$DX$17</definedName>
    <definedName name="A126234614J_Latest">Data16!$DX$17</definedName>
    <definedName name="A126234618T">Data14!$FM$1:$FM$10,Data14!$FM$11:$FM$17</definedName>
    <definedName name="A126234618T_Data">Data14!$FM$11:$FM$17</definedName>
    <definedName name="A126234618T_Latest">Data14!$FM$17</definedName>
    <definedName name="A126234622J">Data15!$DD$1:$DD$10,Data15!$DD$11:$DD$17</definedName>
    <definedName name="A126234622J_Data">Data15!$DD$11:$DD$17</definedName>
    <definedName name="A126234622J_Latest">Data15!$DD$17</definedName>
    <definedName name="A126234626T">Data15!$GG$1:$GG$10,Data15!$GG$11:$GG$17</definedName>
    <definedName name="A126234626T_Data">Data15!$GG$11:$GG$17</definedName>
    <definedName name="A126234626T_Latest">Data15!$GG$17</definedName>
    <definedName name="A126234630J">Data14!$GN$1:$GN$10,Data14!$GN$11:$GN$17</definedName>
    <definedName name="A126234630J_Data">Data14!$GN$11:$GN$17</definedName>
    <definedName name="A126234630J_Latest">Data14!$GN$17</definedName>
    <definedName name="A126234634T">Data14!$IP$1:$IP$10,Data14!$IP$11:$IP$17</definedName>
    <definedName name="A126234634T_Data">Data14!$IP$11:$IP$17</definedName>
    <definedName name="A126234634T_Latest">Data14!$IP$17</definedName>
    <definedName name="A126234638A">Data15!$AA$1:$AA$10,Data15!$AA$11:$AA$17</definedName>
    <definedName name="A126234638A_Data">Data15!$AA$11:$AA$17</definedName>
    <definedName name="A126234638A_Latest">Data15!$AA$17</definedName>
    <definedName name="A126234642T">Data15!$FF$1:$FF$10,Data15!$FF$11:$FF$17</definedName>
    <definedName name="A126234642T_Data">Data15!$FF$11:$FF$17</definedName>
    <definedName name="A126234642T_Latest">Data15!$FF$17</definedName>
    <definedName name="A126234646A">Data15!$HH$1:$HH$10,Data15!$HH$11:$HH$17</definedName>
    <definedName name="A126234646A_Data">Data15!$HH$11:$HH$17</definedName>
    <definedName name="A126234646A_Latest">Data15!$HH$17</definedName>
    <definedName name="A126234650T">Data16!$AC$1:$AC$10,Data16!$AC$11:$AC$17</definedName>
    <definedName name="A126234650T_Data">Data16!$AC$11:$AC$17</definedName>
    <definedName name="A126234650T_Latest">Data16!$AC$17</definedName>
    <definedName name="A126234654A">Data16!$BD$1:$BD$10,Data16!$BD$11:$BD$17</definedName>
    <definedName name="A126234654A_Data">Data16!$BD$11:$BD$17</definedName>
    <definedName name="A126234654A_Latest">Data16!$BD$17</definedName>
    <definedName name="A126234658K">Data16!$DF$1:$DF$10,Data16!$DF$11:$DF$17</definedName>
    <definedName name="A126234658K_Data">Data16!$DF$11:$DF$17</definedName>
    <definedName name="A126234658K_Latest">Data16!$DF$17</definedName>
    <definedName name="A126234662A">Data15!$EN$1:$EN$10,Data15!$EN$11:$EN$17</definedName>
    <definedName name="A126234662A_Data">Data15!$EN$11:$EN$17</definedName>
    <definedName name="A126234662A_Latest">Data15!$EN$17</definedName>
    <definedName name="A126234666K">Data16!$B$1:$B$10,Data16!$B$11:$B$17</definedName>
    <definedName name="A126234666K_Data">Data16!$B$11:$B$17</definedName>
    <definedName name="A126234666K_Latest">Data16!$B$17</definedName>
    <definedName name="A126234670A">Data14!$HX$1:$HX$10,Data14!$HX$11:$HX$17</definedName>
    <definedName name="A126234670A_Data">Data14!$HX$11:$HX$17</definedName>
    <definedName name="A126234670A_Latest">Data14!$HX$17</definedName>
    <definedName name="A126234674K">Data15!$BK$1:$BK$10,Data15!$BK$11:$BK$17</definedName>
    <definedName name="A126234674K_Data">Data15!$BK$11:$BK$17</definedName>
    <definedName name="A126234674K_Latest">Data15!$BK$17</definedName>
    <definedName name="A126234678V">Data15!$CL$1:$CL$10,Data15!$CL$11:$CL$17</definedName>
    <definedName name="A126234678V_Data">Data15!$CL$11:$CL$17</definedName>
    <definedName name="A126234678V_Latest">Data15!$CL$17</definedName>
    <definedName name="A126234682K">Data16!$CE$1:$CE$10,Data16!$CE$11:$CE$17</definedName>
    <definedName name="A126234682K_Data">Data16!$CE$11:$CE$17</definedName>
    <definedName name="A126234682K_Latest">Data16!$CE$17</definedName>
    <definedName name="A126234686V">Data16!$EG$1:$EG$10,Data16!$EG$11:$EG$17</definedName>
    <definedName name="A126234686V_Data">Data16!$EG$11:$EG$17</definedName>
    <definedName name="A126234686V_Latest">Data16!$EG$17</definedName>
    <definedName name="A126234690K">Data14!$FV$1:$FV$10,Data14!$FV$11:$FV$17</definedName>
    <definedName name="A126234690K_Data">Data14!$FV$11:$FV$17</definedName>
    <definedName name="A126234690K_Latest">Data14!$FV$17</definedName>
    <definedName name="A126234694V">Data15!$DM$1:$DM$10,Data15!$DM$11:$DM$17</definedName>
    <definedName name="A126234694V_Data">Data15!$DM$11:$DM$17</definedName>
    <definedName name="A126234694V_Latest">Data15!$DM$17</definedName>
    <definedName name="A126234698C">Data15!$GP$1:$GP$10,Data15!$GP$11:$GP$17</definedName>
    <definedName name="A126234698C_Data">Data15!$GP$11:$GP$17</definedName>
    <definedName name="A126234698C_Latest">Data15!$GP$17</definedName>
    <definedName name="A126234702J">Data14!$GW$1:$GW$10,Data14!$GW$11:$GW$17</definedName>
    <definedName name="A126234702J_Data">Data14!$GW$11:$GW$17</definedName>
    <definedName name="A126234702J_Latest">Data14!$GW$17</definedName>
    <definedName name="A126234706T">Data15!$I$1:$I$10,Data15!$I$11:$I$17</definedName>
    <definedName name="A126234706T_Data">Data15!$I$11:$I$17</definedName>
    <definedName name="A126234706T_Latest">Data15!$I$17</definedName>
    <definedName name="A126234710J">Data15!$AJ$1:$AJ$10,Data15!$AJ$11:$AJ$17</definedName>
    <definedName name="A126234710J_Data">Data15!$AJ$11:$AJ$17</definedName>
    <definedName name="A126234710J_Latest">Data15!$AJ$17</definedName>
    <definedName name="A126234714T">Data15!$FO$1:$FO$10,Data15!$FO$11:$FO$17</definedName>
    <definedName name="A126234714T_Data">Data15!$FO$11:$FO$17</definedName>
    <definedName name="A126234714T_Latest">Data15!$FO$17</definedName>
    <definedName name="A126234718A">Data15!$HQ$1:$HQ$10,Data15!$HQ$11:$HQ$17</definedName>
    <definedName name="A126234718A_Data">Data15!$HQ$11:$HQ$17</definedName>
    <definedName name="A126234718A_Latest">Data15!$HQ$17</definedName>
    <definedName name="A126234722T">Data16!$H$1:$H$10,Data16!$H$11:$H$17</definedName>
    <definedName name="A126234722T_Data">Data16!$H$11:$H$17</definedName>
    <definedName name="A126234722T_Latest">Data16!$H$17</definedName>
    <definedName name="A126234726A">Data16!$AI$1:$AI$10,Data16!$AI$11:$AI$17</definedName>
    <definedName name="A126234726A_Data">Data16!$AI$11:$AI$17</definedName>
    <definedName name="A126234726A_Latest">Data16!$AI$17</definedName>
    <definedName name="A126234730T">Data16!$CK$1:$CK$10,Data16!$CK$11:$CK$17</definedName>
    <definedName name="A126234730T_Data">Data16!$CK$11:$CK$17</definedName>
    <definedName name="A126234730T_Latest">Data16!$CK$17</definedName>
    <definedName name="A126234734A">Data15!$DS$1:$DS$10,Data15!$DS$11:$DS$17</definedName>
    <definedName name="A126234734A_Data">Data15!$DS$11:$DS$17</definedName>
    <definedName name="A126234734A_Latest">Data15!$DS$17</definedName>
    <definedName name="A126234738K">Data15!$HW$1:$HW$10,Data15!$HW$11:$HW$17</definedName>
    <definedName name="A126234738K_Data">Data15!$HW$11:$HW$17</definedName>
    <definedName name="A126234738K_Latest">Data15!$HW$17</definedName>
    <definedName name="A126234742A">Data14!$HC$1:$HC$10,Data14!$HC$11:$HC$17</definedName>
    <definedName name="A126234742A_Data">Data14!$HC$11:$HC$17</definedName>
    <definedName name="A126234742A_Latest">Data14!$HC$17</definedName>
    <definedName name="A126234746K">Data15!$AP$1:$AP$10,Data15!$AP$11:$AP$17</definedName>
    <definedName name="A126234746K_Data">Data15!$AP$11:$AP$17</definedName>
    <definedName name="A126234746K_Latest">Data15!$AP$17</definedName>
    <definedName name="A126234750A">Data15!$BQ$1:$BQ$10,Data15!$BQ$11:$BQ$17</definedName>
    <definedName name="A126234750A_Data">Data15!$BQ$11:$BQ$17</definedName>
    <definedName name="A126234750A_Latest">Data15!$BQ$17</definedName>
    <definedName name="A126234754K">Data16!$BJ$1:$BJ$10,Data16!$BJ$11:$BJ$17</definedName>
    <definedName name="A126234754K_Data">Data16!$BJ$11:$BJ$17</definedName>
    <definedName name="A126234754K_Latest">Data16!$BJ$17</definedName>
    <definedName name="A126234758V">Data16!$DL$1:$DL$10,Data16!$DL$11:$DL$17</definedName>
    <definedName name="A126234758V_Data">Data16!$DL$11:$DL$17</definedName>
    <definedName name="A126234758V_Latest">Data16!$DL$17</definedName>
    <definedName name="A126234762K">Data14!$FA$1:$FA$10,Data14!$FA$11:$FA$17</definedName>
    <definedName name="A126234762K_Data">Data14!$FA$11:$FA$17</definedName>
    <definedName name="A126234762K_Latest">Data14!$FA$17</definedName>
    <definedName name="A126234766V">Data15!$CR$1:$CR$10,Data15!$CR$11:$CR$17</definedName>
    <definedName name="A126234766V_Data">Data15!$CR$11:$CR$17</definedName>
    <definedName name="A126234766V_Latest">Data15!$CR$17</definedName>
    <definedName name="A126234770K">Data15!$FU$1:$FU$10,Data15!$FU$11:$FU$17</definedName>
    <definedName name="A126234770K_Data">Data15!$FU$11:$FU$17</definedName>
    <definedName name="A126234770K_Latest">Data15!$FU$17</definedName>
    <definedName name="A126234774V">Data14!$GB$1:$GB$10,Data14!$GB$11:$GB$17</definedName>
    <definedName name="A126234774V_Data">Data14!$GB$11:$GB$17</definedName>
    <definedName name="A126234774V_Latest">Data14!$GB$17</definedName>
    <definedName name="A126234778C">Data14!$ID$1:$ID$10,Data14!$ID$11:$ID$17</definedName>
    <definedName name="A126234778C_Data">Data14!$ID$11:$ID$17</definedName>
    <definedName name="A126234778C_Latest">Data14!$ID$17</definedName>
    <definedName name="A126234782V">Data15!$O$1:$O$10,Data15!$O$11:$O$17</definedName>
    <definedName name="A126234782V_Data">Data15!$O$11:$O$17</definedName>
    <definedName name="A126234782V_Latest">Data15!$O$17</definedName>
    <definedName name="A126234786C">Data15!$ET$1:$ET$10,Data15!$ET$11:$ET$17</definedName>
    <definedName name="A126234786C_Data">Data15!$ET$11:$ET$17</definedName>
    <definedName name="A126234786C_Latest">Data15!$ET$17</definedName>
    <definedName name="A126234790V">Data15!$GV$1:$GV$10,Data15!$GV$11:$GV$17</definedName>
    <definedName name="A126234790V_Data">Data15!$GV$11:$GV$17</definedName>
    <definedName name="A126234790V_Latest">Data15!$GV$17</definedName>
    <definedName name="A126234866C">Data16!$N$1:$N$10,Data16!$N$11:$N$17</definedName>
    <definedName name="A126234866C_Data">Data16!$N$11:$N$17</definedName>
    <definedName name="A126234866C_Latest">Data16!$N$17</definedName>
    <definedName name="A126234870V">Data16!$AO$1:$AO$10,Data16!$AO$11:$AO$17</definedName>
    <definedName name="A126234870V_Data">Data16!$AO$11:$AO$17</definedName>
    <definedName name="A126234870V_Latest">Data16!$AO$17</definedName>
    <definedName name="A126234874C">Data16!$CQ$1:$CQ$10,Data16!$CQ$11:$CQ$17</definedName>
    <definedName name="A126234874C_Data">Data16!$CQ$11:$CQ$17</definedName>
    <definedName name="A126234874C_Latest">Data16!$CQ$17</definedName>
    <definedName name="A126234878L">Data15!$DY$1:$DY$10,Data15!$DY$11:$DY$17</definedName>
    <definedName name="A126234878L_Data">Data15!$DY$11:$DY$17</definedName>
    <definedName name="A126234878L_Latest">Data15!$DY$17</definedName>
    <definedName name="A126234882C">Data15!$IC$1:$IC$10,Data15!$IC$11:$IC$17</definedName>
    <definedName name="A126234882C_Data">Data15!$IC$11:$IC$17</definedName>
    <definedName name="A126234882C_Latest">Data15!$IC$17</definedName>
    <definedName name="A126234886L">Data14!$HI$1:$HI$10,Data14!$HI$11:$HI$17</definedName>
    <definedName name="A126234886L_Data">Data14!$HI$11:$HI$17</definedName>
    <definedName name="A126234886L_Latest">Data14!$HI$17</definedName>
    <definedName name="A126234890C">Data15!$AV$1:$AV$10,Data15!$AV$11:$AV$17</definedName>
    <definedName name="A126234890C_Data">Data15!$AV$11:$AV$17</definedName>
    <definedName name="A126234890C_Latest">Data15!$AV$17</definedName>
    <definedName name="A126234894L">Data15!$BW$1:$BW$10,Data15!$BW$11:$BW$17</definedName>
    <definedName name="A126234894L_Data">Data15!$BW$11:$BW$17</definedName>
    <definedName name="A126234894L_Latest">Data15!$BW$17</definedName>
    <definedName name="A126234898W">Data16!$BP$1:$BP$10,Data16!$BP$11:$BP$17</definedName>
    <definedName name="A126234898W_Data">Data16!$BP$11:$BP$17</definedName>
    <definedName name="A126234898W_Latest">Data16!$BP$17</definedName>
    <definedName name="A126234902A">Data16!$DR$1:$DR$10,Data16!$DR$11:$DR$17</definedName>
    <definedName name="A126234902A_Data">Data16!$DR$11:$DR$17</definedName>
    <definedName name="A126234902A_Latest">Data16!$DR$17</definedName>
    <definedName name="A126234906K">Data14!$FG$1:$FG$10,Data14!$FG$11:$FG$17</definedName>
    <definedName name="A126234906K_Data">Data14!$FG$11:$FG$17</definedName>
    <definedName name="A126234906K_Latest">Data14!$FG$17</definedName>
    <definedName name="A126234910A">Data15!$CX$1:$CX$10,Data15!$CX$11:$CX$17</definedName>
    <definedName name="A126234910A_Data">Data15!$CX$11:$CX$17</definedName>
    <definedName name="A126234910A_Latest">Data15!$CX$17</definedName>
    <definedName name="A126234914K">Data15!$GA$1:$GA$10,Data15!$GA$11:$GA$17</definedName>
    <definedName name="A126234914K_Data">Data15!$GA$11:$GA$17</definedName>
    <definedName name="A126234914K_Latest">Data15!$GA$17</definedName>
    <definedName name="A126234918V">Data14!$GH$1:$GH$10,Data14!$GH$11:$GH$17</definedName>
    <definedName name="A126234918V_Data">Data14!$GH$11:$GH$17</definedName>
    <definedName name="A126234918V_Latest">Data14!$GH$17</definedName>
    <definedName name="A126234922K">Data14!$IJ$1:$IJ$10,Data14!$IJ$11:$IJ$17</definedName>
    <definedName name="A126234922K_Data">Data14!$IJ$11:$IJ$17</definedName>
    <definedName name="A126234922K_Latest">Data14!$IJ$17</definedName>
    <definedName name="A126234926V">Data15!$U$1:$U$10,Data15!$U$11:$U$17</definedName>
    <definedName name="A126234926V_Data">Data15!$U$11:$U$17</definedName>
    <definedName name="A126234926V_Latest">Data15!$U$17</definedName>
    <definedName name="A126234930K">Data15!$EZ$1:$EZ$10,Data15!$EZ$11:$EZ$17</definedName>
    <definedName name="A126234930K_Data">Data15!$EZ$11:$EZ$17</definedName>
    <definedName name="A126234930K_Latest">Data15!$EZ$17</definedName>
    <definedName name="A126234934V">Data15!$HB$1:$HB$10,Data15!$HB$11:$HB$17</definedName>
    <definedName name="A126234934V_Data">Data15!$HB$11:$HB$17</definedName>
    <definedName name="A126234934V_Latest">Data15!$HB$17</definedName>
    <definedName name="A126234938C">Data16!$Z$1:$Z$10,Data16!$Z$11:$Z$17</definedName>
    <definedName name="A126234938C_Data">Data16!$Z$11:$Z$17</definedName>
    <definedName name="A126234938C_Latest">Data16!$Z$17</definedName>
    <definedName name="A126234942V">Data16!$BA$1:$BA$10,Data16!$BA$11:$BA$17</definedName>
    <definedName name="A126234942V_Data">Data16!$BA$11:$BA$17</definedName>
    <definedName name="A126234942V_Latest">Data16!$BA$17</definedName>
    <definedName name="A126234946C">Data16!$DC$1:$DC$10,Data16!$DC$11:$DC$17</definedName>
    <definedName name="A126234946C_Data">Data16!$DC$11:$DC$17</definedName>
    <definedName name="A126234946C_Latest">Data16!$DC$17</definedName>
    <definedName name="A126234950V">Data15!$EK$1:$EK$10,Data15!$EK$11:$EK$17</definedName>
    <definedName name="A126234950V_Data">Data15!$EK$11:$EK$17</definedName>
    <definedName name="A126234950V_Latest">Data15!$EK$17</definedName>
    <definedName name="A126234954C">Data15!$IO$1:$IO$10,Data15!$IO$11:$IO$17</definedName>
    <definedName name="A126234954C_Data">Data15!$IO$11:$IO$17</definedName>
    <definedName name="A126234954C_Latest">Data15!$IO$17</definedName>
    <definedName name="A126234958L">Data14!$HU$1:$HU$10,Data14!$HU$11:$HU$17</definedName>
    <definedName name="A126234958L_Data">Data14!$HU$11:$HU$17</definedName>
    <definedName name="A126234958L_Latest">Data14!$HU$17</definedName>
    <definedName name="A126234962C">Data15!$BH$1:$BH$10,Data15!$BH$11:$BH$17</definedName>
    <definedName name="A126234962C_Data">Data15!$BH$11:$BH$17</definedName>
    <definedName name="A126234962C_Latest">Data15!$BH$17</definedName>
    <definedName name="A126234966L">Data15!$CI$1:$CI$10,Data15!$CI$11:$CI$17</definedName>
    <definedName name="A126234966L_Data">Data15!$CI$11:$CI$17</definedName>
    <definedName name="A126234966L_Latest">Data15!$CI$17</definedName>
    <definedName name="A126234970C">Data16!$CB$1:$CB$10,Data16!$CB$11:$CB$17</definedName>
    <definedName name="A126234970C_Data">Data16!$CB$11:$CB$17</definedName>
    <definedName name="A126234970C_Latest">Data16!$CB$17</definedName>
    <definedName name="A126234974L">Data16!$ED$1:$ED$10,Data16!$ED$11:$ED$17</definedName>
    <definedName name="A126234974L_Data">Data16!$ED$11:$ED$17</definedName>
    <definedName name="A126234974L_Latest">Data16!$ED$17</definedName>
    <definedName name="A126234978W">Data14!$FS$1:$FS$10,Data14!$FS$11:$FS$17</definedName>
    <definedName name="A126234978W_Data">Data14!$FS$11:$FS$17</definedName>
    <definedName name="A126234978W_Latest">Data14!$FS$17</definedName>
    <definedName name="A126234982L">Data15!$DJ$1:$DJ$10,Data15!$DJ$11:$DJ$17</definedName>
    <definedName name="A126234982L_Data">Data15!$DJ$11:$DJ$17</definedName>
    <definedName name="A126234982L_Latest">Data15!$DJ$17</definedName>
    <definedName name="A126234986W">Data15!$GM$1:$GM$10,Data15!$GM$11:$GM$17</definedName>
    <definedName name="A126234986W_Data">Data15!$GM$11:$GM$17</definedName>
    <definedName name="A126234986W_Latest">Data15!$GM$17</definedName>
    <definedName name="A126234990L">Data14!$GT$1:$GT$10,Data14!$GT$11:$GT$17</definedName>
    <definedName name="A126234990L_Data">Data14!$GT$11:$GT$17</definedName>
    <definedName name="A126234990L_Latest">Data14!$GT$17</definedName>
    <definedName name="A126234994W">Data15!$F$1:$F$10,Data15!$F$11:$F$17</definedName>
    <definedName name="A126234994W_Data">Data15!$F$11:$F$17</definedName>
    <definedName name="A126234994W_Latest">Data15!$F$17</definedName>
    <definedName name="A126234998F">Data15!$AG$1:$AG$10,Data15!$AG$11:$AG$17</definedName>
    <definedName name="A126234998F_Data">Data15!$AG$11:$AG$17</definedName>
    <definedName name="A126234998F_Latest">Data15!$AG$17</definedName>
    <definedName name="A126235002L">Data15!$FL$1:$FL$10,Data15!$FL$11:$FL$17</definedName>
    <definedName name="A126235002L_Data">Data15!$FL$11:$FL$17</definedName>
    <definedName name="A126235002L_Latest">Data15!$FL$17</definedName>
    <definedName name="A126235006W">Data15!$HN$1:$HN$10,Data15!$HN$11:$HN$17</definedName>
    <definedName name="A126235006W_Data">Data15!$HN$11:$HN$17</definedName>
    <definedName name="A126235006W_Latest">Data15!$HN$17</definedName>
    <definedName name="A126235010L">Data4!$DC$1:$DC$10,Data4!$DC$11:$DC$17</definedName>
    <definedName name="A126235010L_Data">Data4!$DC$11:$DC$17</definedName>
    <definedName name="A126235010L_Latest">Data4!$DC$17</definedName>
    <definedName name="A126235014W">Data4!$ED$1:$ED$10,Data4!$ED$11:$ED$17</definedName>
    <definedName name="A126235014W_Data">Data4!$ED$11:$ED$17</definedName>
    <definedName name="A126235014W_Latest">Data4!$ED$17</definedName>
    <definedName name="A126235018F">Data4!$GF$1:$GF$10,Data4!$GF$11:$GF$17</definedName>
    <definedName name="A126235018F_Data">Data4!$GF$11:$GF$17</definedName>
    <definedName name="A126235018F_Latest">Data4!$GF$17</definedName>
    <definedName name="A126235022W">Data3!$HN$1:$HN$10,Data3!$HN$11:$HN$17</definedName>
    <definedName name="A126235022W_Data">Data3!$HN$11:$HN$17</definedName>
    <definedName name="A126235022W_Latest">Data3!$HN$17</definedName>
    <definedName name="A126235026F">Data4!$CB$1:$CB$10,Data4!$CB$11:$CB$17</definedName>
    <definedName name="A126235026F_Data">Data4!$CB$11:$CB$17</definedName>
    <definedName name="A126235026F_Latest">Data4!$CB$17</definedName>
    <definedName name="A126235030W">Data3!$BH$1:$BH$10,Data3!$BH$11:$BH$17</definedName>
    <definedName name="A126235030W_Data">Data3!$BH$11:$BH$17</definedName>
    <definedName name="A126235030W_Latest">Data3!$BH$17</definedName>
    <definedName name="A126235034F">Data3!$EK$1:$EK$10,Data3!$EK$11:$EK$17</definedName>
    <definedName name="A126235034F_Data">Data3!$EK$11:$EK$17</definedName>
    <definedName name="A126235034F_Latest">Data3!$EK$17</definedName>
    <definedName name="A126235038R">Data3!$FL$1:$FL$10,Data3!$FL$11:$FL$17</definedName>
    <definedName name="A126235038R_Data">Data3!$FL$11:$FL$17</definedName>
    <definedName name="A126235038R_Latest">Data3!$FL$17</definedName>
    <definedName name="A126235042F">Data4!$FE$1:$FE$10,Data4!$FE$11:$FE$17</definedName>
    <definedName name="A126235042F_Data">Data4!$FE$11:$FE$17</definedName>
    <definedName name="A126235042F_Latest">Data4!$FE$17</definedName>
    <definedName name="A126235046R">Data4!$HG$1:$HG$10,Data4!$HG$11:$HG$17</definedName>
    <definedName name="A126235046R_Data">Data4!$HG$11:$HG$17</definedName>
    <definedName name="A126235046R_Latest">Data4!$HG$17</definedName>
    <definedName name="A126235050F">Data3!$F$1:$F$10,Data3!$F$11:$F$17</definedName>
    <definedName name="A126235050F_Data">Data3!$F$11:$F$17</definedName>
    <definedName name="A126235050F_Latest">Data3!$F$17</definedName>
    <definedName name="A126235054R">Data3!$GM$1:$GM$10,Data3!$GM$11:$GM$17</definedName>
    <definedName name="A126235054R_Data">Data3!$GM$11:$GM$17</definedName>
    <definedName name="A126235054R_Latest">Data3!$GM$17</definedName>
    <definedName name="A126235058X">Data4!$Z$1:$Z$10,Data4!$Z$11:$Z$17</definedName>
    <definedName name="A126235058X_Data">Data4!$Z$11:$Z$17</definedName>
    <definedName name="A126235058X_Latest">Data4!$Z$17</definedName>
    <definedName name="A126235062R">Data3!$AG$1:$AG$10,Data3!$AG$11:$AG$17</definedName>
    <definedName name="A126235062R_Data">Data3!$AG$11:$AG$17</definedName>
    <definedName name="A126235062R_Latest">Data3!$AG$17</definedName>
    <definedName name="A126235066X">Data3!$CI$1:$CI$10,Data3!$CI$11:$CI$17</definedName>
    <definedName name="A126235066X_Data">Data3!$CI$11:$CI$17</definedName>
    <definedName name="A126235066X_Latest">Data3!$CI$17</definedName>
    <definedName name="A126235070R">Data3!$DJ$1:$DJ$10,Data3!$DJ$11:$DJ$17</definedName>
    <definedName name="A126235070R_Data">Data3!$DJ$11:$DJ$17</definedName>
    <definedName name="A126235070R_Latest">Data3!$DJ$17</definedName>
    <definedName name="A126235074X">Data3!$IO$1:$IO$10,Data3!$IO$11:$IO$17</definedName>
    <definedName name="A126235074X_Data">Data3!$IO$11:$IO$17</definedName>
    <definedName name="A126235074X_Latest">Data3!$IO$17</definedName>
    <definedName name="A126235078J">Data4!$BA$1:$BA$10,Data4!$BA$11:$BA$17</definedName>
    <definedName name="A126235078J_Data">Data4!$BA$11:$BA$17</definedName>
    <definedName name="A126235078J_Latest">Data4!$BA$17</definedName>
    <definedName name="A126235082X">Data4!$CK$1:$CK$10,Data4!$CK$11:$CK$17</definedName>
    <definedName name="A126235082X_Data">Data4!$CK$11:$CK$17</definedName>
    <definedName name="A126235082X_Latest">Data4!$CK$17</definedName>
    <definedName name="A126235086J">Data4!$DL$1:$DL$10,Data4!$DL$11:$DL$17</definedName>
    <definedName name="A126235086J_Data">Data4!$DL$11:$DL$17</definedName>
    <definedName name="A126235086J_Latest">Data4!$DL$17</definedName>
    <definedName name="A126235090X">Data4!$FN$1:$FN$10,Data4!$FN$11:$FN$17</definedName>
    <definedName name="A126235090X_Data">Data4!$FN$11:$FN$17</definedName>
    <definedName name="A126235090X_Latest">Data4!$FN$17</definedName>
    <definedName name="A126235094J">Data3!$GV$1:$GV$10,Data3!$GV$11:$GV$17</definedName>
    <definedName name="A126235094J_Data">Data3!$GV$11:$GV$17</definedName>
    <definedName name="A126235094J_Latest">Data3!$GV$17</definedName>
    <definedName name="A126235098T">Data4!$BJ$1:$BJ$10,Data4!$BJ$11:$BJ$17</definedName>
    <definedName name="A126235098T_Data">Data4!$BJ$11:$BJ$17</definedName>
    <definedName name="A126235098T_Latest">Data4!$BJ$17</definedName>
    <definedName name="A126235102W">Data3!$AP$1:$AP$10,Data3!$AP$11:$AP$17</definedName>
    <definedName name="A126235102W_Data">Data3!$AP$11:$AP$17</definedName>
    <definedName name="A126235102W_Latest">Data3!$AP$17</definedName>
    <definedName name="A126235106F">Data3!$DS$1:$DS$10,Data3!$DS$11:$DS$17</definedName>
    <definedName name="A126235106F_Data">Data3!$DS$11:$DS$17</definedName>
    <definedName name="A126235106F_Latest">Data3!$DS$17</definedName>
    <definedName name="A126235110W">Data3!$ET$1:$ET$10,Data3!$ET$11:$ET$17</definedName>
    <definedName name="A126235110W_Data">Data3!$ET$11:$ET$17</definedName>
    <definedName name="A126235110W_Latest">Data3!$ET$17</definedName>
    <definedName name="A126235114F">Data4!$EM$1:$EM$10,Data4!$EM$11:$EM$17</definedName>
    <definedName name="A126235114F_Data">Data4!$EM$11:$EM$17</definedName>
    <definedName name="A126235114F_Latest">Data4!$EM$17</definedName>
    <definedName name="A126235118R">Data4!$GO$1:$GO$10,Data4!$GO$11:$GO$17</definedName>
    <definedName name="A126235118R_Data">Data4!$GO$11:$GO$17</definedName>
    <definedName name="A126235118R_Latest">Data4!$GO$17</definedName>
    <definedName name="A126235122F">Data2!$ID$1:$ID$10,Data2!$ID$11:$ID$17</definedName>
    <definedName name="A126235122F_Data">Data2!$ID$11:$ID$17</definedName>
    <definedName name="A126235122F_Latest">Data2!$ID$17</definedName>
    <definedName name="A126235126R">Data3!$FU$1:$FU$10,Data3!$FU$11:$FU$17</definedName>
    <definedName name="A126235126R_Data">Data3!$FU$11:$FU$17</definedName>
    <definedName name="A126235126R_Latest">Data3!$FU$17</definedName>
    <definedName name="A126235130F">Data4!$H$1:$H$10,Data4!$H$11:$H$17</definedName>
    <definedName name="A126235130F_Data">Data4!$H$11:$H$17</definedName>
    <definedName name="A126235130F_Latest">Data4!$H$17</definedName>
    <definedName name="A126235134R">Data3!$O$1:$O$10,Data3!$O$11:$O$17</definedName>
    <definedName name="A126235134R_Data">Data3!$O$11:$O$17</definedName>
    <definedName name="A126235134R_Latest">Data3!$O$17</definedName>
    <definedName name="A126235138X">Data3!$BQ$1:$BQ$10,Data3!$BQ$11:$BQ$17</definedName>
    <definedName name="A126235138X_Data">Data3!$BQ$11:$BQ$17</definedName>
    <definedName name="A126235138X_Latest">Data3!$BQ$17</definedName>
    <definedName name="A126235142R">Data3!$CR$1:$CR$10,Data3!$CR$11:$CR$17</definedName>
    <definedName name="A126235142R_Data">Data3!$CR$11:$CR$17</definedName>
    <definedName name="A126235142R_Latest">Data3!$CR$17</definedName>
    <definedName name="A126235146X">Data3!$HW$1:$HW$10,Data3!$HW$11:$HW$17</definedName>
    <definedName name="A126235146X_Data">Data3!$HW$11:$HW$17</definedName>
    <definedName name="A126235146X_Latest">Data3!$HW$17</definedName>
    <definedName name="A126235150R">Data4!$AI$1:$AI$10,Data4!$AI$11:$AI$17</definedName>
    <definedName name="A126235150R_Data">Data4!$AI$11:$AI$17</definedName>
    <definedName name="A126235150R_Latest">Data4!$AI$17</definedName>
    <definedName name="A126235154X">Data4!$CQ$1:$CQ$10,Data4!$CQ$11:$CQ$17</definedName>
    <definedName name="A126235154X_Data">Data4!$CQ$11:$CQ$17</definedName>
    <definedName name="A126235154X_Latest">Data4!$CQ$17</definedName>
    <definedName name="A126235158J">Data4!$DR$1:$DR$10,Data4!$DR$11:$DR$17</definedName>
    <definedName name="A126235158J_Data">Data4!$DR$11:$DR$17</definedName>
    <definedName name="A126235158J_Latest">Data4!$DR$17</definedName>
    <definedName name="A126235162X">Data4!$FT$1:$FT$10,Data4!$FT$11:$FT$17</definedName>
    <definedName name="A126235162X_Data">Data4!$FT$11:$FT$17</definedName>
    <definedName name="A126235162X_Latest">Data4!$FT$17</definedName>
    <definedName name="A126235166J">Data3!$HB$1:$HB$10,Data3!$HB$11:$HB$17</definedName>
    <definedName name="A126235166J_Data">Data3!$HB$11:$HB$17</definedName>
    <definedName name="A126235166J_Latest">Data3!$HB$17</definedName>
    <definedName name="A126235170X">Data4!$BP$1:$BP$10,Data4!$BP$11:$BP$17</definedName>
    <definedName name="A126235170X_Data">Data4!$BP$11:$BP$17</definedName>
    <definedName name="A126235170X_Latest">Data4!$BP$17</definedName>
    <definedName name="A126235174J">Data3!$AV$1:$AV$10,Data3!$AV$11:$AV$17</definedName>
    <definedName name="A126235174J_Data">Data3!$AV$11:$AV$17</definedName>
    <definedName name="A126235174J_Latest">Data3!$AV$17</definedName>
    <definedName name="A126235178T">Data3!$DY$1:$DY$10,Data3!$DY$11:$DY$17</definedName>
    <definedName name="A126235178T_Data">Data3!$DY$11:$DY$17</definedName>
    <definedName name="A126235178T_Latest">Data3!$DY$17</definedName>
    <definedName name="A126235182J">Data3!$EZ$1:$EZ$10,Data3!$EZ$11:$EZ$17</definedName>
    <definedName name="A126235182J_Data">Data3!$EZ$11:$EZ$17</definedName>
    <definedName name="A126235182J_Latest">Data3!$EZ$17</definedName>
    <definedName name="A126235186T">Data4!$ES$1:$ES$10,Data4!$ES$11:$ES$17</definedName>
    <definedName name="A126235186T_Data">Data4!$ES$11:$ES$17</definedName>
    <definedName name="A126235186T_Latest">Data4!$ES$17</definedName>
    <definedName name="A126235190J">Data4!$GU$1:$GU$10,Data4!$GU$11:$GU$17</definedName>
    <definedName name="A126235190J_Data">Data4!$GU$11:$GU$17</definedName>
    <definedName name="A126235190J_Latest">Data4!$GU$17</definedName>
    <definedName name="A126235194T">Data2!$IJ$1:$IJ$10,Data2!$IJ$11:$IJ$17</definedName>
    <definedName name="A126235194T_Data">Data2!$IJ$11:$IJ$17</definedName>
    <definedName name="A126235194T_Latest">Data2!$IJ$17</definedName>
    <definedName name="A126235198A">Data3!$GA$1:$GA$10,Data3!$GA$11:$GA$17</definedName>
    <definedName name="A126235198A_Data">Data3!$GA$11:$GA$17</definedName>
    <definedName name="A126235198A_Latest">Data3!$GA$17</definedName>
    <definedName name="A126235202F">Data4!$N$1:$N$10,Data4!$N$11:$N$17</definedName>
    <definedName name="A126235202F_Data">Data4!$N$11:$N$17</definedName>
    <definedName name="A126235202F_Latest">Data4!$N$17</definedName>
    <definedName name="A126235206R">Data3!$U$1:$U$10,Data3!$U$11:$U$17</definedName>
    <definedName name="A126235206R_Data">Data3!$U$11:$U$17</definedName>
    <definedName name="A126235206R_Latest">Data3!$U$17</definedName>
    <definedName name="A126235210F">Data3!$BW$1:$BW$10,Data3!$BW$11:$BW$17</definedName>
    <definedName name="A126235210F_Data">Data3!$BW$11:$BW$17</definedName>
    <definedName name="A126235210F_Latest">Data3!$BW$17</definedName>
    <definedName name="A126235214R">Data3!$CX$1:$CX$10,Data3!$CX$11:$CX$17</definedName>
    <definedName name="A126235214R_Data">Data3!$CX$11:$CX$17</definedName>
    <definedName name="A126235214R_Latest">Data3!$CX$17</definedName>
    <definedName name="A126235218X">Data3!$IC$1:$IC$10,Data3!$IC$11:$IC$17</definedName>
    <definedName name="A126235218X_Data">Data3!$IC$11:$IC$17</definedName>
    <definedName name="A126235218X_Latest">Data3!$IC$17</definedName>
    <definedName name="A126235222R">Data4!$AO$1:$AO$10,Data4!$AO$11:$AO$17</definedName>
    <definedName name="A126235222R_Data">Data4!$AO$11:$AO$17</definedName>
    <definedName name="A126235222R_Latest">Data4!$AO$17</definedName>
    <definedName name="A126235226X">Data4!$CW$1:$CW$10,Data4!$CW$11:$CW$17</definedName>
    <definedName name="A126235226X_Data">Data4!$CW$11:$CW$17</definedName>
    <definedName name="A126235226X_Latest">Data4!$CW$17</definedName>
    <definedName name="A126235230R">Data4!$DX$1:$DX$10,Data4!$DX$11:$DX$17</definedName>
    <definedName name="A126235230R_Data">Data4!$DX$11:$DX$17</definedName>
    <definedName name="A126235230R_Latest">Data4!$DX$17</definedName>
    <definedName name="A126235234X">Data4!$FZ$1:$FZ$10,Data4!$FZ$11:$FZ$17</definedName>
    <definedName name="A126235234X_Data">Data4!$FZ$11:$FZ$17</definedName>
    <definedName name="A126235234X_Latest">Data4!$FZ$17</definedName>
    <definedName name="A126235238J">Data3!$HH$1:$HH$10,Data3!$HH$11:$HH$17</definedName>
    <definedName name="A126235238J_Data">Data3!$HH$11:$HH$17</definedName>
    <definedName name="A126235238J_Latest">Data3!$HH$17</definedName>
    <definedName name="A126235242X">Data4!$BV$1:$BV$10,Data4!$BV$11:$BV$17</definedName>
    <definedName name="A126235242X_Data">Data4!$BV$11:$BV$17</definedName>
    <definedName name="A126235242X_Latest">Data4!$BV$17</definedName>
    <definedName name="A126235246J">Data3!$BB$1:$BB$10,Data3!$BB$11:$BB$17</definedName>
    <definedName name="A126235246J_Data">Data3!$BB$11:$BB$17</definedName>
    <definedName name="A126235246J_Latest">Data3!$BB$17</definedName>
    <definedName name="A126235250X">Data3!$EE$1:$EE$10,Data3!$EE$11:$EE$17</definedName>
    <definedName name="A126235250X_Data">Data3!$EE$11:$EE$17</definedName>
    <definedName name="A126235250X_Latest">Data3!$EE$17</definedName>
    <definedName name="A126235254J">Data3!$FF$1:$FF$10,Data3!$FF$11:$FF$17</definedName>
    <definedName name="A126235254J_Data">Data3!$FF$11:$FF$17</definedName>
    <definedName name="A126235254J_Latest">Data3!$FF$17</definedName>
    <definedName name="A126235258T">Data4!$EY$1:$EY$10,Data4!$EY$11:$EY$17</definedName>
    <definedName name="A126235258T_Data">Data4!$EY$11:$EY$17</definedName>
    <definedName name="A126235258T_Latest">Data4!$EY$17</definedName>
    <definedName name="A126235262J">Data4!$HA$1:$HA$10,Data4!$HA$11:$HA$17</definedName>
    <definedName name="A126235262J_Data">Data4!$HA$11:$HA$17</definedName>
    <definedName name="A126235262J_Latest">Data4!$HA$17</definedName>
    <definedName name="A126235266T">Data2!$IP$1:$IP$10,Data2!$IP$11:$IP$17</definedName>
    <definedName name="A126235266T_Data">Data2!$IP$11:$IP$17</definedName>
    <definedName name="A126235266T_Latest">Data2!$IP$17</definedName>
    <definedName name="A126235270J">Data3!$GG$1:$GG$10,Data3!$GG$11:$GG$17</definedName>
    <definedName name="A126235270J_Data">Data3!$GG$11:$GG$17</definedName>
    <definedName name="A126235270J_Latest">Data3!$GG$17</definedName>
    <definedName name="A126235274T">Data4!$T$1:$T$10,Data4!$T$11:$T$17</definedName>
    <definedName name="A126235274T_Data">Data4!$T$11:$T$17</definedName>
    <definedName name="A126235274T_Latest">Data4!$T$17</definedName>
    <definedName name="A126235278A">Data3!$AA$1:$AA$10,Data3!$AA$11:$AA$17</definedName>
    <definedName name="A126235278A_Data">Data3!$AA$11:$AA$17</definedName>
    <definedName name="A126235278A_Latest">Data3!$AA$17</definedName>
    <definedName name="A126235282T">Data3!$CC$1:$CC$10,Data3!$CC$11:$CC$17</definedName>
    <definedName name="A126235282T_Data">Data3!$CC$11:$CC$17</definedName>
    <definedName name="A126235282T_Latest">Data3!$CC$17</definedName>
    <definedName name="A126235286A">Data3!$DD$1:$DD$10,Data3!$DD$11:$DD$17</definedName>
    <definedName name="A126235286A_Data">Data3!$DD$11:$DD$17</definedName>
    <definedName name="A126235286A_Latest">Data3!$DD$17</definedName>
    <definedName name="A126235290T">Data3!$II$1:$II$10,Data3!$II$11:$II$17</definedName>
    <definedName name="A126235290T_Data">Data3!$II$11:$II$17</definedName>
    <definedName name="A126235290T_Latest">Data3!$II$17</definedName>
    <definedName name="A126235294A">Data4!$AU$1:$AU$10,Data4!$AU$11:$AU$17</definedName>
    <definedName name="A126235294A_Data">Data4!$AU$11:$AU$17</definedName>
    <definedName name="A126235294A_Latest">Data4!$AU$17</definedName>
    <definedName name="A126235370T">Data4!$CZ$1:$CZ$10,Data4!$CZ$11:$CZ$17</definedName>
    <definedName name="A126235370T_Data">Data4!$CZ$11:$CZ$17</definedName>
    <definedName name="A126235370T_Latest">Data4!$CZ$17</definedName>
    <definedName name="A126235374A">Data4!$EA$1:$EA$10,Data4!$EA$11:$EA$17</definedName>
    <definedName name="A126235374A_Data">Data4!$EA$11:$EA$17</definedName>
    <definedName name="A126235374A_Latest">Data4!$EA$17</definedName>
    <definedName name="A126235378K">Data4!$GC$1:$GC$10,Data4!$GC$11:$GC$17</definedName>
    <definedName name="A126235378K_Data">Data4!$GC$11:$GC$17</definedName>
    <definedName name="A126235378K_Latest">Data4!$GC$17</definedName>
    <definedName name="A126235382A">Data3!$HK$1:$HK$10,Data3!$HK$11:$HK$17</definedName>
    <definedName name="A126235382A_Data">Data3!$HK$11:$HK$17</definedName>
    <definedName name="A126235382A_Latest">Data3!$HK$17</definedName>
    <definedName name="A126235386K">Data4!$BY$1:$BY$10,Data4!$BY$11:$BY$17</definedName>
    <definedName name="A126235386K_Data">Data4!$BY$11:$BY$17</definedName>
    <definedName name="A126235386K_Latest">Data4!$BY$17</definedName>
    <definedName name="A126235390A">Data3!$BE$1:$BE$10,Data3!$BE$11:$BE$17</definedName>
    <definedName name="A126235390A_Data">Data3!$BE$11:$BE$17</definedName>
    <definedName name="A126235390A_Latest">Data3!$BE$17</definedName>
    <definedName name="A126235394K">Data3!$EH$1:$EH$10,Data3!$EH$11:$EH$17</definedName>
    <definedName name="A126235394K_Data">Data3!$EH$11:$EH$17</definedName>
    <definedName name="A126235394K_Latest">Data3!$EH$17</definedName>
    <definedName name="A126235398V">Data3!$FI$1:$FI$10,Data3!$FI$11:$FI$17</definedName>
    <definedName name="A126235398V_Data">Data3!$FI$11:$FI$17</definedName>
    <definedName name="A126235398V_Latest">Data3!$FI$17</definedName>
    <definedName name="A126235402X">Data4!$FB$1:$FB$10,Data4!$FB$11:$FB$17</definedName>
    <definedName name="A126235402X_Data">Data4!$FB$11:$FB$17</definedName>
    <definedName name="A126235402X_Latest">Data4!$FB$17</definedName>
    <definedName name="A126235406J">Data4!$HD$1:$HD$10,Data4!$HD$11:$HD$17</definedName>
    <definedName name="A126235406J_Data">Data4!$HD$11:$HD$17</definedName>
    <definedName name="A126235406J_Latest">Data4!$HD$17</definedName>
    <definedName name="A126235410X">Data3!$C$1:$C$10,Data3!$C$11:$C$17</definedName>
    <definedName name="A126235410X_Data">Data3!$C$11:$C$17</definedName>
    <definedName name="A126235410X_Latest">Data3!$C$17</definedName>
    <definedName name="A126235414J">Data3!$GJ$1:$GJ$10,Data3!$GJ$11:$GJ$17</definedName>
    <definedName name="A126235414J_Data">Data3!$GJ$11:$GJ$17</definedName>
    <definedName name="A126235414J_Latest">Data3!$GJ$17</definedName>
    <definedName name="A126235418T">Data4!$W$1:$W$10,Data4!$W$11:$W$17</definedName>
    <definedName name="A126235418T_Data">Data4!$W$11:$W$17</definedName>
    <definedName name="A126235418T_Latest">Data4!$W$17</definedName>
    <definedName name="A126235422J">Data3!$AD$1:$AD$10,Data3!$AD$11:$AD$17</definedName>
    <definedName name="A126235422J_Data">Data3!$AD$11:$AD$17</definedName>
    <definedName name="A126235422J_Latest">Data3!$AD$17</definedName>
    <definedName name="A126235426T">Data3!$CF$1:$CF$10,Data3!$CF$11:$CF$17</definedName>
    <definedName name="A126235426T_Data">Data3!$CF$11:$CF$17</definedName>
    <definedName name="A126235426T_Latest">Data3!$CF$17</definedName>
    <definedName name="A126235430J">Data3!$DG$1:$DG$10,Data3!$DG$11:$DG$17</definedName>
    <definedName name="A126235430J_Data">Data3!$DG$11:$DG$17</definedName>
    <definedName name="A126235430J_Latest">Data3!$DG$17</definedName>
    <definedName name="A126235434T">Data3!$IL$1:$IL$10,Data3!$IL$11:$IL$17</definedName>
    <definedName name="A126235434T_Data">Data3!$IL$11:$IL$17</definedName>
    <definedName name="A126235434T_Latest">Data3!$IL$17</definedName>
    <definedName name="A126235438A">Data4!$AX$1:$AX$10,Data4!$AX$11:$AX$17</definedName>
    <definedName name="A126235438A_Data">Data4!$AX$11:$AX$17</definedName>
    <definedName name="A126235438A_Latest">Data4!$AX$17</definedName>
    <definedName name="A126235442T">Data4!$DI$1:$DI$10,Data4!$DI$11:$DI$17</definedName>
    <definedName name="A126235442T_Data">Data4!$DI$11:$DI$17</definedName>
    <definedName name="A126235442T_Latest">Data4!$DI$17</definedName>
    <definedName name="A126235446A">Data4!$EJ$1:$EJ$10,Data4!$EJ$11:$EJ$17</definedName>
    <definedName name="A126235446A_Data">Data4!$EJ$11:$EJ$17</definedName>
    <definedName name="A126235446A_Latest">Data4!$EJ$17</definedName>
    <definedName name="A126235450T">Data4!$GL$1:$GL$10,Data4!$GL$11:$GL$17</definedName>
    <definedName name="A126235450T_Data">Data4!$GL$11:$GL$17</definedName>
    <definedName name="A126235450T_Latest">Data4!$GL$17</definedName>
    <definedName name="A126235454A">Data3!$HT$1:$HT$10,Data3!$HT$11:$HT$17</definedName>
    <definedName name="A126235454A_Data">Data3!$HT$11:$HT$17</definedName>
    <definedName name="A126235454A_Latest">Data3!$HT$17</definedName>
    <definedName name="A126235458K">Data4!$CH$1:$CH$10,Data4!$CH$11:$CH$17</definedName>
    <definedName name="A126235458K_Data">Data4!$CH$11:$CH$17</definedName>
    <definedName name="A126235458K_Latest">Data4!$CH$17</definedName>
    <definedName name="A126235462A">Data3!$BN$1:$BN$10,Data3!$BN$11:$BN$17</definedName>
    <definedName name="A126235462A_Data">Data3!$BN$11:$BN$17</definedName>
    <definedName name="A126235462A_Latest">Data3!$BN$17</definedName>
    <definedName name="A126235466K">Data3!$EQ$1:$EQ$10,Data3!$EQ$11:$EQ$17</definedName>
    <definedName name="A126235466K_Data">Data3!$EQ$11:$EQ$17</definedName>
    <definedName name="A126235466K_Latest">Data3!$EQ$17</definedName>
    <definedName name="A126235470A">Data3!$FR$1:$FR$10,Data3!$FR$11:$FR$17</definedName>
    <definedName name="A126235470A_Data">Data3!$FR$11:$FR$17</definedName>
    <definedName name="A126235470A_Latest">Data3!$FR$17</definedName>
    <definedName name="A126235474K">Data4!$FK$1:$FK$10,Data4!$FK$11:$FK$17</definedName>
    <definedName name="A126235474K_Data">Data4!$FK$11:$FK$17</definedName>
    <definedName name="A126235474K_Latest">Data4!$FK$17</definedName>
    <definedName name="A126235478V">Data4!$HM$1:$HM$10,Data4!$HM$11:$HM$17</definedName>
    <definedName name="A126235478V_Data">Data4!$HM$11:$HM$17</definedName>
    <definedName name="A126235478V_Latest">Data4!$HM$17</definedName>
    <definedName name="A126235482K">Data3!$L$1:$L$10,Data3!$L$11:$L$17</definedName>
    <definedName name="A126235482K_Data">Data3!$L$11:$L$17</definedName>
    <definedName name="A126235482K_Latest">Data3!$L$17</definedName>
    <definedName name="A126235486V">Data3!$GS$1:$GS$10,Data3!$GS$11:$GS$17</definedName>
    <definedName name="A126235486V_Data">Data3!$GS$11:$GS$17</definedName>
    <definedName name="A126235486V_Latest">Data3!$GS$17</definedName>
    <definedName name="A126235490K">Data4!$AF$1:$AF$10,Data4!$AF$11:$AF$17</definedName>
    <definedName name="A126235490K_Data">Data4!$AF$11:$AF$17</definedName>
    <definedName name="A126235490K_Latest">Data4!$AF$17</definedName>
    <definedName name="A126235494V">Data3!$AM$1:$AM$10,Data3!$AM$11:$AM$17</definedName>
    <definedName name="A126235494V_Data">Data3!$AM$11:$AM$17</definedName>
    <definedName name="A126235494V_Latest">Data3!$AM$17</definedName>
    <definedName name="A126235498C">Data3!$CO$1:$CO$10,Data3!$CO$11:$CO$17</definedName>
    <definedName name="A126235498C_Data">Data3!$CO$11:$CO$17</definedName>
    <definedName name="A126235498C_Latest">Data3!$CO$17</definedName>
    <definedName name="A126235502J">Data3!$DP$1:$DP$10,Data3!$DP$11:$DP$17</definedName>
    <definedName name="A126235502J_Data">Data3!$DP$11:$DP$17</definedName>
    <definedName name="A126235502J_Latest">Data3!$DP$17</definedName>
    <definedName name="A126235506T">Data4!$E$1:$E$10,Data4!$E$11:$E$17</definedName>
    <definedName name="A126235506T_Data">Data4!$E$11:$E$17</definedName>
    <definedName name="A126235506T_Latest">Data4!$E$17</definedName>
    <definedName name="A126235510J">Data4!$BG$1:$BG$10,Data4!$BG$11:$BG$17</definedName>
    <definedName name="A126235510J_Data">Data4!$BG$11:$BG$17</definedName>
    <definedName name="A126235510J_Latest">Data4!$BG$17</definedName>
    <definedName name="A126235514T">Data4!$CN$1:$CN$10,Data4!$CN$11:$CN$17</definedName>
    <definedName name="A126235514T_Data">Data4!$CN$11:$CN$17</definedName>
    <definedName name="A126235514T_Latest">Data4!$CN$17</definedName>
    <definedName name="A126235518A">Data4!$DO$1:$DO$10,Data4!$DO$11:$DO$17</definedName>
    <definedName name="A126235518A_Data">Data4!$DO$11:$DO$17</definedName>
    <definedName name="A126235518A_Latest">Data4!$DO$17</definedName>
    <definedName name="A126235522T">Data4!$FQ$1:$FQ$10,Data4!$FQ$11:$FQ$17</definedName>
    <definedName name="A126235522T_Data">Data4!$FQ$11:$FQ$17</definedName>
    <definedName name="A126235522T_Latest">Data4!$FQ$17</definedName>
    <definedName name="A126235526A">Data3!$GY$1:$GY$10,Data3!$GY$11:$GY$17</definedName>
    <definedName name="A126235526A_Data">Data3!$GY$11:$GY$17</definedName>
    <definedName name="A126235526A_Latest">Data3!$GY$17</definedName>
    <definedName name="A126235530T">Data4!$BM$1:$BM$10,Data4!$BM$11:$BM$17</definedName>
    <definedName name="A126235530T_Data">Data4!$BM$11:$BM$17</definedName>
    <definedName name="A126235530T_Latest">Data4!$BM$17</definedName>
    <definedName name="A126235534A">Data3!$AS$1:$AS$10,Data3!$AS$11:$AS$17</definedName>
    <definedName name="A126235534A_Data">Data3!$AS$11:$AS$17</definedName>
    <definedName name="A126235534A_Latest">Data3!$AS$17</definedName>
    <definedName name="A126235538K">Data3!$DV$1:$DV$10,Data3!$DV$11:$DV$17</definedName>
    <definedName name="A126235538K_Data">Data3!$DV$11:$DV$17</definedName>
    <definedName name="A126235538K_Latest">Data3!$DV$17</definedName>
    <definedName name="A126235542A">Data3!$EW$1:$EW$10,Data3!$EW$11:$EW$17</definedName>
    <definedName name="A126235542A_Data">Data3!$EW$11:$EW$17</definedName>
    <definedName name="A126235542A_Latest">Data3!$EW$17</definedName>
    <definedName name="A126235546K">Data4!$EP$1:$EP$10,Data4!$EP$11:$EP$17</definedName>
    <definedName name="A126235546K_Data">Data4!$EP$11:$EP$17</definedName>
    <definedName name="A126235546K_Latest">Data4!$EP$17</definedName>
    <definedName name="A126235550A">Data4!$GR$1:$GR$10,Data4!$GR$11:$GR$17</definedName>
    <definedName name="A126235550A_Data">Data4!$GR$11:$GR$17</definedName>
    <definedName name="A126235550A_Latest">Data4!$GR$17</definedName>
    <definedName name="A126235554K">Data2!$IG$1:$IG$10,Data2!$IG$11:$IG$17</definedName>
    <definedName name="A126235554K_Data">Data2!$IG$11:$IG$17</definedName>
    <definedName name="A126235554K_Latest">Data2!$IG$17</definedName>
    <definedName name="A126235558V">Data3!$FX$1:$FX$10,Data3!$FX$11:$FX$17</definedName>
    <definedName name="A126235558V_Data">Data3!$FX$11:$FX$17</definedName>
    <definedName name="A126235558V_Latest">Data3!$FX$17</definedName>
    <definedName name="A126235562K">Data4!$K$1:$K$10,Data4!$K$11:$K$17</definedName>
    <definedName name="A126235562K_Data">Data4!$K$11:$K$17</definedName>
    <definedName name="A126235562K_Latest">Data4!$K$17</definedName>
    <definedName name="A126235566V">Data3!$R$1:$R$10,Data3!$R$11:$R$17</definedName>
    <definedName name="A126235566V_Data">Data3!$R$11:$R$17</definedName>
    <definedName name="A126235566V_Latest">Data3!$R$17</definedName>
    <definedName name="A126235570K">Data3!$BT$1:$BT$10,Data3!$BT$11:$BT$17</definedName>
    <definedName name="A126235570K_Data">Data3!$BT$11:$BT$17</definedName>
    <definedName name="A126235570K_Latest">Data3!$BT$17</definedName>
    <definedName name="A126235574V">Data3!$CU$1:$CU$10,Data3!$CU$11:$CU$17</definedName>
    <definedName name="A126235574V_Data">Data3!$CU$11:$CU$17</definedName>
    <definedName name="A126235574V_Latest">Data3!$CU$17</definedName>
    <definedName name="A126235578C">Data3!$HZ$1:$HZ$10,Data3!$HZ$11:$HZ$17</definedName>
    <definedName name="A126235578C_Data">Data3!$HZ$11:$HZ$17</definedName>
    <definedName name="A126235578C_Latest">Data3!$HZ$17</definedName>
    <definedName name="A126235582V">Data4!$AL$1:$AL$10,Data4!$AL$11:$AL$17</definedName>
    <definedName name="A126235582V_Data">Data4!$AL$11:$AL$17</definedName>
    <definedName name="A126235582V_Latest">Data4!$AL$17</definedName>
    <definedName name="A126235658C">Data4!$CT$1:$CT$10,Data4!$CT$11:$CT$17</definedName>
    <definedName name="A126235658C_Data">Data4!$CT$11:$CT$17</definedName>
    <definedName name="A126235658C_Latest">Data4!$CT$17</definedName>
    <definedName name="A126235662V">Data4!$DU$1:$DU$10,Data4!$DU$11:$DU$17</definedName>
    <definedName name="A126235662V_Data">Data4!$DU$11:$DU$17</definedName>
    <definedName name="A126235662V_Latest">Data4!$DU$17</definedName>
    <definedName name="A126235666C">Data4!$FW$1:$FW$10,Data4!$FW$11:$FW$17</definedName>
    <definedName name="A126235666C_Data">Data4!$FW$11:$FW$17</definedName>
    <definedName name="A126235666C_Latest">Data4!$FW$17</definedName>
    <definedName name="A126235670V">Data3!$HE$1:$HE$10,Data3!$HE$11:$HE$17</definedName>
    <definedName name="A126235670V_Data">Data3!$HE$11:$HE$17</definedName>
    <definedName name="A126235670V_Latest">Data3!$HE$17</definedName>
    <definedName name="A126235674C">Data4!$BS$1:$BS$10,Data4!$BS$11:$BS$17</definedName>
    <definedName name="A126235674C_Data">Data4!$BS$11:$BS$17</definedName>
    <definedName name="A126235674C_Latest">Data4!$BS$17</definedName>
    <definedName name="A126235678L">Data3!$AY$1:$AY$10,Data3!$AY$11:$AY$17</definedName>
    <definedName name="A126235678L_Data">Data3!$AY$11:$AY$17</definedName>
    <definedName name="A126235678L_Latest">Data3!$AY$17</definedName>
    <definedName name="A126235682C">Data3!$EB$1:$EB$10,Data3!$EB$11:$EB$17</definedName>
    <definedName name="A126235682C_Data">Data3!$EB$11:$EB$17</definedName>
    <definedName name="A126235682C_Latest">Data3!$EB$17</definedName>
    <definedName name="A126235686L">Data3!$FC$1:$FC$10,Data3!$FC$11:$FC$17</definedName>
    <definedName name="A126235686L_Data">Data3!$FC$11:$FC$17</definedName>
    <definedName name="A126235686L_Latest">Data3!$FC$17</definedName>
    <definedName name="A126235690C">Data4!$EV$1:$EV$10,Data4!$EV$11:$EV$17</definedName>
    <definedName name="A126235690C_Data">Data4!$EV$11:$EV$17</definedName>
    <definedName name="A126235690C_Latest">Data4!$EV$17</definedName>
    <definedName name="A126235694L">Data4!$GX$1:$GX$10,Data4!$GX$11:$GX$17</definedName>
    <definedName name="A126235694L_Data">Data4!$GX$11:$GX$17</definedName>
    <definedName name="A126235694L_Latest">Data4!$GX$17</definedName>
    <definedName name="A126235698W">Data2!$IM$1:$IM$10,Data2!$IM$11:$IM$17</definedName>
    <definedName name="A126235698W_Data">Data2!$IM$11:$IM$17</definedName>
    <definedName name="A126235698W_Latest">Data2!$IM$17</definedName>
    <definedName name="A126235702A">Data3!$GD$1:$GD$10,Data3!$GD$11:$GD$17</definedName>
    <definedName name="A126235702A_Data">Data3!$GD$11:$GD$17</definedName>
    <definedName name="A126235702A_Latest">Data3!$GD$17</definedName>
    <definedName name="A126235706K">Data4!$Q$1:$Q$10,Data4!$Q$11:$Q$17</definedName>
    <definedName name="A126235706K_Data">Data4!$Q$11:$Q$17</definedName>
    <definedName name="A126235706K_Latest">Data4!$Q$17</definedName>
    <definedName name="A126235710A">Data3!$X$1:$X$10,Data3!$X$11:$X$17</definedName>
    <definedName name="A126235710A_Data">Data3!$X$11:$X$17</definedName>
    <definedName name="A126235710A_Latest">Data3!$X$17</definedName>
    <definedName name="A126235714K">Data3!$BZ$1:$BZ$10,Data3!$BZ$11:$BZ$17</definedName>
    <definedName name="A126235714K_Data">Data3!$BZ$11:$BZ$17</definedName>
    <definedName name="A126235714K_Latest">Data3!$BZ$17</definedName>
    <definedName name="A126235718V">Data3!$DA$1:$DA$10,Data3!$DA$11:$DA$17</definedName>
    <definedName name="A126235718V_Data">Data3!$DA$11:$DA$17</definedName>
    <definedName name="A126235718V_Latest">Data3!$DA$17</definedName>
    <definedName name="A126235722K">Data3!$IF$1:$IF$10,Data3!$IF$11:$IF$17</definedName>
    <definedName name="A126235722K_Data">Data3!$IF$11:$IF$17</definedName>
    <definedName name="A126235722K_Latest">Data3!$IF$17</definedName>
    <definedName name="A126235726V">Data4!$AR$1:$AR$10,Data4!$AR$11:$AR$17</definedName>
    <definedName name="A126235726V_Data">Data4!$AR$11:$AR$17</definedName>
    <definedName name="A126235726V_Latest">Data4!$AR$17</definedName>
    <definedName name="A126235730K">Data4!$DF$1:$DF$10,Data4!$DF$11:$DF$17</definedName>
    <definedName name="A126235730K_Data">Data4!$DF$11:$DF$17</definedName>
    <definedName name="A126235730K_Latest">Data4!$DF$17</definedName>
    <definedName name="A126235734V">Data4!$EG$1:$EG$10,Data4!$EG$11:$EG$17</definedName>
    <definedName name="A126235734V_Data">Data4!$EG$11:$EG$17</definedName>
    <definedName name="A126235734V_Latest">Data4!$EG$17</definedName>
    <definedName name="A126235738C">Data4!$GI$1:$GI$10,Data4!$GI$11:$GI$17</definedName>
    <definedName name="A126235738C_Data">Data4!$GI$11:$GI$17</definedName>
    <definedName name="A126235738C_Latest">Data4!$GI$17</definedName>
    <definedName name="A126235742V">Data3!$HQ$1:$HQ$10,Data3!$HQ$11:$HQ$17</definedName>
    <definedName name="A126235742V_Data">Data3!$HQ$11:$HQ$17</definedName>
    <definedName name="A126235742V_Latest">Data3!$HQ$17</definedName>
    <definedName name="A126235746C">Data4!$CE$1:$CE$10,Data4!$CE$11:$CE$17</definedName>
    <definedName name="A126235746C_Data">Data4!$CE$11:$CE$17</definedName>
    <definedName name="A126235746C_Latest">Data4!$CE$17</definedName>
    <definedName name="A126235750V">Data3!$BK$1:$BK$10,Data3!$BK$11:$BK$17</definedName>
    <definedName name="A126235750V_Data">Data3!$BK$11:$BK$17</definedName>
    <definedName name="A126235750V_Latest">Data3!$BK$17</definedName>
    <definedName name="A126235754C">Data3!$EN$1:$EN$10,Data3!$EN$11:$EN$17</definedName>
    <definedName name="A126235754C_Data">Data3!$EN$11:$EN$17</definedName>
    <definedName name="A126235754C_Latest">Data3!$EN$17</definedName>
    <definedName name="A126235758L">Data3!$FO$1:$FO$10,Data3!$FO$11:$FO$17</definedName>
    <definedName name="A126235758L_Data">Data3!$FO$11:$FO$17</definedName>
    <definedName name="A126235758L_Latest">Data3!$FO$17</definedName>
    <definedName name="A126235762C">Data4!$FH$1:$FH$10,Data4!$FH$11:$FH$17</definedName>
    <definedName name="A126235762C_Data">Data4!$FH$11:$FH$17</definedName>
    <definedName name="A126235762C_Latest">Data4!$FH$17</definedName>
    <definedName name="A126235766L">Data4!$HJ$1:$HJ$10,Data4!$HJ$11:$HJ$17</definedName>
    <definedName name="A126235766L_Data">Data4!$HJ$11:$HJ$17</definedName>
    <definedName name="A126235766L_Latest">Data4!$HJ$17</definedName>
    <definedName name="A126235770C">Data3!$I$1:$I$10,Data3!$I$11:$I$17</definedName>
    <definedName name="A126235770C_Data">Data3!$I$11:$I$17</definedName>
    <definedName name="A126235770C_Latest">Data3!$I$17</definedName>
    <definedName name="A126235774L">Data3!$GP$1:$GP$10,Data3!$GP$11:$GP$17</definedName>
    <definedName name="A126235774L_Data">Data3!$GP$11:$GP$17</definedName>
    <definedName name="A126235774L_Latest">Data3!$GP$17</definedName>
    <definedName name="A126235778W">Data4!$AC$1:$AC$10,Data4!$AC$11:$AC$17</definedName>
    <definedName name="A126235778W_Data">Data4!$AC$11:$AC$17</definedName>
    <definedName name="A126235778W_Latest">Data4!$AC$17</definedName>
    <definedName name="A126235782L">Data3!$AJ$1:$AJ$10,Data3!$AJ$11:$AJ$17</definedName>
    <definedName name="A126235782L_Data">Data3!$AJ$11:$AJ$17</definedName>
    <definedName name="A126235782L_Latest">Data3!$AJ$17</definedName>
    <definedName name="A126235786W">Data3!$CL$1:$CL$10,Data3!$CL$11:$CL$17</definedName>
    <definedName name="A126235786W_Data">Data3!$CL$11:$CL$17</definedName>
    <definedName name="A126235786W_Latest">Data3!$CL$17</definedName>
    <definedName name="A126235790L">Data3!$DM$1:$DM$10,Data3!$DM$11:$DM$17</definedName>
    <definedName name="A126235790L_Data">Data3!$DM$11:$DM$17</definedName>
    <definedName name="A126235790L_Latest">Data3!$DM$17</definedName>
    <definedName name="A126235794W">Data4!$B$1:$B$10,Data4!$B$11:$B$17</definedName>
    <definedName name="A126235794W_Data">Data4!$B$11:$B$17</definedName>
    <definedName name="A126235794W_Latest">Data4!$B$17</definedName>
    <definedName name="A126235798F">Data4!$BD$1:$BD$10,Data4!$BD$11:$BD$17</definedName>
    <definedName name="A126235798F_Data">Data4!$BD$11:$BD$17</definedName>
    <definedName name="A126235798F_Latest">Data4!$BD$17</definedName>
    <definedName name="A126235802K">Data8!$CA$1:$CA$10,Data8!$CA$11:$CA$17</definedName>
    <definedName name="A126235802K_Data">Data8!$CA$11:$CA$17</definedName>
    <definedName name="A126235802K_Latest">Data8!$CA$17</definedName>
    <definedName name="A126235806V">Data8!$DB$1:$DB$10,Data8!$DB$11:$DB$17</definedName>
    <definedName name="A126235806V_Data">Data8!$DB$11:$DB$17</definedName>
    <definedName name="A126235806V_Latest">Data8!$DB$17</definedName>
    <definedName name="A126235810K">Data8!$FD$1:$FD$10,Data8!$FD$11:$FD$17</definedName>
    <definedName name="A126235810K_Data">Data8!$FD$11:$FD$17</definedName>
    <definedName name="A126235810K_Latest">Data8!$FD$17</definedName>
    <definedName name="A126235814V">Data7!$GL$1:$GL$10,Data7!$GL$11:$GL$17</definedName>
    <definedName name="A126235814V_Data">Data7!$GL$11:$GL$17</definedName>
    <definedName name="A126235814V_Latest">Data7!$GL$17</definedName>
    <definedName name="A126235818C">Data8!$AZ$1:$AZ$10,Data8!$AZ$11:$AZ$17</definedName>
    <definedName name="A126235818C_Data">Data8!$AZ$11:$AZ$17</definedName>
    <definedName name="A126235818C_Latest">Data8!$AZ$17</definedName>
    <definedName name="A126235822V">Data7!$AF$1:$AF$10,Data7!$AF$11:$AF$17</definedName>
    <definedName name="A126235822V_Data">Data7!$AF$11:$AF$17</definedName>
    <definedName name="A126235822V_Latest">Data7!$AF$17</definedName>
    <definedName name="A126235826C">Data7!$DI$1:$DI$10,Data7!$DI$11:$DI$17</definedName>
    <definedName name="A126235826C_Data">Data7!$DI$11:$DI$17</definedName>
    <definedName name="A126235826C_Latest">Data7!$DI$17</definedName>
    <definedName name="A126235830V">Data7!$EJ$1:$EJ$10,Data7!$EJ$11:$EJ$17</definedName>
    <definedName name="A126235830V_Data">Data7!$EJ$11:$EJ$17</definedName>
    <definedName name="A126235830V_Latest">Data7!$EJ$17</definedName>
    <definedName name="A126235834C">Data8!$EC$1:$EC$10,Data8!$EC$11:$EC$17</definedName>
    <definedName name="A126235834C_Data">Data8!$EC$11:$EC$17</definedName>
    <definedName name="A126235834C_Latest">Data8!$EC$17</definedName>
    <definedName name="A126235838L">Data8!$GE$1:$GE$10,Data8!$GE$11:$GE$17</definedName>
    <definedName name="A126235838L_Data">Data8!$GE$11:$GE$17</definedName>
    <definedName name="A126235838L_Latest">Data8!$GE$17</definedName>
    <definedName name="A126235842C">Data6!$HT$1:$HT$10,Data6!$HT$11:$HT$17</definedName>
    <definedName name="A126235842C_Data">Data6!$HT$11:$HT$17</definedName>
    <definedName name="A126235842C_Latest">Data6!$HT$17</definedName>
    <definedName name="A126235846L">Data7!$FK$1:$FK$10,Data7!$FK$11:$FK$17</definedName>
    <definedName name="A126235846L_Data">Data7!$FK$11:$FK$17</definedName>
    <definedName name="A126235846L_Latest">Data7!$FK$17</definedName>
    <definedName name="A126235850C">Data7!$IN$1:$IN$10,Data7!$IN$11:$IN$17</definedName>
    <definedName name="A126235850C_Data">Data7!$IN$11:$IN$17</definedName>
    <definedName name="A126235850C_Latest">Data7!$IN$17</definedName>
    <definedName name="A126235854L">Data7!$E$1:$E$10,Data7!$E$11:$E$17</definedName>
    <definedName name="A126235854L_Data">Data7!$E$11:$E$17</definedName>
    <definedName name="A126235854L_Latest">Data7!$E$17</definedName>
    <definedName name="A126235858W">Data7!$BG$1:$BG$10,Data7!$BG$11:$BG$17</definedName>
    <definedName name="A126235858W_Data">Data7!$BG$11:$BG$17</definedName>
    <definedName name="A126235858W_Latest">Data7!$BG$17</definedName>
    <definedName name="A126235862L">Data7!$CH$1:$CH$10,Data7!$CH$11:$CH$17</definedName>
    <definedName name="A126235862L_Data">Data7!$CH$11:$CH$17</definedName>
    <definedName name="A126235862L_Latest">Data7!$CH$17</definedName>
    <definedName name="A126235866W">Data7!$HM$1:$HM$10,Data7!$HM$11:$HM$17</definedName>
    <definedName name="A126235866W_Data">Data7!$HM$11:$HM$17</definedName>
    <definedName name="A126235866W_Latest">Data7!$HM$17</definedName>
    <definedName name="A126235870L">Data8!$Y$1:$Y$10,Data8!$Y$11:$Y$17</definedName>
    <definedName name="A126235870L_Data">Data8!$Y$11:$Y$17</definedName>
    <definedName name="A126235870L_Latest">Data8!$Y$17</definedName>
    <definedName name="A126235874W">Data8!$BI$1:$BI$10,Data8!$BI$11:$BI$17</definedName>
    <definedName name="A126235874W_Data">Data8!$BI$11:$BI$17</definedName>
    <definedName name="A126235874W_Latest">Data8!$BI$17</definedName>
    <definedName name="A126235878F">Data8!$CJ$1:$CJ$10,Data8!$CJ$11:$CJ$17</definedName>
    <definedName name="A126235878F_Data">Data8!$CJ$11:$CJ$17</definedName>
    <definedName name="A126235878F_Latest">Data8!$CJ$17</definedName>
    <definedName name="A126235882W">Data8!$EL$1:$EL$10,Data8!$EL$11:$EL$17</definedName>
    <definedName name="A126235882W_Data">Data8!$EL$11:$EL$17</definedName>
    <definedName name="A126235882W_Latest">Data8!$EL$17</definedName>
    <definedName name="A126235886F">Data7!$FT$1:$FT$10,Data7!$FT$11:$FT$17</definedName>
    <definedName name="A126235886F_Data">Data7!$FT$11:$FT$17</definedName>
    <definedName name="A126235886F_Latest">Data7!$FT$17</definedName>
    <definedName name="A126235890W">Data8!$AH$1:$AH$10,Data8!$AH$11:$AH$17</definedName>
    <definedName name="A126235890W_Data">Data8!$AH$11:$AH$17</definedName>
    <definedName name="A126235890W_Latest">Data8!$AH$17</definedName>
    <definedName name="A126235894F">Data7!$N$1:$N$10,Data7!$N$11:$N$17</definedName>
    <definedName name="A126235894F_Data">Data7!$N$11:$N$17</definedName>
    <definedName name="A126235894F_Latest">Data7!$N$17</definedName>
    <definedName name="A126235898R">Data7!$CQ$1:$CQ$10,Data7!$CQ$11:$CQ$17</definedName>
    <definedName name="A126235898R_Data">Data7!$CQ$11:$CQ$17</definedName>
    <definedName name="A126235898R_Latest">Data7!$CQ$17</definedName>
    <definedName name="A126235902V">Data7!$DR$1:$DR$10,Data7!$DR$11:$DR$17</definedName>
    <definedName name="A126235902V_Data">Data7!$DR$11:$DR$17</definedName>
    <definedName name="A126235902V_Latest">Data7!$DR$17</definedName>
    <definedName name="A126235906C">Data8!$DK$1:$DK$10,Data8!$DK$11:$DK$17</definedName>
    <definedName name="A126235906C_Data">Data8!$DK$11:$DK$17</definedName>
    <definedName name="A126235906C_Latest">Data8!$DK$17</definedName>
    <definedName name="A126235910V">Data8!$FM$1:$FM$10,Data8!$FM$11:$FM$17</definedName>
    <definedName name="A126235910V_Data">Data8!$FM$11:$FM$17</definedName>
    <definedName name="A126235910V_Latest">Data8!$FM$17</definedName>
    <definedName name="A126235914C">Data6!$HB$1:$HB$10,Data6!$HB$11:$HB$17</definedName>
    <definedName name="A126235914C_Data">Data6!$HB$11:$HB$17</definedName>
    <definedName name="A126235914C_Latest">Data6!$HB$17</definedName>
    <definedName name="A126235918L">Data7!$ES$1:$ES$10,Data7!$ES$11:$ES$17</definedName>
    <definedName name="A126235918L_Data">Data7!$ES$11:$ES$17</definedName>
    <definedName name="A126235918L_Latest">Data7!$ES$17</definedName>
    <definedName name="A126235922C">Data7!$HV$1:$HV$10,Data7!$HV$11:$HV$17</definedName>
    <definedName name="A126235922C_Data">Data7!$HV$11:$HV$17</definedName>
    <definedName name="A126235922C_Latest">Data7!$HV$17</definedName>
    <definedName name="A126235926L">Data6!$IC$1:$IC$10,Data6!$IC$11:$IC$17</definedName>
    <definedName name="A126235926L_Data">Data6!$IC$11:$IC$17</definedName>
    <definedName name="A126235926L_Latest">Data6!$IC$17</definedName>
    <definedName name="A126235930C">Data7!$AO$1:$AO$10,Data7!$AO$11:$AO$17</definedName>
    <definedName name="A126235930C_Data">Data7!$AO$11:$AO$17</definedName>
    <definedName name="A126235930C_Latest">Data7!$AO$17</definedName>
    <definedName name="A126235934L">Data7!$BP$1:$BP$10,Data7!$BP$11:$BP$17</definedName>
    <definedName name="A126235934L_Data">Data7!$BP$11:$BP$17</definedName>
    <definedName name="A126235934L_Latest">Data7!$BP$17</definedName>
    <definedName name="A126235938W">Data7!$GU$1:$GU$10,Data7!$GU$11:$GU$17</definedName>
    <definedName name="A126235938W_Data">Data7!$GU$11:$GU$17</definedName>
    <definedName name="A126235938W_Latest">Data7!$GU$17</definedName>
    <definedName name="A126235942L">Data8!$G$1:$G$10,Data8!$G$11:$G$17</definedName>
    <definedName name="A126235942L_Data">Data8!$G$11:$G$17</definedName>
    <definedName name="A126235942L_Latest">Data8!$G$17</definedName>
    <definedName name="A126235946W">Data8!$BO$1:$BO$10,Data8!$BO$11:$BO$17</definedName>
    <definedName name="A126235946W_Data">Data8!$BO$11:$BO$17</definedName>
    <definedName name="A126235946W_Latest">Data8!$BO$17</definedName>
    <definedName name="A126235950L">Data8!$CP$1:$CP$10,Data8!$CP$11:$CP$17</definedName>
    <definedName name="A126235950L_Data">Data8!$CP$11:$CP$17</definedName>
    <definedName name="A126235950L_Latest">Data8!$CP$17</definedName>
    <definedName name="A126235954W">Data8!$ER$1:$ER$10,Data8!$ER$11:$ER$17</definedName>
    <definedName name="A126235954W_Data">Data8!$ER$11:$ER$17</definedName>
    <definedName name="A126235954W_Latest">Data8!$ER$17</definedName>
    <definedName name="A126235958F">Data7!$FZ$1:$FZ$10,Data7!$FZ$11:$FZ$17</definedName>
    <definedName name="A126235958F_Data">Data7!$FZ$11:$FZ$17</definedName>
    <definedName name="A126235958F_Latest">Data7!$FZ$17</definedName>
    <definedName name="A126235962W">Data8!$AN$1:$AN$10,Data8!$AN$11:$AN$17</definedName>
    <definedName name="A126235962W_Data">Data8!$AN$11:$AN$17</definedName>
    <definedName name="A126235962W_Latest">Data8!$AN$17</definedName>
    <definedName name="A126235966F">Data7!$T$1:$T$10,Data7!$T$11:$T$17</definedName>
    <definedName name="A126235966F_Data">Data7!$T$11:$T$17</definedName>
    <definedName name="A126235966F_Latest">Data7!$T$17</definedName>
    <definedName name="A126235970W">Data7!$CW$1:$CW$10,Data7!$CW$11:$CW$17</definedName>
    <definedName name="A126235970W_Data">Data7!$CW$11:$CW$17</definedName>
    <definedName name="A126235970W_Latest">Data7!$CW$17</definedName>
    <definedName name="A126235974F">Data7!$DX$1:$DX$10,Data7!$DX$11:$DX$17</definedName>
    <definedName name="A126235974F_Data">Data7!$DX$11:$DX$17</definedName>
    <definedName name="A126235974F_Latest">Data7!$DX$17</definedName>
    <definedName name="A126235978R">Data8!$DQ$1:$DQ$10,Data8!$DQ$11:$DQ$17</definedName>
    <definedName name="A126235978R_Data">Data8!$DQ$11:$DQ$17</definedName>
    <definedName name="A126235978R_Latest">Data8!$DQ$17</definedName>
    <definedName name="A126235982F">Data8!$FS$1:$FS$10,Data8!$FS$11:$FS$17</definedName>
    <definedName name="A126235982F_Data">Data8!$FS$11:$FS$17</definedName>
    <definedName name="A126235982F_Latest">Data8!$FS$17</definedName>
    <definedName name="A126235986R">Data6!$HH$1:$HH$10,Data6!$HH$11:$HH$17</definedName>
    <definedName name="A126235986R_Data">Data6!$HH$11:$HH$17</definedName>
    <definedName name="A126235986R_Latest">Data6!$HH$17</definedName>
    <definedName name="A126235990F">Data7!$EY$1:$EY$10,Data7!$EY$11:$EY$17</definedName>
    <definedName name="A126235990F_Data">Data7!$EY$11:$EY$17</definedName>
    <definedName name="A126235990F_Latest">Data7!$EY$17</definedName>
    <definedName name="A126235994R">Data7!$IB$1:$IB$10,Data7!$IB$11:$IB$17</definedName>
    <definedName name="A126235994R_Data">Data7!$IB$11:$IB$17</definedName>
    <definedName name="A126235994R_Latest">Data7!$IB$17</definedName>
    <definedName name="A126235998X">Data6!$II$1:$II$10,Data6!$II$11:$II$17</definedName>
    <definedName name="A126235998X_Data">Data6!$II$11:$II$17</definedName>
    <definedName name="A126235998X_Latest">Data6!$II$17</definedName>
    <definedName name="A126236002F">Data7!$AU$1:$AU$10,Data7!$AU$11:$AU$17</definedName>
    <definedName name="A126236002F_Data">Data7!$AU$11:$AU$17</definedName>
    <definedName name="A126236002F_Latest">Data7!$AU$17</definedName>
    <definedName name="A126236006R">Data7!$BV$1:$BV$10,Data7!$BV$11:$BV$17</definedName>
    <definedName name="A126236006R_Data">Data7!$BV$11:$BV$17</definedName>
    <definedName name="A126236006R_Latest">Data7!$BV$17</definedName>
    <definedName name="A126236010F">Data7!$HA$1:$HA$10,Data7!$HA$11:$HA$17</definedName>
    <definedName name="A126236010F_Data">Data7!$HA$11:$HA$17</definedName>
    <definedName name="A126236010F_Latest">Data7!$HA$17</definedName>
    <definedName name="A126236014R">Data8!$M$1:$M$10,Data8!$M$11:$M$17</definedName>
    <definedName name="A126236014R_Data">Data8!$M$11:$M$17</definedName>
    <definedName name="A126236014R_Latest">Data8!$M$17</definedName>
    <definedName name="A126236018X">Data8!$BU$1:$BU$10,Data8!$BU$11:$BU$17</definedName>
    <definedName name="A126236018X_Data">Data8!$BU$11:$BU$17</definedName>
    <definedName name="A126236018X_Latest">Data8!$BU$17</definedName>
    <definedName name="A126236022R">Data8!$CV$1:$CV$10,Data8!$CV$11:$CV$17</definedName>
    <definedName name="A126236022R_Data">Data8!$CV$11:$CV$17</definedName>
    <definedName name="A126236022R_Latest">Data8!$CV$17</definedName>
    <definedName name="A126236026X">Data8!$EX$1:$EX$10,Data8!$EX$11:$EX$17</definedName>
    <definedName name="A126236026X_Data">Data8!$EX$11:$EX$17</definedName>
    <definedName name="A126236026X_Latest">Data8!$EX$17</definedName>
    <definedName name="A126236030R">Data7!$GF$1:$GF$10,Data7!$GF$11:$GF$17</definedName>
    <definedName name="A126236030R_Data">Data7!$GF$11:$GF$17</definedName>
    <definedName name="A126236030R_Latest">Data7!$GF$17</definedName>
    <definedName name="A126236034X">Data8!$AT$1:$AT$10,Data8!$AT$11:$AT$17</definedName>
    <definedName name="A126236034X_Data">Data8!$AT$11:$AT$17</definedName>
    <definedName name="A126236034X_Latest">Data8!$AT$17</definedName>
    <definedName name="A126236038J">Data7!$Z$1:$Z$10,Data7!$Z$11:$Z$17</definedName>
    <definedName name="A126236038J_Data">Data7!$Z$11:$Z$17</definedName>
    <definedName name="A126236038J_Latest">Data7!$Z$17</definedName>
    <definedName name="A126236042X">Data7!$DC$1:$DC$10,Data7!$DC$11:$DC$17</definedName>
    <definedName name="A126236042X_Data">Data7!$DC$11:$DC$17</definedName>
    <definedName name="A126236042X_Latest">Data7!$DC$17</definedName>
    <definedName name="A126236046J">Data7!$ED$1:$ED$10,Data7!$ED$11:$ED$17</definedName>
    <definedName name="A126236046J_Data">Data7!$ED$11:$ED$17</definedName>
    <definedName name="A126236046J_Latest">Data7!$ED$17</definedName>
    <definedName name="A126236050X">Data8!$DW$1:$DW$10,Data8!$DW$11:$DW$17</definedName>
    <definedName name="A126236050X_Data">Data8!$DW$11:$DW$17</definedName>
    <definedName name="A126236050X_Latest">Data8!$DW$17</definedName>
    <definedName name="A126236054J">Data8!$FY$1:$FY$10,Data8!$FY$11:$FY$17</definedName>
    <definedName name="A126236054J_Data">Data8!$FY$11:$FY$17</definedName>
    <definedName name="A126236054J_Latest">Data8!$FY$17</definedName>
    <definedName name="A126236058T">Data6!$HN$1:$HN$10,Data6!$HN$11:$HN$17</definedName>
    <definedName name="A126236058T_Data">Data6!$HN$11:$HN$17</definedName>
    <definedName name="A126236058T_Latest">Data6!$HN$17</definedName>
    <definedName name="A126236062J">Data7!$FE$1:$FE$10,Data7!$FE$11:$FE$17</definedName>
    <definedName name="A126236062J_Data">Data7!$FE$11:$FE$17</definedName>
    <definedName name="A126236062J_Latest">Data7!$FE$17</definedName>
    <definedName name="A126236066T">Data7!$IH$1:$IH$10,Data7!$IH$11:$IH$17</definedName>
    <definedName name="A126236066T_Data">Data7!$IH$11:$IH$17</definedName>
    <definedName name="A126236066T_Latest">Data7!$IH$17</definedName>
    <definedName name="A126236070J">Data6!$IO$1:$IO$10,Data6!$IO$11:$IO$17</definedName>
    <definedName name="A126236070J_Data">Data6!$IO$11:$IO$17</definedName>
    <definedName name="A126236070J_Latest">Data6!$IO$17</definedName>
    <definedName name="A126236074T">Data7!$BA$1:$BA$10,Data7!$BA$11:$BA$17</definedName>
    <definedName name="A126236074T_Data">Data7!$BA$11:$BA$17</definedName>
    <definedName name="A126236074T_Latest">Data7!$BA$17</definedName>
    <definedName name="A126236078A">Data7!$CB$1:$CB$10,Data7!$CB$11:$CB$17</definedName>
    <definedName name="A126236078A_Data">Data7!$CB$11:$CB$17</definedName>
    <definedName name="A126236078A_Latest">Data7!$CB$17</definedName>
    <definedName name="A126236082T">Data7!$HG$1:$HG$10,Data7!$HG$11:$HG$17</definedName>
    <definedName name="A126236082T_Data">Data7!$HG$11:$HG$17</definedName>
    <definedName name="A126236082T_Latest">Data7!$HG$17</definedName>
    <definedName name="A126236086A">Data8!$S$1:$S$10,Data8!$S$11:$S$17</definedName>
    <definedName name="A126236086A_Data">Data8!$S$11:$S$17</definedName>
    <definedName name="A126236086A_Latest">Data8!$S$17</definedName>
    <definedName name="A126236162T">Data8!$BX$1:$BX$10,Data8!$BX$11:$BX$17</definedName>
    <definedName name="A126236162T_Data">Data8!$BX$11:$BX$17</definedName>
    <definedName name="A126236162T_Latest">Data8!$BX$17</definedName>
    <definedName name="A126236166A">Data8!$CY$1:$CY$10,Data8!$CY$11:$CY$17</definedName>
    <definedName name="A126236166A_Data">Data8!$CY$11:$CY$17</definedName>
    <definedName name="A126236166A_Latest">Data8!$CY$17</definedName>
    <definedName name="A126236170T">Data8!$FA$1:$FA$10,Data8!$FA$11:$FA$17</definedName>
    <definedName name="A126236170T_Data">Data8!$FA$11:$FA$17</definedName>
    <definedName name="A126236170T_Latest">Data8!$FA$17</definedName>
    <definedName name="A126236174A">Data7!$GI$1:$GI$10,Data7!$GI$11:$GI$17</definedName>
    <definedName name="A126236174A_Data">Data7!$GI$11:$GI$17</definedName>
    <definedName name="A126236174A_Latest">Data7!$GI$17</definedName>
    <definedName name="A126236178K">Data8!$AW$1:$AW$10,Data8!$AW$11:$AW$17</definedName>
    <definedName name="A126236178K_Data">Data8!$AW$11:$AW$17</definedName>
    <definedName name="A126236178K_Latest">Data8!$AW$17</definedName>
    <definedName name="A126236182A">Data7!$AC$1:$AC$10,Data7!$AC$11:$AC$17</definedName>
    <definedName name="A126236182A_Data">Data7!$AC$11:$AC$17</definedName>
    <definedName name="A126236182A_Latest">Data7!$AC$17</definedName>
    <definedName name="A126236186K">Data7!$DF$1:$DF$10,Data7!$DF$11:$DF$17</definedName>
    <definedName name="A126236186K_Data">Data7!$DF$11:$DF$17</definedName>
    <definedName name="A126236186K_Latest">Data7!$DF$17</definedName>
    <definedName name="A126236190A">Data7!$EG$1:$EG$10,Data7!$EG$11:$EG$17</definedName>
    <definedName name="A126236190A_Data">Data7!$EG$11:$EG$17</definedName>
    <definedName name="A126236190A_Latest">Data7!$EG$17</definedName>
    <definedName name="A126236194K">Data8!$DZ$1:$DZ$10,Data8!$DZ$11:$DZ$17</definedName>
    <definedName name="A126236194K_Data">Data8!$DZ$11:$DZ$17</definedName>
    <definedName name="A126236194K_Latest">Data8!$DZ$17</definedName>
    <definedName name="A126236198V">Data8!$GB$1:$GB$10,Data8!$GB$11:$GB$17</definedName>
    <definedName name="A126236198V_Data">Data8!$GB$11:$GB$17</definedName>
    <definedName name="A126236198V_Latest">Data8!$GB$17</definedName>
    <definedName name="A126236202X">Data6!$HQ$1:$HQ$10,Data6!$HQ$11:$HQ$17</definedName>
    <definedName name="A126236202X_Data">Data6!$HQ$11:$HQ$17</definedName>
    <definedName name="A126236202X_Latest">Data6!$HQ$17</definedName>
    <definedName name="A126236206J">Data7!$FH$1:$FH$10,Data7!$FH$11:$FH$17</definedName>
    <definedName name="A126236206J_Data">Data7!$FH$11:$FH$17</definedName>
    <definedName name="A126236206J_Latest">Data7!$FH$17</definedName>
    <definedName name="A126236210X">Data7!$IK$1:$IK$10,Data7!$IK$11:$IK$17</definedName>
    <definedName name="A126236210X_Data">Data7!$IK$11:$IK$17</definedName>
    <definedName name="A126236210X_Latest">Data7!$IK$17</definedName>
    <definedName name="A126236214J">Data7!$B$1:$B$10,Data7!$B$11:$B$17</definedName>
    <definedName name="A126236214J_Data">Data7!$B$11:$B$17</definedName>
    <definedName name="A126236214J_Latest">Data7!$B$17</definedName>
    <definedName name="A126236218T">Data7!$BD$1:$BD$10,Data7!$BD$11:$BD$17</definedName>
    <definedName name="A126236218T_Data">Data7!$BD$11:$BD$17</definedName>
    <definedName name="A126236218T_Latest">Data7!$BD$17</definedName>
    <definedName name="A126236222J">Data7!$CE$1:$CE$10,Data7!$CE$11:$CE$17</definedName>
    <definedName name="A126236222J_Data">Data7!$CE$11:$CE$17</definedName>
    <definedName name="A126236222J_Latest">Data7!$CE$17</definedName>
    <definedName name="A126236226T">Data7!$HJ$1:$HJ$10,Data7!$HJ$11:$HJ$17</definedName>
    <definedName name="A126236226T_Data">Data7!$HJ$11:$HJ$17</definedName>
    <definedName name="A126236226T_Latest">Data7!$HJ$17</definedName>
    <definedName name="A126236230J">Data8!$V$1:$V$10,Data8!$V$11:$V$17</definedName>
    <definedName name="A126236230J_Data">Data8!$V$11:$V$17</definedName>
    <definedName name="A126236230J_Latest">Data8!$V$17</definedName>
    <definedName name="A126236234T">Data8!$CG$1:$CG$10,Data8!$CG$11:$CG$17</definedName>
    <definedName name="A126236234T_Data">Data8!$CG$11:$CG$17</definedName>
    <definedName name="A126236234T_Latest">Data8!$CG$17</definedName>
    <definedName name="A126236238A">Data8!$DH$1:$DH$10,Data8!$DH$11:$DH$17</definedName>
    <definedName name="A126236238A_Data">Data8!$DH$11:$DH$17</definedName>
    <definedName name="A126236238A_Latest">Data8!$DH$17</definedName>
    <definedName name="A126236242T">Data8!$FJ$1:$FJ$10,Data8!$FJ$11:$FJ$17</definedName>
    <definedName name="A126236242T_Data">Data8!$FJ$11:$FJ$17</definedName>
    <definedName name="A126236242T_Latest">Data8!$FJ$17</definedName>
    <definedName name="A126236246A">Data7!$GR$1:$GR$10,Data7!$GR$11:$GR$17</definedName>
    <definedName name="A126236246A_Data">Data7!$GR$11:$GR$17</definedName>
    <definedName name="A126236246A_Latest">Data7!$GR$17</definedName>
    <definedName name="A126236250T">Data8!$BF$1:$BF$10,Data8!$BF$11:$BF$17</definedName>
    <definedName name="A126236250T_Data">Data8!$BF$11:$BF$17</definedName>
    <definedName name="A126236250T_Latest">Data8!$BF$17</definedName>
    <definedName name="A126236254A">Data7!$AL$1:$AL$10,Data7!$AL$11:$AL$17</definedName>
    <definedName name="A126236254A_Data">Data7!$AL$11:$AL$17</definedName>
    <definedName name="A126236254A_Latest">Data7!$AL$17</definedName>
    <definedName name="A126236258K">Data7!$DO$1:$DO$10,Data7!$DO$11:$DO$17</definedName>
    <definedName name="A126236258K_Data">Data7!$DO$11:$DO$17</definedName>
    <definedName name="A126236258K_Latest">Data7!$DO$17</definedName>
    <definedName name="A126236262A">Data7!$EP$1:$EP$10,Data7!$EP$11:$EP$17</definedName>
    <definedName name="A126236262A_Data">Data7!$EP$11:$EP$17</definedName>
    <definedName name="A126236262A_Latest">Data7!$EP$17</definedName>
    <definedName name="A126236266K">Data8!$EI$1:$EI$10,Data8!$EI$11:$EI$17</definedName>
    <definedName name="A126236266K_Data">Data8!$EI$11:$EI$17</definedName>
    <definedName name="A126236266K_Latest">Data8!$EI$17</definedName>
    <definedName name="A126236270A">Data8!$GK$1:$GK$10,Data8!$GK$11:$GK$17</definedName>
    <definedName name="A126236270A_Data">Data8!$GK$11:$GK$17</definedName>
    <definedName name="A126236270A_Latest">Data8!$GK$17</definedName>
    <definedName name="A126236274K">Data6!$HZ$1:$HZ$10,Data6!$HZ$11:$HZ$17</definedName>
    <definedName name="A126236274K_Data">Data6!$HZ$11:$HZ$17</definedName>
    <definedName name="A126236274K_Latest">Data6!$HZ$17</definedName>
    <definedName name="A126236278V">Data7!$FQ$1:$FQ$10,Data7!$FQ$11:$FQ$17</definedName>
    <definedName name="A126236278V_Data">Data7!$FQ$11:$FQ$17</definedName>
    <definedName name="A126236278V_Latest">Data7!$FQ$17</definedName>
    <definedName name="A126236282K">Data8!$D$1:$D$10,Data8!$D$11:$D$17</definedName>
    <definedName name="A126236282K_Data">Data8!$D$11:$D$17</definedName>
    <definedName name="A126236282K_Latest">Data8!$D$17</definedName>
    <definedName name="A126236286V">Data7!$K$1:$K$10,Data7!$K$11:$K$17</definedName>
    <definedName name="A126236286V_Data">Data7!$K$11:$K$17</definedName>
    <definedName name="A126236286V_Latest">Data7!$K$17</definedName>
    <definedName name="A126236290K">Data7!$BM$1:$BM$10,Data7!$BM$11:$BM$17</definedName>
    <definedName name="A126236290K_Data">Data7!$BM$11:$BM$17</definedName>
    <definedName name="A126236290K_Latest">Data7!$BM$17</definedName>
    <definedName name="A126236294V">Data7!$CN$1:$CN$10,Data7!$CN$11:$CN$17</definedName>
    <definedName name="A126236294V_Data">Data7!$CN$11:$CN$17</definedName>
    <definedName name="A126236294V_Latest">Data7!$CN$17</definedName>
    <definedName name="A126236298C">Data7!$HS$1:$HS$10,Data7!$HS$11:$HS$17</definedName>
    <definedName name="A126236298C_Data">Data7!$HS$11:$HS$17</definedName>
    <definedName name="A126236298C_Latest">Data7!$HS$17</definedName>
    <definedName name="A126236302J">Data8!$AE$1:$AE$10,Data8!$AE$11:$AE$17</definedName>
    <definedName name="A126236302J_Data">Data8!$AE$11:$AE$17</definedName>
    <definedName name="A126236302J_Latest">Data8!$AE$17</definedName>
    <definedName name="A126236306T">Data8!$BL$1:$BL$10,Data8!$BL$11:$BL$17</definedName>
    <definedName name="A126236306T_Data">Data8!$BL$11:$BL$17</definedName>
    <definedName name="A126236306T_Latest">Data8!$BL$17</definedName>
    <definedName name="A126236310J">Data8!$CM$1:$CM$10,Data8!$CM$11:$CM$17</definedName>
    <definedName name="A126236310J_Data">Data8!$CM$11:$CM$17</definedName>
    <definedName name="A126236310J_Latest">Data8!$CM$17</definedName>
    <definedName name="A126236314T">Data8!$EO$1:$EO$10,Data8!$EO$11:$EO$17</definedName>
    <definedName name="A126236314T_Data">Data8!$EO$11:$EO$17</definedName>
    <definedName name="A126236314T_Latest">Data8!$EO$17</definedName>
    <definedName name="A126236318A">Data7!$FW$1:$FW$10,Data7!$FW$11:$FW$17</definedName>
    <definedName name="A126236318A_Data">Data7!$FW$11:$FW$17</definedName>
    <definedName name="A126236318A_Latest">Data7!$FW$17</definedName>
    <definedName name="A126236322T">Data8!$AK$1:$AK$10,Data8!$AK$11:$AK$17</definedName>
    <definedName name="A126236322T_Data">Data8!$AK$11:$AK$17</definedName>
    <definedName name="A126236322T_Latest">Data8!$AK$17</definedName>
    <definedName name="A126236326A">Data7!$Q$1:$Q$10,Data7!$Q$11:$Q$17</definedName>
    <definedName name="A126236326A_Data">Data7!$Q$11:$Q$17</definedName>
    <definedName name="A126236326A_Latest">Data7!$Q$17</definedName>
    <definedName name="A126236330T">Data7!$CT$1:$CT$10,Data7!$CT$11:$CT$17</definedName>
    <definedName name="A126236330T_Data">Data7!$CT$11:$CT$17</definedName>
    <definedName name="A126236330T_Latest">Data7!$CT$17</definedName>
    <definedName name="A126236334A">Data7!$DU$1:$DU$10,Data7!$DU$11:$DU$17</definedName>
    <definedName name="A126236334A_Data">Data7!$DU$11:$DU$17</definedName>
    <definedName name="A126236334A_Latest">Data7!$DU$17</definedName>
    <definedName name="A126236338K">Data8!$DN$1:$DN$10,Data8!$DN$11:$DN$17</definedName>
    <definedName name="A126236338K_Data">Data8!$DN$11:$DN$17</definedName>
    <definedName name="A126236338K_Latest">Data8!$DN$17</definedName>
    <definedName name="A126236342A">Data8!$FP$1:$FP$10,Data8!$FP$11:$FP$17</definedName>
    <definedName name="A126236342A_Data">Data8!$FP$11:$FP$17</definedName>
    <definedName name="A126236342A_Latest">Data8!$FP$17</definedName>
    <definedName name="A126236346K">Data6!$HE$1:$HE$10,Data6!$HE$11:$HE$17</definedName>
    <definedName name="A126236346K_Data">Data6!$HE$11:$HE$17</definedName>
    <definedName name="A126236346K_Latest">Data6!$HE$17</definedName>
    <definedName name="A126236350A">Data7!$EV$1:$EV$10,Data7!$EV$11:$EV$17</definedName>
    <definedName name="A126236350A_Data">Data7!$EV$11:$EV$17</definedName>
    <definedName name="A126236350A_Latest">Data7!$EV$17</definedName>
    <definedName name="A126236354K">Data7!$HY$1:$HY$10,Data7!$HY$11:$HY$17</definedName>
    <definedName name="A126236354K_Data">Data7!$HY$11:$HY$17</definedName>
    <definedName name="A126236354K_Latest">Data7!$HY$17</definedName>
    <definedName name="A126236358V">Data6!$IF$1:$IF$10,Data6!$IF$11:$IF$17</definedName>
    <definedName name="A126236358V_Data">Data6!$IF$11:$IF$17</definedName>
    <definedName name="A126236358V_Latest">Data6!$IF$17</definedName>
    <definedName name="A126236362K">Data7!$AR$1:$AR$10,Data7!$AR$11:$AR$17</definedName>
    <definedName name="A126236362K_Data">Data7!$AR$11:$AR$17</definedName>
    <definedName name="A126236362K_Latest">Data7!$AR$17</definedName>
    <definedName name="A126236366V">Data7!$BS$1:$BS$10,Data7!$BS$11:$BS$17</definedName>
    <definedName name="A126236366V_Data">Data7!$BS$11:$BS$17</definedName>
    <definedName name="A126236366V_Latest">Data7!$BS$17</definedName>
    <definedName name="A126236370K">Data7!$GX$1:$GX$10,Data7!$GX$11:$GX$17</definedName>
    <definedName name="A126236370K_Data">Data7!$GX$11:$GX$17</definedName>
    <definedName name="A126236370K_Latest">Data7!$GX$17</definedName>
    <definedName name="A126236374V">Data8!$J$1:$J$10,Data8!$J$11:$J$17</definedName>
    <definedName name="A126236374V_Data">Data8!$J$11:$J$17</definedName>
    <definedName name="A126236374V_Latest">Data8!$J$17</definedName>
    <definedName name="A126236450K">Data8!$BR$1:$BR$10,Data8!$BR$11:$BR$17</definedName>
    <definedName name="A126236450K_Data">Data8!$BR$11:$BR$17</definedName>
    <definedName name="A126236450K_Latest">Data8!$BR$17</definedName>
    <definedName name="A126236454V">Data8!$CS$1:$CS$10,Data8!$CS$11:$CS$17</definedName>
    <definedName name="A126236454V_Data">Data8!$CS$11:$CS$17</definedName>
    <definedName name="A126236454V_Latest">Data8!$CS$17</definedName>
    <definedName name="A126236458C">Data8!$EU$1:$EU$10,Data8!$EU$11:$EU$17</definedName>
    <definedName name="A126236458C_Data">Data8!$EU$11:$EU$17</definedName>
    <definedName name="A126236458C_Latest">Data8!$EU$17</definedName>
    <definedName name="A126236462V">Data7!$GC$1:$GC$10,Data7!$GC$11:$GC$17</definedName>
    <definedName name="A126236462V_Data">Data7!$GC$11:$GC$17</definedName>
    <definedName name="A126236462V_Latest">Data7!$GC$17</definedName>
    <definedName name="A126236466C">Data8!$AQ$1:$AQ$10,Data8!$AQ$11:$AQ$17</definedName>
    <definedName name="A126236466C_Data">Data8!$AQ$11:$AQ$17</definedName>
    <definedName name="A126236466C_Latest">Data8!$AQ$17</definedName>
    <definedName name="A126236470V">Data7!$W$1:$W$10,Data7!$W$11:$W$17</definedName>
    <definedName name="A126236470V_Data">Data7!$W$11:$W$17</definedName>
    <definedName name="A126236470V_Latest">Data7!$W$17</definedName>
    <definedName name="A126236474C">Data7!$CZ$1:$CZ$10,Data7!$CZ$11:$CZ$17</definedName>
    <definedName name="A126236474C_Data">Data7!$CZ$11:$CZ$17</definedName>
    <definedName name="A126236474C_Latest">Data7!$CZ$17</definedName>
    <definedName name="A126236478L">Data7!$EA$1:$EA$10,Data7!$EA$11:$EA$17</definedName>
    <definedName name="A126236478L_Data">Data7!$EA$11:$EA$17</definedName>
    <definedName name="A126236478L_Latest">Data7!$EA$17</definedName>
    <definedName name="A126236482C">Data8!$DT$1:$DT$10,Data8!$DT$11:$DT$17</definedName>
    <definedName name="A126236482C_Data">Data8!$DT$11:$DT$17</definedName>
    <definedName name="A126236482C_Latest">Data8!$DT$17</definedName>
    <definedName name="A126236486L">Data8!$FV$1:$FV$10,Data8!$FV$11:$FV$17</definedName>
    <definedName name="A126236486L_Data">Data8!$FV$11:$FV$17</definedName>
    <definedName name="A126236486L_Latest">Data8!$FV$17</definedName>
    <definedName name="A126236490C">Data6!$HK$1:$HK$10,Data6!$HK$11:$HK$17</definedName>
    <definedName name="A126236490C_Data">Data6!$HK$11:$HK$17</definedName>
    <definedName name="A126236490C_Latest">Data6!$HK$17</definedName>
    <definedName name="A126236494L">Data7!$FB$1:$FB$10,Data7!$FB$11:$FB$17</definedName>
    <definedName name="A126236494L_Data">Data7!$FB$11:$FB$17</definedName>
    <definedName name="A126236494L_Latest">Data7!$FB$17</definedName>
    <definedName name="A126236498W">Data7!$IE$1:$IE$10,Data7!$IE$11:$IE$17</definedName>
    <definedName name="A126236498W_Data">Data7!$IE$11:$IE$17</definedName>
    <definedName name="A126236498W_Latest">Data7!$IE$17</definedName>
    <definedName name="A126236502A">Data6!$IL$1:$IL$10,Data6!$IL$11:$IL$17</definedName>
    <definedName name="A126236502A_Data">Data6!$IL$11:$IL$17</definedName>
    <definedName name="A126236502A_Latest">Data6!$IL$17</definedName>
    <definedName name="A126236506K">Data7!$AX$1:$AX$10,Data7!$AX$11:$AX$17</definedName>
    <definedName name="A126236506K_Data">Data7!$AX$11:$AX$17</definedName>
    <definedName name="A126236506K_Latest">Data7!$AX$17</definedName>
    <definedName name="A126236510A">Data7!$BY$1:$BY$10,Data7!$BY$11:$BY$17</definedName>
    <definedName name="A126236510A_Data">Data7!$BY$11:$BY$17</definedName>
    <definedName name="A126236510A_Latest">Data7!$BY$17</definedName>
    <definedName name="A126236514K">Data7!$HD$1:$HD$10,Data7!$HD$11:$HD$17</definedName>
    <definedName name="A126236514K_Data">Data7!$HD$11:$HD$17</definedName>
    <definedName name="A126236514K_Latest">Data7!$HD$17</definedName>
    <definedName name="A126236518V">Data8!$P$1:$P$10,Data8!$P$11:$P$17</definedName>
    <definedName name="A126236518V_Data">Data8!$P$11:$P$17</definedName>
    <definedName name="A126236518V_Latest">Data8!$P$17</definedName>
    <definedName name="A126236522K">Data8!$CD$1:$CD$10,Data8!$CD$11:$CD$17</definedName>
    <definedName name="A126236522K_Data">Data8!$CD$11:$CD$17</definedName>
    <definedName name="A126236522K_Latest">Data8!$CD$17</definedName>
    <definedName name="A126236526V">Data8!$DE$1:$DE$10,Data8!$DE$11:$DE$17</definedName>
    <definedName name="A126236526V_Data">Data8!$DE$11:$DE$17</definedName>
    <definedName name="A126236526V_Latest">Data8!$DE$17</definedName>
    <definedName name="A126236530K">Data8!$FG$1:$FG$10,Data8!$FG$11:$FG$17</definedName>
    <definedName name="A126236530K_Data">Data8!$FG$11:$FG$17</definedName>
    <definedName name="A126236530K_Latest">Data8!$FG$17</definedName>
    <definedName name="A126236534V">Data7!$GO$1:$GO$10,Data7!$GO$11:$GO$17</definedName>
    <definedName name="A126236534V_Data">Data7!$GO$11:$GO$17</definedName>
    <definedName name="A126236534V_Latest">Data7!$GO$17</definedName>
    <definedName name="A126236538C">Data8!$BC$1:$BC$10,Data8!$BC$11:$BC$17</definedName>
    <definedName name="A126236538C_Data">Data8!$BC$11:$BC$17</definedName>
    <definedName name="A126236538C_Latest">Data8!$BC$17</definedName>
    <definedName name="A126236542V">Data7!$AI$1:$AI$10,Data7!$AI$11:$AI$17</definedName>
    <definedName name="A126236542V_Data">Data7!$AI$11:$AI$17</definedName>
    <definedName name="A126236542V_Latest">Data7!$AI$17</definedName>
    <definedName name="A126236546C">Data7!$DL$1:$DL$10,Data7!$DL$11:$DL$17</definedName>
    <definedName name="A126236546C_Data">Data7!$DL$11:$DL$17</definedName>
    <definedName name="A126236546C_Latest">Data7!$DL$17</definedName>
    <definedName name="A126236550V">Data7!$EM$1:$EM$10,Data7!$EM$11:$EM$17</definedName>
    <definedName name="A126236550V_Data">Data7!$EM$11:$EM$17</definedName>
    <definedName name="A126236550V_Latest">Data7!$EM$17</definedName>
    <definedName name="A126236554C">Data8!$EF$1:$EF$10,Data8!$EF$11:$EF$17</definedName>
    <definedName name="A126236554C_Data">Data8!$EF$11:$EF$17</definedName>
    <definedName name="A126236554C_Latest">Data8!$EF$17</definedName>
    <definedName name="A126236558L">Data8!$GH$1:$GH$10,Data8!$GH$11:$GH$17</definedName>
    <definedName name="A126236558L_Data">Data8!$GH$11:$GH$17</definedName>
    <definedName name="A126236558L_Latest">Data8!$GH$17</definedName>
    <definedName name="A126236562C">Data6!$HW$1:$HW$10,Data6!$HW$11:$HW$17</definedName>
    <definedName name="A126236562C_Data">Data6!$HW$11:$HW$17</definedName>
    <definedName name="A126236562C_Latest">Data6!$HW$17</definedName>
    <definedName name="A126236566L">Data7!$FN$1:$FN$10,Data7!$FN$11:$FN$17</definedName>
    <definedName name="A126236566L_Data">Data7!$FN$11:$FN$17</definedName>
    <definedName name="A126236566L_Latest">Data7!$FN$17</definedName>
    <definedName name="A126236570C">Data7!$IQ$1:$IQ$10,Data7!$IQ$11:$IQ$17</definedName>
    <definedName name="A126236570C_Data">Data7!$IQ$11:$IQ$17</definedName>
    <definedName name="A126236570C_Latest">Data7!$IQ$17</definedName>
    <definedName name="A126236574L">Data7!$H$1:$H$10,Data7!$H$11:$H$17</definedName>
    <definedName name="A126236574L_Data">Data7!$H$11:$H$17</definedName>
    <definedName name="A126236574L_Latest">Data7!$H$17</definedName>
    <definedName name="A126236578W">Data7!$BJ$1:$BJ$10,Data7!$BJ$11:$BJ$17</definedName>
    <definedName name="A126236578W_Data">Data7!$BJ$11:$BJ$17</definedName>
    <definedName name="A126236578W_Latest">Data7!$BJ$17</definedName>
    <definedName name="A126236582L">Data7!$CK$1:$CK$10,Data7!$CK$11:$CK$17</definedName>
    <definedName name="A126236582L_Data">Data7!$CK$11:$CK$17</definedName>
    <definedName name="A126236582L_Latest">Data7!$CK$17</definedName>
    <definedName name="A126236586W">Data7!$HP$1:$HP$10,Data7!$HP$11:$HP$17</definedName>
    <definedName name="A126236586W_Data">Data7!$HP$11:$HP$17</definedName>
    <definedName name="A126236586W_Latest">Data7!$HP$17</definedName>
    <definedName name="A126236590L">Data8!$AB$1:$AB$10,Data8!$AB$11:$AB$17</definedName>
    <definedName name="A126236590L_Data">Data8!$AB$11:$AB$17</definedName>
    <definedName name="A126236590L_Latest">Data8!$AB$17</definedName>
    <definedName name="A126236594W">Data10!$BM$1:$BM$10,Data10!$BM$11:$BM$17</definedName>
    <definedName name="A126236594W_Data">Data10!$BM$11:$BM$17</definedName>
    <definedName name="A126236594W_Latest">Data10!$BM$17</definedName>
    <definedName name="A126236598F">Data10!$CN$1:$CN$10,Data10!$CN$11:$CN$17</definedName>
    <definedName name="A126236598F_Data">Data10!$CN$11:$CN$17</definedName>
    <definedName name="A126236598F_Latest">Data10!$CN$17</definedName>
    <definedName name="A126236602K">Data10!$EP$1:$EP$10,Data10!$EP$11:$EP$17</definedName>
    <definedName name="A126236602K_Data">Data10!$EP$11:$EP$17</definedName>
    <definedName name="A126236602K_Latest">Data10!$EP$17</definedName>
    <definedName name="A126236606V">Data9!$FX$1:$FX$10,Data9!$FX$11:$FX$17</definedName>
    <definedName name="A126236606V_Data">Data9!$FX$11:$FX$17</definedName>
    <definedName name="A126236606V_Latest">Data9!$FX$17</definedName>
    <definedName name="A126236610K">Data10!$AL$1:$AL$10,Data10!$AL$11:$AL$17</definedName>
    <definedName name="A126236610K_Data">Data10!$AL$11:$AL$17</definedName>
    <definedName name="A126236610K_Latest">Data10!$AL$17</definedName>
    <definedName name="A126236614V">Data9!$R$1:$R$10,Data9!$R$11:$R$17</definedName>
    <definedName name="A126236614V_Data">Data9!$R$11:$R$17</definedName>
    <definedName name="A126236614V_Latest">Data9!$R$17</definedName>
    <definedName name="A126236618C">Data9!$CU$1:$CU$10,Data9!$CU$11:$CU$17</definedName>
    <definedName name="A126236618C_Data">Data9!$CU$11:$CU$17</definedName>
    <definedName name="A126236618C_Latest">Data9!$CU$17</definedName>
    <definedName name="A126236622V">Data9!$DV$1:$DV$10,Data9!$DV$11:$DV$17</definedName>
    <definedName name="A126236622V_Data">Data9!$DV$11:$DV$17</definedName>
    <definedName name="A126236622V_Latest">Data9!$DV$17</definedName>
    <definedName name="A126236626C">Data10!$DO$1:$DO$10,Data10!$DO$11:$DO$17</definedName>
    <definedName name="A126236626C_Data">Data10!$DO$11:$DO$17</definedName>
    <definedName name="A126236626C_Latest">Data10!$DO$17</definedName>
    <definedName name="A126236630V">Data10!$FQ$1:$FQ$10,Data10!$FQ$11:$FQ$17</definedName>
    <definedName name="A126236630V_Data">Data10!$FQ$11:$FQ$17</definedName>
    <definedName name="A126236630V_Latest">Data10!$FQ$17</definedName>
    <definedName name="A126236634C">Data8!$HF$1:$HF$10,Data8!$HF$11:$HF$17</definedName>
    <definedName name="A126236634C_Data">Data8!$HF$11:$HF$17</definedName>
    <definedName name="A126236634C_Latest">Data8!$HF$17</definedName>
    <definedName name="A126236638L">Data9!$EW$1:$EW$10,Data9!$EW$11:$EW$17</definedName>
    <definedName name="A126236638L_Data">Data9!$EW$11:$EW$17</definedName>
    <definedName name="A126236638L_Latest">Data9!$EW$17</definedName>
    <definedName name="A126236642C">Data9!$HZ$1:$HZ$10,Data9!$HZ$11:$HZ$17</definedName>
    <definedName name="A126236642C_Data">Data9!$HZ$11:$HZ$17</definedName>
    <definedName name="A126236642C_Latest">Data9!$HZ$17</definedName>
    <definedName name="A126236646L">Data8!$IG$1:$IG$10,Data8!$IG$11:$IG$17</definedName>
    <definedName name="A126236646L_Data">Data8!$IG$11:$IG$17</definedName>
    <definedName name="A126236646L_Latest">Data8!$IG$17</definedName>
    <definedName name="A126236650C">Data9!$AS$1:$AS$10,Data9!$AS$11:$AS$17</definedName>
    <definedName name="A126236650C_Data">Data9!$AS$11:$AS$17</definedName>
    <definedName name="A126236650C_Latest">Data9!$AS$17</definedName>
    <definedName name="A126236654L">Data9!$BT$1:$BT$10,Data9!$BT$11:$BT$17</definedName>
    <definedName name="A126236654L_Data">Data9!$BT$11:$BT$17</definedName>
    <definedName name="A126236654L_Latest">Data9!$BT$17</definedName>
    <definedName name="A126236658W">Data9!$GY$1:$GY$10,Data9!$GY$11:$GY$17</definedName>
    <definedName name="A126236658W_Data">Data9!$GY$11:$GY$17</definedName>
    <definedName name="A126236658W_Latest">Data9!$GY$17</definedName>
    <definedName name="A126236662L">Data10!$K$1:$K$10,Data10!$K$11:$K$17</definedName>
    <definedName name="A126236662L_Data">Data10!$K$11:$K$17</definedName>
    <definedName name="A126236662L_Latest">Data10!$K$17</definedName>
    <definedName name="A126236666W">Data10!$AU$1:$AU$10,Data10!$AU$11:$AU$17</definedName>
    <definedName name="A126236666W_Data">Data10!$AU$11:$AU$17</definedName>
    <definedName name="A126236666W_Latest">Data10!$AU$17</definedName>
    <definedName name="A126236670L">Data10!$BV$1:$BV$10,Data10!$BV$11:$BV$17</definedName>
    <definedName name="A126236670L_Data">Data10!$BV$11:$BV$17</definedName>
    <definedName name="A126236670L_Latest">Data10!$BV$17</definedName>
    <definedName name="A126236674W">Data10!$DX$1:$DX$10,Data10!$DX$11:$DX$17</definedName>
    <definedName name="A126236674W_Data">Data10!$DX$11:$DX$17</definedName>
    <definedName name="A126236674W_Latest">Data10!$DX$17</definedName>
    <definedName name="A126236678F">Data9!$FF$1:$FF$10,Data9!$FF$11:$FF$17</definedName>
    <definedName name="A126236678F_Data">Data9!$FF$11:$FF$17</definedName>
    <definedName name="A126236678F_Latest">Data9!$FF$17</definedName>
    <definedName name="A126236682W">Data10!$T$1:$T$10,Data10!$T$11:$T$17</definedName>
    <definedName name="A126236682W_Data">Data10!$T$11:$T$17</definedName>
    <definedName name="A126236682W_Latest">Data10!$T$17</definedName>
    <definedName name="A126236686F">Data8!$IP$1:$IP$10,Data8!$IP$11:$IP$17</definedName>
    <definedName name="A126236686F_Data">Data8!$IP$11:$IP$17</definedName>
    <definedName name="A126236686F_Latest">Data8!$IP$17</definedName>
    <definedName name="A126236690W">Data9!$CC$1:$CC$10,Data9!$CC$11:$CC$17</definedName>
    <definedName name="A126236690W_Data">Data9!$CC$11:$CC$17</definedName>
    <definedName name="A126236690W_Latest">Data9!$CC$17</definedName>
    <definedName name="A126236694F">Data9!$DD$1:$DD$10,Data9!$DD$11:$DD$17</definedName>
    <definedName name="A126236694F_Data">Data9!$DD$11:$DD$17</definedName>
    <definedName name="A126236694F_Latest">Data9!$DD$17</definedName>
    <definedName name="A126236698R">Data10!$CW$1:$CW$10,Data10!$CW$11:$CW$17</definedName>
    <definedName name="A126236698R_Data">Data10!$CW$11:$CW$17</definedName>
    <definedName name="A126236698R_Latest">Data10!$CW$17</definedName>
    <definedName name="A126236702V">Data10!$EY$1:$EY$10,Data10!$EY$11:$EY$17</definedName>
    <definedName name="A126236702V_Data">Data10!$EY$11:$EY$17</definedName>
    <definedName name="A126236702V_Latest">Data10!$EY$17</definedName>
    <definedName name="A126236706C">Data8!$GN$1:$GN$10,Data8!$GN$11:$GN$17</definedName>
    <definedName name="A126236706C_Data">Data8!$GN$11:$GN$17</definedName>
    <definedName name="A126236706C_Latest">Data8!$GN$17</definedName>
    <definedName name="A126236710V">Data9!$EE$1:$EE$10,Data9!$EE$11:$EE$17</definedName>
    <definedName name="A126236710V_Data">Data9!$EE$11:$EE$17</definedName>
    <definedName name="A126236710V_Latest">Data9!$EE$17</definedName>
    <definedName name="A126236714C">Data9!$HH$1:$HH$10,Data9!$HH$11:$HH$17</definedName>
    <definedName name="A126236714C_Data">Data9!$HH$11:$HH$17</definedName>
    <definedName name="A126236714C_Latest">Data9!$HH$17</definedName>
    <definedName name="A126236718L">Data8!$HO$1:$HO$10,Data8!$HO$11:$HO$17</definedName>
    <definedName name="A126236718L_Data">Data8!$HO$11:$HO$17</definedName>
    <definedName name="A126236718L_Latest">Data8!$HO$17</definedName>
    <definedName name="A126236722C">Data9!$AA$1:$AA$10,Data9!$AA$11:$AA$17</definedName>
    <definedName name="A126236722C_Data">Data9!$AA$11:$AA$17</definedName>
    <definedName name="A126236722C_Latest">Data9!$AA$17</definedName>
    <definedName name="A126236726L">Data9!$BB$1:$BB$10,Data9!$BB$11:$BB$17</definedName>
    <definedName name="A126236726L_Data">Data9!$BB$11:$BB$17</definedName>
    <definedName name="A126236726L_Latest">Data9!$BB$17</definedName>
    <definedName name="A126236730C">Data9!$GG$1:$GG$10,Data9!$GG$11:$GG$17</definedName>
    <definedName name="A126236730C_Data">Data9!$GG$11:$GG$17</definedName>
    <definedName name="A126236730C_Latest">Data9!$GG$17</definedName>
    <definedName name="A126236734L">Data9!$II$1:$II$10,Data9!$II$11:$II$17</definedName>
    <definedName name="A126236734L_Data">Data9!$II$11:$II$17</definedName>
    <definedName name="A126236734L_Latest">Data9!$II$17</definedName>
    <definedName name="A126236738W">Data10!$BA$1:$BA$10,Data10!$BA$11:$BA$17</definedName>
    <definedName name="A126236738W_Data">Data10!$BA$11:$BA$17</definedName>
    <definedName name="A126236738W_Latest">Data10!$BA$17</definedName>
    <definedName name="A126236742L">Data10!$CB$1:$CB$10,Data10!$CB$11:$CB$17</definedName>
    <definedName name="A126236742L_Data">Data10!$CB$11:$CB$17</definedName>
    <definedName name="A126236742L_Latest">Data10!$CB$17</definedName>
    <definedName name="A126236746W">Data10!$ED$1:$ED$10,Data10!$ED$11:$ED$17</definedName>
    <definedName name="A126236746W_Data">Data10!$ED$11:$ED$17</definedName>
    <definedName name="A126236746W_Latest">Data10!$ED$17</definedName>
    <definedName name="A126236750L">Data9!$FL$1:$FL$10,Data9!$FL$11:$FL$17</definedName>
    <definedName name="A126236750L_Data">Data9!$FL$11:$FL$17</definedName>
    <definedName name="A126236750L_Latest">Data9!$FL$17</definedName>
    <definedName name="A126236754W">Data10!$Z$1:$Z$10,Data10!$Z$11:$Z$17</definedName>
    <definedName name="A126236754W_Data">Data10!$Z$11:$Z$17</definedName>
    <definedName name="A126236754W_Latest">Data10!$Z$17</definedName>
    <definedName name="A126236758F">Data9!$F$1:$F$10,Data9!$F$11:$F$17</definedName>
    <definedName name="A126236758F_Data">Data9!$F$11:$F$17</definedName>
    <definedName name="A126236758F_Latest">Data9!$F$17</definedName>
    <definedName name="A126236762W">Data9!$CI$1:$CI$10,Data9!$CI$11:$CI$17</definedName>
    <definedName name="A126236762W_Data">Data9!$CI$11:$CI$17</definedName>
    <definedName name="A126236762W_Latest">Data9!$CI$17</definedName>
    <definedName name="A126236766F">Data9!$DJ$1:$DJ$10,Data9!$DJ$11:$DJ$17</definedName>
    <definedName name="A126236766F_Data">Data9!$DJ$11:$DJ$17</definedName>
    <definedName name="A126236766F_Latest">Data9!$DJ$17</definedName>
    <definedName name="A126236770W">Data10!$DC$1:$DC$10,Data10!$DC$11:$DC$17</definedName>
    <definedName name="A126236770W_Data">Data10!$DC$11:$DC$17</definedName>
    <definedName name="A126236770W_Latest">Data10!$DC$17</definedName>
    <definedName name="A126236774F">Data10!$FE$1:$FE$10,Data10!$FE$11:$FE$17</definedName>
    <definedName name="A126236774F_Data">Data10!$FE$11:$FE$17</definedName>
    <definedName name="A126236774F_Latest">Data10!$FE$17</definedName>
    <definedName name="A126236778R">Data8!$GT$1:$GT$10,Data8!$GT$11:$GT$17</definedName>
    <definedName name="A126236778R_Data">Data8!$GT$11:$GT$17</definedName>
    <definedName name="A126236778R_Latest">Data8!$GT$17</definedName>
    <definedName name="A126236782F">Data9!$EK$1:$EK$10,Data9!$EK$11:$EK$17</definedName>
    <definedName name="A126236782F_Data">Data9!$EK$11:$EK$17</definedName>
    <definedName name="A126236782F_Latest">Data9!$EK$17</definedName>
    <definedName name="A126236786R">Data9!$HN$1:$HN$10,Data9!$HN$11:$HN$17</definedName>
    <definedName name="A126236786R_Data">Data9!$HN$11:$HN$17</definedName>
    <definedName name="A126236786R_Latest">Data9!$HN$17</definedName>
    <definedName name="A126236790F">Data8!$HU$1:$HU$10,Data8!$HU$11:$HU$17</definedName>
    <definedName name="A126236790F_Data">Data8!$HU$11:$HU$17</definedName>
    <definedName name="A126236790F_Latest">Data8!$HU$17</definedName>
    <definedName name="A126236794R">Data9!$AG$1:$AG$10,Data9!$AG$11:$AG$17</definedName>
    <definedName name="A126236794R_Data">Data9!$AG$11:$AG$17</definedName>
    <definedName name="A126236794R_Latest">Data9!$AG$17</definedName>
    <definedName name="A126236798X">Data9!$BH$1:$BH$10,Data9!$BH$11:$BH$17</definedName>
    <definedName name="A126236798X_Data">Data9!$BH$11:$BH$17</definedName>
    <definedName name="A126236798X_Latest">Data9!$BH$17</definedName>
    <definedName name="A126236802C">Data9!$GM$1:$GM$10,Data9!$GM$11:$GM$17</definedName>
    <definedName name="A126236802C_Data">Data9!$GM$11:$GM$17</definedName>
    <definedName name="A126236802C_Latest">Data9!$GM$17</definedName>
    <definedName name="A126236806L">Data9!$IO$1:$IO$10,Data9!$IO$11:$IO$17</definedName>
    <definedName name="A126236806L_Data">Data9!$IO$11:$IO$17</definedName>
    <definedName name="A126236806L_Latest">Data9!$IO$17</definedName>
    <definedName name="A126236810C">Data10!$BG$1:$BG$10,Data10!$BG$11:$BG$17</definedName>
    <definedName name="A126236810C_Data">Data10!$BG$11:$BG$17</definedName>
    <definedName name="A126236810C_Latest">Data10!$BG$17</definedName>
    <definedName name="A126236814L">Data10!$CH$1:$CH$10,Data10!$CH$11:$CH$17</definedName>
    <definedName name="A126236814L_Data">Data10!$CH$11:$CH$17</definedName>
    <definedName name="A126236814L_Latest">Data10!$CH$17</definedName>
    <definedName name="A126236818W">Data10!$EJ$1:$EJ$10,Data10!$EJ$11:$EJ$17</definedName>
    <definedName name="A126236818W_Data">Data10!$EJ$11:$EJ$17</definedName>
    <definedName name="A126236818W_Latest">Data10!$EJ$17</definedName>
    <definedName name="A126236822L">Data9!$FR$1:$FR$10,Data9!$FR$11:$FR$17</definedName>
    <definedName name="A126236822L_Data">Data9!$FR$11:$FR$17</definedName>
    <definedName name="A126236822L_Latest">Data9!$FR$17</definedName>
    <definedName name="A126236826W">Data10!$AF$1:$AF$10,Data10!$AF$11:$AF$17</definedName>
    <definedName name="A126236826W_Data">Data10!$AF$11:$AF$17</definedName>
    <definedName name="A126236826W_Latest">Data10!$AF$17</definedName>
    <definedName name="A126236830L">Data9!$L$1:$L$10,Data9!$L$11:$L$17</definedName>
    <definedName name="A126236830L_Data">Data9!$L$11:$L$17</definedName>
    <definedName name="A126236830L_Latest">Data9!$L$17</definedName>
    <definedName name="A126236834W">Data9!$CO$1:$CO$10,Data9!$CO$11:$CO$17</definedName>
    <definedName name="A126236834W_Data">Data9!$CO$11:$CO$17</definedName>
    <definedName name="A126236834W_Latest">Data9!$CO$17</definedName>
    <definedName name="A126236838F">Data9!$DP$1:$DP$10,Data9!$DP$11:$DP$17</definedName>
    <definedName name="A126236838F_Data">Data9!$DP$11:$DP$17</definedName>
    <definedName name="A126236838F_Latest">Data9!$DP$17</definedName>
    <definedName name="A126236842W">Data10!$DI$1:$DI$10,Data10!$DI$11:$DI$17</definedName>
    <definedName name="A126236842W_Data">Data10!$DI$11:$DI$17</definedName>
    <definedName name="A126236842W_Latest">Data10!$DI$17</definedName>
    <definedName name="A126236846F">Data10!$FK$1:$FK$10,Data10!$FK$11:$FK$17</definedName>
    <definedName name="A126236846F_Data">Data10!$FK$11:$FK$17</definedName>
    <definedName name="A126236846F_Latest">Data10!$FK$17</definedName>
    <definedName name="A126236850W">Data8!$GZ$1:$GZ$10,Data8!$GZ$11:$GZ$17</definedName>
    <definedName name="A126236850W_Data">Data8!$GZ$11:$GZ$17</definedName>
    <definedName name="A126236850W_Latest">Data8!$GZ$17</definedName>
    <definedName name="A126236854F">Data9!$EQ$1:$EQ$10,Data9!$EQ$11:$EQ$17</definedName>
    <definedName name="A126236854F_Data">Data9!$EQ$11:$EQ$17</definedName>
    <definedName name="A126236854F_Latest">Data9!$EQ$17</definedName>
    <definedName name="A126236858R">Data9!$HT$1:$HT$10,Data9!$HT$11:$HT$17</definedName>
    <definedName name="A126236858R_Data">Data9!$HT$11:$HT$17</definedName>
    <definedName name="A126236858R_Latest">Data9!$HT$17</definedName>
    <definedName name="A126236862F">Data8!$IA$1:$IA$10,Data8!$IA$11:$IA$17</definedName>
    <definedName name="A126236862F_Data">Data8!$IA$11:$IA$17</definedName>
    <definedName name="A126236862F_Latest">Data8!$IA$17</definedName>
    <definedName name="A126236866R">Data9!$AM$1:$AM$10,Data9!$AM$11:$AM$17</definedName>
    <definedName name="A126236866R_Data">Data9!$AM$11:$AM$17</definedName>
    <definedName name="A126236866R_Latest">Data9!$AM$17</definedName>
    <definedName name="A126236870F">Data9!$BN$1:$BN$10,Data9!$BN$11:$BN$17</definedName>
    <definedName name="A126236870F_Data">Data9!$BN$11:$BN$17</definedName>
    <definedName name="A126236870F_Latest">Data9!$BN$17</definedName>
    <definedName name="A126236874R">Data9!$GS$1:$GS$10,Data9!$GS$11:$GS$17</definedName>
    <definedName name="A126236874R_Data">Data9!$GS$11:$GS$17</definedName>
    <definedName name="A126236874R_Latest">Data9!$GS$17</definedName>
    <definedName name="A126236878X">Data10!$E$1:$E$10,Data10!$E$11:$E$17</definedName>
    <definedName name="A126236878X_Data">Data10!$E$11:$E$17</definedName>
    <definedName name="A126236878X_Latest">Data10!$E$17</definedName>
    <definedName name="A126236954R">Data10!$BJ$1:$BJ$10,Data10!$BJ$11:$BJ$17</definedName>
    <definedName name="A126236954R_Data">Data10!$BJ$11:$BJ$17</definedName>
    <definedName name="A126236954R_Latest">Data10!$BJ$17</definedName>
    <definedName name="A126236958X">Data10!$CK$1:$CK$10,Data10!$CK$11:$CK$17</definedName>
    <definedName name="A126236958X_Data">Data10!$CK$11:$CK$17</definedName>
    <definedName name="A126236958X_Latest">Data10!$CK$17</definedName>
    <definedName name="A126236962R">Data10!$EM$1:$EM$10,Data10!$EM$11:$EM$17</definedName>
    <definedName name="A126236962R_Data">Data10!$EM$11:$EM$17</definedName>
    <definedName name="A126236962R_Latest">Data10!$EM$17</definedName>
    <definedName name="A126236966X">Data9!$FU$1:$FU$10,Data9!$FU$11:$FU$17</definedName>
    <definedName name="A126236966X_Data">Data9!$FU$11:$FU$17</definedName>
    <definedName name="A126236966X_Latest">Data9!$FU$17</definedName>
    <definedName name="A126236970R">Data10!$AI$1:$AI$10,Data10!$AI$11:$AI$17</definedName>
    <definedName name="A126236970R_Data">Data10!$AI$11:$AI$17</definedName>
    <definedName name="A126236970R_Latest">Data10!$AI$17</definedName>
    <definedName name="A126236974X">Data9!$O$1:$O$10,Data9!$O$11:$O$17</definedName>
    <definedName name="A126236974X_Data">Data9!$O$11:$O$17</definedName>
    <definedName name="A126236974X_Latest">Data9!$O$17</definedName>
    <definedName name="A126236978J">Data9!$CR$1:$CR$10,Data9!$CR$11:$CR$17</definedName>
    <definedName name="A126236978J_Data">Data9!$CR$11:$CR$17</definedName>
    <definedName name="A126236978J_Latest">Data9!$CR$17</definedName>
    <definedName name="A126236982X">Data9!$DS$1:$DS$10,Data9!$DS$11:$DS$17</definedName>
    <definedName name="A126236982X_Data">Data9!$DS$11:$DS$17</definedName>
    <definedName name="A126236982X_Latest">Data9!$DS$17</definedName>
    <definedName name="A126236986J">Data10!$DL$1:$DL$10,Data10!$DL$11:$DL$17</definedName>
    <definedName name="A126236986J_Data">Data10!$DL$11:$DL$17</definedName>
    <definedName name="A126236986J_Latest">Data10!$DL$17</definedName>
    <definedName name="A126236990X">Data10!$FN$1:$FN$10,Data10!$FN$11:$FN$17</definedName>
    <definedName name="A126236990X_Data">Data10!$FN$11:$FN$17</definedName>
    <definedName name="A126236990X_Latest">Data10!$FN$17</definedName>
    <definedName name="A126236994J">Data8!$HC$1:$HC$10,Data8!$HC$11:$HC$17</definedName>
    <definedName name="A126236994J_Data">Data8!$HC$11:$HC$17</definedName>
    <definedName name="A126236994J_Latest">Data8!$HC$17</definedName>
    <definedName name="A126236998T">Data9!$ET$1:$ET$10,Data9!$ET$11:$ET$17</definedName>
    <definedName name="A126236998T_Data">Data9!$ET$11:$ET$17</definedName>
    <definedName name="A126236998T_Latest">Data9!$ET$17</definedName>
    <definedName name="A126237002X">Data9!$HW$1:$HW$10,Data9!$HW$11:$HW$17</definedName>
    <definedName name="A126237002X_Data">Data9!$HW$11:$HW$17</definedName>
    <definedName name="A126237002X_Latest">Data9!$HW$17</definedName>
    <definedName name="A126237006J">Data8!$ID$1:$ID$10,Data8!$ID$11:$ID$17</definedName>
    <definedName name="A126237006J_Data">Data8!$ID$11:$ID$17</definedName>
    <definedName name="A126237006J_Latest">Data8!$ID$17</definedName>
    <definedName name="A126237010X">Data9!$AP$1:$AP$10,Data9!$AP$11:$AP$17</definedName>
    <definedName name="A126237010X_Data">Data9!$AP$11:$AP$17</definedName>
    <definedName name="A126237010X_Latest">Data9!$AP$17</definedName>
    <definedName name="A126237014J">Data9!$BQ$1:$BQ$10,Data9!$BQ$11:$BQ$17</definedName>
    <definedName name="A126237014J_Data">Data9!$BQ$11:$BQ$17</definedName>
    <definedName name="A126237014J_Latest">Data9!$BQ$17</definedName>
    <definedName name="A126237018T">Data9!$GV$1:$GV$10,Data9!$GV$11:$GV$17</definedName>
    <definedName name="A126237018T_Data">Data9!$GV$11:$GV$17</definedName>
    <definedName name="A126237018T_Latest">Data9!$GV$17</definedName>
    <definedName name="A126237022J">Data10!$H$1:$H$10,Data10!$H$11:$H$17</definedName>
    <definedName name="A126237022J_Data">Data10!$H$11:$H$17</definedName>
    <definedName name="A126237022J_Latest">Data10!$H$17</definedName>
    <definedName name="A126237026T">Data10!$BS$1:$BS$10,Data10!$BS$11:$BS$17</definedName>
    <definedName name="A126237026T_Data">Data10!$BS$11:$BS$17</definedName>
    <definedName name="A126237026T_Latest">Data10!$BS$17</definedName>
    <definedName name="A126237030J">Data10!$CT$1:$CT$10,Data10!$CT$11:$CT$17</definedName>
    <definedName name="A126237030J_Data">Data10!$CT$11:$CT$17</definedName>
    <definedName name="A126237030J_Latest">Data10!$CT$17</definedName>
    <definedName name="A126237034T">Data10!$EV$1:$EV$10,Data10!$EV$11:$EV$17</definedName>
    <definedName name="A126237034T_Data">Data10!$EV$11:$EV$17</definedName>
    <definedName name="A126237034T_Latest">Data10!$EV$17</definedName>
    <definedName name="A126237038A">Data9!$GD$1:$GD$10,Data9!$GD$11:$GD$17</definedName>
    <definedName name="A126237038A_Data">Data9!$GD$11:$GD$17</definedName>
    <definedName name="A126237038A_Latest">Data9!$GD$17</definedName>
    <definedName name="A126237042T">Data10!$AR$1:$AR$10,Data10!$AR$11:$AR$17</definedName>
    <definedName name="A126237042T_Data">Data10!$AR$11:$AR$17</definedName>
    <definedName name="A126237042T_Latest">Data10!$AR$17</definedName>
    <definedName name="A126237046A">Data9!$X$1:$X$10,Data9!$X$11:$X$17</definedName>
    <definedName name="A126237046A_Data">Data9!$X$11:$X$17</definedName>
    <definedName name="A126237046A_Latest">Data9!$X$17</definedName>
    <definedName name="A126237050T">Data9!$DA$1:$DA$10,Data9!$DA$11:$DA$17</definedName>
    <definedName name="A126237050T_Data">Data9!$DA$11:$DA$17</definedName>
    <definedName name="A126237050T_Latest">Data9!$DA$17</definedName>
    <definedName name="A126237054A">Data9!$EB$1:$EB$10,Data9!$EB$11:$EB$17</definedName>
    <definedName name="A126237054A_Data">Data9!$EB$11:$EB$17</definedName>
    <definedName name="A126237054A_Latest">Data9!$EB$17</definedName>
    <definedName name="A126237058K">Data10!$DU$1:$DU$10,Data10!$DU$11:$DU$17</definedName>
    <definedName name="A126237058K_Data">Data10!$DU$11:$DU$17</definedName>
    <definedName name="A126237058K_Latest">Data10!$DU$17</definedName>
    <definedName name="A126237062A">Data10!$FW$1:$FW$10,Data10!$FW$11:$FW$17</definedName>
    <definedName name="A126237062A_Data">Data10!$FW$11:$FW$17</definedName>
    <definedName name="A126237062A_Latest">Data10!$FW$17</definedName>
    <definedName name="A126237066K">Data8!$HL$1:$HL$10,Data8!$HL$11:$HL$17</definedName>
    <definedName name="A126237066K_Data">Data8!$HL$11:$HL$17</definedName>
    <definedName name="A126237066K_Latest">Data8!$HL$17</definedName>
    <definedName name="A126237070A">Data9!$FC$1:$FC$10,Data9!$FC$11:$FC$17</definedName>
    <definedName name="A126237070A_Data">Data9!$FC$11:$FC$17</definedName>
    <definedName name="A126237070A_Latest">Data9!$FC$17</definedName>
    <definedName name="A126237074K">Data9!$IF$1:$IF$10,Data9!$IF$11:$IF$17</definedName>
    <definedName name="A126237074K_Data">Data9!$IF$11:$IF$17</definedName>
    <definedName name="A126237074K_Latest">Data9!$IF$17</definedName>
    <definedName name="A126237078V">Data8!$IM$1:$IM$10,Data8!$IM$11:$IM$17</definedName>
    <definedName name="A126237078V_Data">Data8!$IM$11:$IM$17</definedName>
    <definedName name="A126237078V_Latest">Data8!$IM$17</definedName>
    <definedName name="A126237082K">Data9!$AY$1:$AY$10,Data9!$AY$11:$AY$17</definedName>
    <definedName name="A126237082K_Data">Data9!$AY$11:$AY$17</definedName>
    <definedName name="A126237082K_Latest">Data9!$AY$17</definedName>
    <definedName name="A126237086V">Data9!$BZ$1:$BZ$10,Data9!$BZ$11:$BZ$17</definedName>
    <definedName name="A126237086V_Data">Data9!$BZ$11:$BZ$17</definedName>
    <definedName name="A126237086V_Latest">Data9!$BZ$17</definedName>
    <definedName name="A126237090K">Data9!$HE$1:$HE$10,Data9!$HE$11:$HE$17</definedName>
    <definedName name="A126237090K_Data">Data9!$HE$11:$HE$17</definedName>
    <definedName name="A126237090K_Latest">Data9!$HE$17</definedName>
    <definedName name="A126237094V">Data10!$Q$1:$Q$10,Data10!$Q$11:$Q$17</definedName>
    <definedName name="A126237094V_Data">Data10!$Q$11:$Q$17</definedName>
    <definedName name="A126237094V_Latest">Data10!$Q$17</definedName>
    <definedName name="A126237098C">Data10!$AX$1:$AX$10,Data10!$AX$11:$AX$17</definedName>
    <definedName name="A126237098C_Data">Data10!$AX$11:$AX$17</definedName>
    <definedName name="A126237098C_Latest">Data10!$AX$17</definedName>
    <definedName name="A126237102J">Data10!$BY$1:$BY$10,Data10!$BY$11:$BY$17</definedName>
    <definedName name="A126237102J_Data">Data10!$BY$11:$BY$17</definedName>
    <definedName name="A126237102J_Latest">Data10!$BY$17</definedName>
    <definedName name="A126237106T">Data10!$EA$1:$EA$10,Data10!$EA$11:$EA$17</definedName>
    <definedName name="A126237106T_Data">Data10!$EA$11:$EA$17</definedName>
    <definedName name="A126237106T_Latest">Data10!$EA$17</definedName>
    <definedName name="A126237110J">Data9!$FI$1:$FI$10,Data9!$FI$11:$FI$17</definedName>
    <definedName name="A126237110J_Data">Data9!$FI$11:$FI$17</definedName>
    <definedName name="A126237110J_Latest">Data9!$FI$17</definedName>
    <definedName name="A126237114T">Data10!$W$1:$W$10,Data10!$W$11:$W$17</definedName>
    <definedName name="A126237114T_Data">Data10!$W$11:$W$17</definedName>
    <definedName name="A126237114T_Latest">Data10!$W$17</definedName>
    <definedName name="A126237118A">Data9!$C$1:$C$10,Data9!$C$11:$C$17</definedName>
    <definedName name="A126237118A_Data">Data9!$C$11:$C$17</definedName>
    <definedName name="A126237118A_Latest">Data9!$C$17</definedName>
    <definedName name="A126237122T">Data9!$CF$1:$CF$10,Data9!$CF$11:$CF$17</definedName>
    <definedName name="A126237122T_Data">Data9!$CF$11:$CF$17</definedName>
    <definedName name="A126237122T_Latest">Data9!$CF$17</definedName>
    <definedName name="A126237126A">Data9!$DG$1:$DG$10,Data9!$DG$11:$DG$17</definedName>
    <definedName name="A126237126A_Data">Data9!$DG$11:$DG$17</definedName>
    <definedName name="A126237126A_Latest">Data9!$DG$17</definedName>
    <definedName name="A126237130T">Data10!$CZ$1:$CZ$10,Data10!$CZ$11:$CZ$17</definedName>
    <definedName name="A126237130T_Data">Data10!$CZ$11:$CZ$17</definedName>
    <definedName name="A126237130T_Latest">Data10!$CZ$17</definedName>
    <definedName name="A126237134A">Data10!$FB$1:$FB$10,Data10!$FB$11:$FB$17</definedName>
    <definedName name="A126237134A_Data">Data10!$FB$11:$FB$17</definedName>
    <definedName name="A126237134A_Latest">Data10!$FB$17</definedName>
    <definedName name="A126237138K">Data8!$GQ$1:$GQ$10,Data8!$GQ$11:$GQ$17</definedName>
    <definedName name="A126237138K_Data">Data8!$GQ$11:$GQ$17</definedName>
    <definedName name="A126237138K_Latest">Data8!$GQ$17</definedName>
    <definedName name="A126237142A">Data9!$EH$1:$EH$10,Data9!$EH$11:$EH$17</definedName>
    <definedName name="A126237142A_Data">Data9!$EH$11:$EH$17</definedName>
    <definedName name="A126237142A_Latest">Data9!$EH$17</definedName>
    <definedName name="A126237146K">Data9!$HK$1:$HK$10,Data9!$HK$11:$HK$17</definedName>
    <definedName name="A126237146K_Data">Data9!$HK$11:$HK$17</definedName>
    <definedName name="A126237146K_Latest">Data9!$HK$17</definedName>
    <definedName name="A126237150A">Data8!$HR$1:$HR$10,Data8!$HR$11:$HR$17</definedName>
    <definedName name="A126237150A_Data">Data8!$HR$11:$HR$17</definedName>
    <definedName name="A126237150A_Latest">Data8!$HR$17</definedName>
    <definedName name="A126237154K">Data9!$AD$1:$AD$10,Data9!$AD$11:$AD$17</definedName>
    <definedName name="A126237154K_Data">Data9!$AD$11:$AD$17</definedName>
    <definedName name="A126237154K_Latest">Data9!$AD$17</definedName>
    <definedName name="A126237158V">Data9!$BE$1:$BE$10,Data9!$BE$11:$BE$17</definedName>
    <definedName name="A126237158V_Data">Data9!$BE$11:$BE$17</definedName>
    <definedName name="A126237158V_Latest">Data9!$BE$17</definedName>
    <definedName name="A126237162K">Data9!$GJ$1:$GJ$10,Data9!$GJ$11:$GJ$17</definedName>
    <definedName name="A126237162K_Data">Data9!$GJ$11:$GJ$17</definedName>
    <definedName name="A126237162K_Latest">Data9!$GJ$17</definedName>
    <definedName name="A126237166V">Data9!$IL$1:$IL$10,Data9!$IL$11:$IL$17</definedName>
    <definedName name="A126237166V_Data">Data9!$IL$11:$IL$17</definedName>
    <definedName name="A126237166V_Latest">Data9!$IL$17</definedName>
    <definedName name="A126237242K">Data10!$BD$1:$BD$10,Data10!$BD$11:$BD$17</definedName>
    <definedName name="A126237242K_Data">Data10!$BD$11:$BD$17</definedName>
    <definedName name="A126237242K_Latest">Data10!$BD$17</definedName>
    <definedName name="A126237246V">Data10!$CE$1:$CE$10,Data10!$CE$11:$CE$17</definedName>
    <definedName name="A126237246V_Data">Data10!$CE$11:$CE$17</definedName>
    <definedName name="A126237246V_Latest">Data10!$CE$17</definedName>
    <definedName name="A126237250K">Data10!$EG$1:$EG$10,Data10!$EG$11:$EG$17</definedName>
    <definedName name="A126237250K_Data">Data10!$EG$11:$EG$17</definedName>
    <definedName name="A126237250K_Latest">Data10!$EG$17</definedName>
    <definedName name="A126237254V">Data9!$FO$1:$FO$10,Data9!$FO$11:$FO$17</definedName>
    <definedName name="A126237254V_Data">Data9!$FO$11:$FO$17</definedName>
    <definedName name="A126237254V_Latest">Data9!$FO$17</definedName>
    <definedName name="A126237258C">Data10!$AC$1:$AC$10,Data10!$AC$11:$AC$17</definedName>
    <definedName name="A126237258C_Data">Data10!$AC$11:$AC$17</definedName>
    <definedName name="A126237258C_Latest">Data10!$AC$17</definedName>
    <definedName name="A126237262V">Data9!$I$1:$I$10,Data9!$I$11:$I$17</definedName>
    <definedName name="A126237262V_Data">Data9!$I$11:$I$17</definedName>
    <definedName name="A126237262V_Latest">Data9!$I$17</definedName>
    <definedName name="A126237266C">Data9!$CL$1:$CL$10,Data9!$CL$11:$CL$17</definedName>
    <definedName name="A126237266C_Data">Data9!$CL$11:$CL$17</definedName>
    <definedName name="A126237266C_Latest">Data9!$CL$17</definedName>
    <definedName name="A126237270V">Data9!$DM$1:$DM$10,Data9!$DM$11:$DM$17</definedName>
    <definedName name="A126237270V_Data">Data9!$DM$11:$DM$17</definedName>
    <definedName name="A126237270V_Latest">Data9!$DM$17</definedName>
    <definedName name="A126237274C">Data10!$DF$1:$DF$10,Data10!$DF$11:$DF$17</definedName>
    <definedName name="A126237274C_Data">Data10!$DF$11:$DF$17</definedName>
    <definedName name="A126237274C_Latest">Data10!$DF$17</definedName>
    <definedName name="A126237278L">Data10!$FH$1:$FH$10,Data10!$FH$11:$FH$17</definedName>
    <definedName name="A126237278L_Data">Data10!$FH$11:$FH$17</definedName>
    <definedName name="A126237278L_Latest">Data10!$FH$17</definedName>
    <definedName name="A126237282C">Data8!$GW$1:$GW$10,Data8!$GW$11:$GW$17</definedName>
    <definedName name="A126237282C_Data">Data8!$GW$11:$GW$17</definedName>
    <definedName name="A126237282C_Latest">Data8!$GW$17</definedName>
    <definedName name="A126237286L">Data9!$EN$1:$EN$10,Data9!$EN$11:$EN$17</definedName>
    <definedName name="A126237286L_Data">Data9!$EN$11:$EN$17</definedName>
    <definedName name="A126237286L_Latest">Data9!$EN$17</definedName>
    <definedName name="A126237290C">Data9!$HQ$1:$HQ$10,Data9!$HQ$11:$HQ$17</definedName>
    <definedName name="A126237290C_Data">Data9!$HQ$11:$HQ$17</definedName>
    <definedName name="A126237290C_Latest">Data9!$HQ$17</definedName>
    <definedName name="A126237294L">Data8!$HX$1:$HX$10,Data8!$HX$11:$HX$17</definedName>
    <definedName name="A126237294L_Data">Data8!$HX$11:$HX$17</definedName>
    <definedName name="A126237294L_Latest">Data8!$HX$17</definedName>
    <definedName name="A126237298W">Data9!$AJ$1:$AJ$10,Data9!$AJ$11:$AJ$17</definedName>
    <definedName name="A126237298W_Data">Data9!$AJ$11:$AJ$17</definedName>
    <definedName name="A126237298W_Latest">Data9!$AJ$17</definedName>
    <definedName name="A126237302A">Data9!$BK$1:$BK$10,Data9!$BK$11:$BK$17</definedName>
    <definedName name="A126237302A_Data">Data9!$BK$11:$BK$17</definedName>
    <definedName name="A126237302A_Latest">Data9!$BK$17</definedName>
    <definedName name="A126237306K">Data9!$GP$1:$GP$10,Data9!$GP$11:$GP$17</definedName>
    <definedName name="A126237306K_Data">Data9!$GP$11:$GP$17</definedName>
    <definedName name="A126237306K_Latest">Data9!$GP$17</definedName>
    <definedName name="A126237310A">Data10!$B$1:$B$10,Data10!$B$11:$B$17</definedName>
    <definedName name="A126237310A_Data">Data10!$B$11:$B$17</definedName>
    <definedName name="A126237310A_Latest">Data10!$B$17</definedName>
    <definedName name="A126237314K">Data10!$BP$1:$BP$10,Data10!$BP$11:$BP$17</definedName>
    <definedName name="A126237314K_Data">Data10!$BP$11:$BP$17</definedName>
    <definedName name="A126237314K_Latest">Data10!$BP$17</definedName>
    <definedName name="A126237318V">Data10!$CQ$1:$CQ$10,Data10!$CQ$11:$CQ$17</definedName>
    <definedName name="A126237318V_Data">Data10!$CQ$11:$CQ$17</definedName>
    <definedName name="A126237318V_Latest">Data10!$CQ$17</definedName>
    <definedName name="A126237322K">Data10!$ES$1:$ES$10,Data10!$ES$11:$ES$17</definedName>
    <definedName name="A126237322K_Data">Data10!$ES$11:$ES$17</definedName>
    <definedName name="A126237322K_Latest">Data10!$ES$17</definedName>
    <definedName name="A126237326V">Data9!$GA$1:$GA$10,Data9!$GA$11:$GA$17</definedName>
    <definedName name="A126237326V_Data">Data9!$GA$11:$GA$17</definedName>
    <definedName name="A126237326V_Latest">Data9!$GA$17</definedName>
    <definedName name="A126237330K">Data10!$AO$1:$AO$10,Data10!$AO$11:$AO$17</definedName>
    <definedName name="A126237330K_Data">Data10!$AO$11:$AO$17</definedName>
    <definedName name="A126237330K_Latest">Data10!$AO$17</definedName>
    <definedName name="A126237334V">Data9!$U$1:$U$10,Data9!$U$11:$U$17</definedName>
    <definedName name="A126237334V_Data">Data9!$U$11:$U$17</definedName>
    <definedName name="A126237334V_Latest">Data9!$U$17</definedName>
    <definedName name="A126237338C">Data9!$CX$1:$CX$10,Data9!$CX$11:$CX$17</definedName>
    <definedName name="A126237338C_Data">Data9!$CX$11:$CX$17</definedName>
    <definedName name="A126237338C_Latest">Data9!$CX$17</definedName>
    <definedName name="A126237342V">Data9!$DY$1:$DY$10,Data9!$DY$11:$DY$17</definedName>
    <definedName name="A126237342V_Data">Data9!$DY$11:$DY$17</definedName>
    <definedName name="A126237342V_Latest">Data9!$DY$17</definedName>
    <definedName name="A126237346C">Data10!$DR$1:$DR$10,Data10!$DR$11:$DR$17</definedName>
    <definedName name="A126237346C_Data">Data10!$DR$11:$DR$17</definedName>
    <definedName name="A126237346C_Latest">Data10!$DR$17</definedName>
    <definedName name="A126237350V">Data10!$FT$1:$FT$10,Data10!$FT$11:$FT$17</definedName>
    <definedName name="A126237350V_Data">Data10!$FT$11:$FT$17</definedName>
    <definedName name="A126237350V_Latest">Data10!$FT$17</definedName>
    <definedName name="A126237354C">Data8!$HI$1:$HI$10,Data8!$HI$11:$HI$17</definedName>
    <definedName name="A126237354C_Data">Data8!$HI$11:$HI$17</definedName>
    <definedName name="A126237354C_Latest">Data8!$HI$17</definedName>
    <definedName name="A126237358L">Data9!$EZ$1:$EZ$10,Data9!$EZ$11:$EZ$17</definedName>
    <definedName name="A126237358L_Data">Data9!$EZ$11:$EZ$17</definedName>
    <definedName name="A126237358L_Latest">Data9!$EZ$17</definedName>
    <definedName name="A126237362C">Data9!$IC$1:$IC$10,Data9!$IC$11:$IC$17</definedName>
    <definedName name="A126237362C_Data">Data9!$IC$11:$IC$17</definedName>
    <definedName name="A126237362C_Latest">Data9!$IC$17</definedName>
    <definedName name="A126237366L">Data8!$IJ$1:$IJ$10,Data8!$IJ$11:$IJ$17</definedName>
    <definedName name="A126237366L_Data">Data8!$IJ$11:$IJ$17</definedName>
    <definedName name="A126237366L_Latest">Data8!$IJ$17</definedName>
    <definedName name="A126237370C">Data9!$AV$1:$AV$10,Data9!$AV$11:$AV$17</definedName>
    <definedName name="A126237370C_Data">Data9!$AV$11:$AV$17</definedName>
    <definedName name="A126237370C_Latest">Data9!$AV$17</definedName>
    <definedName name="A126237374L">Data9!$BW$1:$BW$10,Data9!$BW$11:$BW$17</definedName>
    <definedName name="A126237374L_Data">Data9!$BW$11:$BW$17</definedName>
    <definedName name="A126237374L_Latest">Data9!$BW$17</definedName>
    <definedName name="A126237378W">Data9!$HB$1:$HB$10,Data9!$HB$11:$HB$17</definedName>
    <definedName name="A126237378W_Data">Data9!$HB$11:$HB$17</definedName>
    <definedName name="A126237378W_Latest">Data9!$HB$17</definedName>
    <definedName name="A126237382L">Data10!$N$1:$N$10,Data10!$N$11:$N$17</definedName>
    <definedName name="A126237382L_Data">Data10!$N$11:$N$17</definedName>
    <definedName name="A126237382L_Latest">Data10!$N$17</definedName>
    <definedName name="A126237386W">Data2!$DS$1:$DS$10,Data2!$DS$11:$DS$17</definedName>
    <definedName name="A126237386W_Data">Data2!$DS$11:$DS$17</definedName>
    <definedName name="A126237386W_Latest">Data2!$DS$17</definedName>
    <definedName name="A126237390L">Data2!$ET$1:$ET$10,Data2!$ET$11:$ET$17</definedName>
    <definedName name="A126237390L_Data">Data2!$ET$11:$ET$17</definedName>
    <definedName name="A126237390L_Latest">Data2!$ET$17</definedName>
    <definedName name="A126237394W">Data2!$GV$1:$GV$10,Data2!$GV$11:$GV$17</definedName>
    <definedName name="A126237394W_Data">Data2!$GV$11:$GV$17</definedName>
    <definedName name="A126237394W_Latest">Data2!$GV$17</definedName>
    <definedName name="A126237398F">Data1!$ID$1:$ID$10,Data1!$ID$11:$ID$17</definedName>
    <definedName name="A126237398F_Data">Data1!$ID$11:$ID$17</definedName>
    <definedName name="A126237398F_Latest">Data1!$ID$17</definedName>
    <definedName name="A126237402K">Data2!$CR$1:$CR$10,Data2!$CR$11:$CR$17</definedName>
    <definedName name="A126237402K_Data">Data2!$CR$11:$CR$17</definedName>
    <definedName name="A126237402K_Latest">Data2!$CR$17</definedName>
    <definedName name="A126237406V">Data1!$BX$1:$BX$10,Data1!$BX$11:$BX$17</definedName>
    <definedName name="A126237406V_Data">Data1!$BX$11:$BX$17</definedName>
    <definedName name="A126237406V_Latest">Data1!$BX$17</definedName>
    <definedName name="A126237410K">Data1!$FA$1:$FA$10,Data1!$FA$11:$FA$17</definedName>
    <definedName name="A126237410K_Data">Data1!$FA$11:$FA$17</definedName>
    <definedName name="A126237410K_Latest">Data1!$FA$17</definedName>
    <definedName name="A126237414V">Data1!$GB$1:$GB$10,Data1!$GB$11:$GB$17</definedName>
    <definedName name="A126237414V_Data">Data1!$GB$11:$GB$17</definedName>
    <definedName name="A126237414V_Latest">Data1!$GB$17</definedName>
    <definedName name="A126237418C">Data2!$FU$1:$FU$10,Data2!$FU$11:$FU$17</definedName>
    <definedName name="A126237418C_Data">Data2!$FU$11:$FU$17</definedName>
    <definedName name="A126237418C_Latest">Data2!$FU$17</definedName>
    <definedName name="A126237422V">Data2!$HW$1:$HW$10,Data2!$HW$11:$HW$17</definedName>
    <definedName name="A126237422V_Data">Data2!$HW$11:$HW$17</definedName>
    <definedName name="A126237422V_Latest">Data2!$HW$17</definedName>
    <definedName name="A126237426C">Data1!$V$1:$V$10,Data1!$V$11:$V$17</definedName>
    <definedName name="A126237426C_Data">Data1!$V$11:$V$17</definedName>
    <definedName name="A126237426C_Latest">Data1!$V$17</definedName>
    <definedName name="A126237430V">Data1!$HC$1:$HC$10,Data1!$HC$11:$HC$17</definedName>
    <definedName name="A126237430V_Data">Data1!$HC$11:$HC$17</definedName>
    <definedName name="A126237430V_Latest">Data1!$HC$17</definedName>
    <definedName name="A126237434C">Data2!$AP$1:$AP$10,Data2!$AP$11:$AP$17</definedName>
    <definedName name="A126237434C_Data">Data2!$AP$11:$AP$17</definedName>
    <definedName name="A126237434C_Latest">Data2!$AP$17</definedName>
    <definedName name="A126237438L">Data1!$AW$1:$AW$10,Data1!$AW$11:$AW$17</definedName>
    <definedName name="A126237438L_Data">Data1!$AW$11:$AW$17</definedName>
    <definedName name="A126237438L_Latest">Data1!$AW$17</definedName>
    <definedName name="A126237442C">Data1!$CY$1:$CY$10,Data1!$CY$11:$CY$17</definedName>
    <definedName name="A126237442C_Data">Data1!$CY$11:$CY$17</definedName>
    <definedName name="A126237442C_Latest">Data1!$CY$17</definedName>
    <definedName name="A126237446L">Data1!$DZ$1:$DZ$10,Data1!$DZ$11:$DZ$17</definedName>
    <definedName name="A126237446L_Data">Data1!$DZ$11:$DZ$17</definedName>
    <definedName name="A126237446L_Latest">Data1!$DZ$17</definedName>
    <definedName name="A126237450C">Data2!$O$1:$O$10,Data2!$O$11:$O$17</definedName>
    <definedName name="A126237450C_Data">Data2!$O$11:$O$17</definedName>
    <definedName name="A126237450C_Latest">Data2!$O$17</definedName>
    <definedName name="A126237454L">Data2!$BQ$1:$BQ$10,Data2!$BQ$11:$BQ$17</definedName>
    <definedName name="A126237454L_Data">Data2!$BQ$11:$BQ$17</definedName>
    <definedName name="A126237454L_Latest">Data2!$BQ$17</definedName>
    <definedName name="A126237458W">Data2!$DA$1:$DA$10,Data2!$DA$11:$DA$17</definedName>
    <definedName name="A126237458W_Data">Data2!$DA$11:$DA$17</definedName>
    <definedName name="A126237458W_Latest">Data2!$DA$17</definedName>
    <definedName name="A126237462L">Data2!$EB$1:$EB$10,Data2!$EB$11:$EB$17</definedName>
    <definedName name="A126237462L_Data">Data2!$EB$11:$EB$17</definedName>
    <definedName name="A126237462L_Latest">Data2!$EB$17</definedName>
    <definedName name="A126237466W">Data2!$GD$1:$GD$10,Data2!$GD$11:$GD$17</definedName>
    <definedName name="A126237466W_Data">Data2!$GD$11:$GD$17</definedName>
    <definedName name="A126237466W_Latest">Data2!$GD$17</definedName>
    <definedName name="A126237470L">Data1!$HL$1:$HL$10,Data1!$HL$11:$HL$17</definedName>
    <definedName name="A126237470L_Data">Data1!$HL$11:$HL$17</definedName>
    <definedName name="A126237470L_Latest">Data1!$HL$17</definedName>
    <definedName name="A126237474W">Data2!$BZ$1:$BZ$10,Data2!$BZ$11:$BZ$17</definedName>
    <definedName name="A126237474W_Data">Data2!$BZ$11:$BZ$17</definedName>
    <definedName name="A126237474W_Latest">Data2!$BZ$17</definedName>
    <definedName name="A126237478F">Data1!$BF$1:$BF$10,Data1!$BF$11:$BF$17</definedName>
    <definedName name="A126237478F_Data">Data1!$BF$11:$BF$17</definedName>
    <definedName name="A126237478F_Latest">Data1!$BF$17</definedName>
    <definedName name="A126237482W">Data1!$EI$1:$EI$10,Data1!$EI$11:$EI$17</definedName>
    <definedName name="A126237482W_Data">Data1!$EI$11:$EI$17</definedName>
    <definedName name="A126237482W_Latest">Data1!$EI$17</definedName>
    <definedName name="A126237486F">Data1!$FJ$1:$FJ$10,Data1!$FJ$11:$FJ$17</definedName>
    <definedName name="A126237486F_Data">Data1!$FJ$11:$FJ$17</definedName>
    <definedName name="A126237486F_Latest">Data1!$FJ$17</definedName>
    <definedName name="A126237490W">Data2!$FC$1:$FC$10,Data2!$FC$11:$FC$17</definedName>
    <definedName name="A126237490W_Data">Data2!$FC$11:$FC$17</definedName>
    <definedName name="A126237490W_Latest">Data2!$FC$17</definedName>
    <definedName name="A126237494F">Data2!$HE$1:$HE$10,Data2!$HE$11:$HE$17</definedName>
    <definedName name="A126237494F_Data">Data2!$HE$11:$HE$17</definedName>
    <definedName name="A126237494F_Latest">Data2!$HE$17</definedName>
    <definedName name="A126237498R">Data1!$D$1:$D$10,Data1!$D$11:$D$17</definedName>
    <definedName name="A126237498R_Data">Data1!$D$11:$D$17</definedName>
    <definedName name="A126237498R_Latest">Data1!$D$17</definedName>
    <definedName name="A126237502V">Data1!$GK$1:$GK$10,Data1!$GK$11:$GK$17</definedName>
    <definedName name="A126237502V_Data">Data1!$GK$11:$GK$17</definedName>
    <definedName name="A126237502V_Latest">Data1!$GK$17</definedName>
    <definedName name="A126237506C">Data2!$X$1:$X$10,Data2!$X$11:$X$17</definedName>
    <definedName name="A126237506C_Data">Data2!$X$11:$X$17</definedName>
    <definedName name="A126237506C_Latest">Data2!$X$17</definedName>
    <definedName name="A126237510V">Data1!$AE$1:$AE$10,Data1!$AE$11:$AE$17</definedName>
    <definedName name="A126237510V_Data">Data1!$AE$11:$AE$17</definedName>
    <definedName name="A126237510V_Latest">Data1!$AE$17</definedName>
    <definedName name="A126237514C">Data1!$CG$1:$CG$10,Data1!$CG$11:$CG$17</definedName>
    <definedName name="A126237514C_Data">Data1!$CG$11:$CG$17</definedName>
    <definedName name="A126237514C_Latest">Data1!$CG$17</definedName>
    <definedName name="A126237518L">Data1!$DH$1:$DH$10,Data1!$DH$11:$DH$17</definedName>
    <definedName name="A126237518L_Data">Data1!$DH$11:$DH$17</definedName>
    <definedName name="A126237518L_Latest">Data1!$DH$17</definedName>
    <definedName name="A126237522C">Data1!$IM$1:$IM$10,Data1!$IM$11:$IM$17</definedName>
    <definedName name="A126237522C_Data">Data1!$IM$11:$IM$17</definedName>
    <definedName name="A126237522C_Latest">Data1!$IM$17</definedName>
    <definedName name="A126237526L">Data2!$AY$1:$AY$10,Data2!$AY$11:$AY$17</definedName>
    <definedName name="A126237526L_Data">Data2!$AY$11:$AY$17</definedName>
    <definedName name="A126237526L_Latest">Data2!$AY$17</definedName>
    <definedName name="A126237530C">Data2!$DG$1:$DG$10,Data2!$DG$11:$DG$17</definedName>
    <definedName name="A126237530C_Data">Data2!$DG$11:$DG$17</definedName>
    <definedName name="A126237530C_Latest">Data2!$DG$17</definedName>
    <definedName name="A126237534L">Data2!$EH$1:$EH$10,Data2!$EH$11:$EH$17</definedName>
    <definedName name="A126237534L_Data">Data2!$EH$11:$EH$17</definedName>
    <definedName name="A126237534L_Latest">Data2!$EH$17</definedName>
    <definedName name="A126237538W">Data2!$GJ$1:$GJ$10,Data2!$GJ$11:$GJ$17</definedName>
    <definedName name="A126237538W_Data">Data2!$GJ$11:$GJ$17</definedName>
    <definedName name="A126237538W_Latest">Data2!$GJ$17</definedName>
    <definedName name="A126237542L">Data1!$HR$1:$HR$10,Data1!$HR$11:$HR$17</definedName>
    <definedName name="A126237542L_Data">Data1!$HR$11:$HR$17</definedName>
    <definedName name="A126237542L_Latest">Data1!$HR$17</definedName>
    <definedName name="A126237546W">Data2!$CF$1:$CF$10,Data2!$CF$11:$CF$17</definedName>
    <definedName name="A126237546W_Data">Data2!$CF$11:$CF$17</definedName>
    <definedName name="A126237546W_Latest">Data2!$CF$17</definedName>
    <definedName name="A126237550L">Data1!$BL$1:$BL$10,Data1!$BL$11:$BL$17</definedName>
    <definedName name="A126237550L_Data">Data1!$BL$11:$BL$17</definedName>
    <definedName name="A126237550L_Latest">Data1!$BL$17</definedName>
    <definedName name="A126237554W">Data1!$EO$1:$EO$10,Data1!$EO$11:$EO$17</definedName>
    <definedName name="A126237554W_Data">Data1!$EO$11:$EO$17</definedName>
    <definedName name="A126237554W_Latest">Data1!$EO$17</definedName>
    <definedName name="A126237558F">Data1!$FP$1:$FP$10,Data1!$FP$11:$FP$17</definedName>
    <definedName name="A126237558F_Data">Data1!$FP$11:$FP$17</definedName>
    <definedName name="A126237558F_Latest">Data1!$FP$17</definedName>
    <definedName name="A126237562W">Data2!$FI$1:$FI$10,Data2!$FI$11:$FI$17</definedName>
    <definedName name="A126237562W_Data">Data2!$FI$11:$FI$17</definedName>
    <definedName name="A126237562W_Latest">Data2!$FI$17</definedName>
    <definedName name="A126237566F">Data2!$HK$1:$HK$10,Data2!$HK$11:$HK$17</definedName>
    <definedName name="A126237566F_Data">Data2!$HK$11:$HK$17</definedName>
    <definedName name="A126237566F_Latest">Data2!$HK$17</definedName>
    <definedName name="A126237570W">Data1!$J$1:$J$10,Data1!$J$11:$J$17</definedName>
    <definedName name="A126237570W_Data">Data1!$J$11:$J$17</definedName>
    <definedName name="A126237570W_Latest">Data1!$J$17</definedName>
    <definedName name="A126237574F">Data1!$GQ$1:$GQ$10,Data1!$GQ$11:$GQ$17</definedName>
    <definedName name="A126237574F_Data">Data1!$GQ$11:$GQ$17</definedName>
    <definedName name="A126237574F_Latest">Data1!$GQ$17</definedName>
    <definedName name="A126237578R">Data2!$AD$1:$AD$10,Data2!$AD$11:$AD$17</definedName>
    <definedName name="A126237578R_Data">Data2!$AD$11:$AD$17</definedName>
    <definedName name="A126237578R_Latest">Data2!$AD$17</definedName>
    <definedName name="A126237582F">Data1!$AK$1:$AK$10,Data1!$AK$11:$AK$17</definedName>
    <definedName name="A126237582F_Data">Data1!$AK$11:$AK$17</definedName>
    <definedName name="A126237582F_Latest">Data1!$AK$17</definedName>
    <definedName name="A126237586R">Data1!$CM$1:$CM$10,Data1!$CM$11:$CM$17</definedName>
    <definedName name="A126237586R_Data">Data1!$CM$11:$CM$17</definedName>
    <definedName name="A126237586R_Latest">Data1!$CM$17</definedName>
    <definedName name="A126237590F">Data1!$DN$1:$DN$10,Data1!$DN$11:$DN$17</definedName>
    <definedName name="A126237590F_Data">Data1!$DN$11:$DN$17</definedName>
    <definedName name="A126237590F_Latest">Data1!$DN$17</definedName>
    <definedName name="A126237594R">Data2!$C$1:$C$10,Data2!$C$11:$C$17</definedName>
    <definedName name="A126237594R_Data">Data2!$C$11:$C$17</definedName>
    <definedName name="A126237594R_Latest">Data2!$C$17</definedName>
    <definedName name="A126237598X">Data2!$BE$1:$BE$10,Data2!$BE$11:$BE$17</definedName>
    <definedName name="A126237598X_Data">Data2!$BE$11:$BE$17</definedName>
    <definedName name="A126237598X_Latest">Data2!$BE$17</definedName>
    <definedName name="A126237602C">Data2!$DM$1:$DM$10,Data2!$DM$11:$DM$17</definedName>
    <definedName name="A126237602C_Data">Data2!$DM$11:$DM$17</definedName>
    <definedName name="A126237602C_Latest">Data2!$DM$17</definedName>
    <definedName name="A126237606L">Data2!$EN$1:$EN$10,Data2!$EN$11:$EN$17</definedName>
    <definedName name="A126237606L_Data">Data2!$EN$11:$EN$17</definedName>
    <definedName name="A126237606L_Latest">Data2!$EN$17</definedName>
    <definedName name="A126237610C">Data2!$GP$1:$GP$10,Data2!$GP$11:$GP$17</definedName>
    <definedName name="A126237610C_Data">Data2!$GP$11:$GP$17</definedName>
    <definedName name="A126237610C_Latest">Data2!$GP$17</definedName>
    <definedName name="A126237614L">Data1!$HX$1:$HX$10,Data1!$HX$11:$HX$17</definedName>
    <definedName name="A126237614L_Data">Data1!$HX$11:$HX$17</definedName>
    <definedName name="A126237614L_Latest">Data1!$HX$17</definedName>
    <definedName name="A126237618W">Data2!$CL$1:$CL$10,Data2!$CL$11:$CL$17</definedName>
    <definedName name="A126237618W_Data">Data2!$CL$11:$CL$17</definedName>
    <definedName name="A126237618W_Latest">Data2!$CL$17</definedName>
    <definedName name="A126237622L">Data1!$BR$1:$BR$10,Data1!$BR$11:$BR$17</definedName>
    <definedName name="A126237622L_Data">Data1!$BR$11:$BR$17</definedName>
    <definedName name="A126237622L_Latest">Data1!$BR$17</definedName>
    <definedName name="A126237626W">Data1!$EU$1:$EU$10,Data1!$EU$11:$EU$17</definedName>
    <definedName name="A126237626W_Data">Data1!$EU$11:$EU$17</definedName>
    <definedName name="A126237626W_Latest">Data1!$EU$17</definedName>
    <definedName name="A126237630L">Data1!$FV$1:$FV$10,Data1!$FV$11:$FV$17</definedName>
    <definedName name="A126237630L_Data">Data1!$FV$11:$FV$17</definedName>
    <definedName name="A126237630L_Latest">Data1!$FV$17</definedName>
    <definedName name="A126237634W">Data2!$FO$1:$FO$10,Data2!$FO$11:$FO$17</definedName>
    <definedName name="A126237634W_Data">Data2!$FO$11:$FO$17</definedName>
    <definedName name="A126237634W_Latest">Data2!$FO$17</definedName>
    <definedName name="A126237638F">Data2!$HQ$1:$HQ$10,Data2!$HQ$11:$HQ$17</definedName>
    <definedName name="A126237638F_Data">Data2!$HQ$11:$HQ$17</definedName>
    <definedName name="A126237638F_Latest">Data2!$HQ$17</definedName>
    <definedName name="A126237642W">Data1!$P$1:$P$10,Data1!$P$11:$P$17</definedName>
    <definedName name="A126237642W_Data">Data1!$P$11:$P$17</definedName>
    <definedName name="A126237642W_Latest">Data1!$P$17</definedName>
    <definedName name="A126237646F">Data1!$GW$1:$GW$10,Data1!$GW$11:$GW$17</definedName>
    <definedName name="A126237646F_Data">Data1!$GW$11:$GW$17</definedName>
    <definedName name="A126237646F_Latest">Data1!$GW$17</definedName>
    <definedName name="A126237650W">Data2!$AJ$1:$AJ$10,Data2!$AJ$11:$AJ$17</definedName>
    <definedName name="A126237650W_Data">Data2!$AJ$11:$AJ$17</definedName>
    <definedName name="A126237650W_Latest">Data2!$AJ$17</definedName>
    <definedName name="A126237654F">Data1!$AQ$1:$AQ$10,Data1!$AQ$11:$AQ$17</definedName>
    <definedName name="A126237654F_Data">Data1!$AQ$11:$AQ$17</definedName>
    <definedName name="A126237654F_Latest">Data1!$AQ$17</definedName>
    <definedName name="A126237658R">Data1!$CS$1:$CS$10,Data1!$CS$11:$CS$17</definedName>
    <definedName name="A126237658R_Data">Data1!$CS$11:$CS$17</definedName>
    <definedName name="A126237658R_Latest">Data1!$CS$17</definedName>
    <definedName name="A126237662F">Data1!$DT$1:$DT$10,Data1!$DT$11:$DT$17</definedName>
    <definedName name="A126237662F_Data">Data1!$DT$11:$DT$17</definedName>
    <definedName name="A126237662F_Latest">Data1!$DT$17</definedName>
    <definedName name="A126237666R">Data2!$I$1:$I$10,Data2!$I$11:$I$17</definedName>
    <definedName name="A126237666R_Data">Data2!$I$11:$I$17</definedName>
    <definedName name="A126237666R_Latest">Data2!$I$17</definedName>
    <definedName name="A126237670F">Data2!$BK$1:$BK$10,Data2!$BK$11:$BK$17</definedName>
    <definedName name="A126237670F_Data">Data2!$BK$11:$BK$17</definedName>
    <definedName name="A126237670F_Latest">Data2!$BK$17</definedName>
    <definedName name="A126237746R">Data2!$DP$1:$DP$10,Data2!$DP$11:$DP$17</definedName>
    <definedName name="A126237746R_Data">Data2!$DP$11:$DP$17</definedName>
    <definedName name="A126237746R_Latest">Data2!$DP$17</definedName>
    <definedName name="A126237750F">Data2!$EQ$1:$EQ$10,Data2!$EQ$11:$EQ$17</definedName>
    <definedName name="A126237750F_Data">Data2!$EQ$11:$EQ$17</definedName>
    <definedName name="A126237750F_Latest">Data2!$EQ$17</definedName>
    <definedName name="A126237754R">Data2!$GS$1:$GS$10,Data2!$GS$11:$GS$17</definedName>
    <definedName name="A126237754R_Data">Data2!$GS$11:$GS$17</definedName>
    <definedName name="A126237754R_Latest">Data2!$GS$17</definedName>
    <definedName name="A126237758X">Data1!$IA$1:$IA$10,Data1!$IA$11:$IA$17</definedName>
    <definedName name="A126237758X_Data">Data1!$IA$11:$IA$17</definedName>
    <definedName name="A126237758X_Latest">Data1!$IA$17</definedName>
    <definedName name="A126237762R">Data2!$CO$1:$CO$10,Data2!$CO$11:$CO$17</definedName>
    <definedName name="A126237762R_Data">Data2!$CO$11:$CO$17</definedName>
    <definedName name="A126237762R_Latest">Data2!$CO$17</definedName>
    <definedName name="A126237766X">Data1!$BU$1:$BU$10,Data1!$BU$11:$BU$17</definedName>
    <definedName name="A126237766X_Data">Data1!$BU$11:$BU$17</definedName>
    <definedName name="A126237766X_Latest">Data1!$BU$17</definedName>
    <definedName name="A126237770R">Data1!$EX$1:$EX$10,Data1!$EX$11:$EX$17</definedName>
    <definedName name="A126237770R_Data">Data1!$EX$11:$EX$17</definedName>
    <definedName name="A126237770R_Latest">Data1!$EX$17</definedName>
    <definedName name="A126237774X">Data1!$FY$1:$FY$10,Data1!$FY$11:$FY$17</definedName>
    <definedName name="A126237774X_Data">Data1!$FY$11:$FY$17</definedName>
    <definedName name="A126237774X_Latest">Data1!$FY$17</definedName>
    <definedName name="A126237778J">Data2!$FR$1:$FR$10,Data2!$FR$11:$FR$17</definedName>
    <definedName name="A126237778J_Data">Data2!$FR$11:$FR$17</definedName>
    <definedName name="A126237778J_Latest">Data2!$FR$17</definedName>
    <definedName name="A126237782X">Data2!$HT$1:$HT$10,Data2!$HT$11:$HT$17</definedName>
    <definedName name="A126237782X_Data">Data2!$HT$11:$HT$17</definedName>
    <definedName name="A126237782X_Latest">Data2!$HT$17</definedName>
    <definedName name="A126237786J">Data1!$S$1:$S$10,Data1!$S$11:$S$17</definedName>
    <definedName name="A126237786J_Data">Data1!$S$11:$S$17</definedName>
    <definedName name="A126237786J_Latest">Data1!$S$17</definedName>
    <definedName name="A126237790X">Data1!$GZ$1:$GZ$10,Data1!$GZ$11:$GZ$17</definedName>
    <definedName name="A126237790X_Data">Data1!$GZ$11:$GZ$17</definedName>
    <definedName name="A126237790X_Latest">Data1!$GZ$17</definedName>
    <definedName name="A126237794J">Data2!$AM$1:$AM$10,Data2!$AM$11:$AM$17</definedName>
    <definedName name="A126237794J_Data">Data2!$AM$11:$AM$17</definedName>
    <definedName name="A126237794J_Latest">Data2!$AM$17</definedName>
    <definedName name="A126237798T">Data1!$AT$1:$AT$10,Data1!$AT$11:$AT$17</definedName>
    <definedName name="A126237798T_Data">Data1!$AT$11:$AT$17</definedName>
    <definedName name="A126237798T_Latest">Data1!$AT$17</definedName>
    <definedName name="A126237802W">Data1!$CV$1:$CV$10,Data1!$CV$11:$CV$17</definedName>
    <definedName name="A126237802W_Data">Data1!$CV$11:$CV$17</definedName>
    <definedName name="A126237802W_Latest">Data1!$CV$17</definedName>
    <definedName name="A126237806F">Data1!$DW$1:$DW$10,Data1!$DW$11:$DW$17</definedName>
    <definedName name="A126237806F_Data">Data1!$DW$11:$DW$17</definedName>
    <definedName name="A126237806F_Latest">Data1!$DW$17</definedName>
    <definedName name="A126237810W">Data2!$L$1:$L$10,Data2!$L$11:$L$17</definedName>
    <definedName name="A126237810W_Data">Data2!$L$11:$L$17</definedName>
    <definedName name="A126237810W_Latest">Data2!$L$17</definedName>
    <definedName name="A126237814F">Data2!$BN$1:$BN$10,Data2!$BN$11:$BN$17</definedName>
    <definedName name="A126237814F_Data">Data2!$BN$11:$BN$17</definedName>
    <definedName name="A126237814F_Latest">Data2!$BN$17</definedName>
    <definedName name="A126237818R">Data2!$DY$1:$DY$10,Data2!$DY$11:$DY$17</definedName>
    <definedName name="A126237818R_Data">Data2!$DY$11:$DY$17</definedName>
    <definedName name="A126237818R_Latest">Data2!$DY$17</definedName>
    <definedName name="A126237822F">Data2!$EZ$1:$EZ$10,Data2!$EZ$11:$EZ$17</definedName>
    <definedName name="A126237822F_Data">Data2!$EZ$11:$EZ$17</definedName>
    <definedName name="A126237822F_Latest">Data2!$EZ$17</definedName>
    <definedName name="A126237826R">Data2!$HB$1:$HB$10,Data2!$HB$11:$HB$17</definedName>
    <definedName name="A126237826R_Data">Data2!$HB$11:$HB$17</definedName>
    <definedName name="A126237826R_Latest">Data2!$HB$17</definedName>
    <definedName name="A126237830F">Data1!$IJ$1:$IJ$10,Data1!$IJ$11:$IJ$17</definedName>
    <definedName name="A126237830F_Data">Data1!$IJ$11:$IJ$17</definedName>
    <definedName name="A126237830F_Latest">Data1!$IJ$17</definedName>
    <definedName name="A126237834R">Data2!$CX$1:$CX$10,Data2!$CX$11:$CX$17</definedName>
    <definedName name="A126237834R_Data">Data2!$CX$11:$CX$17</definedName>
    <definedName name="A126237834R_Latest">Data2!$CX$17</definedName>
    <definedName name="A126237838X">Data1!$CD$1:$CD$10,Data1!$CD$11:$CD$17</definedName>
    <definedName name="A126237838X_Data">Data1!$CD$11:$CD$17</definedName>
    <definedName name="A126237838X_Latest">Data1!$CD$17</definedName>
    <definedName name="A126237842R">Data1!$FG$1:$FG$10,Data1!$FG$11:$FG$17</definedName>
    <definedName name="A126237842R_Data">Data1!$FG$11:$FG$17</definedName>
    <definedName name="A126237842R_Latest">Data1!$FG$17</definedName>
    <definedName name="A126237846X">Data1!$GH$1:$GH$10,Data1!$GH$11:$GH$17</definedName>
    <definedName name="A126237846X_Data">Data1!$GH$11:$GH$17</definedName>
    <definedName name="A126237846X_Latest">Data1!$GH$17</definedName>
    <definedName name="A126237850R">Data2!$GA$1:$GA$10,Data2!$GA$11:$GA$17</definedName>
    <definedName name="A126237850R_Data">Data2!$GA$11:$GA$17</definedName>
    <definedName name="A126237850R_Latest">Data2!$GA$17</definedName>
    <definedName name="A126237854X">Data2!$IC$1:$IC$10,Data2!$IC$11:$IC$17</definedName>
    <definedName name="A126237854X_Data">Data2!$IC$11:$IC$17</definedName>
    <definedName name="A126237854X_Latest">Data2!$IC$17</definedName>
    <definedName name="A126237858J">Data1!$AB$1:$AB$10,Data1!$AB$11:$AB$17</definedName>
    <definedName name="A126237858J_Data">Data1!$AB$11:$AB$17</definedName>
    <definedName name="A126237858J_Latest">Data1!$AB$17</definedName>
    <definedName name="A126237862X">Data1!$HI$1:$HI$10,Data1!$HI$11:$HI$17</definedName>
    <definedName name="A126237862X_Data">Data1!$HI$11:$HI$17</definedName>
    <definedName name="A126237862X_Latest">Data1!$HI$17</definedName>
    <definedName name="A126237866J">Data2!$AV$1:$AV$10,Data2!$AV$11:$AV$17</definedName>
    <definedName name="A126237866J_Data">Data2!$AV$11:$AV$17</definedName>
    <definedName name="A126237866J_Latest">Data2!$AV$17</definedName>
    <definedName name="A126237870X">Data1!$BC$1:$BC$10,Data1!$BC$11:$BC$17</definedName>
    <definedName name="A126237870X_Data">Data1!$BC$11:$BC$17</definedName>
    <definedName name="A126237870X_Latest">Data1!$BC$17</definedName>
    <definedName name="A126237874J">Data1!$DE$1:$DE$10,Data1!$DE$11:$DE$17</definedName>
    <definedName name="A126237874J_Data">Data1!$DE$11:$DE$17</definedName>
    <definedName name="A126237874J_Latest">Data1!$DE$17</definedName>
    <definedName name="A126237878T">Data1!$EF$1:$EF$10,Data1!$EF$11:$EF$17</definedName>
    <definedName name="A126237878T_Data">Data1!$EF$11:$EF$17</definedName>
    <definedName name="A126237878T_Latest">Data1!$EF$17</definedName>
    <definedName name="A126237882J">Data2!$U$1:$U$10,Data2!$U$11:$U$17</definedName>
    <definedName name="A126237882J_Data">Data2!$U$11:$U$17</definedName>
    <definedName name="A126237882J_Latest">Data2!$U$17</definedName>
    <definedName name="A126237886T">Data2!$BW$1:$BW$10,Data2!$BW$11:$BW$17</definedName>
    <definedName name="A126237886T_Data">Data2!$BW$11:$BW$17</definedName>
    <definedName name="A126237886T_Latest">Data2!$BW$17</definedName>
    <definedName name="A126237890J">Data2!$DD$1:$DD$10,Data2!$DD$11:$DD$17</definedName>
    <definedName name="A126237890J_Data">Data2!$DD$11:$DD$17</definedName>
    <definedName name="A126237890J_Latest">Data2!$DD$17</definedName>
    <definedName name="A126237894T">Data2!$EE$1:$EE$10,Data2!$EE$11:$EE$17</definedName>
    <definedName name="A126237894T_Data">Data2!$EE$11:$EE$17</definedName>
    <definedName name="A126237894T_Latest">Data2!$EE$17</definedName>
    <definedName name="A126237898A">Data2!$GG$1:$GG$10,Data2!$GG$11:$GG$17</definedName>
    <definedName name="A126237898A_Data">Data2!$GG$11:$GG$17</definedName>
    <definedName name="A126237898A_Latest">Data2!$GG$17</definedName>
    <definedName name="A126237902F">Data1!$HO$1:$HO$10,Data1!$HO$11:$HO$17</definedName>
    <definedName name="A126237902F_Data">Data1!$HO$11:$HO$17</definedName>
    <definedName name="A126237902F_Latest">Data1!$HO$17</definedName>
    <definedName name="A126237906R">Data2!$CC$1:$CC$10,Data2!$CC$11:$CC$17</definedName>
    <definedName name="A126237906R_Data">Data2!$CC$11:$CC$17</definedName>
    <definedName name="A126237906R_Latest">Data2!$CC$17</definedName>
    <definedName name="A126237910F">Data1!$BI$1:$BI$10,Data1!$BI$11:$BI$17</definedName>
    <definedName name="A126237910F_Data">Data1!$BI$11:$BI$17</definedName>
    <definedName name="A126237910F_Latest">Data1!$BI$17</definedName>
    <definedName name="A126237914R">Data1!$EL$1:$EL$10,Data1!$EL$11:$EL$17</definedName>
    <definedName name="A126237914R_Data">Data1!$EL$11:$EL$17</definedName>
    <definedName name="A126237914R_Latest">Data1!$EL$17</definedName>
    <definedName name="A126237918X">Data1!$FM$1:$FM$10,Data1!$FM$11:$FM$17</definedName>
    <definedName name="A126237918X_Data">Data1!$FM$11:$FM$17</definedName>
    <definedName name="A126237918X_Latest">Data1!$FM$17</definedName>
    <definedName name="A126237922R">Data2!$FF$1:$FF$10,Data2!$FF$11:$FF$17</definedName>
    <definedName name="A126237922R_Data">Data2!$FF$11:$FF$17</definedName>
    <definedName name="A126237922R_Latest">Data2!$FF$17</definedName>
    <definedName name="A126237926X">Data2!$HH$1:$HH$10,Data2!$HH$11:$HH$17</definedName>
    <definedName name="A126237926X_Data">Data2!$HH$11:$HH$17</definedName>
    <definedName name="A126237926X_Latest">Data2!$HH$17</definedName>
    <definedName name="A126237930R">Data1!$G$1:$G$10,Data1!$G$11:$G$17</definedName>
    <definedName name="A126237930R_Data">Data1!$G$11:$G$17</definedName>
    <definedName name="A126237930R_Latest">Data1!$G$17</definedName>
    <definedName name="A126237934X">Data1!$GN$1:$GN$10,Data1!$GN$11:$GN$17</definedName>
    <definedName name="A126237934X_Data">Data1!$GN$11:$GN$17</definedName>
    <definedName name="A126237934X_Latest">Data1!$GN$17</definedName>
    <definedName name="A126237938J">Data2!$AA$1:$AA$10,Data2!$AA$11:$AA$17</definedName>
    <definedName name="A126237938J_Data">Data2!$AA$11:$AA$17</definedName>
    <definedName name="A126237938J_Latest">Data2!$AA$17</definedName>
    <definedName name="A126237942X">Data1!$AH$1:$AH$10,Data1!$AH$11:$AH$17</definedName>
    <definedName name="A126237942X_Data">Data1!$AH$11:$AH$17</definedName>
    <definedName name="A126237942X_Latest">Data1!$AH$17</definedName>
    <definedName name="A126237946J">Data1!$CJ$1:$CJ$10,Data1!$CJ$11:$CJ$17</definedName>
    <definedName name="A126237946J_Data">Data1!$CJ$11:$CJ$17</definedName>
    <definedName name="A126237946J_Latest">Data1!$CJ$17</definedName>
    <definedName name="A126237950X">Data1!$DK$1:$DK$10,Data1!$DK$11:$DK$17</definedName>
    <definedName name="A126237950X_Data">Data1!$DK$11:$DK$17</definedName>
    <definedName name="A126237950X_Latest">Data1!$DK$17</definedName>
    <definedName name="A126237954J">Data1!$IP$1:$IP$10,Data1!$IP$11:$IP$17</definedName>
    <definedName name="A126237954J_Data">Data1!$IP$11:$IP$17</definedName>
    <definedName name="A126237954J_Latest">Data1!$IP$17</definedName>
    <definedName name="A126237958T">Data2!$BB$1:$BB$10,Data2!$BB$11:$BB$17</definedName>
    <definedName name="A126237958T_Data">Data2!$BB$11:$BB$17</definedName>
    <definedName name="A126237958T_Latest">Data2!$BB$17</definedName>
    <definedName name="A126238034K">Data2!$DJ$1:$DJ$10,Data2!$DJ$11:$DJ$17</definedName>
    <definedName name="A126238034K_Data">Data2!$DJ$11:$DJ$17</definedName>
    <definedName name="A126238034K_Latest">Data2!$DJ$17</definedName>
    <definedName name="A126238038V">Data2!$EK$1:$EK$10,Data2!$EK$11:$EK$17</definedName>
    <definedName name="A126238038V_Data">Data2!$EK$11:$EK$17</definedName>
    <definedName name="A126238038V_Latest">Data2!$EK$17</definedName>
    <definedName name="A126238042K">Data2!$GM$1:$GM$10,Data2!$GM$11:$GM$17</definedName>
    <definedName name="A126238042K_Data">Data2!$GM$11:$GM$17</definedName>
    <definedName name="A126238042K_Latest">Data2!$GM$17</definedName>
    <definedName name="A126238046V">Data1!$HU$1:$HU$10,Data1!$HU$11:$HU$17</definedName>
    <definedName name="A126238046V_Data">Data1!$HU$11:$HU$17</definedName>
    <definedName name="A126238046V_Latest">Data1!$HU$17</definedName>
    <definedName name="A126238050K">Data2!$CI$1:$CI$10,Data2!$CI$11:$CI$17</definedName>
    <definedName name="A126238050K_Data">Data2!$CI$11:$CI$17</definedName>
    <definedName name="A126238050K_Latest">Data2!$CI$17</definedName>
    <definedName name="A126238054V">Data1!$BO$1:$BO$10,Data1!$BO$11:$BO$17</definedName>
    <definedName name="A126238054V_Data">Data1!$BO$11:$BO$17</definedName>
    <definedName name="A126238054V_Latest">Data1!$BO$17</definedName>
    <definedName name="A126238058C">Data1!$ER$1:$ER$10,Data1!$ER$11:$ER$17</definedName>
    <definedName name="A126238058C_Data">Data1!$ER$11:$ER$17</definedName>
    <definedName name="A126238058C_Latest">Data1!$ER$17</definedName>
    <definedName name="A126238062V">Data1!$FS$1:$FS$10,Data1!$FS$11:$FS$17</definedName>
    <definedName name="A126238062V_Data">Data1!$FS$11:$FS$17</definedName>
    <definedName name="A126238062V_Latest">Data1!$FS$17</definedName>
    <definedName name="A126238066C">Data2!$FL$1:$FL$10,Data2!$FL$11:$FL$17</definedName>
    <definedName name="A126238066C_Data">Data2!$FL$11:$FL$17</definedName>
    <definedName name="A126238066C_Latest">Data2!$FL$17</definedName>
    <definedName name="A126238070V">Data2!$HN$1:$HN$10,Data2!$HN$11:$HN$17</definedName>
    <definedName name="A126238070V_Data">Data2!$HN$11:$HN$17</definedName>
    <definedName name="A126238070V_Latest">Data2!$HN$17</definedName>
    <definedName name="A126238074C">Data1!$M$1:$M$10,Data1!$M$11:$M$17</definedName>
    <definedName name="A126238074C_Data">Data1!$M$11:$M$17</definedName>
    <definedName name="A126238074C_Latest">Data1!$M$17</definedName>
    <definedName name="A126238078L">Data1!$GT$1:$GT$10,Data1!$GT$11:$GT$17</definedName>
    <definedName name="A126238078L_Data">Data1!$GT$11:$GT$17</definedName>
    <definedName name="A126238078L_Latest">Data1!$GT$17</definedName>
    <definedName name="A126238082C">Data2!$AG$1:$AG$10,Data2!$AG$11:$AG$17</definedName>
    <definedName name="A126238082C_Data">Data2!$AG$11:$AG$17</definedName>
    <definedName name="A126238082C_Latest">Data2!$AG$17</definedName>
    <definedName name="A126238086L">Data1!$AN$1:$AN$10,Data1!$AN$11:$AN$17</definedName>
    <definedName name="A126238086L_Data">Data1!$AN$11:$AN$17</definedName>
    <definedName name="A126238086L_Latest">Data1!$AN$17</definedName>
    <definedName name="A126238090C">Data1!$CP$1:$CP$10,Data1!$CP$11:$CP$17</definedName>
    <definedName name="A126238090C_Data">Data1!$CP$11:$CP$17</definedName>
    <definedName name="A126238090C_Latest">Data1!$CP$17</definedName>
    <definedName name="A126238094L">Data1!$DQ$1:$DQ$10,Data1!$DQ$11:$DQ$17</definedName>
    <definedName name="A126238094L_Data">Data1!$DQ$11:$DQ$17</definedName>
    <definedName name="A126238094L_Latest">Data1!$DQ$17</definedName>
    <definedName name="A126238098W">Data2!$F$1:$F$10,Data2!$F$11:$F$17</definedName>
    <definedName name="A126238098W_Data">Data2!$F$11:$F$17</definedName>
    <definedName name="A126238098W_Latest">Data2!$F$17</definedName>
    <definedName name="A126238102A">Data2!$BH$1:$BH$10,Data2!$BH$11:$BH$17</definedName>
    <definedName name="A126238102A_Data">Data2!$BH$11:$BH$17</definedName>
    <definedName name="A126238102A_Latest">Data2!$BH$17</definedName>
    <definedName name="A126238106K">Data2!$DV$1:$DV$10,Data2!$DV$11:$DV$17</definedName>
    <definedName name="A126238106K_Data">Data2!$DV$11:$DV$17</definedName>
    <definedName name="A126238106K_Latest">Data2!$DV$17</definedName>
    <definedName name="A126238110A">Data2!$EW$1:$EW$10,Data2!$EW$11:$EW$17</definedName>
    <definedName name="A126238110A_Data">Data2!$EW$11:$EW$17</definedName>
    <definedName name="A126238110A_Latest">Data2!$EW$17</definedName>
    <definedName name="A126238114K">Data2!$GY$1:$GY$10,Data2!$GY$11:$GY$17</definedName>
    <definedName name="A126238114K_Data">Data2!$GY$11:$GY$17</definedName>
    <definedName name="A126238114K_Latest">Data2!$GY$17</definedName>
    <definedName name="A126238118V">Data1!$IG$1:$IG$10,Data1!$IG$11:$IG$17</definedName>
    <definedName name="A126238118V_Data">Data1!$IG$11:$IG$17</definedName>
    <definedName name="A126238118V_Latest">Data1!$IG$17</definedName>
    <definedName name="A126238122K">Data2!$CU$1:$CU$10,Data2!$CU$11:$CU$17</definedName>
    <definedName name="A126238122K_Data">Data2!$CU$11:$CU$17</definedName>
    <definedName name="A126238122K_Latest">Data2!$CU$17</definedName>
    <definedName name="A126238126V">Data1!$CA$1:$CA$10,Data1!$CA$11:$CA$17</definedName>
    <definedName name="A126238126V_Data">Data1!$CA$11:$CA$17</definedName>
    <definedName name="A126238126V_Latest">Data1!$CA$17</definedName>
    <definedName name="A126238130K">Data1!$FD$1:$FD$10,Data1!$FD$11:$FD$17</definedName>
    <definedName name="A126238130K_Data">Data1!$FD$11:$FD$17</definedName>
    <definedName name="A126238130K_Latest">Data1!$FD$17</definedName>
    <definedName name="A126238134V">Data1!$GE$1:$GE$10,Data1!$GE$11:$GE$17</definedName>
    <definedName name="A126238134V_Data">Data1!$GE$11:$GE$17</definedName>
    <definedName name="A126238134V_Latest">Data1!$GE$17</definedName>
    <definedName name="A126238138C">Data2!$FX$1:$FX$10,Data2!$FX$11:$FX$17</definedName>
    <definedName name="A126238138C_Data">Data2!$FX$11:$FX$17</definedName>
    <definedName name="A126238138C_Latest">Data2!$FX$17</definedName>
    <definedName name="A126238142V">Data2!$HZ$1:$HZ$10,Data2!$HZ$11:$HZ$17</definedName>
    <definedName name="A126238142V_Data">Data2!$HZ$11:$HZ$17</definedName>
    <definedName name="A126238142V_Latest">Data2!$HZ$17</definedName>
    <definedName name="A126238146C">Data1!$Y$1:$Y$10,Data1!$Y$11:$Y$17</definedName>
    <definedName name="A126238146C_Data">Data1!$Y$11:$Y$17</definedName>
    <definedName name="A126238146C_Latest">Data1!$Y$17</definedName>
    <definedName name="A126238150V">Data1!$HF$1:$HF$10,Data1!$HF$11:$HF$17</definedName>
    <definedName name="A126238150V_Data">Data1!$HF$11:$HF$17</definedName>
    <definedName name="A126238150V_Latest">Data1!$HF$17</definedName>
    <definedName name="A126238154C">Data2!$AS$1:$AS$10,Data2!$AS$11:$AS$17</definedName>
    <definedName name="A126238154C_Data">Data2!$AS$11:$AS$17</definedName>
    <definedName name="A126238154C_Latest">Data2!$AS$17</definedName>
    <definedName name="A126238158L">Data1!$AZ$1:$AZ$10,Data1!$AZ$11:$AZ$17</definedName>
    <definedName name="A126238158L_Data">Data1!$AZ$11:$AZ$17</definedName>
    <definedName name="A126238158L_Latest">Data1!$AZ$17</definedName>
    <definedName name="A126238162C">Data1!$DB$1:$DB$10,Data1!$DB$11:$DB$17</definedName>
    <definedName name="A126238162C_Data">Data1!$DB$11:$DB$17</definedName>
    <definedName name="A126238162C_Latest">Data1!$DB$17</definedName>
    <definedName name="A126238166L">Data1!$EC$1:$EC$10,Data1!$EC$11:$EC$17</definedName>
    <definedName name="A126238166L_Data">Data1!$EC$11:$EC$17</definedName>
    <definedName name="A126238166L_Latest">Data1!$EC$17</definedName>
    <definedName name="A126238170C">Data2!$R$1:$R$10,Data2!$R$11:$R$17</definedName>
    <definedName name="A126238170C_Data">Data2!$R$11:$R$17</definedName>
    <definedName name="A126238170C_Latest">Data2!$R$17</definedName>
    <definedName name="A126238174L">Data2!$BT$1:$BT$10,Data2!$BT$11:$BT$17</definedName>
    <definedName name="A126238174L_Data">Data2!$BT$11:$BT$17</definedName>
    <definedName name="A126238174L_Latest">Data2!$BT$17</definedName>
    <definedName name="A126238178W">Data18!$K$1:$K$10,Data18!$K$11:$K$17</definedName>
    <definedName name="A126238178W_Data">Data18!$K$11:$K$17</definedName>
    <definedName name="A126238178W_Latest">Data18!$K$17</definedName>
    <definedName name="A126238182L">Data18!$AL$1:$AL$10,Data18!$AL$11:$AL$17</definedName>
    <definedName name="A126238182L_Data">Data18!$AL$11:$AL$17</definedName>
    <definedName name="A126238182L_Latest">Data18!$AL$17</definedName>
    <definedName name="A126238186W">Data18!$CN$1:$CN$10,Data18!$CN$11:$CN$17</definedName>
    <definedName name="A126238186W_Data">Data18!$CN$11:$CN$17</definedName>
    <definedName name="A126238186W_Latest">Data18!$CN$17</definedName>
    <definedName name="A126238190L">Data17!$DV$1:$DV$10,Data17!$DV$11:$DV$17</definedName>
    <definedName name="A126238190L_Data">Data17!$DV$11:$DV$17</definedName>
    <definedName name="A126238190L_Latest">Data17!$DV$17</definedName>
    <definedName name="A126238194W">Data17!$HZ$1:$HZ$10,Data17!$HZ$11:$HZ$17</definedName>
    <definedName name="A126238194W_Data">Data17!$HZ$11:$HZ$17</definedName>
    <definedName name="A126238194W_Latest">Data17!$HZ$17</definedName>
    <definedName name="A126238198F">Data16!$HF$1:$HF$10,Data16!$HF$11:$HF$17</definedName>
    <definedName name="A126238198F_Data">Data16!$HF$11:$HF$17</definedName>
    <definedName name="A126238198F_Latest">Data16!$HF$17</definedName>
    <definedName name="A126238202K">Data17!$AS$1:$AS$10,Data17!$AS$11:$AS$17</definedName>
    <definedName name="A126238202K_Data">Data17!$AS$11:$AS$17</definedName>
    <definedName name="A126238202K_Latest">Data17!$AS$17</definedName>
    <definedName name="A126238206V">Data17!$BT$1:$BT$10,Data17!$BT$11:$BT$17</definedName>
    <definedName name="A126238206V_Data">Data17!$BT$11:$BT$17</definedName>
    <definedName name="A126238206V_Latest">Data17!$BT$17</definedName>
    <definedName name="A126238210K">Data18!$BM$1:$BM$10,Data18!$BM$11:$BM$17</definedName>
    <definedName name="A126238210K_Data">Data18!$BM$11:$BM$17</definedName>
    <definedName name="A126238210K_Latest">Data18!$BM$17</definedName>
    <definedName name="A126238214V">Data18!$DO$1:$DO$10,Data18!$DO$11:$DO$17</definedName>
    <definedName name="A126238214V_Data">Data18!$DO$11:$DO$17</definedName>
    <definedName name="A126238214V_Latest">Data18!$DO$17</definedName>
    <definedName name="A126238218C">Data16!$FD$1:$FD$10,Data16!$FD$11:$FD$17</definedName>
    <definedName name="A126238218C_Data">Data16!$FD$11:$FD$17</definedName>
    <definedName name="A126238218C_Latest">Data16!$FD$17</definedName>
    <definedName name="A126238222V">Data17!$CU$1:$CU$10,Data17!$CU$11:$CU$17</definedName>
    <definedName name="A126238222V_Data">Data17!$CU$11:$CU$17</definedName>
    <definedName name="A126238222V_Latest">Data17!$CU$17</definedName>
    <definedName name="A126238226C">Data17!$FX$1:$FX$10,Data17!$FX$11:$FX$17</definedName>
    <definedName name="A126238226C_Data">Data17!$FX$11:$FX$17</definedName>
    <definedName name="A126238226C_Latest">Data17!$FX$17</definedName>
    <definedName name="A126238230V">Data16!$GE$1:$GE$10,Data16!$GE$11:$GE$17</definedName>
    <definedName name="A126238230V_Data">Data16!$GE$11:$GE$17</definedName>
    <definedName name="A126238230V_Latest">Data16!$GE$17</definedName>
    <definedName name="A126238234C">Data16!$IG$1:$IG$10,Data16!$IG$11:$IG$17</definedName>
    <definedName name="A126238234C_Data">Data16!$IG$11:$IG$17</definedName>
    <definedName name="A126238234C_Latest">Data16!$IG$17</definedName>
    <definedName name="A126238238L">Data17!$R$1:$R$10,Data17!$R$11:$R$17</definedName>
    <definedName name="A126238238L_Data">Data17!$R$11:$R$17</definedName>
    <definedName name="A126238238L_Latest">Data17!$R$17</definedName>
    <definedName name="A126238242C">Data17!$EW$1:$EW$10,Data17!$EW$11:$EW$17</definedName>
    <definedName name="A126238242C_Data">Data17!$EW$11:$EW$17</definedName>
    <definedName name="A126238242C_Latest">Data17!$EW$17</definedName>
    <definedName name="A126238246L">Data17!$GY$1:$GY$10,Data17!$GY$11:$GY$17</definedName>
    <definedName name="A126238246L_Data">Data17!$GY$11:$GY$17</definedName>
    <definedName name="A126238246L_Latest">Data17!$GY$17</definedName>
    <definedName name="A126238250C">Data17!$II$1:$II$10,Data17!$II$11:$II$17</definedName>
    <definedName name="A126238250C_Data">Data17!$II$11:$II$17</definedName>
    <definedName name="A126238250C_Latest">Data17!$II$17</definedName>
    <definedName name="A126238254L">Data18!$T$1:$T$10,Data18!$T$11:$T$17</definedName>
    <definedName name="A126238254L_Data">Data18!$T$11:$T$17</definedName>
    <definedName name="A126238254L_Latest">Data18!$T$17</definedName>
    <definedName name="A126238258W">Data18!$BV$1:$BV$10,Data18!$BV$11:$BV$17</definedName>
    <definedName name="A126238258W_Data">Data18!$BV$11:$BV$17</definedName>
    <definedName name="A126238258W_Latest">Data18!$BV$17</definedName>
    <definedName name="A126238262L">Data17!$DD$1:$DD$10,Data17!$DD$11:$DD$17</definedName>
    <definedName name="A126238262L_Data">Data17!$DD$11:$DD$17</definedName>
    <definedName name="A126238262L_Latest">Data17!$DD$17</definedName>
    <definedName name="A126238266W">Data17!$HH$1:$HH$10,Data17!$HH$11:$HH$17</definedName>
    <definedName name="A126238266W_Data">Data17!$HH$11:$HH$17</definedName>
    <definedName name="A126238266W_Latest">Data17!$HH$17</definedName>
    <definedName name="A126238270L">Data16!$GN$1:$GN$10,Data16!$GN$11:$GN$17</definedName>
    <definedName name="A126238270L_Data">Data16!$GN$11:$GN$17</definedName>
    <definedName name="A126238270L_Latest">Data16!$GN$17</definedName>
    <definedName name="A126238274W">Data17!$AA$1:$AA$10,Data17!$AA$11:$AA$17</definedName>
    <definedName name="A126238274W_Data">Data17!$AA$11:$AA$17</definedName>
    <definedName name="A126238274W_Latest">Data17!$AA$17</definedName>
    <definedName name="A126238278F">Data17!$BB$1:$BB$10,Data17!$BB$11:$BB$17</definedName>
    <definedName name="A126238278F_Data">Data17!$BB$11:$BB$17</definedName>
    <definedName name="A126238278F_Latest">Data17!$BB$17</definedName>
    <definedName name="A126238282W">Data18!$AU$1:$AU$10,Data18!$AU$11:$AU$17</definedName>
    <definedName name="A126238282W_Data">Data18!$AU$11:$AU$17</definedName>
    <definedName name="A126238282W_Latest">Data18!$AU$17</definedName>
    <definedName name="A126238286F">Data18!$CW$1:$CW$10,Data18!$CW$11:$CW$17</definedName>
    <definedName name="A126238286F_Data">Data18!$CW$11:$CW$17</definedName>
    <definedName name="A126238286F_Latest">Data18!$CW$17</definedName>
    <definedName name="A126238290W">Data16!$EL$1:$EL$10,Data16!$EL$11:$EL$17</definedName>
    <definedName name="A126238290W_Data">Data16!$EL$11:$EL$17</definedName>
    <definedName name="A126238290W_Latest">Data16!$EL$17</definedName>
    <definedName name="A126238294F">Data17!$CC$1:$CC$10,Data17!$CC$11:$CC$17</definedName>
    <definedName name="A126238294F_Data">Data17!$CC$11:$CC$17</definedName>
    <definedName name="A126238294F_Latest">Data17!$CC$17</definedName>
    <definedName name="A126238298R">Data17!$FF$1:$FF$10,Data17!$FF$11:$FF$17</definedName>
    <definedName name="A126238298R_Data">Data17!$FF$11:$FF$17</definedName>
    <definedName name="A126238298R_Latest">Data17!$FF$17</definedName>
    <definedName name="A126238302V">Data16!$FM$1:$FM$10,Data16!$FM$11:$FM$17</definedName>
    <definedName name="A126238302V_Data">Data16!$FM$11:$FM$17</definedName>
    <definedName name="A126238302V_Latest">Data16!$FM$17</definedName>
    <definedName name="A126238306C">Data16!$HO$1:$HO$10,Data16!$HO$11:$HO$17</definedName>
    <definedName name="A126238306C_Data">Data16!$HO$11:$HO$17</definedName>
    <definedName name="A126238306C_Latest">Data16!$HO$17</definedName>
    <definedName name="A126238310V">Data16!$IP$1:$IP$10,Data16!$IP$11:$IP$17</definedName>
    <definedName name="A126238310V_Data">Data16!$IP$11:$IP$17</definedName>
    <definedName name="A126238310V_Latest">Data16!$IP$17</definedName>
    <definedName name="A126238314C">Data17!$EE$1:$EE$10,Data17!$EE$11:$EE$17</definedName>
    <definedName name="A126238314C_Data">Data17!$EE$11:$EE$17</definedName>
    <definedName name="A126238314C_Latest">Data17!$EE$17</definedName>
    <definedName name="A126238318L">Data17!$GG$1:$GG$10,Data17!$GG$11:$GG$17</definedName>
    <definedName name="A126238318L_Data">Data17!$GG$11:$GG$17</definedName>
    <definedName name="A126238318L_Latest">Data17!$GG$17</definedName>
    <definedName name="A126238322C">Data17!$IO$1:$IO$10,Data17!$IO$11:$IO$17</definedName>
    <definedName name="A126238322C_Data">Data17!$IO$11:$IO$17</definedName>
    <definedName name="A126238322C_Latest">Data17!$IO$17</definedName>
    <definedName name="A126238326L">Data18!$Z$1:$Z$10,Data18!$Z$11:$Z$17</definedName>
    <definedName name="A126238326L_Data">Data18!$Z$11:$Z$17</definedName>
    <definedName name="A126238326L_Latest">Data18!$Z$17</definedName>
    <definedName name="A126238330C">Data18!$CB$1:$CB$10,Data18!$CB$11:$CB$17</definedName>
    <definedName name="A126238330C_Data">Data18!$CB$11:$CB$17</definedName>
    <definedName name="A126238330C_Latest">Data18!$CB$17</definedName>
    <definedName name="A126238334L">Data17!$DJ$1:$DJ$10,Data17!$DJ$11:$DJ$17</definedName>
    <definedName name="A126238334L_Data">Data17!$DJ$11:$DJ$17</definedName>
    <definedName name="A126238334L_Latest">Data17!$DJ$17</definedName>
    <definedName name="A126238338W">Data17!$HN$1:$HN$10,Data17!$HN$11:$HN$17</definedName>
    <definedName name="A126238338W_Data">Data17!$HN$11:$HN$17</definedName>
    <definedName name="A126238338W_Latest">Data17!$HN$17</definedName>
    <definedName name="A126238342L">Data16!$GT$1:$GT$10,Data16!$GT$11:$GT$17</definedName>
    <definedName name="A126238342L_Data">Data16!$GT$11:$GT$17</definedName>
    <definedName name="A126238342L_Latest">Data16!$GT$17</definedName>
    <definedName name="A126238346W">Data17!$AG$1:$AG$10,Data17!$AG$11:$AG$17</definedName>
    <definedName name="A126238346W_Data">Data17!$AG$11:$AG$17</definedName>
    <definedName name="A126238346W_Latest">Data17!$AG$17</definedName>
    <definedName name="A126238350L">Data17!$BH$1:$BH$10,Data17!$BH$11:$BH$17</definedName>
    <definedName name="A126238350L_Data">Data17!$BH$11:$BH$17</definedName>
    <definedName name="A126238350L_Latest">Data17!$BH$17</definedName>
    <definedName name="A126238354W">Data18!$BA$1:$BA$10,Data18!$BA$11:$BA$17</definedName>
    <definedName name="A126238354W_Data">Data18!$BA$11:$BA$17</definedName>
    <definedName name="A126238354W_Latest">Data18!$BA$17</definedName>
    <definedName name="A126238358F">Data18!$DC$1:$DC$10,Data18!$DC$11:$DC$17</definedName>
    <definedName name="A126238358F_Data">Data18!$DC$11:$DC$17</definedName>
    <definedName name="A126238358F_Latest">Data18!$DC$17</definedName>
    <definedName name="A126238362W">Data16!$ER$1:$ER$10,Data16!$ER$11:$ER$17</definedName>
    <definedName name="A126238362W_Data">Data16!$ER$11:$ER$17</definedName>
    <definedName name="A126238362W_Latest">Data16!$ER$17</definedName>
    <definedName name="A126238366F">Data17!$CI$1:$CI$10,Data17!$CI$11:$CI$17</definedName>
    <definedName name="A126238366F_Data">Data17!$CI$11:$CI$17</definedName>
    <definedName name="A126238366F_Latest">Data17!$CI$17</definedName>
    <definedName name="A126238370W">Data17!$FL$1:$FL$10,Data17!$FL$11:$FL$17</definedName>
    <definedName name="A126238370W_Data">Data17!$FL$11:$FL$17</definedName>
    <definedName name="A126238370W_Latest">Data17!$FL$17</definedName>
    <definedName name="A126238374F">Data16!$FS$1:$FS$10,Data16!$FS$11:$FS$17</definedName>
    <definedName name="A126238374F_Data">Data16!$FS$11:$FS$17</definedName>
    <definedName name="A126238374F_Latest">Data16!$FS$17</definedName>
    <definedName name="A126238378R">Data16!$HU$1:$HU$10,Data16!$HU$11:$HU$17</definedName>
    <definedName name="A126238378R_Data">Data16!$HU$11:$HU$17</definedName>
    <definedName name="A126238378R_Latest">Data16!$HU$17</definedName>
    <definedName name="A126238382F">Data17!$F$1:$F$10,Data17!$F$11:$F$17</definedName>
    <definedName name="A126238382F_Data">Data17!$F$11:$F$17</definedName>
    <definedName name="A126238382F_Latest">Data17!$F$17</definedName>
    <definedName name="A126238386R">Data17!$EK$1:$EK$10,Data17!$EK$11:$EK$17</definedName>
    <definedName name="A126238386R_Data">Data17!$EK$11:$EK$17</definedName>
    <definedName name="A126238386R_Latest">Data17!$EK$17</definedName>
    <definedName name="A126238390F">Data17!$GM$1:$GM$10,Data17!$GM$11:$GM$17</definedName>
    <definedName name="A126238390F_Data">Data17!$GM$11:$GM$17</definedName>
    <definedName name="A126238390F_Latest">Data17!$GM$17</definedName>
    <definedName name="A126238394R">Data18!$E$1:$E$10,Data18!$E$11:$E$17</definedName>
    <definedName name="A126238394R_Data">Data18!$E$11:$E$17</definedName>
    <definedName name="A126238394R_Latest">Data18!$E$17</definedName>
    <definedName name="A126238398X">Data18!$AF$1:$AF$10,Data18!$AF$11:$AF$17</definedName>
    <definedName name="A126238398X_Data">Data18!$AF$11:$AF$17</definedName>
    <definedName name="A126238398X_Latest">Data18!$AF$17</definedName>
    <definedName name="A126238402C">Data18!$CH$1:$CH$10,Data18!$CH$11:$CH$17</definedName>
    <definedName name="A126238402C_Data">Data18!$CH$11:$CH$17</definedName>
    <definedName name="A126238402C_Latest">Data18!$CH$17</definedName>
    <definedName name="A126238406L">Data17!$DP$1:$DP$10,Data17!$DP$11:$DP$17</definedName>
    <definedName name="A126238406L_Data">Data17!$DP$11:$DP$17</definedName>
    <definedName name="A126238406L_Latest">Data17!$DP$17</definedName>
    <definedName name="A126238410C">Data17!$HT$1:$HT$10,Data17!$HT$11:$HT$17</definedName>
    <definedName name="A126238410C_Data">Data17!$HT$11:$HT$17</definedName>
    <definedName name="A126238410C_Latest">Data17!$HT$17</definedName>
    <definedName name="A126238414L">Data16!$GZ$1:$GZ$10,Data16!$GZ$11:$GZ$17</definedName>
    <definedName name="A126238414L_Data">Data16!$GZ$11:$GZ$17</definedName>
    <definedName name="A126238414L_Latest">Data16!$GZ$17</definedName>
    <definedName name="A126238418W">Data17!$AM$1:$AM$10,Data17!$AM$11:$AM$17</definedName>
    <definedName name="A126238418W_Data">Data17!$AM$11:$AM$17</definedName>
    <definedName name="A126238418W_Latest">Data17!$AM$17</definedName>
    <definedName name="A126238422L">Data17!$BN$1:$BN$10,Data17!$BN$11:$BN$17</definedName>
    <definedName name="A126238422L_Data">Data17!$BN$11:$BN$17</definedName>
    <definedName name="A126238422L_Latest">Data17!$BN$17</definedName>
    <definedName name="A126238426W">Data18!$BG$1:$BG$10,Data18!$BG$11:$BG$17</definedName>
    <definedName name="A126238426W_Data">Data18!$BG$11:$BG$17</definedName>
    <definedName name="A126238426W_Latest">Data18!$BG$17</definedName>
    <definedName name="A126238430L">Data18!$DI$1:$DI$10,Data18!$DI$11:$DI$17</definedName>
    <definedName name="A126238430L_Data">Data18!$DI$11:$DI$17</definedName>
    <definedName name="A126238430L_Latest">Data18!$DI$17</definedName>
    <definedName name="A126238434W">Data16!$EX$1:$EX$10,Data16!$EX$11:$EX$17</definedName>
    <definedName name="A126238434W_Data">Data16!$EX$11:$EX$17</definedName>
    <definedName name="A126238434W_Latest">Data16!$EX$17</definedName>
    <definedName name="A126238438F">Data17!$CO$1:$CO$10,Data17!$CO$11:$CO$17</definedName>
    <definedName name="A126238438F_Data">Data17!$CO$11:$CO$17</definedName>
    <definedName name="A126238438F_Latest">Data17!$CO$17</definedName>
    <definedName name="A126238442W">Data17!$FR$1:$FR$10,Data17!$FR$11:$FR$17</definedName>
    <definedName name="A126238442W_Data">Data17!$FR$11:$FR$17</definedName>
    <definedName name="A126238442W_Latest">Data17!$FR$17</definedName>
    <definedName name="A126238446F">Data16!$FY$1:$FY$10,Data16!$FY$11:$FY$17</definedName>
    <definedName name="A126238446F_Data">Data16!$FY$11:$FY$17</definedName>
    <definedName name="A126238446F_Latest">Data16!$FY$17</definedName>
    <definedName name="A126238450W">Data16!$IA$1:$IA$10,Data16!$IA$11:$IA$17</definedName>
    <definedName name="A126238450W_Data">Data16!$IA$11:$IA$17</definedName>
    <definedName name="A126238450W_Latest">Data16!$IA$17</definedName>
    <definedName name="A126238454F">Data17!$L$1:$L$10,Data17!$L$11:$L$17</definedName>
    <definedName name="A126238454F_Data">Data17!$L$11:$L$17</definedName>
    <definedName name="A126238454F_Latest">Data17!$L$17</definedName>
    <definedName name="A126238458R">Data17!$EQ$1:$EQ$10,Data17!$EQ$11:$EQ$17</definedName>
    <definedName name="A126238458R_Data">Data17!$EQ$11:$EQ$17</definedName>
    <definedName name="A126238458R_Latest">Data17!$EQ$17</definedName>
    <definedName name="A126238462F">Data17!$GS$1:$GS$10,Data17!$GS$11:$GS$17</definedName>
    <definedName name="A126238462F_Data">Data17!$GS$11:$GS$17</definedName>
    <definedName name="A126238462F_Latest">Data17!$GS$17</definedName>
    <definedName name="A126238538R">Data18!$H$1:$H$10,Data18!$H$11:$H$17</definedName>
    <definedName name="A126238538R_Data">Data18!$H$11:$H$17</definedName>
    <definedName name="A126238538R_Latest">Data18!$H$17</definedName>
    <definedName name="A126238542F">Data18!$AI$1:$AI$10,Data18!$AI$11:$AI$17</definedName>
    <definedName name="A126238542F_Data">Data18!$AI$11:$AI$17</definedName>
    <definedName name="A126238542F_Latest">Data18!$AI$17</definedName>
    <definedName name="A126238546R">Data18!$CK$1:$CK$10,Data18!$CK$11:$CK$17</definedName>
    <definedName name="A126238546R_Data">Data18!$CK$11:$CK$17</definedName>
    <definedName name="A126238546R_Latest">Data18!$CK$17</definedName>
    <definedName name="A126238550F">Data17!$DS$1:$DS$10,Data17!$DS$11:$DS$17</definedName>
    <definedName name="A126238550F_Data">Data17!$DS$11:$DS$17</definedName>
    <definedName name="A126238550F_Latest">Data17!$DS$17</definedName>
    <definedName name="A126238554R">Data17!$HW$1:$HW$10,Data17!$HW$11:$HW$17</definedName>
    <definedName name="A126238554R_Data">Data17!$HW$11:$HW$17</definedName>
    <definedName name="A126238554R_Latest">Data17!$HW$17</definedName>
    <definedName name="A126238558X">Data16!$HC$1:$HC$10,Data16!$HC$11:$HC$17</definedName>
    <definedName name="A126238558X_Data">Data16!$HC$11:$HC$17</definedName>
    <definedName name="A126238558X_Latest">Data16!$HC$17</definedName>
    <definedName name="A126238562R">Data17!$AP$1:$AP$10,Data17!$AP$11:$AP$17</definedName>
    <definedName name="A126238562R_Data">Data17!$AP$11:$AP$17</definedName>
    <definedName name="A126238562R_Latest">Data17!$AP$17</definedName>
    <definedName name="A126238566X">Data17!$BQ$1:$BQ$10,Data17!$BQ$11:$BQ$17</definedName>
    <definedName name="A126238566X_Data">Data17!$BQ$11:$BQ$17</definedName>
    <definedName name="A126238566X_Latest">Data17!$BQ$17</definedName>
    <definedName name="A126238570R">Data18!$BJ$1:$BJ$10,Data18!$BJ$11:$BJ$17</definedName>
    <definedName name="A126238570R_Data">Data18!$BJ$11:$BJ$17</definedName>
    <definedName name="A126238570R_Latest">Data18!$BJ$17</definedName>
    <definedName name="A126238574X">Data18!$DL$1:$DL$10,Data18!$DL$11:$DL$17</definedName>
    <definedName name="A126238574X_Data">Data18!$DL$11:$DL$17</definedName>
    <definedName name="A126238574X_Latest">Data18!$DL$17</definedName>
    <definedName name="A126238578J">Data16!$FA$1:$FA$10,Data16!$FA$11:$FA$17</definedName>
    <definedName name="A126238578J_Data">Data16!$FA$11:$FA$17</definedName>
    <definedName name="A126238578J_Latest">Data16!$FA$17</definedName>
    <definedName name="A126238582X">Data17!$CR$1:$CR$10,Data17!$CR$11:$CR$17</definedName>
    <definedName name="A126238582X_Data">Data17!$CR$11:$CR$17</definedName>
    <definedName name="A126238582X_Latest">Data17!$CR$17</definedName>
    <definedName name="A126238586J">Data17!$FU$1:$FU$10,Data17!$FU$11:$FU$17</definedName>
    <definedName name="A126238586J_Data">Data17!$FU$11:$FU$17</definedName>
    <definedName name="A126238586J_Latest">Data17!$FU$17</definedName>
    <definedName name="A126238590X">Data16!$GB$1:$GB$10,Data16!$GB$11:$GB$17</definedName>
    <definedName name="A126238590X_Data">Data16!$GB$11:$GB$17</definedName>
    <definedName name="A126238590X_Latest">Data16!$GB$17</definedName>
    <definedName name="A126238594J">Data16!$ID$1:$ID$10,Data16!$ID$11:$ID$17</definedName>
    <definedName name="A126238594J_Data">Data16!$ID$11:$ID$17</definedName>
    <definedName name="A126238594J_Latest">Data16!$ID$17</definedName>
    <definedName name="A126238598T">Data17!$O$1:$O$10,Data17!$O$11:$O$17</definedName>
    <definedName name="A126238598T_Data">Data17!$O$11:$O$17</definedName>
    <definedName name="A126238598T_Latest">Data17!$O$17</definedName>
    <definedName name="A126238602W">Data17!$ET$1:$ET$10,Data17!$ET$11:$ET$17</definedName>
    <definedName name="A126238602W_Data">Data17!$ET$11:$ET$17</definedName>
    <definedName name="A126238602W_Latest">Data17!$ET$17</definedName>
    <definedName name="A126238606F">Data17!$GV$1:$GV$10,Data17!$GV$11:$GV$17</definedName>
    <definedName name="A126238606F_Data">Data17!$GV$11:$GV$17</definedName>
    <definedName name="A126238606F_Latest">Data17!$GV$17</definedName>
    <definedName name="A126238610W">Data18!$Q$1:$Q$10,Data18!$Q$11:$Q$17</definedName>
    <definedName name="A126238610W_Data">Data18!$Q$11:$Q$17</definedName>
    <definedName name="A126238610W_Latest">Data18!$Q$17</definedName>
    <definedName name="A126238614F">Data18!$AR$1:$AR$10,Data18!$AR$11:$AR$17</definedName>
    <definedName name="A126238614F_Data">Data18!$AR$11:$AR$17</definedName>
    <definedName name="A126238614F_Latest">Data18!$AR$17</definedName>
    <definedName name="A126238618R">Data18!$CT$1:$CT$10,Data18!$CT$11:$CT$17</definedName>
    <definedName name="A126238618R_Data">Data18!$CT$11:$CT$17</definedName>
    <definedName name="A126238618R_Latest">Data18!$CT$17</definedName>
    <definedName name="A126238622F">Data17!$EB$1:$EB$10,Data17!$EB$11:$EB$17</definedName>
    <definedName name="A126238622F_Data">Data17!$EB$11:$EB$17</definedName>
    <definedName name="A126238622F_Latest">Data17!$EB$17</definedName>
    <definedName name="A126238626R">Data17!$IF$1:$IF$10,Data17!$IF$11:$IF$17</definedName>
    <definedName name="A126238626R_Data">Data17!$IF$11:$IF$17</definedName>
    <definedName name="A126238626R_Latest">Data17!$IF$17</definedName>
    <definedName name="A126238630F">Data16!$HL$1:$HL$10,Data16!$HL$11:$HL$17</definedName>
    <definedName name="A126238630F_Data">Data16!$HL$11:$HL$17</definedName>
    <definedName name="A126238630F_Latest">Data16!$HL$17</definedName>
    <definedName name="A126238634R">Data17!$AY$1:$AY$10,Data17!$AY$11:$AY$17</definedName>
    <definedName name="A126238634R_Data">Data17!$AY$11:$AY$17</definedName>
    <definedName name="A126238634R_Latest">Data17!$AY$17</definedName>
    <definedName name="A126238638X">Data17!$BZ$1:$BZ$10,Data17!$BZ$11:$BZ$17</definedName>
    <definedName name="A126238638X_Data">Data17!$BZ$11:$BZ$17</definedName>
    <definedName name="A126238638X_Latest">Data17!$BZ$17</definedName>
    <definedName name="A126238642R">Data18!$BS$1:$BS$10,Data18!$BS$11:$BS$17</definedName>
    <definedName name="A126238642R_Data">Data18!$BS$11:$BS$17</definedName>
    <definedName name="A126238642R_Latest">Data18!$BS$17</definedName>
    <definedName name="A126238646X">Data18!$DU$1:$DU$10,Data18!$DU$11:$DU$17</definedName>
    <definedName name="A126238646X_Data">Data18!$DU$11:$DU$17</definedName>
    <definedName name="A126238646X_Latest">Data18!$DU$17</definedName>
    <definedName name="A126238650R">Data16!$FJ$1:$FJ$10,Data16!$FJ$11:$FJ$17</definedName>
    <definedName name="A126238650R_Data">Data16!$FJ$11:$FJ$17</definedName>
    <definedName name="A126238650R_Latest">Data16!$FJ$17</definedName>
    <definedName name="A126238654X">Data17!$DA$1:$DA$10,Data17!$DA$11:$DA$17</definedName>
    <definedName name="A126238654X_Data">Data17!$DA$11:$DA$17</definedName>
    <definedName name="A126238654X_Latest">Data17!$DA$17</definedName>
    <definedName name="A126238658J">Data17!$GD$1:$GD$10,Data17!$GD$11:$GD$17</definedName>
    <definedName name="A126238658J_Data">Data17!$GD$11:$GD$17</definedName>
    <definedName name="A126238658J_Latest">Data17!$GD$17</definedName>
    <definedName name="A126238662X">Data16!$GK$1:$GK$10,Data16!$GK$11:$GK$17</definedName>
    <definedName name="A126238662X_Data">Data16!$GK$11:$GK$17</definedName>
    <definedName name="A126238662X_Latest">Data16!$GK$17</definedName>
    <definedName name="A126238666J">Data16!$IM$1:$IM$10,Data16!$IM$11:$IM$17</definedName>
    <definedName name="A126238666J_Data">Data16!$IM$11:$IM$17</definedName>
    <definedName name="A126238666J_Latest">Data16!$IM$17</definedName>
    <definedName name="A126238670X">Data17!$X$1:$X$10,Data17!$X$11:$X$17</definedName>
    <definedName name="A126238670X_Data">Data17!$X$11:$X$17</definedName>
    <definedName name="A126238670X_Latest">Data17!$X$17</definedName>
    <definedName name="A126238674J">Data17!$FC$1:$FC$10,Data17!$FC$11:$FC$17</definedName>
    <definedName name="A126238674J_Data">Data17!$FC$11:$FC$17</definedName>
    <definedName name="A126238674J_Latest">Data17!$FC$17</definedName>
    <definedName name="A126238678T">Data17!$HE$1:$HE$10,Data17!$HE$11:$HE$17</definedName>
    <definedName name="A126238678T_Data">Data17!$HE$11:$HE$17</definedName>
    <definedName name="A126238678T_Latest">Data17!$HE$17</definedName>
    <definedName name="A126238682J">Data17!$IL$1:$IL$10,Data17!$IL$11:$IL$17</definedName>
    <definedName name="A126238682J_Data">Data17!$IL$11:$IL$17</definedName>
    <definedName name="A126238682J_Latest">Data17!$IL$17</definedName>
    <definedName name="A126238686T">Data18!$W$1:$W$10,Data18!$W$11:$W$17</definedName>
    <definedName name="A126238686T_Data">Data18!$W$11:$W$17</definedName>
    <definedName name="A126238686T_Latest">Data18!$W$17</definedName>
    <definedName name="A126238690J">Data18!$BY$1:$BY$10,Data18!$BY$11:$BY$17</definedName>
    <definedName name="A126238690J_Data">Data18!$BY$11:$BY$17</definedName>
    <definedName name="A126238690J_Latest">Data18!$BY$17</definedName>
    <definedName name="A126238694T">Data17!$DG$1:$DG$10,Data17!$DG$11:$DG$17</definedName>
    <definedName name="A126238694T_Data">Data17!$DG$11:$DG$17</definedName>
    <definedName name="A126238694T_Latest">Data17!$DG$17</definedName>
    <definedName name="A126238698A">Data17!$HK$1:$HK$10,Data17!$HK$11:$HK$17</definedName>
    <definedName name="A126238698A_Data">Data17!$HK$11:$HK$17</definedName>
    <definedName name="A126238698A_Latest">Data17!$HK$17</definedName>
    <definedName name="A126238702F">Data16!$GQ$1:$GQ$10,Data16!$GQ$11:$GQ$17</definedName>
    <definedName name="A126238702F_Data">Data16!$GQ$11:$GQ$17</definedName>
    <definedName name="A126238702F_Latest">Data16!$GQ$17</definedName>
    <definedName name="A126238706R">Data17!$AD$1:$AD$10,Data17!$AD$11:$AD$17</definedName>
    <definedName name="A126238706R_Data">Data17!$AD$11:$AD$17</definedName>
    <definedName name="A126238706R_Latest">Data17!$AD$17</definedName>
    <definedName name="A126238710F">Data17!$BE$1:$BE$10,Data17!$BE$11:$BE$17</definedName>
    <definedName name="A126238710F_Data">Data17!$BE$11:$BE$17</definedName>
    <definedName name="A126238710F_Latest">Data17!$BE$17</definedName>
    <definedName name="A126238714R">Data18!$AX$1:$AX$10,Data18!$AX$11:$AX$17</definedName>
    <definedName name="A126238714R_Data">Data18!$AX$11:$AX$17</definedName>
    <definedName name="A126238714R_Latest">Data18!$AX$17</definedName>
    <definedName name="A126238718X">Data18!$CZ$1:$CZ$10,Data18!$CZ$11:$CZ$17</definedName>
    <definedName name="A126238718X_Data">Data18!$CZ$11:$CZ$17</definedName>
    <definedName name="A126238718X_Latest">Data18!$CZ$17</definedName>
    <definedName name="A126238722R">Data16!$EO$1:$EO$10,Data16!$EO$11:$EO$17</definedName>
    <definedName name="A126238722R_Data">Data16!$EO$11:$EO$17</definedName>
    <definedName name="A126238722R_Latest">Data16!$EO$17</definedName>
    <definedName name="A126238726X">Data17!$CF$1:$CF$10,Data17!$CF$11:$CF$17</definedName>
    <definedName name="A126238726X_Data">Data17!$CF$11:$CF$17</definedName>
    <definedName name="A126238726X_Latest">Data17!$CF$17</definedName>
    <definedName name="A126238730R">Data17!$FI$1:$FI$10,Data17!$FI$11:$FI$17</definedName>
    <definedName name="A126238730R_Data">Data17!$FI$11:$FI$17</definedName>
    <definedName name="A126238730R_Latest">Data17!$FI$17</definedName>
    <definedName name="A126238734X">Data16!$FP$1:$FP$10,Data16!$FP$11:$FP$17</definedName>
    <definedName name="A126238734X_Data">Data16!$FP$11:$FP$17</definedName>
    <definedName name="A126238734X_Latest">Data16!$FP$17</definedName>
    <definedName name="A126238738J">Data16!$HR$1:$HR$10,Data16!$HR$11:$HR$17</definedName>
    <definedName name="A126238738J_Data">Data16!$HR$11:$HR$17</definedName>
    <definedName name="A126238738J_Latest">Data16!$HR$17</definedName>
    <definedName name="A126238742X">Data17!$C$1:$C$10,Data17!$C$11:$C$17</definedName>
    <definedName name="A126238742X_Data">Data17!$C$11:$C$17</definedName>
    <definedName name="A126238742X_Latest">Data17!$C$17</definedName>
    <definedName name="A126238746J">Data17!$EH$1:$EH$10,Data17!$EH$11:$EH$17</definedName>
    <definedName name="A126238746J_Data">Data17!$EH$11:$EH$17</definedName>
    <definedName name="A126238746J_Latest">Data17!$EH$17</definedName>
    <definedName name="A126238750X">Data17!$GJ$1:$GJ$10,Data17!$GJ$11:$GJ$17</definedName>
    <definedName name="A126238750X_Data">Data17!$GJ$11:$GJ$17</definedName>
    <definedName name="A126238750X_Latest">Data17!$GJ$17</definedName>
    <definedName name="A126238826J">Data18!$B$1:$B$10,Data18!$B$11:$B$17</definedName>
    <definedName name="A126238826J_Data">Data18!$B$11:$B$17</definedName>
    <definedName name="A126238826J_Latest">Data18!$B$17</definedName>
    <definedName name="A126238830X">Data18!$AC$1:$AC$10,Data18!$AC$11:$AC$17</definedName>
    <definedName name="A126238830X_Data">Data18!$AC$11:$AC$17</definedName>
    <definedName name="A126238830X_Latest">Data18!$AC$17</definedName>
    <definedName name="A126238834J">Data18!$CE$1:$CE$10,Data18!$CE$11:$CE$17</definedName>
    <definedName name="A126238834J_Data">Data18!$CE$11:$CE$17</definedName>
    <definedName name="A126238834J_Latest">Data18!$CE$17</definedName>
    <definedName name="A126238838T">Data17!$DM$1:$DM$10,Data17!$DM$11:$DM$17</definedName>
    <definedName name="A126238838T_Data">Data17!$DM$11:$DM$17</definedName>
    <definedName name="A126238838T_Latest">Data17!$DM$17</definedName>
    <definedName name="A126238842J">Data17!$HQ$1:$HQ$10,Data17!$HQ$11:$HQ$17</definedName>
    <definedName name="A126238842J_Data">Data17!$HQ$11:$HQ$17</definedName>
    <definedName name="A126238842J_Latest">Data17!$HQ$17</definedName>
    <definedName name="A126238846T">Data16!$GW$1:$GW$10,Data16!$GW$11:$GW$17</definedName>
    <definedName name="A126238846T_Data">Data16!$GW$11:$GW$17</definedName>
    <definedName name="A126238846T_Latest">Data16!$GW$17</definedName>
    <definedName name="A126238850J">Data17!$AJ$1:$AJ$10,Data17!$AJ$11:$AJ$17</definedName>
    <definedName name="A126238850J_Data">Data17!$AJ$11:$AJ$17</definedName>
    <definedName name="A126238850J_Latest">Data17!$AJ$17</definedName>
    <definedName name="A126238854T">Data17!$BK$1:$BK$10,Data17!$BK$11:$BK$17</definedName>
    <definedName name="A126238854T_Data">Data17!$BK$11:$BK$17</definedName>
    <definedName name="A126238854T_Latest">Data17!$BK$17</definedName>
    <definedName name="A126238858A">Data18!$BD$1:$BD$10,Data18!$BD$11:$BD$17</definedName>
    <definedName name="A126238858A_Data">Data18!$BD$11:$BD$17</definedName>
    <definedName name="A126238858A_Latest">Data18!$BD$17</definedName>
    <definedName name="A126238862T">Data18!$DF$1:$DF$10,Data18!$DF$11:$DF$17</definedName>
    <definedName name="A126238862T_Data">Data18!$DF$11:$DF$17</definedName>
    <definedName name="A126238862T_Latest">Data18!$DF$17</definedName>
    <definedName name="A126238866A">Data16!$EU$1:$EU$10,Data16!$EU$11:$EU$17</definedName>
    <definedName name="A126238866A_Data">Data16!$EU$11:$EU$17</definedName>
    <definedName name="A126238866A_Latest">Data16!$EU$17</definedName>
    <definedName name="A126238870T">Data17!$CL$1:$CL$10,Data17!$CL$11:$CL$17</definedName>
    <definedName name="A126238870T_Data">Data17!$CL$11:$CL$17</definedName>
    <definedName name="A126238870T_Latest">Data17!$CL$17</definedName>
    <definedName name="A126238874A">Data17!$FO$1:$FO$10,Data17!$FO$11:$FO$17</definedName>
    <definedName name="A126238874A_Data">Data17!$FO$11:$FO$17</definedName>
    <definedName name="A126238874A_Latest">Data17!$FO$17</definedName>
    <definedName name="A126238878K">Data16!$FV$1:$FV$10,Data16!$FV$11:$FV$17</definedName>
    <definedName name="A126238878K_Data">Data16!$FV$11:$FV$17</definedName>
    <definedName name="A126238878K_Latest">Data16!$FV$17</definedName>
    <definedName name="A126238882A">Data16!$HX$1:$HX$10,Data16!$HX$11:$HX$17</definedName>
    <definedName name="A126238882A_Data">Data16!$HX$11:$HX$17</definedName>
    <definedName name="A126238882A_Latest">Data16!$HX$17</definedName>
    <definedName name="A126238886K">Data17!$I$1:$I$10,Data17!$I$11:$I$17</definedName>
    <definedName name="A126238886K_Data">Data17!$I$11:$I$17</definedName>
    <definedName name="A126238886K_Latest">Data17!$I$17</definedName>
    <definedName name="A126238890A">Data17!$EN$1:$EN$10,Data17!$EN$11:$EN$17</definedName>
    <definedName name="A126238890A_Data">Data17!$EN$11:$EN$17</definedName>
    <definedName name="A126238890A_Latest">Data17!$EN$17</definedName>
    <definedName name="A126238894K">Data17!$GP$1:$GP$10,Data17!$GP$11:$GP$17</definedName>
    <definedName name="A126238894K_Data">Data17!$GP$11:$GP$17</definedName>
    <definedName name="A126238894K_Latest">Data17!$GP$17</definedName>
    <definedName name="A126238898V">Data18!$N$1:$N$10,Data18!$N$11:$N$17</definedName>
    <definedName name="A126238898V_Data">Data18!$N$11:$N$17</definedName>
    <definedName name="A126238898V_Latest">Data18!$N$17</definedName>
    <definedName name="A126238902X">Data18!$AO$1:$AO$10,Data18!$AO$11:$AO$17</definedName>
    <definedName name="A126238902X_Data">Data18!$AO$11:$AO$17</definedName>
    <definedName name="A126238902X_Latest">Data18!$AO$17</definedName>
    <definedName name="A126238906J">Data18!$CQ$1:$CQ$10,Data18!$CQ$11:$CQ$17</definedName>
    <definedName name="A126238906J_Data">Data18!$CQ$11:$CQ$17</definedName>
    <definedName name="A126238906J_Latest">Data18!$CQ$17</definedName>
    <definedName name="A126238910X">Data17!$DY$1:$DY$10,Data17!$DY$11:$DY$17</definedName>
    <definedName name="A126238910X_Data">Data17!$DY$11:$DY$17</definedName>
    <definedName name="A126238910X_Latest">Data17!$DY$17</definedName>
    <definedName name="A126238914J">Data17!$IC$1:$IC$10,Data17!$IC$11:$IC$17</definedName>
    <definedName name="A126238914J_Data">Data17!$IC$11:$IC$17</definedName>
    <definedName name="A126238914J_Latest">Data17!$IC$17</definedName>
    <definedName name="A126238918T">Data16!$HI$1:$HI$10,Data16!$HI$11:$HI$17</definedName>
    <definedName name="A126238918T_Data">Data16!$HI$11:$HI$17</definedName>
    <definedName name="A126238918T_Latest">Data16!$HI$17</definedName>
    <definedName name="A126238922J">Data17!$AV$1:$AV$10,Data17!$AV$11:$AV$17</definedName>
    <definedName name="A126238922J_Data">Data17!$AV$11:$AV$17</definedName>
    <definedName name="A126238922J_Latest">Data17!$AV$17</definedName>
    <definedName name="A126238926T">Data17!$BW$1:$BW$10,Data17!$BW$11:$BW$17</definedName>
    <definedName name="A126238926T_Data">Data17!$BW$11:$BW$17</definedName>
    <definedName name="A126238926T_Latest">Data17!$BW$17</definedName>
    <definedName name="A126238930J">Data18!$BP$1:$BP$10,Data18!$BP$11:$BP$17</definedName>
    <definedName name="A126238930J_Data">Data18!$BP$11:$BP$17</definedName>
    <definedName name="A126238930J_Latest">Data18!$BP$17</definedName>
    <definedName name="A126238934T">Data18!$DR$1:$DR$10,Data18!$DR$11:$DR$17</definedName>
    <definedName name="A126238934T_Data">Data18!$DR$11:$DR$17</definedName>
    <definedName name="A126238934T_Latest">Data18!$DR$17</definedName>
    <definedName name="A126238938A">Data16!$FG$1:$FG$10,Data16!$FG$11:$FG$17</definedName>
    <definedName name="A126238938A_Data">Data16!$FG$11:$FG$17</definedName>
    <definedName name="A126238938A_Latest">Data16!$FG$17</definedName>
    <definedName name="A126238942T">Data17!$CX$1:$CX$10,Data17!$CX$11:$CX$17</definedName>
    <definedName name="A126238942T_Data">Data17!$CX$11:$CX$17</definedName>
    <definedName name="A126238942T_Latest">Data17!$CX$17</definedName>
    <definedName name="A126238946A">Data17!$GA$1:$GA$10,Data17!$GA$11:$GA$17</definedName>
    <definedName name="A126238946A_Data">Data17!$GA$11:$GA$17</definedName>
    <definedName name="A126238946A_Latest">Data17!$GA$17</definedName>
    <definedName name="A126238950T">Data16!$GH$1:$GH$10,Data16!$GH$11:$GH$17</definedName>
    <definedName name="A126238950T_Data">Data16!$GH$11:$GH$17</definedName>
    <definedName name="A126238950T_Latest">Data16!$GH$17</definedName>
    <definedName name="A126238954A">Data16!$IJ$1:$IJ$10,Data16!$IJ$11:$IJ$17</definedName>
    <definedName name="A126238954A_Data">Data16!$IJ$11:$IJ$17</definedName>
    <definedName name="A126238954A_Latest">Data16!$IJ$17</definedName>
    <definedName name="A126238958K">Data17!$U$1:$U$10,Data17!$U$11:$U$17</definedName>
    <definedName name="A126238958K_Data">Data17!$U$11:$U$17</definedName>
    <definedName name="A126238958K_Latest">Data17!$U$17</definedName>
    <definedName name="A126238962A">Data17!$EZ$1:$EZ$10,Data17!$EZ$11:$EZ$17</definedName>
    <definedName name="A126238962A_Data">Data17!$EZ$11:$EZ$17</definedName>
    <definedName name="A126238962A_Latest">Data17!$EZ$17</definedName>
    <definedName name="A126238966K">Data17!$HB$1:$HB$10,Data17!$HB$11:$HB$17</definedName>
    <definedName name="A126238966K_Data">Data17!$HB$11:$HB$17</definedName>
    <definedName name="A126238966K_Latest">Data17!$HB$17</definedName>
    <definedName name="A126238970A">Data6!$CQ$1:$CQ$10,Data6!$CQ$11:$CQ$17</definedName>
    <definedName name="A126238970A_Data">Data6!$CQ$11:$CQ$17</definedName>
    <definedName name="A126238970A_Latest">Data6!$CQ$17</definedName>
    <definedName name="A126238974K">Data6!$DR$1:$DR$10,Data6!$DR$11:$DR$17</definedName>
    <definedName name="A126238974K_Data">Data6!$DR$11:$DR$17</definedName>
    <definedName name="A126238974K_Latest">Data6!$DR$17</definedName>
    <definedName name="A126238978V">Data6!$FT$1:$FT$10,Data6!$FT$11:$FT$17</definedName>
    <definedName name="A126238978V_Data">Data6!$FT$11:$FT$17</definedName>
    <definedName name="A126238978V_Latest">Data6!$FT$17</definedName>
    <definedName name="A126238982K">Data5!$HB$1:$HB$10,Data5!$HB$11:$HB$17</definedName>
    <definedName name="A126238982K_Data">Data5!$HB$11:$HB$17</definedName>
    <definedName name="A126238982K_Latest">Data5!$HB$17</definedName>
    <definedName name="A126238986V">Data6!$BP$1:$BP$10,Data6!$BP$11:$BP$17</definedName>
    <definedName name="A126238986V_Data">Data6!$BP$11:$BP$17</definedName>
    <definedName name="A126238986V_Latest">Data6!$BP$17</definedName>
    <definedName name="A126238990K">Data5!$AV$1:$AV$10,Data5!$AV$11:$AV$17</definedName>
    <definedName name="A126238990K_Data">Data5!$AV$11:$AV$17</definedName>
    <definedName name="A126238990K_Latest">Data5!$AV$17</definedName>
    <definedName name="A126238994V">Data5!$DY$1:$DY$10,Data5!$DY$11:$DY$17</definedName>
    <definedName name="A126238994V_Data">Data5!$DY$11:$DY$17</definedName>
    <definedName name="A126238994V_Latest">Data5!$DY$17</definedName>
    <definedName name="A126238998C">Data5!$EZ$1:$EZ$10,Data5!$EZ$11:$EZ$17</definedName>
    <definedName name="A126238998C_Data">Data5!$EZ$11:$EZ$17</definedName>
    <definedName name="A126238998C_Latest">Data5!$EZ$17</definedName>
    <definedName name="A126239002K">Data6!$ES$1:$ES$10,Data6!$ES$11:$ES$17</definedName>
    <definedName name="A126239002K_Data">Data6!$ES$11:$ES$17</definedName>
    <definedName name="A126239002K_Latest">Data6!$ES$17</definedName>
    <definedName name="A126239006V">Data6!$GU$1:$GU$10,Data6!$GU$11:$GU$17</definedName>
    <definedName name="A126239006V_Data">Data6!$GU$11:$GU$17</definedName>
    <definedName name="A126239006V_Latest">Data6!$GU$17</definedName>
    <definedName name="A126239010K">Data4!$IJ$1:$IJ$10,Data4!$IJ$11:$IJ$17</definedName>
    <definedName name="A126239010K_Data">Data4!$IJ$11:$IJ$17</definedName>
    <definedName name="A126239010K_Latest">Data4!$IJ$17</definedName>
    <definedName name="A126239014V">Data5!$GA$1:$GA$10,Data5!$GA$11:$GA$17</definedName>
    <definedName name="A126239014V_Data">Data5!$GA$11:$GA$17</definedName>
    <definedName name="A126239014V_Latest">Data5!$GA$17</definedName>
    <definedName name="A126239018C">Data6!$N$1:$N$10,Data6!$N$11:$N$17</definedName>
    <definedName name="A126239018C_Data">Data6!$N$11:$N$17</definedName>
    <definedName name="A126239018C_Latest">Data6!$N$17</definedName>
    <definedName name="A126239022V">Data5!$U$1:$U$10,Data5!$U$11:$U$17</definedName>
    <definedName name="A126239022V_Data">Data5!$U$11:$U$17</definedName>
    <definedName name="A126239022V_Latest">Data5!$U$17</definedName>
    <definedName name="A126239026C">Data5!$BW$1:$BW$10,Data5!$BW$11:$BW$17</definedName>
    <definedName name="A126239026C_Data">Data5!$BW$11:$BW$17</definedName>
    <definedName name="A126239026C_Latest">Data5!$BW$17</definedName>
    <definedName name="A126239030V">Data5!$CX$1:$CX$10,Data5!$CX$11:$CX$17</definedName>
    <definedName name="A126239030V_Data">Data5!$CX$11:$CX$17</definedName>
    <definedName name="A126239030V_Latest">Data5!$CX$17</definedName>
    <definedName name="A126239034C">Data5!$IC$1:$IC$10,Data5!$IC$11:$IC$17</definedName>
    <definedName name="A126239034C_Data">Data5!$IC$11:$IC$17</definedName>
    <definedName name="A126239034C_Latest">Data5!$IC$17</definedName>
    <definedName name="A126239038L">Data6!$AO$1:$AO$10,Data6!$AO$11:$AO$17</definedName>
    <definedName name="A126239038L_Data">Data6!$AO$11:$AO$17</definedName>
    <definedName name="A126239038L_Latest">Data6!$AO$17</definedName>
    <definedName name="A126239042C">Data6!$BY$1:$BY$10,Data6!$BY$11:$BY$17</definedName>
    <definedName name="A126239042C_Data">Data6!$BY$11:$BY$17</definedName>
    <definedName name="A126239042C_Latest">Data6!$BY$17</definedName>
    <definedName name="A126239046L">Data6!$CZ$1:$CZ$10,Data6!$CZ$11:$CZ$17</definedName>
    <definedName name="A126239046L_Data">Data6!$CZ$11:$CZ$17</definedName>
    <definedName name="A126239046L_Latest">Data6!$CZ$17</definedName>
    <definedName name="A126239050C">Data6!$FB$1:$FB$10,Data6!$FB$11:$FB$17</definedName>
    <definedName name="A126239050C_Data">Data6!$FB$11:$FB$17</definedName>
    <definedName name="A126239050C_Latest">Data6!$FB$17</definedName>
    <definedName name="A126239054L">Data5!$GJ$1:$GJ$10,Data5!$GJ$11:$GJ$17</definedName>
    <definedName name="A126239054L_Data">Data5!$GJ$11:$GJ$17</definedName>
    <definedName name="A126239054L_Latest">Data5!$GJ$17</definedName>
    <definedName name="A126239058W">Data6!$AX$1:$AX$10,Data6!$AX$11:$AX$17</definedName>
    <definedName name="A126239058W_Data">Data6!$AX$11:$AX$17</definedName>
    <definedName name="A126239058W_Latest">Data6!$AX$17</definedName>
    <definedName name="A126239062L">Data5!$AD$1:$AD$10,Data5!$AD$11:$AD$17</definedName>
    <definedName name="A126239062L_Data">Data5!$AD$11:$AD$17</definedName>
    <definedName name="A126239062L_Latest">Data5!$AD$17</definedName>
    <definedName name="A126239066W">Data5!$DG$1:$DG$10,Data5!$DG$11:$DG$17</definedName>
    <definedName name="A126239066W_Data">Data5!$DG$11:$DG$17</definedName>
    <definedName name="A126239066W_Latest">Data5!$DG$17</definedName>
    <definedName name="A126239070L">Data5!$EH$1:$EH$10,Data5!$EH$11:$EH$17</definedName>
    <definedName name="A126239070L_Data">Data5!$EH$11:$EH$17</definedName>
    <definedName name="A126239070L_Latest">Data5!$EH$17</definedName>
    <definedName name="A126239074W">Data6!$EA$1:$EA$10,Data6!$EA$11:$EA$17</definedName>
    <definedName name="A126239074W_Data">Data6!$EA$11:$EA$17</definedName>
    <definedName name="A126239074W_Latest">Data6!$EA$17</definedName>
    <definedName name="A126239078F">Data6!$GC$1:$GC$10,Data6!$GC$11:$GC$17</definedName>
    <definedName name="A126239078F_Data">Data6!$GC$11:$GC$17</definedName>
    <definedName name="A126239078F_Latest">Data6!$GC$17</definedName>
    <definedName name="A126239082W">Data4!$HR$1:$HR$10,Data4!$HR$11:$HR$17</definedName>
    <definedName name="A126239082W_Data">Data4!$HR$11:$HR$17</definedName>
    <definedName name="A126239082W_Latest">Data4!$HR$17</definedName>
    <definedName name="A126239086F">Data5!$FI$1:$FI$10,Data5!$FI$11:$FI$17</definedName>
    <definedName name="A126239086F_Data">Data5!$FI$11:$FI$17</definedName>
    <definedName name="A126239086F_Latest">Data5!$FI$17</definedName>
    <definedName name="A126239090W">Data5!$IL$1:$IL$10,Data5!$IL$11:$IL$17</definedName>
    <definedName name="A126239090W_Data">Data5!$IL$11:$IL$17</definedName>
    <definedName name="A126239090W_Latest">Data5!$IL$17</definedName>
    <definedName name="A126239094F">Data5!$C$1:$C$10,Data5!$C$11:$C$17</definedName>
    <definedName name="A126239094F_Data">Data5!$C$11:$C$17</definedName>
    <definedName name="A126239094F_Latest">Data5!$C$17</definedName>
    <definedName name="A126239098R">Data5!$BE$1:$BE$10,Data5!$BE$11:$BE$17</definedName>
    <definedName name="A126239098R_Data">Data5!$BE$11:$BE$17</definedName>
    <definedName name="A126239098R_Latest">Data5!$BE$17</definedName>
    <definedName name="A126239102V">Data5!$CF$1:$CF$10,Data5!$CF$11:$CF$17</definedName>
    <definedName name="A126239102V_Data">Data5!$CF$11:$CF$17</definedName>
    <definedName name="A126239102V_Latest">Data5!$CF$17</definedName>
    <definedName name="A126239106C">Data5!$HK$1:$HK$10,Data5!$HK$11:$HK$17</definedName>
    <definedName name="A126239106C_Data">Data5!$HK$11:$HK$17</definedName>
    <definedName name="A126239106C_Latest">Data5!$HK$17</definedName>
    <definedName name="A126239110V">Data6!$W$1:$W$10,Data6!$W$11:$W$17</definedName>
    <definedName name="A126239110V_Data">Data6!$W$11:$W$17</definedName>
    <definedName name="A126239110V_Latest">Data6!$W$17</definedName>
    <definedName name="A126239114C">Data6!$CE$1:$CE$10,Data6!$CE$11:$CE$17</definedName>
    <definedName name="A126239114C_Data">Data6!$CE$11:$CE$17</definedName>
    <definedName name="A126239114C_Latest">Data6!$CE$17</definedName>
    <definedName name="A126239118L">Data6!$DF$1:$DF$10,Data6!$DF$11:$DF$17</definedName>
    <definedName name="A126239118L_Data">Data6!$DF$11:$DF$17</definedName>
    <definedName name="A126239118L_Latest">Data6!$DF$17</definedName>
    <definedName name="A126239122C">Data6!$FH$1:$FH$10,Data6!$FH$11:$FH$17</definedName>
    <definedName name="A126239122C_Data">Data6!$FH$11:$FH$17</definedName>
    <definedName name="A126239122C_Latest">Data6!$FH$17</definedName>
    <definedName name="A126239126L">Data5!$GP$1:$GP$10,Data5!$GP$11:$GP$17</definedName>
    <definedName name="A126239126L_Data">Data5!$GP$11:$GP$17</definedName>
    <definedName name="A126239126L_Latest">Data5!$GP$17</definedName>
    <definedName name="A126239130C">Data6!$BD$1:$BD$10,Data6!$BD$11:$BD$17</definedName>
    <definedName name="A126239130C_Data">Data6!$BD$11:$BD$17</definedName>
    <definedName name="A126239130C_Latest">Data6!$BD$17</definedName>
    <definedName name="A126239134L">Data5!$AJ$1:$AJ$10,Data5!$AJ$11:$AJ$17</definedName>
    <definedName name="A126239134L_Data">Data5!$AJ$11:$AJ$17</definedName>
    <definedName name="A126239134L_Latest">Data5!$AJ$17</definedName>
    <definedName name="A126239138W">Data5!$DM$1:$DM$10,Data5!$DM$11:$DM$17</definedName>
    <definedName name="A126239138W_Data">Data5!$DM$11:$DM$17</definedName>
    <definedName name="A126239138W_Latest">Data5!$DM$17</definedName>
    <definedName name="A126239142L">Data5!$EN$1:$EN$10,Data5!$EN$11:$EN$17</definedName>
    <definedName name="A126239142L_Data">Data5!$EN$11:$EN$17</definedName>
    <definedName name="A126239142L_Latest">Data5!$EN$17</definedName>
    <definedName name="A126239146W">Data6!$EG$1:$EG$10,Data6!$EG$11:$EG$17</definedName>
    <definedName name="A126239146W_Data">Data6!$EG$11:$EG$17</definedName>
    <definedName name="A126239146W_Latest">Data6!$EG$17</definedName>
    <definedName name="A126239150L">Data6!$GI$1:$GI$10,Data6!$GI$11:$GI$17</definedName>
    <definedName name="A126239150L_Data">Data6!$GI$11:$GI$17</definedName>
    <definedName name="A126239150L_Latest">Data6!$GI$17</definedName>
    <definedName name="A126239154W">Data4!$HX$1:$HX$10,Data4!$HX$11:$HX$17</definedName>
    <definedName name="A126239154W_Data">Data4!$HX$11:$HX$17</definedName>
    <definedName name="A126239154W_Latest">Data4!$HX$17</definedName>
    <definedName name="A126239158F">Data5!$FO$1:$FO$10,Data5!$FO$11:$FO$17</definedName>
    <definedName name="A126239158F_Data">Data5!$FO$11:$FO$17</definedName>
    <definedName name="A126239158F_Latest">Data5!$FO$17</definedName>
    <definedName name="A126239162W">Data6!$B$1:$B$10,Data6!$B$11:$B$17</definedName>
    <definedName name="A126239162W_Data">Data6!$B$11:$B$17</definedName>
    <definedName name="A126239162W_Latest">Data6!$B$17</definedName>
    <definedName name="A126239166F">Data5!$I$1:$I$10,Data5!$I$11:$I$17</definedName>
    <definedName name="A126239166F_Data">Data5!$I$11:$I$17</definedName>
    <definedName name="A126239166F_Latest">Data5!$I$17</definedName>
    <definedName name="A126239170W">Data5!$BK$1:$BK$10,Data5!$BK$11:$BK$17</definedName>
    <definedName name="A126239170W_Data">Data5!$BK$11:$BK$17</definedName>
    <definedName name="A126239170W_Latest">Data5!$BK$17</definedName>
    <definedName name="A126239174F">Data5!$CL$1:$CL$10,Data5!$CL$11:$CL$17</definedName>
    <definedName name="A126239174F_Data">Data5!$CL$11:$CL$17</definedName>
    <definedName name="A126239174F_Latest">Data5!$CL$17</definedName>
    <definedName name="A126239178R">Data5!$HQ$1:$HQ$10,Data5!$HQ$11:$HQ$17</definedName>
    <definedName name="A126239178R_Data">Data5!$HQ$11:$HQ$17</definedName>
    <definedName name="A126239178R_Latest">Data5!$HQ$17</definedName>
    <definedName name="A126239182F">Data6!$AC$1:$AC$10,Data6!$AC$11:$AC$17</definedName>
    <definedName name="A126239182F_Data">Data6!$AC$11:$AC$17</definedName>
    <definedName name="A126239182F_Latest">Data6!$AC$17</definedName>
    <definedName name="A126239186R">Data6!$CK$1:$CK$10,Data6!$CK$11:$CK$17</definedName>
    <definedName name="A126239186R_Data">Data6!$CK$11:$CK$17</definedName>
    <definedName name="A126239186R_Latest">Data6!$CK$17</definedName>
    <definedName name="A126239190F">Data6!$DL$1:$DL$10,Data6!$DL$11:$DL$17</definedName>
    <definedName name="A126239190F_Data">Data6!$DL$11:$DL$17</definedName>
    <definedName name="A126239190F_Latest">Data6!$DL$17</definedName>
    <definedName name="A126239194R">Data6!$FN$1:$FN$10,Data6!$FN$11:$FN$17</definedName>
    <definedName name="A126239194R_Data">Data6!$FN$11:$FN$17</definedName>
    <definedName name="A126239194R_Latest">Data6!$FN$17</definedName>
    <definedName name="A126239198X">Data5!$GV$1:$GV$10,Data5!$GV$11:$GV$17</definedName>
    <definedName name="A126239198X_Data">Data5!$GV$11:$GV$17</definedName>
    <definedName name="A126239198X_Latest">Data5!$GV$17</definedName>
    <definedName name="A126239202C">Data6!$BJ$1:$BJ$10,Data6!$BJ$11:$BJ$17</definedName>
    <definedName name="A126239202C_Data">Data6!$BJ$11:$BJ$17</definedName>
    <definedName name="A126239202C_Latest">Data6!$BJ$17</definedName>
    <definedName name="A126239206L">Data5!$AP$1:$AP$10,Data5!$AP$11:$AP$17</definedName>
    <definedName name="A126239206L_Data">Data5!$AP$11:$AP$17</definedName>
    <definedName name="A126239206L_Latest">Data5!$AP$17</definedName>
    <definedName name="A126239210C">Data5!$DS$1:$DS$10,Data5!$DS$11:$DS$17</definedName>
    <definedName name="A126239210C_Data">Data5!$DS$11:$DS$17</definedName>
    <definedName name="A126239210C_Latest">Data5!$DS$17</definedName>
    <definedName name="A126239214L">Data5!$ET$1:$ET$10,Data5!$ET$11:$ET$17</definedName>
    <definedName name="A126239214L_Data">Data5!$ET$11:$ET$17</definedName>
    <definedName name="A126239214L_Latest">Data5!$ET$17</definedName>
    <definedName name="A126239218W">Data6!$EM$1:$EM$10,Data6!$EM$11:$EM$17</definedName>
    <definedName name="A126239218W_Data">Data6!$EM$11:$EM$17</definedName>
    <definedName name="A126239218W_Latest">Data6!$EM$17</definedName>
    <definedName name="A126239222L">Data6!$GO$1:$GO$10,Data6!$GO$11:$GO$17</definedName>
    <definedName name="A126239222L_Data">Data6!$GO$11:$GO$17</definedName>
    <definedName name="A126239222L_Latest">Data6!$GO$17</definedName>
    <definedName name="A126239226W">Data4!$ID$1:$ID$10,Data4!$ID$11:$ID$17</definedName>
    <definedName name="A126239226W_Data">Data4!$ID$11:$ID$17</definedName>
    <definedName name="A126239226W_Latest">Data4!$ID$17</definedName>
    <definedName name="A126239230L">Data5!$FU$1:$FU$10,Data5!$FU$11:$FU$17</definedName>
    <definedName name="A126239230L_Data">Data5!$FU$11:$FU$17</definedName>
    <definedName name="A126239230L_Latest">Data5!$FU$17</definedName>
    <definedName name="A126239234W">Data6!$H$1:$H$10,Data6!$H$11:$H$17</definedName>
    <definedName name="A126239234W_Data">Data6!$H$11:$H$17</definedName>
    <definedName name="A126239234W_Latest">Data6!$H$17</definedName>
    <definedName name="A126239238F">Data5!$O$1:$O$10,Data5!$O$11:$O$17</definedName>
    <definedName name="A126239238F_Data">Data5!$O$11:$O$17</definedName>
    <definedName name="A126239238F_Latest">Data5!$O$17</definedName>
    <definedName name="A126239242W">Data5!$BQ$1:$BQ$10,Data5!$BQ$11:$BQ$17</definedName>
    <definedName name="A126239242W_Data">Data5!$BQ$11:$BQ$17</definedName>
    <definedName name="A126239242W_Latest">Data5!$BQ$17</definedName>
    <definedName name="A126239246F">Data5!$CR$1:$CR$10,Data5!$CR$11:$CR$17</definedName>
    <definedName name="A126239246F_Data">Data5!$CR$11:$CR$17</definedName>
    <definedName name="A126239246F_Latest">Data5!$CR$17</definedName>
    <definedName name="A126239250W">Data5!$HW$1:$HW$10,Data5!$HW$11:$HW$17</definedName>
    <definedName name="A126239250W_Data">Data5!$HW$11:$HW$17</definedName>
    <definedName name="A126239250W_Latest">Data5!$HW$17</definedName>
    <definedName name="A126239254F">Data6!$AI$1:$AI$10,Data6!$AI$11:$AI$17</definedName>
    <definedName name="A126239254F_Data">Data6!$AI$11:$AI$17</definedName>
    <definedName name="A126239254F_Latest">Data6!$AI$17</definedName>
    <definedName name="A126239330W">Data6!$CN$1:$CN$10,Data6!$CN$11:$CN$17</definedName>
    <definedName name="A126239330W_Data">Data6!$CN$11:$CN$17</definedName>
    <definedName name="A126239330W_Latest">Data6!$CN$17</definedName>
    <definedName name="A126239334F">Data6!$DO$1:$DO$10,Data6!$DO$11:$DO$17</definedName>
    <definedName name="A126239334F_Data">Data6!$DO$11:$DO$17</definedName>
    <definedName name="A126239334F_Latest">Data6!$DO$17</definedName>
    <definedName name="A126239338R">Data6!$FQ$1:$FQ$10,Data6!$FQ$11:$FQ$17</definedName>
    <definedName name="A126239338R_Data">Data6!$FQ$11:$FQ$17</definedName>
    <definedName name="A126239338R_Latest">Data6!$FQ$17</definedName>
    <definedName name="A126239342F">Data5!$GY$1:$GY$10,Data5!$GY$11:$GY$17</definedName>
    <definedName name="A126239342F_Data">Data5!$GY$11:$GY$17</definedName>
    <definedName name="A126239342F_Latest">Data5!$GY$17</definedName>
    <definedName name="A126239346R">Data6!$BM$1:$BM$10,Data6!$BM$11:$BM$17</definedName>
    <definedName name="A126239346R_Data">Data6!$BM$11:$BM$17</definedName>
    <definedName name="A126239346R_Latest">Data6!$BM$17</definedName>
    <definedName name="A126239350F">Data5!$AS$1:$AS$10,Data5!$AS$11:$AS$17</definedName>
    <definedName name="A126239350F_Data">Data5!$AS$11:$AS$17</definedName>
    <definedName name="A126239350F_Latest">Data5!$AS$17</definedName>
    <definedName name="A126239354R">Data5!$DV$1:$DV$10,Data5!$DV$11:$DV$17</definedName>
    <definedName name="A126239354R_Data">Data5!$DV$11:$DV$17</definedName>
    <definedName name="A126239354R_Latest">Data5!$DV$17</definedName>
    <definedName name="A126239358X">Data5!$EW$1:$EW$10,Data5!$EW$11:$EW$17</definedName>
    <definedName name="A126239358X_Data">Data5!$EW$11:$EW$17</definedName>
    <definedName name="A126239358X_Latest">Data5!$EW$17</definedName>
    <definedName name="A126239362R">Data6!$EP$1:$EP$10,Data6!$EP$11:$EP$17</definedName>
    <definedName name="A126239362R_Data">Data6!$EP$11:$EP$17</definedName>
    <definedName name="A126239362R_Latest">Data6!$EP$17</definedName>
    <definedName name="A126239366X">Data6!$GR$1:$GR$10,Data6!$GR$11:$GR$17</definedName>
    <definedName name="A126239366X_Data">Data6!$GR$11:$GR$17</definedName>
    <definedName name="A126239366X_Latest">Data6!$GR$17</definedName>
    <definedName name="A126239370R">Data4!$IG$1:$IG$10,Data4!$IG$11:$IG$17</definedName>
    <definedName name="A126239370R_Data">Data4!$IG$11:$IG$17</definedName>
    <definedName name="A126239370R_Latest">Data4!$IG$17</definedName>
    <definedName name="A126239374X">Data5!$FX$1:$FX$10,Data5!$FX$11:$FX$17</definedName>
    <definedName name="A126239374X_Data">Data5!$FX$11:$FX$17</definedName>
    <definedName name="A126239374X_Latest">Data5!$FX$17</definedName>
    <definedName name="A126239378J">Data6!$K$1:$K$10,Data6!$K$11:$K$17</definedName>
    <definedName name="A126239378J_Data">Data6!$K$11:$K$17</definedName>
    <definedName name="A126239378J_Latest">Data6!$K$17</definedName>
    <definedName name="A126239382X">Data5!$R$1:$R$10,Data5!$R$11:$R$17</definedName>
    <definedName name="A126239382X_Data">Data5!$R$11:$R$17</definedName>
    <definedName name="A126239382X_Latest">Data5!$R$17</definedName>
    <definedName name="A126239386J">Data5!$BT$1:$BT$10,Data5!$BT$11:$BT$17</definedName>
    <definedName name="A126239386J_Data">Data5!$BT$11:$BT$17</definedName>
    <definedName name="A126239386J_Latest">Data5!$BT$17</definedName>
    <definedName name="A126239390X">Data5!$CU$1:$CU$10,Data5!$CU$11:$CU$17</definedName>
    <definedName name="A126239390X_Data">Data5!$CU$11:$CU$17</definedName>
    <definedName name="A126239390X_Latest">Data5!$CU$17</definedName>
    <definedName name="A126239394J">Data5!$HZ$1:$HZ$10,Data5!$HZ$11:$HZ$17</definedName>
    <definedName name="A126239394J_Data">Data5!$HZ$11:$HZ$17</definedName>
    <definedName name="A126239394J_Latest">Data5!$HZ$17</definedName>
    <definedName name="A126239398T">Data6!$AL$1:$AL$10,Data6!$AL$11:$AL$17</definedName>
    <definedName name="A126239398T_Data">Data6!$AL$11:$AL$17</definedName>
    <definedName name="A126239398T_Latest">Data6!$AL$17</definedName>
    <definedName name="A126239402W">Data6!$CW$1:$CW$10,Data6!$CW$11:$CW$17</definedName>
    <definedName name="A126239402W_Data">Data6!$CW$11:$CW$17</definedName>
    <definedName name="A126239402W_Latest">Data6!$CW$17</definedName>
    <definedName name="A126239406F">Data6!$DX$1:$DX$10,Data6!$DX$11:$DX$17</definedName>
    <definedName name="A126239406F_Data">Data6!$DX$11:$DX$17</definedName>
    <definedName name="A126239406F_Latest">Data6!$DX$17</definedName>
    <definedName name="A126239410W">Data6!$FZ$1:$FZ$10,Data6!$FZ$11:$FZ$17</definedName>
    <definedName name="A126239410W_Data">Data6!$FZ$11:$FZ$17</definedName>
    <definedName name="A126239410W_Latest">Data6!$FZ$17</definedName>
    <definedName name="A126239414F">Data5!$HH$1:$HH$10,Data5!$HH$11:$HH$17</definedName>
    <definedName name="A126239414F_Data">Data5!$HH$11:$HH$17</definedName>
    <definedName name="A126239414F_Latest">Data5!$HH$17</definedName>
    <definedName name="A126239418R">Data6!$BV$1:$BV$10,Data6!$BV$11:$BV$17</definedName>
    <definedName name="A126239418R_Data">Data6!$BV$11:$BV$17</definedName>
    <definedName name="A126239418R_Latest">Data6!$BV$17</definedName>
    <definedName name="A126239422F">Data5!$BB$1:$BB$10,Data5!$BB$11:$BB$17</definedName>
    <definedName name="A126239422F_Data">Data5!$BB$11:$BB$17</definedName>
    <definedName name="A126239422F_Latest">Data5!$BB$17</definedName>
    <definedName name="A126239426R">Data5!$EE$1:$EE$10,Data5!$EE$11:$EE$17</definedName>
    <definedName name="A126239426R_Data">Data5!$EE$11:$EE$17</definedName>
    <definedName name="A126239426R_Latest">Data5!$EE$17</definedName>
    <definedName name="A126239430F">Data5!$FF$1:$FF$10,Data5!$FF$11:$FF$17</definedName>
    <definedName name="A126239430F_Data">Data5!$FF$11:$FF$17</definedName>
    <definedName name="A126239430F_Latest">Data5!$FF$17</definedName>
    <definedName name="A126239434R">Data6!$EY$1:$EY$10,Data6!$EY$11:$EY$17</definedName>
    <definedName name="A126239434R_Data">Data6!$EY$11:$EY$17</definedName>
    <definedName name="A126239434R_Latest">Data6!$EY$17</definedName>
    <definedName name="A126239438X">Data6!$HA$1:$HA$10,Data6!$HA$11:$HA$17</definedName>
    <definedName name="A126239438X_Data">Data6!$HA$11:$HA$17</definedName>
    <definedName name="A126239438X_Latest">Data6!$HA$17</definedName>
    <definedName name="A126239442R">Data4!$IP$1:$IP$10,Data4!$IP$11:$IP$17</definedName>
    <definedName name="A126239442R_Data">Data4!$IP$11:$IP$17</definedName>
    <definedName name="A126239442R_Latest">Data4!$IP$17</definedName>
    <definedName name="A126239446X">Data5!$GG$1:$GG$10,Data5!$GG$11:$GG$17</definedName>
    <definedName name="A126239446X_Data">Data5!$GG$11:$GG$17</definedName>
    <definedName name="A126239446X_Latest">Data5!$GG$17</definedName>
    <definedName name="A126239450R">Data6!$T$1:$T$10,Data6!$T$11:$T$17</definedName>
    <definedName name="A126239450R_Data">Data6!$T$11:$T$17</definedName>
    <definedName name="A126239450R_Latest">Data6!$T$17</definedName>
    <definedName name="A126239454X">Data5!$AA$1:$AA$10,Data5!$AA$11:$AA$17</definedName>
    <definedName name="A126239454X_Data">Data5!$AA$11:$AA$17</definedName>
    <definedName name="A126239454X_Latest">Data5!$AA$17</definedName>
    <definedName name="A126239458J">Data5!$CC$1:$CC$10,Data5!$CC$11:$CC$17</definedName>
    <definedName name="A126239458J_Data">Data5!$CC$11:$CC$17</definedName>
    <definedName name="A126239458J_Latest">Data5!$CC$17</definedName>
    <definedName name="A126239462X">Data5!$DD$1:$DD$10,Data5!$DD$11:$DD$17</definedName>
    <definedName name="A126239462X_Data">Data5!$DD$11:$DD$17</definedName>
    <definedName name="A126239462X_Latest">Data5!$DD$17</definedName>
    <definedName name="A126239466J">Data5!$II$1:$II$10,Data5!$II$11:$II$17</definedName>
    <definedName name="A126239466J_Data">Data5!$II$11:$II$17</definedName>
    <definedName name="A126239466J_Latest">Data5!$II$17</definedName>
    <definedName name="A126239470X">Data6!$AU$1:$AU$10,Data6!$AU$11:$AU$17</definedName>
    <definedName name="A126239470X_Data">Data6!$AU$11:$AU$17</definedName>
    <definedName name="A126239470X_Latest">Data6!$AU$17</definedName>
    <definedName name="A126239474J">Data6!$CB$1:$CB$10,Data6!$CB$11:$CB$17</definedName>
    <definedName name="A126239474J_Data">Data6!$CB$11:$CB$17</definedName>
    <definedName name="A126239474J_Latest">Data6!$CB$17</definedName>
    <definedName name="A126239478T">Data6!$DC$1:$DC$10,Data6!$DC$11:$DC$17</definedName>
    <definedName name="A126239478T_Data">Data6!$DC$11:$DC$17</definedName>
    <definedName name="A126239478T_Latest">Data6!$DC$17</definedName>
    <definedName name="A126239482J">Data6!$FE$1:$FE$10,Data6!$FE$11:$FE$17</definedName>
    <definedName name="A126239482J_Data">Data6!$FE$11:$FE$17</definedName>
    <definedName name="A126239482J_Latest">Data6!$FE$17</definedName>
    <definedName name="A126239486T">Data5!$GM$1:$GM$10,Data5!$GM$11:$GM$17</definedName>
    <definedName name="A126239486T_Data">Data5!$GM$11:$GM$17</definedName>
    <definedName name="A126239486T_Latest">Data5!$GM$17</definedName>
    <definedName name="A126239490J">Data6!$BA$1:$BA$10,Data6!$BA$11:$BA$17</definedName>
    <definedName name="A126239490J_Data">Data6!$BA$11:$BA$17</definedName>
    <definedName name="A126239490J_Latest">Data6!$BA$17</definedName>
    <definedName name="A126239494T">Data5!$AG$1:$AG$10,Data5!$AG$11:$AG$17</definedName>
    <definedName name="A126239494T_Data">Data5!$AG$11:$AG$17</definedName>
    <definedName name="A126239494T_Latest">Data5!$AG$17</definedName>
    <definedName name="A126239498A">Data5!$DJ$1:$DJ$10,Data5!$DJ$11:$DJ$17</definedName>
    <definedName name="A126239498A_Data">Data5!$DJ$11:$DJ$17</definedName>
    <definedName name="A126239498A_Latest">Data5!$DJ$17</definedName>
    <definedName name="A126239502F">Data5!$EK$1:$EK$10,Data5!$EK$11:$EK$17</definedName>
    <definedName name="A126239502F_Data">Data5!$EK$11:$EK$17</definedName>
    <definedName name="A126239502F_Latest">Data5!$EK$17</definedName>
    <definedName name="A126239506R">Data6!$ED$1:$ED$10,Data6!$ED$11:$ED$17</definedName>
    <definedName name="A126239506R_Data">Data6!$ED$11:$ED$17</definedName>
    <definedName name="A126239506R_Latest">Data6!$ED$17</definedName>
    <definedName name="A126239510F">Data6!$GF$1:$GF$10,Data6!$GF$11:$GF$17</definedName>
    <definedName name="A126239510F_Data">Data6!$GF$11:$GF$17</definedName>
    <definedName name="A126239510F_Latest">Data6!$GF$17</definedName>
    <definedName name="A126239514R">Data4!$HU$1:$HU$10,Data4!$HU$11:$HU$17</definedName>
    <definedName name="A126239514R_Data">Data4!$HU$11:$HU$17</definedName>
    <definedName name="A126239514R_Latest">Data4!$HU$17</definedName>
    <definedName name="A126239518X">Data5!$FL$1:$FL$10,Data5!$FL$11:$FL$17</definedName>
    <definedName name="A126239518X_Data">Data5!$FL$11:$FL$17</definedName>
    <definedName name="A126239518X_Latest">Data5!$FL$17</definedName>
    <definedName name="A126239522R">Data5!$IO$1:$IO$10,Data5!$IO$11:$IO$17</definedName>
    <definedName name="A126239522R_Data">Data5!$IO$11:$IO$17</definedName>
    <definedName name="A126239522R_Latest">Data5!$IO$17</definedName>
    <definedName name="A126239526X">Data5!$F$1:$F$10,Data5!$F$11:$F$17</definedName>
    <definedName name="A126239526X_Data">Data5!$F$11:$F$17</definedName>
    <definedName name="A126239526X_Latest">Data5!$F$17</definedName>
    <definedName name="A126239530R">Data5!$BH$1:$BH$10,Data5!$BH$11:$BH$17</definedName>
    <definedName name="A126239530R_Data">Data5!$BH$11:$BH$17</definedName>
    <definedName name="A126239530R_Latest">Data5!$BH$17</definedName>
    <definedName name="A126239534X">Data5!$CI$1:$CI$10,Data5!$CI$11:$CI$17</definedName>
    <definedName name="A126239534X_Data">Data5!$CI$11:$CI$17</definedName>
    <definedName name="A126239534X_Latest">Data5!$CI$17</definedName>
    <definedName name="A126239538J">Data5!$HN$1:$HN$10,Data5!$HN$11:$HN$17</definedName>
    <definedName name="A126239538J_Data">Data5!$HN$11:$HN$17</definedName>
    <definedName name="A126239538J_Latest">Data5!$HN$17</definedName>
    <definedName name="A126239542X">Data6!$Z$1:$Z$10,Data6!$Z$11:$Z$17</definedName>
    <definedName name="A126239542X_Data">Data6!$Z$11:$Z$17</definedName>
    <definedName name="A126239542X_Latest">Data6!$Z$17</definedName>
    <definedName name="A126239618J">Data6!$CH$1:$CH$10,Data6!$CH$11:$CH$17</definedName>
    <definedName name="A126239618J_Data">Data6!$CH$11:$CH$17</definedName>
    <definedName name="A126239618J_Latest">Data6!$CH$17</definedName>
    <definedName name="A126239622X">Data6!$DI$1:$DI$10,Data6!$DI$11:$DI$17</definedName>
    <definedName name="A126239622X_Data">Data6!$DI$11:$DI$17</definedName>
    <definedName name="A126239622X_Latest">Data6!$DI$17</definedName>
    <definedName name="A126239626J">Data6!$FK$1:$FK$10,Data6!$FK$11:$FK$17</definedName>
    <definedName name="A126239626J_Data">Data6!$FK$11:$FK$17</definedName>
    <definedName name="A126239626J_Latest">Data6!$FK$17</definedName>
    <definedName name="A126239630X">Data5!$GS$1:$GS$10,Data5!$GS$11:$GS$17</definedName>
    <definedName name="A126239630X_Data">Data5!$GS$11:$GS$17</definedName>
    <definedName name="A126239630X_Latest">Data5!$GS$17</definedName>
    <definedName name="A126239634J">Data6!$BG$1:$BG$10,Data6!$BG$11:$BG$17</definedName>
    <definedName name="A126239634J_Data">Data6!$BG$11:$BG$17</definedName>
    <definedName name="A126239634J_Latest">Data6!$BG$17</definedName>
    <definedName name="A126239638T">Data5!$AM$1:$AM$10,Data5!$AM$11:$AM$17</definedName>
    <definedName name="A126239638T_Data">Data5!$AM$11:$AM$17</definedName>
    <definedName name="A126239638T_Latest">Data5!$AM$17</definedName>
    <definedName name="A126239642J">Data5!$DP$1:$DP$10,Data5!$DP$11:$DP$17</definedName>
    <definedName name="A126239642J_Data">Data5!$DP$11:$DP$17</definedName>
    <definedName name="A126239642J_Latest">Data5!$DP$17</definedName>
    <definedName name="A126239646T">Data5!$EQ$1:$EQ$10,Data5!$EQ$11:$EQ$17</definedName>
    <definedName name="A126239646T_Data">Data5!$EQ$11:$EQ$17</definedName>
    <definedName name="A126239646T_Latest">Data5!$EQ$17</definedName>
    <definedName name="A126239650J">Data6!$EJ$1:$EJ$10,Data6!$EJ$11:$EJ$17</definedName>
    <definedName name="A126239650J_Data">Data6!$EJ$11:$EJ$17</definedName>
    <definedName name="A126239650J_Latest">Data6!$EJ$17</definedName>
    <definedName name="A126239654T">Data6!$GL$1:$GL$10,Data6!$GL$11:$GL$17</definedName>
    <definedName name="A126239654T_Data">Data6!$GL$11:$GL$17</definedName>
    <definedName name="A126239654T_Latest">Data6!$GL$17</definedName>
    <definedName name="A126239658A">Data4!$IA$1:$IA$10,Data4!$IA$11:$IA$17</definedName>
    <definedName name="A126239658A_Data">Data4!$IA$11:$IA$17</definedName>
    <definedName name="A126239658A_Latest">Data4!$IA$17</definedName>
    <definedName name="A126239662T">Data5!$FR$1:$FR$10,Data5!$FR$11:$FR$17</definedName>
    <definedName name="A126239662T_Data">Data5!$FR$11:$FR$17</definedName>
    <definedName name="A126239662T_Latest">Data5!$FR$17</definedName>
    <definedName name="A126239666A">Data6!$E$1:$E$10,Data6!$E$11:$E$17</definedName>
    <definedName name="A126239666A_Data">Data6!$E$11:$E$17</definedName>
    <definedName name="A126239666A_Latest">Data6!$E$17</definedName>
    <definedName name="A126239670T">Data5!$L$1:$L$10,Data5!$L$11:$L$17</definedName>
    <definedName name="A126239670T_Data">Data5!$L$11:$L$17</definedName>
    <definedName name="A126239670T_Latest">Data5!$L$17</definedName>
    <definedName name="A126239674A">Data5!$BN$1:$BN$10,Data5!$BN$11:$BN$17</definedName>
    <definedName name="A126239674A_Data">Data5!$BN$11:$BN$17</definedName>
    <definedName name="A126239674A_Latest">Data5!$BN$17</definedName>
    <definedName name="A126239678K">Data5!$CO$1:$CO$10,Data5!$CO$11:$CO$17</definedName>
    <definedName name="A126239678K_Data">Data5!$CO$11:$CO$17</definedName>
    <definedName name="A126239678K_Latest">Data5!$CO$17</definedName>
    <definedName name="A126239682A">Data5!$HT$1:$HT$10,Data5!$HT$11:$HT$17</definedName>
    <definedName name="A126239682A_Data">Data5!$HT$11:$HT$17</definedName>
    <definedName name="A126239682A_Latest">Data5!$HT$17</definedName>
    <definedName name="A126239686K">Data6!$AF$1:$AF$10,Data6!$AF$11:$AF$17</definedName>
    <definedName name="A126239686K_Data">Data6!$AF$11:$AF$17</definedName>
    <definedName name="A126239686K_Latest">Data6!$AF$17</definedName>
    <definedName name="A126239690A">Data6!$CT$1:$CT$10,Data6!$CT$11:$CT$17</definedName>
    <definedName name="A126239690A_Data">Data6!$CT$11:$CT$17</definedName>
    <definedName name="A126239690A_Latest">Data6!$CT$17</definedName>
    <definedName name="A126239694K">Data6!$DU$1:$DU$10,Data6!$DU$11:$DU$17</definedName>
    <definedName name="A126239694K_Data">Data6!$DU$11:$DU$17</definedName>
    <definedName name="A126239694K_Latest">Data6!$DU$17</definedName>
    <definedName name="A126239698V">Data6!$FW$1:$FW$10,Data6!$FW$11:$FW$17</definedName>
    <definedName name="A126239698V_Data">Data6!$FW$11:$FW$17</definedName>
    <definedName name="A126239698V_Latest">Data6!$FW$17</definedName>
    <definedName name="A126239702X">Data5!$HE$1:$HE$10,Data5!$HE$11:$HE$17</definedName>
    <definedName name="A126239702X_Data">Data5!$HE$11:$HE$17</definedName>
    <definedName name="A126239702X_Latest">Data5!$HE$17</definedName>
    <definedName name="A126239706J">Data6!$BS$1:$BS$10,Data6!$BS$11:$BS$17</definedName>
    <definedName name="A126239706J_Data">Data6!$BS$11:$BS$17</definedName>
    <definedName name="A126239706J_Latest">Data6!$BS$17</definedName>
    <definedName name="A126239710X">Data5!$AY$1:$AY$10,Data5!$AY$11:$AY$17</definedName>
    <definedName name="A126239710X_Data">Data5!$AY$11:$AY$17</definedName>
    <definedName name="A126239710X_Latest">Data5!$AY$17</definedName>
    <definedName name="A126239714J">Data5!$EB$1:$EB$10,Data5!$EB$11:$EB$17</definedName>
    <definedName name="A126239714J_Data">Data5!$EB$11:$EB$17</definedName>
    <definedName name="A126239714J_Latest">Data5!$EB$17</definedName>
    <definedName name="A126239718T">Data5!$FC$1:$FC$10,Data5!$FC$11:$FC$17</definedName>
    <definedName name="A126239718T_Data">Data5!$FC$11:$FC$17</definedName>
    <definedName name="A126239718T_Latest">Data5!$FC$17</definedName>
    <definedName name="A126239722J">Data6!$EV$1:$EV$10,Data6!$EV$11:$EV$17</definedName>
    <definedName name="A126239722J_Data">Data6!$EV$11:$EV$17</definedName>
    <definedName name="A126239722J_Latest">Data6!$EV$17</definedName>
    <definedName name="A126239726T">Data6!$GX$1:$GX$10,Data6!$GX$11:$GX$17</definedName>
    <definedName name="A126239726T_Data">Data6!$GX$11:$GX$17</definedName>
    <definedName name="A126239726T_Latest">Data6!$GX$17</definedName>
    <definedName name="A126239730J">Data4!$IM$1:$IM$10,Data4!$IM$11:$IM$17</definedName>
    <definedName name="A126239730J_Data">Data4!$IM$11:$IM$17</definedName>
    <definedName name="A126239730J_Latest">Data4!$IM$17</definedName>
    <definedName name="A126239734T">Data5!$GD$1:$GD$10,Data5!$GD$11:$GD$17</definedName>
    <definedName name="A126239734T_Data">Data5!$GD$11:$GD$17</definedName>
    <definedName name="A126239734T_Latest">Data5!$GD$17</definedName>
    <definedName name="A126239738A">Data6!$Q$1:$Q$10,Data6!$Q$11:$Q$17</definedName>
    <definedName name="A126239738A_Data">Data6!$Q$11:$Q$17</definedName>
    <definedName name="A126239738A_Latest">Data6!$Q$17</definedName>
    <definedName name="A126239742T">Data5!$X$1:$X$10,Data5!$X$11:$X$17</definedName>
    <definedName name="A126239742T_Data">Data5!$X$11:$X$17</definedName>
    <definedName name="A126239742T_Latest">Data5!$X$17</definedName>
    <definedName name="A126239746A">Data5!$BZ$1:$BZ$10,Data5!$BZ$11:$BZ$17</definedName>
    <definedName name="A126239746A_Data">Data5!$BZ$11:$BZ$17</definedName>
    <definedName name="A126239746A_Latest">Data5!$BZ$17</definedName>
    <definedName name="A126239750T">Data5!$DA$1:$DA$10,Data5!$DA$11:$DA$17</definedName>
    <definedName name="A126239750T_Data">Data5!$DA$11:$DA$17</definedName>
    <definedName name="A126239750T_Latest">Data5!$DA$17</definedName>
    <definedName name="A126239754A">Data5!$IF$1:$IF$10,Data5!$IF$11:$IF$17</definedName>
    <definedName name="A126239754A_Data">Data5!$IF$11:$IF$17</definedName>
    <definedName name="A126239754A_Latest">Data5!$IF$17</definedName>
    <definedName name="A126239758K">Data6!$AR$1:$AR$10,Data6!$AR$11:$AR$17</definedName>
    <definedName name="A126239758K_Data">Data6!$AR$11:$AR$17</definedName>
    <definedName name="A126239758K_Latest">Data6!$AR$17</definedName>
    <definedName name="A126239762A">Data12!$BA$1:$BA$10,Data12!$BA$11:$BA$17</definedName>
    <definedName name="A126239762A_Data">Data12!$BA$11:$BA$17</definedName>
    <definedName name="A126239762A_Latest">Data12!$BA$17</definedName>
    <definedName name="A126239766K">Data12!$CB$1:$CB$10,Data12!$CB$11:$CB$17</definedName>
    <definedName name="A126239766K_Data">Data12!$CB$11:$CB$17</definedName>
    <definedName name="A126239766K_Latest">Data12!$CB$17</definedName>
    <definedName name="A126239770A">Data12!$ED$1:$ED$10,Data12!$ED$11:$ED$17</definedName>
    <definedName name="A126239770A_Data">Data12!$ED$11:$ED$17</definedName>
    <definedName name="A126239770A_Latest">Data12!$ED$17</definedName>
    <definedName name="A126239774K">Data11!$FL$1:$FL$10,Data11!$FL$11:$FL$17</definedName>
    <definedName name="A126239774K_Data">Data11!$FL$11:$FL$17</definedName>
    <definedName name="A126239774K_Latest">Data11!$FL$17</definedName>
    <definedName name="A126239778V">Data12!$Z$1:$Z$10,Data12!$Z$11:$Z$17</definedName>
    <definedName name="A126239778V_Data">Data12!$Z$11:$Z$17</definedName>
    <definedName name="A126239778V_Latest">Data12!$Z$17</definedName>
    <definedName name="A126239782K">Data11!$F$1:$F$10,Data11!$F$11:$F$17</definedName>
    <definedName name="A126239782K_Data">Data11!$F$11:$F$17</definedName>
    <definedName name="A126239782K_Latest">Data11!$F$17</definedName>
    <definedName name="A126239786V">Data11!$CI$1:$CI$10,Data11!$CI$11:$CI$17</definedName>
    <definedName name="A126239786V_Data">Data11!$CI$11:$CI$17</definedName>
    <definedName name="A126239786V_Latest">Data11!$CI$17</definedName>
    <definedName name="A126239790K">Data11!$DJ$1:$DJ$10,Data11!$DJ$11:$DJ$17</definedName>
    <definedName name="A126239790K_Data">Data11!$DJ$11:$DJ$17</definedName>
    <definedName name="A126239790K_Latest">Data11!$DJ$17</definedName>
    <definedName name="A126239794V">Data12!$DC$1:$DC$10,Data12!$DC$11:$DC$17</definedName>
    <definedName name="A126239794V_Data">Data12!$DC$11:$DC$17</definedName>
    <definedName name="A126239794V_Latest">Data12!$DC$17</definedName>
    <definedName name="A126239798C">Data12!$FE$1:$FE$10,Data12!$FE$11:$FE$17</definedName>
    <definedName name="A126239798C_Data">Data12!$FE$11:$FE$17</definedName>
    <definedName name="A126239798C_Latest">Data12!$FE$17</definedName>
    <definedName name="A126239802J">Data10!$GT$1:$GT$10,Data10!$GT$11:$GT$17</definedName>
    <definedName name="A126239802J_Data">Data10!$GT$11:$GT$17</definedName>
    <definedName name="A126239802J_Latest">Data10!$GT$17</definedName>
    <definedName name="A126239806T">Data11!$EK$1:$EK$10,Data11!$EK$11:$EK$17</definedName>
    <definedName name="A126239806T_Data">Data11!$EK$11:$EK$17</definedName>
    <definedName name="A126239806T_Latest">Data11!$EK$17</definedName>
    <definedName name="A126239810J">Data11!$HN$1:$HN$10,Data11!$HN$11:$HN$17</definedName>
    <definedName name="A126239810J_Data">Data11!$HN$11:$HN$17</definedName>
    <definedName name="A126239810J_Latest">Data11!$HN$17</definedName>
    <definedName name="A126239814T">Data10!$HU$1:$HU$10,Data10!$HU$11:$HU$17</definedName>
    <definedName name="A126239814T_Data">Data10!$HU$11:$HU$17</definedName>
    <definedName name="A126239814T_Latest">Data10!$HU$17</definedName>
    <definedName name="A126239818A">Data11!$AG$1:$AG$10,Data11!$AG$11:$AG$17</definedName>
    <definedName name="A126239818A_Data">Data11!$AG$11:$AG$17</definedName>
    <definedName name="A126239818A_Latest">Data11!$AG$17</definedName>
    <definedName name="A126239822T">Data11!$BH$1:$BH$10,Data11!$BH$11:$BH$17</definedName>
    <definedName name="A126239822T_Data">Data11!$BH$11:$BH$17</definedName>
    <definedName name="A126239822T_Latest">Data11!$BH$17</definedName>
    <definedName name="A126239826A">Data11!$GM$1:$GM$10,Data11!$GM$11:$GM$17</definedName>
    <definedName name="A126239826A_Data">Data11!$GM$11:$GM$17</definedName>
    <definedName name="A126239826A_Latest">Data11!$GM$17</definedName>
    <definedName name="A126239830T">Data11!$IO$1:$IO$10,Data11!$IO$11:$IO$17</definedName>
    <definedName name="A126239830T_Data">Data11!$IO$11:$IO$17</definedName>
    <definedName name="A126239830T_Latest">Data11!$IO$17</definedName>
    <definedName name="A126239834A">Data12!$AI$1:$AI$10,Data12!$AI$11:$AI$17</definedName>
    <definedName name="A126239834A_Data">Data12!$AI$11:$AI$17</definedName>
    <definedName name="A126239834A_Latest">Data12!$AI$17</definedName>
    <definedName name="A126239838K">Data12!$BJ$1:$BJ$10,Data12!$BJ$11:$BJ$17</definedName>
    <definedName name="A126239838K_Data">Data12!$BJ$11:$BJ$17</definedName>
    <definedName name="A126239838K_Latest">Data12!$BJ$17</definedName>
    <definedName name="A126239842A">Data12!$DL$1:$DL$10,Data12!$DL$11:$DL$17</definedName>
    <definedName name="A126239842A_Data">Data12!$DL$11:$DL$17</definedName>
    <definedName name="A126239842A_Latest">Data12!$DL$17</definedName>
    <definedName name="A126239846K">Data11!$ET$1:$ET$10,Data11!$ET$11:$ET$17</definedName>
    <definedName name="A126239846K_Data">Data11!$ET$11:$ET$17</definedName>
    <definedName name="A126239846K_Latest">Data11!$ET$17</definedName>
    <definedName name="A126239850A">Data12!$H$1:$H$10,Data12!$H$11:$H$17</definedName>
    <definedName name="A126239850A_Data">Data12!$H$11:$H$17</definedName>
    <definedName name="A126239850A_Latest">Data12!$H$17</definedName>
    <definedName name="A126239854K">Data10!$ID$1:$ID$10,Data10!$ID$11:$ID$17</definedName>
    <definedName name="A126239854K_Data">Data10!$ID$11:$ID$17</definedName>
    <definedName name="A126239854K_Latest">Data10!$ID$17</definedName>
    <definedName name="A126239858V">Data11!$BQ$1:$BQ$10,Data11!$BQ$11:$BQ$17</definedName>
    <definedName name="A126239858V_Data">Data11!$BQ$11:$BQ$17</definedName>
    <definedName name="A126239858V_Latest">Data11!$BQ$17</definedName>
    <definedName name="A126239862K">Data11!$CR$1:$CR$10,Data11!$CR$11:$CR$17</definedName>
    <definedName name="A126239862K_Data">Data11!$CR$11:$CR$17</definedName>
    <definedName name="A126239862K_Latest">Data11!$CR$17</definedName>
    <definedName name="A126239866V">Data12!$CK$1:$CK$10,Data12!$CK$11:$CK$17</definedName>
    <definedName name="A126239866V_Data">Data12!$CK$11:$CK$17</definedName>
    <definedName name="A126239866V_Latest">Data12!$CK$17</definedName>
    <definedName name="A126239870K">Data12!$EM$1:$EM$10,Data12!$EM$11:$EM$17</definedName>
    <definedName name="A126239870K_Data">Data12!$EM$11:$EM$17</definedName>
    <definedName name="A126239870K_Latest">Data12!$EM$17</definedName>
    <definedName name="A126239874V">Data10!$GB$1:$GB$10,Data10!$GB$11:$GB$17</definedName>
    <definedName name="A126239874V_Data">Data10!$GB$11:$GB$17</definedName>
    <definedName name="A126239874V_Latest">Data10!$GB$17</definedName>
    <definedName name="A126239878C">Data11!$DS$1:$DS$10,Data11!$DS$11:$DS$17</definedName>
    <definedName name="A126239878C_Data">Data11!$DS$11:$DS$17</definedName>
    <definedName name="A126239878C_Latest">Data11!$DS$17</definedName>
    <definedName name="A126239882V">Data11!$GV$1:$GV$10,Data11!$GV$11:$GV$17</definedName>
    <definedName name="A126239882V_Data">Data11!$GV$11:$GV$17</definedName>
    <definedName name="A126239882V_Latest">Data11!$GV$17</definedName>
    <definedName name="A126239886C">Data10!$HC$1:$HC$10,Data10!$HC$11:$HC$17</definedName>
    <definedName name="A126239886C_Data">Data10!$HC$11:$HC$17</definedName>
    <definedName name="A126239886C_Latest">Data10!$HC$17</definedName>
    <definedName name="A126239890V">Data11!$O$1:$O$10,Data11!$O$11:$O$17</definedName>
    <definedName name="A126239890V_Data">Data11!$O$11:$O$17</definedName>
    <definedName name="A126239890V_Latest">Data11!$O$17</definedName>
    <definedName name="A126239894C">Data11!$AP$1:$AP$10,Data11!$AP$11:$AP$17</definedName>
    <definedName name="A126239894C_Data">Data11!$AP$11:$AP$17</definedName>
    <definedName name="A126239894C_Latest">Data11!$AP$17</definedName>
    <definedName name="A126239898L">Data11!$FU$1:$FU$10,Data11!$FU$11:$FU$17</definedName>
    <definedName name="A126239898L_Data">Data11!$FU$11:$FU$17</definedName>
    <definedName name="A126239898L_Latest">Data11!$FU$17</definedName>
    <definedName name="A126239902T">Data11!$HW$1:$HW$10,Data11!$HW$11:$HW$17</definedName>
    <definedName name="A126239902T_Data">Data11!$HW$11:$HW$17</definedName>
    <definedName name="A126239902T_Latest">Data11!$HW$17</definedName>
    <definedName name="A126239906A">Data12!$AO$1:$AO$10,Data12!$AO$11:$AO$17</definedName>
    <definedName name="A126239906A_Data">Data12!$AO$11:$AO$17</definedName>
    <definedName name="A126239906A_Latest">Data12!$AO$17</definedName>
    <definedName name="A126239910T">Data12!$BP$1:$BP$10,Data12!$BP$11:$BP$17</definedName>
    <definedName name="A126239910T_Data">Data12!$BP$11:$BP$17</definedName>
    <definedName name="A126239910T_Latest">Data12!$BP$17</definedName>
    <definedName name="A126239914A">Data12!$DR$1:$DR$10,Data12!$DR$11:$DR$17</definedName>
    <definedName name="A126239914A_Data">Data12!$DR$11:$DR$17</definedName>
    <definedName name="A126239914A_Latest">Data12!$DR$17</definedName>
    <definedName name="A126239918K">Data11!$EZ$1:$EZ$10,Data11!$EZ$11:$EZ$17</definedName>
    <definedName name="A126239918K_Data">Data11!$EZ$11:$EZ$17</definedName>
    <definedName name="A126239918K_Latest">Data11!$EZ$17</definedName>
    <definedName name="A126239922A">Data12!$N$1:$N$10,Data12!$N$11:$N$17</definedName>
    <definedName name="A126239922A_Data">Data12!$N$11:$N$17</definedName>
    <definedName name="A126239922A_Latest">Data12!$N$17</definedName>
    <definedName name="A126239926K">Data10!$IJ$1:$IJ$10,Data10!$IJ$11:$IJ$17</definedName>
    <definedName name="A126239926K_Data">Data10!$IJ$11:$IJ$17</definedName>
    <definedName name="A126239926K_Latest">Data10!$IJ$17</definedName>
    <definedName name="A126239930A">Data11!$BW$1:$BW$10,Data11!$BW$11:$BW$17</definedName>
    <definedName name="A126239930A_Data">Data11!$BW$11:$BW$17</definedName>
    <definedName name="A126239930A_Latest">Data11!$BW$17</definedName>
    <definedName name="A126239934K">Data11!$CX$1:$CX$10,Data11!$CX$11:$CX$17</definedName>
    <definedName name="A126239934K_Data">Data11!$CX$11:$CX$17</definedName>
    <definedName name="A126239934K_Latest">Data11!$CX$17</definedName>
    <definedName name="A126239938V">Data12!$CQ$1:$CQ$10,Data12!$CQ$11:$CQ$17</definedName>
    <definedName name="A126239938V_Data">Data12!$CQ$11:$CQ$17</definedName>
    <definedName name="A126239938V_Latest">Data12!$CQ$17</definedName>
    <definedName name="A126239942K">Data12!$ES$1:$ES$10,Data12!$ES$11:$ES$17</definedName>
    <definedName name="A126239942K_Data">Data12!$ES$11:$ES$17</definedName>
    <definedName name="A126239942K_Latest">Data12!$ES$17</definedName>
    <definedName name="A126239946V">Data10!$GH$1:$GH$10,Data10!$GH$11:$GH$17</definedName>
    <definedName name="A126239946V_Data">Data10!$GH$11:$GH$17</definedName>
    <definedName name="A126239946V_Latest">Data10!$GH$17</definedName>
    <definedName name="A126239950K">Data11!$DY$1:$DY$10,Data11!$DY$11:$DY$17</definedName>
    <definedName name="A126239950K_Data">Data11!$DY$11:$DY$17</definedName>
    <definedName name="A126239950K_Latest">Data11!$DY$17</definedName>
    <definedName name="A126239954V">Data11!$HB$1:$HB$10,Data11!$HB$11:$HB$17</definedName>
    <definedName name="A126239954V_Data">Data11!$HB$11:$HB$17</definedName>
    <definedName name="A126239954V_Latest">Data11!$HB$17</definedName>
    <definedName name="A126239958C">Data10!$HI$1:$HI$10,Data10!$HI$11:$HI$17</definedName>
    <definedName name="A126239958C_Data">Data10!$HI$11:$HI$17</definedName>
    <definedName name="A126239958C_Latest">Data10!$HI$17</definedName>
    <definedName name="A126239962V">Data11!$U$1:$U$10,Data11!$U$11:$U$17</definedName>
    <definedName name="A126239962V_Data">Data11!$U$11:$U$17</definedName>
    <definedName name="A126239962V_Latest">Data11!$U$17</definedName>
    <definedName name="A126239966C">Data11!$AV$1:$AV$10,Data11!$AV$11:$AV$17</definedName>
    <definedName name="A126239966C_Data">Data11!$AV$11:$AV$17</definedName>
    <definedName name="A126239966C_Latest">Data11!$AV$17</definedName>
    <definedName name="A126239970V">Data11!$GA$1:$GA$10,Data11!$GA$11:$GA$17</definedName>
    <definedName name="A126239970V_Data">Data11!$GA$11:$GA$17</definedName>
    <definedName name="A126239970V_Latest">Data11!$GA$17</definedName>
    <definedName name="A126239974C">Data11!$IC$1:$IC$10,Data11!$IC$11:$IC$17</definedName>
    <definedName name="A126239974C_Data">Data11!$IC$11:$IC$17</definedName>
    <definedName name="A126239974C_Latest">Data11!$IC$17</definedName>
    <definedName name="A126239978L">Data12!$AU$1:$AU$10,Data12!$AU$11:$AU$17</definedName>
    <definedName name="A126239978L_Data">Data12!$AU$11:$AU$17</definedName>
    <definedName name="A126239978L_Latest">Data12!$AU$17</definedName>
    <definedName name="A126239982C">Data12!$BV$1:$BV$10,Data12!$BV$11:$BV$17</definedName>
    <definedName name="A126239982C_Data">Data12!$BV$11:$BV$17</definedName>
    <definedName name="A126239982C_Latest">Data12!$BV$17</definedName>
    <definedName name="A126239986L">Data12!$DX$1:$DX$10,Data12!$DX$11:$DX$17</definedName>
    <definedName name="A126239986L_Data">Data12!$DX$11:$DX$17</definedName>
    <definedName name="A126239986L_Latest">Data12!$DX$17</definedName>
    <definedName name="A126239990C">Data11!$FF$1:$FF$10,Data11!$FF$11:$FF$17</definedName>
    <definedName name="A126239990C_Data">Data11!$FF$11:$FF$17</definedName>
    <definedName name="A126239990C_Latest">Data11!$FF$17</definedName>
    <definedName name="A126239994L">Data12!$T$1:$T$10,Data12!$T$11:$T$17</definedName>
    <definedName name="A126239994L_Data">Data12!$T$11:$T$17</definedName>
    <definedName name="A126239994L_Latest">Data12!$T$17</definedName>
    <definedName name="A126239998W">Data10!$IP$1:$IP$10,Data10!$IP$11:$IP$17</definedName>
    <definedName name="A126239998W_Data">Data10!$IP$11:$IP$17</definedName>
    <definedName name="A126239998W_Latest">Data10!$IP$17</definedName>
    <definedName name="A126240002J">Data11!$CC$1:$CC$10,Data11!$CC$11:$CC$17</definedName>
    <definedName name="A126240002J_Data">Data11!$CC$11:$CC$17</definedName>
    <definedName name="A126240002J_Latest">Data11!$CC$17</definedName>
    <definedName name="A126240006T">Data11!$DD$1:$DD$10,Data11!$DD$11:$DD$17</definedName>
    <definedName name="A126240006T_Data">Data11!$DD$11:$DD$17</definedName>
    <definedName name="A126240006T_Latest">Data11!$DD$17</definedName>
    <definedName name="A126240010J">Data12!$CW$1:$CW$10,Data12!$CW$11:$CW$17</definedName>
    <definedName name="A126240010J_Data">Data12!$CW$11:$CW$17</definedName>
    <definedName name="A126240010J_Latest">Data12!$CW$17</definedName>
    <definedName name="A126240014T">Data12!$EY$1:$EY$10,Data12!$EY$11:$EY$17</definedName>
    <definedName name="A126240014T_Data">Data12!$EY$11:$EY$17</definedName>
    <definedName name="A126240014T_Latest">Data12!$EY$17</definedName>
    <definedName name="A126240018A">Data10!$GN$1:$GN$10,Data10!$GN$11:$GN$17</definedName>
    <definedName name="A126240018A_Data">Data10!$GN$11:$GN$17</definedName>
    <definedName name="A126240018A_Latest">Data10!$GN$17</definedName>
    <definedName name="A126240022T">Data11!$EE$1:$EE$10,Data11!$EE$11:$EE$17</definedName>
    <definedName name="A126240022T_Data">Data11!$EE$11:$EE$17</definedName>
    <definedName name="A126240022T_Latest">Data11!$EE$17</definedName>
    <definedName name="A126240026A">Data11!$HH$1:$HH$10,Data11!$HH$11:$HH$17</definedName>
    <definedName name="A126240026A_Data">Data11!$HH$11:$HH$17</definedName>
    <definedName name="A126240026A_Latest">Data11!$HH$17</definedName>
    <definedName name="A126240030T">Data10!$HO$1:$HO$10,Data10!$HO$11:$HO$17</definedName>
    <definedName name="A126240030T_Data">Data10!$HO$11:$HO$17</definedName>
    <definedName name="A126240030T_Latest">Data10!$HO$17</definedName>
    <definedName name="A126240034A">Data11!$AA$1:$AA$10,Data11!$AA$11:$AA$17</definedName>
    <definedName name="A126240034A_Data">Data11!$AA$11:$AA$17</definedName>
    <definedName name="A126240034A_Latest">Data11!$AA$17</definedName>
    <definedName name="A126240038K">Data11!$BB$1:$BB$10,Data11!$BB$11:$BB$17</definedName>
    <definedName name="A126240038K_Data">Data11!$BB$11:$BB$17</definedName>
    <definedName name="A126240038K_Latest">Data11!$BB$17</definedName>
    <definedName name="A126240042A">Data11!$GG$1:$GG$10,Data11!$GG$11:$GG$17</definedName>
    <definedName name="A126240042A_Data">Data11!$GG$11:$GG$17</definedName>
    <definedName name="A126240042A_Latest">Data11!$GG$17</definedName>
    <definedName name="A126240046K">Data11!$II$1:$II$10,Data11!$II$11:$II$17</definedName>
    <definedName name="A126240046K_Data">Data11!$II$11:$II$17</definedName>
    <definedName name="A126240046K_Latest">Data11!$II$17</definedName>
    <definedName name="A126240122A">Data12!$AX$1:$AX$10,Data12!$AX$11:$AX$17</definedName>
    <definedName name="A126240122A_Data">Data12!$AX$11:$AX$17</definedName>
    <definedName name="A126240122A_Latest">Data12!$AX$17</definedName>
    <definedName name="A126240126K">Data12!$BY$1:$BY$10,Data12!$BY$11:$BY$17</definedName>
    <definedName name="A126240126K_Data">Data12!$BY$11:$BY$17</definedName>
    <definedName name="A126240126K_Latest">Data12!$BY$17</definedName>
    <definedName name="A126240130A">Data12!$EA$1:$EA$10,Data12!$EA$11:$EA$17</definedName>
    <definedName name="A126240130A_Data">Data12!$EA$11:$EA$17</definedName>
    <definedName name="A126240130A_Latest">Data12!$EA$17</definedName>
    <definedName name="A126240134K">Data11!$FI$1:$FI$10,Data11!$FI$11:$FI$17</definedName>
    <definedName name="A126240134K_Data">Data11!$FI$11:$FI$17</definedName>
    <definedName name="A126240134K_Latest">Data11!$FI$17</definedName>
    <definedName name="A126240138V">Data12!$W$1:$W$10,Data12!$W$11:$W$17</definedName>
    <definedName name="A126240138V_Data">Data12!$W$11:$W$17</definedName>
    <definedName name="A126240138V_Latest">Data12!$W$17</definedName>
    <definedName name="A126240142K">Data11!$C$1:$C$10,Data11!$C$11:$C$17</definedName>
    <definedName name="A126240142K_Data">Data11!$C$11:$C$17</definedName>
    <definedName name="A126240142K_Latest">Data11!$C$17</definedName>
    <definedName name="A126240146V">Data11!$CF$1:$CF$10,Data11!$CF$11:$CF$17</definedName>
    <definedName name="A126240146V_Data">Data11!$CF$11:$CF$17</definedName>
    <definedName name="A126240146V_Latest">Data11!$CF$17</definedName>
    <definedName name="A126240150K">Data11!$DG$1:$DG$10,Data11!$DG$11:$DG$17</definedName>
    <definedName name="A126240150K_Data">Data11!$DG$11:$DG$17</definedName>
    <definedName name="A126240150K_Latest">Data11!$DG$17</definedName>
    <definedName name="A126240154V">Data12!$CZ$1:$CZ$10,Data12!$CZ$11:$CZ$17</definedName>
    <definedName name="A126240154V_Data">Data12!$CZ$11:$CZ$17</definedName>
    <definedName name="A126240154V_Latest">Data12!$CZ$17</definedName>
    <definedName name="A126240158C">Data12!$FB$1:$FB$10,Data12!$FB$11:$FB$17</definedName>
    <definedName name="A126240158C_Data">Data12!$FB$11:$FB$17</definedName>
    <definedName name="A126240158C_Latest">Data12!$FB$17</definedName>
    <definedName name="A126240162V">Data10!$GQ$1:$GQ$10,Data10!$GQ$11:$GQ$17</definedName>
    <definedName name="A126240162V_Data">Data10!$GQ$11:$GQ$17</definedName>
    <definedName name="A126240162V_Latest">Data10!$GQ$17</definedName>
    <definedName name="A126240166C">Data11!$EH$1:$EH$10,Data11!$EH$11:$EH$17</definedName>
    <definedName name="A126240166C_Data">Data11!$EH$11:$EH$17</definedName>
    <definedName name="A126240166C_Latest">Data11!$EH$17</definedName>
    <definedName name="A126240170V">Data11!$HK$1:$HK$10,Data11!$HK$11:$HK$17</definedName>
    <definedName name="A126240170V_Data">Data11!$HK$11:$HK$17</definedName>
    <definedName name="A126240170V_Latest">Data11!$HK$17</definedName>
    <definedName name="A126240174C">Data10!$HR$1:$HR$10,Data10!$HR$11:$HR$17</definedName>
    <definedName name="A126240174C_Data">Data10!$HR$11:$HR$17</definedName>
    <definedName name="A126240174C_Latest">Data10!$HR$17</definedName>
    <definedName name="A126240178L">Data11!$AD$1:$AD$10,Data11!$AD$11:$AD$17</definedName>
    <definedName name="A126240178L_Data">Data11!$AD$11:$AD$17</definedName>
    <definedName name="A126240178L_Latest">Data11!$AD$17</definedName>
    <definedName name="A126240182C">Data11!$BE$1:$BE$10,Data11!$BE$11:$BE$17</definedName>
    <definedName name="A126240182C_Data">Data11!$BE$11:$BE$17</definedName>
    <definedName name="A126240182C_Latest">Data11!$BE$17</definedName>
    <definedName name="A126240186L">Data11!$GJ$1:$GJ$10,Data11!$GJ$11:$GJ$17</definedName>
    <definedName name="A126240186L_Data">Data11!$GJ$11:$GJ$17</definedName>
    <definedName name="A126240186L_Latest">Data11!$GJ$17</definedName>
    <definedName name="A126240190C">Data11!$IL$1:$IL$10,Data11!$IL$11:$IL$17</definedName>
    <definedName name="A126240190C_Data">Data11!$IL$11:$IL$17</definedName>
    <definedName name="A126240190C_Latest">Data11!$IL$17</definedName>
    <definedName name="A126240194L">Data12!$BG$1:$BG$10,Data12!$BG$11:$BG$17</definedName>
    <definedName name="A126240194L_Data">Data12!$BG$11:$BG$17</definedName>
    <definedName name="A126240194L_Latest">Data12!$BG$17</definedName>
    <definedName name="A126240198W">Data12!$CH$1:$CH$10,Data12!$CH$11:$CH$17</definedName>
    <definedName name="A126240198W_Data">Data12!$CH$11:$CH$17</definedName>
    <definedName name="A126240198W_Latest">Data12!$CH$17</definedName>
    <definedName name="A126240202A">Data12!$EJ$1:$EJ$10,Data12!$EJ$11:$EJ$17</definedName>
    <definedName name="A126240202A_Data">Data12!$EJ$11:$EJ$17</definedName>
    <definedName name="A126240202A_Latest">Data12!$EJ$17</definedName>
    <definedName name="A126240206K">Data11!$FR$1:$FR$10,Data11!$FR$11:$FR$17</definedName>
    <definedName name="A126240206K_Data">Data11!$FR$11:$FR$17</definedName>
    <definedName name="A126240206K_Latest">Data11!$FR$17</definedName>
    <definedName name="A126240210A">Data12!$AF$1:$AF$10,Data12!$AF$11:$AF$17</definedName>
    <definedName name="A126240210A_Data">Data12!$AF$11:$AF$17</definedName>
    <definedName name="A126240210A_Latest">Data12!$AF$17</definedName>
    <definedName name="A126240214K">Data11!$L$1:$L$10,Data11!$L$11:$L$17</definedName>
    <definedName name="A126240214K_Data">Data11!$L$11:$L$17</definedName>
    <definedName name="A126240214K_Latest">Data11!$L$17</definedName>
    <definedName name="A126240218V">Data11!$CO$1:$CO$10,Data11!$CO$11:$CO$17</definedName>
    <definedName name="A126240218V_Data">Data11!$CO$11:$CO$17</definedName>
    <definedName name="A126240218V_Latest">Data11!$CO$17</definedName>
    <definedName name="A126240222K">Data11!$DP$1:$DP$10,Data11!$DP$11:$DP$17</definedName>
    <definedName name="A126240222K_Data">Data11!$DP$11:$DP$17</definedName>
    <definedName name="A126240222K_Latest">Data11!$DP$17</definedName>
    <definedName name="A126240226V">Data12!$DI$1:$DI$10,Data12!$DI$11:$DI$17</definedName>
    <definedName name="A126240226V_Data">Data12!$DI$11:$DI$17</definedName>
    <definedName name="A126240226V_Latest">Data12!$DI$17</definedName>
    <definedName name="A126240230K">Data12!$FK$1:$FK$10,Data12!$FK$11:$FK$17</definedName>
    <definedName name="A126240230K_Data">Data12!$FK$11:$FK$17</definedName>
    <definedName name="A126240230K_Latest">Data12!$FK$17</definedName>
    <definedName name="A126240234V">Data10!$GZ$1:$GZ$10,Data10!$GZ$11:$GZ$17</definedName>
    <definedName name="A126240234V_Data">Data10!$GZ$11:$GZ$17</definedName>
    <definedName name="A126240234V_Latest">Data10!$GZ$17</definedName>
    <definedName name="A126240238C">Data11!$EQ$1:$EQ$10,Data11!$EQ$11:$EQ$17</definedName>
    <definedName name="A126240238C_Data">Data11!$EQ$11:$EQ$17</definedName>
    <definedName name="A126240238C_Latest">Data11!$EQ$17</definedName>
    <definedName name="A126240242V">Data11!$HT$1:$HT$10,Data11!$HT$11:$HT$17</definedName>
    <definedName name="A126240242V_Data">Data11!$HT$11:$HT$17</definedName>
    <definedName name="A126240242V_Latest">Data11!$HT$17</definedName>
    <definedName name="A126240246C">Data10!$IA$1:$IA$10,Data10!$IA$11:$IA$17</definedName>
    <definedName name="A126240246C_Data">Data10!$IA$11:$IA$17</definedName>
    <definedName name="A126240246C_Latest">Data10!$IA$17</definedName>
    <definedName name="A126240250V">Data11!$AM$1:$AM$10,Data11!$AM$11:$AM$17</definedName>
    <definedName name="A126240250V_Data">Data11!$AM$11:$AM$17</definedName>
    <definedName name="A126240250V_Latest">Data11!$AM$17</definedName>
    <definedName name="A126240254C">Data11!$BN$1:$BN$10,Data11!$BN$11:$BN$17</definedName>
    <definedName name="A126240254C_Data">Data11!$BN$11:$BN$17</definedName>
    <definedName name="A126240254C_Latest">Data11!$BN$17</definedName>
    <definedName name="A126240258L">Data11!$GS$1:$GS$10,Data11!$GS$11:$GS$17</definedName>
    <definedName name="A126240258L_Data">Data11!$GS$11:$GS$17</definedName>
    <definedName name="A126240258L_Latest">Data11!$GS$17</definedName>
    <definedName name="A126240262C">Data12!$E$1:$E$10,Data12!$E$11:$E$17</definedName>
    <definedName name="A126240262C_Data">Data12!$E$11:$E$17</definedName>
    <definedName name="A126240262C_Latest">Data12!$E$17</definedName>
    <definedName name="A126240266L">Data12!$AL$1:$AL$10,Data12!$AL$11:$AL$17</definedName>
    <definedName name="A126240266L_Data">Data12!$AL$11:$AL$17</definedName>
    <definedName name="A126240266L_Latest">Data12!$AL$17</definedName>
    <definedName name="A126240270C">Data12!$BM$1:$BM$10,Data12!$BM$11:$BM$17</definedName>
    <definedName name="A126240270C_Data">Data12!$BM$11:$BM$17</definedName>
    <definedName name="A126240270C_Latest">Data12!$BM$17</definedName>
    <definedName name="A126240274L">Data12!$DO$1:$DO$10,Data12!$DO$11:$DO$17</definedName>
    <definedName name="A126240274L_Data">Data12!$DO$11:$DO$17</definedName>
    <definedName name="A126240274L_Latest">Data12!$DO$17</definedName>
    <definedName name="A126240278W">Data11!$EW$1:$EW$10,Data11!$EW$11:$EW$17</definedName>
    <definedName name="A126240278W_Data">Data11!$EW$11:$EW$17</definedName>
    <definedName name="A126240278W_Latest">Data11!$EW$17</definedName>
    <definedName name="A126240282L">Data12!$K$1:$K$10,Data12!$K$11:$K$17</definedName>
    <definedName name="A126240282L_Data">Data12!$K$11:$K$17</definedName>
    <definedName name="A126240282L_Latest">Data12!$K$17</definedName>
    <definedName name="A126240286W">Data10!$IG$1:$IG$10,Data10!$IG$11:$IG$17</definedName>
    <definedName name="A126240286W_Data">Data10!$IG$11:$IG$17</definedName>
    <definedName name="A126240286W_Latest">Data10!$IG$17</definedName>
    <definedName name="A126240290L">Data11!$BT$1:$BT$10,Data11!$BT$11:$BT$17</definedName>
    <definedName name="A126240290L_Data">Data11!$BT$11:$BT$17</definedName>
    <definedName name="A126240290L_Latest">Data11!$BT$17</definedName>
    <definedName name="A126240294W">Data11!$CU$1:$CU$10,Data11!$CU$11:$CU$17</definedName>
    <definedName name="A126240294W_Data">Data11!$CU$11:$CU$17</definedName>
    <definedName name="A126240294W_Latest">Data11!$CU$17</definedName>
    <definedName name="A126240298F">Data12!$CN$1:$CN$10,Data12!$CN$11:$CN$17</definedName>
    <definedName name="A126240298F_Data">Data12!$CN$11:$CN$17</definedName>
    <definedName name="A126240298F_Latest">Data12!$CN$17</definedName>
    <definedName name="A126240302K">Data12!$EP$1:$EP$10,Data12!$EP$11:$EP$17</definedName>
    <definedName name="A126240302K_Data">Data12!$EP$11:$EP$17</definedName>
    <definedName name="A126240302K_Latest">Data12!$EP$17</definedName>
    <definedName name="A126240306V">Data10!$GE$1:$GE$10,Data10!$GE$11:$GE$17</definedName>
    <definedName name="A126240306V_Data">Data10!$GE$11:$GE$17</definedName>
    <definedName name="A126240306V_Latest">Data10!$GE$17</definedName>
    <definedName name="A126240310K">Data11!$DV$1:$DV$10,Data11!$DV$11:$DV$17</definedName>
    <definedName name="A126240310K_Data">Data11!$DV$11:$DV$17</definedName>
    <definedName name="A126240310K_Latest">Data11!$DV$17</definedName>
    <definedName name="A126240314V">Data11!$GY$1:$GY$10,Data11!$GY$11:$GY$17</definedName>
    <definedName name="A126240314V_Data">Data11!$GY$11:$GY$17</definedName>
    <definedName name="A126240314V_Latest">Data11!$GY$17</definedName>
    <definedName name="A126240318C">Data10!$HF$1:$HF$10,Data10!$HF$11:$HF$17</definedName>
    <definedName name="A126240318C_Data">Data10!$HF$11:$HF$17</definedName>
    <definedName name="A126240318C_Latest">Data10!$HF$17</definedName>
    <definedName name="A126240322V">Data11!$R$1:$R$10,Data11!$R$11:$R$17</definedName>
    <definedName name="A126240322V_Data">Data11!$R$11:$R$17</definedName>
    <definedName name="A126240322V_Latest">Data11!$R$17</definedName>
    <definedName name="A126240326C">Data11!$AS$1:$AS$10,Data11!$AS$11:$AS$17</definedName>
    <definedName name="A126240326C_Data">Data11!$AS$11:$AS$17</definedName>
    <definedName name="A126240326C_Latest">Data11!$AS$17</definedName>
    <definedName name="A126240330V">Data11!$FX$1:$FX$10,Data11!$FX$11:$FX$17</definedName>
    <definedName name="A126240330V_Data">Data11!$FX$11:$FX$17</definedName>
    <definedName name="A126240330V_Latest">Data11!$FX$17</definedName>
    <definedName name="A126240334C">Data11!$HZ$1:$HZ$10,Data11!$HZ$11:$HZ$17</definedName>
    <definedName name="A126240334C_Data">Data11!$HZ$11:$HZ$17</definedName>
    <definedName name="A126240334C_Latest">Data11!$HZ$17</definedName>
    <definedName name="A126240410V">Data12!$AR$1:$AR$10,Data12!$AR$11:$AR$17</definedName>
    <definedName name="A126240410V_Data">Data12!$AR$11:$AR$17</definedName>
    <definedName name="A126240410V_Latest">Data12!$AR$17</definedName>
    <definedName name="A126240414C">Data12!$BS$1:$BS$10,Data12!$BS$11:$BS$17</definedName>
    <definedName name="A126240414C_Data">Data12!$BS$11:$BS$17</definedName>
    <definedName name="A126240414C_Latest">Data12!$BS$17</definedName>
    <definedName name="A126240418L">Data12!$DU$1:$DU$10,Data12!$DU$11:$DU$17</definedName>
    <definedName name="A126240418L_Data">Data12!$DU$11:$DU$17</definedName>
    <definedName name="A126240418L_Latest">Data12!$DU$17</definedName>
    <definedName name="A126240422C">Data11!$FC$1:$FC$10,Data11!$FC$11:$FC$17</definedName>
    <definedName name="A126240422C_Data">Data11!$FC$11:$FC$17</definedName>
    <definedName name="A126240422C_Latest">Data11!$FC$17</definedName>
    <definedName name="A126240426L">Data12!$Q$1:$Q$10,Data12!$Q$11:$Q$17</definedName>
    <definedName name="A126240426L_Data">Data12!$Q$11:$Q$17</definedName>
    <definedName name="A126240426L_Latest">Data12!$Q$17</definedName>
    <definedName name="A126240430C">Data10!$IM$1:$IM$10,Data10!$IM$11:$IM$17</definedName>
    <definedName name="A126240430C_Data">Data10!$IM$11:$IM$17</definedName>
    <definedName name="A126240430C_Latest">Data10!$IM$17</definedName>
    <definedName name="A126240434L">Data11!$BZ$1:$BZ$10,Data11!$BZ$11:$BZ$17</definedName>
    <definedName name="A126240434L_Data">Data11!$BZ$11:$BZ$17</definedName>
    <definedName name="A126240434L_Latest">Data11!$BZ$17</definedName>
    <definedName name="A126240438W">Data11!$DA$1:$DA$10,Data11!$DA$11:$DA$17</definedName>
    <definedName name="A126240438W_Data">Data11!$DA$11:$DA$17</definedName>
    <definedName name="A126240438W_Latest">Data11!$DA$17</definedName>
    <definedName name="A126240442L">Data12!$CT$1:$CT$10,Data12!$CT$11:$CT$17</definedName>
    <definedName name="A126240442L_Data">Data12!$CT$11:$CT$17</definedName>
    <definedName name="A126240442L_Latest">Data12!$CT$17</definedName>
    <definedName name="A126240446W">Data12!$EV$1:$EV$10,Data12!$EV$11:$EV$17</definedName>
    <definedName name="A126240446W_Data">Data12!$EV$11:$EV$17</definedName>
    <definedName name="A126240446W_Latest">Data12!$EV$17</definedName>
    <definedName name="A126240450L">Data10!$GK$1:$GK$10,Data10!$GK$11:$GK$17</definedName>
    <definedName name="A126240450L_Data">Data10!$GK$11:$GK$17</definedName>
    <definedName name="A126240450L_Latest">Data10!$GK$17</definedName>
    <definedName name="A126240454W">Data11!$EB$1:$EB$10,Data11!$EB$11:$EB$17</definedName>
    <definedName name="A126240454W_Data">Data11!$EB$11:$EB$17</definedName>
    <definedName name="A126240454W_Latest">Data11!$EB$17</definedName>
    <definedName name="A126240458F">Data11!$HE$1:$HE$10,Data11!$HE$11:$HE$17</definedName>
    <definedName name="A126240458F_Data">Data11!$HE$11:$HE$17</definedName>
    <definedName name="A126240458F_Latest">Data11!$HE$17</definedName>
    <definedName name="A126240462W">Data10!$HL$1:$HL$10,Data10!$HL$11:$HL$17</definedName>
    <definedName name="A126240462W_Data">Data10!$HL$11:$HL$17</definedName>
    <definedName name="A126240462W_Latest">Data10!$HL$17</definedName>
    <definedName name="A126240466F">Data11!$X$1:$X$10,Data11!$X$11:$X$17</definedName>
    <definedName name="A126240466F_Data">Data11!$X$11:$X$17</definedName>
    <definedName name="A126240466F_Latest">Data11!$X$17</definedName>
    <definedName name="A126240470W">Data11!$AY$1:$AY$10,Data11!$AY$11:$AY$17</definedName>
    <definedName name="A126240470W_Data">Data11!$AY$11:$AY$17</definedName>
    <definedName name="A126240470W_Latest">Data11!$AY$17</definedName>
    <definedName name="A126240474F">Data11!$GD$1:$GD$10,Data11!$GD$11:$GD$17</definedName>
    <definedName name="A126240474F_Data">Data11!$GD$11:$GD$17</definedName>
    <definedName name="A126240474F_Latest">Data11!$GD$17</definedName>
    <definedName name="A126240478R">Data11!$IF$1:$IF$10,Data11!$IF$11:$IF$17</definedName>
    <definedName name="A126240478R_Data">Data11!$IF$11:$IF$17</definedName>
    <definedName name="A126240478R_Latest">Data11!$IF$17</definedName>
    <definedName name="A126240482F">Data12!$BD$1:$BD$10,Data12!$BD$11:$BD$17</definedName>
    <definedName name="A126240482F_Data">Data12!$BD$11:$BD$17</definedName>
    <definedName name="A126240482F_Latest">Data12!$BD$17</definedName>
    <definedName name="A126240486R">Data12!$CE$1:$CE$10,Data12!$CE$11:$CE$17</definedName>
    <definedName name="A126240486R_Data">Data12!$CE$11:$CE$17</definedName>
    <definedName name="A126240486R_Latest">Data12!$CE$17</definedName>
    <definedName name="A126240490F">Data12!$EG$1:$EG$10,Data12!$EG$11:$EG$17</definedName>
    <definedName name="A126240490F_Data">Data12!$EG$11:$EG$17</definedName>
    <definedName name="A126240490F_Latest">Data12!$EG$17</definedName>
    <definedName name="A126240494R">Data11!$FO$1:$FO$10,Data11!$FO$11:$FO$17</definedName>
    <definedName name="A126240494R_Data">Data11!$FO$11:$FO$17</definedName>
    <definedName name="A126240494R_Latest">Data11!$FO$17</definedName>
    <definedName name="A126240498X">Data12!$AC$1:$AC$10,Data12!$AC$11:$AC$17</definedName>
    <definedName name="A126240498X_Data">Data12!$AC$11:$AC$17</definedName>
    <definedName name="A126240498X_Latest">Data12!$AC$17</definedName>
    <definedName name="A126240502C">Data11!$I$1:$I$10,Data11!$I$11:$I$17</definedName>
    <definedName name="A126240502C_Data">Data11!$I$11:$I$17</definedName>
    <definedName name="A126240502C_Latest">Data11!$I$17</definedName>
    <definedName name="A126240506L">Data11!$CL$1:$CL$10,Data11!$CL$11:$CL$17</definedName>
    <definedName name="A126240506L_Data">Data11!$CL$11:$CL$17</definedName>
    <definedName name="A126240506L_Latest">Data11!$CL$17</definedName>
    <definedName name="A126240510C">Data11!$DM$1:$DM$10,Data11!$DM$11:$DM$17</definedName>
    <definedName name="A126240510C_Data">Data11!$DM$11:$DM$17</definedName>
    <definedName name="A126240510C_Latest">Data11!$DM$17</definedName>
    <definedName name="A126240514L">Data12!$DF$1:$DF$10,Data12!$DF$11:$DF$17</definedName>
    <definedName name="A126240514L_Data">Data12!$DF$11:$DF$17</definedName>
    <definedName name="A126240514L_Latest">Data12!$DF$17</definedName>
    <definedName name="A126240518W">Data12!$FH$1:$FH$10,Data12!$FH$11:$FH$17</definedName>
    <definedName name="A126240518W_Data">Data12!$FH$11:$FH$17</definedName>
    <definedName name="A126240518W_Latest">Data12!$FH$17</definedName>
    <definedName name="A126240522L">Data10!$GW$1:$GW$10,Data10!$GW$11:$GW$17</definedName>
    <definedName name="A126240522L_Data">Data10!$GW$11:$GW$17</definedName>
    <definedName name="A126240522L_Latest">Data10!$GW$17</definedName>
    <definedName name="A126240526W">Data11!$EN$1:$EN$10,Data11!$EN$11:$EN$17</definedName>
    <definedName name="A126240526W_Data">Data11!$EN$11:$EN$17</definedName>
    <definedName name="A126240526W_Latest">Data11!$EN$17</definedName>
    <definedName name="A126240530L">Data11!$HQ$1:$HQ$10,Data11!$HQ$11:$HQ$17</definedName>
    <definedName name="A126240530L_Data">Data11!$HQ$11:$HQ$17</definedName>
    <definedName name="A126240530L_Latest">Data11!$HQ$17</definedName>
    <definedName name="A126240534W">Data10!$HX$1:$HX$10,Data10!$HX$11:$HX$17</definedName>
    <definedName name="A126240534W_Data">Data10!$HX$11:$HX$17</definedName>
    <definedName name="A126240534W_Latest">Data10!$HX$17</definedName>
    <definedName name="A126240538F">Data11!$AJ$1:$AJ$10,Data11!$AJ$11:$AJ$17</definedName>
    <definedName name="A126240538F_Data">Data11!$AJ$11:$AJ$17</definedName>
    <definedName name="A126240538F_Latest">Data11!$AJ$17</definedName>
    <definedName name="A126240542W">Data11!$BK$1:$BK$10,Data11!$BK$11:$BK$17</definedName>
    <definedName name="A126240542W_Data">Data11!$BK$11:$BK$17</definedName>
    <definedName name="A126240542W_Latest">Data11!$BK$17</definedName>
    <definedName name="A126240546F">Data11!$GP$1:$GP$10,Data11!$GP$11:$GP$17</definedName>
    <definedName name="A126240546F_Data">Data11!$GP$11:$GP$17</definedName>
    <definedName name="A126240546F_Latest">Data11!$GP$17</definedName>
    <definedName name="A126240550W">Data12!$B$1:$B$10,Data12!$B$11:$B$17</definedName>
    <definedName name="A126240550W_Data">Data12!$B$11:$B$17</definedName>
    <definedName name="A126240550W_Latest">Data12!$B$17</definedName>
    <definedName name="A126240554F">Data14!$AM$1:$AM$10,Data14!$AM$11:$AM$17</definedName>
    <definedName name="A126240554F_Data">Data14!$AM$11:$AM$17</definedName>
    <definedName name="A126240554F_Latest">Data14!$AM$17</definedName>
    <definedName name="A126240558R">Data14!$BN$1:$BN$10,Data14!$BN$11:$BN$17</definedName>
    <definedName name="A126240558R_Data">Data14!$BN$11:$BN$17</definedName>
    <definedName name="A126240558R_Latest">Data14!$BN$17</definedName>
    <definedName name="A126240562F">Data14!$DP$1:$DP$10,Data14!$DP$11:$DP$17</definedName>
    <definedName name="A126240562F_Data">Data14!$DP$11:$DP$17</definedName>
    <definedName name="A126240562F_Latest">Data14!$DP$17</definedName>
    <definedName name="A126240566R">Data13!$EX$1:$EX$10,Data13!$EX$11:$EX$17</definedName>
    <definedName name="A126240566R_Data">Data13!$EX$11:$EX$17</definedName>
    <definedName name="A126240566R_Latest">Data13!$EX$17</definedName>
    <definedName name="A126240570F">Data14!$L$1:$L$10,Data14!$L$11:$L$17</definedName>
    <definedName name="A126240570F_Data">Data14!$L$11:$L$17</definedName>
    <definedName name="A126240570F_Latest">Data14!$L$17</definedName>
    <definedName name="A126240574R">Data12!$IH$1:$IH$10,Data12!$IH$11:$IH$17</definedName>
    <definedName name="A126240574R_Data">Data12!$IH$11:$IH$17</definedName>
    <definedName name="A126240574R_Latest">Data12!$IH$17</definedName>
    <definedName name="A126240578X">Data13!$BU$1:$BU$10,Data13!$BU$11:$BU$17</definedName>
    <definedName name="A126240578X_Data">Data13!$BU$11:$BU$17</definedName>
    <definedName name="A126240578X_Latest">Data13!$BU$17</definedName>
    <definedName name="A126240582R">Data13!$CV$1:$CV$10,Data13!$CV$11:$CV$17</definedName>
    <definedName name="A126240582R_Data">Data13!$CV$11:$CV$17</definedName>
    <definedName name="A126240582R_Latest">Data13!$CV$17</definedName>
    <definedName name="A126240586X">Data14!$CO$1:$CO$10,Data14!$CO$11:$CO$17</definedName>
    <definedName name="A126240586X_Data">Data14!$CO$11:$CO$17</definedName>
    <definedName name="A126240586X_Latest">Data14!$CO$17</definedName>
    <definedName name="A126240590R">Data14!$EQ$1:$EQ$10,Data14!$EQ$11:$EQ$17</definedName>
    <definedName name="A126240590R_Data">Data14!$EQ$11:$EQ$17</definedName>
    <definedName name="A126240590R_Latest">Data14!$EQ$17</definedName>
    <definedName name="A126240594X">Data12!$GF$1:$GF$10,Data12!$GF$11:$GF$17</definedName>
    <definedName name="A126240594X_Data">Data12!$GF$11:$GF$17</definedName>
    <definedName name="A126240594X_Latest">Data12!$GF$17</definedName>
    <definedName name="A126240598J">Data13!$DW$1:$DW$10,Data13!$DW$11:$DW$17</definedName>
    <definedName name="A126240598J_Data">Data13!$DW$11:$DW$17</definedName>
    <definedName name="A126240598J_Latest">Data13!$DW$17</definedName>
    <definedName name="A126240602L">Data13!$GZ$1:$GZ$10,Data13!$GZ$11:$GZ$17</definedName>
    <definedName name="A126240602L_Data">Data13!$GZ$11:$GZ$17</definedName>
    <definedName name="A126240602L_Latest">Data13!$GZ$17</definedName>
    <definedName name="A126240606W">Data12!$HG$1:$HG$10,Data12!$HG$11:$HG$17</definedName>
    <definedName name="A126240606W_Data">Data12!$HG$11:$HG$17</definedName>
    <definedName name="A126240606W_Latest">Data12!$HG$17</definedName>
    <definedName name="A126240610L">Data13!$S$1:$S$10,Data13!$S$11:$S$17</definedName>
    <definedName name="A126240610L_Data">Data13!$S$11:$S$17</definedName>
    <definedName name="A126240610L_Latest">Data13!$S$17</definedName>
    <definedName name="A126240614W">Data13!$AT$1:$AT$10,Data13!$AT$11:$AT$17</definedName>
    <definedName name="A126240614W_Data">Data13!$AT$11:$AT$17</definedName>
    <definedName name="A126240614W_Latest">Data13!$AT$17</definedName>
    <definedName name="A126240618F">Data13!$FY$1:$FY$10,Data13!$FY$11:$FY$17</definedName>
    <definedName name="A126240618F_Data">Data13!$FY$11:$FY$17</definedName>
    <definedName name="A126240618F_Latest">Data13!$FY$17</definedName>
    <definedName name="A126240622W">Data13!$IA$1:$IA$10,Data13!$IA$11:$IA$17</definedName>
    <definedName name="A126240622W_Data">Data13!$IA$11:$IA$17</definedName>
    <definedName name="A126240622W_Latest">Data13!$IA$17</definedName>
    <definedName name="A126240626F">Data14!$U$1:$U$10,Data14!$U$11:$U$17</definedName>
    <definedName name="A126240626F_Data">Data14!$U$11:$U$17</definedName>
    <definedName name="A126240626F_Latest">Data14!$U$17</definedName>
    <definedName name="A126240630W">Data14!$AV$1:$AV$10,Data14!$AV$11:$AV$17</definedName>
    <definedName name="A126240630W_Data">Data14!$AV$11:$AV$17</definedName>
    <definedName name="A126240630W_Latest">Data14!$AV$17</definedName>
    <definedName name="A126240634F">Data14!$CX$1:$CX$10,Data14!$CX$11:$CX$17</definedName>
    <definedName name="A126240634F_Data">Data14!$CX$11:$CX$17</definedName>
    <definedName name="A126240634F_Latest">Data14!$CX$17</definedName>
    <definedName name="A126240638R">Data13!$EF$1:$EF$10,Data13!$EF$11:$EF$17</definedName>
    <definedName name="A126240638R_Data">Data13!$EF$11:$EF$17</definedName>
    <definedName name="A126240638R_Latest">Data13!$EF$17</definedName>
    <definedName name="A126240642F">Data13!$IJ$1:$IJ$10,Data13!$IJ$11:$IJ$17</definedName>
    <definedName name="A126240642F_Data">Data13!$IJ$11:$IJ$17</definedName>
    <definedName name="A126240642F_Latest">Data13!$IJ$17</definedName>
    <definedName name="A126240646R">Data12!$HP$1:$HP$10,Data12!$HP$11:$HP$17</definedName>
    <definedName name="A126240646R_Data">Data12!$HP$11:$HP$17</definedName>
    <definedName name="A126240646R_Latest">Data12!$HP$17</definedName>
    <definedName name="A126240650F">Data13!$BC$1:$BC$10,Data13!$BC$11:$BC$17</definedName>
    <definedName name="A126240650F_Data">Data13!$BC$11:$BC$17</definedName>
    <definedName name="A126240650F_Latest">Data13!$BC$17</definedName>
    <definedName name="A126240654R">Data13!$CD$1:$CD$10,Data13!$CD$11:$CD$17</definedName>
    <definedName name="A126240654R_Data">Data13!$CD$11:$CD$17</definedName>
    <definedName name="A126240654R_Latest">Data13!$CD$17</definedName>
    <definedName name="A126240658X">Data14!$BW$1:$BW$10,Data14!$BW$11:$BW$17</definedName>
    <definedName name="A126240658X_Data">Data14!$BW$11:$BW$17</definedName>
    <definedName name="A126240658X_Latest">Data14!$BW$17</definedName>
    <definedName name="A126240662R">Data14!$DY$1:$DY$10,Data14!$DY$11:$DY$17</definedName>
    <definedName name="A126240662R_Data">Data14!$DY$11:$DY$17</definedName>
    <definedName name="A126240662R_Latest">Data14!$DY$17</definedName>
    <definedName name="A126240666X">Data12!$FN$1:$FN$10,Data12!$FN$11:$FN$17</definedName>
    <definedName name="A126240666X_Data">Data12!$FN$11:$FN$17</definedName>
    <definedName name="A126240666X_Latest">Data12!$FN$17</definedName>
    <definedName name="A126240670R">Data13!$DE$1:$DE$10,Data13!$DE$11:$DE$17</definedName>
    <definedName name="A126240670R_Data">Data13!$DE$11:$DE$17</definedName>
    <definedName name="A126240670R_Latest">Data13!$DE$17</definedName>
    <definedName name="A126240674X">Data13!$GH$1:$GH$10,Data13!$GH$11:$GH$17</definedName>
    <definedName name="A126240674X_Data">Data13!$GH$11:$GH$17</definedName>
    <definedName name="A126240674X_Latest">Data13!$GH$17</definedName>
    <definedName name="A126240678J">Data12!$GO$1:$GO$10,Data12!$GO$11:$GO$17</definedName>
    <definedName name="A126240678J_Data">Data12!$GO$11:$GO$17</definedName>
    <definedName name="A126240678J_Latest">Data12!$GO$17</definedName>
    <definedName name="A126240682X">Data12!$IQ$1:$IQ$10,Data12!$IQ$11:$IQ$17</definedName>
    <definedName name="A126240682X_Data">Data12!$IQ$11:$IQ$17</definedName>
    <definedName name="A126240682X_Latest">Data12!$IQ$17</definedName>
    <definedName name="A126240686J">Data13!$AB$1:$AB$10,Data13!$AB$11:$AB$17</definedName>
    <definedName name="A126240686J_Data">Data13!$AB$11:$AB$17</definedName>
    <definedName name="A126240686J_Latest">Data13!$AB$17</definedName>
    <definedName name="A126240690X">Data13!$FG$1:$FG$10,Data13!$FG$11:$FG$17</definedName>
    <definedName name="A126240690X_Data">Data13!$FG$11:$FG$17</definedName>
    <definedName name="A126240690X_Latest">Data13!$FG$17</definedName>
    <definedName name="A126240694J">Data13!$HI$1:$HI$10,Data13!$HI$11:$HI$17</definedName>
    <definedName name="A126240694J_Data">Data13!$HI$11:$HI$17</definedName>
    <definedName name="A126240694J_Latest">Data13!$HI$17</definedName>
    <definedName name="A126240698T">Data14!$AA$1:$AA$10,Data14!$AA$11:$AA$17</definedName>
    <definedName name="A126240698T_Data">Data14!$AA$11:$AA$17</definedName>
    <definedName name="A126240698T_Latest">Data14!$AA$17</definedName>
    <definedName name="A126240702W">Data14!$BB$1:$BB$10,Data14!$BB$11:$BB$17</definedName>
    <definedName name="A126240702W_Data">Data14!$BB$11:$BB$17</definedName>
    <definedName name="A126240702W_Latest">Data14!$BB$17</definedName>
    <definedName name="A126240706F">Data14!$DD$1:$DD$10,Data14!$DD$11:$DD$17</definedName>
    <definedName name="A126240706F_Data">Data14!$DD$11:$DD$17</definedName>
    <definedName name="A126240706F_Latest">Data14!$DD$17</definedName>
    <definedName name="A126240710W">Data13!$EL$1:$EL$10,Data13!$EL$11:$EL$17</definedName>
    <definedName name="A126240710W_Data">Data13!$EL$11:$EL$17</definedName>
    <definedName name="A126240710W_Latest">Data13!$EL$17</definedName>
    <definedName name="A126240714F">Data13!$IP$1:$IP$10,Data13!$IP$11:$IP$17</definedName>
    <definedName name="A126240714F_Data">Data13!$IP$11:$IP$17</definedName>
    <definedName name="A126240714F_Latest">Data13!$IP$17</definedName>
    <definedName name="A126240718R">Data12!$HV$1:$HV$10,Data12!$HV$11:$HV$17</definedName>
    <definedName name="A126240718R_Data">Data12!$HV$11:$HV$17</definedName>
    <definedName name="A126240718R_Latest">Data12!$HV$17</definedName>
    <definedName name="A126240722F">Data13!$BI$1:$BI$10,Data13!$BI$11:$BI$17</definedName>
    <definedName name="A126240722F_Data">Data13!$BI$11:$BI$17</definedName>
    <definedName name="A126240722F_Latest">Data13!$BI$17</definedName>
    <definedName name="A126240726R">Data13!$CJ$1:$CJ$10,Data13!$CJ$11:$CJ$17</definedName>
    <definedName name="A126240726R_Data">Data13!$CJ$11:$CJ$17</definedName>
    <definedName name="A126240726R_Latest">Data13!$CJ$17</definedName>
    <definedName name="A126240730F">Data14!$CC$1:$CC$10,Data14!$CC$11:$CC$17</definedName>
    <definedName name="A126240730F_Data">Data14!$CC$11:$CC$17</definedName>
    <definedName name="A126240730F_Latest">Data14!$CC$17</definedName>
    <definedName name="A126240734R">Data14!$EE$1:$EE$10,Data14!$EE$11:$EE$17</definedName>
    <definedName name="A126240734R_Data">Data14!$EE$11:$EE$17</definedName>
    <definedName name="A126240734R_Latest">Data14!$EE$17</definedName>
    <definedName name="A126240738X">Data12!$FT$1:$FT$10,Data12!$FT$11:$FT$17</definedName>
    <definedName name="A126240738X_Data">Data12!$FT$11:$FT$17</definedName>
    <definedName name="A126240738X_Latest">Data12!$FT$17</definedName>
    <definedName name="A126240742R">Data13!$DK$1:$DK$10,Data13!$DK$11:$DK$17</definedName>
    <definedName name="A126240742R_Data">Data13!$DK$11:$DK$17</definedName>
    <definedName name="A126240742R_Latest">Data13!$DK$17</definedName>
    <definedName name="A126240746X">Data13!$GN$1:$GN$10,Data13!$GN$11:$GN$17</definedName>
    <definedName name="A126240746X_Data">Data13!$GN$11:$GN$17</definedName>
    <definedName name="A126240746X_Latest">Data13!$GN$17</definedName>
    <definedName name="A126240750R">Data12!$GU$1:$GU$10,Data12!$GU$11:$GU$17</definedName>
    <definedName name="A126240750R_Data">Data12!$GU$11:$GU$17</definedName>
    <definedName name="A126240750R_Latest">Data12!$GU$17</definedName>
    <definedName name="A126240754X">Data13!$G$1:$G$10,Data13!$G$11:$G$17</definedName>
    <definedName name="A126240754X_Data">Data13!$G$11:$G$17</definedName>
    <definedName name="A126240754X_Latest">Data13!$G$17</definedName>
    <definedName name="A126240758J">Data13!$AH$1:$AH$10,Data13!$AH$11:$AH$17</definedName>
    <definedName name="A126240758J_Data">Data13!$AH$11:$AH$17</definedName>
    <definedName name="A126240758J_Latest">Data13!$AH$17</definedName>
    <definedName name="A126240762X">Data13!$FM$1:$FM$10,Data13!$FM$11:$FM$17</definedName>
    <definedName name="A126240762X_Data">Data13!$FM$11:$FM$17</definedName>
    <definedName name="A126240762X_Latest">Data13!$FM$17</definedName>
    <definedName name="A126240766J">Data13!$HO$1:$HO$10,Data13!$HO$11:$HO$17</definedName>
    <definedName name="A126240766J_Data">Data13!$HO$11:$HO$17</definedName>
    <definedName name="A126240766J_Latest">Data13!$HO$17</definedName>
    <definedName name="A126240770X">Data14!$AG$1:$AG$10,Data14!$AG$11:$AG$17</definedName>
    <definedName name="A126240770X_Data">Data14!$AG$11:$AG$17</definedName>
    <definedName name="A126240770X_Latest">Data14!$AG$17</definedName>
    <definedName name="A126240774J">Data14!$BH$1:$BH$10,Data14!$BH$11:$BH$17</definedName>
    <definedName name="A126240774J_Data">Data14!$BH$11:$BH$17</definedName>
    <definedName name="A126240774J_Latest">Data14!$BH$17</definedName>
    <definedName name="A126240778T">Data14!$DJ$1:$DJ$10,Data14!$DJ$11:$DJ$17</definedName>
    <definedName name="A126240778T_Data">Data14!$DJ$11:$DJ$17</definedName>
    <definedName name="A126240778T_Latest">Data14!$DJ$17</definedName>
    <definedName name="A126240782J">Data13!$ER$1:$ER$10,Data13!$ER$11:$ER$17</definedName>
    <definedName name="A126240782J_Data">Data13!$ER$11:$ER$17</definedName>
    <definedName name="A126240782J_Latest">Data13!$ER$17</definedName>
    <definedName name="A126240786T">Data14!$F$1:$F$10,Data14!$F$11:$F$17</definedName>
    <definedName name="A126240786T_Data">Data14!$F$11:$F$17</definedName>
    <definedName name="A126240786T_Latest">Data14!$F$17</definedName>
    <definedName name="A126240790J">Data12!$IB$1:$IB$10,Data12!$IB$11:$IB$17</definedName>
    <definedName name="A126240790J_Data">Data12!$IB$11:$IB$17</definedName>
    <definedName name="A126240790J_Latest">Data12!$IB$17</definedName>
    <definedName name="A126240794T">Data13!$BO$1:$BO$10,Data13!$BO$11:$BO$17</definedName>
    <definedName name="A126240794T_Data">Data13!$BO$11:$BO$17</definedName>
    <definedName name="A126240794T_Latest">Data13!$BO$17</definedName>
    <definedName name="A126240798A">Data13!$CP$1:$CP$10,Data13!$CP$11:$CP$17</definedName>
    <definedName name="A126240798A_Data">Data13!$CP$11:$CP$17</definedName>
    <definedName name="A126240798A_Latest">Data13!$CP$17</definedName>
    <definedName name="A126240802F">Data14!$CI$1:$CI$10,Data14!$CI$11:$CI$17</definedName>
    <definedName name="A126240802F_Data">Data14!$CI$11:$CI$17</definedName>
    <definedName name="A126240802F_Latest">Data14!$CI$17</definedName>
    <definedName name="A126240806R">Data14!$EK$1:$EK$10,Data14!$EK$11:$EK$17</definedName>
    <definedName name="A126240806R_Data">Data14!$EK$11:$EK$17</definedName>
    <definedName name="A126240806R_Latest">Data14!$EK$17</definedName>
    <definedName name="A126240810F">Data12!$FZ$1:$FZ$10,Data12!$FZ$11:$FZ$17</definedName>
    <definedName name="A126240810F_Data">Data12!$FZ$11:$FZ$17</definedName>
    <definedName name="A126240810F_Latest">Data12!$FZ$17</definedName>
    <definedName name="A126240814R">Data13!$DQ$1:$DQ$10,Data13!$DQ$11:$DQ$17</definedName>
    <definedName name="A126240814R_Data">Data13!$DQ$11:$DQ$17</definedName>
    <definedName name="A126240814R_Latest">Data13!$DQ$17</definedName>
    <definedName name="A126240818X">Data13!$GT$1:$GT$10,Data13!$GT$11:$GT$17</definedName>
    <definedName name="A126240818X_Data">Data13!$GT$11:$GT$17</definedName>
    <definedName name="A126240818X_Latest">Data13!$GT$17</definedName>
    <definedName name="A126240822R">Data12!$HA$1:$HA$10,Data12!$HA$11:$HA$17</definedName>
    <definedName name="A126240822R_Data">Data12!$HA$11:$HA$17</definedName>
    <definedName name="A126240822R_Latest">Data12!$HA$17</definedName>
    <definedName name="A126240826X">Data13!$M$1:$M$10,Data13!$M$11:$M$17</definedName>
    <definedName name="A126240826X_Data">Data13!$M$11:$M$17</definedName>
    <definedName name="A126240826X_Latest">Data13!$M$17</definedName>
    <definedName name="A126240830R">Data13!$AN$1:$AN$10,Data13!$AN$11:$AN$17</definedName>
    <definedName name="A126240830R_Data">Data13!$AN$11:$AN$17</definedName>
    <definedName name="A126240830R_Latest">Data13!$AN$17</definedName>
    <definedName name="A126240834X">Data13!$FS$1:$FS$10,Data13!$FS$11:$FS$17</definedName>
    <definedName name="A126240834X_Data">Data13!$FS$11:$FS$17</definedName>
    <definedName name="A126240834X_Latest">Data13!$FS$17</definedName>
    <definedName name="A126240838J">Data13!$HU$1:$HU$10,Data13!$HU$11:$HU$17</definedName>
    <definedName name="A126240838J_Data">Data13!$HU$11:$HU$17</definedName>
    <definedName name="A126240838J_Latest">Data13!$HU$17</definedName>
    <definedName name="A126240914X">Data14!$AJ$1:$AJ$10,Data14!$AJ$11:$AJ$17</definedName>
    <definedName name="A126240914X_Data">Data14!$AJ$11:$AJ$17</definedName>
    <definedName name="A126240914X_Latest">Data14!$AJ$17</definedName>
    <definedName name="A126240918J">Data14!$BK$1:$BK$10,Data14!$BK$11:$BK$17</definedName>
    <definedName name="A126240918J_Data">Data14!$BK$11:$BK$17</definedName>
    <definedName name="A126240918J_Latest">Data14!$BK$17</definedName>
    <definedName name="A126240922X">Data14!$DM$1:$DM$10,Data14!$DM$11:$DM$17</definedName>
    <definedName name="A126240922X_Data">Data14!$DM$11:$DM$17</definedName>
    <definedName name="A126240922X_Latest">Data14!$DM$17</definedName>
    <definedName name="A126240926J">Data13!$EU$1:$EU$10,Data13!$EU$11:$EU$17</definedName>
    <definedName name="A126240926J_Data">Data13!$EU$11:$EU$17</definedName>
    <definedName name="A126240926J_Latest">Data13!$EU$17</definedName>
    <definedName name="A126240930X">Data14!$I$1:$I$10,Data14!$I$11:$I$17</definedName>
    <definedName name="A126240930X_Data">Data14!$I$11:$I$17</definedName>
    <definedName name="A126240930X_Latest">Data14!$I$17</definedName>
    <definedName name="A126240934J">Data12!$IE$1:$IE$10,Data12!$IE$11:$IE$17</definedName>
    <definedName name="A126240934J_Data">Data12!$IE$11:$IE$17</definedName>
    <definedName name="A126240934J_Latest">Data12!$IE$17</definedName>
    <definedName name="A126240938T">Data13!$BR$1:$BR$10,Data13!$BR$11:$BR$17</definedName>
    <definedName name="A126240938T_Data">Data13!$BR$11:$BR$17</definedName>
    <definedName name="A126240938T_Latest">Data13!$BR$17</definedName>
    <definedName name="A126240942J">Data13!$CS$1:$CS$10,Data13!$CS$11:$CS$17</definedName>
    <definedName name="A126240942J_Data">Data13!$CS$11:$CS$17</definedName>
    <definedName name="A126240942J_Latest">Data13!$CS$17</definedName>
    <definedName name="A126240946T">Data14!$CL$1:$CL$10,Data14!$CL$11:$CL$17</definedName>
    <definedName name="A126240946T_Data">Data14!$CL$11:$CL$17</definedName>
    <definedName name="A126240946T_Latest">Data14!$CL$17</definedName>
    <definedName name="A126240950J">Data14!$EN$1:$EN$10,Data14!$EN$11:$EN$17</definedName>
    <definedName name="A126240950J_Data">Data14!$EN$11:$EN$17</definedName>
    <definedName name="A126240950J_Latest">Data14!$EN$17</definedName>
    <definedName name="A126240954T">Data12!$GC$1:$GC$10,Data12!$GC$11:$GC$17</definedName>
    <definedName name="A126240954T_Data">Data12!$GC$11:$GC$17</definedName>
    <definedName name="A126240954T_Latest">Data12!$GC$17</definedName>
    <definedName name="A126240958A">Data13!$DT$1:$DT$10,Data13!$DT$11:$DT$17</definedName>
    <definedName name="A126240958A_Data">Data13!$DT$11:$DT$17</definedName>
    <definedName name="A126240958A_Latest">Data13!$DT$17</definedName>
    <definedName name="A126240962T">Data13!$GW$1:$GW$10,Data13!$GW$11:$GW$17</definedName>
    <definedName name="A126240962T_Data">Data13!$GW$11:$GW$17</definedName>
    <definedName name="A126240962T_Latest">Data13!$GW$17</definedName>
    <definedName name="A126240966A">Data12!$HD$1:$HD$10,Data12!$HD$11:$HD$17</definedName>
    <definedName name="A126240966A_Data">Data12!$HD$11:$HD$17</definedName>
    <definedName name="A126240966A_Latest">Data12!$HD$17</definedName>
    <definedName name="A126240970T">Data13!$P$1:$P$10,Data13!$P$11:$P$17</definedName>
    <definedName name="A126240970T_Data">Data13!$P$11:$P$17</definedName>
    <definedName name="A126240970T_Latest">Data13!$P$17</definedName>
    <definedName name="A126240974A">Data13!$AQ$1:$AQ$10,Data13!$AQ$11:$AQ$17</definedName>
    <definedName name="A126240974A_Data">Data13!$AQ$11:$AQ$17</definedName>
    <definedName name="A126240974A_Latest">Data13!$AQ$17</definedName>
    <definedName name="A126240978K">Data13!$FV$1:$FV$10,Data13!$FV$11:$FV$17</definedName>
    <definedName name="A126240978K_Data">Data13!$FV$11:$FV$17</definedName>
    <definedName name="A126240978K_Latest">Data13!$FV$17</definedName>
    <definedName name="A126240982A">Data13!$HX$1:$HX$10,Data13!$HX$11:$HX$17</definedName>
    <definedName name="A126240982A_Data">Data13!$HX$11:$HX$17</definedName>
    <definedName name="A126240982A_Latest">Data13!$HX$17</definedName>
    <definedName name="A126240986K">Data14!$AS$1:$AS$10,Data14!$AS$11:$AS$17</definedName>
    <definedName name="A126240986K_Data">Data14!$AS$11:$AS$17</definedName>
    <definedName name="A126240986K_Latest">Data14!$AS$17</definedName>
    <definedName name="A126240990A">Data14!$BT$1:$BT$10,Data14!$BT$11:$BT$17</definedName>
    <definedName name="A126240990A_Data">Data14!$BT$11:$BT$17</definedName>
    <definedName name="A126240990A_Latest">Data14!$BT$17</definedName>
    <definedName name="A126240994K">Data14!$DV$1:$DV$10,Data14!$DV$11:$DV$17</definedName>
    <definedName name="A126240994K_Data">Data14!$DV$11:$DV$17</definedName>
    <definedName name="A126240994K_Latest">Data14!$DV$17</definedName>
    <definedName name="A126240998V">Data13!$FD$1:$FD$10,Data13!$FD$11:$FD$17</definedName>
    <definedName name="A126240998V_Data">Data13!$FD$11:$FD$17</definedName>
    <definedName name="A126240998V_Latest">Data13!$FD$17</definedName>
    <definedName name="A126241002A">Data14!$R$1:$R$10,Data14!$R$11:$R$17</definedName>
    <definedName name="A126241002A_Data">Data14!$R$11:$R$17</definedName>
    <definedName name="A126241002A_Latest">Data14!$R$17</definedName>
    <definedName name="A126241006K">Data12!$IN$1:$IN$10,Data12!$IN$11:$IN$17</definedName>
    <definedName name="A126241006K_Data">Data12!$IN$11:$IN$17</definedName>
    <definedName name="A126241006K_Latest">Data12!$IN$17</definedName>
    <definedName name="A126241010A">Data13!$CA$1:$CA$10,Data13!$CA$11:$CA$17</definedName>
    <definedName name="A126241010A_Data">Data13!$CA$11:$CA$17</definedName>
    <definedName name="A126241010A_Latest">Data13!$CA$17</definedName>
    <definedName name="A126241014K">Data13!$DB$1:$DB$10,Data13!$DB$11:$DB$17</definedName>
    <definedName name="A126241014K_Data">Data13!$DB$11:$DB$17</definedName>
    <definedName name="A126241014K_Latest">Data13!$DB$17</definedName>
    <definedName name="A126241018V">Data14!$CU$1:$CU$10,Data14!$CU$11:$CU$17</definedName>
    <definedName name="A126241018V_Data">Data14!$CU$11:$CU$17</definedName>
    <definedName name="A126241018V_Latest">Data14!$CU$17</definedName>
    <definedName name="A126241022K">Data14!$EW$1:$EW$10,Data14!$EW$11:$EW$17</definedName>
    <definedName name="A126241022K_Data">Data14!$EW$11:$EW$17</definedName>
    <definedName name="A126241022K_Latest">Data14!$EW$17</definedName>
    <definedName name="A126241026V">Data12!$GL$1:$GL$10,Data12!$GL$11:$GL$17</definedName>
    <definedName name="A126241026V_Data">Data12!$GL$11:$GL$17</definedName>
    <definedName name="A126241026V_Latest">Data12!$GL$17</definedName>
    <definedName name="A126241030K">Data13!$EC$1:$EC$10,Data13!$EC$11:$EC$17</definedName>
    <definedName name="A126241030K_Data">Data13!$EC$11:$EC$17</definedName>
    <definedName name="A126241030K_Latest">Data13!$EC$17</definedName>
    <definedName name="A126241034V">Data13!$HF$1:$HF$10,Data13!$HF$11:$HF$17</definedName>
    <definedName name="A126241034V_Data">Data13!$HF$11:$HF$17</definedName>
    <definedName name="A126241034V_Latest">Data13!$HF$17</definedName>
    <definedName name="A126241038C">Data12!$HM$1:$HM$10,Data12!$HM$11:$HM$17</definedName>
    <definedName name="A126241038C_Data">Data12!$HM$11:$HM$17</definedName>
    <definedName name="A126241038C_Latest">Data12!$HM$17</definedName>
    <definedName name="A126241042V">Data13!$Y$1:$Y$10,Data13!$Y$11:$Y$17</definedName>
    <definedName name="A126241042V_Data">Data13!$Y$11:$Y$17</definedName>
    <definedName name="A126241042V_Latest">Data13!$Y$17</definedName>
    <definedName name="A126241046C">Data13!$AZ$1:$AZ$10,Data13!$AZ$11:$AZ$17</definedName>
    <definedName name="A126241046C_Data">Data13!$AZ$11:$AZ$17</definedName>
    <definedName name="A126241046C_Latest">Data13!$AZ$17</definedName>
    <definedName name="A126241050V">Data13!$GE$1:$GE$10,Data13!$GE$11:$GE$17</definedName>
    <definedName name="A126241050V_Data">Data13!$GE$11:$GE$17</definedName>
    <definedName name="A126241050V_Latest">Data13!$GE$17</definedName>
    <definedName name="A126241054C">Data13!$IG$1:$IG$10,Data13!$IG$11:$IG$17</definedName>
    <definedName name="A126241054C_Data">Data13!$IG$11:$IG$17</definedName>
    <definedName name="A126241054C_Latest">Data13!$IG$17</definedName>
    <definedName name="A126241058L">Data14!$X$1:$X$10,Data14!$X$11:$X$17</definedName>
    <definedName name="A126241058L_Data">Data14!$X$11:$X$17</definedName>
    <definedName name="A126241058L_Latest">Data14!$X$17</definedName>
    <definedName name="A126241062C">Data14!$AY$1:$AY$10,Data14!$AY$11:$AY$17</definedName>
    <definedName name="A126241062C_Data">Data14!$AY$11:$AY$17</definedName>
    <definedName name="A126241062C_Latest">Data14!$AY$17</definedName>
    <definedName name="A126241066L">Data14!$DA$1:$DA$10,Data14!$DA$11:$DA$17</definedName>
    <definedName name="A126241066L_Data">Data14!$DA$11:$DA$17</definedName>
    <definedName name="A126241066L_Latest">Data14!$DA$17</definedName>
    <definedName name="A126241070C">Data13!$EI$1:$EI$10,Data13!$EI$11:$EI$17</definedName>
    <definedName name="A126241070C_Data">Data13!$EI$11:$EI$17</definedName>
    <definedName name="A126241070C_Latest">Data13!$EI$17</definedName>
    <definedName name="A126241074L">Data13!$IM$1:$IM$10,Data13!$IM$11:$IM$17</definedName>
    <definedName name="A126241074L_Data">Data13!$IM$11:$IM$17</definedName>
    <definedName name="A126241074L_Latest">Data13!$IM$17</definedName>
    <definedName name="A126241078W">Data12!$HS$1:$HS$10,Data12!$HS$11:$HS$17</definedName>
    <definedName name="A126241078W_Data">Data12!$HS$11:$HS$17</definedName>
    <definedName name="A126241078W_Latest">Data12!$HS$17</definedName>
    <definedName name="A126241082L">Data13!$BF$1:$BF$10,Data13!$BF$11:$BF$17</definedName>
    <definedName name="A126241082L_Data">Data13!$BF$11:$BF$17</definedName>
    <definedName name="A126241082L_Latest">Data13!$BF$17</definedName>
    <definedName name="A126241086W">Data13!$CG$1:$CG$10,Data13!$CG$11:$CG$17</definedName>
    <definedName name="A126241086W_Data">Data13!$CG$11:$CG$17</definedName>
    <definedName name="A126241086W_Latest">Data13!$CG$17</definedName>
    <definedName name="A126241090L">Data14!$BZ$1:$BZ$10,Data14!$BZ$11:$BZ$17</definedName>
    <definedName name="A126241090L_Data">Data14!$BZ$11:$BZ$17</definedName>
    <definedName name="A126241090L_Latest">Data14!$BZ$17</definedName>
    <definedName name="A126241094W">Data14!$EB$1:$EB$10,Data14!$EB$11:$EB$17</definedName>
    <definedName name="A126241094W_Data">Data14!$EB$11:$EB$17</definedName>
    <definedName name="A126241094W_Latest">Data14!$EB$17</definedName>
    <definedName name="A126241098F">Data12!$FQ$1:$FQ$10,Data12!$FQ$11:$FQ$17</definedName>
    <definedName name="A126241098F_Data">Data12!$FQ$11:$FQ$17</definedName>
    <definedName name="A126241098F_Latest">Data12!$FQ$17</definedName>
    <definedName name="A126241102K">Data13!$DH$1:$DH$10,Data13!$DH$11:$DH$17</definedName>
    <definedName name="A126241102K_Data">Data13!$DH$11:$DH$17</definedName>
    <definedName name="A126241102K_Latest">Data13!$DH$17</definedName>
    <definedName name="A126241106V">Data13!$GK$1:$GK$10,Data13!$GK$11:$GK$17</definedName>
    <definedName name="A126241106V_Data">Data13!$GK$11:$GK$17</definedName>
    <definedName name="A126241106V_Latest">Data13!$GK$17</definedName>
    <definedName name="A126241110K">Data12!$GR$1:$GR$10,Data12!$GR$11:$GR$17</definedName>
    <definedName name="A126241110K_Data">Data12!$GR$11:$GR$17</definedName>
    <definedName name="A126241110K_Latest">Data12!$GR$17</definedName>
    <definedName name="A126241114V">Data13!$D$1:$D$10,Data13!$D$11:$D$17</definedName>
    <definedName name="A126241114V_Data">Data13!$D$11:$D$17</definedName>
    <definedName name="A126241114V_Latest">Data13!$D$17</definedName>
    <definedName name="A126241118C">Data13!$AE$1:$AE$10,Data13!$AE$11:$AE$17</definedName>
    <definedName name="A126241118C_Data">Data13!$AE$11:$AE$17</definedName>
    <definedName name="A126241118C_Latest">Data13!$AE$17</definedName>
    <definedName name="A126241122V">Data13!$FJ$1:$FJ$10,Data13!$FJ$11:$FJ$17</definedName>
    <definedName name="A126241122V_Data">Data13!$FJ$11:$FJ$17</definedName>
    <definedName name="A126241122V_Latest">Data13!$FJ$17</definedName>
    <definedName name="A126241126C">Data13!$HL$1:$HL$10,Data13!$HL$11:$HL$17</definedName>
    <definedName name="A126241126C_Data">Data13!$HL$11:$HL$17</definedName>
    <definedName name="A126241126C_Latest">Data13!$HL$17</definedName>
    <definedName name="A126241202V">Data14!$AD$1:$AD$10,Data14!$AD$11:$AD$17</definedName>
    <definedName name="A126241202V_Data">Data14!$AD$11:$AD$17</definedName>
    <definedName name="A126241202V_Latest">Data14!$AD$17</definedName>
    <definedName name="A126241206C">Data14!$BE$1:$BE$10,Data14!$BE$11:$BE$17</definedName>
    <definedName name="A126241206C_Data">Data14!$BE$11:$BE$17</definedName>
    <definedName name="A126241206C_Latest">Data14!$BE$17</definedName>
    <definedName name="A126241210V">Data14!$DG$1:$DG$10,Data14!$DG$11:$DG$17</definedName>
    <definedName name="A126241210V_Data">Data14!$DG$11:$DG$17</definedName>
    <definedName name="A126241210V_Latest">Data14!$DG$17</definedName>
    <definedName name="A126241214C">Data13!$EO$1:$EO$10,Data13!$EO$11:$EO$17</definedName>
    <definedName name="A126241214C_Data">Data13!$EO$11:$EO$17</definedName>
    <definedName name="A126241214C_Latest">Data13!$EO$17</definedName>
    <definedName name="A126241218L">Data14!$C$1:$C$10,Data14!$C$11:$C$17</definedName>
    <definedName name="A126241218L_Data">Data14!$C$11:$C$17</definedName>
    <definedName name="A126241218L_Latest">Data14!$C$17</definedName>
    <definedName name="A126241222C">Data12!$HY$1:$HY$10,Data12!$HY$11:$HY$17</definedName>
    <definedName name="A126241222C_Data">Data12!$HY$11:$HY$17</definedName>
    <definedName name="A126241222C_Latest">Data12!$HY$17</definedName>
    <definedName name="A126241226L">Data13!$BL$1:$BL$10,Data13!$BL$11:$BL$17</definedName>
    <definedName name="A126241226L_Data">Data13!$BL$11:$BL$17</definedName>
    <definedName name="A126241226L_Latest">Data13!$BL$17</definedName>
    <definedName name="A126241230C">Data13!$CM$1:$CM$10,Data13!$CM$11:$CM$17</definedName>
    <definedName name="A126241230C_Data">Data13!$CM$11:$CM$17</definedName>
    <definedName name="A126241230C_Latest">Data13!$CM$17</definedName>
    <definedName name="A126241234L">Data14!$CF$1:$CF$10,Data14!$CF$11:$CF$17</definedName>
    <definedName name="A126241234L_Data">Data14!$CF$11:$CF$17</definedName>
    <definedName name="A126241234L_Latest">Data14!$CF$17</definedName>
    <definedName name="A126241238W">Data14!$EH$1:$EH$10,Data14!$EH$11:$EH$17</definedName>
    <definedName name="A126241238W_Data">Data14!$EH$11:$EH$17</definedName>
    <definedName name="A126241238W_Latest">Data14!$EH$17</definedName>
    <definedName name="A126241242L">Data12!$FW$1:$FW$10,Data12!$FW$11:$FW$17</definedName>
    <definedName name="A126241242L_Data">Data12!$FW$11:$FW$17</definedName>
    <definedName name="A126241242L_Latest">Data12!$FW$17</definedName>
    <definedName name="A126241246W">Data13!$DN$1:$DN$10,Data13!$DN$11:$DN$17</definedName>
    <definedName name="A126241246W_Data">Data13!$DN$11:$DN$17</definedName>
    <definedName name="A126241246W_Latest">Data13!$DN$17</definedName>
    <definedName name="A126241250L">Data13!$GQ$1:$GQ$10,Data13!$GQ$11:$GQ$17</definedName>
    <definedName name="A126241250L_Data">Data13!$GQ$11:$GQ$17</definedName>
    <definedName name="A126241250L_Latest">Data13!$GQ$17</definedName>
    <definedName name="A126241254W">Data12!$GX$1:$GX$10,Data12!$GX$11:$GX$17</definedName>
    <definedName name="A126241254W_Data">Data12!$GX$11:$GX$17</definedName>
    <definedName name="A126241254W_Latest">Data12!$GX$17</definedName>
    <definedName name="A126241258F">Data13!$J$1:$J$10,Data13!$J$11:$J$17</definedName>
    <definedName name="A126241258F_Data">Data13!$J$11:$J$17</definedName>
    <definedName name="A126241258F_Latest">Data13!$J$17</definedName>
    <definedName name="A126241262W">Data13!$AK$1:$AK$10,Data13!$AK$11:$AK$17</definedName>
    <definedName name="A126241262W_Data">Data13!$AK$11:$AK$17</definedName>
    <definedName name="A126241262W_Latest">Data13!$AK$17</definedName>
    <definedName name="A126241266F">Data13!$FP$1:$FP$10,Data13!$FP$11:$FP$17</definedName>
    <definedName name="A126241266F_Data">Data13!$FP$11:$FP$17</definedName>
    <definedName name="A126241266F_Latest">Data13!$FP$17</definedName>
    <definedName name="A126241270W">Data13!$HR$1:$HR$10,Data13!$HR$11:$HR$17</definedName>
    <definedName name="A126241270W_Data">Data13!$HR$11:$HR$17</definedName>
    <definedName name="A126241270W_Latest">Data13!$HR$17</definedName>
    <definedName name="A126241274F">Data14!$AP$1:$AP$10,Data14!$AP$11:$AP$17</definedName>
    <definedName name="A126241274F_Data">Data14!$AP$11:$AP$17</definedName>
    <definedName name="A126241274F_Latest">Data14!$AP$17</definedName>
    <definedName name="A126241278R">Data14!$BQ$1:$BQ$10,Data14!$BQ$11:$BQ$17</definedName>
    <definedName name="A126241278R_Data">Data14!$BQ$11:$BQ$17</definedName>
    <definedName name="A126241278R_Latest">Data14!$BQ$17</definedName>
    <definedName name="A126241282F">Data14!$DS$1:$DS$10,Data14!$DS$11:$DS$17</definedName>
    <definedName name="A126241282F_Data">Data14!$DS$11:$DS$17</definedName>
    <definedName name="A126241282F_Latest">Data14!$DS$17</definedName>
    <definedName name="A126241286R">Data13!$FA$1:$FA$10,Data13!$FA$11:$FA$17</definedName>
    <definedName name="A126241286R_Data">Data13!$FA$11:$FA$17</definedName>
    <definedName name="A126241286R_Latest">Data13!$FA$17</definedName>
    <definedName name="A126241290F">Data14!$O$1:$O$10,Data14!$O$11:$O$17</definedName>
    <definedName name="A126241290F_Data">Data14!$O$11:$O$17</definedName>
    <definedName name="A126241290F_Latest">Data14!$O$17</definedName>
    <definedName name="A126241294R">Data12!$IK$1:$IK$10,Data12!$IK$11:$IK$17</definedName>
    <definedName name="A126241294R_Data">Data12!$IK$11:$IK$17</definedName>
    <definedName name="A126241294R_Latest">Data12!$IK$17</definedName>
    <definedName name="A126241298X">Data13!$BX$1:$BX$10,Data13!$BX$11:$BX$17</definedName>
    <definedName name="A126241298X_Data">Data13!$BX$11:$BX$17</definedName>
    <definedName name="A126241298X_Latest">Data13!$BX$17</definedName>
    <definedName name="A126241302C">Data13!$CY$1:$CY$10,Data13!$CY$11:$CY$17</definedName>
    <definedName name="A126241302C_Data">Data13!$CY$11:$CY$17</definedName>
    <definedName name="A126241302C_Latest">Data13!$CY$17</definedName>
    <definedName name="A126241306L">Data14!$CR$1:$CR$10,Data14!$CR$11:$CR$17</definedName>
    <definedName name="A126241306L_Data">Data14!$CR$11:$CR$17</definedName>
    <definedName name="A126241306L_Latest">Data14!$CR$17</definedName>
    <definedName name="A126241310C">Data14!$ET$1:$ET$10,Data14!$ET$11:$ET$17</definedName>
    <definedName name="A126241310C_Data">Data14!$ET$11:$ET$17</definedName>
    <definedName name="A126241310C_Latest">Data14!$ET$17</definedName>
    <definedName name="A126241314L">Data12!$GI$1:$GI$10,Data12!$GI$11:$GI$17</definedName>
    <definedName name="A126241314L_Data">Data12!$GI$11:$GI$17</definedName>
    <definedName name="A126241314L_Latest">Data12!$GI$17</definedName>
    <definedName name="A126241318W">Data13!$DZ$1:$DZ$10,Data13!$DZ$11:$DZ$17</definedName>
    <definedName name="A126241318W_Data">Data13!$DZ$11:$DZ$17</definedName>
    <definedName name="A126241318W_Latest">Data13!$DZ$17</definedName>
    <definedName name="A126241322L">Data13!$HC$1:$HC$10,Data13!$HC$11:$HC$17</definedName>
    <definedName name="A126241322L_Data">Data13!$HC$11:$HC$17</definedName>
    <definedName name="A126241322L_Latest">Data13!$HC$17</definedName>
    <definedName name="A126241326W">Data12!$HJ$1:$HJ$10,Data12!$HJ$11:$HJ$17</definedName>
    <definedName name="A126241326W_Data">Data12!$HJ$11:$HJ$17</definedName>
    <definedName name="A126241326W_Latest">Data12!$HJ$17</definedName>
    <definedName name="A126241330L">Data13!$V$1:$V$10,Data13!$V$11:$V$17</definedName>
    <definedName name="A126241330L_Data">Data13!$V$11:$V$17</definedName>
    <definedName name="A126241330L_Latest">Data13!$V$17</definedName>
    <definedName name="A126241334W">Data13!$AW$1:$AW$10,Data13!$AW$11:$AW$17</definedName>
    <definedName name="A126241334W_Data">Data13!$AW$11:$AW$17</definedName>
    <definedName name="A126241334W_Latest">Data13!$AW$17</definedName>
    <definedName name="A126241338F">Data13!$GB$1:$GB$10,Data13!$GB$11:$GB$17</definedName>
    <definedName name="A126241338F_Data">Data13!$GB$11:$GB$17</definedName>
    <definedName name="A126241338F_Latest">Data13!$GB$17</definedName>
    <definedName name="A126241342W">Data13!$ID$1:$ID$10,Data13!$ID$11:$ID$17</definedName>
    <definedName name="A126241342W_Data">Data13!$ID$11:$ID$17</definedName>
    <definedName name="A126241342W_Latest">Data13!$ID$17</definedName>
    <definedName name="A126241346F">Data16!$Y$1:$Y$10,Data16!$Y$11:$Y$17</definedName>
    <definedName name="A126241346F_Data">Data16!$Y$11:$Y$17</definedName>
    <definedName name="A126241346F_Latest">Data16!$Y$17</definedName>
    <definedName name="A126241350W">Data16!$AZ$1:$AZ$10,Data16!$AZ$11:$AZ$17</definedName>
    <definedName name="A126241350W_Data">Data16!$AZ$11:$AZ$17</definedName>
    <definedName name="A126241350W_Latest">Data16!$AZ$17</definedName>
    <definedName name="A126241354F">Data16!$DB$1:$DB$10,Data16!$DB$11:$DB$17</definedName>
    <definedName name="A126241354F_Data">Data16!$DB$11:$DB$17</definedName>
    <definedName name="A126241354F_Latest">Data16!$DB$17</definedName>
    <definedName name="A126241358R">Data15!$EJ$1:$EJ$10,Data15!$EJ$11:$EJ$17</definedName>
    <definedName name="A126241358R_Data">Data15!$EJ$11:$EJ$17</definedName>
    <definedName name="A126241358R_Latest">Data15!$EJ$17</definedName>
    <definedName name="A126241362F">Data15!$IN$1:$IN$10,Data15!$IN$11:$IN$17</definedName>
    <definedName name="A126241362F_Data">Data15!$IN$11:$IN$17</definedName>
    <definedName name="A126241362F_Latest">Data15!$IN$17</definedName>
    <definedName name="A126241366R">Data14!$HT$1:$HT$10,Data14!$HT$11:$HT$17</definedName>
    <definedName name="A126241366R_Data">Data14!$HT$11:$HT$17</definedName>
    <definedName name="A126241366R_Latest">Data14!$HT$17</definedName>
    <definedName name="A126241370F">Data15!$BG$1:$BG$10,Data15!$BG$11:$BG$17</definedName>
    <definedName name="A126241370F_Data">Data15!$BG$11:$BG$17</definedName>
    <definedName name="A126241370F_Latest">Data15!$BG$17</definedName>
    <definedName name="A126241374R">Data15!$CH$1:$CH$10,Data15!$CH$11:$CH$17</definedName>
    <definedName name="A126241374R_Data">Data15!$CH$11:$CH$17</definedName>
    <definedName name="A126241374R_Latest">Data15!$CH$17</definedName>
    <definedName name="A126241378X">Data16!$CA$1:$CA$10,Data16!$CA$11:$CA$17</definedName>
    <definedName name="A126241378X_Data">Data16!$CA$11:$CA$17</definedName>
    <definedName name="A126241378X_Latest">Data16!$CA$17</definedName>
    <definedName name="A126241382R">Data16!$EC$1:$EC$10,Data16!$EC$11:$EC$17</definedName>
    <definedName name="A126241382R_Data">Data16!$EC$11:$EC$17</definedName>
    <definedName name="A126241382R_Latest">Data16!$EC$17</definedName>
    <definedName name="A126241386X">Data14!$FR$1:$FR$10,Data14!$FR$11:$FR$17</definedName>
    <definedName name="A126241386X_Data">Data14!$FR$11:$FR$17</definedName>
    <definedName name="A126241386X_Latest">Data14!$FR$17</definedName>
    <definedName name="A126241390R">Data15!$DI$1:$DI$10,Data15!$DI$11:$DI$17</definedName>
    <definedName name="A126241390R_Data">Data15!$DI$11:$DI$17</definedName>
    <definedName name="A126241390R_Latest">Data15!$DI$17</definedName>
    <definedName name="A126241394X">Data15!$GL$1:$GL$10,Data15!$GL$11:$GL$17</definedName>
    <definedName name="A126241394X_Data">Data15!$GL$11:$GL$17</definedName>
    <definedName name="A126241394X_Latest">Data15!$GL$17</definedName>
    <definedName name="A126241398J">Data14!$GS$1:$GS$10,Data14!$GS$11:$GS$17</definedName>
    <definedName name="A126241398J_Data">Data14!$GS$11:$GS$17</definedName>
    <definedName name="A126241398J_Latest">Data14!$GS$17</definedName>
    <definedName name="A126241402L">Data15!$E$1:$E$10,Data15!$E$11:$E$17</definedName>
    <definedName name="A126241402L_Data">Data15!$E$11:$E$17</definedName>
    <definedName name="A126241402L_Latest">Data15!$E$17</definedName>
    <definedName name="A126241406W">Data15!$AF$1:$AF$10,Data15!$AF$11:$AF$17</definedName>
    <definedName name="A126241406W_Data">Data15!$AF$11:$AF$17</definedName>
    <definedName name="A126241406W_Latest">Data15!$AF$17</definedName>
    <definedName name="A126241410L">Data15!$FK$1:$FK$10,Data15!$FK$11:$FK$17</definedName>
    <definedName name="A126241410L_Data">Data15!$FK$11:$FK$17</definedName>
    <definedName name="A126241410L_Latest">Data15!$FK$17</definedName>
    <definedName name="A126241414W">Data15!$HM$1:$HM$10,Data15!$HM$11:$HM$17</definedName>
    <definedName name="A126241414W_Data">Data15!$HM$11:$HM$17</definedName>
    <definedName name="A126241414W_Latest">Data15!$HM$17</definedName>
    <definedName name="A126241418F">Data16!$G$1:$G$10,Data16!$G$11:$G$17</definedName>
    <definedName name="A126241418F_Data">Data16!$G$11:$G$17</definedName>
    <definedName name="A126241418F_Latest">Data16!$G$17</definedName>
    <definedName name="A126241422W">Data16!$AH$1:$AH$10,Data16!$AH$11:$AH$17</definedName>
    <definedName name="A126241422W_Data">Data16!$AH$11:$AH$17</definedName>
    <definedName name="A126241422W_Latest">Data16!$AH$17</definedName>
    <definedName name="A126241426F">Data16!$CJ$1:$CJ$10,Data16!$CJ$11:$CJ$17</definedName>
    <definedName name="A126241426F_Data">Data16!$CJ$11:$CJ$17</definedName>
    <definedName name="A126241426F_Latest">Data16!$CJ$17</definedName>
    <definedName name="A126241430W">Data15!$DR$1:$DR$10,Data15!$DR$11:$DR$17</definedName>
    <definedName name="A126241430W_Data">Data15!$DR$11:$DR$17</definedName>
    <definedName name="A126241430W_Latest">Data15!$DR$17</definedName>
    <definedName name="A126241434F">Data15!$HV$1:$HV$10,Data15!$HV$11:$HV$17</definedName>
    <definedName name="A126241434F_Data">Data15!$HV$11:$HV$17</definedName>
    <definedName name="A126241434F_Latest">Data15!$HV$17</definedName>
    <definedName name="A126241438R">Data14!$HB$1:$HB$10,Data14!$HB$11:$HB$17</definedName>
    <definedName name="A126241438R_Data">Data14!$HB$11:$HB$17</definedName>
    <definedName name="A126241438R_Latest">Data14!$HB$17</definedName>
    <definedName name="A126241442F">Data15!$AO$1:$AO$10,Data15!$AO$11:$AO$17</definedName>
    <definedName name="A126241442F_Data">Data15!$AO$11:$AO$17</definedName>
    <definedName name="A126241442F_Latest">Data15!$AO$17</definedName>
    <definedName name="A126241446R">Data15!$BP$1:$BP$10,Data15!$BP$11:$BP$17</definedName>
    <definedName name="A126241446R_Data">Data15!$BP$11:$BP$17</definedName>
    <definedName name="A126241446R_Latest">Data15!$BP$17</definedName>
    <definedName name="A126241450F">Data16!$BI$1:$BI$10,Data16!$BI$11:$BI$17</definedName>
    <definedName name="A126241450F_Data">Data16!$BI$11:$BI$17</definedName>
    <definedName name="A126241450F_Latest">Data16!$BI$17</definedName>
    <definedName name="A126241454R">Data16!$DK$1:$DK$10,Data16!$DK$11:$DK$17</definedName>
    <definedName name="A126241454R_Data">Data16!$DK$11:$DK$17</definedName>
    <definedName name="A126241454R_Latest">Data16!$DK$17</definedName>
    <definedName name="A126241458X">Data14!$EZ$1:$EZ$10,Data14!$EZ$11:$EZ$17</definedName>
    <definedName name="A126241458X_Data">Data14!$EZ$11:$EZ$17</definedName>
    <definedName name="A126241458X_Latest">Data14!$EZ$17</definedName>
    <definedName name="A126241462R">Data15!$CQ$1:$CQ$10,Data15!$CQ$11:$CQ$17</definedName>
    <definedName name="A126241462R_Data">Data15!$CQ$11:$CQ$17</definedName>
    <definedName name="A126241462R_Latest">Data15!$CQ$17</definedName>
    <definedName name="A126241466X">Data15!$FT$1:$FT$10,Data15!$FT$11:$FT$17</definedName>
    <definedName name="A126241466X_Data">Data15!$FT$11:$FT$17</definedName>
    <definedName name="A126241466X_Latest">Data15!$FT$17</definedName>
    <definedName name="A126241470R">Data14!$GA$1:$GA$10,Data14!$GA$11:$GA$17</definedName>
    <definedName name="A126241470R_Data">Data14!$GA$11:$GA$17</definedName>
    <definedName name="A126241470R_Latest">Data14!$GA$17</definedName>
    <definedName name="A126241474X">Data14!$IC$1:$IC$10,Data14!$IC$11:$IC$17</definedName>
    <definedName name="A126241474X_Data">Data14!$IC$11:$IC$17</definedName>
    <definedName name="A126241474X_Latest">Data14!$IC$17</definedName>
    <definedName name="A126241478J">Data15!$N$1:$N$10,Data15!$N$11:$N$17</definedName>
    <definedName name="A126241478J_Data">Data15!$N$11:$N$17</definedName>
    <definedName name="A126241478J_Latest">Data15!$N$17</definedName>
    <definedName name="A126241482X">Data15!$ES$1:$ES$10,Data15!$ES$11:$ES$17</definedName>
    <definedName name="A126241482X_Data">Data15!$ES$11:$ES$17</definedName>
    <definedName name="A126241482X_Latest">Data15!$ES$17</definedName>
    <definedName name="A126241486J">Data15!$GU$1:$GU$10,Data15!$GU$11:$GU$17</definedName>
    <definedName name="A126241486J_Data">Data15!$GU$11:$GU$17</definedName>
    <definedName name="A126241486J_Latest">Data15!$GU$17</definedName>
    <definedName name="A126241490X">Data16!$M$1:$M$10,Data16!$M$11:$M$17</definedName>
    <definedName name="A126241490X_Data">Data16!$M$11:$M$17</definedName>
    <definedName name="A126241490X_Latest">Data16!$M$17</definedName>
    <definedName name="A126241494J">Data16!$AN$1:$AN$10,Data16!$AN$11:$AN$17</definedName>
    <definedName name="A126241494J_Data">Data16!$AN$11:$AN$17</definedName>
    <definedName name="A126241494J_Latest">Data16!$AN$17</definedName>
    <definedName name="A126241498T">Data16!$CP$1:$CP$10,Data16!$CP$11:$CP$17</definedName>
    <definedName name="A126241498T_Data">Data16!$CP$11:$CP$17</definedName>
    <definedName name="A126241498T_Latest">Data16!$CP$17</definedName>
    <definedName name="A126241502W">Data15!$DX$1:$DX$10,Data15!$DX$11:$DX$17</definedName>
    <definedName name="A126241502W_Data">Data15!$DX$11:$DX$17</definedName>
    <definedName name="A126241502W_Latest">Data15!$DX$17</definedName>
    <definedName name="A126241506F">Data15!$IB$1:$IB$10,Data15!$IB$11:$IB$17</definedName>
    <definedName name="A126241506F_Data">Data15!$IB$11:$IB$17</definedName>
    <definedName name="A126241506F_Latest">Data15!$IB$17</definedName>
    <definedName name="A126241510W">Data14!$HH$1:$HH$10,Data14!$HH$11:$HH$17</definedName>
    <definedName name="A126241510W_Data">Data14!$HH$11:$HH$17</definedName>
    <definedName name="A126241510W_Latest">Data14!$HH$17</definedName>
    <definedName name="A126241514F">Data15!$AU$1:$AU$10,Data15!$AU$11:$AU$17</definedName>
    <definedName name="A126241514F_Data">Data15!$AU$11:$AU$17</definedName>
    <definedName name="A126241514F_Latest">Data15!$AU$17</definedName>
    <definedName name="A126241518R">Data15!$BV$1:$BV$10,Data15!$BV$11:$BV$17</definedName>
    <definedName name="A126241518R_Data">Data15!$BV$11:$BV$17</definedName>
    <definedName name="A126241518R_Latest">Data15!$BV$17</definedName>
    <definedName name="A126241522F">Data16!$BO$1:$BO$10,Data16!$BO$11:$BO$17</definedName>
    <definedName name="A126241522F_Data">Data16!$BO$11:$BO$17</definedName>
    <definedName name="A126241522F_Latest">Data16!$BO$17</definedName>
    <definedName name="A126241526R">Data16!$DQ$1:$DQ$10,Data16!$DQ$11:$DQ$17</definedName>
    <definedName name="A126241526R_Data">Data16!$DQ$11:$DQ$17</definedName>
    <definedName name="A126241526R_Latest">Data16!$DQ$17</definedName>
    <definedName name="A126241530F">Data14!$FF$1:$FF$10,Data14!$FF$11:$FF$17</definedName>
    <definedName name="A126241530F_Data">Data14!$FF$11:$FF$17</definedName>
    <definedName name="A126241530F_Latest">Data14!$FF$17</definedName>
    <definedName name="A126241534R">Data15!$CW$1:$CW$10,Data15!$CW$11:$CW$17</definedName>
    <definedName name="A126241534R_Data">Data15!$CW$11:$CW$17</definedName>
    <definedName name="A126241534R_Latest">Data15!$CW$17</definedName>
    <definedName name="A126241538X">Data15!$FZ$1:$FZ$10,Data15!$FZ$11:$FZ$17</definedName>
    <definedName name="A126241538X_Data">Data15!$FZ$11:$FZ$17</definedName>
    <definedName name="A126241538X_Latest">Data15!$FZ$17</definedName>
    <definedName name="A126241542R">Data14!$GG$1:$GG$10,Data14!$GG$11:$GG$17</definedName>
    <definedName name="A126241542R_Data">Data14!$GG$11:$GG$17</definedName>
    <definedName name="A126241542R_Latest">Data14!$GG$17</definedName>
    <definedName name="A126241546X">Data14!$II$1:$II$10,Data14!$II$11:$II$17</definedName>
    <definedName name="A126241546X_Data">Data14!$II$11:$II$17</definedName>
    <definedName name="A126241546X_Latest">Data14!$II$17</definedName>
    <definedName name="A126241550R">Data15!$T$1:$T$10,Data15!$T$11:$T$17</definedName>
    <definedName name="A126241550R_Data">Data15!$T$11:$T$17</definedName>
    <definedName name="A126241550R_Latest">Data15!$T$17</definedName>
    <definedName name="A126241554X">Data15!$EY$1:$EY$10,Data15!$EY$11:$EY$17</definedName>
    <definedName name="A126241554X_Data">Data15!$EY$11:$EY$17</definedName>
    <definedName name="A126241554X_Latest">Data15!$EY$17</definedName>
    <definedName name="A126241558J">Data15!$HA$1:$HA$10,Data15!$HA$11:$HA$17</definedName>
    <definedName name="A126241558J_Data">Data15!$HA$11:$HA$17</definedName>
    <definedName name="A126241558J_Latest">Data15!$HA$17</definedName>
    <definedName name="A126241562X">Data16!$S$1:$S$10,Data16!$S$11:$S$17</definedName>
    <definedName name="A126241562X_Data">Data16!$S$11:$S$17</definedName>
    <definedName name="A126241562X_Latest">Data16!$S$17</definedName>
    <definedName name="A126241566J">Data16!$AT$1:$AT$10,Data16!$AT$11:$AT$17</definedName>
    <definedName name="A126241566J_Data">Data16!$AT$11:$AT$17</definedName>
    <definedName name="A126241566J_Latest">Data16!$AT$17</definedName>
    <definedName name="A126241570X">Data16!$CV$1:$CV$10,Data16!$CV$11:$CV$17</definedName>
    <definedName name="A126241570X_Data">Data16!$CV$11:$CV$17</definedName>
    <definedName name="A126241570X_Latest">Data16!$CV$17</definedName>
    <definedName name="A126241574J">Data15!$ED$1:$ED$10,Data15!$ED$11:$ED$17</definedName>
    <definedName name="A126241574J_Data">Data15!$ED$11:$ED$17</definedName>
    <definedName name="A126241574J_Latest">Data15!$ED$17</definedName>
    <definedName name="A126241578T">Data15!$IH$1:$IH$10,Data15!$IH$11:$IH$17</definedName>
    <definedName name="A126241578T_Data">Data15!$IH$11:$IH$17</definedName>
    <definedName name="A126241578T_Latest">Data15!$IH$17</definedName>
    <definedName name="A126241582J">Data14!$HN$1:$HN$10,Data14!$HN$11:$HN$17</definedName>
    <definedName name="A126241582J_Data">Data14!$HN$11:$HN$17</definedName>
    <definedName name="A126241582J_Latest">Data14!$HN$17</definedName>
    <definedName name="A126241586T">Data15!$BA$1:$BA$10,Data15!$BA$11:$BA$17</definedName>
    <definedName name="A126241586T_Data">Data15!$BA$11:$BA$17</definedName>
    <definedName name="A126241586T_Latest">Data15!$BA$17</definedName>
    <definedName name="A126241590J">Data15!$CB$1:$CB$10,Data15!$CB$11:$CB$17</definedName>
    <definedName name="A126241590J_Data">Data15!$CB$11:$CB$17</definedName>
    <definedName name="A126241590J_Latest">Data15!$CB$17</definedName>
    <definedName name="A126241594T">Data16!$BU$1:$BU$10,Data16!$BU$11:$BU$17</definedName>
    <definedName name="A126241594T_Data">Data16!$BU$11:$BU$17</definedName>
    <definedName name="A126241594T_Latest">Data16!$BU$17</definedName>
    <definedName name="A126241598A">Data16!$DW$1:$DW$10,Data16!$DW$11:$DW$17</definedName>
    <definedName name="A126241598A_Data">Data16!$DW$11:$DW$17</definedName>
    <definedName name="A126241598A_Latest">Data16!$DW$17</definedName>
    <definedName name="A126241602F">Data14!$FL$1:$FL$10,Data14!$FL$11:$FL$17</definedName>
    <definedName name="A126241602F_Data">Data14!$FL$11:$FL$17</definedName>
    <definedName name="A126241602F_Latest">Data14!$FL$17</definedName>
    <definedName name="A126241606R">Data15!$DC$1:$DC$10,Data15!$DC$11:$DC$17</definedName>
    <definedName name="A126241606R_Data">Data15!$DC$11:$DC$17</definedName>
    <definedName name="A126241606R_Latest">Data15!$DC$17</definedName>
    <definedName name="A126241610F">Data15!$GF$1:$GF$10,Data15!$GF$11:$GF$17</definedName>
    <definedName name="A126241610F_Data">Data15!$GF$11:$GF$17</definedName>
    <definedName name="A126241610F_Latest">Data15!$GF$17</definedName>
    <definedName name="A126241614R">Data14!$GM$1:$GM$10,Data14!$GM$11:$GM$17</definedName>
    <definedName name="A126241614R_Data">Data14!$GM$11:$GM$17</definedName>
    <definedName name="A126241614R_Latest">Data14!$GM$17</definedName>
    <definedName name="A126241618X">Data14!$IO$1:$IO$10,Data14!$IO$11:$IO$17</definedName>
    <definedName name="A126241618X_Data">Data14!$IO$11:$IO$17</definedName>
    <definedName name="A126241618X_Latest">Data14!$IO$17</definedName>
    <definedName name="A126241622R">Data15!$Z$1:$Z$10,Data15!$Z$11:$Z$17</definedName>
    <definedName name="A126241622R_Data">Data15!$Z$11:$Z$17</definedName>
    <definedName name="A126241622R_Latest">Data15!$Z$17</definedName>
    <definedName name="A126241626X">Data15!$FE$1:$FE$10,Data15!$FE$11:$FE$17</definedName>
    <definedName name="A126241626X_Data">Data15!$FE$11:$FE$17</definedName>
    <definedName name="A126241626X_Latest">Data15!$FE$17</definedName>
    <definedName name="A126241630R">Data15!$HG$1:$HG$10,Data15!$HG$11:$HG$17</definedName>
    <definedName name="A126241630R_Data">Data15!$HG$11:$HG$17</definedName>
    <definedName name="A126241630R_Latest">Data15!$HG$17</definedName>
    <definedName name="A126241706X">Data16!$V$1:$V$10,Data16!$V$11:$V$17</definedName>
    <definedName name="A126241706X_Data">Data16!$V$11:$V$17</definedName>
    <definedName name="A126241706X_Latest">Data16!$V$17</definedName>
    <definedName name="A126241710R">Data16!$AW$1:$AW$10,Data16!$AW$11:$AW$17</definedName>
    <definedName name="A126241710R_Data">Data16!$AW$11:$AW$17</definedName>
    <definedName name="A126241710R_Latest">Data16!$AW$17</definedName>
    <definedName name="A126241714X">Data16!$CY$1:$CY$10,Data16!$CY$11:$CY$17</definedName>
    <definedName name="A126241714X_Data">Data16!$CY$11:$CY$17</definedName>
    <definedName name="A126241714X_Latest">Data16!$CY$17</definedName>
    <definedName name="A126241718J">Data15!$EG$1:$EG$10,Data15!$EG$11:$EG$17</definedName>
    <definedName name="A126241718J_Data">Data15!$EG$11:$EG$17</definedName>
    <definedName name="A126241718J_Latest">Data15!$EG$17</definedName>
    <definedName name="A126241722X">Data15!$IK$1:$IK$10,Data15!$IK$11:$IK$17</definedName>
    <definedName name="A126241722X_Data">Data15!$IK$11:$IK$17</definedName>
    <definedName name="A126241722X_Latest">Data15!$IK$17</definedName>
    <definedName name="A126241726J">Data14!$HQ$1:$HQ$10,Data14!$HQ$11:$HQ$17</definedName>
    <definedName name="A126241726J_Data">Data14!$HQ$11:$HQ$17</definedName>
    <definedName name="A126241726J_Latest">Data14!$HQ$17</definedName>
    <definedName name="A126241730X">Data15!$BD$1:$BD$10,Data15!$BD$11:$BD$17</definedName>
    <definedName name="A126241730X_Data">Data15!$BD$11:$BD$17</definedName>
    <definedName name="A126241730X_Latest">Data15!$BD$17</definedName>
    <definedName name="A126241734J">Data15!$CE$1:$CE$10,Data15!$CE$11:$CE$17</definedName>
    <definedName name="A126241734J_Data">Data15!$CE$11:$CE$17</definedName>
    <definedName name="A126241734J_Latest">Data15!$CE$17</definedName>
    <definedName name="A126241738T">Data16!$BX$1:$BX$10,Data16!$BX$11:$BX$17</definedName>
    <definedName name="A126241738T_Data">Data16!$BX$11:$BX$17</definedName>
    <definedName name="A126241738T_Latest">Data16!$BX$17</definedName>
    <definedName name="A126241742J">Data16!$DZ$1:$DZ$10,Data16!$DZ$11:$DZ$17</definedName>
    <definedName name="A126241742J_Data">Data16!$DZ$11:$DZ$17</definedName>
    <definedName name="A126241742J_Latest">Data16!$DZ$17</definedName>
    <definedName name="A126241746T">Data14!$FO$1:$FO$10,Data14!$FO$11:$FO$17</definedName>
    <definedName name="A126241746T_Data">Data14!$FO$11:$FO$17</definedName>
    <definedName name="A126241746T_Latest">Data14!$FO$17</definedName>
    <definedName name="A126241750J">Data15!$DF$1:$DF$10,Data15!$DF$11:$DF$17</definedName>
    <definedName name="A126241750J_Data">Data15!$DF$11:$DF$17</definedName>
    <definedName name="A126241750J_Latest">Data15!$DF$17</definedName>
    <definedName name="A126241754T">Data15!$GI$1:$GI$10,Data15!$GI$11:$GI$17</definedName>
    <definedName name="A126241754T_Data">Data15!$GI$11:$GI$17</definedName>
    <definedName name="A126241754T_Latest">Data15!$GI$17</definedName>
    <definedName name="A126241758A">Data14!$GP$1:$GP$10,Data14!$GP$11:$GP$17</definedName>
    <definedName name="A126241758A_Data">Data14!$GP$11:$GP$17</definedName>
    <definedName name="A126241758A_Latest">Data14!$GP$17</definedName>
    <definedName name="A126241762T">Data15!$B$1:$B$10,Data15!$B$11:$B$17</definedName>
    <definedName name="A126241762T_Data">Data15!$B$11:$B$17</definedName>
    <definedName name="A126241762T_Latest">Data15!$B$17</definedName>
    <definedName name="A126241766A">Data15!$AC$1:$AC$10,Data15!$AC$11:$AC$17</definedName>
    <definedName name="A126241766A_Data">Data15!$AC$11:$AC$17</definedName>
    <definedName name="A126241766A_Latest">Data15!$AC$17</definedName>
    <definedName name="A126241770T">Data15!$FH$1:$FH$10,Data15!$FH$11:$FH$17</definedName>
    <definedName name="A126241770T_Data">Data15!$FH$11:$FH$17</definedName>
    <definedName name="A126241770T_Latest">Data15!$FH$17</definedName>
    <definedName name="A126241774A">Data15!$HJ$1:$HJ$10,Data15!$HJ$11:$HJ$17</definedName>
    <definedName name="A126241774A_Data">Data15!$HJ$11:$HJ$17</definedName>
    <definedName name="A126241774A_Latest">Data15!$HJ$17</definedName>
    <definedName name="A126241778K">Data16!$AE$1:$AE$10,Data16!$AE$11:$AE$17</definedName>
    <definedName name="A126241778K_Data">Data16!$AE$11:$AE$17</definedName>
    <definedName name="A126241778K_Latest">Data16!$AE$17</definedName>
    <definedName name="A126241782A">Data16!$BF$1:$BF$10,Data16!$BF$11:$BF$17</definedName>
    <definedName name="A126241782A_Data">Data16!$BF$11:$BF$17</definedName>
    <definedName name="A126241782A_Latest">Data16!$BF$17</definedName>
    <definedName name="A126241786K">Data16!$DH$1:$DH$10,Data16!$DH$11:$DH$17</definedName>
    <definedName name="A126241786K_Data">Data16!$DH$11:$DH$17</definedName>
    <definedName name="A126241786K_Latest">Data16!$DH$17</definedName>
    <definedName name="A126241790A">Data15!$EP$1:$EP$10,Data15!$EP$11:$EP$17</definedName>
    <definedName name="A126241790A_Data">Data15!$EP$11:$EP$17</definedName>
    <definedName name="A126241790A_Latest">Data15!$EP$17</definedName>
    <definedName name="A126241794K">Data16!$D$1:$D$10,Data16!$D$11:$D$17</definedName>
    <definedName name="A126241794K_Data">Data16!$D$11:$D$17</definedName>
    <definedName name="A126241794K_Latest">Data16!$D$17</definedName>
    <definedName name="A126241798V">Data14!$HZ$1:$HZ$10,Data14!$HZ$11:$HZ$17</definedName>
    <definedName name="A126241798V_Data">Data14!$HZ$11:$HZ$17</definedName>
    <definedName name="A126241798V_Latest">Data14!$HZ$17</definedName>
    <definedName name="A126241802X">Data15!$BM$1:$BM$10,Data15!$BM$11:$BM$17</definedName>
    <definedName name="A126241802X_Data">Data15!$BM$11:$BM$17</definedName>
    <definedName name="A126241802X_Latest">Data15!$BM$17</definedName>
    <definedName name="A126241806J">Data15!$CN$1:$CN$10,Data15!$CN$11:$CN$17</definedName>
    <definedName name="A126241806J_Data">Data15!$CN$11:$CN$17</definedName>
    <definedName name="A126241806J_Latest">Data15!$CN$17</definedName>
    <definedName name="A126241810X">Data16!$CG$1:$CG$10,Data16!$CG$11:$CG$17</definedName>
    <definedName name="A126241810X_Data">Data16!$CG$11:$CG$17</definedName>
    <definedName name="A126241810X_Latest">Data16!$CG$17</definedName>
    <definedName name="A126241814J">Data16!$EI$1:$EI$10,Data16!$EI$11:$EI$17</definedName>
    <definedName name="A126241814J_Data">Data16!$EI$11:$EI$17</definedName>
    <definedName name="A126241814J_Latest">Data16!$EI$17</definedName>
    <definedName name="A126241818T">Data14!$FX$1:$FX$10,Data14!$FX$11:$FX$17</definedName>
    <definedName name="A126241818T_Data">Data14!$FX$11:$FX$17</definedName>
    <definedName name="A126241818T_Latest">Data14!$FX$17</definedName>
    <definedName name="A126241822J">Data15!$DO$1:$DO$10,Data15!$DO$11:$DO$17</definedName>
    <definedName name="A126241822J_Data">Data15!$DO$11:$DO$17</definedName>
    <definedName name="A126241822J_Latest">Data15!$DO$17</definedName>
    <definedName name="A126241826T">Data15!$GR$1:$GR$10,Data15!$GR$11:$GR$17</definedName>
    <definedName name="A126241826T_Data">Data15!$GR$11:$GR$17</definedName>
    <definedName name="A126241826T_Latest">Data15!$GR$17</definedName>
    <definedName name="A126241830J">Data14!$GY$1:$GY$10,Data14!$GY$11:$GY$17</definedName>
    <definedName name="A126241830J_Data">Data14!$GY$11:$GY$17</definedName>
    <definedName name="A126241830J_Latest">Data14!$GY$17</definedName>
    <definedName name="A126241834T">Data15!$K$1:$K$10,Data15!$K$11:$K$17</definedName>
    <definedName name="A126241834T_Data">Data15!$K$11:$K$17</definedName>
    <definedName name="A126241834T_Latest">Data15!$K$17</definedName>
    <definedName name="A126241838A">Data15!$AL$1:$AL$10,Data15!$AL$11:$AL$17</definedName>
    <definedName name="A126241838A_Data">Data15!$AL$11:$AL$17</definedName>
    <definedName name="A126241838A_Latest">Data15!$AL$17</definedName>
    <definedName name="A126241842T">Data15!$FQ$1:$FQ$10,Data15!$FQ$11:$FQ$17</definedName>
    <definedName name="A126241842T_Data">Data15!$FQ$11:$FQ$17</definedName>
    <definedName name="A126241842T_Latest">Data15!$FQ$17</definedName>
    <definedName name="A126241846A">Data15!$HS$1:$HS$10,Data15!$HS$11:$HS$17</definedName>
    <definedName name="A126241846A_Data">Data15!$HS$11:$HS$17</definedName>
    <definedName name="A126241846A_Latest">Data15!$HS$17</definedName>
    <definedName name="A126241850T">Data16!$J$1:$J$10,Data16!$J$11:$J$17</definedName>
    <definedName name="A126241850T_Data">Data16!$J$11:$J$17</definedName>
    <definedName name="A126241850T_Latest">Data16!$J$17</definedName>
    <definedName name="A126241854A">Data16!$AK$1:$AK$10,Data16!$AK$11:$AK$17</definedName>
    <definedName name="A126241854A_Data">Data16!$AK$11:$AK$17</definedName>
    <definedName name="A126241854A_Latest">Data16!$AK$17</definedName>
    <definedName name="A126241858K">Data16!$CM$1:$CM$10,Data16!$CM$11:$CM$17</definedName>
    <definedName name="A126241858K_Data">Data16!$CM$11:$CM$17</definedName>
    <definedName name="A126241858K_Latest">Data16!$CM$17</definedName>
    <definedName name="A126241862A">Data15!$DU$1:$DU$10,Data15!$DU$11:$DU$17</definedName>
    <definedName name="A126241862A_Data">Data15!$DU$11:$DU$17</definedName>
    <definedName name="A126241862A_Latest">Data15!$DU$17</definedName>
    <definedName name="A126241866K">Data15!$HY$1:$HY$10,Data15!$HY$11:$HY$17</definedName>
    <definedName name="A126241866K_Data">Data15!$HY$11:$HY$17</definedName>
    <definedName name="A126241866K_Latest">Data15!$HY$17</definedName>
    <definedName name="A126241870A">Data14!$HE$1:$HE$10,Data14!$HE$11:$HE$17</definedName>
    <definedName name="A126241870A_Data">Data14!$HE$11:$HE$17</definedName>
    <definedName name="A126241870A_Latest">Data14!$HE$17</definedName>
    <definedName name="A126241874K">Data15!$AR$1:$AR$10,Data15!$AR$11:$AR$17</definedName>
    <definedName name="A126241874K_Data">Data15!$AR$11:$AR$17</definedName>
    <definedName name="A126241874K_Latest">Data15!$AR$17</definedName>
    <definedName name="A126241878V">Data15!$BS$1:$BS$10,Data15!$BS$11:$BS$17</definedName>
    <definedName name="A126241878V_Data">Data15!$BS$11:$BS$17</definedName>
    <definedName name="A126241878V_Latest">Data15!$BS$17</definedName>
    <definedName name="A126241882K">Data16!$BL$1:$BL$10,Data16!$BL$11:$BL$17</definedName>
    <definedName name="A126241882K_Data">Data16!$BL$11:$BL$17</definedName>
    <definedName name="A126241882K_Latest">Data16!$BL$17</definedName>
    <definedName name="A126241886V">Data16!$DN$1:$DN$10,Data16!$DN$11:$DN$17</definedName>
    <definedName name="A126241886V_Data">Data16!$DN$11:$DN$17</definedName>
    <definedName name="A126241886V_Latest">Data16!$DN$17</definedName>
    <definedName name="A126241890K">Data14!$FC$1:$FC$10,Data14!$FC$11:$FC$17</definedName>
    <definedName name="A126241890K_Data">Data14!$FC$11:$FC$17</definedName>
    <definedName name="A126241890K_Latest">Data14!$FC$17</definedName>
    <definedName name="A126241894V">Data15!$CT$1:$CT$10,Data15!$CT$11:$CT$17</definedName>
    <definedName name="A126241894V_Data">Data15!$CT$11:$CT$17</definedName>
    <definedName name="A126241894V_Latest">Data15!$CT$17</definedName>
    <definedName name="A126241898C">Data15!$FW$1:$FW$10,Data15!$FW$11:$FW$17</definedName>
    <definedName name="A126241898C_Data">Data15!$FW$11:$FW$17</definedName>
    <definedName name="A126241898C_Latest">Data15!$FW$17</definedName>
    <definedName name="A126241902J">Data14!$GD$1:$GD$10,Data14!$GD$11:$GD$17</definedName>
    <definedName name="A126241902J_Data">Data14!$GD$11:$GD$17</definedName>
    <definedName name="A126241902J_Latest">Data14!$GD$17</definedName>
    <definedName name="A126241906T">Data14!$IF$1:$IF$10,Data14!$IF$11:$IF$17</definedName>
    <definedName name="A126241906T_Data">Data14!$IF$11:$IF$17</definedName>
    <definedName name="A126241906T_Latest">Data14!$IF$17</definedName>
    <definedName name="A126241910J">Data15!$Q$1:$Q$10,Data15!$Q$11:$Q$17</definedName>
    <definedName name="A126241910J_Data">Data15!$Q$11:$Q$17</definedName>
    <definedName name="A126241910J_Latest">Data15!$Q$17</definedName>
    <definedName name="A126241914T">Data15!$EV$1:$EV$10,Data15!$EV$11:$EV$17</definedName>
    <definedName name="A126241914T_Data">Data15!$EV$11:$EV$17</definedName>
    <definedName name="A126241914T_Latest">Data15!$EV$17</definedName>
    <definedName name="A126241918A">Data15!$GX$1:$GX$10,Data15!$GX$11:$GX$17</definedName>
    <definedName name="A126241918A_Data">Data15!$GX$11:$GX$17</definedName>
    <definedName name="A126241918A_Latest">Data15!$GX$17</definedName>
    <definedName name="A126241994C">Data16!$P$1:$P$10,Data16!$P$11:$P$17</definedName>
    <definedName name="A126241994C_Data">Data16!$P$11:$P$17</definedName>
    <definedName name="A126241994C_Latest">Data16!$P$17</definedName>
    <definedName name="A126241998L">Data16!$AQ$1:$AQ$10,Data16!$AQ$11:$AQ$17</definedName>
    <definedName name="A126241998L_Data">Data16!$AQ$11:$AQ$17</definedName>
    <definedName name="A126241998L_Latest">Data16!$AQ$17</definedName>
    <definedName name="A126242002V">Data16!$CS$1:$CS$10,Data16!$CS$11:$CS$17</definedName>
    <definedName name="A126242002V_Data">Data16!$CS$11:$CS$17</definedName>
    <definedName name="A126242002V_Latest">Data16!$CS$17</definedName>
    <definedName name="A126242006C">Data15!$EA$1:$EA$10,Data15!$EA$11:$EA$17</definedName>
    <definedName name="A126242006C_Data">Data15!$EA$11:$EA$17</definedName>
    <definedName name="A126242006C_Latest">Data15!$EA$17</definedName>
    <definedName name="A126242010V">Data15!$IE$1:$IE$10,Data15!$IE$11:$IE$17</definedName>
    <definedName name="A126242010V_Data">Data15!$IE$11:$IE$17</definedName>
    <definedName name="A126242010V_Latest">Data15!$IE$17</definedName>
    <definedName name="A126242014C">Data14!$HK$1:$HK$10,Data14!$HK$11:$HK$17</definedName>
    <definedName name="A126242014C_Data">Data14!$HK$11:$HK$17</definedName>
    <definedName name="A126242014C_Latest">Data14!$HK$17</definedName>
    <definedName name="A126242018L">Data15!$AX$1:$AX$10,Data15!$AX$11:$AX$17</definedName>
    <definedName name="A126242018L_Data">Data15!$AX$11:$AX$17</definedName>
    <definedName name="A126242018L_Latest">Data15!$AX$17</definedName>
    <definedName name="A126242022C">Data15!$BY$1:$BY$10,Data15!$BY$11:$BY$17</definedName>
    <definedName name="A126242022C_Data">Data15!$BY$11:$BY$17</definedName>
    <definedName name="A126242022C_Latest">Data15!$BY$17</definedName>
    <definedName name="A126242026L">Data16!$BR$1:$BR$10,Data16!$BR$11:$BR$17</definedName>
    <definedName name="A126242026L_Data">Data16!$BR$11:$BR$17</definedName>
    <definedName name="A126242026L_Latest">Data16!$BR$17</definedName>
    <definedName name="A126242030C">Data16!$DT$1:$DT$10,Data16!$DT$11:$DT$17</definedName>
    <definedName name="A126242030C_Data">Data16!$DT$11:$DT$17</definedName>
    <definedName name="A126242030C_Latest">Data16!$DT$17</definedName>
    <definedName name="A126242034L">Data14!$FI$1:$FI$10,Data14!$FI$11:$FI$17</definedName>
    <definedName name="A126242034L_Data">Data14!$FI$11:$FI$17</definedName>
    <definedName name="A126242034L_Latest">Data14!$FI$17</definedName>
    <definedName name="A126242038W">Data15!$CZ$1:$CZ$10,Data15!$CZ$11:$CZ$17</definedName>
    <definedName name="A126242038W_Data">Data15!$CZ$11:$CZ$17</definedName>
    <definedName name="A126242038W_Latest">Data15!$CZ$17</definedName>
    <definedName name="A126242042L">Data15!$GC$1:$GC$10,Data15!$GC$11:$GC$17</definedName>
    <definedName name="A126242042L_Data">Data15!$GC$11:$GC$17</definedName>
    <definedName name="A126242042L_Latest">Data15!$GC$17</definedName>
    <definedName name="A126242046W">Data14!$GJ$1:$GJ$10,Data14!$GJ$11:$GJ$17</definedName>
    <definedName name="A126242046W_Data">Data14!$GJ$11:$GJ$17</definedName>
    <definedName name="A126242046W_Latest">Data14!$GJ$17</definedName>
    <definedName name="A126242050L">Data14!$IL$1:$IL$10,Data14!$IL$11:$IL$17</definedName>
    <definedName name="A126242050L_Data">Data14!$IL$11:$IL$17</definedName>
    <definedName name="A126242050L_Latest">Data14!$IL$17</definedName>
    <definedName name="A126242054W">Data15!$W$1:$W$10,Data15!$W$11:$W$17</definedName>
    <definedName name="A126242054W_Data">Data15!$W$11:$W$17</definedName>
    <definedName name="A126242054W_Latest">Data15!$W$17</definedName>
    <definedName name="A126242058F">Data15!$FB$1:$FB$10,Data15!$FB$11:$FB$17</definedName>
    <definedName name="A126242058F_Data">Data15!$FB$11:$FB$17</definedName>
    <definedName name="A126242058F_Latest">Data15!$FB$17</definedName>
    <definedName name="A126242062W">Data15!$HD$1:$HD$10,Data15!$HD$11:$HD$17</definedName>
    <definedName name="A126242062W_Data">Data15!$HD$11:$HD$17</definedName>
    <definedName name="A126242062W_Latest">Data15!$HD$17</definedName>
    <definedName name="A126242066F">Data16!$AB$1:$AB$10,Data16!$AB$11:$AB$17</definedName>
    <definedName name="A126242066F_Data">Data16!$AB$11:$AB$17</definedName>
    <definedName name="A126242066F_Latest">Data16!$AB$17</definedName>
    <definedName name="A126242070W">Data16!$BC$1:$BC$10,Data16!$BC$11:$BC$17</definedName>
    <definedName name="A126242070W_Data">Data16!$BC$11:$BC$17</definedName>
    <definedName name="A126242070W_Latest">Data16!$BC$17</definedName>
    <definedName name="A126242074F">Data16!$DE$1:$DE$10,Data16!$DE$11:$DE$17</definedName>
    <definedName name="A126242074F_Data">Data16!$DE$11:$DE$17</definedName>
    <definedName name="A126242074F_Latest">Data16!$DE$17</definedName>
    <definedName name="A126242078R">Data15!$EM$1:$EM$10,Data15!$EM$11:$EM$17</definedName>
    <definedName name="A126242078R_Data">Data15!$EM$11:$EM$17</definedName>
    <definedName name="A126242078R_Latest">Data15!$EM$17</definedName>
    <definedName name="A126242082F">Data15!$IQ$1:$IQ$10,Data15!$IQ$11:$IQ$17</definedName>
    <definedName name="A126242082F_Data">Data15!$IQ$11:$IQ$17</definedName>
    <definedName name="A126242082F_Latest">Data15!$IQ$17</definedName>
    <definedName name="A126242086R">Data14!$HW$1:$HW$10,Data14!$HW$11:$HW$17</definedName>
    <definedName name="A126242086R_Data">Data14!$HW$11:$HW$17</definedName>
    <definedName name="A126242086R_Latest">Data14!$HW$17</definedName>
    <definedName name="A126242090F">Data15!$BJ$1:$BJ$10,Data15!$BJ$11:$BJ$17</definedName>
    <definedName name="A126242090F_Data">Data15!$BJ$11:$BJ$17</definedName>
    <definedName name="A126242090F_Latest">Data15!$BJ$17</definedName>
    <definedName name="A126242094R">Data15!$CK$1:$CK$10,Data15!$CK$11:$CK$17</definedName>
    <definedName name="A126242094R_Data">Data15!$CK$11:$CK$17</definedName>
    <definedName name="A126242094R_Latest">Data15!$CK$17</definedName>
    <definedName name="A126242098X">Data16!$CD$1:$CD$10,Data16!$CD$11:$CD$17</definedName>
    <definedName name="A126242098X_Data">Data16!$CD$11:$CD$17</definedName>
    <definedName name="A126242098X_Latest">Data16!$CD$17</definedName>
    <definedName name="A126242102C">Data16!$EF$1:$EF$10,Data16!$EF$11:$EF$17</definedName>
    <definedName name="A126242102C_Data">Data16!$EF$11:$EF$17</definedName>
    <definedName name="A126242102C_Latest">Data16!$EF$17</definedName>
    <definedName name="A126242106L">Data14!$FU$1:$FU$10,Data14!$FU$11:$FU$17</definedName>
    <definedName name="A126242106L_Data">Data14!$FU$11:$FU$17</definedName>
    <definedName name="A126242106L_Latest">Data14!$FU$17</definedName>
    <definedName name="A126242110C">Data15!$DL$1:$DL$10,Data15!$DL$11:$DL$17</definedName>
    <definedName name="A126242110C_Data">Data15!$DL$11:$DL$17</definedName>
    <definedName name="A126242110C_Latest">Data15!$DL$17</definedName>
    <definedName name="A126242114L">Data15!$GO$1:$GO$10,Data15!$GO$11:$GO$17</definedName>
    <definedName name="A126242114L_Data">Data15!$GO$11:$GO$17</definedName>
    <definedName name="A126242114L_Latest">Data15!$GO$17</definedName>
    <definedName name="A126242118W">Data14!$GV$1:$GV$10,Data14!$GV$11:$GV$17</definedName>
    <definedName name="A126242118W_Data">Data14!$GV$11:$GV$17</definedName>
    <definedName name="A126242118W_Latest">Data14!$GV$17</definedName>
    <definedName name="A126242122L">Data15!$H$1:$H$10,Data15!$H$11:$H$17</definedName>
    <definedName name="A126242122L_Data">Data15!$H$11:$H$17</definedName>
    <definedName name="A126242122L_Latest">Data15!$H$17</definedName>
    <definedName name="A126242126W">Data15!$AI$1:$AI$10,Data15!$AI$11:$AI$17</definedName>
    <definedName name="A126242126W_Data">Data15!$AI$11:$AI$17</definedName>
    <definedName name="A126242126W_Latest">Data15!$AI$17</definedName>
    <definedName name="A126242130L">Data15!$FN$1:$FN$10,Data15!$FN$11:$FN$17</definedName>
    <definedName name="A126242130L_Data">Data15!$FN$11:$FN$17</definedName>
    <definedName name="A126242130L_Latest">Data15!$FN$17</definedName>
    <definedName name="A126242134W">Data15!$HP$1:$HP$10,Data15!$HP$11:$HP$17</definedName>
    <definedName name="A126242134W_Data">Data15!$HP$11:$HP$17</definedName>
    <definedName name="A126242134W_Latest">Data15!$HP$17</definedName>
    <definedName name="A126242138F">Data4!$DE$1:$DE$10,Data4!$DE$11:$DE$17</definedName>
    <definedName name="A126242138F_Data">Data4!$DE$11:$DE$17</definedName>
    <definedName name="A126242138F_Latest">Data4!$DE$17</definedName>
    <definedName name="A126242142W">Data4!$EF$1:$EF$10,Data4!$EF$11:$EF$17</definedName>
    <definedName name="A126242142W_Data">Data4!$EF$11:$EF$17</definedName>
    <definedName name="A126242142W_Latest">Data4!$EF$17</definedName>
    <definedName name="A126242146F">Data4!$GH$1:$GH$10,Data4!$GH$11:$GH$17</definedName>
    <definedName name="A126242146F_Data">Data4!$GH$11:$GH$17</definedName>
    <definedName name="A126242146F_Latest">Data4!$GH$17</definedName>
    <definedName name="A126242150W">Data3!$HP$1:$HP$10,Data3!$HP$11:$HP$17</definedName>
    <definedName name="A126242150W_Data">Data3!$HP$11:$HP$17</definedName>
    <definedName name="A126242150W_Latest">Data3!$HP$17</definedName>
    <definedName name="A126242154F">Data4!$CD$1:$CD$10,Data4!$CD$11:$CD$17</definedName>
    <definedName name="A126242154F_Data">Data4!$CD$11:$CD$17</definedName>
    <definedName name="A126242154F_Latest">Data4!$CD$17</definedName>
    <definedName name="A126242158R">Data3!$BJ$1:$BJ$10,Data3!$BJ$11:$BJ$17</definedName>
    <definedName name="A126242158R_Data">Data3!$BJ$11:$BJ$17</definedName>
    <definedName name="A126242158R_Latest">Data3!$BJ$17</definedName>
    <definedName name="A126242162F">Data3!$EM$1:$EM$10,Data3!$EM$11:$EM$17</definedName>
    <definedName name="A126242162F_Data">Data3!$EM$11:$EM$17</definedName>
    <definedName name="A126242162F_Latest">Data3!$EM$17</definedName>
    <definedName name="A126242166R">Data3!$FN$1:$FN$10,Data3!$FN$11:$FN$17</definedName>
    <definedName name="A126242166R_Data">Data3!$FN$11:$FN$17</definedName>
    <definedName name="A126242166R_Latest">Data3!$FN$17</definedName>
    <definedName name="A126242170F">Data4!$FG$1:$FG$10,Data4!$FG$11:$FG$17</definedName>
    <definedName name="A126242170F_Data">Data4!$FG$11:$FG$17</definedName>
    <definedName name="A126242170F_Latest">Data4!$FG$17</definedName>
    <definedName name="A126242174R">Data4!$HI$1:$HI$10,Data4!$HI$11:$HI$17</definedName>
    <definedName name="A126242174R_Data">Data4!$HI$11:$HI$17</definedName>
    <definedName name="A126242174R_Latest">Data4!$HI$17</definedName>
    <definedName name="A126242178X">Data3!$H$1:$H$10,Data3!$H$11:$H$17</definedName>
    <definedName name="A126242178X_Data">Data3!$H$11:$H$17</definedName>
    <definedName name="A126242178X_Latest">Data3!$H$17</definedName>
    <definedName name="A126242182R">Data3!$GO$1:$GO$10,Data3!$GO$11:$GO$17</definedName>
    <definedName name="A126242182R_Data">Data3!$GO$11:$GO$17</definedName>
    <definedName name="A126242182R_Latest">Data3!$GO$17</definedName>
    <definedName name="A126242186X">Data4!$AB$1:$AB$10,Data4!$AB$11:$AB$17</definedName>
    <definedName name="A126242186X_Data">Data4!$AB$11:$AB$17</definedName>
    <definedName name="A126242186X_Latest">Data4!$AB$17</definedName>
    <definedName name="A126242190R">Data3!$AI$1:$AI$10,Data3!$AI$11:$AI$17</definedName>
    <definedName name="A126242190R_Data">Data3!$AI$11:$AI$17</definedName>
    <definedName name="A126242190R_Latest">Data3!$AI$17</definedName>
    <definedName name="A126242194X">Data3!$CK$1:$CK$10,Data3!$CK$11:$CK$17</definedName>
    <definedName name="A126242194X_Data">Data3!$CK$11:$CK$17</definedName>
    <definedName name="A126242194X_Latest">Data3!$CK$17</definedName>
    <definedName name="A126242198J">Data3!$DL$1:$DL$10,Data3!$DL$11:$DL$17</definedName>
    <definedName name="A126242198J_Data">Data3!$DL$11:$DL$17</definedName>
    <definedName name="A126242198J_Latest">Data3!$DL$17</definedName>
    <definedName name="A126242202L">Data3!$IQ$1:$IQ$10,Data3!$IQ$11:$IQ$17</definedName>
    <definedName name="A126242202L_Data">Data3!$IQ$11:$IQ$17</definedName>
    <definedName name="A126242202L_Latest">Data3!$IQ$17</definedName>
    <definedName name="A126242206W">Data4!$BC$1:$BC$10,Data4!$BC$11:$BC$17</definedName>
    <definedName name="A126242206W_Data">Data4!$BC$11:$BC$17</definedName>
    <definedName name="A126242206W_Latest">Data4!$BC$17</definedName>
    <definedName name="A126242210L">Data4!$CM$1:$CM$10,Data4!$CM$11:$CM$17</definedName>
    <definedName name="A126242210L_Data">Data4!$CM$11:$CM$17</definedName>
    <definedName name="A126242210L_Latest">Data4!$CM$17</definedName>
    <definedName name="A126242214W">Data4!$DN$1:$DN$10,Data4!$DN$11:$DN$17</definedName>
    <definedName name="A126242214W_Data">Data4!$DN$11:$DN$17</definedName>
    <definedName name="A126242214W_Latest">Data4!$DN$17</definedName>
    <definedName name="A126242218F">Data4!$FP$1:$FP$10,Data4!$FP$11:$FP$17</definedName>
    <definedName name="A126242218F_Data">Data4!$FP$11:$FP$17</definedName>
    <definedName name="A126242218F_Latest">Data4!$FP$17</definedName>
    <definedName name="A126242222W">Data3!$GX$1:$GX$10,Data3!$GX$11:$GX$17</definedName>
    <definedName name="A126242222W_Data">Data3!$GX$11:$GX$17</definedName>
    <definedName name="A126242222W_Latest">Data3!$GX$17</definedName>
    <definedName name="A126242226F">Data4!$BL$1:$BL$10,Data4!$BL$11:$BL$17</definedName>
    <definedName name="A126242226F_Data">Data4!$BL$11:$BL$17</definedName>
    <definedName name="A126242226F_Latest">Data4!$BL$17</definedName>
    <definedName name="A126242230W">Data3!$AR$1:$AR$10,Data3!$AR$11:$AR$17</definedName>
    <definedName name="A126242230W_Data">Data3!$AR$11:$AR$17</definedName>
    <definedName name="A126242230W_Latest">Data3!$AR$17</definedName>
    <definedName name="A126242234F">Data3!$DU$1:$DU$10,Data3!$DU$11:$DU$17</definedName>
    <definedName name="A126242234F_Data">Data3!$DU$11:$DU$17</definedName>
    <definedName name="A126242234F_Latest">Data3!$DU$17</definedName>
    <definedName name="A126242238R">Data3!$EV$1:$EV$10,Data3!$EV$11:$EV$17</definedName>
    <definedName name="A126242238R_Data">Data3!$EV$11:$EV$17</definedName>
    <definedName name="A126242238R_Latest">Data3!$EV$17</definedName>
    <definedName name="A126242242F">Data4!$EO$1:$EO$10,Data4!$EO$11:$EO$17</definedName>
    <definedName name="A126242242F_Data">Data4!$EO$11:$EO$17</definedName>
    <definedName name="A126242242F_Latest">Data4!$EO$17</definedName>
    <definedName name="A126242246R">Data4!$GQ$1:$GQ$10,Data4!$GQ$11:$GQ$17</definedName>
    <definedName name="A126242246R_Data">Data4!$GQ$11:$GQ$17</definedName>
    <definedName name="A126242246R_Latest">Data4!$GQ$17</definedName>
    <definedName name="A126242250F">Data2!$IF$1:$IF$10,Data2!$IF$11:$IF$17</definedName>
    <definedName name="A126242250F_Data">Data2!$IF$11:$IF$17</definedName>
    <definedName name="A126242250F_Latest">Data2!$IF$17</definedName>
    <definedName name="A126242254R">Data3!$FW$1:$FW$10,Data3!$FW$11:$FW$17</definedName>
    <definedName name="A126242254R_Data">Data3!$FW$11:$FW$17</definedName>
    <definedName name="A126242254R_Latest">Data3!$FW$17</definedName>
    <definedName name="A126242258X">Data4!$J$1:$J$10,Data4!$J$11:$J$17</definedName>
    <definedName name="A126242258X_Data">Data4!$J$11:$J$17</definedName>
    <definedName name="A126242258X_Latest">Data4!$J$17</definedName>
    <definedName name="A126242262R">Data3!$Q$1:$Q$10,Data3!$Q$11:$Q$17</definedName>
    <definedName name="A126242262R_Data">Data3!$Q$11:$Q$17</definedName>
    <definedName name="A126242262R_Latest">Data3!$Q$17</definedName>
    <definedName name="A126242266X">Data3!$BS$1:$BS$10,Data3!$BS$11:$BS$17</definedName>
    <definedName name="A126242266X_Data">Data3!$BS$11:$BS$17</definedName>
    <definedName name="A126242266X_Latest">Data3!$BS$17</definedName>
    <definedName name="A126242270R">Data3!$CT$1:$CT$10,Data3!$CT$11:$CT$17</definedName>
    <definedName name="A126242270R_Data">Data3!$CT$11:$CT$17</definedName>
    <definedName name="A126242270R_Latest">Data3!$CT$17</definedName>
    <definedName name="A126242274X">Data3!$HY$1:$HY$10,Data3!$HY$11:$HY$17</definedName>
    <definedName name="A126242274X_Data">Data3!$HY$11:$HY$17</definedName>
    <definedName name="A126242274X_Latest">Data3!$HY$17</definedName>
    <definedName name="A126242278J">Data4!$AK$1:$AK$10,Data4!$AK$11:$AK$17</definedName>
    <definedName name="A126242278J_Data">Data4!$AK$11:$AK$17</definedName>
    <definedName name="A126242278J_Latest">Data4!$AK$17</definedName>
    <definedName name="A126242282X">Data4!$CS$1:$CS$10,Data4!$CS$11:$CS$17</definedName>
    <definedName name="A126242282X_Data">Data4!$CS$11:$CS$17</definedName>
    <definedName name="A126242282X_Latest">Data4!$CS$17</definedName>
    <definedName name="A126242286J">Data4!$DT$1:$DT$10,Data4!$DT$11:$DT$17</definedName>
    <definedName name="A126242286J_Data">Data4!$DT$11:$DT$17</definedName>
    <definedName name="A126242286J_Latest">Data4!$DT$17</definedName>
    <definedName name="A126242290X">Data4!$FV$1:$FV$10,Data4!$FV$11:$FV$17</definedName>
    <definedName name="A126242290X_Data">Data4!$FV$11:$FV$17</definedName>
    <definedName name="A126242290X_Latest">Data4!$FV$17</definedName>
    <definedName name="A126242294J">Data3!$HD$1:$HD$10,Data3!$HD$11:$HD$17</definedName>
    <definedName name="A126242294J_Data">Data3!$HD$11:$HD$17</definedName>
    <definedName name="A126242294J_Latest">Data3!$HD$17</definedName>
    <definedName name="A126242298T">Data4!$BR$1:$BR$10,Data4!$BR$11:$BR$17</definedName>
    <definedName name="A126242298T_Data">Data4!$BR$11:$BR$17</definedName>
    <definedName name="A126242298T_Latest">Data4!$BR$17</definedName>
    <definedName name="A126242302W">Data3!$AX$1:$AX$10,Data3!$AX$11:$AX$17</definedName>
    <definedName name="A126242302W_Data">Data3!$AX$11:$AX$17</definedName>
    <definedName name="A126242302W_Latest">Data3!$AX$17</definedName>
    <definedName name="A126242306F">Data3!$EA$1:$EA$10,Data3!$EA$11:$EA$17</definedName>
    <definedName name="A126242306F_Data">Data3!$EA$11:$EA$17</definedName>
    <definedName name="A126242306F_Latest">Data3!$EA$17</definedName>
    <definedName name="A126242310W">Data3!$FB$1:$FB$10,Data3!$FB$11:$FB$17</definedName>
    <definedName name="A126242310W_Data">Data3!$FB$11:$FB$17</definedName>
    <definedName name="A126242310W_Latest">Data3!$FB$17</definedName>
    <definedName name="A126242314F">Data4!$EU$1:$EU$10,Data4!$EU$11:$EU$17</definedName>
    <definedName name="A126242314F_Data">Data4!$EU$11:$EU$17</definedName>
    <definedName name="A126242314F_Latest">Data4!$EU$17</definedName>
    <definedName name="A126242318R">Data4!$GW$1:$GW$10,Data4!$GW$11:$GW$17</definedName>
    <definedName name="A126242318R_Data">Data4!$GW$11:$GW$17</definedName>
    <definedName name="A126242318R_Latest">Data4!$GW$17</definedName>
    <definedName name="A126242322F">Data2!$IL$1:$IL$10,Data2!$IL$11:$IL$17</definedName>
    <definedName name="A126242322F_Data">Data2!$IL$11:$IL$17</definedName>
    <definedName name="A126242322F_Latest">Data2!$IL$17</definedName>
    <definedName name="A126242326R">Data3!$GC$1:$GC$10,Data3!$GC$11:$GC$17</definedName>
    <definedName name="A126242326R_Data">Data3!$GC$11:$GC$17</definedName>
    <definedName name="A126242326R_Latest">Data3!$GC$17</definedName>
    <definedName name="A126242330F">Data4!$P$1:$P$10,Data4!$P$11:$P$17</definedName>
    <definedName name="A126242330F_Data">Data4!$P$11:$P$17</definedName>
    <definedName name="A126242330F_Latest">Data4!$P$17</definedName>
    <definedName name="A126242334R">Data3!$W$1:$W$10,Data3!$W$11:$W$17</definedName>
    <definedName name="A126242334R_Data">Data3!$W$11:$W$17</definedName>
    <definedName name="A126242334R_Latest">Data3!$W$17</definedName>
    <definedName name="A126242338X">Data3!$BY$1:$BY$10,Data3!$BY$11:$BY$17</definedName>
    <definedName name="A126242338X_Data">Data3!$BY$11:$BY$17</definedName>
    <definedName name="A126242338X_Latest">Data3!$BY$17</definedName>
    <definedName name="A126242342R">Data3!$CZ$1:$CZ$10,Data3!$CZ$11:$CZ$17</definedName>
    <definedName name="A126242342R_Data">Data3!$CZ$11:$CZ$17</definedName>
    <definedName name="A126242342R_Latest">Data3!$CZ$17</definedName>
    <definedName name="A126242346X">Data3!$IE$1:$IE$10,Data3!$IE$11:$IE$17</definedName>
    <definedName name="A126242346X_Data">Data3!$IE$11:$IE$17</definedName>
    <definedName name="A126242346X_Latest">Data3!$IE$17</definedName>
    <definedName name="A126242350R">Data4!$AQ$1:$AQ$10,Data4!$AQ$11:$AQ$17</definedName>
    <definedName name="A126242350R_Data">Data4!$AQ$11:$AQ$17</definedName>
    <definedName name="A126242350R_Latest">Data4!$AQ$17</definedName>
    <definedName name="A126242354X">Data4!$CY$1:$CY$10,Data4!$CY$11:$CY$17</definedName>
    <definedName name="A126242354X_Data">Data4!$CY$11:$CY$17</definedName>
    <definedName name="A126242354X_Latest">Data4!$CY$17</definedName>
    <definedName name="A126242358J">Data4!$DZ$1:$DZ$10,Data4!$DZ$11:$DZ$17</definedName>
    <definedName name="A126242358J_Data">Data4!$DZ$11:$DZ$17</definedName>
    <definedName name="A126242358J_Latest">Data4!$DZ$17</definedName>
    <definedName name="A126242362X">Data4!$GB$1:$GB$10,Data4!$GB$11:$GB$17</definedName>
    <definedName name="A126242362X_Data">Data4!$GB$11:$GB$17</definedName>
    <definedName name="A126242362X_Latest">Data4!$GB$17</definedName>
    <definedName name="A126242366J">Data3!$HJ$1:$HJ$10,Data3!$HJ$11:$HJ$17</definedName>
    <definedName name="A126242366J_Data">Data3!$HJ$11:$HJ$17</definedName>
    <definedName name="A126242366J_Latest">Data3!$HJ$17</definedName>
    <definedName name="A126242370X">Data4!$BX$1:$BX$10,Data4!$BX$11:$BX$17</definedName>
    <definedName name="A126242370X_Data">Data4!$BX$11:$BX$17</definedName>
    <definedName name="A126242370X_Latest">Data4!$BX$17</definedName>
    <definedName name="A126242374J">Data3!$BD$1:$BD$10,Data3!$BD$11:$BD$17</definedName>
    <definedName name="A126242374J_Data">Data3!$BD$11:$BD$17</definedName>
    <definedName name="A126242374J_Latest">Data3!$BD$17</definedName>
    <definedName name="A126242378T">Data3!$EG$1:$EG$10,Data3!$EG$11:$EG$17</definedName>
    <definedName name="A126242378T_Data">Data3!$EG$11:$EG$17</definedName>
    <definedName name="A126242378T_Latest">Data3!$EG$17</definedName>
    <definedName name="A126242382J">Data3!$FH$1:$FH$10,Data3!$FH$11:$FH$17</definedName>
    <definedName name="A126242382J_Data">Data3!$FH$11:$FH$17</definedName>
    <definedName name="A126242382J_Latest">Data3!$FH$17</definedName>
    <definedName name="A126242386T">Data4!$FA$1:$FA$10,Data4!$FA$11:$FA$17</definedName>
    <definedName name="A126242386T_Data">Data4!$FA$11:$FA$17</definedName>
    <definedName name="A126242386T_Latest">Data4!$FA$17</definedName>
    <definedName name="A126242390J">Data4!$HC$1:$HC$10,Data4!$HC$11:$HC$17</definedName>
    <definedName name="A126242390J_Data">Data4!$HC$11:$HC$17</definedName>
    <definedName name="A126242390J_Latest">Data4!$HC$17</definedName>
    <definedName name="A126242394T">Data3!$B$1:$B$10,Data3!$B$11:$B$17</definedName>
    <definedName name="A126242394T_Data">Data3!$B$11:$B$17</definedName>
    <definedName name="A126242394T_Latest">Data3!$B$17</definedName>
    <definedName name="A126242398A">Data3!$GI$1:$GI$10,Data3!$GI$11:$GI$17</definedName>
    <definedName name="A126242398A_Data">Data3!$GI$11:$GI$17</definedName>
    <definedName name="A126242398A_Latest">Data3!$GI$17</definedName>
    <definedName name="A126242402F">Data4!$V$1:$V$10,Data4!$V$11:$V$17</definedName>
    <definedName name="A126242402F_Data">Data4!$V$11:$V$17</definedName>
    <definedName name="A126242402F_Latest">Data4!$V$17</definedName>
    <definedName name="A126242406R">Data3!$AC$1:$AC$10,Data3!$AC$11:$AC$17</definedName>
    <definedName name="A126242406R_Data">Data3!$AC$11:$AC$17</definedName>
    <definedName name="A126242406R_Latest">Data3!$AC$17</definedName>
    <definedName name="A126242410F">Data3!$CE$1:$CE$10,Data3!$CE$11:$CE$17</definedName>
    <definedName name="A126242410F_Data">Data3!$CE$11:$CE$17</definedName>
    <definedName name="A126242410F_Latest">Data3!$CE$17</definedName>
    <definedName name="A126242414R">Data3!$DF$1:$DF$10,Data3!$DF$11:$DF$17</definedName>
    <definedName name="A126242414R_Data">Data3!$DF$11:$DF$17</definedName>
    <definedName name="A126242414R_Latest">Data3!$DF$17</definedName>
    <definedName name="A126242418X">Data3!$IK$1:$IK$10,Data3!$IK$11:$IK$17</definedName>
    <definedName name="A126242418X_Data">Data3!$IK$11:$IK$17</definedName>
    <definedName name="A126242418X_Latest">Data3!$IK$17</definedName>
    <definedName name="A126242422R">Data4!$AW$1:$AW$10,Data4!$AW$11:$AW$17</definedName>
    <definedName name="A126242422R_Data">Data4!$AW$11:$AW$17</definedName>
    <definedName name="A126242422R_Latest">Data4!$AW$17</definedName>
    <definedName name="A126242498K">Data4!$DB$1:$DB$10,Data4!$DB$11:$DB$17</definedName>
    <definedName name="A126242498K_Data">Data4!$DB$11:$DB$17</definedName>
    <definedName name="A126242498K_Latest">Data4!$DB$17</definedName>
    <definedName name="A126242502R">Data4!$EC$1:$EC$10,Data4!$EC$11:$EC$17</definedName>
    <definedName name="A126242502R_Data">Data4!$EC$11:$EC$17</definedName>
    <definedName name="A126242502R_Latest">Data4!$EC$17</definedName>
    <definedName name="A126242506X">Data4!$GE$1:$GE$10,Data4!$GE$11:$GE$17</definedName>
    <definedName name="A126242506X_Data">Data4!$GE$11:$GE$17</definedName>
    <definedName name="A126242506X_Latest">Data4!$GE$17</definedName>
    <definedName name="A126242510R">Data3!$HM$1:$HM$10,Data3!$HM$11:$HM$17</definedName>
    <definedName name="A126242510R_Data">Data3!$HM$11:$HM$17</definedName>
    <definedName name="A126242510R_Latest">Data3!$HM$17</definedName>
    <definedName name="A126242514X">Data4!$CA$1:$CA$10,Data4!$CA$11:$CA$17</definedName>
    <definedName name="A126242514X_Data">Data4!$CA$11:$CA$17</definedName>
    <definedName name="A126242514X_Latest">Data4!$CA$17</definedName>
    <definedName name="A126242518J">Data3!$BG$1:$BG$10,Data3!$BG$11:$BG$17</definedName>
    <definedName name="A126242518J_Data">Data3!$BG$11:$BG$17</definedName>
    <definedName name="A126242518J_Latest">Data3!$BG$17</definedName>
    <definedName name="A126242522X">Data3!$EJ$1:$EJ$10,Data3!$EJ$11:$EJ$17</definedName>
    <definedName name="A126242522X_Data">Data3!$EJ$11:$EJ$17</definedName>
    <definedName name="A126242522X_Latest">Data3!$EJ$17</definedName>
    <definedName name="A126242526J">Data3!$FK$1:$FK$10,Data3!$FK$11:$FK$17</definedName>
    <definedName name="A126242526J_Data">Data3!$FK$11:$FK$17</definedName>
    <definedName name="A126242526J_Latest">Data3!$FK$17</definedName>
    <definedName name="A126242530X">Data4!$FD$1:$FD$10,Data4!$FD$11:$FD$17</definedName>
    <definedName name="A126242530X_Data">Data4!$FD$11:$FD$17</definedName>
    <definedName name="A126242530X_Latest">Data4!$FD$17</definedName>
    <definedName name="A126242534J">Data4!$HF$1:$HF$10,Data4!$HF$11:$HF$17</definedName>
    <definedName name="A126242534J_Data">Data4!$HF$11:$HF$17</definedName>
    <definedName name="A126242534J_Latest">Data4!$HF$17</definedName>
    <definedName name="A126242538T">Data3!$E$1:$E$10,Data3!$E$11:$E$17</definedName>
    <definedName name="A126242538T_Data">Data3!$E$11:$E$17</definedName>
    <definedName name="A126242538T_Latest">Data3!$E$17</definedName>
    <definedName name="A126242542J">Data3!$GL$1:$GL$10,Data3!$GL$11:$GL$17</definedName>
    <definedName name="A126242542J_Data">Data3!$GL$11:$GL$17</definedName>
    <definedName name="A126242542J_Latest">Data3!$GL$17</definedName>
    <definedName name="A126242546T">Data4!$Y$1:$Y$10,Data4!$Y$11:$Y$17</definedName>
    <definedName name="A126242546T_Data">Data4!$Y$11:$Y$17</definedName>
    <definedName name="A126242546T_Latest">Data4!$Y$17</definedName>
    <definedName name="A126242550J">Data3!$AF$1:$AF$10,Data3!$AF$11:$AF$17</definedName>
    <definedName name="A126242550J_Data">Data3!$AF$11:$AF$17</definedName>
    <definedName name="A126242550J_Latest">Data3!$AF$17</definedName>
    <definedName name="A126242554T">Data3!$CH$1:$CH$10,Data3!$CH$11:$CH$17</definedName>
    <definedName name="A126242554T_Data">Data3!$CH$11:$CH$17</definedName>
    <definedName name="A126242554T_Latest">Data3!$CH$17</definedName>
    <definedName name="A126242558A">Data3!$DI$1:$DI$10,Data3!$DI$11:$DI$17</definedName>
    <definedName name="A126242558A_Data">Data3!$DI$11:$DI$17</definedName>
    <definedName name="A126242558A_Latest">Data3!$DI$17</definedName>
    <definedName name="A126242562T">Data3!$IN$1:$IN$10,Data3!$IN$11:$IN$17</definedName>
    <definedName name="A126242562T_Data">Data3!$IN$11:$IN$17</definedName>
    <definedName name="A126242562T_Latest">Data3!$IN$17</definedName>
    <definedName name="A126242566A">Data4!$AZ$1:$AZ$10,Data4!$AZ$11:$AZ$17</definedName>
    <definedName name="A126242566A_Data">Data4!$AZ$11:$AZ$17</definedName>
    <definedName name="A126242566A_Latest">Data4!$AZ$17</definedName>
    <definedName name="A126242570T">Data4!$DK$1:$DK$10,Data4!$DK$11:$DK$17</definedName>
    <definedName name="A126242570T_Data">Data4!$DK$11:$DK$17</definedName>
    <definedName name="A126242570T_Latest">Data4!$DK$17</definedName>
    <definedName name="A126242574A">Data4!$EL$1:$EL$10,Data4!$EL$11:$EL$17</definedName>
    <definedName name="A126242574A_Data">Data4!$EL$11:$EL$17</definedName>
    <definedName name="A126242574A_Latest">Data4!$EL$17</definedName>
    <definedName name="A126242578K">Data4!$GN$1:$GN$10,Data4!$GN$11:$GN$17</definedName>
    <definedName name="A126242578K_Data">Data4!$GN$11:$GN$17</definedName>
    <definedName name="A126242578K_Latest">Data4!$GN$17</definedName>
    <definedName name="A126242582A">Data3!$HV$1:$HV$10,Data3!$HV$11:$HV$17</definedName>
    <definedName name="A126242582A_Data">Data3!$HV$11:$HV$17</definedName>
    <definedName name="A126242582A_Latest">Data3!$HV$17</definedName>
    <definedName name="A126242586K">Data4!$CJ$1:$CJ$10,Data4!$CJ$11:$CJ$17</definedName>
    <definedName name="A126242586K_Data">Data4!$CJ$11:$CJ$17</definedName>
    <definedName name="A126242586K_Latest">Data4!$CJ$17</definedName>
    <definedName name="A126242590A">Data3!$BP$1:$BP$10,Data3!$BP$11:$BP$17</definedName>
    <definedName name="A126242590A_Data">Data3!$BP$11:$BP$17</definedName>
    <definedName name="A126242590A_Latest">Data3!$BP$17</definedName>
    <definedName name="A126242594K">Data3!$ES$1:$ES$10,Data3!$ES$11:$ES$17</definedName>
    <definedName name="A126242594K_Data">Data3!$ES$11:$ES$17</definedName>
    <definedName name="A126242594K_Latest">Data3!$ES$17</definedName>
    <definedName name="A126242598V">Data3!$FT$1:$FT$10,Data3!$FT$11:$FT$17</definedName>
    <definedName name="A126242598V_Data">Data3!$FT$11:$FT$17</definedName>
    <definedName name="A126242598V_Latest">Data3!$FT$17</definedName>
    <definedName name="A126242602X">Data4!$FM$1:$FM$10,Data4!$FM$11:$FM$17</definedName>
    <definedName name="A126242602X_Data">Data4!$FM$11:$FM$17</definedName>
    <definedName name="A126242602X_Latest">Data4!$FM$17</definedName>
    <definedName name="A126242606J">Data4!$HO$1:$HO$10,Data4!$HO$11:$HO$17</definedName>
    <definedName name="A126242606J_Data">Data4!$HO$11:$HO$17</definedName>
    <definedName name="A126242606J_Latest">Data4!$HO$17</definedName>
    <definedName name="A126242610X">Data3!$N$1:$N$10,Data3!$N$11:$N$17</definedName>
    <definedName name="A126242610X_Data">Data3!$N$11:$N$17</definedName>
    <definedName name="A126242610X_Latest">Data3!$N$17</definedName>
    <definedName name="A126242614J">Data3!$GU$1:$GU$10,Data3!$GU$11:$GU$17</definedName>
    <definedName name="A126242614J_Data">Data3!$GU$11:$GU$17</definedName>
    <definedName name="A126242614J_Latest">Data3!$GU$17</definedName>
    <definedName name="A126242618T">Data4!$AH$1:$AH$10,Data4!$AH$11:$AH$17</definedName>
    <definedName name="A126242618T_Data">Data4!$AH$11:$AH$17</definedName>
    <definedName name="A126242618T_Latest">Data4!$AH$17</definedName>
    <definedName name="A126242622J">Data3!$AO$1:$AO$10,Data3!$AO$11:$AO$17</definedName>
    <definedName name="A126242622J_Data">Data3!$AO$11:$AO$17</definedName>
    <definedName name="A126242622J_Latest">Data3!$AO$17</definedName>
    <definedName name="A126242626T">Data3!$CQ$1:$CQ$10,Data3!$CQ$11:$CQ$17</definedName>
    <definedName name="A126242626T_Data">Data3!$CQ$11:$CQ$17</definedName>
    <definedName name="A126242626T_Latest">Data3!$CQ$17</definedName>
    <definedName name="A126242630J">Data3!$DR$1:$DR$10,Data3!$DR$11:$DR$17</definedName>
    <definedName name="A126242630J_Data">Data3!$DR$11:$DR$17</definedName>
    <definedName name="A126242630J_Latest">Data3!$DR$17</definedName>
    <definedName name="A126242634T">Data4!$G$1:$G$10,Data4!$G$11:$G$17</definedName>
    <definedName name="A126242634T_Data">Data4!$G$11:$G$17</definedName>
    <definedName name="A126242634T_Latest">Data4!$G$17</definedName>
    <definedName name="A126242638A">Data4!$BI$1:$BI$10,Data4!$BI$11:$BI$17</definedName>
    <definedName name="A126242638A_Data">Data4!$BI$11:$BI$17</definedName>
    <definedName name="A126242638A_Latest">Data4!$BI$17</definedName>
    <definedName name="A126242642T">Data4!$CP$1:$CP$10,Data4!$CP$11:$CP$17</definedName>
    <definedName name="A126242642T_Data">Data4!$CP$11:$CP$17</definedName>
    <definedName name="A126242642T_Latest">Data4!$CP$17</definedName>
    <definedName name="A126242646A">Data4!$DQ$1:$DQ$10,Data4!$DQ$11:$DQ$17</definedName>
    <definedName name="A126242646A_Data">Data4!$DQ$11:$DQ$17</definedName>
    <definedName name="A126242646A_Latest">Data4!$DQ$17</definedName>
    <definedName name="A126242650T">Data4!$FS$1:$FS$10,Data4!$FS$11:$FS$17</definedName>
    <definedName name="A126242650T_Data">Data4!$FS$11:$FS$17</definedName>
    <definedName name="A126242650T_Latest">Data4!$FS$17</definedName>
    <definedName name="A126242654A">Data3!$HA$1:$HA$10,Data3!$HA$11:$HA$17</definedName>
    <definedName name="A126242654A_Data">Data3!$HA$11:$HA$17</definedName>
    <definedName name="A126242654A_Latest">Data3!$HA$17</definedName>
    <definedName name="A126242658K">Data4!$BO$1:$BO$10,Data4!$BO$11:$BO$17</definedName>
    <definedName name="A126242658K_Data">Data4!$BO$11:$BO$17</definedName>
    <definedName name="A126242658K_Latest">Data4!$BO$17</definedName>
    <definedName name="A126242662A">Data3!$AU$1:$AU$10,Data3!$AU$11:$AU$17</definedName>
    <definedName name="A126242662A_Data">Data3!$AU$11:$AU$17</definedName>
    <definedName name="A126242662A_Latest">Data3!$AU$17</definedName>
    <definedName name="A126242666K">Data3!$DX$1:$DX$10,Data3!$DX$11:$DX$17</definedName>
    <definedName name="A126242666K_Data">Data3!$DX$11:$DX$17</definedName>
    <definedName name="A126242666K_Latest">Data3!$DX$17</definedName>
    <definedName name="A126242670A">Data3!$EY$1:$EY$10,Data3!$EY$11:$EY$17</definedName>
    <definedName name="A126242670A_Data">Data3!$EY$11:$EY$17</definedName>
    <definedName name="A126242670A_Latest">Data3!$EY$17</definedName>
    <definedName name="A126242674K">Data4!$ER$1:$ER$10,Data4!$ER$11:$ER$17</definedName>
    <definedName name="A126242674K_Data">Data4!$ER$11:$ER$17</definedName>
    <definedName name="A126242674K_Latest">Data4!$ER$17</definedName>
    <definedName name="A126242678V">Data4!$GT$1:$GT$10,Data4!$GT$11:$GT$17</definedName>
    <definedName name="A126242678V_Data">Data4!$GT$11:$GT$17</definedName>
    <definedName name="A126242678V_Latest">Data4!$GT$17</definedName>
    <definedName name="A126242682K">Data2!$II$1:$II$10,Data2!$II$11:$II$17</definedName>
    <definedName name="A126242682K_Data">Data2!$II$11:$II$17</definedName>
    <definedName name="A126242682K_Latest">Data2!$II$17</definedName>
    <definedName name="A126242686V">Data3!$FZ$1:$FZ$10,Data3!$FZ$11:$FZ$17</definedName>
    <definedName name="A126242686V_Data">Data3!$FZ$11:$FZ$17</definedName>
    <definedName name="A126242686V_Latest">Data3!$FZ$17</definedName>
    <definedName name="A126242690K">Data4!$M$1:$M$10,Data4!$M$11:$M$17</definedName>
    <definedName name="A126242690K_Data">Data4!$M$11:$M$17</definedName>
    <definedName name="A126242690K_Latest">Data4!$M$17</definedName>
    <definedName name="A126242694V">Data3!$T$1:$T$10,Data3!$T$11:$T$17</definedName>
    <definedName name="A126242694V_Data">Data3!$T$11:$T$17</definedName>
    <definedName name="A126242694V_Latest">Data3!$T$17</definedName>
    <definedName name="A126242698C">Data3!$BV$1:$BV$10,Data3!$BV$11:$BV$17</definedName>
    <definedName name="A126242698C_Data">Data3!$BV$11:$BV$17</definedName>
    <definedName name="A126242698C_Latest">Data3!$BV$17</definedName>
    <definedName name="A126242702J">Data3!$CW$1:$CW$10,Data3!$CW$11:$CW$17</definedName>
    <definedName name="A126242702J_Data">Data3!$CW$11:$CW$17</definedName>
    <definedName name="A126242702J_Latest">Data3!$CW$17</definedName>
    <definedName name="A126242706T">Data3!$IB$1:$IB$10,Data3!$IB$11:$IB$17</definedName>
    <definedName name="A126242706T_Data">Data3!$IB$11:$IB$17</definedName>
    <definedName name="A126242706T_Latest">Data3!$IB$17</definedName>
    <definedName name="A126242710J">Data4!$AN$1:$AN$10,Data4!$AN$11:$AN$17</definedName>
    <definedName name="A126242710J_Data">Data4!$AN$11:$AN$17</definedName>
    <definedName name="A126242710J_Latest">Data4!$AN$17</definedName>
    <definedName name="A126242786C">Data4!$CV$1:$CV$10,Data4!$CV$11:$CV$17</definedName>
    <definedName name="A126242786C_Data">Data4!$CV$11:$CV$17</definedName>
    <definedName name="A126242786C_Latest">Data4!$CV$17</definedName>
    <definedName name="A126242790V">Data4!$DW$1:$DW$10,Data4!$DW$11:$DW$17</definedName>
    <definedName name="A126242790V_Data">Data4!$DW$11:$DW$17</definedName>
    <definedName name="A126242790V_Latest">Data4!$DW$17</definedName>
    <definedName name="A126242794C">Data4!$FY$1:$FY$10,Data4!$FY$11:$FY$17</definedName>
    <definedName name="A126242794C_Data">Data4!$FY$11:$FY$17</definedName>
    <definedName name="A126242794C_Latest">Data4!$FY$17</definedName>
    <definedName name="A126242798L">Data3!$HG$1:$HG$10,Data3!$HG$11:$HG$17</definedName>
    <definedName name="A126242798L_Data">Data3!$HG$11:$HG$17</definedName>
    <definedName name="A126242798L_Latest">Data3!$HG$17</definedName>
    <definedName name="A126242802T">Data4!$BU$1:$BU$10,Data4!$BU$11:$BU$17</definedName>
    <definedName name="A126242802T_Data">Data4!$BU$11:$BU$17</definedName>
    <definedName name="A126242802T_Latest">Data4!$BU$17</definedName>
    <definedName name="A126242806A">Data3!$BA$1:$BA$10,Data3!$BA$11:$BA$17</definedName>
    <definedName name="A126242806A_Data">Data3!$BA$11:$BA$17</definedName>
    <definedName name="A126242806A_Latest">Data3!$BA$17</definedName>
    <definedName name="A126242810T">Data3!$ED$1:$ED$10,Data3!$ED$11:$ED$17</definedName>
    <definedName name="A126242810T_Data">Data3!$ED$11:$ED$17</definedName>
    <definedName name="A126242810T_Latest">Data3!$ED$17</definedName>
    <definedName name="A126242814A">Data3!$FE$1:$FE$10,Data3!$FE$11:$FE$17</definedName>
    <definedName name="A126242814A_Data">Data3!$FE$11:$FE$17</definedName>
    <definedName name="A126242814A_Latest">Data3!$FE$17</definedName>
    <definedName name="A126242818K">Data4!$EX$1:$EX$10,Data4!$EX$11:$EX$17</definedName>
    <definedName name="A126242818K_Data">Data4!$EX$11:$EX$17</definedName>
    <definedName name="A126242818K_Latest">Data4!$EX$17</definedName>
    <definedName name="A126242822A">Data4!$GZ$1:$GZ$10,Data4!$GZ$11:$GZ$17</definedName>
    <definedName name="A126242822A_Data">Data4!$GZ$11:$GZ$17</definedName>
    <definedName name="A126242822A_Latest">Data4!$GZ$17</definedName>
    <definedName name="A126242826K">Data2!$IO$1:$IO$10,Data2!$IO$11:$IO$17</definedName>
    <definedName name="A126242826K_Data">Data2!$IO$11:$IO$17</definedName>
    <definedName name="A126242826K_Latest">Data2!$IO$17</definedName>
    <definedName name="A126242830A">Data3!$GF$1:$GF$10,Data3!$GF$11:$GF$17</definedName>
    <definedName name="A126242830A_Data">Data3!$GF$11:$GF$17</definedName>
    <definedName name="A126242830A_Latest">Data3!$GF$17</definedName>
    <definedName name="A126242834K">Data4!$S$1:$S$10,Data4!$S$11:$S$17</definedName>
    <definedName name="A126242834K_Data">Data4!$S$11:$S$17</definedName>
    <definedName name="A126242834K_Latest">Data4!$S$17</definedName>
    <definedName name="A126242838V">Data3!$Z$1:$Z$10,Data3!$Z$11:$Z$17</definedName>
    <definedName name="A126242838V_Data">Data3!$Z$11:$Z$17</definedName>
    <definedName name="A126242838V_Latest">Data3!$Z$17</definedName>
    <definedName name="A126242842K">Data3!$CB$1:$CB$10,Data3!$CB$11:$CB$17</definedName>
    <definedName name="A126242842K_Data">Data3!$CB$11:$CB$17</definedName>
    <definedName name="A126242842K_Latest">Data3!$CB$17</definedName>
    <definedName name="A126242846V">Data3!$DC$1:$DC$10,Data3!$DC$11:$DC$17</definedName>
    <definedName name="A126242846V_Data">Data3!$DC$11:$DC$17</definedName>
    <definedName name="A126242846V_Latest">Data3!$DC$17</definedName>
    <definedName name="A126242850K">Data3!$IH$1:$IH$10,Data3!$IH$11:$IH$17</definedName>
    <definedName name="A126242850K_Data">Data3!$IH$11:$IH$17</definedName>
    <definedName name="A126242850K_Latest">Data3!$IH$17</definedName>
    <definedName name="A126242854V">Data4!$AT$1:$AT$10,Data4!$AT$11:$AT$17</definedName>
    <definedName name="A126242854V_Data">Data4!$AT$11:$AT$17</definedName>
    <definedName name="A126242854V_Latest">Data4!$AT$17</definedName>
    <definedName name="A126242858C">Data4!$DH$1:$DH$10,Data4!$DH$11:$DH$17</definedName>
    <definedName name="A126242858C_Data">Data4!$DH$11:$DH$17</definedName>
    <definedName name="A126242858C_Latest">Data4!$DH$17</definedName>
    <definedName name="A126242862V">Data4!$EI$1:$EI$10,Data4!$EI$11:$EI$17</definedName>
    <definedName name="A126242862V_Data">Data4!$EI$11:$EI$17</definedName>
    <definedName name="A126242862V_Latest">Data4!$EI$17</definedName>
    <definedName name="A126242866C">Data4!$GK$1:$GK$10,Data4!$GK$11:$GK$17</definedName>
    <definedName name="A126242866C_Data">Data4!$GK$11:$GK$17</definedName>
    <definedName name="A126242866C_Latest">Data4!$GK$17</definedName>
    <definedName name="A126242870V">Data3!$HS$1:$HS$10,Data3!$HS$11:$HS$17</definedName>
    <definedName name="A126242870V_Data">Data3!$HS$11:$HS$17</definedName>
    <definedName name="A126242870V_Latest">Data3!$HS$17</definedName>
    <definedName name="A126242874C">Data4!$CG$1:$CG$10,Data4!$CG$11:$CG$17</definedName>
    <definedName name="A126242874C_Data">Data4!$CG$11:$CG$17</definedName>
    <definedName name="A126242874C_Latest">Data4!$CG$17</definedName>
    <definedName name="A126242878L">Data3!$BM$1:$BM$10,Data3!$BM$11:$BM$17</definedName>
    <definedName name="A126242878L_Data">Data3!$BM$11:$BM$17</definedName>
    <definedName name="A126242878L_Latest">Data3!$BM$17</definedName>
    <definedName name="A126242882C">Data3!$EP$1:$EP$10,Data3!$EP$11:$EP$17</definedName>
    <definedName name="A126242882C_Data">Data3!$EP$11:$EP$17</definedName>
    <definedName name="A126242882C_Latest">Data3!$EP$17</definedName>
    <definedName name="A126242886L">Data3!$FQ$1:$FQ$10,Data3!$FQ$11:$FQ$17</definedName>
    <definedName name="A126242886L_Data">Data3!$FQ$11:$FQ$17</definedName>
    <definedName name="A126242886L_Latest">Data3!$FQ$17</definedName>
    <definedName name="A126242890C">Data4!$FJ$1:$FJ$10,Data4!$FJ$11:$FJ$17</definedName>
    <definedName name="A126242890C_Data">Data4!$FJ$11:$FJ$17</definedName>
    <definedName name="A126242890C_Latest">Data4!$FJ$17</definedName>
    <definedName name="A126242894L">Data4!$HL$1:$HL$10,Data4!$HL$11:$HL$17</definedName>
    <definedName name="A126242894L_Data">Data4!$HL$11:$HL$17</definedName>
    <definedName name="A126242894L_Latest">Data4!$HL$17</definedName>
    <definedName name="A126242898W">Data3!$K$1:$K$10,Data3!$K$11:$K$17</definedName>
    <definedName name="A126242898W_Data">Data3!$K$11:$K$17</definedName>
    <definedName name="A126242898W_Latest">Data3!$K$17</definedName>
    <definedName name="A126242902A">Data3!$GR$1:$GR$10,Data3!$GR$11:$GR$17</definedName>
    <definedName name="A126242902A_Data">Data3!$GR$11:$GR$17</definedName>
    <definedName name="A126242902A_Latest">Data3!$GR$17</definedName>
    <definedName name="A126242906K">Data4!$AE$1:$AE$10,Data4!$AE$11:$AE$17</definedName>
    <definedName name="A126242906K_Data">Data4!$AE$11:$AE$17</definedName>
    <definedName name="A126242906K_Latest">Data4!$AE$17</definedName>
    <definedName name="A126242910A">Data3!$AL$1:$AL$10,Data3!$AL$11:$AL$17</definedName>
    <definedName name="A126242910A_Data">Data3!$AL$11:$AL$17</definedName>
    <definedName name="A126242910A_Latest">Data3!$AL$17</definedName>
    <definedName name="A126242914K">Data3!$CN$1:$CN$10,Data3!$CN$11:$CN$17</definedName>
    <definedName name="A126242914K_Data">Data3!$CN$11:$CN$17</definedName>
    <definedName name="A126242914K_Latest">Data3!$CN$17</definedName>
    <definedName name="A126242918V">Data3!$DO$1:$DO$10,Data3!$DO$11:$DO$17</definedName>
    <definedName name="A126242918V_Data">Data3!$DO$11:$DO$17</definedName>
    <definedName name="A126242918V_Latest">Data3!$DO$17</definedName>
    <definedName name="A126242922K">Data4!$D$1:$D$10,Data4!$D$11:$D$17</definedName>
    <definedName name="A126242922K_Data">Data4!$D$11:$D$17</definedName>
    <definedName name="A126242922K_Latest">Data4!$D$17</definedName>
    <definedName name="A126242926V">Data4!$BF$1:$BF$10,Data4!$BF$11:$BF$17</definedName>
    <definedName name="A126242926V_Data">Data4!$BF$11:$BF$17</definedName>
    <definedName name="A126242926V_Latest">Data4!$BF$17</definedName>
    <definedName name="A126242930K">Data8!$CC$1:$CC$10,Data8!$CC$11:$CC$17</definedName>
    <definedName name="A126242930K_Data">Data8!$CC$11:$CC$17</definedName>
    <definedName name="A126242930K_Latest">Data8!$CC$17</definedName>
    <definedName name="A126242934V">Data8!$DD$1:$DD$10,Data8!$DD$11:$DD$17</definedName>
    <definedName name="A126242934V_Data">Data8!$DD$11:$DD$17</definedName>
    <definedName name="A126242934V_Latest">Data8!$DD$17</definedName>
    <definedName name="A126242938C">Data8!$FF$1:$FF$10,Data8!$FF$11:$FF$17</definedName>
    <definedName name="A126242938C_Data">Data8!$FF$11:$FF$17</definedName>
    <definedName name="A126242938C_Latest">Data8!$FF$17</definedName>
    <definedName name="A126242942V">Data7!$GN$1:$GN$10,Data7!$GN$11:$GN$17</definedName>
    <definedName name="A126242942V_Data">Data7!$GN$11:$GN$17</definedName>
    <definedName name="A126242942V_Latest">Data7!$GN$17</definedName>
    <definedName name="A126242946C">Data8!$BB$1:$BB$10,Data8!$BB$11:$BB$17</definedName>
    <definedName name="A126242946C_Data">Data8!$BB$11:$BB$17</definedName>
    <definedName name="A126242946C_Latest">Data8!$BB$17</definedName>
    <definedName name="A126242950V">Data7!$AH$1:$AH$10,Data7!$AH$11:$AH$17</definedName>
    <definedName name="A126242950V_Data">Data7!$AH$11:$AH$17</definedName>
    <definedName name="A126242950V_Latest">Data7!$AH$17</definedName>
    <definedName name="A126242954C">Data7!$DK$1:$DK$10,Data7!$DK$11:$DK$17</definedName>
    <definedName name="A126242954C_Data">Data7!$DK$11:$DK$17</definedName>
    <definedName name="A126242954C_Latest">Data7!$DK$17</definedName>
    <definedName name="A126242958L">Data7!$EL$1:$EL$10,Data7!$EL$11:$EL$17</definedName>
    <definedName name="A126242958L_Data">Data7!$EL$11:$EL$17</definedName>
    <definedName name="A126242958L_Latest">Data7!$EL$17</definedName>
    <definedName name="A126242962C">Data8!$EE$1:$EE$10,Data8!$EE$11:$EE$17</definedName>
    <definedName name="A126242962C_Data">Data8!$EE$11:$EE$17</definedName>
    <definedName name="A126242962C_Latest">Data8!$EE$17</definedName>
    <definedName name="A126242966L">Data8!$GG$1:$GG$10,Data8!$GG$11:$GG$17</definedName>
    <definedName name="A126242966L_Data">Data8!$GG$11:$GG$17</definedName>
    <definedName name="A126242966L_Latest">Data8!$GG$17</definedName>
    <definedName name="A126242970C">Data6!$HV$1:$HV$10,Data6!$HV$11:$HV$17</definedName>
    <definedName name="A126242970C_Data">Data6!$HV$11:$HV$17</definedName>
    <definedName name="A126242970C_Latest">Data6!$HV$17</definedName>
    <definedName name="A126242974L">Data7!$FM$1:$FM$10,Data7!$FM$11:$FM$17</definedName>
    <definedName name="A126242974L_Data">Data7!$FM$11:$FM$17</definedName>
    <definedName name="A126242974L_Latest">Data7!$FM$17</definedName>
    <definedName name="A126242978W">Data7!$IP$1:$IP$10,Data7!$IP$11:$IP$17</definedName>
    <definedName name="A126242978W_Data">Data7!$IP$11:$IP$17</definedName>
    <definedName name="A126242978W_Latest">Data7!$IP$17</definedName>
    <definedName name="A126242982L">Data7!$G$1:$G$10,Data7!$G$11:$G$17</definedName>
    <definedName name="A126242982L_Data">Data7!$G$11:$G$17</definedName>
    <definedName name="A126242982L_Latest">Data7!$G$17</definedName>
    <definedName name="A126242986W">Data7!$BI$1:$BI$10,Data7!$BI$11:$BI$17</definedName>
    <definedName name="A126242986W_Data">Data7!$BI$11:$BI$17</definedName>
    <definedName name="A126242986W_Latest">Data7!$BI$17</definedName>
    <definedName name="A126242990L">Data7!$CJ$1:$CJ$10,Data7!$CJ$11:$CJ$17</definedName>
    <definedName name="A126242990L_Data">Data7!$CJ$11:$CJ$17</definedName>
    <definedName name="A126242990L_Latest">Data7!$CJ$17</definedName>
    <definedName name="A126242994W">Data7!$HO$1:$HO$10,Data7!$HO$11:$HO$17</definedName>
    <definedName name="A126242994W_Data">Data7!$HO$11:$HO$17</definedName>
    <definedName name="A126242994W_Latest">Data7!$HO$17</definedName>
    <definedName name="A126242998F">Data8!$AA$1:$AA$10,Data8!$AA$11:$AA$17</definedName>
    <definedName name="A126242998F_Data">Data8!$AA$11:$AA$17</definedName>
    <definedName name="A126242998F_Latest">Data8!$AA$17</definedName>
    <definedName name="A126243002L">Data8!$BK$1:$BK$10,Data8!$BK$11:$BK$17</definedName>
    <definedName name="A126243002L_Data">Data8!$BK$11:$BK$17</definedName>
    <definedName name="A126243002L_Latest">Data8!$BK$17</definedName>
    <definedName name="A126243006W">Data8!$CL$1:$CL$10,Data8!$CL$11:$CL$17</definedName>
    <definedName name="A126243006W_Data">Data8!$CL$11:$CL$17</definedName>
    <definedName name="A126243006W_Latest">Data8!$CL$17</definedName>
    <definedName name="A126243010L">Data8!$EN$1:$EN$10,Data8!$EN$11:$EN$17</definedName>
    <definedName name="A126243010L_Data">Data8!$EN$11:$EN$17</definedName>
    <definedName name="A126243010L_Latest">Data8!$EN$17</definedName>
    <definedName name="A126243014W">Data7!$FV$1:$FV$10,Data7!$FV$11:$FV$17</definedName>
    <definedName name="A126243014W_Data">Data7!$FV$11:$FV$17</definedName>
    <definedName name="A126243014W_Latest">Data7!$FV$17</definedName>
    <definedName name="A126243018F">Data8!$AJ$1:$AJ$10,Data8!$AJ$11:$AJ$17</definedName>
    <definedName name="A126243018F_Data">Data8!$AJ$11:$AJ$17</definedName>
    <definedName name="A126243018F_Latest">Data8!$AJ$17</definedName>
    <definedName name="A126243022W">Data7!$P$1:$P$10,Data7!$P$11:$P$17</definedName>
    <definedName name="A126243022W_Data">Data7!$P$11:$P$17</definedName>
    <definedName name="A126243022W_Latest">Data7!$P$17</definedName>
    <definedName name="A126243026F">Data7!$CS$1:$CS$10,Data7!$CS$11:$CS$17</definedName>
    <definedName name="A126243026F_Data">Data7!$CS$11:$CS$17</definedName>
    <definedName name="A126243026F_Latest">Data7!$CS$17</definedName>
    <definedName name="A126243030W">Data7!$DT$1:$DT$10,Data7!$DT$11:$DT$17</definedName>
    <definedName name="A126243030W_Data">Data7!$DT$11:$DT$17</definedName>
    <definedName name="A126243030W_Latest">Data7!$DT$17</definedName>
    <definedName name="A126243034F">Data8!$DM$1:$DM$10,Data8!$DM$11:$DM$17</definedName>
    <definedName name="A126243034F_Data">Data8!$DM$11:$DM$17</definedName>
    <definedName name="A126243034F_Latest">Data8!$DM$17</definedName>
    <definedName name="A126243038R">Data8!$FO$1:$FO$10,Data8!$FO$11:$FO$17</definedName>
    <definedName name="A126243038R_Data">Data8!$FO$11:$FO$17</definedName>
    <definedName name="A126243038R_Latest">Data8!$FO$17</definedName>
    <definedName name="A126243042F">Data6!$HD$1:$HD$10,Data6!$HD$11:$HD$17</definedName>
    <definedName name="A126243042F_Data">Data6!$HD$11:$HD$17</definedName>
    <definedName name="A126243042F_Latest">Data6!$HD$17</definedName>
    <definedName name="A126243046R">Data7!$EU$1:$EU$10,Data7!$EU$11:$EU$17</definedName>
    <definedName name="A126243046R_Data">Data7!$EU$11:$EU$17</definedName>
    <definedName name="A126243046R_Latest">Data7!$EU$17</definedName>
    <definedName name="A126243050F">Data7!$HX$1:$HX$10,Data7!$HX$11:$HX$17</definedName>
    <definedName name="A126243050F_Data">Data7!$HX$11:$HX$17</definedName>
    <definedName name="A126243050F_Latest">Data7!$HX$17</definedName>
    <definedName name="A126243054R">Data6!$IE$1:$IE$10,Data6!$IE$11:$IE$17</definedName>
    <definedName name="A126243054R_Data">Data6!$IE$11:$IE$17</definedName>
    <definedName name="A126243054R_Latest">Data6!$IE$17</definedName>
    <definedName name="A126243058X">Data7!$AQ$1:$AQ$10,Data7!$AQ$11:$AQ$17</definedName>
    <definedName name="A126243058X_Data">Data7!$AQ$11:$AQ$17</definedName>
    <definedName name="A126243058X_Latest">Data7!$AQ$17</definedName>
    <definedName name="A126243062R">Data7!$BR$1:$BR$10,Data7!$BR$11:$BR$17</definedName>
    <definedName name="A126243062R_Data">Data7!$BR$11:$BR$17</definedName>
    <definedName name="A126243062R_Latest">Data7!$BR$17</definedName>
    <definedName name="A126243066X">Data7!$GW$1:$GW$10,Data7!$GW$11:$GW$17</definedName>
    <definedName name="A126243066X_Data">Data7!$GW$11:$GW$17</definedName>
    <definedName name="A126243066X_Latest">Data7!$GW$17</definedName>
    <definedName name="A126243070R">Data8!$I$1:$I$10,Data8!$I$11:$I$17</definedName>
    <definedName name="A126243070R_Data">Data8!$I$11:$I$17</definedName>
    <definedName name="A126243070R_Latest">Data8!$I$17</definedName>
    <definedName name="A126243074X">Data8!$BQ$1:$BQ$10,Data8!$BQ$11:$BQ$17</definedName>
    <definedName name="A126243074X_Data">Data8!$BQ$11:$BQ$17</definedName>
    <definedName name="A126243074X_Latest">Data8!$BQ$17</definedName>
    <definedName name="A126243078J">Data8!$CR$1:$CR$10,Data8!$CR$11:$CR$17</definedName>
    <definedName name="A126243078J_Data">Data8!$CR$11:$CR$17</definedName>
    <definedName name="A126243078J_Latest">Data8!$CR$17</definedName>
    <definedName name="A126243082X">Data8!$ET$1:$ET$10,Data8!$ET$11:$ET$17</definedName>
    <definedName name="A126243082X_Data">Data8!$ET$11:$ET$17</definedName>
    <definedName name="A126243082X_Latest">Data8!$ET$17</definedName>
    <definedName name="A126243086J">Data7!$GB$1:$GB$10,Data7!$GB$11:$GB$17</definedName>
    <definedName name="A126243086J_Data">Data7!$GB$11:$GB$17</definedName>
    <definedName name="A126243086J_Latest">Data7!$GB$17</definedName>
    <definedName name="A126243090X">Data8!$AP$1:$AP$10,Data8!$AP$11:$AP$17</definedName>
    <definedName name="A126243090X_Data">Data8!$AP$11:$AP$17</definedName>
    <definedName name="A126243090X_Latest">Data8!$AP$17</definedName>
    <definedName name="A126243094J">Data7!$V$1:$V$10,Data7!$V$11:$V$17</definedName>
    <definedName name="A126243094J_Data">Data7!$V$11:$V$17</definedName>
    <definedName name="A126243094J_Latest">Data7!$V$17</definedName>
    <definedName name="A126243098T">Data7!$CY$1:$CY$10,Data7!$CY$11:$CY$17</definedName>
    <definedName name="A126243098T_Data">Data7!$CY$11:$CY$17</definedName>
    <definedName name="A126243098T_Latest">Data7!$CY$17</definedName>
    <definedName name="A126243102W">Data7!$DZ$1:$DZ$10,Data7!$DZ$11:$DZ$17</definedName>
    <definedName name="A126243102W_Data">Data7!$DZ$11:$DZ$17</definedName>
    <definedName name="A126243102W_Latest">Data7!$DZ$17</definedName>
    <definedName name="A126243106F">Data8!$DS$1:$DS$10,Data8!$DS$11:$DS$17</definedName>
    <definedName name="A126243106F_Data">Data8!$DS$11:$DS$17</definedName>
    <definedName name="A126243106F_Latest">Data8!$DS$17</definedName>
    <definedName name="A126243110W">Data8!$FU$1:$FU$10,Data8!$FU$11:$FU$17</definedName>
    <definedName name="A126243110W_Data">Data8!$FU$11:$FU$17</definedName>
    <definedName name="A126243110W_Latest">Data8!$FU$17</definedName>
    <definedName name="A126243114F">Data6!$HJ$1:$HJ$10,Data6!$HJ$11:$HJ$17</definedName>
    <definedName name="A126243114F_Data">Data6!$HJ$11:$HJ$17</definedName>
    <definedName name="A126243114F_Latest">Data6!$HJ$17</definedName>
    <definedName name="A126243118R">Data7!$FA$1:$FA$10,Data7!$FA$11:$FA$17</definedName>
    <definedName name="A126243118R_Data">Data7!$FA$11:$FA$17</definedName>
    <definedName name="A126243118R_Latest">Data7!$FA$17</definedName>
    <definedName name="A126243122F">Data7!$ID$1:$ID$10,Data7!$ID$11:$ID$17</definedName>
    <definedName name="A126243122F_Data">Data7!$ID$11:$ID$17</definedName>
    <definedName name="A126243122F_Latest">Data7!$ID$17</definedName>
    <definedName name="A126243126R">Data6!$IK$1:$IK$10,Data6!$IK$11:$IK$17</definedName>
    <definedName name="A126243126R_Data">Data6!$IK$11:$IK$17</definedName>
    <definedName name="A126243126R_Latest">Data6!$IK$17</definedName>
    <definedName name="A126243130F">Data7!$AW$1:$AW$10,Data7!$AW$11:$AW$17</definedName>
    <definedName name="A126243130F_Data">Data7!$AW$11:$AW$17</definedName>
    <definedName name="A126243130F_Latest">Data7!$AW$17</definedName>
    <definedName name="A126243134R">Data7!$BX$1:$BX$10,Data7!$BX$11:$BX$17</definedName>
    <definedName name="A126243134R_Data">Data7!$BX$11:$BX$17</definedName>
    <definedName name="A126243134R_Latest">Data7!$BX$17</definedName>
    <definedName name="A126243138X">Data7!$HC$1:$HC$10,Data7!$HC$11:$HC$17</definedName>
    <definedName name="A126243138X_Data">Data7!$HC$11:$HC$17</definedName>
    <definedName name="A126243138X_Latest">Data7!$HC$17</definedName>
    <definedName name="A126243142R">Data8!$O$1:$O$10,Data8!$O$11:$O$17</definedName>
    <definedName name="A126243142R_Data">Data8!$O$11:$O$17</definedName>
    <definedName name="A126243142R_Latest">Data8!$O$17</definedName>
    <definedName name="A126243146X">Data8!$BW$1:$BW$10,Data8!$BW$11:$BW$17</definedName>
    <definedName name="A126243146X_Data">Data8!$BW$11:$BW$17</definedName>
    <definedName name="A126243146X_Latest">Data8!$BW$17</definedName>
    <definedName name="A126243150R">Data8!$CX$1:$CX$10,Data8!$CX$11:$CX$17</definedName>
    <definedName name="A126243150R_Data">Data8!$CX$11:$CX$17</definedName>
    <definedName name="A126243150R_Latest">Data8!$CX$17</definedName>
    <definedName name="A126243154X">Data8!$EZ$1:$EZ$10,Data8!$EZ$11:$EZ$17</definedName>
    <definedName name="A126243154X_Data">Data8!$EZ$11:$EZ$17</definedName>
    <definedName name="A126243154X_Latest">Data8!$EZ$17</definedName>
    <definedName name="A126243158J">Data7!$GH$1:$GH$10,Data7!$GH$11:$GH$17</definedName>
    <definedName name="A126243158J_Data">Data7!$GH$11:$GH$17</definedName>
    <definedName name="A126243158J_Latest">Data7!$GH$17</definedName>
    <definedName name="A126243162X">Data8!$AV$1:$AV$10,Data8!$AV$11:$AV$17</definedName>
    <definedName name="A126243162X_Data">Data8!$AV$11:$AV$17</definedName>
    <definedName name="A126243162X_Latest">Data8!$AV$17</definedName>
    <definedName name="A126243166J">Data7!$AB$1:$AB$10,Data7!$AB$11:$AB$17</definedName>
    <definedName name="A126243166J_Data">Data7!$AB$11:$AB$17</definedName>
    <definedName name="A126243166J_Latest">Data7!$AB$17</definedName>
    <definedName name="A126243170X">Data7!$DE$1:$DE$10,Data7!$DE$11:$DE$17</definedName>
    <definedName name="A126243170X_Data">Data7!$DE$11:$DE$17</definedName>
    <definedName name="A126243170X_Latest">Data7!$DE$17</definedName>
    <definedName name="A126243174J">Data7!$EF$1:$EF$10,Data7!$EF$11:$EF$17</definedName>
    <definedName name="A126243174J_Data">Data7!$EF$11:$EF$17</definedName>
    <definedName name="A126243174J_Latest">Data7!$EF$17</definedName>
    <definedName name="A126243178T">Data8!$DY$1:$DY$10,Data8!$DY$11:$DY$17</definedName>
    <definedName name="A126243178T_Data">Data8!$DY$11:$DY$17</definedName>
    <definedName name="A126243178T_Latest">Data8!$DY$17</definedName>
    <definedName name="A126243182J">Data8!$GA$1:$GA$10,Data8!$GA$11:$GA$17</definedName>
    <definedName name="A126243182J_Data">Data8!$GA$11:$GA$17</definedName>
    <definedName name="A126243182J_Latest">Data8!$GA$17</definedName>
    <definedName name="A126243186T">Data6!$HP$1:$HP$10,Data6!$HP$11:$HP$17</definedName>
    <definedName name="A126243186T_Data">Data6!$HP$11:$HP$17</definedName>
    <definedName name="A126243186T_Latest">Data6!$HP$17</definedName>
    <definedName name="A126243190J">Data7!$FG$1:$FG$10,Data7!$FG$11:$FG$17</definedName>
    <definedName name="A126243190J_Data">Data7!$FG$11:$FG$17</definedName>
    <definedName name="A126243190J_Latest">Data7!$FG$17</definedName>
    <definedName name="A126243194T">Data7!$IJ$1:$IJ$10,Data7!$IJ$11:$IJ$17</definedName>
    <definedName name="A126243194T_Data">Data7!$IJ$11:$IJ$17</definedName>
    <definedName name="A126243194T_Latest">Data7!$IJ$17</definedName>
    <definedName name="A126243198A">Data6!$IQ$1:$IQ$10,Data6!$IQ$11:$IQ$17</definedName>
    <definedName name="A126243198A_Data">Data6!$IQ$11:$IQ$17</definedName>
    <definedName name="A126243198A_Latest">Data6!$IQ$17</definedName>
    <definedName name="A126243202F">Data7!$BC$1:$BC$10,Data7!$BC$11:$BC$17</definedName>
    <definedName name="A126243202F_Data">Data7!$BC$11:$BC$17</definedName>
    <definedName name="A126243202F_Latest">Data7!$BC$17</definedName>
    <definedName name="A126243206R">Data7!$CD$1:$CD$10,Data7!$CD$11:$CD$17</definedName>
    <definedName name="A126243206R_Data">Data7!$CD$11:$CD$17</definedName>
    <definedName name="A126243206R_Latest">Data7!$CD$17</definedName>
    <definedName name="A126243210F">Data7!$HI$1:$HI$10,Data7!$HI$11:$HI$17</definedName>
    <definedName name="A126243210F_Data">Data7!$HI$11:$HI$17</definedName>
    <definedName name="A126243210F_Latest">Data7!$HI$17</definedName>
    <definedName name="A126243214R">Data8!$U$1:$U$10,Data8!$U$11:$U$17</definedName>
    <definedName name="A126243214R_Data">Data8!$U$11:$U$17</definedName>
    <definedName name="A126243214R_Latest">Data8!$U$17</definedName>
    <definedName name="A126243290T">Data8!$BZ$1:$BZ$10,Data8!$BZ$11:$BZ$17</definedName>
    <definedName name="A126243290T_Data">Data8!$BZ$11:$BZ$17</definedName>
    <definedName name="A126243290T_Latest">Data8!$BZ$17</definedName>
    <definedName name="A126243294A">Data8!$DA$1:$DA$10,Data8!$DA$11:$DA$17</definedName>
    <definedName name="A126243294A_Data">Data8!$DA$11:$DA$17</definedName>
    <definedName name="A126243294A_Latest">Data8!$DA$17</definedName>
    <definedName name="A126243298K">Data8!$FC$1:$FC$10,Data8!$FC$11:$FC$17</definedName>
    <definedName name="A126243298K_Data">Data8!$FC$11:$FC$17</definedName>
    <definedName name="A126243298K_Latest">Data8!$FC$17</definedName>
    <definedName name="A126243302R">Data7!$GK$1:$GK$10,Data7!$GK$11:$GK$17</definedName>
    <definedName name="A126243302R_Data">Data7!$GK$11:$GK$17</definedName>
    <definedName name="A126243302R_Latest">Data7!$GK$17</definedName>
    <definedName name="A126243306X">Data8!$AY$1:$AY$10,Data8!$AY$11:$AY$17</definedName>
    <definedName name="A126243306X_Data">Data8!$AY$11:$AY$17</definedName>
    <definedName name="A126243306X_Latest">Data8!$AY$17</definedName>
    <definedName name="A126243310R">Data7!$AE$1:$AE$10,Data7!$AE$11:$AE$17</definedName>
    <definedName name="A126243310R_Data">Data7!$AE$11:$AE$17</definedName>
    <definedName name="A126243310R_Latest">Data7!$AE$17</definedName>
    <definedName name="A126243314X">Data7!$DH$1:$DH$10,Data7!$DH$11:$DH$17</definedName>
    <definedName name="A126243314X_Data">Data7!$DH$11:$DH$17</definedName>
    <definedName name="A126243314X_Latest">Data7!$DH$17</definedName>
    <definedName name="A126243318J">Data7!$EI$1:$EI$10,Data7!$EI$11:$EI$17</definedName>
    <definedName name="A126243318J_Data">Data7!$EI$11:$EI$17</definedName>
    <definedName name="A126243318J_Latest">Data7!$EI$17</definedName>
    <definedName name="A126243322X">Data8!$EB$1:$EB$10,Data8!$EB$11:$EB$17</definedName>
    <definedName name="A126243322X_Data">Data8!$EB$11:$EB$17</definedName>
    <definedName name="A126243322X_Latest">Data8!$EB$17</definedName>
    <definedName name="A126243326J">Data8!$GD$1:$GD$10,Data8!$GD$11:$GD$17</definedName>
    <definedName name="A126243326J_Data">Data8!$GD$11:$GD$17</definedName>
    <definedName name="A126243326J_Latest">Data8!$GD$17</definedName>
    <definedName name="A126243330X">Data6!$HS$1:$HS$10,Data6!$HS$11:$HS$17</definedName>
    <definedName name="A126243330X_Data">Data6!$HS$11:$HS$17</definedName>
    <definedName name="A126243330X_Latest">Data6!$HS$17</definedName>
    <definedName name="A126243334J">Data7!$FJ$1:$FJ$10,Data7!$FJ$11:$FJ$17</definedName>
    <definedName name="A126243334J_Data">Data7!$FJ$11:$FJ$17</definedName>
    <definedName name="A126243334J_Latest">Data7!$FJ$17</definedName>
    <definedName name="A126243338T">Data7!$IM$1:$IM$10,Data7!$IM$11:$IM$17</definedName>
    <definedName name="A126243338T_Data">Data7!$IM$11:$IM$17</definedName>
    <definedName name="A126243338T_Latest">Data7!$IM$17</definedName>
    <definedName name="A126243342J">Data7!$D$1:$D$10,Data7!$D$11:$D$17</definedName>
    <definedName name="A126243342J_Data">Data7!$D$11:$D$17</definedName>
    <definedName name="A126243342J_Latest">Data7!$D$17</definedName>
    <definedName name="A126243346T">Data7!$BF$1:$BF$10,Data7!$BF$11:$BF$17</definedName>
    <definedName name="A126243346T_Data">Data7!$BF$11:$BF$17</definedName>
    <definedName name="A126243346T_Latest">Data7!$BF$17</definedName>
    <definedName name="A126243350J">Data7!$CG$1:$CG$10,Data7!$CG$11:$CG$17</definedName>
    <definedName name="A126243350J_Data">Data7!$CG$11:$CG$17</definedName>
    <definedName name="A126243350J_Latest">Data7!$CG$17</definedName>
    <definedName name="A126243354T">Data7!$HL$1:$HL$10,Data7!$HL$11:$HL$17</definedName>
    <definedName name="A126243354T_Data">Data7!$HL$11:$HL$17</definedName>
    <definedName name="A126243354T_Latest">Data7!$HL$17</definedName>
    <definedName name="A126243358A">Data8!$X$1:$X$10,Data8!$X$11:$X$17</definedName>
    <definedName name="A126243358A_Data">Data8!$X$11:$X$17</definedName>
    <definedName name="A126243358A_Latest">Data8!$X$17</definedName>
    <definedName name="A126243362T">Data8!$CI$1:$CI$10,Data8!$CI$11:$CI$17</definedName>
    <definedName name="A126243362T_Data">Data8!$CI$11:$CI$17</definedName>
    <definedName name="A126243362T_Latest">Data8!$CI$17</definedName>
    <definedName name="A126243366A">Data8!$DJ$1:$DJ$10,Data8!$DJ$11:$DJ$17</definedName>
    <definedName name="A126243366A_Data">Data8!$DJ$11:$DJ$17</definedName>
    <definedName name="A126243366A_Latest">Data8!$DJ$17</definedName>
    <definedName name="A126243370T">Data8!$FL$1:$FL$10,Data8!$FL$11:$FL$17</definedName>
    <definedName name="A126243370T_Data">Data8!$FL$11:$FL$17</definedName>
    <definedName name="A126243370T_Latest">Data8!$FL$17</definedName>
    <definedName name="A126243374A">Data7!$GT$1:$GT$10,Data7!$GT$11:$GT$17</definedName>
    <definedName name="A126243374A_Data">Data7!$GT$11:$GT$17</definedName>
    <definedName name="A126243374A_Latest">Data7!$GT$17</definedName>
    <definedName name="A126243378K">Data8!$BH$1:$BH$10,Data8!$BH$11:$BH$17</definedName>
    <definedName name="A126243378K_Data">Data8!$BH$11:$BH$17</definedName>
    <definedName name="A126243378K_Latest">Data8!$BH$17</definedName>
    <definedName name="A126243382A">Data7!$AN$1:$AN$10,Data7!$AN$11:$AN$17</definedName>
    <definedName name="A126243382A_Data">Data7!$AN$11:$AN$17</definedName>
    <definedName name="A126243382A_Latest">Data7!$AN$17</definedName>
    <definedName name="A126243386K">Data7!$DQ$1:$DQ$10,Data7!$DQ$11:$DQ$17</definedName>
    <definedName name="A126243386K_Data">Data7!$DQ$11:$DQ$17</definedName>
    <definedName name="A126243386K_Latest">Data7!$DQ$17</definedName>
    <definedName name="A126243390A">Data7!$ER$1:$ER$10,Data7!$ER$11:$ER$17</definedName>
    <definedName name="A126243390A_Data">Data7!$ER$11:$ER$17</definedName>
    <definedName name="A126243390A_Latest">Data7!$ER$17</definedName>
    <definedName name="A126243394K">Data8!$EK$1:$EK$10,Data8!$EK$11:$EK$17</definedName>
    <definedName name="A126243394K_Data">Data8!$EK$11:$EK$17</definedName>
    <definedName name="A126243394K_Latest">Data8!$EK$17</definedName>
    <definedName name="A126243398V">Data8!$GM$1:$GM$10,Data8!$GM$11:$GM$17</definedName>
    <definedName name="A126243398V_Data">Data8!$GM$11:$GM$17</definedName>
    <definedName name="A126243398V_Latest">Data8!$GM$17</definedName>
    <definedName name="A126243402X">Data6!$IB$1:$IB$10,Data6!$IB$11:$IB$17</definedName>
    <definedName name="A126243402X_Data">Data6!$IB$11:$IB$17</definedName>
    <definedName name="A126243402X_Latest">Data6!$IB$17</definedName>
    <definedName name="A126243406J">Data7!$FS$1:$FS$10,Data7!$FS$11:$FS$17</definedName>
    <definedName name="A126243406J_Data">Data7!$FS$11:$FS$17</definedName>
    <definedName name="A126243406J_Latest">Data7!$FS$17</definedName>
    <definedName name="A126243410X">Data8!$F$1:$F$10,Data8!$F$11:$F$17</definedName>
    <definedName name="A126243410X_Data">Data8!$F$11:$F$17</definedName>
    <definedName name="A126243410X_Latest">Data8!$F$17</definedName>
    <definedName name="A126243414J">Data7!$M$1:$M$10,Data7!$M$11:$M$17</definedName>
    <definedName name="A126243414J_Data">Data7!$M$11:$M$17</definedName>
    <definedName name="A126243414J_Latest">Data7!$M$17</definedName>
    <definedName name="A126243418T">Data7!$BO$1:$BO$10,Data7!$BO$11:$BO$17</definedName>
    <definedName name="A126243418T_Data">Data7!$BO$11:$BO$17</definedName>
    <definedName name="A126243418T_Latest">Data7!$BO$17</definedName>
    <definedName name="A126243422J">Data7!$CP$1:$CP$10,Data7!$CP$11:$CP$17</definedName>
    <definedName name="A126243422J_Data">Data7!$CP$11:$CP$17</definedName>
    <definedName name="A126243422J_Latest">Data7!$CP$17</definedName>
    <definedName name="A126243426T">Data7!$HU$1:$HU$10,Data7!$HU$11:$HU$17</definedName>
    <definedName name="A126243426T_Data">Data7!$HU$11:$HU$17</definedName>
    <definedName name="A126243426T_Latest">Data7!$HU$17</definedName>
    <definedName name="A126243430J">Data8!$AG$1:$AG$10,Data8!$AG$11:$AG$17</definedName>
    <definedName name="A126243430J_Data">Data8!$AG$11:$AG$17</definedName>
    <definedName name="A126243430J_Latest">Data8!$AG$17</definedName>
    <definedName name="A126243434T">Data8!$BN$1:$BN$10,Data8!$BN$11:$BN$17</definedName>
    <definedName name="A126243434T_Data">Data8!$BN$11:$BN$17</definedName>
    <definedName name="A126243434T_Latest">Data8!$BN$17</definedName>
    <definedName name="A126243438A">Data8!$CO$1:$CO$10,Data8!$CO$11:$CO$17</definedName>
    <definedName name="A126243438A_Data">Data8!$CO$11:$CO$17</definedName>
    <definedName name="A126243438A_Latest">Data8!$CO$17</definedName>
    <definedName name="A126243442T">Data8!$EQ$1:$EQ$10,Data8!$EQ$11:$EQ$17</definedName>
    <definedName name="A126243442T_Data">Data8!$EQ$11:$EQ$17</definedName>
    <definedName name="A126243442T_Latest">Data8!$EQ$17</definedName>
    <definedName name="A126243446A">Data7!$FY$1:$FY$10,Data7!$FY$11:$FY$17</definedName>
    <definedName name="A126243446A_Data">Data7!$FY$11:$FY$17</definedName>
    <definedName name="A126243446A_Latest">Data7!$FY$17</definedName>
    <definedName name="A126243450T">Data8!$AM$1:$AM$10,Data8!$AM$11:$AM$17</definedName>
    <definedName name="A126243450T_Data">Data8!$AM$11:$AM$17</definedName>
    <definedName name="A126243450T_Latest">Data8!$AM$17</definedName>
    <definedName name="A126243454A">Data7!$S$1:$S$10,Data7!$S$11:$S$17</definedName>
    <definedName name="A126243454A_Data">Data7!$S$11:$S$17</definedName>
    <definedName name="A126243454A_Latest">Data7!$S$17</definedName>
    <definedName name="A126243458K">Data7!$CV$1:$CV$10,Data7!$CV$11:$CV$17</definedName>
    <definedName name="A126243458K_Data">Data7!$CV$11:$CV$17</definedName>
    <definedName name="A126243458K_Latest">Data7!$CV$17</definedName>
    <definedName name="A126243462A">Data7!$DW$1:$DW$10,Data7!$DW$11:$DW$17</definedName>
    <definedName name="A126243462A_Data">Data7!$DW$11:$DW$17</definedName>
    <definedName name="A126243462A_Latest">Data7!$DW$17</definedName>
    <definedName name="A126243466K">Data8!$DP$1:$DP$10,Data8!$DP$11:$DP$17</definedName>
    <definedName name="A126243466K_Data">Data8!$DP$11:$DP$17</definedName>
    <definedName name="A126243466K_Latest">Data8!$DP$17</definedName>
    <definedName name="A126243470A">Data8!$FR$1:$FR$10,Data8!$FR$11:$FR$17</definedName>
    <definedName name="A126243470A_Data">Data8!$FR$11:$FR$17</definedName>
    <definedName name="A126243470A_Latest">Data8!$FR$17</definedName>
    <definedName name="A126243474K">Data6!$HG$1:$HG$10,Data6!$HG$11:$HG$17</definedName>
    <definedName name="A126243474K_Data">Data6!$HG$11:$HG$17</definedName>
    <definedName name="A126243474K_Latest">Data6!$HG$17</definedName>
    <definedName name="A126243478V">Data7!$EX$1:$EX$10,Data7!$EX$11:$EX$17</definedName>
    <definedName name="A126243478V_Data">Data7!$EX$11:$EX$17</definedName>
    <definedName name="A126243478V_Latest">Data7!$EX$17</definedName>
    <definedName name="A126243482K">Data7!$IA$1:$IA$10,Data7!$IA$11:$IA$17</definedName>
    <definedName name="A126243482K_Data">Data7!$IA$11:$IA$17</definedName>
    <definedName name="A126243482K_Latest">Data7!$IA$17</definedName>
    <definedName name="A126243486V">Data6!$IH$1:$IH$10,Data6!$IH$11:$IH$17</definedName>
    <definedName name="A126243486V_Data">Data6!$IH$11:$IH$17</definedName>
    <definedName name="A126243486V_Latest">Data6!$IH$17</definedName>
    <definedName name="A126243490K">Data7!$AT$1:$AT$10,Data7!$AT$11:$AT$17</definedName>
    <definedName name="A126243490K_Data">Data7!$AT$11:$AT$17</definedName>
    <definedName name="A126243490K_Latest">Data7!$AT$17</definedName>
    <definedName name="A126243494V">Data7!$BU$1:$BU$10,Data7!$BU$11:$BU$17</definedName>
    <definedName name="A126243494V_Data">Data7!$BU$11:$BU$17</definedName>
    <definedName name="A126243494V_Latest">Data7!$BU$17</definedName>
    <definedName name="A126243498C">Data7!$GZ$1:$GZ$10,Data7!$GZ$11:$GZ$17</definedName>
    <definedName name="A126243498C_Data">Data7!$GZ$11:$GZ$17</definedName>
    <definedName name="A126243498C_Latest">Data7!$GZ$17</definedName>
    <definedName name="A126243502J">Data8!$L$1:$L$10,Data8!$L$11:$L$17</definedName>
    <definedName name="A126243502J_Data">Data8!$L$11:$L$17</definedName>
    <definedName name="A126243502J_Latest">Data8!$L$17</definedName>
    <definedName name="A126243578C">Data8!$BT$1:$BT$10,Data8!$BT$11:$BT$17</definedName>
    <definedName name="A126243578C_Data">Data8!$BT$11:$BT$17</definedName>
    <definedName name="A126243578C_Latest">Data8!$BT$17</definedName>
    <definedName name="A126243582V">Data8!$CU$1:$CU$10,Data8!$CU$11:$CU$17</definedName>
    <definedName name="A126243582V_Data">Data8!$CU$11:$CU$17</definedName>
    <definedName name="A126243582V_Latest">Data8!$CU$17</definedName>
    <definedName name="A126243586C">Data8!$EW$1:$EW$10,Data8!$EW$11:$EW$17</definedName>
    <definedName name="A126243586C_Data">Data8!$EW$11:$EW$17</definedName>
    <definedName name="A126243586C_Latest">Data8!$EW$17</definedName>
    <definedName name="A126243590V">Data7!$GE$1:$GE$10,Data7!$GE$11:$GE$17</definedName>
    <definedName name="A126243590V_Data">Data7!$GE$11:$GE$17</definedName>
    <definedName name="A126243590V_Latest">Data7!$GE$17</definedName>
    <definedName name="A126243594C">Data8!$AS$1:$AS$10,Data8!$AS$11:$AS$17</definedName>
    <definedName name="A126243594C_Data">Data8!$AS$11:$AS$17</definedName>
    <definedName name="A126243594C_Latest">Data8!$AS$17</definedName>
    <definedName name="A126243598L">Data7!$Y$1:$Y$10,Data7!$Y$11:$Y$17</definedName>
    <definedName name="A126243598L_Data">Data7!$Y$11:$Y$17</definedName>
    <definedName name="A126243598L_Latest">Data7!$Y$17</definedName>
    <definedName name="A126243602T">Data7!$DB$1:$DB$10,Data7!$DB$11:$DB$17</definedName>
    <definedName name="A126243602T_Data">Data7!$DB$11:$DB$17</definedName>
    <definedName name="A126243602T_Latest">Data7!$DB$17</definedName>
    <definedName name="A126243606A">Data7!$EC$1:$EC$10,Data7!$EC$11:$EC$17</definedName>
    <definedName name="A126243606A_Data">Data7!$EC$11:$EC$17</definedName>
    <definedName name="A126243606A_Latest">Data7!$EC$17</definedName>
    <definedName name="A126243610T">Data8!$DV$1:$DV$10,Data8!$DV$11:$DV$17</definedName>
    <definedName name="A126243610T_Data">Data8!$DV$11:$DV$17</definedName>
    <definedName name="A126243610T_Latest">Data8!$DV$17</definedName>
    <definedName name="A126243614A">Data8!$FX$1:$FX$10,Data8!$FX$11:$FX$17</definedName>
    <definedName name="A126243614A_Data">Data8!$FX$11:$FX$17</definedName>
    <definedName name="A126243614A_Latest">Data8!$FX$17</definedName>
    <definedName name="A126243618K">Data6!$HM$1:$HM$10,Data6!$HM$11:$HM$17</definedName>
    <definedName name="A126243618K_Data">Data6!$HM$11:$HM$17</definedName>
    <definedName name="A126243618K_Latest">Data6!$HM$17</definedName>
    <definedName name="A126243622A">Data7!$FD$1:$FD$10,Data7!$FD$11:$FD$17</definedName>
    <definedName name="A126243622A_Data">Data7!$FD$11:$FD$17</definedName>
    <definedName name="A126243622A_Latest">Data7!$FD$17</definedName>
    <definedName name="A126243626K">Data7!$IG$1:$IG$10,Data7!$IG$11:$IG$17</definedName>
    <definedName name="A126243626K_Data">Data7!$IG$11:$IG$17</definedName>
    <definedName name="A126243626K_Latest">Data7!$IG$17</definedName>
    <definedName name="A126243630A">Data6!$IN$1:$IN$10,Data6!$IN$11:$IN$17</definedName>
    <definedName name="A126243630A_Data">Data6!$IN$11:$IN$17</definedName>
    <definedName name="A126243630A_Latest">Data6!$IN$17</definedName>
    <definedName name="A126243634K">Data7!$AZ$1:$AZ$10,Data7!$AZ$11:$AZ$17</definedName>
    <definedName name="A126243634K_Data">Data7!$AZ$11:$AZ$17</definedName>
    <definedName name="A126243634K_Latest">Data7!$AZ$17</definedName>
    <definedName name="A126243638V">Data7!$CA$1:$CA$10,Data7!$CA$11:$CA$17</definedName>
    <definedName name="A126243638V_Data">Data7!$CA$11:$CA$17</definedName>
    <definedName name="A126243638V_Latest">Data7!$CA$17</definedName>
    <definedName name="A126243642K">Data7!$HF$1:$HF$10,Data7!$HF$11:$HF$17</definedName>
    <definedName name="A126243642K_Data">Data7!$HF$11:$HF$17</definedName>
    <definedName name="A126243642K_Latest">Data7!$HF$17</definedName>
    <definedName name="A126243646V">Data8!$R$1:$R$10,Data8!$R$11:$R$17</definedName>
    <definedName name="A126243646V_Data">Data8!$R$11:$R$17</definedName>
    <definedName name="A126243646V_Latest">Data8!$R$17</definedName>
    <definedName name="A126243650K">Data8!$CF$1:$CF$10,Data8!$CF$11:$CF$17</definedName>
    <definedName name="A126243650K_Data">Data8!$CF$11:$CF$17</definedName>
    <definedName name="A126243650K_Latest">Data8!$CF$17</definedName>
    <definedName name="A126243654V">Data8!$DG$1:$DG$10,Data8!$DG$11:$DG$17</definedName>
    <definedName name="A126243654V_Data">Data8!$DG$11:$DG$17</definedName>
    <definedName name="A126243654V_Latest">Data8!$DG$17</definedName>
    <definedName name="A126243658C">Data8!$FI$1:$FI$10,Data8!$FI$11:$FI$17</definedName>
    <definedName name="A126243658C_Data">Data8!$FI$11:$FI$17</definedName>
    <definedName name="A126243658C_Latest">Data8!$FI$17</definedName>
    <definedName name="A126243662V">Data7!$GQ$1:$GQ$10,Data7!$GQ$11:$GQ$17</definedName>
    <definedName name="A126243662V_Data">Data7!$GQ$11:$GQ$17</definedName>
    <definedName name="A126243662V_Latest">Data7!$GQ$17</definedName>
    <definedName name="A126243666C">Data8!$BE$1:$BE$10,Data8!$BE$11:$BE$17</definedName>
    <definedName name="A126243666C_Data">Data8!$BE$11:$BE$17</definedName>
    <definedName name="A126243666C_Latest">Data8!$BE$17</definedName>
    <definedName name="A126243670V">Data7!$AK$1:$AK$10,Data7!$AK$11:$AK$17</definedName>
    <definedName name="A126243670V_Data">Data7!$AK$11:$AK$17</definedName>
    <definedName name="A126243670V_Latest">Data7!$AK$17</definedName>
    <definedName name="A126243674C">Data7!$DN$1:$DN$10,Data7!$DN$11:$DN$17</definedName>
    <definedName name="A126243674C_Data">Data7!$DN$11:$DN$17</definedName>
    <definedName name="A126243674C_Latest">Data7!$DN$17</definedName>
    <definedName name="A126243678L">Data7!$EO$1:$EO$10,Data7!$EO$11:$EO$17</definedName>
    <definedName name="A126243678L_Data">Data7!$EO$11:$EO$17</definedName>
    <definedName name="A126243678L_Latest">Data7!$EO$17</definedName>
    <definedName name="A126243682C">Data8!$EH$1:$EH$10,Data8!$EH$11:$EH$17</definedName>
    <definedName name="A126243682C_Data">Data8!$EH$11:$EH$17</definedName>
    <definedName name="A126243682C_Latest">Data8!$EH$17</definedName>
    <definedName name="A126243686L">Data8!$GJ$1:$GJ$10,Data8!$GJ$11:$GJ$17</definedName>
    <definedName name="A126243686L_Data">Data8!$GJ$11:$GJ$17</definedName>
    <definedName name="A126243686L_Latest">Data8!$GJ$17</definedName>
    <definedName name="A126243690C">Data6!$HY$1:$HY$10,Data6!$HY$11:$HY$17</definedName>
    <definedName name="A126243690C_Data">Data6!$HY$11:$HY$17</definedName>
    <definedName name="A126243690C_Latest">Data6!$HY$17</definedName>
    <definedName name="A126243694L">Data7!$FP$1:$FP$10,Data7!$FP$11:$FP$17</definedName>
    <definedName name="A126243694L_Data">Data7!$FP$11:$FP$17</definedName>
    <definedName name="A126243694L_Latest">Data7!$FP$17</definedName>
    <definedName name="A126243698W">Data8!$C$1:$C$10,Data8!$C$11:$C$17</definedName>
    <definedName name="A126243698W_Data">Data8!$C$11:$C$17</definedName>
    <definedName name="A126243698W_Latest">Data8!$C$17</definedName>
    <definedName name="A126243702A">Data7!$J$1:$J$10,Data7!$J$11:$J$17</definedName>
    <definedName name="A126243702A_Data">Data7!$J$11:$J$17</definedName>
    <definedName name="A126243702A_Latest">Data7!$J$17</definedName>
    <definedName name="A126243706K">Data7!$BL$1:$BL$10,Data7!$BL$11:$BL$17</definedName>
    <definedName name="A126243706K_Data">Data7!$BL$11:$BL$17</definedName>
    <definedName name="A126243706K_Latest">Data7!$BL$17</definedName>
    <definedName name="A126243710A">Data7!$CM$1:$CM$10,Data7!$CM$11:$CM$17</definedName>
    <definedName name="A126243710A_Data">Data7!$CM$11:$CM$17</definedName>
    <definedName name="A126243710A_Latest">Data7!$CM$17</definedName>
    <definedName name="A126243714K">Data7!$HR$1:$HR$10,Data7!$HR$11:$HR$17</definedName>
    <definedName name="A126243714K_Data">Data7!$HR$11:$HR$17</definedName>
    <definedName name="A126243714K_Latest">Data7!$HR$17</definedName>
    <definedName name="A126243718V">Data8!$AD$1:$AD$10,Data8!$AD$11:$AD$17</definedName>
    <definedName name="A126243718V_Data">Data8!$AD$11:$AD$17</definedName>
    <definedName name="A126243718V_Latest">Data8!$AD$17</definedName>
    <definedName name="A126243722K">Data10!$BO$1:$BO$10,Data10!$BO$11:$BO$17</definedName>
    <definedName name="A126243722K_Data">Data10!$BO$11:$BO$17</definedName>
    <definedName name="A126243722K_Latest">Data10!$BO$17</definedName>
    <definedName name="A126243726V">Data10!$CP$1:$CP$10,Data10!$CP$11:$CP$17</definedName>
    <definedName name="A126243726V_Data">Data10!$CP$11:$CP$17</definedName>
    <definedName name="A126243726V_Latest">Data10!$CP$17</definedName>
    <definedName name="A126243730K">Data10!$ER$1:$ER$10,Data10!$ER$11:$ER$17</definedName>
    <definedName name="A126243730K_Data">Data10!$ER$11:$ER$17</definedName>
    <definedName name="A126243730K_Latest">Data10!$ER$17</definedName>
    <definedName name="A126243734V">Data9!$FZ$1:$FZ$10,Data9!$FZ$11:$FZ$17</definedName>
    <definedName name="A126243734V_Data">Data9!$FZ$11:$FZ$17</definedName>
    <definedName name="A126243734V_Latest">Data9!$FZ$17</definedName>
    <definedName name="A126243738C">Data10!$AN$1:$AN$10,Data10!$AN$11:$AN$17</definedName>
    <definedName name="A126243738C_Data">Data10!$AN$11:$AN$17</definedName>
    <definedName name="A126243738C_Latest">Data10!$AN$17</definedName>
    <definedName name="A126243742V">Data9!$T$1:$T$10,Data9!$T$11:$T$17</definedName>
    <definedName name="A126243742V_Data">Data9!$T$11:$T$17</definedName>
    <definedName name="A126243742V_Latest">Data9!$T$17</definedName>
    <definedName name="A126243746C">Data9!$CW$1:$CW$10,Data9!$CW$11:$CW$17</definedName>
    <definedName name="A126243746C_Data">Data9!$CW$11:$CW$17</definedName>
    <definedName name="A126243746C_Latest">Data9!$CW$17</definedName>
    <definedName name="A126243750V">Data9!$DX$1:$DX$10,Data9!$DX$11:$DX$17</definedName>
    <definedName name="A126243750V_Data">Data9!$DX$11:$DX$17</definedName>
    <definedName name="A126243750V_Latest">Data9!$DX$17</definedName>
    <definedName name="A126243754C">Data10!$DQ$1:$DQ$10,Data10!$DQ$11:$DQ$17</definedName>
    <definedName name="A126243754C_Data">Data10!$DQ$11:$DQ$17</definedName>
    <definedName name="A126243754C_Latest">Data10!$DQ$17</definedName>
    <definedName name="A126243758L">Data10!$FS$1:$FS$10,Data10!$FS$11:$FS$17</definedName>
    <definedName name="A126243758L_Data">Data10!$FS$11:$FS$17</definedName>
    <definedName name="A126243758L_Latest">Data10!$FS$17</definedName>
    <definedName name="A126243762C">Data8!$HH$1:$HH$10,Data8!$HH$11:$HH$17</definedName>
    <definedName name="A126243762C_Data">Data8!$HH$11:$HH$17</definedName>
    <definedName name="A126243762C_Latest">Data8!$HH$17</definedName>
    <definedName name="A126243766L">Data9!$EY$1:$EY$10,Data9!$EY$11:$EY$17</definedName>
    <definedName name="A126243766L_Data">Data9!$EY$11:$EY$17</definedName>
    <definedName name="A126243766L_Latest">Data9!$EY$17</definedName>
    <definedName name="A126243770C">Data9!$IB$1:$IB$10,Data9!$IB$11:$IB$17</definedName>
    <definedName name="A126243770C_Data">Data9!$IB$11:$IB$17</definedName>
    <definedName name="A126243770C_Latest">Data9!$IB$17</definedName>
    <definedName name="A126243774L">Data8!$II$1:$II$10,Data8!$II$11:$II$17</definedName>
    <definedName name="A126243774L_Data">Data8!$II$11:$II$17</definedName>
    <definedName name="A126243774L_Latest">Data8!$II$17</definedName>
    <definedName name="A126243778W">Data9!$AU$1:$AU$10,Data9!$AU$11:$AU$17</definedName>
    <definedName name="A126243778W_Data">Data9!$AU$11:$AU$17</definedName>
    <definedName name="A126243778W_Latest">Data9!$AU$17</definedName>
    <definedName name="A126243782L">Data9!$BV$1:$BV$10,Data9!$BV$11:$BV$17</definedName>
    <definedName name="A126243782L_Data">Data9!$BV$11:$BV$17</definedName>
    <definedName name="A126243782L_Latest">Data9!$BV$17</definedName>
    <definedName name="A126243786W">Data9!$HA$1:$HA$10,Data9!$HA$11:$HA$17</definedName>
    <definedName name="A126243786W_Data">Data9!$HA$11:$HA$17</definedName>
    <definedName name="A126243786W_Latest">Data9!$HA$17</definedName>
    <definedName name="A126243790L">Data10!$M$1:$M$10,Data10!$M$11:$M$17</definedName>
    <definedName name="A126243790L_Data">Data10!$M$11:$M$17</definedName>
    <definedName name="A126243790L_Latest">Data10!$M$17</definedName>
    <definedName name="A126243794W">Data10!$AW$1:$AW$10,Data10!$AW$11:$AW$17</definedName>
    <definedName name="A126243794W_Data">Data10!$AW$11:$AW$17</definedName>
    <definedName name="A126243794W_Latest">Data10!$AW$17</definedName>
    <definedName name="A126243798F">Data10!$BX$1:$BX$10,Data10!$BX$11:$BX$17</definedName>
    <definedName name="A126243798F_Data">Data10!$BX$11:$BX$17</definedName>
    <definedName name="A126243798F_Latest">Data10!$BX$17</definedName>
    <definedName name="A126243802K">Data10!$DZ$1:$DZ$10,Data10!$DZ$11:$DZ$17</definedName>
    <definedName name="A126243802K_Data">Data10!$DZ$11:$DZ$17</definedName>
    <definedName name="A126243802K_Latest">Data10!$DZ$17</definedName>
    <definedName name="A126243806V">Data9!$FH$1:$FH$10,Data9!$FH$11:$FH$17</definedName>
    <definedName name="A126243806V_Data">Data9!$FH$11:$FH$17</definedName>
    <definedName name="A126243806V_Latest">Data9!$FH$17</definedName>
    <definedName name="A126243810K">Data10!$V$1:$V$10,Data10!$V$11:$V$17</definedName>
    <definedName name="A126243810K_Data">Data10!$V$11:$V$17</definedName>
    <definedName name="A126243810K_Latest">Data10!$V$17</definedName>
    <definedName name="A126243814V">Data9!$B$1:$B$10,Data9!$B$11:$B$17</definedName>
    <definedName name="A126243814V_Data">Data9!$B$11:$B$17</definedName>
    <definedName name="A126243814V_Latest">Data9!$B$17</definedName>
    <definedName name="A126243818C">Data9!$CE$1:$CE$10,Data9!$CE$11:$CE$17</definedName>
    <definedName name="A126243818C_Data">Data9!$CE$11:$CE$17</definedName>
    <definedName name="A126243818C_Latest">Data9!$CE$17</definedName>
    <definedName name="A126243822V">Data9!$DF$1:$DF$10,Data9!$DF$11:$DF$17</definedName>
    <definedName name="A126243822V_Data">Data9!$DF$11:$DF$17</definedName>
    <definedName name="A126243822V_Latest">Data9!$DF$17</definedName>
    <definedName name="A126243826C">Data10!$CY$1:$CY$10,Data10!$CY$11:$CY$17</definedName>
    <definedName name="A126243826C_Data">Data10!$CY$11:$CY$17</definedName>
    <definedName name="A126243826C_Latest">Data10!$CY$17</definedName>
    <definedName name="A126243830V">Data10!$FA$1:$FA$10,Data10!$FA$11:$FA$17</definedName>
    <definedName name="A126243830V_Data">Data10!$FA$11:$FA$17</definedName>
    <definedName name="A126243830V_Latest">Data10!$FA$17</definedName>
    <definedName name="A126243834C">Data8!$GP$1:$GP$10,Data8!$GP$11:$GP$17</definedName>
    <definedName name="A126243834C_Data">Data8!$GP$11:$GP$17</definedName>
    <definedName name="A126243834C_Latest">Data8!$GP$17</definedName>
    <definedName name="A126243838L">Data9!$EG$1:$EG$10,Data9!$EG$11:$EG$17</definedName>
    <definedName name="A126243838L_Data">Data9!$EG$11:$EG$17</definedName>
    <definedName name="A126243838L_Latest">Data9!$EG$17</definedName>
    <definedName name="A126243842C">Data9!$HJ$1:$HJ$10,Data9!$HJ$11:$HJ$17</definedName>
    <definedName name="A126243842C_Data">Data9!$HJ$11:$HJ$17</definedName>
    <definedName name="A126243842C_Latest">Data9!$HJ$17</definedName>
    <definedName name="A126243846L">Data8!$HQ$1:$HQ$10,Data8!$HQ$11:$HQ$17</definedName>
    <definedName name="A126243846L_Data">Data8!$HQ$11:$HQ$17</definedName>
    <definedName name="A126243846L_Latest">Data8!$HQ$17</definedName>
    <definedName name="A126243850C">Data9!$AC$1:$AC$10,Data9!$AC$11:$AC$17</definedName>
    <definedName name="A126243850C_Data">Data9!$AC$11:$AC$17</definedName>
    <definedName name="A126243850C_Latest">Data9!$AC$17</definedName>
    <definedName name="A126243854L">Data9!$BD$1:$BD$10,Data9!$BD$11:$BD$17</definedName>
    <definedName name="A126243854L_Data">Data9!$BD$11:$BD$17</definedName>
    <definedName name="A126243854L_Latest">Data9!$BD$17</definedName>
    <definedName name="A126243858W">Data9!$GI$1:$GI$10,Data9!$GI$11:$GI$17</definedName>
    <definedName name="A126243858W_Data">Data9!$GI$11:$GI$17</definedName>
    <definedName name="A126243858W_Latest">Data9!$GI$17</definedName>
    <definedName name="A126243862L">Data9!$IK$1:$IK$10,Data9!$IK$11:$IK$17</definedName>
    <definedName name="A126243862L_Data">Data9!$IK$11:$IK$17</definedName>
    <definedName name="A126243862L_Latest">Data9!$IK$17</definedName>
    <definedName name="A126243866W">Data10!$BC$1:$BC$10,Data10!$BC$11:$BC$17</definedName>
    <definedName name="A126243866W_Data">Data10!$BC$11:$BC$17</definedName>
    <definedName name="A126243866W_Latest">Data10!$BC$17</definedName>
    <definedName name="A126243870L">Data10!$CD$1:$CD$10,Data10!$CD$11:$CD$17</definedName>
    <definedName name="A126243870L_Data">Data10!$CD$11:$CD$17</definedName>
    <definedName name="A126243870L_Latest">Data10!$CD$17</definedName>
    <definedName name="A126243874W">Data10!$EF$1:$EF$10,Data10!$EF$11:$EF$17</definedName>
    <definedName name="A126243874W_Data">Data10!$EF$11:$EF$17</definedName>
    <definedName name="A126243874W_Latest">Data10!$EF$17</definedName>
    <definedName name="A126243878F">Data9!$FN$1:$FN$10,Data9!$FN$11:$FN$17</definedName>
    <definedName name="A126243878F_Data">Data9!$FN$11:$FN$17</definedName>
    <definedName name="A126243878F_Latest">Data9!$FN$17</definedName>
    <definedName name="A126243882W">Data10!$AB$1:$AB$10,Data10!$AB$11:$AB$17</definedName>
    <definedName name="A126243882W_Data">Data10!$AB$11:$AB$17</definedName>
    <definedName name="A126243882W_Latest">Data10!$AB$17</definedName>
    <definedName name="A126243886F">Data9!$H$1:$H$10,Data9!$H$11:$H$17</definedName>
    <definedName name="A126243886F_Data">Data9!$H$11:$H$17</definedName>
    <definedName name="A126243886F_Latest">Data9!$H$17</definedName>
    <definedName name="A126243890W">Data9!$CK$1:$CK$10,Data9!$CK$11:$CK$17</definedName>
    <definedName name="A126243890W_Data">Data9!$CK$11:$CK$17</definedName>
    <definedName name="A126243890W_Latest">Data9!$CK$17</definedName>
    <definedName name="A126243894F">Data9!$DL$1:$DL$10,Data9!$DL$11:$DL$17</definedName>
    <definedName name="A126243894F_Data">Data9!$DL$11:$DL$17</definedName>
    <definedName name="A126243894F_Latest">Data9!$DL$17</definedName>
    <definedName name="A126243898R">Data10!$DE$1:$DE$10,Data10!$DE$11:$DE$17</definedName>
    <definedName name="A126243898R_Data">Data10!$DE$11:$DE$17</definedName>
    <definedName name="A126243898R_Latest">Data10!$DE$17</definedName>
    <definedName name="A126243902V">Data10!$FG$1:$FG$10,Data10!$FG$11:$FG$17</definedName>
    <definedName name="A126243902V_Data">Data10!$FG$11:$FG$17</definedName>
    <definedName name="A126243902V_Latest">Data10!$FG$17</definedName>
    <definedName name="A126243906C">Data8!$GV$1:$GV$10,Data8!$GV$11:$GV$17</definedName>
    <definedName name="A126243906C_Data">Data8!$GV$11:$GV$17</definedName>
    <definedName name="A126243906C_Latest">Data8!$GV$17</definedName>
    <definedName name="A126243910V">Data9!$EM$1:$EM$10,Data9!$EM$11:$EM$17</definedName>
    <definedName name="A126243910V_Data">Data9!$EM$11:$EM$17</definedName>
    <definedName name="A126243910V_Latest">Data9!$EM$17</definedName>
    <definedName name="A126243914C">Data9!$HP$1:$HP$10,Data9!$HP$11:$HP$17</definedName>
    <definedName name="A126243914C_Data">Data9!$HP$11:$HP$17</definedName>
    <definedName name="A126243914C_Latest">Data9!$HP$17</definedName>
    <definedName name="A126243918L">Data8!$HW$1:$HW$10,Data8!$HW$11:$HW$17</definedName>
    <definedName name="A126243918L_Data">Data8!$HW$11:$HW$17</definedName>
    <definedName name="A126243918L_Latest">Data8!$HW$17</definedName>
    <definedName name="A126243922C">Data9!$AI$1:$AI$10,Data9!$AI$11:$AI$17</definedName>
    <definedName name="A126243922C_Data">Data9!$AI$11:$AI$17</definedName>
    <definedName name="A126243922C_Latest">Data9!$AI$17</definedName>
    <definedName name="A126243926L">Data9!$BJ$1:$BJ$10,Data9!$BJ$11:$BJ$17</definedName>
    <definedName name="A126243926L_Data">Data9!$BJ$11:$BJ$17</definedName>
    <definedName name="A126243926L_Latest">Data9!$BJ$17</definedName>
    <definedName name="A126243930C">Data9!$GO$1:$GO$10,Data9!$GO$11:$GO$17</definedName>
    <definedName name="A126243930C_Data">Data9!$GO$11:$GO$17</definedName>
    <definedName name="A126243930C_Latest">Data9!$GO$17</definedName>
    <definedName name="A126243934L">Data9!$IQ$1:$IQ$10,Data9!$IQ$11:$IQ$17</definedName>
    <definedName name="A126243934L_Data">Data9!$IQ$11:$IQ$17</definedName>
    <definedName name="A126243934L_Latest">Data9!$IQ$17</definedName>
    <definedName name="A126243938W">Data10!$BI$1:$BI$10,Data10!$BI$11:$BI$17</definedName>
    <definedName name="A126243938W_Data">Data10!$BI$11:$BI$17</definedName>
    <definedName name="A126243938W_Latest">Data10!$BI$17</definedName>
    <definedName name="A126243942L">Data10!$CJ$1:$CJ$10,Data10!$CJ$11:$CJ$17</definedName>
    <definedName name="A126243942L_Data">Data10!$CJ$11:$CJ$17</definedName>
    <definedName name="A126243942L_Latest">Data10!$CJ$17</definedName>
    <definedName name="A126243946W">Data10!$EL$1:$EL$10,Data10!$EL$11:$EL$17</definedName>
    <definedName name="A126243946W_Data">Data10!$EL$11:$EL$17</definedName>
    <definedName name="A126243946W_Latest">Data10!$EL$17</definedName>
    <definedName name="A126243950L">Data9!$FT$1:$FT$10,Data9!$FT$11:$FT$17</definedName>
    <definedName name="A126243950L_Data">Data9!$FT$11:$FT$17</definedName>
    <definedName name="A126243950L_Latest">Data9!$FT$17</definedName>
    <definedName name="A126243954W">Data10!$AH$1:$AH$10,Data10!$AH$11:$AH$17</definedName>
    <definedName name="A126243954W_Data">Data10!$AH$11:$AH$17</definedName>
    <definedName name="A126243954W_Latest">Data10!$AH$17</definedName>
    <definedName name="A126243958F">Data9!$N$1:$N$10,Data9!$N$11:$N$17</definedName>
    <definedName name="A126243958F_Data">Data9!$N$11:$N$17</definedName>
    <definedName name="A126243958F_Latest">Data9!$N$17</definedName>
    <definedName name="A126243962W">Data9!$CQ$1:$CQ$10,Data9!$CQ$11:$CQ$17</definedName>
    <definedName name="A126243962W_Data">Data9!$CQ$11:$CQ$17</definedName>
    <definedName name="A126243962W_Latest">Data9!$CQ$17</definedName>
    <definedName name="A126243966F">Data9!$DR$1:$DR$10,Data9!$DR$11:$DR$17</definedName>
    <definedName name="A126243966F_Data">Data9!$DR$11:$DR$17</definedName>
    <definedName name="A126243966F_Latest">Data9!$DR$17</definedName>
    <definedName name="A126243970W">Data10!$DK$1:$DK$10,Data10!$DK$11:$DK$17</definedName>
    <definedName name="A126243970W_Data">Data10!$DK$11:$DK$17</definedName>
    <definedName name="A126243970W_Latest">Data10!$DK$17</definedName>
    <definedName name="A126243974F">Data10!$FM$1:$FM$10,Data10!$FM$11:$FM$17</definedName>
    <definedName name="A126243974F_Data">Data10!$FM$11:$FM$17</definedName>
    <definedName name="A126243974F_Latest">Data10!$FM$17</definedName>
    <definedName name="A126243978R">Data8!$HB$1:$HB$10,Data8!$HB$11:$HB$17</definedName>
    <definedName name="A126243978R_Data">Data8!$HB$11:$HB$17</definedName>
    <definedName name="A126243978R_Latest">Data8!$HB$17</definedName>
    <definedName name="A126243982F">Data9!$ES$1:$ES$10,Data9!$ES$11:$ES$17</definedName>
    <definedName name="A126243982F_Data">Data9!$ES$11:$ES$17</definedName>
    <definedName name="A126243982F_Latest">Data9!$ES$17</definedName>
    <definedName name="A126243986R">Data9!$HV$1:$HV$10,Data9!$HV$11:$HV$17</definedName>
    <definedName name="A126243986R_Data">Data9!$HV$11:$HV$17</definedName>
    <definedName name="A126243986R_Latest">Data9!$HV$17</definedName>
    <definedName name="A126243990F">Data8!$IC$1:$IC$10,Data8!$IC$11:$IC$17</definedName>
    <definedName name="A126243990F_Data">Data8!$IC$11:$IC$17</definedName>
    <definedName name="A126243990F_Latest">Data8!$IC$17</definedName>
    <definedName name="A126243994R">Data9!$AO$1:$AO$10,Data9!$AO$11:$AO$17</definedName>
    <definedName name="A126243994R_Data">Data9!$AO$11:$AO$17</definedName>
    <definedName name="A126243994R_Latest">Data9!$AO$17</definedName>
    <definedName name="A126243998X">Data9!$BP$1:$BP$10,Data9!$BP$11:$BP$17</definedName>
    <definedName name="A126243998X_Data">Data9!$BP$11:$BP$17</definedName>
    <definedName name="A126243998X_Latest">Data9!$BP$17</definedName>
    <definedName name="A126244002F">Data9!$GU$1:$GU$10,Data9!$GU$11:$GU$17</definedName>
    <definedName name="A126244002F_Data">Data9!$GU$11:$GU$17</definedName>
    <definedName name="A126244002F_Latest">Data9!$GU$17</definedName>
    <definedName name="A126244006R">Data10!$G$1:$G$10,Data10!$G$11:$G$17</definedName>
    <definedName name="A126244006R_Data">Data10!$G$11:$G$17</definedName>
    <definedName name="A126244006R_Latest">Data10!$G$17</definedName>
    <definedName name="A126244082T">Data10!$BL$1:$BL$10,Data10!$BL$11:$BL$17</definedName>
    <definedName name="A126244082T_Data">Data10!$BL$11:$BL$17</definedName>
    <definedName name="A126244082T_Latest">Data10!$BL$17</definedName>
    <definedName name="A126244086A">Data10!$CM$1:$CM$10,Data10!$CM$11:$CM$17</definedName>
    <definedName name="A126244086A_Data">Data10!$CM$11:$CM$17</definedName>
    <definedName name="A126244086A_Latest">Data10!$CM$17</definedName>
    <definedName name="A126244090T">Data10!$EO$1:$EO$10,Data10!$EO$11:$EO$17</definedName>
    <definedName name="A126244090T_Data">Data10!$EO$11:$EO$17</definedName>
    <definedName name="A126244090T_Latest">Data10!$EO$17</definedName>
    <definedName name="A126244094A">Data9!$FW$1:$FW$10,Data9!$FW$11:$FW$17</definedName>
    <definedName name="A126244094A_Data">Data9!$FW$11:$FW$17</definedName>
    <definedName name="A126244094A_Latest">Data9!$FW$17</definedName>
    <definedName name="A126244098K">Data10!$AK$1:$AK$10,Data10!$AK$11:$AK$17</definedName>
    <definedName name="A126244098K_Data">Data10!$AK$11:$AK$17</definedName>
    <definedName name="A126244098K_Latest">Data10!$AK$17</definedName>
    <definedName name="A126244102R">Data9!$Q$1:$Q$10,Data9!$Q$11:$Q$17</definedName>
    <definedName name="A126244102R_Data">Data9!$Q$11:$Q$17</definedName>
    <definedName name="A126244102R_Latest">Data9!$Q$17</definedName>
    <definedName name="A126244106X">Data9!$CT$1:$CT$10,Data9!$CT$11:$CT$17</definedName>
    <definedName name="A126244106X_Data">Data9!$CT$11:$CT$17</definedName>
    <definedName name="A126244106X_Latest">Data9!$CT$17</definedName>
    <definedName name="A126244110R">Data9!$DU$1:$DU$10,Data9!$DU$11:$DU$17</definedName>
    <definedName name="A126244110R_Data">Data9!$DU$11:$DU$17</definedName>
    <definedName name="A126244110R_Latest">Data9!$DU$17</definedName>
    <definedName name="A126244114X">Data10!$DN$1:$DN$10,Data10!$DN$11:$DN$17</definedName>
    <definedName name="A126244114X_Data">Data10!$DN$11:$DN$17</definedName>
    <definedName name="A126244114X_Latest">Data10!$DN$17</definedName>
    <definedName name="A126244118J">Data10!$FP$1:$FP$10,Data10!$FP$11:$FP$17</definedName>
    <definedName name="A126244118J_Data">Data10!$FP$11:$FP$17</definedName>
    <definedName name="A126244118J_Latest">Data10!$FP$17</definedName>
    <definedName name="A126244122X">Data8!$HE$1:$HE$10,Data8!$HE$11:$HE$17</definedName>
    <definedName name="A126244122X_Data">Data8!$HE$11:$HE$17</definedName>
    <definedName name="A126244122X_Latest">Data8!$HE$17</definedName>
    <definedName name="A126244126J">Data9!$EV$1:$EV$10,Data9!$EV$11:$EV$17</definedName>
    <definedName name="A126244126J_Data">Data9!$EV$11:$EV$17</definedName>
    <definedName name="A126244126J_Latest">Data9!$EV$17</definedName>
    <definedName name="A126244130X">Data9!$HY$1:$HY$10,Data9!$HY$11:$HY$17</definedName>
    <definedName name="A126244130X_Data">Data9!$HY$11:$HY$17</definedName>
    <definedName name="A126244130X_Latest">Data9!$HY$17</definedName>
    <definedName name="A126244134J">Data8!$IF$1:$IF$10,Data8!$IF$11:$IF$17</definedName>
    <definedName name="A126244134J_Data">Data8!$IF$11:$IF$17</definedName>
    <definedName name="A126244134J_Latest">Data8!$IF$17</definedName>
    <definedName name="A126244138T">Data9!$AR$1:$AR$10,Data9!$AR$11:$AR$17</definedName>
    <definedName name="A126244138T_Data">Data9!$AR$11:$AR$17</definedName>
    <definedName name="A126244138T_Latest">Data9!$AR$17</definedName>
    <definedName name="A126244142J">Data9!$BS$1:$BS$10,Data9!$BS$11:$BS$17</definedName>
    <definedName name="A126244142J_Data">Data9!$BS$11:$BS$17</definedName>
    <definedName name="A126244142J_Latest">Data9!$BS$17</definedName>
    <definedName name="A126244146T">Data9!$GX$1:$GX$10,Data9!$GX$11:$GX$17</definedName>
    <definedName name="A126244146T_Data">Data9!$GX$11:$GX$17</definedName>
    <definedName name="A126244146T_Latest">Data9!$GX$17</definedName>
    <definedName name="A126244150J">Data10!$J$1:$J$10,Data10!$J$11:$J$17</definedName>
    <definedName name="A126244150J_Data">Data10!$J$11:$J$17</definedName>
    <definedName name="A126244150J_Latest">Data10!$J$17</definedName>
    <definedName name="A126244154T">Data10!$BU$1:$BU$10,Data10!$BU$11:$BU$17</definedName>
    <definedName name="A126244154T_Data">Data10!$BU$11:$BU$17</definedName>
    <definedName name="A126244154T_Latest">Data10!$BU$17</definedName>
    <definedName name="A126244158A">Data10!$CV$1:$CV$10,Data10!$CV$11:$CV$17</definedName>
    <definedName name="A126244158A_Data">Data10!$CV$11:$CV$17</definedName>
    <definedName name="A126244158A_Latest">Data10!$CV$17</definedName>
    <definedName name="A126244162T">Data10!$EX$1:$EX$10,Data10!$EX$11:$EX$17</definedName>
    <definedName name="A126244162T_Data">Data10!$EX$11:$EX$17</definedName>
    <definedName name="A126244162T_Latest">Data10!$EX$17</definedName>
    <definedName name="A126244166A">Data9!$GF$1:$GF$10,Data9!$GF$11:$GF$17</definedName>
    <definedName name="A126244166A_Data">Data9!$GF$11:$GF$17</definedName>
    <definedName name="A126244166A_Latest">Data9!$GF$17</definedName>
    <definedName name="A126244170T">Data10!$AT$1:$AT$10,Data10!$AT$11:$AT$17</definedName>
    <definedName name="A126244170T_Data">Data10!$AT$11:$AT$17</definedName>
    <definedName name="A126244170T_Latest">Data10!$AT$17</definedName>
    <definedName name="A126244174A">Data9!$Z$1:$Z$10,Data9!$Z$11:$Z$17</definedName>
    <definedName name="A126244174A_Data">Data9!$Z$11:$Z$17</definedName>
    <definedName name="A126244174A_Latest">Data9!$Z$17</definedName>
    <definedName name="A126244178K">Data9!$DC$1:$DC$10,Data9!$DC$11:$DC$17</definedName>
    <definedName name="A126244178K_Data">Data9!$DC$11:$DC$17</definedName>
    <definedName name="A126244178K_Latest">Data9!$DC$17</definedName>
    <definedName name="A126244182A">Data9!$ED$1:$ED$10,Data9!$ED$11:$ED$17</definedName>
    <definedName name="A126244182A_Data">Data9!$ED$11:$ED$17</definedName>
    <definedName name="A126244182A_Latest">Data9!$ED$17</definedName>
    <definedName name="A126244186K">Data10!$DW$1:$DW$10,Data10!$DW$11:$DW$17</definedName>
    <definedName name="A126244186K_Data">Data10!$DW$11:$DW$17</definedName>
    <definedName name="A126244186K_Latest">Data10!$DW$17</definedName>
    <definedName name="A126244190A">Data10!$FY$1:$FY$10,Data10!$FY$11:$FY$17</definedName>
    <definedName name="A126244190A_Data">Data10!$FY$11:$FY$17</definedName>
    <definedName name="A126244190A_Latest">Data10!$FY$17</definedName>
    <definedName name="A126244194K">Data8!$HN$1:$HN$10,Data8!$HN$11:$HN$17</definedName>
    <definedName name="A126244194K_Data">Data8!$HN$11:$HN$17</definedName>
    <definedName name="A126244194K_Latest">Data8!$HN$17</definedName>
    <definedName name="A126244198V">Data9!$FE$1:$FE$10,Data9!$FE$11:$FE$17</definedName>
    <definedName name="A126244198V_Data">Data9!$FE$11:$FE$17</definedName>
    <definedName name="A126244198V_Latest">Data9!$FE$17</definedName>
    <definedName name="A126244202X">Data9!$IH$1:$IH$10,Data9!$IH$11:$IH$17</definedName>
    <definedName name="A126244202X_Data">Data9!$IH$11:$IH$17</definedName>
    <definedName name="A126244202X_Latest">Data9!$IH$17</definedName>
    <definedName name="A126244206J">Data8!$IO$1:$IO$10,Data8!$IO$11:$IO$17</definedName>
    <definedName name="A126244206J_Data">Data8!$IO$11:$IO$17</definedName>
    <definedName name="A126244206J_Latest">Data8!$IO$17</definedName>
    <definedName name="A126244210X">Data9!$BA$1:$BA$10,Data9!$BA$11:$BA$17</definedName>
    <definedName name="A126244210X_Data">Data9!$BA$11:$BA$17</definedName>
    <definedName name="A126244210X_Latest">Data9!$BA$17</definedName>
    <definedName name="A126244214J">Data9!$CB$1:$CB$10,Data9!$CB$11:$CB$17</definedName>
    <definedName name="A126244214J_Data">Data9!$CB$11:$CB$17</definedName>
    <definedName name="A126244214J_Latest">Data9!$CB$17</definedName>
    <definedName name="A126244218T">Data9!$HG$1:$HG$10,Data9!$HG$11:$HG$17</definedName>
    <definedName name="A126244218T_Data">Data9!$HG$11:$HG$17</definedName>
    <definedName name="A126244218T_Latest">Data9!$HG$17</definedName>
    <definedName name="A126244222J">Data10!$S$1:$S$10,Data10!$S$11:$S$17</definedName>
    <definedName name="A126244222J_Data">Data10!$S$11:$S$17</definedName>
    <definedName name="A126244222J_Latest">Data10!$S$17</definedName>
    <definedName name="A126244226T">Data10!$AZ$1:$AZ$10,Data10!$AZ$11:$AZ$17</definedName>
    <definedName name="A126244226T_Data">Data10!$AZ$11:$AZ$17</definedName>
    <definedName name="A126244226T_Latest">Data10!$AZ$17</definedName>
    <definedName name="A126244230J">Data10!$CA$1:$CA$10,Data10!$CA$11:$CA$17</definedName>
    <definedName name="A126244230J_Data">Data10!$CA$11:$CA$17</definedName>
    <definedName name="A126244230J_Latest">Data10!$CA$17</definedName>
    <definedName name="A126244234T">Data10!$EC$1:$EC$10,Data10!$EC$11:$EC$17</definedName>
    <definedName name="A126244234T_Data">Data10!$EC$11:$EC$17</definedName>
    <definedName name="A126244234T_Latest">Data10!$EC$17</definedName>
    <definedName name="A126244238A">Data9!$FK$1:$FK$10,Data9!$FK$11:$FK$17</definedName>
    <definedName name="A126244238A_Data">Data9!$FK$11:$FK$17</definedName>
    <definedName name="A126244238A_Latest">Data9!$FK$17</definedName>
    <definedName name="A126244242T">Data10!$Y$1:$Y$10,Data10!$Y$11:$Y$17</definedName>
    <definedName name="A126244242T_Data">Data10!$Y$11:$Y$17</definedName>
    <definedName name="A126244242T_Latest">Data10!$Y$17</definedName>
    <definedName name="A126244246A">Data9!$E$1:$E$10,Data9!$E$11:$E$17</definedName>
    <definedName name="A126244246A_Data">Data9!$E$11:$E$17</definedName>
    <definedName name="A126244246A_Latest">Data9!$E$17</definedName>
    <definedName name="A126244250T">Data9!$CH$1:$CH$10,Data9!$CH$11:$CH$17</definedName>
    <definedName name="A126244250T_Data">Data9!$CH$11:$CH$17</definedName>
    <definedName name="A126244250T_Latest">Data9!$CH$17</definedName>
    <definedName name="A126244254A">Data9!$DI$1:$DI$10,Data9!$DI$11:$DI$17</definedName>
    <definedName name="A126244254A_Data">Data9!$DI$11:$DI$17</definedName>
    <definedName name="A126244254A_Latest">Data9!$DI$17</definedName>
    <definedName name="A126244258K">Data10!$DB$1:$DB$10,Data10!$DB$11:$DB$17</definedName>
    <definedName name="A126244258K_Data">Data10!$DB$11:$DB$17</definedName>
    <definedName name="A126244258K_Latest">Data10!$DB$17</definedName>
    <definedName name="A126244262A">Data10!$FD$1:$FD$10,Data10!$FD$11:$FD$17</definedName>
    <definedName name="A126244262A_Data">Data10!$FD$11:$FD$17</definedName>
    <definedName name="A126244262A_Latest">Data10!$FD$17</definedName>
    <definedName name="A126244266K">Data8!$GS$1:$GS$10,Data8!$GS$11:$GS$17</definedName>
    <definedName name="A126244266K_Data">Data8!$GS$11:$GS$17</definedName>
    <definedName name="A126244266K_Latest">Data8!$GS$17</definedName>
    <definedName name="A126244270A">Data9!$EJ$1:$EJ$10,Data9!$EJ$11:$EJ$17</definedName>
    <definedName name="A126244270A_Data">Data9!$EJ$11:$EJ$17</definedName>
    <definedName name="A126244270A_Latest">Data9!$EJ$17</definedName>
    <definedName name="A126244274K">Data9!$HM$1:$HM$10,Data9!$HM$11:$HM$17</definedName>
    <definedName name="A126244274K_Data">Data9!$HM$11:$HM$17</definedName>
    <definedName name="A126244274K_Latest">Data9!$HM$17</definedName>
    <definedName name="A126244278V">Data8!$HT$1:$HT$10,Data8!$HT$11:$HT$17</definedName>
    <definedName name="A126244278V_Data">Data8!$HT$11:$HT$17</definedName>
    <definedName name="A126244278V_Latest">Data8!$HT$17</definedName>
    <definedName name="A126244282K">Data9!$AF$1:$AF$10,Data9!$AF$11:$AF$17</definedName>
    <definedName name="A126244282K_Data">Data9!$AF$11:$AF$17</definedName>
    <definedName name="A126244282K_Latest">Data9!$AF$17</definedName>
    <definedName name="A126244286V">Data9!$BG$1:$BG$10,Data9!$BG$11:$BG$17</definedName>
    <definedName name="A126244286V_Data">Data9!$BG$11:$BG$17</definedName>
    <definedName name="A126244286V_Latest">Data9!$BG$17</definedName>
    <definedName name="A126244290K">Data9!$GL$1:$GL$10,Data9!$GL$11:$GL$17</definedName>
    <definedName name="A126244290K_Data">Data9!$GL$11:$GL$17</definedName>
    <definedName name="A126244290K_Latest">Data9!$GL$17</definedName>
    <definedName name="A126244294V">Data9!$IN$1:$IN$10,Data9!$IN$11:$IN$17</definedName>
    <definedName name="A126244294V_Data">Data9!$IN$11:$IN$17</definedName>
    <definedName name="A126244294V_Latest">Data9!$IN$17</definedName>
    <definedName name="A126244370K">Data10!$BF$1:$BF$10,Data10!$BF$11:$BF$17</definedName>
    <definedName name="A126244370K_Data">Data10!$BF$11:$BF$17</definedName>
    <definedName name="A126244370K_Latest">Data10!$BF$17</definedName>
    <definedName name="A126244374V">Data10!$CG$1:$CG$10,Data10!$CG$11:$CG$17</definedName>
    <definedName name="A126244374V_Data">Data10!$CG$11:$CG$17</definedName>
    <definedName name="A126244374V_Latest">Data10!$CG$17</definedName>
    <definedName name="A126244378C">Data10!$EI$1:$EI$10,Data10!$EI$11:$EI$17</definedName>
    <definedName name="A126244378C_Data">Data10!$EI$11:$EI$17</definedName>
    <definedName name="A126244378C_Latest">Data10!$EI$17</definedName>
    <definedName name="A126244382V">Data9!$FQ$1:$FQ$10,Data9!$FQ$11:$FQ$17</definedName>
    <definedName name="A126244382V_Data">Data9!$FQ$11:$FQ$17</definedName>
    <definedName name="A126244382V_Latest">Data9!$FQ$17</definedName>
    <definedName name="A126244386C">Data10!$AE$1:$AE$10,Data10!$AE$11:$AE$17</definedName>
    <definedName name="A126244386C_Data">Data10!$AE$11:$AE$17</definedName>
    <definedName name="A126244386C_Latest">Data10!$AE$17</definedName>
    <definedName name="A126244390V">Data9!$K$1:$K$10,Data9!$K$11:$K$17</definedName>
    <definedName name="A126244390V_Data">Data9!$K$11:$K$17</definedName>
    <definedName name="A126244390V_Latest">Data9!$K$17</definedName>
    <definedName name="A126244394C">Data9!$CN$1:$CN$10,Data9!$CN$11:$CN$17</definedName>
    <definedName name="A126244394C_Data">Data9!$CN$11:$CN$17</definedName>
    <definedName name="A126244394C_Latest">Data9!$CN$17</definedName>
    <definedName name="A126244398L">Data9!$DO$1:$DO$10,Data9!$DO$11:$DO$17</definedName>
    <definedName name="A126244398L_Data">Data9!$DO$11:$DO$17</definedName>
    <definedName name="A126244398L_Latest">Data9!$DO$17</definedName>
    <definedName name="A126244402T">Data10!$DH$1:$DH$10,Data10!$DH$11:$DH$17</definedName>
    <definedName name="A126244402T_Data">Data10!$DH$11:$DH$17</definedName>
    <definedName name="A126244402T_Latest">Data10!$DH$17</definedName>
    <definedName name="A126244406A">Data10!$FJ$1:$FJ$10,Data10!$FJ$11:$FJ$17</definedName>
    <definedName name="A126244406A_Data">Data10!$FJ$11:$FJ$17</definedName>
    <definedName name="A126244406A_Latest">Data10!$FJ$17</definedName>
    <definedName name="A126244410T">Data8!$GY$1:$GY$10,Data8!$GY$11:$GY$17</definedName>
    <definedName name="A126244410T_Data">Data8!$GY$11:$GY$17</definedName>
    <definedName name="A126244410T_Latest">Data8!$GY$17</definedName>
    <definedName name="A126244414A">Data9!$EP$1:$EP$10,Data9!$EP$11:$EP$17</definedName>
    <definedName name="A126244414A_Data">Data9!$EP$11:$EP$17</definedName>
    <definedName name="A126244414A_Latest">Data9!$EP$17</definedName>
    <definedName name="A126244418K">Data9!$HS$1:$HS$10,Data9!$HS$11:$HS$17</definedName>
    <definedName name="A126244418K_Data">Data9!$HS$11:$HS$17</definedName>
    <definedName name="A126244418K_Latest">Data9!$HS$17</definedName>
    <definedName name="A126244422A">Data8!$HZ$1:$HZ$10,Data8!$HZ$11:$HZ$17</definedName>
    <definedName name="A126244422A_Data">Data8!$HZ$11:$HZ$17</definedName>
    <definedName name="A126244422A_Latest">Data8!$HZ$17</definedName>
    <definedName name="A126244426K">Data9!$AL$1:$AL$10,Data9!$AL$11:$AL$17</definedName>
    <definedName name="A126244426K_Data">Data9!$AL$11:$AL$17</definedName>
    <definedName name="A126244426K_Latest">Data9!$AL$17</definedName>
    <definedName name="A126244430A">Data9!$BM$1:$BM$10,Data9!$BM$11:$BM$17</definedName>
    <definedName name="A126244430A_Data">Data9!$BM$11:$BM$17</definedName>
    <definedName name="A126244430A_Latest">Data9!$BM$17</definedName>
    <definedName name="A126244434K">Data9!$GR$1:$GR$10,Data9!$GR$11:$GR$17</definedName>
    <definedName name="A126244434K_Data">Data9!$GR$11:$GR$17</definedName>
    <definedName name="A126244434K_Latest">Data9!$GR$17</definedName>
    <definedName name="A126244438V">Data10!$D$1:$D$10,Data10!$D$11:$D$17</definedName>
    <definedName name="A126244438V_Data">Data10!$D$11:$D$17</definedName>
    <definedName name="A126244438V_Latest">Data10!$D$17</definedName>
    <definedName name="A126244442K">Data10!$BR$1:$BR$10,Data10!$BR$11:$BR$17</definedName>
    <definedName name="A126244442K_Data">Data10!$BR$11:$BR$17</definedName>
    <definedName name="A126244442K_Latest">Data10!$BR$17</definedName>
    <definedName name="A126244446V">Data10!$CS$1:$CS$10,Data10!$CS$11:$CS$17</definedName>
    <definedName name="A126244446V_Data">Data10!$CS$11:$CS$17</definedName>
    <definedName name="A126244446V_Latest">Data10!$CS$17</definedName>
    <definedName name="A126244450K">Data10!$EU$1:$EU$10,Data10!$EU$11:$EU$17</definedName>
    <definedName name="A126244450K_Data">Data10!$EU$11:$EU$17</definedName>
    <definedName name="A126244450K_Latest">Data10!$EU$17</definedName>
    <definedName name="A126244454V">Data9!$GC$1:$GC$10,Data9!$GC$11:$GC$17</definedName>
    <definedName name="A126244454V_Data">Data9!$GC$11:$GC$17</definedName>
    <definedName name="A126244454V_Latest">Data9!$GC$17</definedName>
    <definedName name="A126244458C">Data10!$AQ$1:$AQ$10,Data10!$AQ$11:$AQ$17</definedName>
    <definedName name="A126244458C_Data">Data10!$AQ$11:$AQ$17</definedName>
    <definedName name="A126244458C_Latest">Data10!$AQ$17</definedName>
    <definedName name="A126244462V">Data9!$W$1:$W$10,Data9!$W$11:$W$17</definedName>
    <definedName name="A126244462V_Data">Data9!$W$11:$W$17</definedName>
    <definedName name="A126244462V_Latest">Data9!$W$17</definedName>
    <definedName name="A126244466C">Data9!$CZ$1:$CZ$10,Data9!$CZ$11:$CZ$17</definedName>
    <definedName name="A126244466C_Data">Data9!$CZ$11:$CZ$17</definedName>
    <definedName name="A126244466C_Latest">Data9!$CZ$17</definedName>
    <definedName name="A126244470V">Data9!$EA$1:$EA$10,Data9!$EA$11:$EA$17</definedName>
    <definedName name="A126244470V_Data">Data9!$EA$11:$EA$17</definedName>
    <definedName name="A126244470V_Latest">Data9!$EA$17</definedName>
    <definedName name="A126244474C">Data10!$DT$1:$DT$10,Data10!$DT$11:$DT$17</definedName>
    <definedName name="A126244474C_Data">Data10!$DT$11:$DT$17</definedName>
    <definedName name="A126244474C_Latest">Data10!$DT$17</definedName>
    <definedName name="A126244478L">Data10!$FV$1:$FV$10,Data10!$FV$11:$FV$17</definedName>
    <definedName name="A126244478L_Data">Data10!$FV$11:$FV$17</definedName>
    <definedName name="A126244478L_Latest">Data10!$FV$17</definedName>
    <definedName name="A126244482C">Data8!$HK$1:$HK$10,Data8!$HK$11:$HK$17</definedName>
    <definedName name="A126244482C_Data">Data8!$HK$11:$HK$17</definedName>
    <definedName name="A126244482C_Latest">Data8!$HK$17</definedName>
    <definedName name="A126244486L">Data9!$FB$1:$FB$10,Data9!$FB$11:$FB$17</definedName>
    <definedName name="A126244486L_Data">Data9!$FB$11:$FB$17</definedName>
    <definedName name="A126244486L_Latest">Data9!$FB$17</definedName>
    <definedName name="A126244490C">Data9!$IE$1:$IE$10,Data9!$IE$11:$IE$17</definedName>
    <definedName name="A126244490C_Data">Data9!$IE$11:$IE$17</definedName>
    <definedName name="A126244490C_Latest">Data9!$IE$17</definedName>
    <definedName name="A126244494L">Data8!$IL$1:$IL$10,Data8!$IL$11:$IL$17</definedName>
    <definedName name="A126244494L_Data">Data8!$IL$11:$IL$17</definedName>
    <definedName name="A126244494L_Latest">Data8!$IL$17</definedName>
    <definedName name="A126244498W">Data9!$AX$1:$AX$10,Data9!$AX$11:$AX$17</definedName>
    <definedName name="A126244498W_Data">Data9!$AX$11:$AX$17</definedName>
    <definedName name="A126244498W_Latest">Data9!$AX$17</definedName>
    <definedName name="A126244502A">Data9!$BY$1:$BY$10,Data9!$BY$11:$BY$17</definedName>
    <definedName name="A126244502A_Data">Data9!$BY$11:$BY$17</definedName>
    <definedName name="A126244502A_Latest">Data9!$BY$17</definedName>
    <definedName name="A126244506K">Data9!$HD$1:$HD$10,Data9!$HD$11:$HD$17</definedName>
    <definedName name="A126244506K_Data">Data9!$HD$11:$HD$17</definedName>
    <definedName name="A126244506K_Latest">Data9!$HD$17</definedName>
    <definedName name="A126244510A">Data10!$P$1:$P$10,Data10!$P$11:$P$17</definedName>
    <definedName name="A126244510A_Data">Data10!$P$11:$P$17</definedName>
    <definedName name="A126244510A_Latest">Data10!$P$17</definedName>
    <definedName name="A126244514K">Data2!$DR$1:$DR$10,Data2!$DR$11:$DR$17</definedName>
    <definedName name="A126244514K_Data">Data2!$DR$11:$DR$17</definedName>
    <definedName name="A126244514K_Latest">Data2!$DR$17</definedName>
    <definedName name="A126244518V">Data2!$ES$1:$ES$10,Data2!$ES$11:$ES$17</definedName>
    <definedName name="A126244518V_Data">Data2!$ES$11:$ES$17</definedName>
    <definedName name="A126244518V_Latest">Data2!$ES$17</definedName>
    <definedName name="A126244522K">Data2!$GU$1:$GU$10,Data2!$GU$11:$GU$17</definedName>
    <definedName name="A126244522K_Data">Data2!$GU$11:$GU$17</definedName>
    <definedName name="A126244522K_Latest">Data2!$GU$17</definedName>
    <definedName name="A126244526V">Data1!$IC$1:$IC$10,Data1!$IC$11:$IC$17</definedName>
    <definedName name="A126244526V_Data">Data1!$IC$11:$IC$17</definedName>
    <definedName name="A126244526V_Latest">Data1!$IC$17</definedName>
    <definedName name="A126244530K">Data2!$CQ$1:$CQ$10,Data2!$CQ$11:$CQ$17</definedName>
    <definedName name="A126244530K_Data">Data2!$CQ$11:$CQ$17</definedName>
    <definedName name="A126244530K_Latest">Data2!$CQ$17</definedName>
    <definedName name="A126244534V">Data1!$BW$1:$BW$10,Data1!$BW$11:$BW$17</definedName>
    <definedName name="A126244534V_Data">Data1!$BW$11:$BW$17</definedName>
    <definedName name="A126244534V_Latest">Data1!$BW$17</definedName>
    <definedName name="A126244538C">Data1!$EZ$1:$EZ$10,Data1!$EZ$11:$EZ$17</definedName>
    <definedName name="A126244538C_Data">Data1!$EZ$11:$EZ$17</definedName>
    <definedName name="A126244538C_Latest">Data1!$EZ$17</definedName>
    <definedName name="A126244542V">Data1!$GA$1:$GA$10,Data1!$GA$11:$GA$17</definedName>
    <definedName name="A126244542V_Data">Data1!$GA$11:$GA$17</definedName>
    <definedName name="A126244542V_Latest">Data1!$GA$17</definedName>
    <definedName name="A126244546C">Data2!$FT$1:$FT$10,Data2!$FT$11:$FT$17</definedName>
    <definedName name="A126244546C_Data">Data2!$FT$11:$FT$17</definedName>
    <definedName name="A126244546C_Latest">Data2!$FT$17</definedName>
    <definedName name="A126244550V">Data2!$HV$1:$HV$10,Data2!$HV$11:$HV$17</definedName>
    <definedName name="A126244550V_Data">Data2!$HV$11:$HV$17</definedName>
    <definedName name="A126244550V_Latest">Data2!$HV$17</definedName>
    <definedName name="A126244554C">Data1!$U$1:$U$10,Data1!$U$11:$U$17</definedName>
    <definedName name="A126244554C_Data">Data1!$U$11:$U$17</definedName>
    <definedName name="A126244554C_Latest">Data1!$U$17</definedName>
    <definedName name="A126244558L">Data1!$HB$1:$HB$10,Data1!$HB$11:$HB$17</definedName>
    <definedName name="A126244558L_Data">Data1!$HB$11:$HB$17</definedName>
    <definedName name="A126244558L_Latest">Data1!$HB$17</definedName>
    <definedName name="A126244562C">Data2!$AO$1:$AO$10,Data2!$AO$11:$AO$17</definedName>
    <definedName name="A126244562C_Data">Data2!$AO$11:$AO$17</definedName>
    <definedName name="A126244562C_Latest">Data2!$AO$17</definedName>
    <definedName name="A126244566L">Data1!$AV$1:$AV$10,Data1!$AV$11:$AV$17</definedName>
    <definedName name="A126244566L_Data">Data1!$AV$11:$AV$17</definedName>
    <definedName name="A126244566L_Latest">Data1!$AV$17</definedName>
    <definedName name="A126244570C">Data1!$CX$1:$CX$10,Data1!$CX$11:$CX$17</definedName>
    <definedName name="A126244570C_Data">Data1!$CX$11:$CX$17</definedName>
    <definedName name="A126244570C_Latest">Data1!$CX$17</definedName>
    <definedName name="A126244574L">Data1!$DY$1:$DY$10,Data1!$DY$11:$DY$17</definedName>
    <definedName name="A126244574L_Data">Data1!$DY$11:$DY$17</definedName>
    <definedName name="A126244574L_Latest">Data1!$DY$17</definedName>
    <definedName name="A126244578W">Data2!$N$1:$N$10,Data2!$N$11:$N$17</definedName>
    <definedName name="A126244578W_Data">Data2!$N$11:$N$17</definedName>
    <definedName name="A126244578W_Latest">Data2!$N$17</definedName>
    <definedName name="A126244582L">Data2!$BP$1:$BP$10,Data2!$BP$11:$BP$17</definedName>
    <definedName name="A126244582L_Data">Data2!$BP$11:$BP$17</definedName>
    <definedName name="A126244582L_Latest">Data2!$BP$17</definedName>
    <definedName name="A126244586W">Data2!$CZ$1:$CZ$10,Data2!$CZ$11:$CZ$17</definedName>
    <definedName name="A126244586W_Data">Data2!$CZ$11:$CZ$17</definedName>
    <definedName name="A126244586W_Latest">Data2!$CZ$17</definedName>
    <definedName name="A126244590L">Data2!$EA$1:$EA$10,Data2!$EA$11:$EA$17</definedName>
    <definedName name="A126244590L_Data">Data2!$EA$11:$EA$17</definedName>
    <definedName name="A126244590L_Latest">Data2!$EA$17</definedName>
    <definedName name="A126244594W">Data2!$GC$1:$GC$10,Data2!$GC$11:$GC$17</definedName>
    <definedName name="A126244594W_Data">Data2!$GC$11:$GC$17</definedName>
    <definedName name="A126244594W_Latest">Data2!$GC$17</definedName>
    <definedName name="A126244598F">Data1!$HK$1:$HK$10,Data1!$HK$11:$HK$17</definedName>
    <definedName name="A126244598F_Data">Data1!$HK$11:$HK$17</definedName>
    <definedName name="A126244598F_Latest">Data1!$HK$17</definedName>
    <definedName name="A126244602K">Data2!$BY$1:$BY$10,Data2!$BY$11:$BY$17</definedName>
    <definedName name="A126244602K_Data">Data2!$BY$11:$BY$17</definedName>
    <definedName name="A126244602K_Latest">Data2!$BY$17</definedName>
    <definedName name="A126244606V">Data1!$BE$1:$BE$10,Data1!$BE$11:$BE$17</definedName>
    <definedName name="A126244606V_Data">Data1!$BE$11:$BE$17</definedName>
    <definedName name="A126244606V_Latest">Data1!$BE$17</definedName>
    <definedName name="A126244610K">Data1!$EH$1:$EH$10,Data1!$EH$11:$EH$17</definedName>
    <definedName name="A126244610K_Data">Data1!$EH$11:$EH$17</definedName>
    <definedName name="A126244610K_Latest">Data1!$EH$17</definedName>
    <definedName name="A126244614V">Data1!$FI$1:$FI$10,Data1!$FI$11:$FI$17</definedName>
    <definedName name="A126244614V_Data">Data1!$FI$11:$FI$17</definedName>
    <definedName name="A126244614V_Latest">Data1!$FI$17</definedName>
    <definedName name="A126244618C">Data2!$FB$1:$FB$10,Data2!$FB$11:$FB$17</definedName>
    <definedName name="A126244618C_Data">Data2!$FB$11:$FB$17</definedName>
    <definedName name="A126244618C_Latest">Data2!$FB$17</definedName>
    <definedName name="A126244622V">Data2!$HD$1:$HD$10,Data2!$HD$11:$HD$17</definedName>
    <definedName name="A126244622V_Data">Data2!$HD$11:$HD$17</definedName>
    <definedName name="A126244622V_Latest">Data2!$HD$17</definedName>
    <definedName name="A126244626C">Data1!$C$1:$C$10,Data1!$C$11:$C$17</definedName>
    <definedName name="A126244626C_Data">Data1!$C$11:$C$17</definedName>
    <definedName name="A126244626C_Latest">Data1!$C$17</definedName>
    <definedName name="A126244630V">Data1!$GJ$1:$GJ$10,Data1!$GJ$11:$GJ$17</definedName>
    <definedName name="A126244630V_Data">Data1!$GJ$11:$GJ$17</definedName>
    <definedName name="A126244630V_Latest">Data1!$GJ$17</definedName>
    <definedName name="A126244634C">Data2!$W$1:$W$10,Data2!$W$11:$W$17</definedName>
    <definedName name="A126244634C_Data">Data2!$W$11:$W$17</definedName>
    <definedName name="A126244634C_Latest">Data2!$W$17</definedName>
    <definedName name="A126244638L">Data1!$AD$1:$AD$10,Data1!$AD$11:$AD$17</definedName>
    <definedName name="A126244638L_Data">Data1!$AD$11:$AD$17</definedName>
    <definedName name="A126244638L_Latest">Data1!$AD$17</definedName>
    <definedName name="A126244642C">Data1!$CF$1:$CF$10,Data1!$CF$11:$CF$17</definedName>
    <definedName name="A126244642C_Data">Data1!$CF$11:$CF$17</definedName>
    <definedName name="A126244642C_Latest">Data1!$CF$17</definedName>
    <definedName name="A126244646L">Data1!$DG$1:$DG$10,Data1!$DG$11:$DG$17</definedName>
    <definedName name="A126244646L_Data">Data1!$DG$11:$DG$17</definedName>
    <definedName name="A126244646L_Latest">Data1!$DG$17</definedName>
    <definedName name="A126244650C">Data1!$IL$1:$IL$10,Data1!$IL$11:$IL$17</definedName>
    <definedName name="A126244650C_Data">Data1!$IL$11:$IL$17</definedName>
    <definedName name="A126244650C_Latest">Data1!$IL$17</definedName>
    <definedName name="A126244654L">Data2!$AX$1:$AX$10,Data2!$AX$11:$AX$17</definedName>
    <definedName name="A126244654L_Data">Data2!$AX$11:$AX$17</definedName>
    <definedName name="A126244654L_Latest">Data2!$AX$17</definedName>
    <definedName name="A126244658W">Data2!$DF$1:$DF$10,Data2!$DF$11:$DF$17</definedName>
    <definedName name="A126244658W_Data">Data2!$DF$11:$DF$17</definedName>
    <definedName name="A126244658W_Latest">Data2!$DF$17</definedName>
    <definedName name="A126244662L">Data2!$EG$1:$EG$10,Data2!$EG$11:$EG$17</definedName>
    <definedName name="A126244662L_Data">Data2!$EG$11:$EG$17</definedName>
    <definedName name="A126244662L_Latest">Data2!$EG$17</definedName>
    <definedName name="A126244666W">Data2!$GI$1:$GI$10,Data2!$GI$11:$GI$17</definedName>
    <definedName name="A126244666W_Data">Data2!$GI$11:$GI$17</definedName>
    <definedName name="A126244666W_Latest">Data2!$GI$17</definedName>
    <definedName name="A126244670L">Data1!$HQ$1:$HQ$10,Data1!$HQ$11:$HQ$17</definedName>
    <definedName name="A126244670L_Data">Data1!$HQ$11:$HQ$17</definedName>
    <definedName name="A126244670L_Latest">Data1!$HQ$17</definedName>
    <definedName name="A126244674W">Data2!$CE$1:$CE$10,Data2!$CE$11:$CE$17</definedName>
    <definedName name="A126244674W_Data">Data2!$CE$11:$CE$17</definedName>
    <definedName name="A126244674W_Latest">Data2!$CE$17</definedName>
    <definedName name="A126244678F">Data1!$BK$1:$BK$10,Data1!$BK$11:$BK$17</definedName>
    <definedName name="A126244678F_Data">Data1!$BK$11:$BK$17</definedName>
    <definedName name="A126244678F_Latest">Data1!$BK$17</definedName>
    <definedName name="A126244682W">Data1!$EN$1:$EN$10,Data1!$EN$11:$EN$17</definedName>
    <definedName name="A126244682W_Data">Data1!$EN$11:$EN$17</definedName>
    <definedName name="A126244682W_Latest">Data1!$EN$17</definedName>
    <definedName name="A126244686F">Data1!$FO$1:$FO$10,Data1!$FO$11:$FO$17</definedName>
    <definedName name="A126244686F_Data">Data1!$FO$11:$FO$17</definedName>
    <definedName name="A126244686F_Latest">Data1!$FO$17</definedName>
    <definedName name="A126244690W">Data2!$FH$1:$FH$10,Data2!$FH$11:$FH$17</definedName>
    <definedName name="A126244690W_Data">Data2!$FH$11:$FH$17</definedName>
    <definedName name="A126244690W_Latest">Data2!$FH$17</definedName>
    <definedName name="A126244694F">Data2!$HJ$1:$HJ$10,Data2!$HJ$11:$HJ$17</definedName>
    <definedName name="A126244694F_Data">Data2!$HJ$11:$HJ$17</definedName>
    <definedName name="A126244694F_Latest">Data2!$HJ$17</definedName>
    <definedName name="A126244698R">Data1!$I$1:$I$10,Data1!$I$11:$I$17</definedName>
    <definedName name="A126244698R_Data">Data1!$I$11:$I$17</definedName>
    <definedName name="A126244698R_Latest">Data1!$I$17</definedName>
    <definedName name="A126244702V">Data1!$GP$1:$GP$10,Data1!$GP$11:$GP$17</definedName>
    <definedName name="A126244702V_Data">Data1!$GP$11:$GP$17</definedName>
    <definedName name="A126244702V_Latest">Data1!$GP$17</definedName>
    <definedName name="A126244706C">Data2!$AC$1:$AC$10,Data2!$AC$11:$AC$17</definedName>
    <definedName name="A126244706C_Data">Data2!$AC$11:$AC$17</definedName>
    <definedName name="A126244706C_Latest">Data2!$AC$17</definedName>
    <definedName name="A126244710V">Data1!$AJ$1:$AJ$10,Data1!$AJ$11:$AJ$17</definedName>
    <definedName name="A126244710V_Data">Data1!$AJ$11:$AJ$17</definedName>
    <definedName name="A126244710V_Latest">Data1!$AJ$17</definedName>
    <definedName name="A126244714C">Data1!$CL$1:$CL$10,Data1!$CL$11:$CL$17</definedName>
    <definedName name="A126244714C_Data">Data1!$CL$11:$CL$17</definedName>
    <definedName name="A126244714C_Latest">Data1!$CL$17</definedName>
    <definedName name="A126244718L">Data1!$DM$1:$DM$10,Data1!$DM$11:$DM$17</definedName>
    <definedName name="A126244718L_Data">Data1!$DM$11:$DM$17</definedName>
    <definedName name="A126244718L_Latest">Data1!$DM$17</definedName>
    <definedName name="A126244722C">Data2!$B$1:$B$10,Data2!$B$11:$B$17</definedName>
    <definedName name="A126244722C_Data">Data2!$B$11:$B$17</definedName>
    <definedName name="A126244722C_Latest">Data2!$B$17</definedName>
    <definedName name="A126244726L">Data2!$BD$1:$BD$10,Data2!$BD$11:$BD$17</definedName>
    <definedName name="A126244726L_Data">Data2!$BD$11:$BD$17</definedName>
    <definedName name="A126244726L_Latest">Data2!$BD$17</definedName>
    <definedName name="A126244730C">Data2!$DL$1:$DL$10,Data2!$DL$11:$DL$17</definedName>
    <definedName name="A126244730C_Data">Data2!$DL$11:$DL$17</definedName>
    <definedName name="A126244730C_Latest">Data2!$DL$17</definedName>
    <definedName name="A126244734L">Data2!$EM$1:$EM$10,Data2!$EM$11:$EM$17</definedName>
    <definedName name="A126244734L_Data">Data2!$EM$11:$EM$17</definedName>
    <definedName name="A126244734L_Latest">Data2!$EM$17</definedName>
    <definedName name="A126244738W">Data2!$GO$1:$GO$10,Data2!$GO$11:$GO$17</definedName>
    <definedName name="A126244738W_Data">Data2!$GO$11:$GO$17</definedName>
    <definedName name="A126244738W_Latest">Data2!$GO$17</definedName>
    <definedName name="A126244742L">Data1!$HW$1:$HW$10,Data1!$HW$11:$HW$17</definedName>
    <definedName name="A126244742L_Data">Data1!$HW$11:$HW$17</definedName>
    <definedName name="A126244742L_Latest">Data1!$HW$17</definedName>
    <definedName name="A126244746W">Data2!$CK$1:$CK$10,Data2!$CK$11:$CK$17</definedName>
    <definedName name="A126244746W_Data">Data2!$CK$11:$CK$17</definedName>
    <definedName name="A126244746W_Latest">Data2!$CK$17</definedName>
    <definedName name="A126244750L">Data1!$BQ$1:$BQ$10,Data1!$BQ$11:$BQ$17</definedName>
    <definedName name="A126244750L_Data">Data1!$BQ$11:$BQ$17</definedName>
    <definedName name="A126244750L_Latest">Data1!$BQ$17</definedName>
    <definedName name="A126244754W">Data1!$ET$1:$ET$10,Data1!$ET$11:$ET$17</definedName>
    <definedName name="A126244754W_Data">Data1!$ET$11:$ET$17</definedName>
    <definedName name="A126244754W_Latest">Data1!$ET$17</definedName>
    <definedName name="A126244758F">Data1!$FU$1:$FU$10,Data1!$FU$11:$FU$17</definedName>
    <definedName name="A126244758F_Data">Data1!$FU$11:$FU$17</definedName>
    <definedName name="A126244758F_Latest">Data1!$FU$17</definedName>
    <definedName name="A126244762W">Data2!$FN$1:$FN$10,Data2!$FN$11:$FN$17</definedName>
    <definedName name="A126244762W_Data">Data2!$FN$11:$FN$17</definedName>
    <definedName name="A126244762W_Latest">Data2!$FN$17</definedName>
    <definedName name="A126244766F">Data2!$HP$1:$HP$10,Data2!$HP$11:$HP$17</definedName>
    <definedName name="A126244766F_Data">Data2!$HP$11:$HP$17</definedName>
    <definedName name="A126244766F_Latest">Data2!$HP$17</definedName>
    <definedName name="A126244770W">Data1!$O$1:$O$10,Data1!$O$11:$O$17</definedName>
    <definedName name="A126244770W_Data">Data1!$O$11:$O$17</definedName>
    <definedName name="A126244770W_Latest">Data1!$O$17</definedName>
    <definedName name="A126244774F">Data1!$GV$1:$GV$10,Data1!$GV$11:$GV$17</definedName>
    <definedName name="A126244774F_Data">Data1!$GV$11:$GV$17</definedName>
    <definedName name="A126244774F_Latest">Data1!$GV$17</definedName>
    <definedName name="A126244778R">Data2!$AI$1:$AI$10,Data2!$AI$11:$AI$17</definedName>
    <definedName name="A126244778R_Data">Data2!$AI$11:$AI$17</definedName>
    <definedName name="A126244778R_Latest">Data2!$AI$17</definedName>
    <definedName name="A126244782F">Data1!$AP$1:$AP$10,Data1!$AP$11:$AP$17</definedName>
    <definedName name="A126244782F_Data">Data1!$AP$11:$AP$17</definedName>
    <definedName name="A126244782F_Latest">Data1!$AP$17</definedName>
    <definedName name="A126244786R">Data1!$CR$1:$CR$10,Data1!$CR$11:$CR$17</definedName>
    <definedName name="A126244786R_Data">Data1!$CR$11:$CR$17</definedName>
    <definedName name="A126244786R_Latest">Data1!$CR$17</definedName>
    <definedName name="A126244790F">Data1!$DS$1:$DS$10,Data1!$DS$11:$DS$17</definedName>
    <definedName name="A126244790F_Data">Data1!$DS$11:$DS$17</definedName>
    <definedName name="A126244790F_Latest">Data1!$DS$17</definedName>
    <definedName name="A126244794R">Data2!$H$1:$H$10,Data2!$H$11:$H$17</definedName>
    <definedName name="A126244794R_Data">Data2!$H$11:$H$17</definedName>
    <definedName name="A126244794R_Latest">Data2!$H$17</definedName>
    <definedName name="A126244798X">Data2!$BJ$1:$BJ$10,Data2!$BJ$11:$BJ$17</definedName>
    <definedName name="A126244798X_Data">Data2!$BJ$11:$BJ$17</definedName>
    <definedName name="A126244798X_Latest">Data2!$BJ$17</definedName>
    <definedName name="A126244874R">Data2!$DO$1:$DO$10,Data2!$DO$11:$DO$17</definedName>
    <definedName name="A126244874R_Data">Data2!$DO$11:$DO$17</definedName>
    <definedName name="A126244874R_Latest">Data2!$DO$17</definedName>
    <definedName name="A126244878X">Data2!$EP$1:$EP$10,Data2!$EP$11:$EP$17</definedName>
    <definedName name="A126244878X_Data">Data2!$EP$11:$EP$17</definedName>
    <definedName name="A126244878X_Latest">Data2!$EP$17</definedName>
    <definedName name="A126244882R">Data2!$GR$1:$GR$10,Data2!$GR$11:$GR$17</definedName>
    <definedName name="A126244882R_Data">Data2!$GR$11:$GR$17</definedName>
    <definedName name="A126244882R_Latest">Data2!$GR$17</definedName>
    <definedName name="A126244886X">Data1!$HZ$1:$HZ$10,Data1!$HZ$11:$HZ$17</definedName>
    <definedName name="A126244886X_Data">Data1!$HZ$11:$HZ$17</definedName>
    <definedName name="A126244886X_Latest">Data1!$HZ$17</definedName>
    <definedName name="A126244890R">Data2!$CN$1:$CN$10,Data2!$CN$11:$CN$17</definedName>
    <definedName name="A126244890R_Data">Data2!$CN$11:$CN$17</definedName>
    <definedName name="A126244890R_Latest">Data2!$CN$17</definedName>
    <definedName name="A126244894X">Data1!$BT$1:$BT$10,Data1!$BT$11:$BT$17</definedName>
    <definedName name="A126244894X_Data">Data1!$BT$11:$BT$17</definedName>
    <definedName name="A126244894X_Latest">Data1!$BT$17</definedName>
    <definedName name="A126244898J">Data1!$EW$1:$EW$10,Data1!$EW$11:$EW$17</definedName>
    <definedName name="A126244898J_Data">Data1!$EW$11:$EW$17</definedName>
    <definedName name="A126244898J_Latest">Data1!$EW$17</definedName>
    <definedName name="A126244902L">Data1!$FX$1:$FX$10,Data1!$FX$11:$FX$17</definedName>
    <definedName name="A126244902L_Data">Data1!$FX$11:$FX$17</definedName>
    <definedName name="A126244902L_Latest">Data1!$FX$17</definedName>
    <definedName name="A126244906W">Data2!$FQ$1:$FQ$10,Data2!$FQ$11:$FQ$17</definedName>
    <definedName name="A126244906W_Data">Data2!$FQ$11:$FQ$17</definedName>
    <definedName name="A126244906W_Latest">Data2!$FQ$17</definedName>
    <definedName name="A126244910L">Data2!$HS$1:$HS$10,Data2!$HS$11:$HS$17</definedName>
    <definedName name="A126244910L_Data">Data2!$HS$11:$HS$17</definedName>
    <definedName name="A126244910L_Latest">Data2!$HS$17</definedName>
    <definedName name="A126244914W">Data1!$R$1:$R$10,Data1!$R$11:$R$17</definedName>
    <definedName name="A126244914W_Data">Data1!$R$11:$R$17</definedName>
    <definedName name="A126244914W_Latest">Data1!$R$17</definedName>
    <definedName name="A126244918F">Data1!$GY$1:$GY$10,Data1!$GY$11:$GY$17</definedName>
    <definedName name="A126244918F_Data">Data1!$GY$11:$GY$17</definedName>
    <definedName name="A126244918F_Latest">Data1!$GY$17</definedName>
    <definedName name="A126244922W">Data2!$AL$1:$AL$10,Data2!$AL$11:$AL$17</definedName>
    <definedName name="A126244922W_Data">Data2!$AL$11:$AL$17</definedName>
    <definedName name="A126244922W_Latest">Data2!$AL$17</definedName>
    <definedName name="A126244926F">Data1!$AS$1:$AS$10,Data1!$AS$11:$AS$17</definedName>
    <definedName name="A126244926F_Data">Data1!$AS$11:$AS$17</definedName>
    <definedName name="A126244926F_Latest">Data1!$AS$17</definedName>
    <definedName name="A126244930W">Data1!$CU$1:$CU$10,Data1!$CU$11:$CU$17</definedName>
    <definedName name="A126244930W_Data">Data1!$CU$11:$CU$17</definedName>
    <definedName name="A126244930W_Latest">Data1!$CU$17</definedName>
    <definedName name="A126244934F">Data1!$DV$1:$DV$10,Data1!$DV$11:$DV$17</definedName>
    <definedName name="A126244934F_Data">Data1!$DV$11:$DV$17</definedName>
    <definedName name="A126244934F_Latest">Data1!$DV$17</definedName>
    <definedName name="A126244938R">Data2!$K$1:$K$10,Data2!$K$11:$K$17</definedName>
    <definedName name="A126244938R_Data">Data2!$K$11:$K$17</definedName>
    <definedName name="A126244938R_Latest">Data2!$K$17</definedName>
    <definedName name="A126244942F">Data2!$BM$1:$BM$10,Data2!$BM$11:$BM$17</definedName>
    <definedName name="A126244942F_Data">Data2!$BM$11:$BM$17</definedName>
    <definedName name="A126244942F_Latest">Data2!$BM$17</definedName>
    <definedName name="A126244946R">Data2!$DX$1:$DX$10,Data2!$DX$11:$DX$17</definedName>
    <definedName name="A126244946R_Data">Data2!$DX$11:$DX$17</definedName>
    <definedName name="A126244946R_Latest">Data2!$DX$17</definedName>
    <definedName name="A126244950F">Data2!$EY$1:$EY$10,Data2!$EY$11:$EY$17</definedName>
    <definedName name="A126244950F_Data">Data2!$EY$11:$EY$17</definedName>
    <definedName name="A126244950F_Latest">Data2!$EY$17</definedName>
    <definedName name="A126244954R">Data2!$HA$1:$HA$10,Data2!$HA$11:$HA$17</definedName>
    <definedName name="A126244954R_Data">Data2!$HA$11:$HA$17</definedName>
    <definedName name="A126244954R_Latest">Data2!$HA$17</definedName>
    <definedName name="A126244958X">Data1!$II$1:$II$10,Data1!$II$11:$II$17</definedName>
    <definedName name="A126244958X_Data">Data1!$II$11:$II$17</definedName>
    <definedName name="A126244958X_Latest">Data1!$II$17</definedName>
    <definedName name="A126244962R">Data2!$CW$1:$CW$10,Data2!$CW$11:$CW$17</definedName>
    <definedName name="A126244962R_Data">Data2!$CW$11:$CW$17</definedName>
    <definedName name="A126244962R_Latest">Data2!$CW$17</definedName>
    <definedName name="A126244966X">Data1!$CC$1:$CC$10,Data1!$CC$11:$CC$17</definedName>
    <definedName name="A126244966X_Data">Data1!$CC$11:$CC$17</definedName>
    <definedName name="A126244966X_Latest">Data1!$CC$17</definedName>
    <definedName name="A126244970R">Data1!$FF$1:$FF$10,Data1!$FF$11:$FF$17</definedName>
    <definedName name="A126244970R_Data">Data1!$FF$11:$FF$17</definedName>
    <definedName name="A126244970R_Latest">Data1!$FF$17</definedName>
    <definedName name="A126244974X">Data1!$GG$1:$GG$10,Data1!$GG$11:$GG$17</definedName>
    <definedName name="A126244974X_Data">Data1!$GG$11:$GG$17</definedName>
    <definedName name="A126244974X_Latest">Data1!$GG$17</definedName>
    <definedName name="A126244978J">Data2!$FZ$1:$FZ$10,Data2!$FZ$11:$FZ$17</definedName>
    <definedName name="A126244978J_Data">Data2!$FZ$11:$FZ$17</definedName>
    <definedName name="A126244978J_Latest">Data2!$FZ$17</definedName>
    <definedName name="A126244982X">Data2!$IB$1:$IB$10,Data2!$IB$11:$IB$17</definedName>
    <definedName name="A126244982X_Data">Data2!$IB$11:$IB$17</definedName>
    <definedName name="A126244982X_Latest">Data2!$IB$17</definedName>
    <definedName name="A126244986J">Data1!$AA$1:$AA$10,Data1!$AA$11:$AA$17</definedName>
    <definedName name="A126244986J_Data">Data1!$AA$11:$AA$17</definedName>
    <definedName name="A126244986J_Latest">Data1!$AA$17</definedName>
    <definedName name="A126244990X">Data1!$HH$1:$HH$10,Data1!$HH$11:$HH$17</definedName>
    <definedName name="A126244990X_Data">Data1!$HH$11:$HH$17</definedName>
    <definedName name="A126244990X_Latest">Data1!$HH$17</definedName>
    <definedName name="A126244994J">Data2!$AU$1:$AU$10,Data2!$AU$11:$AU$17</definedName>
    <definedName name="A126244994J_Data">Data2!$AU$11:$AU$17</definedName>
    <definedName name="A126244994J_Latest">Data2!$AU$17</definedName>
    <definedName name="A126244998T">Data1!$BB$1:$BB$10,Data1!$BB$11:$BB$17</definedName>
    <definedName name="A126244998T_Data">Data1!$BB$11:$BB$17</definedName>
    <definedName name="A126244998T_Latest">Data1!$BB$17</definedName>
    <definedName name="A126245002X">Data1!$DD$1:$DD$10,Data1!$DD$11:$DD$17</definedName>
    <definedName name="A126245002X_Data">Data1!$DD$11:$DD$17</definedName>
    <definedName name="A126245002X_Latest">Data1!$DD$17</definedName>
    <definedName name="A126245006J">Data1!$EE$1:$EE$10,Data1!$EE$11:$EE$17</definedName>
    <definedName name="A126245006J_Data">Data1!$EE$11:$EE$17</definedName>
    <definedName name="A126245006J_Latest">Data1!$EE$17</definedName>
    <definedName name="A126245010X">Data2!$T$1:$T$10,Data2!$T$11:$T$17</definedName>
    <definedName name="A126245010X_Data">Data2!$T$11:$T$17</definedName>
    <definedName name="A126245010X_Latest">Data2!$T$17</definedName>
    <definedName name="A126245014J">Data2!$BV$1:$BV$10,Data2!$BV$11:$BV$17</definedName>
    <definedName name="A126245014J_Data">Data2!$BV$11:$BV$17</definedName>
    <definedName name="A126245014J_Latest">Data2!$BV$17</definedName>
    <definedName name="A126245018T">Data2!$DC$1:$DC$10,Data2!$DC$11:$DC$17</definedName>
    <definedName name="A126245018T_Data">Data2!$DC$11:$DC$17</definedName>
    <definedName name="A126245018T_Latest">Data2!$DC$17</definedName>
    <definedName name="A126245022J">Data2!$ED$1:$ED$10,Data2!$ED$11:$ED$17</definedName>
    <definedName name="A126245022J_Data">Data2!$ED$11:$ED$17</definedName>
    <definedName name="A126245022J_Latest">Data2!$ED$17</definedName>
    <definedName name="A126245026T">Data2!$GF$1:$GF$10,Data2!$GF$11:$GF$17</definedName>
    <definedName name="A126245026T_Data">Data2!$GF$11:$GF$17</definedName>
    <definedName name="A126245026T_Latest">Data2!$GF$17</definedName>
    <definedName name="A126245030J">Data1!$HN$1:$HN$10,Data1!$HN$11:$HN$17</definedName>
    <definedName name="A126245030J_Data">Data1!$HN$11:$HN$17</definedName>
    <definedName name="A126245030J_Latest">Data1!$HN$17</definedName>
    <definedName name="A126245034T">Data2!$CB$1:$CB$10,Data2!$CB$11:$CB$17</definedName>
    <definedName name="A126245034T_Data">Data2!$CB$11:$CB$17</definedName>
    <definedName name="A126245034T_Latest">Data2!$CB$17</definedName>
    <definedName name="A126245038A">Data1!$BH$1:$BH$10,Data1!$BH$11:$BH$17</definedName>
    <definedName name="A126245038A_Data">Data1!$BH$11:$BH$17</definedName>
    <definedName name="A126245038A_Latest">Data1!$BH$17</definedName>
    <definedName name="A126245042T">Data1!$EK$1:$EK$10,Data1!$EK$11:$EK$17</definedName>
    <definedName name="A126245042T_Data">Data1!$EK$11:$EK$17</definedName>
    <definedName name="A126245042T_Latest">Data1!$EK$17</definedName>
    <definedName name="A126245046A">Data1!$FL$1:$FL$10,Data1!$FL$11:$FL$17</definedName>
    <definedName name="A126245046A_Data">Data1!$FL$11:$FL$17</definedName>
    <definedName name="A126245046A_Latest">Data1!$FL$17</definedName>
    <definedName name="A126245050T">Data2!$FE$1:$FE$10,Data2!$FE$11:$FE$17</definedName>
    <definedName name="A126245050T_Data">Data2!$FE$11:$FE$17</definedName>
    <definedName name="A126245050T_Latest">Data2!$FE$17</definedName>
    <definedName name="A126245054A">Data2!$HG$1:$HG$10,Data2!$HG$11:$HG$17</definedName>
    <definedName name="A126245054A_Data">Data2!$HG$11:$HG$17</definedName>
    <definedName name="A126245054A_Latest">Data2!$HG$17</definedName>
    <definedName name="A126245058K">Data1!$F$1:$F$10,Data1!$F$11:$F$17</definedName>
    <definedName name="A126245058K_Data">Data1!$F$11:$F$17</definedName>
    <definedName name="A126245058K_Latest">Data1!$F$17</definedName>
    <definedName name="A126245062A">Data1!$GM$1:$GM$10,Data1!$GM$11:$GM$17</definedName>
    <definedName name="A126245062A_Data">Data1!$GM$11:$GM$17</definedName>
    <definedName name="A126245062A_Latest">Data1!$GM$17</definedName>
    <definedName name="A126245066K">Data2!$Z$1:$Z$10,Data2!$Z$11:$Z$17</definedName>
    <definedName name="A126245066K_Data">Data2!$Z$11:$Z$17</definedName>
    <definedName name="A126245066K_Latest">Data2!$Z$17</definedName>
    <definedName name="A126245070A">Data1!$AG$1:$AG$10,Data1!$AG$11:$AG$17</definedName>
    <definedName name="A126245070A_Data">Data1!$AG$11:$AG$17</definedName>
    <definedName name="A126245070A_Latest">Data1!$AG$17</definedName>
    <definedName name="A126245074K">Data1!$CI$1:$CI$10,Data1!$CI$11:$CI$17</definedName>
    <definedName name="A126245074K_Data">Data1!$CI$11:$CI$17</definedName>
    <definedName name="A126245074K_Latest">Data1!$CI$17</definedName>
    <definedName name="A126245078V">Data1!$DJ$1:$DJ$10,Data1!$DJ$11:$DJ$17</definedName>
    <definedName name="A126245078V_Data">Data1!$DJ$11:$DJ$17</definedName>
    <definedName name="A126245078V_Latest">Data1!$DJ$17</definedName>
    <definedName name="A126245082K">Data1!$IO$1:$IO$10,Data1!$IO$11:$IO$17</definedName>
    <definedName name="A126245082K_Data">Data1!$IO$11:$IO$17</definedName>
    <definedName name="A126245082K_Latest">Data1!$IO$17</definedName>
    <definedName name="A126245086V">Data2!$BA$1:$BA$10,Data2!$BA$11:$BA$17</definedName>
    <definedName name="A126245086V_Data">Data2!$BA$11:$BA$17</definedName>
    <definedName name="A126245086V_Latest">Data2!$BA$17</definedName>
    <definedName name="A126245162K">Data2!$DI$1:$DI$10,Data2!$DI$11:$DI$17</definedName>
    <definedName name="A126245162K_Data">Data2!$DI$11:$DI$17</definedName>
    <definedName name="A126245162K_Latest">Data2!$DI$17</definedName>
    <definedName name="A126245166V">Data2!$EJ$1:$EJ$10,Data2!$EJ$11:$EJ$17</definedName>
    <definedName name="A126245166V_Data">Data2!$EJ$11:$EJ$17</definedName>
    <definedName name="A126245166V_Latest">Data2!$EJ$17</definedName>
    <definedName name="A126245170K">Data2!$GL$1:$GL$10,Data2!$GL$11:$GL$17</definedName>
    <definedName name="A126245170K_Data">Data2!$GL$11:$GL$17</definedName>
    <definedName name="A126245170K_Latest">Data2!$GL$17</definedName>
    <definedName name="A126245174V">Data1!$HT$1:$HT$10,Data1!$HT$11:$HT$17</definedName>
    <definedName name="A126245174V_Data">Data1!$HT$11:$HT$17</definedName>
    <definedName name="A126245174V_Latest">Data1!$HT$17</definedName>
    <definedName name="A126245178C">Data2!$CH$1:$CH$10,Data2!$CH$11:$CH$17</definedName>
    <definedName name="A126245178C_Data">Data2!$CH$11:$CH$17</definedName>
    <definedName name="A126245178C_Latest">Data2!$CH$17</definedName>
    <definedName name="A126245182V">Data1!$BN$1:$BN$10,Data1!$BN$11:$BN$17</definedName>
    <definedName name="A126245182V_Data">Data1!$BN$11:$BN$17</definedName>
    <definedName name="A126245182V_Latest">Data1!$BN$17</definedName>
    <definedName name="A126245186C">Data1!$EQ$1:$EQ$10,Data1!$EQ$11:$EQ$17</definedName>
    <definedName name="A126245186C_Data">Data1!$EQ$11:$EQ$17</definedName>
    <definedName name="A126245186C_Latest">Data1!$EQ$17</definedName>
    <definedName name="A126245190V">Data1!$FR$1:$FR$10,Data1!$FR$11:$FR$17</definedName>
    <definedName name="A126245190V_Data">Data1!$FR$11:$FR$17</definedName>
    <definedName name="A126245190V_Latest">Data1!$FR$17</definedName>
    <definedName name="A126245194C">Data2!$FK$1:$FK$10,Data2!$FK$11:$FK$17</definedName>
    <definedName name="A126245194C_Data">Data2!$FK$11:$FK$17</definedName>
    <definedName name="A126245194C_Latest">Data2!$FK$17</definedName>
    <definedName name="A126245198L">Data2!$HM$1:$HM$10,Data2!$HM$11:$HM$17</definedName>
    <definedName name="A126245198L_Data">Data2!$HM$11:$HM$17</definedName>
    <definedName name="A126245198L_Latest">Data2!$HM$17</definedName>
    <definedName name="A126245202T">Data1!$L$1:$L$10,Data1!$L$11:$L$17</definedName>
    <definedName name="A126245202T_Data">Data1!$L$11:$L$17</definedName>
    <definedName name="A126245202T_Latest">Data1!$L$17</definedName>
    <definedName name="A126245206A">Data1!$GS$1:$GS$10,Data1!$GS$11:$GS$17</definedName>
    <definedName name="A126245206A_Data">Data1!$GS$11:$GS$17</definedName>
    <definedName name="A126245206A_Latest">Data1!$GS$17</definedName>
    <definedName name="A126245210T">Data2!$AF$1:$AF$10,Data2!$AF$11:$AF$17</definedName>
    <definedName name="A126245210T_Data">Data2!$AF$11:$AF$17</definedName>
    <definedName name="A126245210T_Latest">Data2!$AF$17</definedName>
    <definedName name="A126245214A">Data1!$AM$1:$AM$10,Data1!$AM$11:$AM$17</definedName>
    <definedName name="A126245214A_Data">Data1!$AM$11:$AM$17</definedName>
    <definedName name="A126245214A_Latest">Data1!$AM$17</definedName>
    <definedName name="A126245218K">Data1!$CO$1:$CO$10,Data1!$CO$11:$CO$17</definedName>
    <definedName name="A126245218K_Data">Data1!$CO$11:$CO$17</definedName>
    <definedName name="A126245218K_Latest">Data1!$CO$17</definedName>
    <definedName name="A126245222A">Data1!$DP$1:$DP$10,Data1!$DP$11:$DP$17</definedName>
    <definedName name="A126245222A_Data">Data1!$DP$11:$DP$17</definedName>
    <definedName name="A126245222A_Latest">Data1!$DP$17</definedName>
    <definedName name="A126245226K">Data2!$E$1:$E$10,Data2!$E$11:$E$17</definedName>
    <definedName name="A126245226K_Data">Data2!$E$11:$E$17</definedName>
    <definedName name="A126245226K_Latest">Data2!$E$17</definedName>
    <definedName name="A126245230A">Data2!$BG$1:$BG$10,Data2!$BG$11:$BG$17</definedName>
    <definedName name="A126245230A_Data">Data2!$BG$11:$BG$17</definedName>
    <definedName name="A126245230A_Latest">Data2!$BG$17</definedName>
    <definedName name="A126245234K">Data2!$DU$1:$DU$10,Data2!$DU$11:$DU$17</definedName>
    <definedName name="A126245234K_Data">Data2!$DU$11:$DU$17</definedName>
    <definedName name="A126245234K_Latest">Data2!$DU$17</definedName>
    <definedName name="A126245238V">Data2!$EV$1:$EV$10,Data2!$EV$11:$EV$17</definedName>
    <definedName name="A126245238V_Data">Data2!$EV$11:$EV$17</definedName>
    <definedName name="A126245238V_Latest">Data2!$EV$17</definedName>
    <definedName name="A126245242K">Data2!$GX$1:$GX$10,Data2!$GX$11:$GX$17</definedName>
    <definedName name="A126245242K_Data">Data2!$GX$11:$GX$17</definedName>
    <definedName name="A126245242K_Latest">Data2!$GX$17</definedName>
    <definedName name="A126245246V">Data1!$IF$1:$IF$10,Data1!$IF$11:$IF$17</definedName>
    <definedName name="A126245246V_Data">Data1!$IF$11:$IF$17</definedName>
    <definedName name="A126245246V_Latest">Data1!$IF$17</definedName>
    <definedName name="A126245250K">Data2!$CT$1:$CT$10,Data2!$CT$11:$CT$17</definedName>
    <definedName name="A126245250K_Data">Data2!$CT$11:$CT$17</definedName>
    <definedName name="A126245250K_Latest">Data2!$CT$17</definedName>
    <definedName name="A126245254V">Data1!$BZ$1:$BZ$10,Data1!$BZ$11:$BZ$17</definedName>
    <definedName name="A126245254V_Data">Data1!$BZ$11:$BZ$17</definedName>
    <definedName name="A126245254V_Latest">Data1!$BZ$17</definedName>
    <definedName name="A126245258C">Data1!$FC$1:$FC$10,Data1!$FC$11:$FC$17</definedName>
    <definedName name="A126245258C_Data">Data1!$FC$11:$FC$17</definedName>
    <definedName name="A126245258C_Latest">Data1!$FC$17</definedName>
    <definedName name="A126245262V">Data1!$GD$1:$GD$10,Data1!$GD$11:$GD$17</definedName>
    <definedName name="A126245262V_Data">Data1!$GD$11:$GD$17</definedName>
    <definedName name="A126245262V_Latest">Data1!$GD$17</definedName>
    <definedName name="A126245266C">Data2!$FW$1:$FW$10,Data2!$FW$11:$FW$17</definedName>
    <definedName name="A126245266C_Data">Data2!$FW$11:$FW$17</definedName>
    <definedName name="A126245266C_Latest">Data2!$FW$17</definedName>
    <definedName name="A126245270V">Data2!$HY$1:$HY$10,Data2!$HY$11:$HY$17</definedName>
    <definedName name="A126245270V_Data">Data2!$HY$11:$HY$17</definedName>
    <definedName name="A126245270V_Latest">Data2!$HY$17</definedName>
    <definedName name="A126245274C">Data1!$X$1:$X$10,Data1!$X$11:$X$17</definedName>
    <definedName name="A126245274C_Data">Data1!$X$11:$X$17</definedName>
    <definedName name="A126245274C_Latest">Data1!$X$17</definedName>
    <definedName name="A126245278L">Data1!$HE$1:$HE$10,Data1!$HE$11:$HE$17</definedName>
    <definedName name="A126245278L_Data">Data1!$HE$11:$HE$17</definedName>
    <definedName name="A126245278L_Latest">Data1!$HE$17</definedName>
    <definedName name="A126245282C">Data2!$AR$1:$AR$10,Data2!$AR$11:$AR$17</definedName>
    <definedName name="A126245282C_Data">Data2!$AR$11:$AR$17</definedName>
    <definedName name="A126245282C_Latest">Data2!$AR$17</definedName>
    <definedName name="A126245286L">Data1!$AY$1:$AY$10,Data1!$AY$11:$AY$17</definedName>
    <definedName name="A126245286L_Data">Data1!$AY$11:$AY$17</definedName>
    <definedName name="A126245286L_Latest">Data1!$AY$17</definedName>
    <definedName name="A126245290C">Data1!$DA$1:$DA$10,Data1!$DA$11:$DA$17</definedName>
    <definedName name="A126245290C_Data">Data1!$DA$11:$DA$17</definedName>
    <definedName name="A126245290C_Latest">Data1!$DA$17</definedName>
    <definedName name="A126245294L">Data1!$EB$1:$EB$10,Data1!$EB$11:$EB$17</definedName>
    <definedName name="A126245294L_Data">Data1!$EB$11:$EB$17</definedName>
    <definedName name="A126245294L_Latest">Data1!$EB$17</definedName>
    <definedName name="A126245298W">Data2!$Q$1:$Q$10,Data2!$Q$11:$Q$17</definedName>
    <definedName name="A126245298W_Data">Data2!$Q$11:$Q$17</definedName>
    <definedName name="A126245298W_Latest">Data2!$Q$17</definedName>
    <definedName name="A126245302A">Data2!$BS$1:$BS$10,Data2!$BS$11:$BS$17</definedName>
    <definedName name="A126245302A_Data">Data2!$BS$11:$BS$17</definedName>
    <definedName name="A126245302A_Latest">Data2!$BS$17</definedName>
    <definedName name="A126245306K">Data18!$J$1:$J$10,Data18!$J$11:$J$17</definedName>
    <definedName name="A126245306K_Data">Data18!$J$11:$J$17</definedName>
    <definedName name="A126245306K_Latest">Data18!$J$17</definedName>
    <definedName name="A126245310A">Data18!$AK$1:$AK$10,Data18!$AK$11:$AK$17</definedName>
    <definedName name="A126245310A_Data">Data18!$AK$11:$AK$17</definedName>
    <definedName name="A126245310A_Latest">Data18!$AK$17</definedName>
    <definedName name="A126245314K">Data18!$CM$1:$CM$10,Data18!$CM$11:$CM$17</definedName>
    <definedName name="A126245314K_Data">Data18!$CM$11:$CM$17</definedName>
    <definedName name="A126245314K_Latest">Data18!$CM$17</definedName>
    <definedName name="A126245318V">Data17!$DU$1:$DU$10,Data17!$DU$11:$DU$17</definedName>
    <definedName name="A126245318V_Data">Data17!$DU$11:$DU$17</definedName>
    <definedName name="A126245318V_Latest">Data17!$DU$17</definedName>
    <definedName name="A126245322K">Data17!$HY$1:$HY$10,Data17!$HY$11:$HY$17</definedName>
    <definedName name="A126245322K_Data">Data17!$HY$11:$HY$17</definedName>
    <definedName name="A126245322K_Latest">Data17!$HY$17</definedName>
    <definedName name="A126245326V">Data16!$HE$1:$HE$10,Data16!$HE$11:$HE$17</definedName>
    <definedName name="A126245326V_Data">Data16!$HE$11:$HE$17</definedName>
    <definedName name="A126245326V_Latest">Data16!$HE$17</definedName>
    <definedName name="A126245330K">Data17!$AR$1:$AR$10,Data17!$AR$11:$AR$17</definedName>
    <definedName name="A126245330K_Data">Data17!$AR$11:$AR$17</definedName>
    <definedName name="A126245330K_Latest">Data17!$AR$17</definedName>
    <definedName name="A126245334V">Data17!$BS$1:$BS$10,Data17!$BS$11:$BS$17</definedName>
    <definedName name="A126245334V_Data">Data17!$BS$11:$BS$17</definedName>
    <definedName name="A126245334V_Latest">Data17!$BS$17</definedName>
    <definedName name="A126245338C">Data18!$BL$1:$BL$10,Data18!$BL$11:$BL$17</definedName>
    <definedName name="A126245338C_Data">Data18!$BL$11:$BL$17</definedName>
    <definedName name="A126245338C_Latest">Data18!$BL$17</definedName>
    <definedName name="A126245342V">Data18!$DN$1:$DN$10,Data18!$DN$11:$DN$17</definedName>
    <definedName name="A126245342V_Data">Data18!$DN$11:$DN$17</definedName>
    <definedName name="A126245342V_Latest">Data18!$DN$17</definedName>
    <definedName name="A126245346C">Data16!$FC$1:$FC$10,Data16!$FC$11:$FC$17</definedName>
    <definedName name="A126245346C_Data">Data16!$FC$11:$FC$17</definedName>
    <definedName name="A126245346C_Latest">Data16!$FC$17</definedName>
    <definedName name="A126245350V">Data17!$CT$1:$CT$10,Data17!$CT$11:$CT$17</definedName>
    <definedName name="A126245350V_Data">Data17!$CT$11:$CT$17</definedName>
    <definedName name="A126245350V_Latest">Data17!$CT$17</definedName>
    <definedName name="A126245354C">Data17!$FW$1:$FW$10,Data17!$FW$11:$FW$17</definedName>
    <definedName name="A126245354C_Data">Data17!$FW$11:$FW$17</definedName>
    <definedName name="A126245354C_Latest">Data17!$FW$17</definedName>
    <definedName name="A126245358L">Data16!$GD$1:$GD$10,Data16!$GD$11:$GD$17</definedName>
    <definedName name="A126245358L_Data">Data16!$GD$11:$GD$17</definedName>
    <definedName name="A126245358L_Latest">Data16!$GD$17</definedName>
    <definedName name="A126245362C">Data16!$IF$1:$IF$10,Data16!$IF$11:$IF$17</definedName>
    <definedName name="A126245362C_Data">Data16!$IF$11:$IF$17</definedName>
    <definedName name="A126245362C_Latest">Data16!$IF$17</definedName>
    <definedName name="A126245366L">Data17!$Q$1:$Q$10,Data17!$Q$11:$Q$17</definedName>
    <definedName name="A126245366L_Data">Data17!$Q$11:$Q$17</definedName>
    <definedName name="A126245366L_Latest">Data17!$Q$17</definedName>
    <definedName name="A126245370C">Data17!$EV$1:$EV$10,Data17!$EV$11:$EV$17</definedName>
    <definedName name="A126245370C_Data">Data17!$EV$11:$EV$17</definedName>
    <definedName name="A126245370C_Latest">Data17!$EV$17</definedName>
    <definedName name="A126245374L">Data17!$GX$1:$GX$10,Data17!$GX$11:$GX$17</definedName>
    <definedName name="A126245374L_Data">Data17!$GX$11:$GX$17</definedName>
    <definedName name="A126245374L_Latest">Data17!$GX$17</definedName>
    <definedName name="A126245378W">Data17!$IH$1:$IH$10,Data17!$IH$11:$IH$17</definedName>
    <definedName name="A126245378W_Data">Data17!$IH$11:$IH$17</definedName>
    <definedName name="A126245378W_Latest">Data17!$IH$17</definedName>
    <definedName name="A126245382L">Data18!$S$1:$S$10,Data18!$S$11:$S$17</definedName>
    <definedName name="A126245382L_Data">Data18!$S$11:$S$17</definedName>
    <definedName name="A126245382L_Latest">Data18!$S$17</definedName>
    <definedName name="A126245386W">Data18!$BU$1:$BU$10,Data18!$BU$11:$BU$17</definedName>
    <definedName name="A126245386W_Data">Data18!$BU$11:$BU$17</definedName>
    <definedName name="A126245386W_Latest">Data18!$BU$17</definedName>
    <definedName name="A126245390L">Data17!$DC$1:$DC$10,Data17!$DC$11:$DC$17</definedName>
    <definedName name="A126245390L_Data">Data17!$DC$11:$DC$17</definedName>
    <definedName name="A126245390L_Latest">Data17!$DC$17</definedName>
    <definedName name="A126245394W">Data17!$HG$1:$HG$10,Data17!$HG$11:$HG$17</definedName>
    <definedName name="A126245394W_Data">Data17!$HG$11:$HG$17</definedName>
    <definedName name="A126245394W_Latest">Data17!$HG$17</definedName>
    <definedName name="A126245398F">Data16!$GM$1:$GM$10,Data16!$GM$11:$GM$17</definedName>
    <definedName name="A126245398F_Data">Data16!$GM$11:$GM$17</definedName>
    <definedName name="A126245398F_Latest">Data16!$GM$17</definedName>
    <definedName name="A126245402K">Data17!$Z$1:$Z$10,Data17!$Z$11:$Z$17</definedName>
    <definedName name="A126245402K_Data">Data17!$Z$11:$Z$17</definedName>
    <definedName name="A126245402K_Latest">Data17!$Z$17</definedName>
    <definedName name="A126245406V">Data17!$BA$1:$BA$10,Data17!$BA$11:$BA$17</definedName>
    <definedName name="A126245406V_Data">Data17!$BA$11:$BA$17</definedName>
    <definedName name="A126245406V_Latest">Data17!$BA$17</definedName>
    <definedName name="A126245410K">Data18!$AT$1:$AT$10,Data18!$AT$11:$AT$17</definedName>
    <definedName name="A126245410K_Data">Data18!$AT$11:$AT$17</definedName>
    <definedName name="A126245410K_Latest">Data18!$AT$17</definedName>
    <definedName name="A126245414V">Data18!$CV$1:$CV$10,Data18!$CV$11:$CV$17</definedName>
    <definedName name="A126245414V_Data">Data18!$CV$11:$CV$17</definedName>
    <definedName name="A126245414V_Latest">Data18!$CV$17</definedName>
    <definedName name="A126245418C">Data16!$EK$1:$EK$10,Data16!$EK$11:$EK$17</definedName>
    <definedName name="A126245418C_Data">Data16!$EK$11:$EK$17</definedName>
    <definedName name="A126245418C_Latest">Data16!$EK$17</definedName>
    <definedName name="A126245422V">Data17!$CB$1:$CB$10,Data17!$CB$11:$CB$17</definedName>
    <definedName name="A126245422V_Data">Data17!$CB$11:$CB$17</definedName>
    <definedName name="A126245422V_Latest">Data17!$CB$17</definedName>
    <definedName name="A126245426C">Data17!$FE$1:$FE$10,Data17!$FE$11:$FE$17</definedName>
    <definedName name="A126245426C_Data">Data17!$FE$11:$FE$17</definedName>
    <definedName name="A126245426C_Latest">Data17!$FE$17</definedName>
    <definedName name="A126245430V">Data16!$FL$1:$FL$10,Data16!$FL$11:$FL$17</definedName>
    <definedName name="A126245430V_Data">Data16!$FL$11:$FL$17</definedName>
    <definedName name="A126245430V_Latest">Data16!$FL$17</definedName>
    <definedName name="A126245434C">Data16!$HN$1:$HN$10,Data16!$HN$11:$HN$17</definedName>
    <definedName name="A126245434C_Data">Data16!$HN$11:$HN$17</definedName>
    <definedName name="A126245434C_Latest">Data16!$HN$17</definedName>
    <definedName name="A126245438L">Data16!$IO$1:$IO$10,Data16!$IO$11:$IO$17</definedName>
    <definedName name="A126245438L_Data">Data16!$IO$11:$IO$17</definedName>
    <definedName name="A126245438L_Latest">Data16!$IO$17</definedName>
    <definedName name="A126245442C">Data17!$ED$1:$ED$10,Data17!$ED$11:$ED$17</definedName>
    <definedName name="A126245442C_Data">Data17!$ED$11:$ED$17</definedName>
    <definedName name="A126245442C_Latest">Data17!$ED$17</definedName>
    <definedName name="A126245446L">Data17!$GF$1:$GF$10,Data17!$GF$11:$GF$17</definedName>
    <definedName name="A126245446L_Data">Data17!$GF$11:$GF$17</definedName>
    <definedName name="A126245446L_Latest">Data17!$GF$17</definedName>
    <definedName name="A126245450C">Data17!$IN$1:$IN$10,Data17!$IN$11:$IN$17</definedName>
    <definedName name="A126245450C_Data">Data17!$IN$11:$IN$17</definedName>
    <definedName name="A126245450C_Latest">Data17!$IN$17</definedName>
    <definedName name="A126245454L">Data18!$Y$1:$Y$10,Data18!$Y$11:$Y$17</definedName>
    <definedName name="A126245454L_Data">Data18!$Y$11:$Y$17</definedName>
    <definedName name="A126245454L_Latest">Data18!$Y$17</definedName>
    <definedName name="A126245458W">Data18!$CA$1:$CA$10,Data18!$CA$11:$CA$17</definedName>
    <definedName name="A126245458W_Data">Data18!$CA$11:$CA$17</definedName>
    <definedName name="A126245458W_Latest">Data18!$CA$17</definedName>
    <definedName name="A126245462L">Data17!$DI$1:$DI$10,Data17!$DI$11:$DI$17</definedName>
    <definedName name="A126245462L_Data">Data17!$DI$11:$DI$17</definedName>
    <definedName name="A126245462L_Latest">Data17!$DI$17</definedName>
    <definedName name="A126245466W">Data17!$HM$1:$HM$10,Data17!$HM$11:$HM$17</definedName>
    <definedName name="A126245466W_Data">Data17!$HM$11:$HM$17</definedName>
    <definedName name="A126245466W_Latest">Data17!$HM$17</definedName>
    <definedName name="A126245470L">Data16!$GS$1:$GS$10,Data16!$GS$11:$GS$17</definedName>
    <definedName name="A126245470L_Data">Data16!$GS$11:$GS$17</definedName>
    <definedName name="A126245470L_Latest">Data16!$GS$17</definedName>
    <definedName name="A126245474W">Data17!$AF$1:$AF$10,Data17!$AF$11:$AF$17</definedName>
    <definedName name="A126245474W_Data">Data17!$AF$11:$AF$17</definedName>
    <definedName name="A126245474W_Latest">Data17!$AF$17</definedName>
    <definedName name="A126245478F">Data17!$BG$1:$BG$10,Data17!$BG$11:$BG$17</definedName>
    <definedName name="A126245478F_Data">Data17!$BG$11:$BG$17</definedName>
    <definedName name="A126245478F_Latest">Data17!$BG$17</definedName>
    <definedName name="A126245482W">Data18!$AZ$1:$AZ$10,Data18!$AZ$11:$AZ$17</definedName>
    <definedName name="A126245482W_Data">Data18!$AZ$11:$AZ$17</definedName>
    <definedName name="A126245482W_Latest">Data18!$AZ$17</definedName>
    <definedName name="A126245486F">Data18!$DB$1:$DB$10,Data18!$DB$11:$DB$17</definedName>
    <definedName name="A126245486F_Data">Data18!$DB$11:$DB$17</definedName>
    <definedName name="A126245486F_Latest">Data18!$DB$17</definedName>
    <definedName name="A126245490W">Data16!$EQ$1:$EQ$10,Data16!$EQ$11:$EQ$17</definedName>
    <definedName name="A126245490W_Data">Data16!$EQ$11:$EQ$17</definedName>
    <definedName name="A126245490W_Latest">Data16!$EQ$17</definedName>
    <definedName name="A126245494F">Data17!$CH$1:$CH$10,Data17!$CH$11:$CH$17</definedName>
    <definedName name="A126245494F_Data">Data17!$CH$11:$CH$17</definedName>
    <definedName name="A126245494F_Latest">Data17!$CH$17</definedName>
    <definedName name="A126245498R">Data17!$FK$1:$FK$10,Data17!$FK$11:$FK$17</definedName>
    <definedName name="A126245498R_Data">Data17!$FK$11:$FK$17</definedName>
    <definedName name="A126245498R_Latest">Data17!$FK$17</definedName>
    <definedName name="A126245502V">Data16!$FR$1:$FR$10,Data16!$FR$11:$FR$17</definedName>
    <definedName name="A126245502V_Data">Data16!$FR$11:$FR$17</definedName>
    <definedName name="A126245502V_Latest">Data16!$FR$17</definedName>
    <definedName name="A126245506C">Data16!$HT$1:$HT$10,Data16!$HT$11:$HT$17</definedName>
    <definedName name="A126245506C_Data">Data16!$HT$11:$HT$17</definedName>
    <definedName name="A126245506C_Latest">Data16!$HT$17</definedName>
    <definedName name="A126245510V">Data17!$E$1:$E$10,Data17!$E$11:$E$17</definedName>
    <definedName name="A126245510V_Data">Data17!$E$11:$E$17</definedName>
    <definedName name="A126245510V_Latest">Data17!$E$17</definedName>
    <definedName name="A126245514C">Data17!$EJ$1:$EJ$10,Data17!$EJ$11:$EJ$17</definedName>
    <definedName name="A126245514C_Data">Data17!$EJ$11:$EJ$17</definedName>
    <definedName name="A126245514C_Latest">Data17!$EJ$17</definedName>
    <definedName name="A126245518L">Data17!$GL$1:$GL$10,Data17!$GL$11:$GL$17</definedName>
    <definedName name="A126245518L_Data">Data17!$GL$11:$GL$17</definedName>
    <definedName name="A126245518L_Latest">Data17!$GL$17</definedName>
    <definedName name="A126245522C">Data18!$D$1:$D$10,Data18!$D$11:$D$17</definedName>
    <definedName name="A126245522C_Data">Data18!$D$11:$D$17</definedName>
    <definedName name="A126245522C_Latest">Data18!$D$17</definedName>
    <definedName name="A126245526L">Data18!$AE$1:$AE$10,Data18!$AE$11:$AE$17</definedName>
    <definedName name="A126245526L_Data">Data18!$AE$11:$AE$17</definedName>
    <definedName name="A126245526L_Latest">Data18!$AE$17</definedName>
    <definedName name="A126245530C">Data18!$CG$1:$CG$10,Data18!$CG$11:$CG$17</definedName>
    <definedName name="A126245530C_Data">Data18!$CG$11:$CG$17</definedName>
    <definedName name="A126245530C_Latest">Data18!$CG$17</definedName>
    <definedName name="A126245534L">Data17!$DO$1:$DO$10,Data17!$DO$11:$DO$17</definedName>
    <definedName name="A126245534L_Data">Data17!$DO$11:$DO$17</definedName>
    <definedName name="A126245534L_Latest">Data17!$DO$17</definedName>
    <definedName name="A126245538W">Data17!$HS$1:$HS$10,Data17!$HS$11:$HS$17</definedName>
    <definedName name="A126245538W_Data">Data17!$HS$11:$HS$17</definedName>
    <definedName name="A126245538W_Latest">Data17!$HS$17</definedName>
    <definedName name="A126245542L">Data16!$GY$1:$GY$10,Data16!$GY$11:$GY$17</definedName>
    <definedName name="A126245542L_Data">Data16!$GY$11:$GY$17</definedName>
    <definedName name="A126245542L_Latest">Data16!$GY$17</definedName>
    <definedName name="A126245546W">Data17!$AL$1:$AL$10,Data17!$AL$11:$AL$17</definedName>
    <definedName name="A126245546W_Data">Data17!$AL$11:$AL$17</definedName>
    <definedName name="A126245546W_Latest">Data17!$AL$17</definedName>
    <definedName name="A126245550L">Data17!$BM$1:$BM$10,Data17!$BM$11:$BM$17</definedName>
    <definedName name="A126245550L_Data">Data17!$BM$11:$BM$17</definedName>
    <definedName name="A126245550L_Latest">Data17!$BM$17</definedName>
    <definedName name="A126245554W">Data18!$BF$1:$BF$10,Data18!$BF$11:$BF$17</definedName>
    <definedName name="A126245554W_Data">Data18!$BF$11:$BF$17</definedName>
    <definedName name="A126245554W_Latest">Data18!$BF$17</definedName>
    <definedName name="A126245558F">Data18!$DH$1:$DH$10,Data18!$DH$11:$DH$17</definedName>
    <definedName name="A126245558F_Data">Data18!$DH$11:$DH$17</definedName>
    <definedName name="A126245558F_Latest">Data18!$DH$17</definedName>
    <definedName name="A126245562W">Data16!$EW$1:$EW$10,Data16!$EW$11:$EW$17</definedName>
    <definedName name="A126245562W_Data">Data16!$EW$11:$EW$17</definedName>
    <definedName name="A126245562W_Latest">Data16!$EW$17</definedName>
    <definedName name="A126245566F">Data17!$CN$1:$CN$10,Data17!$CN$11:$CN$17</definedName>
    <definedName name="A126245566F_Data">Data17!$CN$11:$CN$17</definedName>
    <definedName name="A126245566F_Latest">Data17!$CN$17</definedName>
    <definedName name="A126245570W">Data17!$FQ$1:$FQ$10,Data17!$FQ$11:$FQ$17</definedName>
    <definedName name="A126245570W_Data">Data17!$FQ$11:$FQ$17</definedName>
    <definedName name="A126245570W_Latest">Data17!$FQ$17</definedName>
    <definedName name="A126245574F">Data16!$FX$1:$FX$10,Data16!$FX$11:$FX$17</definedName>
    <definedName name="A126245574F_Data">Data16!$FX$11:$FX$17</definedName>
    <definedName name="A126245574F_Latest">Data16!$FX$17</definedName>
    <definedName name="A126245578R">Data16!$HZ$1:$HZ$10,Data16!$HZ$11:$HZ$17</definedName>
    <definedName name="A126245578R_Data">Data16!$HZ$11:$HZ$17</definedName>
    <definedName name="A126245578R_Latest">Data16!$HZ$17</definedName>
    <definedName name="A126245582F">Data17!$K$1:$K$10,Data17!$K$11:$K$17</definedName>
    <definedName name="A126245582F_Data">Data17!$K$11:$K$17</definedName>
    <definedName name="A126245582F_Latest">Data17!$K$17</definedName>
    <definedName name="A126245586R">Data17!$EP$1:$EP$10,Data17!$EP$11:$EP$17</definedName>
    <definedName name="A126245586R_Data">Data17!$EP$11:$EP$17</definedName>
    <definedName name="A126245586R_Latest">Data17!$EP$17</definedName>
    <definedName name="A126245590F">Data17!$GR$1:$GR$10,Data17!$GR$11:$GR$17</definedName>
    <definedName name="A126245590F_Data">Data17!$GR$11:$GR$17</definedName>
    <definedName name="A126245590F_Latest">Data17!$GR$17</definedName>
    <definedName name="A126245666R">Data18!$G$1:$G$10,Data18!$G$11:$G$17</definedName>
    <definedName name="A126245666R_Data">Data18!$G$11:$G$17</definedName>
    <definedName name="A126245666R_Latest">Data18!$G$17</definedName>
    <definedName name="A126245670F">Data18!$AH$1:$AH$10,Data18!$AH$11:$AH$17</definedName>
    <definedName name="A126245670F_Data">Data18!$AH$11:$AH$17</definedName>
    <definedName name="A126245670F_Latest">Data18!$AH$17</definedName>
    <definedName name="A126245674R">Data18!$CJ$1:$CJ$10,Data18!$CJ$11:$CJ$17</definedName>
    <definedName name="A126245674R_Data">Data18!$CJ$11:$CJ$17</definedName>
    <definedName name="A126245674R_Latest">Data18!$CJ$17</definedName>
    <definedName name="A126245678X">Data17!$DR$1:$DR$10,Data17!$DR$11:$DR$17</definedName>
    <definedName name="A126245678X_Data">Data17!$DR$11:$DR$17</definedName>
    <definedName name="A126245678X_Latest">Data17!$DR$17</definedName>
    <definedName name="A126245682R">Data17!$HV$1:$HV$10,Data17!$HV$11:$HV$17</definedName>
    <definedName name="A126245682R_Data">Data17!$HV$11:$HV$17</definedName>
    <definedName name="A126245682R_Latest">Data17!$HV$17</definedName>
    <definedName name="A126245686X">Data16!$HB$1:$HB$10,Data16!$HB$11:$HB$17</definedName>
    <definedName name="A126245686X_Data">Data16!$HB$11:$HB$17</definedName>
    <definedName name="A126245686X_Latest">Data16!$HB$17</definedName>
    <definedName name="A126245690R">Data17!$AO$1:$AO$10,Data17!$AO$11:$AO$17</definedName>
    <definedName name="A126245690R_Data">Data17!$AO$11:$AO$17</definedName>
    <definedName name="A126245690R_Latest">Data17!$AO$17</definedName>
    <definedName name="A126245694X">Data17!$BP$1:$BP$10,Data17!$BP$11:$BP$17</definedName>
    <definedName name="A126245694X_Data">Data17!$BP$11:$BP$17</definedName>
    <definedName name="A126245694X_Latest">Data17!$BP$17</definedName>
    <definedName name="A126245698J">Data18!$BI$1:$BI$10,Data18!$BI$11:$BI$17</definedName>
    <definedName name="A126245698J_Data">Data18!$BI$11:$BI$17</definedName>
    <definedName name="A126245698J_Latest">Data18!$BI$17</definedName>
    <definedName name="A126245702L">Data18!$DK$1:$DK$10,Data18!$DK$11:$DK$17</definedName>
    <definedName name="A126245702L_Data">Data18!$DK$11:$DK$17</definedName>
    <definedName name="A126245702L_Latest">Data18!$DK$17</definedName>
    <definedName name="A126245706W">Data16!$EZ$1:$EZ$10,Data16!$EZ$11:$EZ$17</definedName>
    <definedName name="A126245706W_Data">Data16!$EZ$11:$EZ$17</definedName>
    <definedName name="A126245706W_Latest">Data16!$EZ$17</definedName>
    <definedName name="A126245710L">Data17!$CQ$1:$CQ$10,Data17!$CQ$11:$CQ$17</definedName>
    <definedName name="A126245710L_Data">Data17!$CQ$11:$CQ$17</definedName>
    <definedName name="A126245710L_Latest">Data17!$CQ$17</definedName>
    <definedName name="A126245714W">Data17!$FT$1:$FT$10,Data17!$FT$11:$FT$17</definedName>
    <definedName name="A126245714W_Data">Data17!$FT$11:$FT$17</definedName>
    <definedName name="A126245714W_Latest">Data17!$FT$17</definedName>
    <definedName name="A126245718F">Data16!$GA$1:$GA$10,Data16!$GA$11:$GA$17</definedName>
    <definedName name="A126245718F_Data">Data16!$GA$11:$GA$17</definedName>
    <definedName name="A126245718F_Latest">Data16!$GA$17</definedName>
    <definedName name="A126245722W">Data16!$IC$1:$IC$10,Data16!$IC$11:$IC$17</definedName>
    <definedName name="A126245722W_Data">Data16!$IC$11:$IC$17</definedName>
    <definedName name="A126245722W_Latest">Data16!$IC$17</definedName>
    <definedName name="A126245726F">Data17!$N$1:$N$10,Data17!$N$11:$N$17</definedName>
    <definedName name="A126245726F_Data">Data17!$N$11:$N$17</definedName>
    <definedName name="A126245726F_Latest">Data17!$N$17</definedName>
    <definedName name="A126245730W">Data17!$ES$1:$ES$10,Data17!$ES$11:$ES$17</definedName>
    <definedName name="A126245730W_Data">Data17!$ES$11:$ES$17</definedName>
    <definedName name="A126245730W_Latest">Data17!$ES$17</definedName>
    <definedName name="A126245734F">Data17!$GU$1:$GU$10,Data17!$GU$11:$GU$17</definedName>
    <definedName name="A126245734F_Data">Data17!$GU$11:$GU$17</definedName>
    <definedName name="A126245734F_Latest">Data17!$GU$17</definedName>
    <definedName name="A126245738R">Data18!$P$1:$P$10,Data18!$P$11:$P$17</definedName>
    <definedName name="A126245738R_Data">Data18!$P$11:$P$17</definedName>
    <definedName name="A126245738R_Latest">Data18!$P$17</definedName>
    <definedName name="A126245742F">Data18!$AQ$1:$AQ$10,Data18!$AQ$11:$AQ$17</definedName>
    <definedName name="A126245742F_Data">Data18!$AQ$11:$AQ$17</definedName>
    <definedName name="A126245742F_Latest">Data18!$AQ$17</definedName>
    <definedName name="A126245746R">Data18!$CS$1:$CS$10,Data18!$CS$11:$CS$17</definedName>
    <definedName name="A126245746R_Data">Data18!$CS$11:$CS$17</definedName>
    <definedName name="A126245746R_Latest">Data18!$CS$17</definedName>
    <definedName name="A126245750F">Data17!$EA$1:$EA$10,Data17!$EA$11:$EA$17</definedName>
    <definedName name="A126245750F_Data">Data17!$EA$11:$EA$17</definedName>
    <definedName name="A126245750F_Latest">Data17!$EA$17</definedName>
    <definedName name="A126245754R">Data17!$IE$1:$IE$10,Data17!$IE$11:$IE$17</definedName>
    <definedName name="A126245754R_Data">Data17!$IE$11:$IE$17</definedName>
    <definedName name="A126245754R_Latest">Data17!$IE$17</definedName>
    <definedName name="A126245758X">Data16!$HK$1:$HK$10,Data16!$HK$11:$HK$17</definedName>
    <definedName name="A126245758X_Data">Data16!$HK$11:$HK$17</definedName>
    <definedName name="A126245758X_Latest">Data16!$HK$17</definedName>
    <definedName name="A126245762R">Data17!$AX$1:$AX$10,Data17!$AX$11:$AX$17</definedName>
    <definedName name="A126245762R_Data">Data17!$AX$11:$AX$17</definedName>
    <definedName name="A126245762R_Latest">Data17!$AX$17</definedName>
    <definedName name="A126245766X">Data17!$BY$1:$BY$10,Data17!$BY$11:$BY$17</definedName>
    <definedName name="A126245766X_Data">Data17!$BY$11:$BY$17</definedName>
    <definedName name="A126245766X_Latest">Data17!$BY$17</definedName>
    <definedName name="A126245770R">Data18!$BR$1:$BR$10,Data18!$BR$11:$BR$17</definedName>
    <definedName name="A126245770R_Data">Data18!$BR$11:$BR$17</definedName>
    <definedName name="A126245770R_Latest">Data18!$BR$17</definedName>
    <definedName name="A126245774X">Data18!$DT$1:$DT$10,Data18!$DT$11:$DT$17</definedName>
    <definedName name="A126245774X_Data">Data18!$DT$11:$DT$17</definedName>
    <definedName name="A126245774X_Latest">Data18!$DT$17</definedName>
    <definedName name="A126245778J">Data16!$FI$1:$FI$10,Data16!$FI$11:$FI$17</definedName>
    <definedName name="A126245778J_Data">Data16!$FI$11:$FI$17</definedName>
    <definedName name="A126245778J_Latest">Data16!$FI$17</definedName>
    <definedName name="A126245782X">Data17!$CZ$1:$CZ$10,Data17!$CZ$11:$CZ$17</definedName>
    <definedName name="A126245782X_Data">Data17!$CZ$11:$CZ$17</definedName>
    <definedName name="A126245782X_Latest">Data17!$CZ$17</definedName>
    <definedName name="A126245786J">Data17!$GC$1:$GC$10,Data17!$GC$11:$GC$17</definedName>
    <definedName name="A126245786J_Data">Data17!$GC$11:$GC$17</definedName>
    <definedName name="A126245786J_Latest">Data17!$GC$17</definedName>
    <definedName name="A126245790X">Data16!$GJ$1:$GJ$10,Data16!$GJ$11:$GJ$17</definedName>
    <definedName name="A126245790X_Data">Data16!$GJ$11:$GJ$17</definedName>
    <definedName name="A126245790X_Latest">Data16!$GJ$17</definedName>
    <definedName name="A126245794J">Data16!$IL$1:$IL$10,Data16!$IL$11:$IL$17</definedName>
    <definedName name="A126245794J_Data">Data16!$IL$11:$IL$17</definedName>
    <definedName name="A126245794J_Latest">Data16!$IL$17</definedName>
    <definedName name="A126245798T">Data17!$W$1:$W$10,Data17!$W$11:$W$17</definedName>
    <definedName name="A126245798T_Data">Data17!$W$11:$W$17</definedName>
    <definedName name="A126245798T_Latest">Data17!$W$17</definedName>
    <definedName name="A126245802W">Data17!$FB$1:$FB$10,Data17!$FB$11:$FB$17</definedName>
    <definedName name="A126245802W_Data">Data17!$FB$11:$FB$17</definedName>
    <definedName name="A126245802W_Latest">Data17!$FB$17</definedName>
    <definedName name="A126245806F">Data17!$HD$1:$HD$10,Data17!$HD$11:$HD$17</definedName>
    <definedName name="A126245806F_Data">Data17!$HD$11:$HD$17</definedName>
    <definedName name="A126245806F_Latest">Data17!$HD$17</definedName>
    <definedName name="A126245810W">Data17!$IK$1:$IK$10,Data17!$IK$11:$IK$17</definedName>
    <definedName name="A126245810W_Data">Data17!$IK$11:$IK$17</definedName>
    <definedName name="A126245810W_Latest">Data17!$IK$17</definedName>
    <definedName name="A126245814F">Data18!$V$1:$V$10,Data18!$V$11:$V$17</definedName>
    <definedName name="A126245814F_Data">Data18!$V$11:$V$17</definedName>
    <definedName name="A126245814F_Latest">Data18!$V$17</definedName>
    <definedName name="A126245818R">Data18!$BX$1:$BX$10,Data18!$BX$11:$BX$17</definedName>
    <definedName name="A126245818R_Data">Data18!$BX$11:$BX$17</definedName>
    <definedName name="A126245818R_Latest">Data18!$BX$17</definedName>
    <definedName name="A126245822F">Data17!$DF$1:$DF$10,Data17!$DF$11:$DF$17</definedName>
    <definedName name="A126245822F_Data">Data17!$DF$11:$DF$17</definedName>
    <definedName name="A126245822F_Latest">Data17!$DF$17</definedName>
    <definedName name="A126245826R">Data17!$HJ$1:$HJ$10,Data17!$HJ$11:$HJ$17</definedName>
    <definedName name="A126245826R_Data">Data17!$HJ$11:$HJ$17</definedName>
    <definedName name="A126245826R_Latest">Data17!$HJ$17</definedName>
    <definedName name="A126245830F">Data16!$GP$1:$GP$10,Data16!$GP$11:$GP$17</definedName>
    <definedName name="A126245830F_Data">Data16!$GP$11:$GP$17</definedName>
    <definedName name="A126245830F_Latest">Data16!$GP$17</definedName>
    <definedName name="A126245834R">Data17!$AC$1:$AC$10,Data17!$AC$11:$AC$17</definedName>
    <definedName name="A126245834R_Data">Data17!$AC$11:$AC$17</definedName>
    <definedName name="A126245834R_Latest">Data17!$AC$17</definedName>
    <definedName name="A126245838X">Data17!$BD$1:$BD$10,Data17!$BD$11:$BD$17</definedName>
    <definedName name="A126245838X_Data">Data17!$BD$11:$BD$17</definedName>
    <definedName name="A126245838X_Latest">Data17!$BD$17</definedName>
    <definedName name="A126245842R">Data18!$AW$1:$AW$10,Data18!$AW$11:$AW$17</definedName>
    <definedName name="A126245842R_Data">Data18!$AW$11:$AW$17</definedName>
    <definedName name="A126245842R_Latest">Data18!$AW$17</definedName>
    <definedName name="A126245846X">Data18!$CY$1:$CY$10,Data18!$CY$11:$CY$17</definedName>
    <definedName name="A126245846X_Data">Data18!$CY$11:$CY$17</definedName>
    <definedName name="A126245846X_Latest">Data18!$CY$17</definedName>
    <definedName name="A126245850R">Data16!$EN$1:$EN$10,Data16!$EN$11:$EN$17</definedName>
    <definedName name="A126245850R_Data">Data16!$EN$11:$EN$17</definedName>
    <definedName name="A126245850R_Latest">Data16!$EN$17</definedName>
    <definedName name="A126245854X">Data17!$CE$1:$CE$10,Data17!$CE$11:$CE$17</definedName>
    <definedName name="A126245854X_Data">Data17!$CE$11:$CE$17</definedName>
    <definedName name="A126245854X_Latest">Data17!$CE$17</definedName>
    <definedName name="A126245858J">Data17!$FH$1:$FH$10,Data17!$FH$11:$FH$17</definedName>
    <definedName name="A126245858J_Data">Data17!$FH$11:$FH$17</definedName>
    <definedName name="A126245858J_Latest">Data17!$FH$17</definedName>
    <definedName name="A126245862X">Data16!$FO$1:$FO$10,Data16!$FO$11:$FO$17</definedName>
    <definedName name="A126245862X_Data">Data16!$FO$11:$FO$17</definedName>
    <definedName name="A126245862X_Latest">Data16!$FO$17</definedName>
    <definedName name="A126245866J">Data16!$HQ$1:$HQ$10,Data16!$HQ$11:$HQ$17</definedName>
    <definedName name="A126245866J_Data">Data16!$HQ$11:$HQ$17</definedName>
    <definedName name="A126245866J_Latest">Data16!$HQ$17</definedName>
    <definedName name="A126245870X">Data17!$B$1:$B$10,Data17!$B$11:$B$17</definedName>
    <definedName name="A126245870X_Data">Data17!$B$11:$B$17</definedName>
    <definedName name="A126245870X_Latest">Data17!$B$17</definedName>
    <definedName name="A126245874J">Data17!$EG$1:$EG$10,Data17!$EG$11:$EG$17</definedName>
    <definedName name="A126245874J_Data">Data17!$EG$11:$EG$17</definedName>
    <definedName name="A126245874J_Latest">Data17!$EG$17</definedName>
    <definedName name="A126245878T">Data17!$GI$1:$GI$10,Data17!$GI$11:$GI$17</definedName>
    <definedName name="A126245878T_Data">Data17!$GI$11:$GI$17</definedName>
    <definedName name="A126245878T_Latest">Data17!$GI$17</definedName>
    <definedName name="A126245954J">Data17!$IQ$1:$IQ$10,Data17!$IQ$11:$IQ$17</definedName>
    <definedName name="A126245954J_Data">Data17!$IQ$11:$IQ$17</definedName>
    <definedName name="A126245954J_Latest">Data17!$IQ$17</definedName>
    <definedName name="A126245958T">Data18!$AB$1:$AB$10,Data18!$AB$11:$AB$17</definedName>
    <definedName name="A126245958T_Data">Data18!$AB$11:$AB$17</definedName>
    <definedName name="A126245958T_Latest">Data18!$AB$17</definedName>
    <definedName name="A126245962J">Data18!$CD$1:$CD$10,Data18!$CD$11:$CD$17</definedName>
    <definedName name="A126245962J_Data">Data18!$CD$11:$CD$17</definedName>
    <definedName name="A126245962J_Latest">Data18!$CD$17</definedName>
    <definedName name="A126245966T">Data17!$DL$1:$DL$10,Data17!$DL$11:$DL$17</definedName>
    <definedName name="A126245966T_Data">Data17!$DL$11:$DL$17</definedName>
    <definedName name="A126245966T_Latest">Data17!$DL$17</definedName>
    <definedName name="A126245970J">Data17!$HP$1:$HP$10,Data17!$HP$11:$HP$17</definedName>
    <definedName name="A126245970J_Data">Data17!$HP$11:$HP$17</definedName>
    <definedName name="A126245970J_Latest">Data17!$HP$17</definedName>
    <definedName name="A126245974T">Data16!$GV$1:$GV$10,Data16!$GV$11:$GV$17</definedName>
    <definedName name="A126245974T_Data">Data16!$GV$11:$GV$17</definedName>
    <definedName name="A126245974T_Latest">Data16!$GV$17</definedName>
    <definedName name="A126245978A">Data17!$AI$1:$AI$10,Data17!$AI$11:$AI$17</definedName>
    <definedName name="A126245978A_Data">Data17!$AI$11:$AI$17</definedName>
    <definedName name="A126245978A_Latest">Data17!$AI$17</definedName>
    <definedName name="A126245982T">Data17!$BJ$1:$BJ$10,Data17!$BJ$11:$BJ$17</definedName>
    <definedName name="A126245982T_Data">Data17!$BJ$11:$BJ$17</definedName>
    <definedName name="A126245982T_Latest">Data17!$BJ$17</definedName>
    <definedName name="A126245986A">Data18!$BC$1:$BC$10,Data18!$BC$11:$BC$17</definedName>
    <definedName name="A126245986A_Data">Data18!$BC$11:$BC$17</definedName>
    <definedName name="A126245986A_Latest">Data18!$BC$17</definedName>
    <definedName name="A126245990T">Data18!$DE$1:$DE$10,Data18!$DE$11:$DE$17</definedName>
    <definedName name="A126245990T_Data">Data18!$DE$11:$DE$17</definedName>
    <definedName name="A126245990T_Latest">Data18!$DE$17</definedName>
    <definedName name="A126245994A">Data16!$ET$1:$ET$10,Data16!$ET$11:$ET$17</definedName>
    <definedName name="A126245994A_Data">Data16!$ET$11:$ET$17</definedName>
    <definedName name="A126245994A_Latest">Data16!$ET$17</definedName>
    <definedName name="A126245998K">Data17!$CK$1:$CK$10,Data17!$CK$11:$CK$17</definedName>
    <definedName name="A126245998K_Data">Data17!$CK$11:$CK$17</definedName>
    <definedName name="A126245998K_Latest">Data17!$CK$17</definedName>
    <definedName name="A126246002T">Data17!$FN$1:$FN$10,Data17!$FN$11:$FN$17</definedName>
    <definedName name="A126246002T_Data">Data17!$FN$11:$FN$17</definedName>
    <definedName name="A126246002T_Latest">Data17!$FN$17</definedName>
    <definedName name="A126246006A">Data16!$FU$1:$FU$10,Data16!$FU$11:$FU$17</definedName>
    <definedName name="A126246006A_Data">Data16!$FU$11:$FU$17</definedName>
    <definedName name="A126246006A_Latest">Data16!$FU$17</definedName>
    <definedName name="A126246010T">Data16!$HW$1:$HW$10,Data16!$HW$11:$HW$17</definedName>
    <definedName name="A126246010T_Data">Data16!$HW$11:$HW$17</definedName>
    <definedName name="A126246010T_Latest">Data16!$HW$17</definedName>
    <definedName name="A126246014A">Data17!$H$1:$H$10,Data17!$H$11:$H$17</definedName>
    <definedName name="A126246014A_Data">Data17!$H$11:$H$17</definedName>
    <definedName name="A126246014A_Latest">Data17!$H$17</definedName>
    <definedName name="A126246018K">Data17!$EM$1:$EM$10,Data17!$EM$11:$EM$17</definedName>
    <definedName name="A126246018K_Data">Data17!$EM$11:$EM$17</definedName>
    <definedName name="A126246018K_Latest">Data17!$EM$17</definedName>
    <definedName name="A126246022A">Data17!$GO$1:$GO$10,Data17!$GO$11:$GO$17</definedName>
    <definedName name="A126246022A_Data">Data17!$GO$11:$GO$17</definedName>
    <definedName name="A126246022A_Latest">Data17!$GO$17</definedName>
    <definedName name="A126246026K">Data18!$M$1:$M$10,Data18!$M$11:$M$17</definedName>
    <definedName name="A126246026K_Data">Data18!$M$11:$M$17</definedName>
    <definedName name="A126246026K_Latest">Data18!$M$17</definedName>
    <definedName name="A126246030A">Data18!$AN$1:$AN$10,Data18!$AN$11:$AN$17</definedName>
    <definedName name="A126246030A_Data">Data18!$AN$11:$AN$17</definedName>
    <definedName name="A126246030A_Latest">Data18!$AN$17</definedName>
    <definedName name="A126246034K">Data18!$CP$1:$CP$10,Data18!$CP$11:$CP$17</definedName>
    <definedName name="A126246034K_Data">Data18!$CP$11:$CP$17</definedName>
    <definedName name="A126246034K_Latest">Data18!$CP$17</definedName>
    <definedName name="A126246038V">Data17!$DX$1:$DX$10,Data17!$DX$11:$DX$17</definedName>
    <definedName name="A126246038V_Data">Data17!$DX$11:$DX$17</definedName>
    <definedName name="A126246038V_Latest">Data17!$DX$17</definedName>
    <definedName name="A126246042K">Data17!$IB$1:$IB$10,Data17!$IB$11:$IB$17</definedName>
    <definedName name="A126246042K_Data">Data17!$IB$11:$IB$17</definedName>
    <definedName name="A126246042K_Latest">Data17!$IB$17</definedName>
    <definedName name="A126246046V">Data16!$HH$1:$HH$10,Data16!$HH$11:$HH$17</definedName>
    <definedName name="A126246046V_Data">Data16!$HH$11:$HH$17</definedName>
    <definedName name="A126246046V_Latest">Data16!$HH$17</definedName>
    <definedName name="A126246050K">Data17!$AU$1:$AU$10,Data17!$AU$11:$AU$17</definedName>
    <definedName name="A126246050K_Data">Data17!$AU$11:$AU$17</definedName>
    <definedName name="A126246050K_Latest">Data17!$AU$17</definedName>
    <definedName name="A126246054V">Data17!$BV$1:$BV$10,Data17!$BV$11:$BV$17</definedName>
    <definedName name="A126246054V_Data">Data17!$BV$11:$BV$17</definedName>
    <definedName name="A126246054V_Latest">Data17!$BV$17</definedName>
    <definedName name="A126246058C">Data18!$BO$1:$BO$10,Data18!$BO$11:$BO$17</definedName>
    <definedName name="A126246058C_Data">Data18!$BO$11:$BO$17</definedName>
    <definedName name="A126246058C_Latest">Data18!$BO$17</definedName>
    <definedName name="A126246062V">Data18!$DQ$1:$DQ$10,Data18!$DQ$11:$DQ$17</definedName>
    <definedName name="A126246062V_Data">Data18!$DQ$11:$DQ$17</definedName>
    <definedName name="A126246062V_Latest">Data18!$DQ$17</definedName>
    <definedName name="A126246066C">Data16!$FF$1:$FF$10,Data16!$FF$11:$FF$17</definedName>
    <definedName name="A126246066C_Data">Data16!$FF$11:$FF$17</definedName>
    <definedName name="A126246066C_Latest">Data16!$FF$17</definedName>
    <definedName name="A126246070V">Data17!$CW$1:$CW$10,Data17!$CW$11:$CW$17</definedName>
    <definedName name="A126246070V_Data">Data17!$CW$11:$CW$17</definedName>
    <definedName name="A126246070V_Latest">Data17!$CW$17</definedName>
    <definedName name="A126246074C">Data17!$FZ$1:$FZ$10,Data17!$FZ$11:$FZ$17</definedName>
    <definedName name="A126246074C_Data">Data17!$FZ$11:$FZ$17</definedName>
    <definedName name="A126246074C_Latest">Data17!$FZ$17</definedName>
    <definedName name="A126246078L">Data16!$GG$1:$GG$10,Data16!$GG$11:$GG$17</definedName>
    <definedName name="A126246078L_Data">Data16!$GG$11:$GG$17</definedName>
    <definedName name="A126246078L_Latest">Data16!$GG$17</definedName>
    <definedName name="A126246082C">Data16!$II$1:$II$10,Data16!$II$11:$II$17</definedName>
    <definedName name="A126246082C_Data">Data16!$II$11:$II$17</definedName>
    <definedName name="A126246082C_Latest">Data16!$II$17</definedName>
    <definedName name="A126246086L">Data17!$T$1:$T$10,Data17!$T$11:$T$17</definedName>
    <definedName name="A126246086L_Data">Data17!$T$11:$T$17</definedName>
    <definedName name="A126246086L_Latest">Data17!$T$17</definedName>
    <definedName name="A126246090C">Data17!$EY$1:$EY$10,Data17!$EY$11:$EY$17</definedName>
    <definedName name="A126246090C_Data">Data17!$EY$11:$EY$17</definedName>
    <definedName name="A126246090C_Latest">Data17!$EY$17</definedName>
    <definedName name="A126246094L">Data17!$HA$1:$HA$10,Data17!$HA$11:$HA$17</definedName>
    <definedName name="A126246094L_Data">Data17!$HA$11:$HA$17</definedName>
    <definedName name="A126246094L_Latest">Data17!$HA$17</definedName>
    <definedName name="A126246098W">Data6!$CP$1:$CP$10,Data6!$CP$11:$CP$17</definedName>
    <definedName name="A126246098W_Data">Data6!$CP$11:$CP$17</definedName>
    <definedName name="A126246098W_Latest">Data6!$CP$17</definedName>
    <definedName name="A126246102A">Data6!$DQ$1:$DQ$10,Data6!$DQ$11:$DQ$17</definedName>
    <definedName name="A126246102A_Data">Data6!$DQ$11:$DQ$17</definedName>
    <definedName name="A126246102A_Latest">Data6!$DQ$17</definedName>
    <definedName name="A126246106K">Data6!$FS$1:$FS$10,Data6!$FS$11:$FS$17</definedName>
    <definedName name="A126246106K_Data">Data6!$FS$11:$FS$17</definedName>
    <definedName name="A126246106K_Latest">Data6!$FS$17</definedName>
    <definedName name="A126246110A">Data5!$HA$1:$HA$10,Data5!$HA$11:$HA$17</definedName>
    <definedName name="A126246110A_Data">Data5!$HA$11:$HA$17</definedName>
    <definedName name="A126246110A_Latest">Data5!$HA$17</definedName>
    <definedName name="A126246114K">Data6!$BO$1:$BO$10,Data6!$BO$11:$BO$17</definedName>
    <definedName name="A126246114K_Data">Data6!$BO$11:$BO$17</definedName>
    <definedName name="A126246114K_Latest">Data6!$BO$17</definedName>
    <definedName name="A126246118V">Data5!$AU$1:$AU$10,Data5!$AU$11:$AU$17</definedName>
    <definedName name="A126246118V_Data">Data5!$AU$11:$AU$17</definedName>
    <definedName name="A126246118V_Latest">Data5!$AU$17</definedName>
    <definedName name="A126246122K">Data5!$DX$1:$DX$10,Data5!$DX$11:$DX$17</definedName>
    <definedName name="A126246122K_Data">Data5!$DX$11:$DX$17</definedName>
    <definedName name="A126246122K_Latest">Data5!$DX$17</definedName>
    <definedName name="A126246126V">Data5!$EY$1:$EY$10,Data5!$EY$11:$EY$17</definedName>
    <definedName name="A126246126V_Data">Data5!$EY$11:$EY$17</definedName>
    <definedName name="A126246126V_Latest">Data5!$EY$17</definedName>
    <definedName name="A126246130K">Data6!$ER$1:$ER$10,Data6!$ER$11:$ER$17</definedName>
    <definedName name="A126246130K_Data">Data6!$ER$11:$ER$17</definedName>
    <definedName name="A126246130K_Latest">Data6!$ER$17</definedName>
    <definedName name="A126246134V">Data6!$GT$1:$GT$10,Data6!$GT$11:$GT$17</definedName>
    <definedName name="A126246134V_Data">Data6!$GT$11:$GT$17</definedName>
    <definedName name="A126246134V_Latest">Data6!$GT$17</definedName>
    <definedName name="A126246138C">Data4!$II$1:$II$10,Data4!$II$11:$II$17</definedName>
    <definedName name="A126246138C_Data">Data4!$II$11:$II$17</definedName>
    <definedName name="A126246138C_Latest">Data4!$II$17</definedName>
    <definedName name="A126246142V">Data5!$FZ$1:$FZ$10,Data5!$FZ$11:$FZ$17</definedName>
    <definedName name="A126246142V_Data">Data5!$FZ$11:$FZ$17</definedName>
    <definedName name="A126246142V_Latest">Data5!$FZ$17</definedName>
    <definedName name="A126246146C">Data6!$M$1:$M$10,Data6!$M$11:$M$17</definedName>
    <definedName name="A126246146C_Data">Data6!$M$11:$M$17</definedName>
    <definedName name="A126246146C_Latest">Data6!$M$17</definedName>
    <definedName name="A126246150V">Data5!$T$1:$T$10,Data5!$T$11:$T$17</definedName>
    <definedName name="A126246150V_Data">Data5!$T$11:$T$17</definedName>
    <definedName name="A126246150V_Latest">Data5!$T$17</definedName>
    <definedName name="A126246154C">Data5!$BV$1:$BV$10,Data5!$BV$11:$BV$17</definedName>
    <definedName name="A126246154C_Data">Data5!$BV$11:$BV$17</definedName>
    <definedName name="A126246154C_Latest">Data5!$BV$17</definedName>
    <definedName name="A126246158L">Data5!$CW$1:$CW$10,Data5!$CW$11:$CW$17</definedName>
    <definedName name="A126246158L_Data">Data5!$CW$11:$CW$17</definedName>
    <definedName name="A126246158L_Latest">Data5!$CW$17</definedName>
    <definedName name="A126246162C">Data5!$IB$1:$IB$10,Data5!$IB$11:$IB$17</definedName>
    <definedName name="A126246162C_Data">Data5!$IB$11:$IB$17</definedName>
    <definedName name="A126246162C_Latest">Data5!$IB$17</definedName>
    <definedName name="A126246166L">Data6!$AN$1:$AN$10,Data6!$AN$11:$AN$17</definedName>
    <definedName name="A126246166L_Data">Data6!$AN$11:$AN$17</definedName>
    <definedName name="A126246166L_Latest">Data6!$AN$17</definedName>
    <definedName name="A126246170C">Data6!$BX$1:$BX$10,Data6!$BX$11:$BX$17</definedName>
    <definedName name="A126246170C_Data">Data6!$BX$11:$BX$17</definedName>
    <definedName name="A126246170C_Latest">Data6!$BX$17</definedName>
    <definedName name="A126246174L">Data6!$CY$1:$CY$10,Data6!$CY$11:$CY$17</definedName>
    <definedName name="A126246174L_Data">Data6!$CY$11:$CY$17</definedName>
    <definedName name="A126246174L_Latest">Data6!$CY$17</definedName>
    <definedName name="A126246178W">Data6!$FA$1:$FA$10,Data6!$FA$11:$FA$17</definedName>
    <definedName name="A126246178W_Data">Data6!$FA$11:$FA$17</definedName>
    <definedName name="A126246178W_Latest">Data6!$FA$17</definedName>
    <definedName name="A126246182L">Data5!$GI$1:$GI$10,Data5!$GI$11:$GI$17</definedName>
    <definedName name="A126246182L_Data">Data5!$GI$11:$GI$17</definedName>
    <definedName name="A126246182L_Latest">Data5!$GI$17</definedName>
    <definedName name="A126246186W">Data6!$AW$1:$AW$10,Data6!$AW$11:$AW$17</definedName>
    <definedName name="A126246186W_Data">Data6!$AW$11:$AW$17</definedName>
    <definedName name="A126246186W_Latest">Data6!$AW$17</definedName>
    <definedName name="A126246190L">Data5!$AC$1:$AC$10,Data5!$AC$11:$AC$17</definedName>
    <definedName name="A126246190L_Data">Data5!$AC$11:$AC$17</definedName>
    <definedName name="A126246190L_Latest">Data5!$AC$17</definedName>
    <definedName name="A126246194W">Data5!$DF$1:$DF$10,Data5!$DF$11:$DF$17</definedName>
    <definedName name="A126246194W_Data">Data5!$DF$11:$DF$17</definedName>
    <definedName name="A126246194W_Latest">Data5!$DF$17</definedName>
    <definedName name="A126246198F">Data5!$EG$1:$EG$10,Data5!$EG$11:$EG$17</definedName>
    <definedName name="A126246198F_Data">Data5!$EG$11:$EG$17</definedName>
    <definedName name="A126246198F_Latest">Data5!$EG$17</definedName>
    <definedName name="A126246202K">Data6!$DZ$1:$DZ$10,Data6!$DZ$11:$DZ$17</definedName>
    <definedName name="A126246202K_Data">Data6!$DZ$11:$DZ$17</definedName>
    <definedName name="A126246202K_Latest">Data6!$DZ$17</definedName>
    <definedName name="A126246206V">Data6!$GB$1:$GB$10,Data6!$GB$11:$GB$17</definedName>
    <definedName name="A126246206V_Data">Data6!$GB$11:$GB$17</definedName>
    <definedName name="A126246206V_Latest">Data6!$GB$17</definedName>
    <definedName name="A126246210K">Data4!$HQ$1:$HQ$10,Data4!$HQ$11:$HQ$17</definedName>
    <definedName name="A126246210K_Data">Data4!$HQ$11:$HQ$17</definedName>
    <definedName name="A126246210K_Latest">Data4!$HQ$17</definedName>
    <definedName name="A126246214V">Data5!$FH$1:$FH$10,Data5!$FH$11:$FH$17</definedName>
    <definedName name="A126246214V_Data">Data5!$FH$11:$FH$17</definedName>
    <definedName name="A126246214V_Latest">Data5!$FH$17</definedName>
    <definedName name="A126246218C">Data5!$IK$1:$IK$10,Data5!$IK$11:$IK$17</definedName>
    <definedName name="A126246218C_Data">Data5!$IK$11:$IK$17</definedName>
    <definedName name="A126246218C_Latest">Data5!$IK$17</definedName>
    <definedName name="A126246222V">Data5!$B$1:$B$10,Data5!$B$11:$B$17</definedName>
    <definedName name="A126246222V_Data">Data5!$B$11:$B$17</definedName>
    <definedName name="A126246222V_Latest">Data5!$B$17</definedName>
    <definedName name="A126246226C">Data5!$BD$1:$BD$10,Data5!$BD$11:$BD$17</definedName>
    <definedName name="A126246226C_Data">Data5!$BD$11:$BD$17</definedName>
    <definedName name="A126246226C_Latest">Data5!$BD$17</definedName>
    <definedName name="A126246230V">Data5!$CE$1:$CE$10,Data5!$CE$11:$CE$17</definedName>
    <definedName name="A126246230V_Data">Data5!$CE$11:$CE$17</definedName>
    <definedName name="A126246230V_Latest">Data5!$CE$17</definedName>
    <definedName name="A126246234C">Data5!$HJ$1:$HJ$10,Data5!$HJ$11:$HJ$17</definedName>
    <definedName name="A126246234C_Data">Data5!$HJ$11:$HJ$17</definedName>
    <definedName name="A126246234C_Latest">Data5!$HJ$17</definedName>
    <definedName name="A126246238L">Data6!$V$1:$V$10,Data6!$V$11:$V$17</definedName>
    <definedName name="A126246238L_Data">Data6!$V$11:$V$17</definedName>
    <definedName name="A126246238L_Latest">Data6!$V$17</definedName>
    <definedName name="A126246242C">Data6!$CD$1:$CD$10,Data6!$CD$11:$CD$17</definedName>
    <definedName name="A126246242C_Data">Data6!$CD$11:$CD$17</definedName>
    <definedName name="A126246242C_Latest">Data6!$CD$17</definedName>
    <definedName name="A126246246L">Data6!$DE$1:$DE$10,Data6!$DE$11:$DE$17</definedName>
    <definedName name="A126246246L_Data">Data6!$DE$11:$DE$17</definedName>
    <definedName name="A126246246L_Latest">Data6!$DE$17</definedName>
    <definedName name="A126246250C">Data6!$FG$1:$FG$10,Data6!$FG$11:$FG$17</definedName>
    <definedName name="A126246250C_Data">Data6!$FG$11:$FG$17</definedName>
    <definedName name="A126246250C_Latest">Data6!$FG$17</definedName>
    <definedName name="A126246254L">Data5!$GO$1:$GO$10,Data5!$GO$11:$GO$17</definedName>
    <definedName name="A126246254L_Data">Data5!$GO$11:$GO$17</definedName>
    <definedName name="A126246254L_Latest">Data5!$GO$17</definedName>
    <definedName name="A126246258W">Data6!$BC$1:$BC$10,Data6!$BC$11:$BC$17</definedName>
    <definedName name="A126246258W_Data">Data6!$BC$11:$BC$17</definedName>
    <definedName name="A126246258W_Latest">Data6!$BC$17</definedName>
    <definedName name="A126246262L">Data5!$AI$1:$AI$10,Data5!$AI$11:$AI$17</definedName>
    <definedName name="A126246262L_Data">Data5!$AI$11:$AI$17</definedName>
    <definedName name="A126246262L_Latest">Data5!$AI$17</definedName>
    <definedName name="A126246266W">Data5!$DL$1:$DL$10,Data5!$DL$11:$DL$17</definedName>
    <definedName name="A126246266W_Data">Data5!$DL$11:$DL$17</definedName>
    <definedName name="A126246266W_Latest">Data5!$DL$17</definedName>
    <definedName name="A126246270L">Data5!$EM$1:$EM$10,Data5!$EM$11:$EM$17</definedName>
    <definedName name="A126246270L_Data">Data5!$EM$11:$EM$17</definedName>
    <definedName name="A126246270L_Latest">Data5!$EM$17</definedName>
    <definedName name="A126246274W">Data6!$EF$1:$EF$10,Data6!$EF$11:$EF$17</definedName>
    <definedName name="A126246274W_Data">Data6!$EF$11:$EF$17</definedName>
    <definedName name="A126246274W_Latest">Data6!$EF$17</definedName>
    <definedName name="A126246278F">Data6!$GH$1:$GH$10,Data6!$GH$11:$GH$17</definedName>
    <definedName name="A126246278F_Data">Data6!$GH$11:$GH$17</definedName>
    <definedName name="A126246278F_Latest">Data6!$GH$17</definedName>
    <definedName name="A126246282W">Data4!$HW$1:$HW$10,Data4!$HW$11:$HW$17</definedName>
    <definedName name="A126246282W_Data">Data4!$HW$11:$HW$17</definedName>
    <definedName name="A126246282W_Latest">Data4!$HW$17</definedName>
    <definedName name="A126246286F">Data5!$FN$1:$FN$10,Data5!$FN$11:$FN$17</definedName>
    <definedName name="A126246286F_Data">Data5!$FN$11:$FN$17</definedName>
    <definedName name="A126246286F_Latest">Data5!$FN$17</definedName>
    <definedName name="A126246290W">Data5!$IQ$1:$IQ$10,Data5!$IQ$11:$IQ$17</definedName>
    <definedName name="A126246290W_Data">Data5!$IQ$11:$IQ$17</definedName>
    <definedName name="A126246290W_Latest">Data5!$IQ$17</definedName>
    <definedName name="A126246294F">Data5!$H$1:$H$10,Data5!$H$11:$H$17</definedName>
    <definedName name="A126246294F_Data">Data5!$H$11:$H$17</definedName>
    <definedName name="A126246294F_Latest">Data5!$H$17</definedName>
    <definedName name="A126246298R">Data5!$BJ$1:$BJ$10,Data5!$BJ$11:$BJ$17</definedName>
    <definedName name="A126246298R_Data">Data5!$BJ$11:$BJ$17</definedName>
    <definedName name="A126246298R_Latest">Data5!$BJ$17</definedName>
    <definedName name="A126246302V">Data5!$CK$1:$CK$10,Data5!$CK$11:$CK$17</definedName>
    <definedName name="A126246302V_Data">Data5!$CK$11:$CK$17</definedName>
    <definedName name="A126246302V_Latest">Data5!$CK$17</definedName>
    <definedName name="A126246306C">Data5!$HP$1:$HP$10,Data5!$HP$11:$HP$17</definedName>
    <definedName name="A126246306C_Data">Data5!$HP$11:$HP$17</definedName>
    <definedName name="A126246306C_Latest">Data5!$HP$17</definedName>
    <definedName name="A126246310V">Data6!$AB$1:$AB$10,Data6!$AB$11:$AB$17</definedName>
    <definedName name="A126246310V_Data">Data6!$AB$11:$AB$17</definedName>
    <definedName name="A126246310V_Latest">Data6!$AB$17</definedName>
    <definedName name="A126246314C">Data6!$CJ$1:$CJ$10,Data6!$CJ$11:$CJ$17</definedName>
    <definedName name="A126246314C_Data">Data6!$CJ$11:$CJ$17</definedName>
    <definedName name="A126246314C_Latest">Data6!$CJ$17</definedName>
    <definedName name="A126246318L">Data6!$DK$1:$DK$10,Data6!$DK$11:$DK$17</definedName>
    <definedName name="A126246318L_Data">Data6!$DK$11:$DK$17</definedName>
    <definedName name="A126246318L_Latest">Data6!$DK$17</definedName>
    <definedName name="A126246322C">Data6!$FM$1:$FM$10,Data6!$FM$11:$FM$17</definedName>
    <definedName name="A126246322C_Data">Data6!$FM$11:$FM$17</definedName>
    <definedName name="A126246322C_Latest">Data6!$FM$17</definedName>
    <definedName name="A126246326L">Data5!$GU$1:$GU$10,Data5!$GU$11:$GU$17</definedName>
    <definedName name="A126246326L_Data">Data5!$GU$11:$GU$17</definedName>
    <definedName name="A126246326L_Latest">Data5!$GU$17</definedName>
    <definedName name="A126246330C">Data6!$BI$1:$BI$10,Data6!$BI$11:$BI$17</definedName>
    <definedName name="A126246330C_Data">Data6!$BI$11:$BI$17</definedName>
    <definedName name="A126246330C_Latest">Data6!$BI$17</definedName>
    <definedName name="A126246334L">Data5!$AO$1:$AO$10,Data5!$AO$11:$AO$17</definedName>
    <definedName name="A126246334L_Data">Data5!$AO$11:$AO$17</definedName>
    <definedName name="A126246334L_Latest">Data5!$AO$17</definedName>
    <definedName name="A126246338W">Data5!$DR$1:$DR$10,Data5!$DR$11:$DR$17</definedName>
    <definedName name="A126246338W_Data">Data5!$DR$11:$DR$17</definedName>
    <definedName name="A126246338W_Latest">Data5!$DR$17</definedName>
    <definedName name="A126246342L">Data5!$ES$1:$ES$10,Data5!$ES$11:$ES$17</definedName>
    <definedName name="A126246342L_Data">Data5!$ES$11:$ES$17</definedName>
    <definedName name="A126246342L_Latest">Data5!$ES$17</definedName>
    <definedName name="A126246346W">Data6!$EL$1:$EL$10,Data6!$EL$11:$EL$17</definedName>
    <definedName name="A126246346W_Data">Data6!$EL$11:$EL$17</definedName>
    <definedName name="A126246346W_Latest">Data6!$EL$17</definedName>
    <definedName name="A126246350L">Data6!$GN$1:$GN$10,Data6!$GN$11:$GN$17</definedName>
    <definedName name="A126246350L_Data">Data6!$GN$11:$GN$17</definedName>
    <definedName name="A126246350L_Latest">Data6!$GN$17</definedName>
    <definedName name="A126246354W">Data4!$IC$1:$IC$10,Data4!$IC$11:$IC$17</definedName>
    <definedName name="A126246354W_Data">Data4!$IC$11:$IC$17</definedName>
    <definedName name="A126246354W_Latest">Data4!$IC$17</definedName>
    <definedName name="A126246358F">Data5!$FT$1:$FT$10,Data5!$FT$11:$FT$17</definedName>
    <definedName name="A126246358F_Data">Data5!$FT$11:$FT$17</definedName>
    <definedName name="A126246358F_Latest">Data5!$FT$17</definedName>
    <definedName name="A126246362W">Data6!$G$1:$G$10,Data6!$G$11:$G$17</definedName>
    <definedName name="A126246362W_Data">Data6!$G$11:$G$17</definedName>
    <definedName name="A126246362W_Latest">Data6!$G$17</definedName>
    <definedName name="A126246366F">Data5!$N$1:$N$10,Data5!$N$11:$N$17</definedName>
    <definedName name="A126246366F_Data">Data5!$N$11:$N$17</definedName>
    <definedName name="A126246366F_Latest">Data5!$N$17</definedName>
    <definedName name="A126246370W">Data5!$BP$1:$BP$10,Data5!$BP$11:$BP$17</definedName>
    <definedName name="A126246370W_Data">Data5!$BP$11:$BP$17</definedName>
    <definedName name="A126246370W_Latest">Data5!$BP$17</definedName>
    <definedName name="A126246374F">Data5!$CQ$1:$CQ$10,Data5!$CQ$11:$CQ$17</definedName>
    <definedName name="A126246374F_Data">Data5!$CQ$11:$CQ$17</definedName>
    <definedName name="A126246374F_Latest">Data5!$CQ$17</definedName>
    <definedName name="A126246378R">Data5!$HV$1:$HV$10,Data5!$HV$11:$HV$17</definedName>
    <definedName name="A126246378R_Data">Data5!$HV$11:$HV$17</definedName>
    <definedName name="A126246378R_Latest">Data5!$HV$17</definedName>
    <definedName name="A126246382F">Data6!$AH$1:$AH$10,Data6!$AH$11:$AH$17</definedName>
    <definedName name="A126246382F_Data">Data6!$AH$11:$AH$17</definedName>
    <definedName name="A126246382F_Latest">Data6!$AH$17</definedName>
    <definedName name="A126246458R">Data6!$CM$1:$CM$10,Data6!$CM$11:$CM$17</definedName>
    <definedName name="A126246458R_Data">Data6!$CM$11:$CM$17</definedName>
    <definedName name="A126246458R_Latest">Data6!$CM$17</definedName>
    <definedName name="A126246462F">Data6!$DN$1:$DN$10,Data6!$DN$11:$DN$17</definedName>
    <definedName name="A126246462F_Data">Data6!$DN$11:$DN$17</definedName>
    <definedName name="A126246462F_Latest">Data6!$DN$17</definedName>
    <definedName name="A126246466R">Data6!$FP$1:$FP$10,Data6!$FP$11:$FP$17</definedName>
    <definedName name="A126246466R_Data">Data6!$FP$11:$FP$17</definedName>
    <definedName name="A126246466R_Latest">Data6!$FP$17</definedName>
    <definedName name="A126246470F">Data5!$GX$1:$GX$10,Data5!$GX$11:$GX$17</definedName>
    <definedName name="A126246470F_Data">Data5!$GX$11:$GX$17</definedName>
    <definedName name="A126246470F_Latest">Data5!$GX$17</definedName>
    <definedName name="A126246474R">Data6!$BL$1:$BL$10,Data6!$BL$11:$BL$17</definedName>
    <definedName name="A126246474R_Data">Data6!$BL$11:$BL$17</definedName>
    <definedName name="A126246474R_Latest">Data6!$BL$17</definedName>
    <definedName name="A126246478X">Data5!$AR$1:$AR$10,Data5!$AR$11:$AR$17</definedName>
    <definedName name="A126246478X_Data">Data5!$AR$11:$AR$17</definedName>
    <definedName name="A126246478X_Latest">Data5!$AR$17</definedName>
    <definedName name="A126246482R">Data5!$DU$1:$DU$10,Data5!$DU$11:$DU$17</definedName>
    <definedName name="A126246482R_Data">Data5!$DU$11:$DU$17</definedName>
    <definedName name="A126246482R_Latest">Data5!$DU$17</definedName>
    <definedName name="A126246486X">Data5!$EV$1:$EV$10,Data5!$EV$11:$EV$17</definedName>
    <definedName name="A126246486X_Data">Data5!$EV$11:$EV$17</definedName>
    <definedName name="A126246486X_Latest">Data5!$EV$17</definedName>
    <definedName name="A126246490R">Data6!$EO$1:$EO$10,Data6!$EO$11:$EO$17</definedName>
    <definedName name="A126246490R_Data">Data6!$EO$11:$EO$17</definedName>
    <definedName name="A126246490R_Latest">Data6!$EO$17</definedName>
    <definedName name="A126246494X">Data6!$GQ$1:$GQ$10,Data6!$GQ$11:$GQ$17</definedName>
    <definedName name="A126246494X_Data">Data6!$GQ$11:$GQ$17</definedName>
    <definedName name="A126246494X_Latest">Data6!$GQ$17</definedName>
    <definedName name="A126246498J">Data4!$IF$1:$IF$10,Data4!$IF$11:$IF$17</definedName>
    <definedName name="A126246498J_Data">Data4!$IF$11:$IF$17</definedName>
    <definedName name="A126246498J_Latest">Data4!$IF$17</definedName>
    <definedName name="A126246502L">Data5!$FW$1:$FW$10,Data5!$FW$11:$FW$17</definedName>
    <definedName name="A126246502L_Data">Data5!$FW$11:$FW$17</definedName>
    <definedName name="A126246502L_Latest">Data5!$FW$17</definedName>
    <definedName name="A126246506W">Data6!$J$1:$J$10,Data6!$J$11:$J$17</definedName>
    <definedName name="A126246506W_Data">Data6!$J$11:$J$17</definedName>
    <definedName name="A126246506W_Latest">Data6!$J$17</definedName>
    <definedName name="A126246510L">Data5!$Q$1:$Q$10,Data5!$Q$11:$Q$17</definedName>
    <definedName name="A126246510L_Data">Data5!$Q$11:$Q$17</definedName>
    <definedName name="A126246510L_Latest">Data5!$Q$17</definedName>
    <definedName name="A126246514W">Data5!$BS$1:$BS$10,Data5!$BS$11:$BS$17</definedName>
    <definedName name="A126246514W_Data">Data5!$BS$11:$BS$17</definedName>
    <definedName name="A126246514W_Latest">Data5!$BS$17</definedName>
    <definedName name="A126246518F">Data5!$CT$1:$CT$10,Data5!$CT$11:$CT$17</definedName>
    <definedName name="A126246518F_Data">Data5!$CT$11:$CT$17</definedName>
    <definedName name="A126246518F_Latest">Data5!$CT$17</definedName>
    <definedName name="A126246522W">Data5!$HY$1:$HY$10,Data5!$HY$11:$HY$17</definedName>
    <definedName name="A126246522W_Data">Data5!$HY$11:$HY$17</definedName>
    <definedName name="A126246522W_Latest">Data5!$HY$17</definedName>
    <definedName name="A126246526F">Data6!$AK$1:$AK$10,Data6!$AK$11:$AK$17</definedName>
    <definedName name="A126246526F_Data">Data6!$AK$11:$AK$17</definedName>
    <definedName name="A126246526F_Latest">Data6!$AK$17</definedName>
    <definedName name="A126246530W">Data6!$CV$1:$CV$10,Data6!$CV$11:$CV$17</definedName>
    <definedName name="A126246530W_Data">Data6!$CV$11:$CV$17</definedName>
    <definedName name="A126246530W_Latest">Data6!$CV$17</definedName>
    <definedName name="A126246534F">Data6!$DW$1:$DW$10,Data6!$DW$11:$DW$17</definedName>
    <definedName name="A126246534F_Data">Data6!$DW$11:$DW$17</definedName>
    <definedName name="A126246534F_Latest">Data6!$DW$17</definedName>
    <definedName name="A126246538R">Data6!$FY$1:$FY$10,Data6!$FY$11:$FY$17</definedName>
    <definedName name="A126246538R_Data">Data6!$FY$11:$FY$17</definedName>
    <definedName name="A126246538R_Latest">Data6!$FY$17</definedName>
    <definedName name="A126246542F">Data5!$HG$1:$HG$10,Data5!$HG$11:$HG$17</definedName>
    <definedName name="A126246542F_Data">Data5!$HG$11:$HG$17</definedName>
    <definedName name="A126246542F_Latest">Data5!$HG$17</definedName>
    <definedName name="A126246546R">Data6!$BU$1:$BU$10,Data6!$BU$11:$BU$17</definedName>
    <definedName name="A126246546R_Data">Data6!$BU$11:$BU$17</definedName>
    <definedName name="A126246546R_Latest">Data6!$BU$17</definedName>
    <definedName name="A126246550F">Data5!$BA$1:$BA$10,Data5!$BA$11:$BA$17</definedName>
    <definedName name="A126246550F_Data">Data5!$BA$11:$BA$17</definedName>
    <definedName name="A126246550F_Latest">Data5!$BA$17</definedName>
    <definedName name="A126246554R">Data5!$ED$1:$ED$10,Data5!$ED$11:$ED$17</definedName>
    <definedName name="A126246554R_Data">Data5!$ED$11:$ED$17</definedName>
    <definedName name="A126246554R_Latest">Data5!$ED$17</definedName>
    <definedName name="A126246558X">Data5!$FE$1:$FE$10,Data5!$FE$11:$FE$17</definedName>
    <definedName name="A126246558X_Data">Data5!$FE$11:$FE$17</definedName>
    <definedName name="A126246558X_Latest">Data5!$FE$17</definedName>
    <definedName name="A126246562R">Data6!$EX$1:$EX$10,Data6!$EX$11:$EX$17</definedName>
    <definedName name="A126246562R_Data">Data6!$EX$11:$EX$17</definedName>
    <definedName name="A126246562R_Latest">Data6!$EX$17</definedName>
    <definedName name="A126246566X">Data6!$GZ$1:$GZ$10,Data6!$GZ$11:$GZ$17</definedName>
    <definedName name="A126246566X_Data">Data6!$GZ$11:$GZ$17</definedName>
    <definedName name="A126246566X_Latest">Data6!$GZ$17</definedName>
    <definedName name="A126246570R">Data4!$IO$1:$IO$10,Data4!$IO$11:$IO$17</definedName>
    <definedName name="A126246570R_Data">Data4!$IO$11:$IO$17</definedName>
    <definedName name="A126246570R_Latest">Data4!$IO$17</definedName>
    <definedName name="A126246574X">Data5!$GF$1:$GF$10,Data5!$GF$11:$GF$17</definedName>
    <definedName name="A126246574X_Data">Data5!$GF$11:$GF$17</definedName>
    <definedName name="A126246574X_Latest">Data5!$GF$17</definedName>
    <definedName name="A126246578J">Data6!$S$1:$S$10,Data6!$S$11:$S$17</definedName>
    <definedName name="A126246578J_Data">Data6!$S$11:$S$17</definedName>
    <definedName name="A126246578J_Latest">Data6!$S$17</definedName>
    <definedName name="A126246582X">Data5!$Z$1:$Z$10,Data5!$Z$11:$Z$17</definedName>
    <definedName name="A126246582X_Data">Data5!$Z$11:$Z$17</definedName>
    <definedName name="A126246582X_Latest">Data5!$Z$17</definedName>
    <definedName name="A126246586J">Data5!$CB$1:$CB$10,Data5!$CB$11:$CB$17</definedName>
    <definedName name="A126246586J_Data">Data5!$CB$11:$CB$17</definedName>
    <definedName name="A126246586J_Latest">Data5!$CB$17</definedName>
    <definedName name="A126246590X">Data5!$DC$1:$DC$10,Data5!$DC$11:$DC$17</definedName>
    <definedName name="A126246590X_Data">Data5!$DC$11:$DC$17</definedName>
    <definedName name="A126246590X_Latest">Data5!$DC$17</definedName>
    <definedName name="A126246594J">Data5!$IH$1:$IH$10,Data5!$IH$11:$IH$17</definedName>
    <definedName name="A126246594J_Data">Data5!$IH$11:$IH$17</definedName>
    <definedName name="A126246594J_Latest">Data5!$IH$17</definedName>
    <definedName name="A126246598T">Data6!$AT$1:$AT$10,Data6!$AT$11:$AT$17</definedName>
    <definedName name="A126246598T_Data">Data6!$AT$11:$AT$17</definedName>
    <definedName name="A126246598T_Latest">Data6!$AT$17</definedName>
    <definedName name="A126246602W">Data6!$CA$1:$CA$10,Data6!$CA$11:$CA$17</definedName>
    <definedName name="A126246602W_Data">Data6!$CA$11:$CA$17</definedName>
    <definedName name="A126246602W_Latest">Data6!$CA$17</definedName>
    <definedName name="A126246606F">Data6!$DB$1:$DB$10,Data6!$DB$11:$DB$17</definedName>
    <definedName name="A126246606F_Data">Data6!$DB$11:$DB$17</definedName>
    <definedName name="A126246606F_Latest">Data6!$DB$17</definedName>
    <definedName name="A126246610W">Data6!$FD$1:$FD$10,Data6!$FD$11:$FD$17</definedName>
    <definedName name="A126246610W_Data">Data6!$FD$11:$FD$17</definedName>
    <definedName name="A126246610W_Latest">Data6!$FD$17</definedName>
    <definedName name="A126246614F">Data5!$GL$1:$GL$10,Data5!$GL$11:$GL$17</definedName>
    <definedName name="A126246614F_Data">Data5!$GL$11:$GL$17</definedName>
    <definedName name="A126246614F_Latest">Data5!$GL$17</definedName>
    <definedName name="A126246618R">Data6!$AZ$1:$AZ$10,Data6!$AZ$11:$AZ$17</definedName>
    <definedName name="A126246618R_Data">Data6!$AZ$11:$AZ$17</definedName>
    <definedName name="A126246618R_Latest">Data6!$AZ$17</definedName>
    <definedName name="A126246622F">Data5!$AF$1:$AF$10,Data5!$AF$11:$AF$17</definedName>
    <definedName name="A126246622F_Data">Data5!$AF$11:$AF$17</definedName>
    <definedName name="A126246622F_Latest">Data5!$AF$17</definedName>
    <definedName name="A126246626R">Data5!$DI$1:$DI$10,Data5!$DI$11:$DI$17</definedName>
    <definedName name="A126246626R_Data">Data5!$DI$11:$DI$17</definedName>
    <definedName name="A126246626R_Latest">Data5!$DI$17</definedName>
    <definedName name="A126246630F">Data5!$EJ$1:$EJ$10,Data5!$EJ$11:$EJ$17</definedName>
    <definedName name="A126246630F_Data">Data5!$EJ$11:$EJ$17</definedName>
    <definedName name="A126246630F_Latest">Data5!$EJ$17</definedName>
    <definedName name="A126246634R">Data6!$EC$1:$EC$10,Data6!$EC$11:$EC$17</definedName>
    <definedName name="A126246634R_Data">Data6!$EC$11:$EC$17</definedName>
    <definedName name="A126246634R_Latest">Data6!$EC$17</definedName>
    <definedName name="A126246638X">Data6!$GE$1:$GE$10,Data6!$GE$11:$GE$17</definedName>
    <definedName name="A126246638X_Data">Data6!$GE$11:$GE$17</definedName>
    <definedName name="A126246638X_Latest">Data6!$GE$17</definedName>
    <definedName name="A126246642R">Data4!$HT$1:$HT$10,Data4!$HT$11:$HT$17</definedName>
    <definedName name="A126246642R_Data">Data4!$HT$11:$HT$17</definedName>
    <definedName name="A126246642R_Latest">Data4!$HT$17</definedName>
    <definedName name="A126246646X">Data5!$FK$1:$FK$10,Data5!$FK$11:$FK$17</definedName>
    <definedName name="A126246646X_Data">Data5!$FK$11:$FK$17</definedName>
    <definedName name="A126246646X_Latest">Data5!$FK$17</definedName>
    <definedName name="A126246650R">Data5!$IN$1:$IN$10,Data5!$IN$11:$IN$17</definedName>
    <definedName name="A126246650R_Data">Data5!$IN$11:$IN$17</definedName>
    <definedName name="A126246650R_Latest">Data5!$IN$17</definedName>
    <definedName name="A126246654X">Data5!$E$1:$E$10,Data5!$E$11:$E$17</definedName>
    <definedName name="A126246654X_Data">Data5!$E$11:$E$17</definedName>
    <definedName name="A126246654X_Latest">Data5!$E$17</definedName>
    <definedName name="A126246658J">Data5!$BG$1:$BG$10,Data5!$BG$11:$BG$17</definedName>
    <definedName name="A126246658J_Data">Data5!$BG$11:$BG$17</definedName>
    <definedName name="A126246658J_Latest">Data5!$BG$17</definedName>
    <definedName name="A126246662X">Data5!$CH$1:$CH$10,Data5!$CH$11:$CH$17</definedName>
    <definedName name="A126246662X_Data">Data5!$CH$11:$CH$17</definedName>
    <definedName name="A126246662X_Latest">Data5!$CH$17</definedName>
    <definedName name="A126246666J">Data5!$HM$1:$HM$10,Data5!$HM$11:$HM$17</definedName>
    <definedName name="A126246666J_Data">Data5!$HM$11:$HM$17</definedName>
    <definedName name="A126246666J_Latest">Data5!$HM$17</definedName>
    <definedName name="A126246670X">Data6!$Y$1:$Y$10,Data6!$Y$11:$Y$17</definedName>
    <definedName name="A126246670X_Data">Data6!$Y$11:$Y$17</definedName>
    <definedName name="A126246670X_Latest">Data6!$Y$17</definedName>
    <definedName name="A126246746J">Data6!$CG$1:$CG$10,Data6!$CG$11:$CG$17</definedName>
    <definedName name="A126246746J_Data">Data6!$CG$11:$CG$17</definedName>
    <definedName name="A126246746J_Latest">Data6!$CG$17</definedName>
    <definedName name="A126246750X">Data6!$DH$1:$DH$10,Data6!$DH$11:$DH$17</definedName>
    <definedName name="A126246750X_Data">Data6!$DH$11:$DH$17</definedName>
    <definedName name="A126246750X_Latest">Data6!$DH$17</definedName>
    <definedName name="A126246754J">Data6!$FJ$1:$FJ$10,Data6!$FJ$11:$FJ$17</definedName>
    <definedName name="A126246754J_Data">Data6!$FJ$11:$FJ$17</definedName>
    <definedName name="A126246754J_Latest">Data6!$FJ$17</definedName>
    <definedName name="A126246758T">Data5!$GR$1:$GR$10,Data5!$GR$11:$GR$17</definedName>
    <definedName name="A126246758T_Data">Data5!$GR$11:$GR$17</definedName>
    <definedName name="A126246758T_Latest">Data5!$GR$17</definedName>
    <definedName name="A126246762J">Data6!$BF$1:$BF$10,Data6!$BF$11:$BF$17</definedName>
    <definedName name="A126246762J_Data">Data6!$BF$11:$BF$17</definedName>
    <definedName name="A126246762J_Latest">Data6!$BF$17</definedName>
    <definedName name="A126246766T">Data5!$AL$1:$AL$10,Data5!$AL$11:$AL$17</definedName>
    <definedName name="A126246766T_Data">Data5!$AL$11:$AL$17</definedName>
    <definedName name="A126246766T_Latest">Data5!$AL$17</definedName>
    <definedName name="A126246770J">Data5!$DO$1:$DO$10,Data5!$DO$11:$DO$17</definedName>
    <definedName name="A126246770J_Data">Data5!$DO$11:$DO$17</definedName>
    <definedName name="A126246770J_Latest">Data5!$DO$17</definedName>
    <definedName name="A126246774T">Data5!$EP$1:$EP$10,Data5!$EP$11:$EP$17</definedName>
    <definedName name="A126246774T_Data">Data5!$EP$11:$EP$17</definedName>
    <definedName name="A126246774T_Latest">Data5!$EP$17</definedName>
    <definedName name="A126246778A">Data6!$EI$1:$EI$10,Data6!$EI$11:$EI$17</definedName>
    <definedName name="A126246778A_Data">Data6!$EI$11:$EI$17</definedName>
    <definedName name="A126246778A_Latest">Data6!$EI$17</definedName>
    <definedName name="A126246782T">Data6!$GK$1:$GK$10,Data6!$GK$11:$GK$17</definedName>
    <definedName name="A126246782T_Data">Data6!$GK$11:$GK$17</definedName>
    <definedName name="A126246782T_Latest">Data6!$GK$17</definedName>
    <definedName name="A126246786A">Data4!$HZ$1:$HZ$10,Data4!$HZ$11:$HZ$17</definedName>
    <definedName name="A126246786A_Data">Data4!$HZ$11:$HZ$17</definedName>
    <definedName name="A126246786A_Latest">Data4!$HZ$17</definedName>
    <definedName name="A126246790T">Data5!$FQ$1:$FQ$10,Data5!$FQ$11:$FQ$17</definedName>
    <definedName name="A126246790T_Data">Data5!$FQ$11:$FQ$17</definedName>
    <definedName name="A126246790T_Latest">Data5!$FQ$17</definedName>
    <definedName name="A126246794A">Data6!$D$1:$D$10,Data6!$D$11:$D$17</definedName>
    <definedName name="A126246794A_Data">Data6!$D$11:$D$17</definedName>
    <definedName name="A126246794A_Latest">Data6!$D$17</definedName>
    <definedName name="A126246798K">Data5!$K$1:$K$10,Data5!$K$11:$K$17</definedName>
    <definedName name="A126246798K_Data">Data5!$K$11:$K$17</definedName>
    <definedName name="A126246798K_Latest">Data5!$K$17</definedName>
    <definedName name="A126246802R">Data5!$BM$1:$BM$10,Data5!$BM$11:$BM$17</definedName>
    <definedName name="A126246802R_Data">Data5!$BM$11:$BM$17</definedName>
    <definedName name="A126246802R_Latest">Data5!$BM$17</definedName>
    <definedName name="A126246806X">Data5!$CN$1:$CN$10,Data5!$CN$11:$CN$17</definedName>
    <definedName name="A126246806X_Data">Data5!$CN$11:$CN$17</definedName>
    <definedName name="A126246806X_Latest">Data5!$CN$17</definedName>
    <definedName name="A126246810R">Data5!$HS$1:$HS$10,Data5!$HS$11:$HS$17</definedName>
    <definedName name="A126246810R_Data">Data5!$HS$11:$HS$17</definedName>
    <definedName name="A126246810R_Latest">Data5!$HS$17</definedName>
    <definedName name="A126246814X">Data6!$AE$1:$AE$10,Data6!$AE$11:$AE$17</definedName>
    <definedName name="A126246814X_Data">Data6!$AE$11:$AE$17</definedName>
    <definedName name="A126246814X_Latest">Data6!$AE$17</definedName>
    <definedName name="A126246818J">Data6!$CS$1:$CS$10,Data6!$CS$11:$CS$17</definedName>
    <definedName name="A126246818J_Data">Data6!$CS$11:$CS$17</definedName>
    <definedName name="A126246818J_Latest">Data6!$CS$17</definedName>
    <definedName name="A126246822X">Data6!$DT$1:$DT$10,Data6!$DT$11:$DT$17</definedName>
    <definedName name="A126246822X_Data">Data6!$DT$11:$DT$17</definedName>
    <definedName name="A126246822X_Latest">Data6!$DT$17</definedName>
    <definedName name="A126246826J">Data6!$FV$1:$FV$10,Data6!$FV$11:$FV$17</definedName>
    <definedName name="A126246826J_Data">Data6!$FV$11:$FV$17</definedName>
    <definedName name="A126246826J_Latest">Data6!$FV$17</definedName>
    <definedName name="A126246830X">Data5!$HD$1:$HD$10,Data5!$HD$11:$HD$17</definedName>
    <definedName name="A126246830X_Data">Data5!$HD$11:$HD$17</definedName>
    <definedName name="A126246830X_Latest">Data5!$HD$17</definedName>
    <definedName name="A126246834J">Data6!$BR$1:$BR$10,Data6!$BR$11:$BR$17</definedName>
    <definedName name="A126246834J_Data">Data6!$BR$11:$BR$17</definedName>
    <definedName name="A126246834J_Latest">Data6!$BR$17</definedName>
    <definedName name="A126246838T">Data5!$AX$1:$AX$10,Data5!$AX$11:$AX$17</definedName>
    <definedName name="A126246838T_Data">Data5!$AX$11:$AX$17</definedName>
    <definedName name="A126246838T_Latest">Data5!$AX$17</definedName>
    <definedName name="A126246842J">Data5!$EA$1:$EA$10,Data5!$EA$11:$EA$17</definedName>
    <definedName name="A126246842J_Data">Data5!$EA$11:$EA$17</definedName>
    <definedName name="A126246842J_Latest">Data5!$EA$17</definedName>
    <definedName name="A126246846T">Data5!$FB$1:$FB$10,Data5!$FB$11:$FB$17</definedName>
    <definedName name="A126246846T_Data">Data5!$FB$11:$FB$17</definedName>
    <definedName name="A126246846T_Latest">Data5!$FB$17</definedName>
    <definedName name="A126246850J">Data6!$EU$1:$EU$10,Data6!$EU$11:$EU$17</definedName>
    <definedName name="A126246850J_Data">Data6!$EU$11:$EU$17</definedName>
    <definedName name="A126246850J_Latest">Data6!$EU$17</definedName>
    <definedName name="A126246854T">Data6!$GW$1:$GW$10,Data6!$GW$11:$GW$17</definedName>
    <definedName name="A126246854T_Data">Data6!$GW$11:$GW$17</definedName>
    <definedName name="A126246854T_Latest">Data6!$GW$17</definedName>
    <definedName name="A126246858A">Data4!$IL$1:$IL$10,Data4!$IL$11:$IL$17</definedName>
    <definedName name="A126246858A_Data">Data4!$IL$11:$IL$17</definedName>
    <definedName name="A126246858A_Latest">Data4!$IL$17</definedName>
    <definedName name="A126246862T">Data5!$GC$1:$GC$10,Data5!$GC$11:$GC$17</definedName>
    <definedName name="A126246862T_Data">Data5!$GC$11:$GC$17</definedName>
    <definedName name="A126246862T_Latest">Data5!$GC$17</definedName>
    <definedName name="A126246866A">Data6!$P$1:$P$10,Data6!$P$11:$P$17</definedName>
    <definedName name="A126246866A_Data">Data6!$P$11:$P$17</definedName>
    <definedName name="A126246866A_Latest">Data6!$P$17</definedName>
    <definedName name="A126246870T">Data5!$W$1:$W$10,Data5!$W$11:$W$17</definedName>
    <definedName name="A126246870T_Data">Data5!$W$11:$W$17</definedName>
    <definedName name="A126246870T_Latest">Data5!$W$17</definedName>
    <definedName name="A126246874A">Data5!$BY$1:$BY$10,Data5!$BY$11:$BY$17</definedName>
    <definedName name="A126246874A_Data">Data5!$BY$11:$BY$17</definedName>
    <definedName name="A126246874A_Latest">Data5!$BY$17</definedName>
    <definedName name="A126246878K">Data5!$CZ$1:$CZ$10,Data5!$CZ$11:$CZ$17</definedName>
    <definedName name="A126246878K_Data">Data5!$CZ$11:$CZ$17</definedName>
    <definedName name="A126246878K_Latest">Data5!$CZ$17</definedName>
    <definedName name="A126246882A">Data5!$IE$1:$IE$10,Data5!$IE$11:$IE$17</definedName>
    <definedName name="A126246882A_Data">Data5!$IE$11:$IE$17</definedName>
    <definedName name="A126246882A_Latest">Data5!$IE$17</definedName>
    <definedName name="A126246886K">Data6!$AQ$1:$AQ$10,Data6!$AQ$11:$AQ$17</definedName>
    <definedName name="A126246886K_Data">Data6!$AQ$11:$AQ$17</definedName>
    <definedName name="A126246886K_Latest">Data6!$AQ$17</definedName>
    <definedName name="A126246890A">Data12!$AZ$1:$AZ$10,Data12!$AZ$11:$AZ$17</definedName>
    <definedName name="A126246890A_Data">Data12!$AZ$11:$AZ$17</definedName>
    <definedName name="A126246890A_Latest">Data12!$AZ$17</definedName>
    <definedName name="A126246894K">Data12!$CA$1:$CA$10,Data12!$CA$11:$CA$17</definedName>
    <definedName name="A126246894K_Data">Data12!$CA$11:$CA$17</definedName>
    <definedName name="A126246894K_Latest">Data12!$CA$17</definedName>
    <definedName name="A126246898V">Data12!$EC$1:$EC$10,Data12!$EC$11:$EC$17</definedName>
    <definedName name="A126246898V_Data">Data12!$EC$11:$EC$17</definedName>
    <definedName name="A126246898V_Latest">Data12!$EC$17</definedName>
    <definedName name="A126246902X">Data11!$FK$1:$FK$10,Data11!$FK$11:$FK$17</definedName>
    <definedName name="A126246902X_Data">Data11!$FK$11:$FK$17</definedName>
    <definedName name="A126246902X_Latest">Data11!$FK$17</definedName>
    <definedName name="A126246906J">Data12!$Y$1:$Y$10,Data12!$Y$11:$Y$17</definedName>
    <definedName name="A126246906J_Data">Data12!$Y$11:$Y$17</definedName>
    <definedName name="A126246906J_Latest">Data12!$Y$17</definedName>
    <definedName name="A126246910X">Data11!$E$1:$E$10,Data11!$E$11:$E$17</definedName>
    <definedName name="A126246910X_Data">Data11!$E$11:$E$17</definedName>
    <definedName name="A126246910X_Latest">Data11!$E$17</definedName>
    <definedName name="A126246914J">Data11!$CH$1:$CH$10,Data11!$CH$11:$CH$17</definedName>
    <definedName name="A126246914J_Data">Data11!$CH$11:$CH$17</definedName>
    <definedName name="A126246914J_Latest">Data11!$CH$17</definedName>
    <definedName name="A126246918T">Data11!$DI$1:$DI$10,Data11!$DI$11:$DI$17</definedName>
    <definedName name="A126246918T_Data">Data11!$DI$11:$DI$17</definedName>
    <definedName name="A126246918T_Latest">Data11!$DI$17</definedName>
    <definedName name="A126246922J">Data12!$DB$1:$DB$10,Data12!$DB$11:$DB$17</definedName>
    <definedName name="A126246922J_Data">Data12!$DB$11:$DB$17</definedName>
    <definedName name="A126246922J_Latest">Data12!$DB$17</definedName>
    <definedName name="A126246926T">Data12!$FD$1:$FD$10,Data12!$FD$11:$FD$17</definedName>
    <definedName name="A126246926T_Data">Data12!$FD$11:$FD$17</definedName>
    <definedName name="A126246926T_Latest">Data12!$FD$17</definedName>
    <definedName name="A126246930J">Data10!$GS$1:$GS$10,Data10!$GS$11:$GS$17</definedName>
    <definedName name="A126246930J_Data">Data10!$GS$11:$GS$17</definedName>
    <definedName name="A126246930J_Latest">Data10!$GS$17</definedName>
    <definedName name="A126246934T">Data11!$EJ$1:$EJ$10,Data11!$EJ$11:$EJ$17</definedName>
    <definedName name="A126246934T_Data">Data11!$EJ$11:$EJ$17</definedName>
    <definedName name="A126246934T_Latest">Data11!$EJ$17</definedName>
    <definedName name="A126246938A">Data11!$HM$1:$HM$10,Data11!$HM$11:$HM$17</definedName>
    <definedName name="A126246938A_Data">Data11!$HM$11:$HM$17</definedName>
    <definedName name="A126246938A_Latest">Data11!$HM$17</definedName>
    <definedName name="A126246942T">Data10!$HT$1:$HT$10,Data10!$HT$11:$HT$17</definedName>
    <definedName name="A126246942T_Data">Data10!$HT$11:$HT$17</definedName>
    <definedName name="A126246942T_Latest">Data10!$HT$17</definedName>
    <definedName name="A126246946A">Data11!$AF$1:$AF$10,Data11!$AF$11:$AF$17</definedName>
    <definedName name="A126246946A_Data">Data11!$AF$11:$AF$17</definedName>
    <definedName name="A126246946A_Latest">Data11!$AF$17</definedName>
    <definedName name="A126246950T">Data11!$BG$1:$BG$10,Data11!$BG$11:$BG$17</definedName>
    <definedName name="A126246950T_Data">Data11!$BG$11:$BG$17</definedName>
    <definedName name="A126246950T_Latest">Data11!$BG$17</definedName>
    <definedName name="A126246954A">Data11!$GL$1:$GL$10,Data11!$GL$11:$GL$17</definedName>
    <definedName name="A126246954A_Data">Data11!$GL$11:$GL$17</definedName>
    <definedName name="A126246954A_Latest">Data11!$GL$17</definedName>
    <definedName name="A126246958K">Data11!$IN$1:$IN$10,Data11!$IN$11:$IN$17</definedName>
    <definedName name="A126246958K_Data">Data11!$IN$11:$IN$17</definedName>
    <definedName name="A126246958K_Latest">Data11!$IN$17</definedName>
    <definedName name="A126246962A">Data12!$AH$1:$AH$10,Data12!$AH$11:$AH$17</definedName>
    <definedName name="A126246962A_Data">Data12!$AH$11:$AH$17</definedName>
    <definedName name="A126246962A_Latest">Data12!$AH$17</definedName>
    <definedName name="A126246966K">Data12!$BI$1:$BI$10,Data12!$BI$11:$BI$17</definedName>
    <definedName name="A126246966K_Data">Data12!$BI$11:$BI$17</definedName>
    <definedName name="A126246966K_Latest">Data12!$BI$17</definedName>
    <definedName name="A126246970A">Data12!$DK$1:$DK$10,Data12!$DK$11:$DK$17</definedName>
    <definedName name="A126246970A_Data">Data12!$DK$11:$DK$17</definedName>
    <definedName name="A126246970A_Latest">Data12!$DK$17</definedName>
    <definedName name="A126246974K">Data11!$ES$1:$ES$10,Data11!$ES$11:$ES$17</definedName>
    <definedName name="A126246974K_Data">Data11!$ES$11:$ES$17</definedName>
    <definedName name="A126246974K_Latest">Data11!$ES$17</definedName>
    <definedName name="A126246978V">Data12!$G$1:$G$10,Data12!$G$11:$G$17</definedName>
    <definedName name="A126246978V_Data">Data12!$G$11:$G$17</definedName>
    <definedName name="A126246978V_Latest">Data12!$G$17</definedName>
    <definedName name="A126246982K">Data10!$IC$1:$IC$10,Data10!$IC$11:$IC$17</definedName>
    <definedName name="A126246982K_Data">Data10!$IC$11:$IC$17</definedName>
    <definedName name="A126246982K_Latest">Data10!$IC$17</definedName>
    <definedName name="A126246986V">Data11!$BP$1:$BP$10,Data11!$BP$11:$BP$17</definedName>
    <definedName name="A126246986V_Data">Data11!$BP$11:$BP$17</definedName>
    <definedName name="A126246986V_Latest">Data11!$BP$17</definedName>
    <definedName name="A126246990K">Data11!$CQ$1:$CQ$10,Data11!$CQ$11:$CQ$17</definedName>
    <definedName name="A126246990K_Data">Data11!$CQ$11:$CQ$17</definedName>
    <definedName name="A126246990K_Latest">Data11!$CQ$17</definedName>
    <definedName name="A126246994V">Data12!$CJ$1:$CJ$10,Data12!$CJ$11:$CJ$17</definedName>
    <definedName name="A126246994V_Data">Data12!$CJ$11:$CJ$17</definedName>
    <definedName name="A126246994V_Latest">Data12!$CJ$17</definedName>
    <definedName name="A126246998C">Data12!$EL$1:$EL$10,Data12!$EL$11:$EL$17</definedName>
    <definedName name="A126246998C_Data">Data12!$EL$11:$EL$17</definedName>
    <definedName name="A126246998C_Latest">Data12!$EL$17</definedName>
    <definedName name="A126247002K">Data10!$GA$1:$GA$10,Data10!$GA$11:$GA$17</definedName>
    <definedName name="A126247002K_Data">Data10!$GA$11:$GA$17</definedName>
    <definedName name="A126247002K_Latest">Data10!$GA$17</definedName>
    <definedName name="A126247006V">Data11!$DR$1:$DR$10,Data11!$DR$11:$DR$17</definedName>
    <definedName name="A126247006V_Data">Data11!$DR$11:$DR$17</definedName>
    <definedName name="A126247006V_Latest">Data11!$DR$17</definedName>
    <definedName name="A126247010K">Data11!$GU$1:$GU$10,Data11!$GU$11:$GU$17</definedName>
    <definedName name="A126247010K_Data">Data11!$GU$11:$GU$17</definedName>
    <definedName name="A126247010K_Latest">Data11!$GU$17</definedName>
    <definedName name="A126247014V">Data10!$HB$1:$HB$10,Data10!$HB$11:$HB$17</definedName>
    <definedName name="A126247014V_Data">Data10!$HB$11:$HB$17</definedName>
    <definedName name="A126247014V_Latest">Data10!$HB$17</definedName>
    <definedName name="A126247018C">Data11!$N$1:$N$10,Data11!$N$11:$N$17</definedName>
    <definedName name="A126247018C_Data">Data11!$N$11:$N$17</definedName>
    <definedName name="A126247018C_Latest">Data11!$N$17</definedName>
    <definedName name="A126247022V">Data11!$AO$1:$AO$10,Data11!$AO$11:$AO$17</definedName>
    <definedName name="A126247022V_Data">Data11!$AO$11:$AO$17</definedName>
    <definedName name="A126247022V_Latest">Data11!$AO$17</definedName>
    <definedName name="A126247026C">Data11!$FT$1:$FT$10,Data11!$FT$11:$FT$17</definedName>
    <definedName name="A126247026C_Data">Data11!$FT$11:$FT$17</definedName>
    <definedName name="A126247026C_Latest">Data11!$FT$17</definedName>
    <definedName name="A126247030V">Data11!$HV$1:$HV$10,Data11!$HV$11:$HV$17</definedName>
    <definedName name="A126247030V_Data">Data11!$HV$11:$HV$17</definedName>
    <definedName name="A126247030V_Latest">Data11!$HV$17</definedName>
    <definedName name="A126247034C">Data12!$AN$1:$AN$10,Data12!$AN$11:$AN$17</definedName>
    <definedName name="A126247034C_Data">Data12!$AN$11:$AN$17</definedName>
    <definedName name="A126247034C_Latest">Data12!$AN$17</definedName>
    <definedName name="A126247038L">Data12!$BO$1:$BO$10,Data12!$BO$11:$BO$17</definedName>
    <definedName name="A126247038L_Data">Data12!$BO$11:$BO$17</definedName>
    <definedName name="A126247038L_Latest">Data12!$BO$17</definedName>
    <definedName name="A126247042C">Data12!$DQ$1:$DQ$10,Data12!$DQ$11:$DQ$17</definedName>
    <definedName name="A126247042C_Data">Data12!$DQ$11:$DQ$17</definedName>
    <definedName name="A126247042C_Latest">Data12!$DQ$17</definedName>
    <definedName name="A126247046L">Data11!$EY$1:$EY$10,Data11!$EY$11:$EY$17</definedName>
    <definedName name="A126247046L_Data">Data11!$EY$11:$EY$17</definedName>
    <definedName name="A126247046L_Latest">Data11!$EY$17</definedName>
    <definedName name="A126247050C">Data12!$M$1:$M$10,Data12!$M$11:$M$17</definedName>
    <definedName name="A126247050C_Data">Data12!$M$11:$M$17</definedName>
    <definedName name="A126247050C_Latest">Data12!$M$17</definedName>
    <definedName name="A126247054L">Data10!$II$1:$II$10,Data10!$II$11:$II$17</definedName>
    <definedName name="A126247054L_Data">Data10!$II$11:$II$17</definedName>
    <definedName name="A126247054L_Latest">Data10!$II$17</definedName>
    <definedName name="A126247058W">Data11!$BV$1:$BV$10,Data11!$BV$11:$BV$17</definedName>
    <definedName name="A126247058W_Data">Data11!$BV$11:$BV$17</definedName>
    <definedName name="A126247058W_Latest">Data11!$BV$17</definedName>
    <definedName name="A126247062L">Data11!$CW$1:$CW$10,Data11!$CW$11:$CW$17</definedName>
    <definedName name="A126247062L_Data">Data11!$CW$11:$CW$17</definedName>
    <definedName name="A126247062L_Latest">Data11!$CW$17</definedName>
    <definedName name="A126247066W">Data12!$CP$1:$CP$10,Data12!$CP$11:$CP$17</definedName>
    <definedName name="A126247066W_Data">Data12!$CP$11:$CP$17</definedName>
    <definedName name="A126247066W_Latest">Data12!$CP$17</definedName>
    <definedName name="A126247070L">Data12!$ER$1:$ER$10,Data12!$ER$11:$ER$17</definedName>
    <definedName name="A126247070L_Data">Data12!$ER$11:$ER$17</definedName>
    <definedName name="A126247070L_Latest">Data12!$ER$17</definedName>
    <definedName name="A126247074W">Data10!$GG$1:$GG$10,Data10!$GG$11:$GG$17</definedName>
    <definedName name="A126247074W_Data">Data10!$GG$11:$GG$17</definedName>
    <definedName name="A126247074W_Latest">Data10!$GG$17</definedName>
    <definedName name="A126247078F">Data11!$DX$1:$DX$10,Data11!$DX$11:$DX$17</definedName>
    <definedName name="A126247078F_Data">Data11!$DX$11:$DX$17</definedName>
    <definedName name="A126247078F_Latest">Data11!$DX$17</definedName>
    <definedName name="A126247082W">Data11!$HA$1:$HA$10,Data11!$HA$11:$HA$17</definedName>
    <definedName name="A126247082W_Data">Data11!$HA$11:$HA$17</definedName>
    <definedName name="A126247082W_Latest">Data11!$HA$17</definedName>
    <definedName name="A126247086F">Data10!$HH$1:$HH$10,Data10!$HH$11:$HH$17</definedName>
    <definedName name="A126247086F_Data">Data10!$HH$11:$HH$17</definedName>
    <definedName name="A126247086F_Latest">Data10!$HH$17</definedName>
    <definedName name="A126247090W">Data11!$T$1:$T$10,Data11!$T$11:$T$17</definedName>
    <definedName name="A126247090W_Data">Data11!$T$11:$T$17</definedName>
    <definedName name="A126247090W_Latest">Data11!$T$17</definedName>
    <definedName name="A126247094F">Data11!$AU$1:$AU$10,Data11!$AU$11:$AU$17</definedName>
    <definedName name="A126247094F_Data">Data11!$AU$11:$AU$17</definedName>
    <definedName name="A126247094F_Latest">Data11!$AU$17</definedName>
    <definedName name="A126247098R">Data11!$FZ$1:$FZ$10,Data11!$FZ$11:$FZ$17</definedName>
    <definedName name="A126247098R_Data">Data11!$FZ$11:$FZ$17</definedName>
    <definedName name="A126247098R_Latest">Data11!$FZ$17</definedName>
    <definedName name="A126247102V">Data11!$IB$1:$IB$10,Data11!$IB$11:$IB$17</definedName>
    <definedName name="A126247102V_Data">Data11!$IB$11:$IB$17</definedName>
    <definedName name="A126247102V_Latest">Data11!$IB$17</definedName>
    <definedName name="A126247106C">Data12!$AT$1:$AT$10,Data12!$AT$11:$AT$17</definedName>
    <definedName name="A126247106C_Data">Data12!$AT$11:$AT$17</definedName>
    <definedName name="A126247106C_Latest">Data12!$AT$17</definedName>
    <definedName name="A126247110V">Data12!$BU$1:$BU$10,Data12!$BU$11:$BU$17</definedName>
    <definedName name="A126247110V_Data">Data12!$BU$11:$BU$17</definedName>
    <definedName name="A126247110V_Latest">Data12!$BU$17</definedName>
    <definedName name="A126247114C">Data12!$DW$1:$DW$10,Data12!$DW$11:$DW$17</definedName>
    <definedName name="A126247114C_Data">Data12!$DW$11:$DW$17</definedName>
    <definedName name="A126247114C_Latest">Data12!$DW$17</definedName>
    <definedName name="A126247118L">Data11!$FE$1:$FE$10,Data11!$FE$11:$FE$17</definedName>
    <definedName name="A126247118L_Data">Data11!$FE$11:$FE$17</definedName>
    <definedName name="A126247118L_Latest">Data11!$FE$17</definedName>
    <definedName name="A126247122C">Data12!$S$1:$S$10,Data12!$S$11:$S$17</definedName>
    <definedName name="A126247122C_Data">Data12!$S$11:$S$17</definedName>
    <definedName name="A126247122C_Latest">Data12!$S$17</definedName>
    <definedName name="A126247126L">Data10!$IO$1:$IO$10,Data10!$IO$11:$IO$17</definedName>
    <definedName name="A126247126L_Data">Data10!$IO$11:$IO$17</definedName>
    <definedName name="A126247126L_Latest">Data10!$IO$17</definedName>
    <definedName name="A126247130C">Data11!$CB$1:$CB$10,Data11!$CB$11:$CB$17</definedName>
    <definedName name="A126247130C_Data">Data11!$CB$11:$CB$17</definedName>
    <definedName name="A126247130C_Latest">Data11!$CB$17</definedName>
    <definedName name="A126247134L">Data11!$DC$1:$DC$10,Data11!$DC$11:$DC$17</definedName>
    <definedName name="A126247134L_Data">Data11!$DC$11:$DC$17</definedName>
    <definedName name="A126247134L_Latest">Data11!$DC$17</definedName>
    <definedName name="A126247138W">Data12!$CV$1:$CV$10,Data12!$CV$11:$CV$17</definedName>
    <definedName name="A126247138W_Data">Data12!$CV$11:$CV$17</definedName>
    <definedName name="A126247138W_Latest">Data12!$CV$17</definedName>
    <definedName name="A126247142L">Data12!$EX$1:$EX$10,Data12!$EX$11:$EX$17</definedName>
    <definedName name="A126247142L_Data">Data12!$EX$11:$EX$17</definedName>
    <definedName name="A126247142L_Latest">Data12!$EX$17</definedName>
    <definedName name="A126247146W">Data10!$GM$1:$GM$10,Data10!$GM$11:$GM$17</definedName>
    <definedName name="A126247146W_Data">Data10!$GM$11:$GM$17</definedName>
    <definedName name="A126247146W_Latest">Data10!$GM$17</definedName>
    <definedName name="A126247150L">Data11!$ED$1:$ED$10,Data11!$ED$11:$ED$17</definedName>
    <definedName name="A126247150L_Data">Data11!$ED$11:$ED$17</definedName>
    <definedName name="A126247150L_Latest">Data11!$ED$17</definedName>
    <definedName name="A126247154W">Data11!$HG$1:$HG$10,Data11!$HG$11:$HG$17</definedName>
    <definedName name="A126247154W_Data">Data11!$HG$11:$HG$17</definedName>
    <definedName name="A126247154W_Latest">Data11!$HG$17</definedName>
    <definedName name="A126247158F">Data10!$HN$1:$HN$10,Data10!$HN$11:$HN$17</definedName>
    <definedName name="A126247158F_Data">Data10!$HN$11:$HN$17</definedName>
    <definedName name="A126247158F_Latest">Data10!$HN$17</definedName>
    <definedName name="A126247162W">Data11!$Z$1:$Z$10,Data11!$Z$11:$Z$17</definedName>
    <definedName name="A126247162W_Data">Data11!$Z$11:$Z$17</definedName>
    <definedName name="A126247162W_Latest">Data11!$Z$17</definedName>
    <definedName name="A126247166F">Data11!$BA$1:$BA$10,Data11!$BA$11:$BA$17</definedName>
    <definedName name="A126247166F_Data">Data11!$BA$11:$BA$17</definedName>
    <definedName name="A126247166F_Latest">Data11!$BA$17</definedName>
    <definedName name="A126247170W">Data11!$GF$1:$GF$10,Data11!$GF$11:$GF$17</definedName>
    <definedName name="A126247170W_Data">Data11!$GF$11:$GF$17</definedName>
    <definedName name="A126247170W_Latest">Data11!$GF$17</definedName>
    <definedName name="A126247174F">Data11!$IH$1:$IH$10,Data11!$IH$11:$IH$17</definedName>
    <definedName name="A126247174F_Data">Data11!$IH$11:$IH$17</definedName>
    <definedName name="A126247174F_Latest">Data11!$IH$17</definedName>
    <definedName name="A126247250W">Data12!$AW$1:$AW$10,Data12!$AW$11:$AW$17</definedName>
    <definedName name="A126247250W_Data">Data12!$AW$11:$AW$17</definedName>
    <definedName name="A126247250W_Latest">Data12!$AW$17</definedName>
    <definedName name="A126247254F">Data12!$BX$1:$BX$10,Data12!$BX$11:$BX$17</definedName>
    <definedName name="A126247254F_Data">Data12!$BX$11:$BX$17</definedName>
    <definedName name="A126247254F_Latest">Data12!$BX$17</definedName>
    <definedName name="A126247258R">Data12!$DZ$1:$DZ$10,Data12!$DZ$11:$DZ$17</definedName>
    <definedName name="A126247258R_Data">Data12!$DZ$11:$DZ$17</definedName>
    <definedName name="A126247258R_Latest">Data12!$DZ$17</definedName>
    <definedName name="A126247262F">Data11!$FH$1:$FH$10,Data11!$FH$11:$FH$17</definedName>
    <definedName name="A126247262F_Data">Data11!$FH$11:$FH$17</definedName>
    <definedName name="A126247262F_Latest">Data11!$FH$17</definedName>
    <definedName name="A126247266R">Data12!$V$1:$V$10,Data12!$V$11:$V$17</definedName>
    <definedName name="A126247266R_Data">Data12!$V$11:$V$17</definedName>
    <definedName name="A126247266R_Latest">Data12!$V$17</definedName>
    <definedName name="A126247270F">Data11!$B$1:$B$10,Data11!$B$11:$B$17</definedName>
    <definedName name="A126247270F_Data">Data11!$B$11:$B$17</definedName>
    <definedName name="A126247270F_Latest">Data11!$B$17</definedName>
    <definedName name="A126247274R">Data11!$CE$1:$CE$10,Data11!$CE$11:$CE$17</definedName>
    <definedName name="A126247274R_Data">Data11!$CE$11:$CE$17</definedName>
    <definedName name="A126247274R_Latest">Data11!$CE$17</definedName>
    <definedName name="A126247278X">Data11!$DF$1:$DF$10,Data11!$DF$11:$DF$17</definedName>
    <definedName name="A126247278X_Data">Data11!$DF$11:$DF$17</definedName>
    <definedName name="A126247278X_Latest">Data11!$DF$17</definedName>
    <definedName name="A126247282R">Data12!$CY$1:$CY$10,Data12!$CY$11:$CY$17</definedName>
    <definedName name="A126247282R_Data">Data12!$CY$11:$CY$17</definedName>
    <definedName name="A126247282R_Latest">Data12!$CY$17</definedName>
    <definedName name="A126247286X">Data12!$FA$1:$FA$10,Data12!$FA$11:$FA$17</definedName>
    <definedName name="A126247286X_Data">Data12!$FA$11:$FA$17</definedName>
    <definedName name="A126247286X_Latest">Data12!$FA$17</definedName>
    <definedName name="A126247290R">Data10!$GP$1:$GP$10,Data10!$GP$11:$GP$17</definedName>
    <definedName name="A126247290R_Data">Data10!$GP$11:$GP$17</definedName>
    <definedName name="A126247290R_Latest">Data10!$GP$17</definedName>
    <definedName name="A126247294X">Data11!$EG$1:$EG$10,Data11!$EG$11:$EG$17</definedName>
    <definedName name="A126247294X_Data">Data11!$EG$11:$EG$17</definedName>
    <definedName name="A126247294X_Latest">Data11!$EG$17</definedName>
    <definedName name="A126247298J">Data11!$HJ$1:$HJ$10,Data11!$HJ$11:$HJ$17</definedName>
    <definedName name="A126247298J_Data">Data11!$HJ$11:$HJ$17</definedName>
    <definedName name="A126247298J_Latest">Data11!$HJ$17</definedName>
    <definedName name="A126247302L">Data10!$HQ$1:$HQ$10,Data10!$HQ$11:$HQ$17</definedName>
    <definedName name="A126247302L_Data">Data10!$HQ$11:$HQ$17</definedName>
    <definedName name="A126247302L_Latest">Data10!$HQ$17</definedName>
    <definedName name="A126247306W">Data11!$AC$1:$AC$10,Data11!$AC$11:$AC$17</definedName>
    <definedName name="A126247306W_Data">Data11!$AC$11:$AC$17</definedName>
    <definedName name="A126247306W_Latest">Data11!$AC$17</definedName>
    <definedName name="A126247310L">Data11!$BD$1:$BD$10,Data11!$BD$11:$BD$17</definedName>
    <definedName name="A126247310L_Data">Data11!$BD$11:$BD$17</definedName>
    <definedName name="A126247310L_Latest">Data11!$BD$17</definedName>
    <definedName name="A126247314W">Data11!$GI$1:$GI$10,Data11!$GI$11:$GI$17</definedName>
    <definedName name="A126247314W_Data">Data11!$GI$11:$GI$17</definedName>
    <definedName name="A126247314W_Latest">Data11!$GI$17</definedName>
    <definedName name="A126247318F">Data11!$IK$1:$IK$10,Data11!$IK$11:$IK$17</definedName>
    <definedName name="A126247318F_Data">Data11!$IK$11:$IK$17</definedName>
    <definedName name="A126247318F_Latest">Data11!$IK$17</definedName>
    <definedName name="A126247322W">Data12!$BF$1:$BF$10,Data12!$BF$11:$BF$17</definedName>
    <definedName name="A126247322W_Data">Data12!$BF$11:$BF$17</definedName>
    <definedName name="A126247322W_Latest">Data12!$BF$17</definedName>
    <definedName name="A126247326F">Data12!$CG$1:$CG$10,Data12!$CG$11:$CG$17</definedName>
    <definedName name="A126247326F_Data">Data12!$CG$11:$CG$17</definedName>
    <definedName name="A126247326F_Latest">Data12!$CG$17</definedName>
    <definedName name="A126247330W">Data12!$EI$1:$EI$10,Data12!$EI$11:$EI$17</definedName>
    <definedName name="A126247330W_Data">Data12!$EI$11:$EI$17</definedName>
    <definedName name="A126247330W_Latest">Data12!$EI$17</definedName>
    <definedName name="A126247334F">Data11!$FQ$1:$FQ$10,Data11!$FQ$11:$FQ$17</definedName>
    <definedName name="A126247334F_Data">Data11!$FQ$11:$FQ$17</definedName>
    <definedName name="A126247334F_Latest">Data11!$FQ$17</definedName>
    <definedName name="A126247338R">Data12!$AE$1:$AE$10,Data12!$AE$11:$AE$17</definedName>
    <definedName name="A126247338R_Data">Data12!$AE$11:$AE$17</definedName>
    <definedName name="A126247338R_Latest">Data12!$AE$17</definedName>
    <definedName name="A126247342F">Data11!$K$1:$K$10,Data11!$K$11:$K$17</definedName>
    <definedName name="A126247342F_Data">Data11!$K$11:$K$17</definedName>
    <definedName name="A126247342F_Latest">Data11!$K$17</definedName>
    <definedName name="A126247346R">Data11!$CN$1:$CN$10,Data11!$CN$11:$CN$17</definedName>
    <definedName name="A126247346R_Data">Data11!$CN$11:$CN$17</definedName>
    <definedName name="A126247346R_Latest">Data11!$CN$17</definedName>
    <definedName name="A126247350F">Data11!$DO$1:$DO$10,Data11!$DO$11:$DO$17</definedName>
    <definedName name="A126247350F_Data">Data11!$DO$11:$DO$17</definedName>
    <definedName name="A126247350F_Latest">Data11!$DO$17</definedName>
    <definedName name="A126247354R">Data12!$DH$1:$DH$10,Data12!$DH$11:$DH$17</definedName>
    <definedName name="A126247354R_Data">Data12!$DH$11:$DH$17</definedName>
    <definedName name="A126247354R_Latest">Data12!$DH$17</definedName>
    <definedName name="A126247358X">Data12!$FJ$1:$FJ$10,Data12!$FJ$11:$FJ$17</definedName>
    <definedName name="A126247358X_Data">Data12!$FJ$11:$FJ$17</definedName>
    <definedName name="A126247358X_Latest">Data12!$FJ$17</definedName>
    <definedName name="A126247362R">Data10!$GY$1:$GY$10,Data10!$GY$11:$GY$17</definedName>
    <definedName name="A126247362R_Data">Data10!$GY$11:$GY$17</definedName>
    <definedName name="A126247362R_Latest">Data10!$GY$17</definedName>
    <definedName name="A126247366X">Data11!$EP$1:$EP$10,Data11!$EP$11:$EP$17</definedName>
    <definedName name="A126247366X_Data">Data11!$EP$11:$EP$17</definedName>
    <definedName name="A126247366X_Latest">Data11!$EP$17</definedName>
    <definedName name="A126247370R">Data11!$HS$1:$HS$10,Data11!$HS$11:$HS$17</definedName>
    <definedName name="A126247370R_Data">Data11!$HS$11:$HS$17</definedName>
    <definedName name="A126247370R_Latest">Data11!$HS$17</definedName>
    <definedName name="A126247374X">Data10!$HZ$1:$HZ$10,Data10!$HZ$11:$HZ$17</definedName>
    <definedName name="A126247374X_Data">Data10!$HZ$11:$HZ$17</definedName>
    <definedName name="A126247374X_Latest">Data10!$HZ$17</definedName>
    <definedName name="A126247378J">Data11!$AL$1:$AL$10,Data11!$AL$11:$AL$17</definedName>
    <definedName name="A126247378J_Data">Data11!$AL$11:$AL$17</definedName>
    <definedName name="A126247378J_Latest">Data11!$AL$17</definedName>
    <definedName name="A126247382X">Data11!$BM$1:$BM$10,Data11!$BM$11:$BM$17</definedName>
    <definedName name="A126247382X_Data">Data11!$BM$11:$BM$17</definedName>
    <definedName name="A126247382X_Latest">Data11!$BM$17</definedName>
    <definedName name="A126247386J">Data11!$GR$1:$GR$10,Data11!$GR$11:$GR$17</definedName>
    <definedName name="A126247386J_Data">Data11!$GR$11:$GR$17</definedName>
    <definedName name="A126247386J_Latest">Data11!$GR$17</definedName>
    <definedName name="A126247390X">Data12!$D$1:$D$10,Data12!$D$11:$D$17</definedName>
    <definedName name="A126247390X_Data">Data12!$D$11:$D$17</definedName>
    <definedName name="A126247390X_Latest">Data12!$D$17</definedName>
    <definedName name="A126247394J">Data12!$AK$1:$AK$10,Data12!$AK$11:$AK$17</definedName>
    <definedName name="A126247394J_Data">Data12!$AK$11:$AK$17</definedName>
    <definedName name="A126247394J_Latest">Data12!$AK$17</definedName>
    <definedName name="A126247398T">Data12!$BL$1:$BL$10,Data12!$BL$11:$BL$17</definedName>
    <definedName name="A126247398T_Data">Data12!$BL$11:$BL$17</definedName>
    <definedName name="A126247398T_Latest">Data12!$BL$17</definedName>
    <definedName name="A126247402W">Data12!$DN$1:$DN$10,Data12!$DN$11:$DN$17</definedName>
    <definedName name="A126247402W_Data">Data12!$DN$11:$DN$17</definedName>
    <definedName name="A126247402W_Latest">Data12!$DN$17</definedName>
    <definedName name="A126247406F">Data11!$EV$1:$EV$10,Data11!$EV$11:$EV$17</definedName>
    <definedName name="A126247406F_Data">Data11!$EV$11:$EV$17</definedName>
    <definedName name="A126247406F_Latest">Data11!$EV$17</definedName>
    <definedName name="A126247410W">Data12!$J$1:$J$10,Data12!$J$11:$J$17</definedName>
    <definedName name="A126247410W_Data">Data12!$J$11:$J$17</definedName>
    <definedName name="A126247410W_Latest">Data12!$J$17</definedName>
    <definedName name="A126247414F">Data10!$IF$1:$IF$10,Data10!$IF$11:$IF$17</definedName>
    <definedName name="A126247414F_Data">Data10!$IF$11:$IF$17</definedName>
    <definedName name="A126247414F_Latest">Data10!$IF$17</definedName>
    <definedName name="A126247418R">Data11!$BS$1:$BS$10,Data11!$BS$11:$BS$17</definedName>
    <definedName name="A126247418R_Data">Data11!$BS$11:$BS$17</definedName>
    <definedName name="A126247418R_Latest">Data11!$BS$17</definedName>
    <definedName name="A126247422F">Data11!$CT$1:$CT$10,Data11!$CT$11:$CT$17</definedName>
    <definedName name="A126247422F_Data">Data11!$CT$11:$CT$17</definedName>
    <definedName name="A126247422F_Latest">Data11!$CT$17</definedName>
    <definedName name="A126247426R">Data12!$CM$1:$CM$10,Data12!$CM$11:$CM$17</definedName>
    <definedName name="A126247426R_Data">Data12!$CM$11:$CM$17</definedName>
    <definedName name="A126247426R_Latest">Data12!$CM$17</definedName>
    <definedName name="A126247430F">Data12!$EO$1:$EO$10,Data12!$EO$11:$EO$17</definedName>
    <definedName name="A126247430F_Data">Data12!$EO$11:$EO$17</definedName>
    <definedName name="A126247430F_Latest">Data12!$EO$17</definedName>
    <definedName name="A126247434R">Data10!$GD$1:$GD$10,Data10!$GD$11:$GD$17</definedName>
    <definedName name="A126247434R_Data">Data10!$GD$11:$GD$17</definedName>
    <definedName name="A126247434R_Latest">Data10!$GD$17</definedName>
    <definedName name="A126247438X">Data11!$DU$1:$DU$10,Data11!$DU$11:$DU$17</definedName>
    <definedName name="A126247438X_Data">Data11!$DU$11:$DU$17</definedName>
    <definedName name="A126247438X_Latest">Data11!$DU$17</definedName>
    <definedName name="A126247442R">Data11!$GX$1:$GX$10,Data11!$GX$11:$GX$17</definedName>
    <definedName name="A126247442R_Data">Data11!$GX$11:$GX$17</definedName>
    <definedName name="A126247442R_Latest">Data11!$GX$17</definedName>
    <definedName name="A126247446X">Data10!$HE$1:$HE$10,Data10!$HE$11:$HE$17</definedName>
    <definedName name="A126247446X_Data">Data10!$HE$11:$HE$17</definedName>
    <definedName name="A126247446X_Latest">Data10!$HE$17</definedName>
    <definedName name="A126247450R">Data11!$Q$1:$Q$10,Data11!$Q$11:$Q$17</definedName>
    <definedName name="A126247450R_Data">Data11!$Q$11:$Q$17</definedName>
    <definedName name="A126247450R_Latest">Data11!$Q$17</definedName>
    <definedName name="A126247454X">Data11!$AR$1:$AR$10,Data11!$AR$11:$AR$17</definedName>
    <definedName name="A126247454X_Data">Data11!$AR$11:$AR$17</definedName>
    <definedName name="A126247454X_Latest">Data11!$AR$17</definedName>
    <definedName name="A126247458J">Data11!$FW$1:$FW$10,Data11!$FW$11:$FW$17</definedName>
    <definedName name="A126247458J_Data">Data11!$FW$11:$FW$17</definedName>
    <definedName name="A126247458J_Latest">Data11!$FW$17</definedName>
    <definedName name="A126247462X">Data11!$HY$1:$HY$10,Data11!$HY$11:$HY$17</definedName>
    <definedName name="A126247462X_Data">Data11!$HY$11:$HY$17</definedName>
    <definedName name="A126247462X_Latest">Data11!$HY$17</definedName>
    <definedName name="A126247538J">Data12!$AQ$1:$AQ$10,Data12!$AQ$11:$AQ$17</definedName>
    <definedName name="A126247538J_Data">Data12!$AQ$11:$AQ$17</definedName>
    <definedName name="A126247538J_Latest">Data12!$AQ$17</definedName>
    <definedName name="A126247542X">Data12!$BR$1:$BR$10,Data12!$BR$11:$BR$17</definedName>
    <definedName name="A126247542X_Data">Data12!$BR$11:$BR$17</definedName>
    <definedName name="A126247542X_Latest">Data12!$BR$17</definedName>
    <definedName name="A126247546J">Data12!$DT$1:$DT$10,Data12!$DT$11:$DT$17</definedName>
    <definedName name="A126247546J_Data">Data12!$DT$11:$DT$17</definedName>
    <definedName name="A126247546J_Latest">Data12!$DT$17</definedName>
    <definedName name="A126247550X">Data11!$FB$1:$FB$10,Data11!$FB$11:$FB$17</definedName>
    <definedName name="A126247550X_Data">Data11!$FB$11:$FB$17</definedName>
    <definedName name="A126247550X_Latest">Data11!$FB$17</definedName>
    <definedName name="A126247554J">Data12!$P$1:$P$10,Data12!$P$11:$P$17</definedName>
    <definedName name="A126247554J_Data">Data12!$P$11:$P$17</definedName>
    <definedName name="A126247554J_Latest">Data12!$P$17</definedName>
    <definedName name="A126247558T">Data10!$IL$1:$IL$10,Data10!$IL$11:$IL$17</definedName>
    <definedName name="A126247558T_Data">Data10!$IL$11:$IL$17</definedName>
    <definedName name="A126247558T_Latest">Data10!$IL$17</definedName>
    <definedName name="A126247562J">Data11!$BY$1:$BY$10,Data11!$BY$11:$BY$17</definedName>
    <definedName name="A126247562J_Data">Data11!$BY$11:$BY$17</definedName>
    <definedName name="A126247562J_Latest">Data11!$BY$17</definedName>
    <definedName name="A126247566T">Data11!$CZ$1:$CZ$10,Data11!$CZ$11:$CZ$17</definedName>
    <definedName name="A126247566T_Data">Data11!$CZ$11:$CZ$17</definedName>
    <definedName name="A126247566T_Latest">Data11!$CZ$17</definedName>
    <definedName name="A126247570J">Data12!$CS$1:$CS$10,Data12!$CS$11:$CS$17</definedName>
    <definedName name="A126247570J_Data">Data12!$CS$11:$CS$17</definedName>
    <definedName name="A126247570J_Latest">Data12!$CS$17</definedName>
    <definedName name="A126247574T">Data12!$EU$1:$EU$10,Data12!$EU$11:$EU$17</definedName>
    <definedName name="A126247574T_Data">Data12!$EU$11:$EU$17</definedName>
    <definedName name="A126247574T_Latest">Data12!$EU$17</definedName>
    <definedName name="A126247578A">Data10!$GJ$1:$GJ$10,Data10!$GJ$11:$GJ$17</definedName>
    <definedName name="A126247578A_Data">Data10!$GJ$11:$GJ$17</definedName>
    <definedName name="A126247578A_Latest">Data10!$GJ$17</definedName>
    <definedName name="A126247582T">Data11!$EA$1:$EA$10,Data11!$EA$11:$EA$17</definedName>
    <definedName name="A126247582T_Data">Data11!$EA$11:$EA$17</definedName>
    <definedName name="A126247582T_Latest">Data11!$EA$17</definedName>
    <definedName name="A126247586A">Data11!$HD$1:$HD$10,Data11!$HD$11:$HD$17</definedName>
    <definedName name="A126247586A_Data">Data11!$HD$11:$HD$17</definedName>
    <definedName name="A126247586A_Latest">Data11!$HD$17</definedName>
    <definedName name="A126247590T">Data10!$HK$1:$HK$10,Data10!$HK$11:$HK$17</definedName>
    <definedName name="A126247590T_Data">Data10!$HK$11:$HK$17</definedName>
    <definedName name="A126247590T_Latest">Data10!$HK$17</definedName>
    <definedName name="A126247594A">Data11!$W$1:$W$10,Data11!$W$11:$W$17</definedName>
    <definedName name="A126247594A_Data">Data11!$W$11:$W$17</definedName>
    <definedName name="A126247594A_Latest">Data11!$W$17</definedName>
    <definedName name="A126247598K">Data11!$AX$1:$AX$10,Data11!$AX$11:$AX$17</definedName>
    <definedName name="A126247598K_Data">Data11!$AX$11:$AX$17</definedName>
    <definedName name="A126247598K_Latest">Data11!$AX$17</definedName>
    <definedName name="A126247602R">Data11!$GC$1:$GC$10,Data11!$GC$11:$GC$17</definedName>
    <definedName name="A126247602R_Data">Data11!$GC$11:$GC$17</definedName>
    <definedName name="A126247602R_Latest">Data11!$GC$17</definedName>
    <definedName name="A126247606X">Data11!$IE$1:$IE$10,Data11!$IE$11:$IE$17</definedName>
    <definedName name="A126247606X_Data">Data11!$IE$11:$IE$17</definedName>
    <definedName name="A126247606X_Latest">Data11!$IE$17</definedName>
    <definedName name="A126247610R">Data12!$BC$1:$BC$10,Data12!$BC$11:$BC$17</definedName>
    <definedName name="A126247610R_Data">Data12!$BC$11:$BC$17</definedName>
    <definedName name="A126247610R_Latest">Data12!$BC$17</definedName>
    <definedName name="A126247614X">Data12!$CD$1:$CD$10,Data12!$CD$11:$CD$17</definedName>
    <definedName name="A126247614X_Data">Data12!$CD$11:$CD$17</definedName>
    <definedName name="A126247614X_Latest">Data12!$CD$17</definedName>
    <definedName name="A126247618J">Data12!$EF$1:$EF$10,Data12!$EF$11:$EF$17</definedName>
    <definedName name="A126247618J_Data">Data12!$EF$11:$EF$17</definedName>
    <definedName name="A126247618J_Latest">Data12!$EF$17</definedName>
    <definedName name="A126247622X">Data11!$FN$1:$FN$10,Data11!$FN$11:$FN$17</definedName>
    <definedName name="A126247622X_Data">Data11!$FN$11:$FN$17</definedName>
    <definedName name="A126247622X_Latest">Data11!$FN$17</definedName>
    <definedName name="A126247626J">Data12!$AB$1:$AB$10,Data12!$AB$11:$AB$17</definedName>
    <definedName name="A126247626J_Data">Data12!$AB$11:$AB$17</definedName>
    <definedName name="A126247626J_Latest">Data12!$AB$17</definedName>
    <definedName name="A126247630X">Data11!$H$1:$H$10,Data11!$H$11:$H$17</definedName>
    <definedName name="A126247630X_Data">Data11!$H$11:$H$17</definedName>
    <definedName name="A126247630X_Latest">Data11!$H$17</definedName>
    <definedName name="A126247634J">Data11!$CK$1:$CK$10,Data11!$CK$11:$CK$17</definedName>
    <definedName name="A126247634J_Data">Data11!$CK$11:$CK$17</definedName>
    <definedName name="A126247634J_Latest">Data11!$CK$17</definedName>
    <definedName name="A126247638T">Data11!$DL$1:$DL$10,Data11!$DL$11:$DL$17</definedName>
    <definedName name="A126247638T_Data">Data11!$DL$11:$DL$17</definedName>
    <definedName name="A126247638T_Latest">Data11!$DL$17</definedName>
    <definedName name="A126247642J">Data12!$DE$1:$DE$10,Data12!$DE$11:$DE$17</definedName>
    <definedName name="A126247642J_Data">Data12!$DE$11:$DE$17</definedName>
    <definedName name="A126247642J_Latest">Data12!$DE$17</definedName>
    <definedName name="A126247646T">Data12!$FG$1:$FG$10,Data12!$FG$11:$FG$17</definedName>
    <definedName name="A126247646T_Data">Data12!$FG$11:$FG$17</definedName>
    <definedName name="A126247646T_Latest">Data12!$FG$17</definedName>
    <definedName name="A126247650J">Data10!$GV$1:$GV$10,Data10!$GV$11:$GV$17</definedName>
    <definedName name="A126247650J_Data">Data10!$GV$11:$GV$17</definedName>
    <definedName name="A126247650J_Latest">Data10!$GV$17</definedName>
    <definedName name="A126247654T">Data11!$EM$1:$EM$10,Data11!$EM$11:$EM$17</definedName>
    <definedName name="A126247654T_Data">Data11!$EM$11:$EM$17</definedName>
    <definedName name="A126247654T_Latest">Data11!$EM$17</definedName>
    <definedName name="A126247658A">Data11!$HP$1:$HP$10,Data11!$HP$11:$HP$17</definedName>
    <definedName name="A126247658A_Data">Data11!$HP$11:$HP$17</definedName>
    <definedName name="A126247658A_Latest">Data11!$HP$17</definedName>
    <definedName name="A126247662T">Data10!$HW$1:$HW$10,Data10!$HW$11:$HW$17</definedName>
    <definedName name="A126247662T_Data">Data10!$HW$11:$HW$17</definedName>
    <definedName name="A126247662T_Latest">Data10!$HW$17</definedName>
    <definedName name="A126247666A">Data11!$AI$1:$AI$10,Data11!$AI$11:$AI$17</definedName>
    <definedName name="A126247666A_Data">Data11!$AI$11:$AI$17</definedName>
    <definedName name="A126247666A_Latest">Data11!$AI$17</definedName>
    <definedName name="A126247670T">Data11!$BJ$1:$BJ$10,Data11!$BJ$11:$BJ$17</definedName>
    <definedName name="A126247670T_Data">Data11!$BJ$11:$BJ$17</definedName>
    <definedName name="A126247670T_Latest">Data11!$BJ$17</definedName>
    <definedName name="A126247674A">Data11!$GO$1:$GO$10,Data11!$GO$11:$GO$17</definedName>
    <definedName name="A126247674A_Data">Data11!$GO$11:$GO$17</definedName>
    <definedName name="A126247674A_Latest">Data11!$GO$17</definedName>
    <definedName name="A126247678K">Data11!$IQ$1:$IQ$10,Data11!$IQ$11:$IQ$17</definedName>
    <definedName name="A126247678K_Data">Data11!$IQ$11:$IQ$17</definedName>
    <definedName name="A126247678K_Latest">Data11!$IQ$17</definedName>
    <definedName name="A126247682A">Data14!$AL$1:$AL$10,Data14!$AL$11:$AL$17</definedName>
    <definedName name="A126247682A_Data">Data14!$AL$11:$AL$17</definedName>
    <definedName name="A126247682A_Latest">Data14!$AL$17</definedName>
    <definedName name="A126247686K">Data14!$BM$1:$BM$10,Data14!$BM$11:$BM$17</definedName>
    <definedName name="A126247686K_Data">Data14!$BM$11:$BM$17</definedName>
    <definedName name="A126247686K_Latest">Data14!$BM$17</definedName>
    <definedName name="A126247690A">Data14!$DO$1:$DO$10,Data14!$DO$11:$DO$17</definedName>
    <definedName name="A126247690A_Data">Data14!$DO$11:$DO$17</definedName>
    <definedName name="A126247690A_Latest">Data14!$DO$17</definedName>
    <definedName name="A126247694K">Data13!$EW$1:$EW$10,Data13!$EW$11:$EW$17</definedName>
    <definedName name="A126247694K_Data">Data13!$EW$11:$EW$17</definedName>
    <definedName name="A126247694K_Latest">Data13!$EW$17</definedName>
    <definedName name="A126247698V">Data14!$K$1:$K$10,Data14!$K$11:$K$17</definedName>
    <definedName name="A126247698V_Data">Data14!$K$11:$K$17</definedName>
    <definedName name="A126247698V_Latest">Data14!$K$17</definedName>
    <definedName name="A126247702X">Data12!$IG$1:$IG$10,Data12!$IG$11:$IG$17</definedName>
    <definedName name="A126247702X_Data">Data12!$IG$11:$IG$17</definedName>
    <definedName name="A126247702X_Latest">Data12!$IG$17</definedName>
    <definedName name="A126247706J">Data13!$BT$1:$BT$10,Data13!$BT$11:$BT$17</definedName>
    <definedName name="A126247706J_Data">Data13!$BT$11:$BT$17</definedName>
    <definedName name="A126247706J_Latest">Data13!$BT$17</definedName>
    <definedName name="A126247710X">Data13!$CU$1:$CU$10,Data13!$CU$11:$CU$17</definedName>
    <definedName name="A126247710X_Data">Data13!$CU$11:$CU$17</definedName>
    <definedName name="A126247710X_Latest">Data13!$CU$17</definedName>
    <definedName name="A126247714J">Data14!$CN$1:$CN$10,Data14!$CN$11:$CN$17</definedName>
    <definedName name="A126247714J_Data">Data14!$CN$11:$CN$17</definedName>
    <definedName name="A126247714J_Latest">Data14!$CN$17</definedName>
    <definedName name="A126247718T">Data14!$EP$1:$EP$10,Data14!$EP$11:$EP$17</definedName>
    <definedName name="A126247718T_Data">Data14!$EP$11:$EP$17</definedName>
    <definedName name="A126247718T_Latest">Data14!$EP$17</definedName>
    <definedName name="A126247722J">Data12!$GE$1:$GE$10,Data12!$GE$11:$GE$17</definedName>
    <definedName name="A126247722J_Data">Data12!$GE$11:$GE$17</definedName>
    <definedName name="A126247722J_Latest">Data12!$GE$17</definedName>
    <definedName name="A126247726T">Data13!$DV$1:$DV$10,Data13!$DV$11:$DV$17</definedName>
    <definedName name="A126247726T_Data">Data13!$DV$11:$DV$17</definedName>
    <definedName name="A126247726T_Latest">Data13!$DV$17</definedName>
    <definedName name="A126247730J">Data13!$GY$1:$GY$10,Data13!$GY$11:$GY$17</definedName>
    <definedName name="A126247730J_Data">Data13!$GY$11:$GY$17</definedName>
    <definedName name="A126247730J_Latest">Data13!$GY$17</definedName>
    <definedName name="A126247734T">Data12!$HF$1:$HF$10,Data12!$HF$11:$HF$17</definedName>
    <definedName name="A126247734T_Data">Data12!$HF$11:$HF$17</definedName>
    <definedName name="A126247734T_Latest">Data12!$HF$17</definedName>
    <definedName name="A126247738A">Data13!$R$1:$R$10,Data13!$R$11:$R$17</definedName>
    <definedName name="A126247738A_Data">Data13!$R$11:$R$17</definedName>
    <definedName name="A126247738A_Latest">Data13!$R$17</definedName>
    <definedName name="A126247742T">Data13!$AS$1:$AS$10,Data13!$AS$11:$AS$17</definedName>
    <definedName name="A126247742T_Data">Data13!$AS$11:$AS$17</definedName>
    <definedName name="A126247742T_Latest">Data13!$AS$17</definedName>
    <definedName name="A126247746A">Data13!$FX$1:$FX$10,Data13!$FX$11:$FX$17</definedName>
    <definedName name="A126247746A_Data">Data13!$FX$11:$FX$17</definedName>
    <definedName name="A126247746A_Latest">Data13!$FX$17</definedName>
    <definedName name="A126247750T">Data13!$HZ$1:$HZ$10,Data13!$HZ$11:$HZ$17</definedName>
    <definedName name="A126247750T_Data">Data13!$HZ$11:$HZ$17</definedName>
    <definedName name="A126247750T_Latest">Data13!$HZ$17</definedName>
    <definedName name="A126247754A">Data14!$T$1:$T$10,Data14!$T$11:$T$17</definedName>
    <definedName name="A126247754A_Data">Data14!$T$11:$T$17</definedName>
    <definedName name="A126247754A_Latest">Data14!$T$17</definedName>
    <definedName name="A126247758K">Data14!$AU$1:$AU$10,Data14!$AU$11:$AU$17</definedName>
    <definedName name="A126247758K_Data">Data14!$AU$11:$AU$17</definedName>
    <definedName name="A126247758K_Latest">Data14!$AU$17</definedName>
    <definedName name="A126247762A">Data14!$CW$1:$CW$10,Data14!$CW$11:$CW$17</definedName>
    <definedName name="A126247762A_Data">Data14!$CW$11:$CW$17</definedName>
    <definedName name="A126247762A_Latest">Data14!$CW$17</definedName>
    <definedName name="A126247766K">Data13!$EE$1:$EE$10,Data13!$EE$11:$EE$17</definedName>
    <definedName name="A126247766K_Data">Data13!$EE$11:$EE$17</definedName>
    <definedName name="A126247766K_Latest">Data13!$EE$17</definedName>
    <definedName name="A126247770A">Data13!$II$1:$II$10,Data13!$II$11:$II$17</definedName>
    <definedName name="A126247770A_Data">Data13!$II$11:$II$17</definedName>
    <definedName name="A126247770A_Latest">Data13!$II$17</definedName>
    <definedName name="A126247774K">Data12!$HO$1:$HO$10,Data12!$HO$11:$HO$17</definedName>
    <definedName name="A126247774K_Data">Data12!$HO$11:$HO$17</definedName>
    <definedName name="A126247774K_Latest">Data12!$HO$17</definedName>
    <definedName name="A126247778V">Data13!$BB$1:$BB$10,Data13!$BB$11:$BB$17</definedName>
    <definedName name="A126247778V_Data">Data13!$BB$11:$BB$17</definedName>
    <definedName name="A126247778V_Latest">Data13!$BB$17</definedName>
    <definedName name="A126247782K">Data13!$CC$1:$CC$10,Data13!$CC$11:$CC$17</definedName>
    <definedName name="A126247782K_Data">Data13!$CC$11:$CC$17</definedName>
    <definedName name="A126247782K_Latest">Data13!$CC$17</definedName>
    <definedName name="A126247786V">Data14!$BV$1:$BV$10,Data14!$BV$11:$BV$17</definedName>
    <definedName name="A126247786V_Data">Data14!$BV$11:$BV$17</definedName>
    <definedName name="A126247786V_Latest">Data14!$BV$17</definedName>
    <definedName name="A126247790K">Data14!$DX$1:$DX$10,Data14!$DX$11:$DX$17</definedName>
    <definedName name="A126247790K_Data">Data14!$DX$11:$DX$17</definedName>
    <definedName name="A126247790K_Latest">Data14!$DX$17</definedName>
    <definedName name="A126247794V">Data12!$FM$1:$FM$10,Data12!$FM$11:$FM$17</definedName>
    <definedName name="A126247794V_Data">Data12!$FM$11:$FM$17</definedName>
    <definedName name="A126247794V_Latest">Data12!$FM$17</definedName>
    <definedName name="A126247798C">Data13!$DD$1:$DD$10,Data13!$DD$11:$DD$17</definedName>
    <definedName name="A126247798C_Data">Data13!$DD$11:$DD$17</definedName>
    <definedName name="A126247798C_Latest">Data13!$DD$17</definedName>
    <definedName name="A126247802J">Data13!$GG$1:$GG$10,Data13!$GG$11:$GG$17</definedName>
    <definedName name="A126247802J_Data">Data13!$GG$11:$GG$17</definedName>
    <definedName name="A126247802J_Latest">Data13!$GG$17</definedName>
    <definedName name="A126247806T">Data12!$GN$1:$GN$10,Data12!$GN$11:$GN$17</definedName>
    <definedName name="A126247806T_Data">Data12!$GN$11:$GN$17</definedName>
    <definedName name="A126247806T_Latest">Data12!$GN$17</definedName>
    <definedName name="A126247810J">Data12!$IP$1:$IP$10,Data12!$IP$11:$IP$17</definedName>
    <definedName name="A126247810J_Data">Data12!$IP$11:$IP$17</definedName>
    <definedName name="A126247810J_Latest">Data12!$IP$17</definedName>
    <definedName name="A126247814T">Data13!$AA$1:$AA$10,Data13!$AA$11:$AA$17</definedName>
    <definedName name="A126247814T_Data">Data13!$AA$11:$AA$17</definedName>
    <definedName name="A126247814T_Latest">Data13!$AA$17</definedName>
    <definedName name="A126247818A">Data13!$FF$1:$FF$10,Data13!$FF$11:$FF$17</definedName>
    <definedName name="A126247818A_Data">Data13!$FF$11:$FF$17</definedName>
    <definedName name="A126247818A_Latest">Data13!$FF$17</definedName>
    <definedName name="A126247822T">Data13!$HH$1:$HH$10,Data13!$HH$11:$HH$17</definedName>
    <definedName name="A126247822T_Data">Data13!$HH$11:$HH$17</definedName>
    <definedName name="A126247822T_Latest">Data13!$HH$17</definedName>
    <definedName name="A126247826A">Data14!$Z$1:$Z$10,Data14!$Z$11:$Z$17</definedName>
    <definedName name="A126247826A_Data">Data14!$Z$11:$Z$17</definedName>
    <definedName name="A126247826A_Latest">Data14!$Z$17</definedName>
    <definedName name="A126247830T">Data14!$BA$1:$BA$10,Data14!$BA$11:$BA$17</definedName>
    <definedName name="A126247830T_Data">Data14!$BA$11:$BA$17</definedName>
    <definedName name="A126247830T_Latest">Data14!$BA$17</definedName>
    <definedName name="A126247834A">Data14!$DC$1:$DC$10,Data14!$DC$11:$DC$17</definedName>
    <definedName name="A126247834A_Data">Data14!$DC$11:$DC$17</definedName>
    <definedName name="A126247834A_Latest">Data14!$DC$17</definedName>
    <definedName name="A126247838K">Data13!$EK$1:$EK$10,Data13!$EK$11:$EK$17</definedName>
    <definedName name="A126247838K_Data">Data13!$EK$11:$EK$17</definedName>
    <definedName name="A126247838K_Latest">Data13!$EK$17</definedName>
    <definedName name="A126247842A">Data13!$IO$1:$IO$10,Data13!$IO$11:$IO$17</definedName>
    <definedName name="A126247842A_Data">Data13!$IO$11:$IO$17</definedName>
    <definedName name="A126247842A_Latest">Data13!$IO$17</definedName>
    <definedName name="A126247846K">Data12!$HU$1:$HU$10,Data12!$HU$11:$HU$17</definedName>
    <definedName name="A126247846K_Data">Data12!$HU$11:$HU$17</definedName>
    <definedName name="A126247846K_Latest">Data12!$HU$17</definedName>
    <definedName name="A126247850A">Data13!$BH$1:$BH$10,Data13!$BH$11:$BH$17</definedName>
    <definedName name="A126247850A_Data">Data13!$BH$11:$BH$17</definedName>
    <definedName name="A126247850A_Latest">Data13!$BH$17</definedName>
    <definedName name="A126247854K">Data13!$CI$1:$CI$10,Data13!$CI$11:$CI$17</definedName>
    <definedName name="A126247854K_Data">Data13!$CI$11:$CI$17</definedName>
    <definedName name="A126247854K_Latest">Data13!$CI$17</definedName>
    <definedName name="A126247858V">Data14!$CB$1:$CB$10,Data14!$CB$11:$CB$17</definedName>
    <definedName name="A126247858V_Data">Data14!$CB$11:$CB$17</definedName>
    <definedName name="A126247858V_Latest">Data14!$CB$17</definedName>
    <definedName name="A126247862K">Data14!$ED$1:$ED$10,Data14!$ED$11:$ED$17</definedName>
    <definedName name="A126247862K_Data">Data14!$ED$11:$ED$17</definedName>
    <definedName name="A126247862K_Latest">Data14!$ED$17</definedName>
    <definedName name="A126247866V">Data12!$FS$1:$FS$10,Data12!$FS$11:$FS$17</definedName>
    <definedName name="A126247866V_Data">Data12!$FS$11:$FS$17</definedName>
    <definedName name="A126247866V_Latest">Data12!$FS$17</definedName>
    <definedName name="A126247870K">Data13!$DJ$1:$DJ$10,Data13!$DJ$11:$DJ$17</definedName>
    <definedName name="A126247870K_Data">Data13!$DJ$11:$DJ$17</definedName>
    <definedName name="A126247870K_Latest">Data13!$DJ$17</definedName>
    <definedName name="A126247874V">Data13!$GM$1:$GM$10,Data13!$GM$11:$GM$17</definedName>
    <definedName name="A126247874V_Data">Data13!$GM$11:$GM$17</definedName>
    <definedName name="A126247874V_Latest">Data13!$GM$17</definedName>
    <definedName name="A126247878C">Data12!$GT$1:$GT$10,Data12!$GT$11:$GT$17</definedName>
    <definedName name="A126247878C_Data">Data12!$GT$11:$GT$17</definedName>
    <definedName name="A126247878C_Latest">Data12!$GT$17</definedName>
    <definedName name="A126247882V">Data13!$F$1:$F$10,Data13!$F$11:$F$17</definedName>
    <definedName name="A126247882V_Data">Data13!$F$11:$F$17</definedName>
    <definedName name="A126247882V_Latest">Data13!$F$17</definedName>
    <definedName name="A126247886C">Data13!$AG$1:$AG$10,Data13!$AG$11:$AG$17</definedName>
    <definedName name="A126247886C_Data">Data13!$AG$11:$AG$17</definedName>
    <definedName name="A126247886C_Latest">Data13!$AG$17</definedName>
    <definedName name="A126247890V">Data13!$FL$1:$FL$10,Data13!$FL$11:$FL$17</definedName>
    <definedName name="A126247890V_Data">Data13!$FL$11:$FL$17</definedName>
    <definedName name="A126247890V_Latest">Data13!$FL$17</definedName>
    <definedName name="A126247894C">Data13!$HN$1:$HN$10,Data13!$HN$11:$HN$17</definedName>
    <definedName name="A126247894C_Data">Data13!$HN$11:$HN$17</definedName>
    <definedName name="A126247894C_Latest">Data13!$HN$17</definedName>
    <definedName name="A126247898L">Data14!$AF$1:$AF$10,Data14!$AF$11:$AF$17</definedName>
    <definedName name="A126247898L_Data">Data14!$AF$11:$AF$17</definedName>
    <definedName name="A126247898L_Latest">Data14!$AF$17</definedName>
    <definedName name="A126247902T">Data14!$BG$1:$BG$10,Data14!$BG$11:$BG$17</definedName>
    <definedName name="A126247902T_Data">Data14!$BG$11:$BG$17</definedName>
    <definedName name="A126247902T_Latest">Data14!$BG$17</definedName>
    <definedName name="A126247906A">Data14!$DI$1:$DI$10,Data14!$DI$11:$DI$17</definedName>
    <definedName name="A126247906A_Data">Data14!$DI$11:$DI$17</definedName>
    <definedName name="A126247906A_Latest">Data14!$DI$17</definedName>
    <definedName name="A126247910T">Data13!$EQ$1:$EQ$10,Data13!$EQ$11:$EQ$17</definedName>
    <definedName name="A126247910T_Data">Data13!$EQ$11:$EQ$17</definedName>
    <definedName name="A126247910T_Latest">Data13!$EQ$17</definedName>
    <definedName name="A126247914A">Data14!$E$1:$E$10,Data14!$E$11:$E$17</definedName>
    <definedName name="A126247914A_Data">Data14!$E$11:$E$17</definedName>
    <definedName name="A126247914A_Latest">Data14!$E$17</definedName>
    <definedName name="A126247918K">Data12!$IA$1:$IA$10,Data12!$IA$11:$IA$17</definedName>
    <definedName name="A126247918K_Data">Data12!$IA$11:$IA$17</definedName>
    <definedName name="A126247918K_Latest">Data12!$IA$17</definedName>
    <definedName name="A126247922A">Data13!$BN$1:$BN$10,Data13!$BN$11:$BN$17</definedName>
    <definedName name="A126247922A_Data">Data13!$BN$11:$BN$17</definedName>
    <definedName name="A126247922A_Latest">Data13!$BN$17</definedName>
    <definedName name="A126247926K">Data13!$CO$1:$CO$10,Data13!$CO$11:$CO$17</definedName>
    <definedName name="A126247926K_Data">Data13!$CO$11:$CO$17</definedName>
    <definedName name="A126247926K_Latest">Data13!$CO$17</definedName>
    <definedName name="A126247930A">Data14!$CH$1:$CH$10,Data14!$CH$11:$CH$17</definedName>
    <definedName name="A126247930A_Data">Data14!$CH$11:$CH$17</definedName>
    <definedName name="A126247930A_Latest">Data14!$CH$17</definedName>
    <definedName name="A126247934K">Data14!$EJ$1:$EJ$10,Data14!$EJ$11:$EJ$17</definedName>
    <definedName name="A126247934K_Data">Data14!$EJ$11:$EJ$17</definedName>
    <definedName name="A126247934K_Latest">Data14!$EJ$17</definedName>
    <definedName name="A126247938V">Data12!$FY$1:$FY$10,Data12!$FY$11:$FY$17</definedName>
    <definedName name="A126247938V_Data">Data12!$FY$11:$FY$17</definedName>
    <definedName name="A126247938V_Latest">Data12!$FY$17</definedName>
    <definedName name="A126247942K">Data13!$DP$1:$DP$10,Data13!$DP$11:$DP$17</definedName>
    <definedName name="A126247942K_Data">Data13!$DP$11:$DP$17</definedName>
    <definedName name="A126247942K_Latest">Data13!$DP$17</definedName>
    <definedName name="A126247946V">Data13!$GS$1:$GS$10,Data13!$GS$11:$GS$17</definedName>
    <definedName name="A126247946V_Data">Data13!$GS$11:$GS$17</definedName>
    <definedName name="A126247946V_Latest">Data13!$GS$17</definedName>
    <definedName name="A126247950K">Data12!$GZ$1:$GZ$10,Data12!$GZ$11:$GZ$17</definedName>
    <definedName name="A126247950K_Data">Data12!$GZ$11:$GZ$17</definedName>
    <definedName name="A126247950K_Latest">Data12!$GZ$17</definedName>
    <definedName name="A126247954V">Data13!$L$1:$L$10,Data13!$L$11:$L$17</definedName>
    <definedName name="A126247954V_Data">Data13!$L$11:$L$17</definedName>
    <definedName name="A126247954V_Latest">Data13!$L$17</definedName>
    <definedName name="A126247958C">Data13!$AM$1:$AM$10,Data13!$AM$11:$AM$17</definedName>
    <definedName name="A126247958C_Data">Data13!$AM$11:$AM$17</definedName>
    <definedName name="A126247958C_Latest">Data13!$AM$17</definedName>
    <definedName name="A126247962V">Data13!$FR$1:$FR$10,Data13!$FR$11:$FR$17</definedName>
    <definedName name="A126247962V_Data">Data13!$FR$11:$FR$17</definedName>
    <definedName name="A126247962V_Latest">Data13!$FR$17</definedName>
    <definedName name="A126247966C">Data13!$HT$1:$HT$10,Data13!$HT$11:$HT$17</definedName>
    <definedName name="A126247966C_Data">Data13!$HT$11:$HT$17</definedName>
    <definedName name="A126247966C_Latest">Data13!$HT$17</definedName>
    <definedName name="A126248042W">Data14!$AI$1:$AI$10,Data14!$AI$11:$AI$17</definedName>
    <definedName name="A126248042W_Data">Data14!$AI$11:$AI$17</definedName>
    <definedName name="A126248042W_Latest">Data14!$AI$17</definedName>
    <definedName name="A126248046F">Data14!$BJ$1:$BJ$10,Data14!$BJ$11:$BJ$17</definedName>
    <definedName name="A126248046F_Data">Data14!$BJ$11:$BJ$17</definedName>
    <definedName name="A126248046F_Latest">Data14!$BJ$17</definedName>
    <definedName name="A126248050W">Data14!$DL$1:$DL$10,Data14!$DL$11:$DL$17</definedName>
    <definedName name="A126248050W_Data">Data14!$DL$11:$DL$17</definedName>
    <definedName name="A126248050W_Latest">Data14!$DL$17</definedName>
    <definedName name="A126248054F">Data13!$ET$1:$ET$10,Data13!$ET$11:$ET$17</definedName>
    <definedName name="A126248054F_Data">Data13!$ET$11:$ET$17</definedName>
    <definedName name="A126248054F_Latest">Data13!$ET$17</definedName>
    <definedName name="A126248058R">Data14!$H$1:$H$10,Data14!$H$11:$H$17</definedName>
    <definedName name="A126248058R_Data">Data14!$H$11:$H$17</definedName>
    <definedName name="A126248058R_Latest">Data14!$H$17</definedName>
    <definedName name="A126248062F">Data12!$ID$1:$ID$10,Data12!$ID$11:$ID$17</definedName>
    <definedName name="A126248062F_Data">Data12!$ID$11:$ID$17</definedName>
    <definedName name="A126248062F_Latest">Data12!$ID$17</definedName>
    <definedName name="A126248066R">Data13!$BQ$1:$BQ$10,Data13!$BQ$11:$BQ$17</definedName>
    <definedName name="A126248066R_Data">Data13!$BQ$11:$BQ$17</definedName>
    <definedName name="A126248066R_Latest">Data13!$BQ$17</definedName>
    <definedName name="A126248070F">Data13!$CR$1:$CR$10,Data13!$CR$11:$CR$17</definedName>
    <definedName name="A126248070F_Data">Data13!$CR$11:$CR$17</definedName>
    <definedName name="A126248070F_Latest">Data13!$CR$17</definedName>
    <definedName name="A126248074R">Data14!$CK$1:$CK$10,Data14!$CK$11:$CK$17</definedName>
    <definedName name="A126248074R_Data">Data14!$CK$11:$CK$17</definedName>
    <definedName name="A126248074R_Latest">Data14!$CK$17</definedName>
    <definedName name="A126248078X">Data14!$EM$1:$EM$10,Data14!$EM$11:$EM$17</definedName>
    <definedName name="A126248078X_Data">Data14!$EM$11:$EM$17</definedName>
    <definedName name="A126248078X_Latest">Data14!$EM$17</definedName>
    <definedName name="A126248082R">Data12!$GB$1:$GB$10,Data12!$GB$11:$GB$17</definedName>
    <definedName name="A126248082R_Data">Data12!$GB$11:$GB$17</definedName>
    <definedName name="A126248082R_Latest">Data12!$GB$17</definedName>
    <definedName name="A126248086X">Data13!$DS$1:$DS$10,Data13!$DS$11:$DS$17</definedName>
    <definedName name="A126248086X_Data">Data13!$DS$11:$DS$17</definedName>
    <definedName name="A126248086X_Latest">Data13!$DS$17</definedName>
    <definedName name="A126248090R">Data13!$GV$1:$GV$10,Data13!$GV$11:$GV$17</definedName>
    <definedName name="A126248090R_Data">Data13!$GV$11:$GV$17</definedName>
    <definedName name="A126248090R_Latest">Data13!$GV$17</definedName>
    <definedName name="A126248094X">Data12!$HC$1:$HC$10,Data12!$HC$11:$HC$17</definedName>
    <definedName name="A126248094X_Data">Data12!$HC$11:$HC$17</definedName>
    <definedName name="A126248094X_Latest">Data12!$HC$17</definedName>
    <definedName name="A126248098J">Data13!$O$1:$O$10,Data13!$O$11:$O$17</definedName>
    <definedName name="A126248098J_Data">Data13!$O$11:$O$17</definedName>
    <definedName name="A126248098J_Latest">Data13!$O$17</definedName>
    <definedName name="A126248102L">Data13!$AP$1:$AP$10,Data13!$AP$11:$AP$17</definedName>
    <definedName name="A126248102L_Data">Data13!$AP$11:$AP$17</definedName>
    <definedName name="A126248102L_Latest">Data13!$AP$17</definedName>
    <definedName name="A126248106W">Data13!$FU$1:$FU$10,Data13!$FU$11:$FU$17</definedName>
    <definedName name="A126248106W_Data">Data13!$FU$11:$FU$17</definedName>
    <definedName name="A126248106W_Latest">Data13!$FU$17</definedName>
    <definedName name="A126248110L">Data13!$HW$1:$HW$10,Data13!$HW$11:$HW$17</definedName>
    <definedName name="A126248110L_Data">Data13!$HW$11:$HW$17</definedName>
    <definedName name="A126248110L_Latest">Data13!$HW$17</definedName>
    <definedName name="A126248114W">Data14!$AR$1:$AR$10,Data14!$AR$11:$AR$17</definedName>
    <definedName name="A126248114W_Data">Data14!$AR$11:$AR$17</definedName>
    <definedName name="A126248114W_Latest">Data14!$AR$17</definedName>
    <definedName name="A126248118F">Data14!$BS$1:$BS$10,Data14!$BS$11:$BS$17</definedName>
    <definedName name="A126248118F_Data">Data14!$BS$11:$BS$17</definedName>
    <definedName name="A126248118F_Latest">Data14!$BS$17</definedName>
    <definedName name="A126248122W">Data14!$DU$1:$DU$10,Data14!$DU$11:$DU$17</definedName>
    <definedName name="A126248122W_Data">Data14!$DU$11:$DU$17</definedName>
    <definedName name="A126248122W_Latest">Data14!$DU$17</definedName>
    <definedName name="A126248126F">Data13!$FC$1:$FC$10,Data13!$FC$11:$FC$17</definedName>
    <definedName name="A126248126F_Data">Data13!$FC$11:$FC$17</definedName>
    <definedName name="A126248126F_Latest">Data13!$FC$17</definedName>
    <definedName name="A126248130W">Data14!$Q$1:$Q$10,Data14!$Q$11:$Q$17</definedName>
    <definedName name="A126248130W_Data">Data14!$Q$11:$Q$17</definedName>
    <definedName name="A126248130W_Latest">Data14!$Q$17</definedName>
    <definedName name="A126248134F">Data12!$IM$1:$IM$10,Data12!$IM$11:$IM$17</definedName>
    <definedName name="A126248134F_Data">Data12!$IM$11:$IM$17</definedName>
    <definedName name="A126248134F_Latest">Data12!$IM$17</definedName>
    <definedName name="A126248138R">Data13!$BZ$1:$BZ$10,Data13!$BZ$11:$BZ$17</definedName>
    <definedName name="A126248138R_Data">Data13!$BZ$11:$BZ$17</definedName>
    <definedName name="A126248138R_Latest">Data13!$BZ$17</definedName>
    <definedName name="A126248142F">Data13!$DA$1:$DA$10,Data13!$DA$11:$DA$17</definedName>
    <definedName name="A126248142F_Data">Data13!$DA$11:$DA$17</definedName>
    <definedName name="A126248142F_Latest">Data13!$DA$17</definedName>
    <definedName name="A126248146R">Data14!$CT$1:$CT$10,Data14!$CT$11:$CT$17</definedName>
    <definedName name="A126248146R_Data">Data14!$CT$11:$CT$17</definedName>
    <definedName name="A126248146R_Latest">Data14!$CT$17</definedName>
    <definedName name="A126248150F">Data14!$EV$1:$EV$10,Data14!$EV$11:$EV$17</definedName>
    <definedName name="A126248150F_Data">Data14!$EV$11:$EV$17</definedName>
    <definedName name="A126248150F_Latest">Data14!$EV$17</definedName>
    <definedName name="A126248154R">Data12!$GK$1:$GK$10,Data12!$GK$11:$GK$17</definedName>
    <definedName name="A126248154R_Data">Data12!$GK$11:$GK$17</definedName>
    <definedName name="A126248154R_Latest">Data12!$GK$17</definedName>
    <definedName name="A126248158X">Data13!$EB$1:$EB$10,Data13!$EB$11:$EB$17</definedName>
    <definedName name="A126248158X_Data">Data13!$EB$11:$EB$17</definedName>
    <definedName name="A126248158X_Latest">Data13!$EB$17</definedName>
    <definedName name="A126248162R">Data13!$HE$1:$HE$10,Data13!$HE$11:$HE$17</definedName>
    <definedName name="A126248162R_Data">Data13!$HE$11:$HE$17</definedName>
    <definedName name="A126248162R_Latest">Data13!$HE$17</definedName>
    <definedName name="A126248166X">Data12!$HL$1:$HL$10,Data12!$HL$11:$HL$17</definedName>
    <definedName name="A126248166X_Data">Data12!$HL$11:$HL$17</definedName>
    <definedName name="A126248166X_Latest">Data12!$HL$17</definedName>
    <definedName name="A126248170R">Data13!$X$1:$X$10,Data13!$X$11:$X$17</definedName>
    <definedName name="A126248170R_Data">Data13!$X$11:$X$17</definedName>
    <definedName name="A126248170R_Latest">Data13!$X$17</definedName>
    <definedName name="A126248174X">Data13!$AY$1:$AY$10,Data13!$AY$11:$AY$17</definedName>
    <definedName name="A126248174X_Data">Data13!$AY$11:$AY$17</definedName>
    <definedName name="A126248174X_Latest">Data13!$AY$17</definedName>
    <definedName name="A126248178J">Data13!$GD$1:$GD$10,Data13!$GD$11:$GD$17</definedName>
    <definedName name="A126248178J_Data">Data13!$GD$11:$GD$17</definedName>
    <definedName name="A126248178J_Latest">Data13!$GD$17</definedName>
    <definedName name="A126248182X">Data13!$IF$1:$IF$10,Data13!$IF$11:$IF$17</definedName>
    <definedName name="A126248182X_Data">Data13!$IF$11:$IF$17</definedName>
    <definedName name="A126248182X_Latest">Data13!$IF$17</definedName>
    <definedName name="A126248186J">Data14!$W$1:$W$10,Data14!$W$11:$W$17</definedName>
    <definedName name="A126248186J_Data">Data14!$W$11:$W$17</definedName>
    <definedName name="A126248186J_Latest">Data14!$W$17</definedName>
    <definedName name="A126248190X">Data14!$AX$1:$AX$10,Data14!$AX$11:$AX$17</definedName>
    <definedName name="A126248190X_Data">Data14!$AX$11:$AX$17</definedName>
    <definedName name="A126248190X_Latest">Data14!$AX$17</definedName>
    <definedName name="A126248194J">Data14!$CZ$1:$CZ$10,Data14!$CZ$11:$CZ$17</definedName>
    <definedName name="A126248194J_Data">Data14!$CZ$11:$CZ$17</definedName>
    <definedName name="A126248194J_Latest">Data14!$CZ$17</definedName>
    <definedName name="A126248198T">Data13!$EH$1:$EH$10,Data13!$EH$11:$EH$17</definedName>
    <definedName name="A126248198T_Data">Data13!$EH$11:$EH$17</definedName>
    <definedName name="A126248198T_Latest">Data13!$EH$17</definedName>
    <definedName name="A126248202W">Data13!$IL$1:$IL$10,Data13!$IL$11:$IL$17</definedName>
    <definedName name="A126248202W_Data">Data13!$IL$11:$IL$17</definedName>
    <definedName name="A126248202W_Latest">Data13!$IL$17</definedName>
    <definedName name="A126248206F">Data12!$HR$1:$HR$10,Data12!$HR$11:$HR$17</definedName>
    <definedName name="A126248206F_Data">Data12!$HR$11:$HR$17</definedName>
    <definedName name="A126248206F_Latest">Data12!$HR$17</definedName>
    <definedName name="A126248210W">Data13!$BE$1:$BE$10,Data13!$BE$11:$BE$17</definedName>
    <definedName name="A126248210W_Data">Data13!$BE$11:$BE$17</definedName>
    <definedName name="A126248210W_Latest">Data13!$BE$17</definedName>
    <definedName name="A126248214F">Data13!$CF$1:$CF$10,Data13!$CF$11:$CF$17</definedName>
    <definedName name="A126248214F_Data">Data13!$CF$11:$CF$17</definedName>
    <definedName name="A126248214F_Latest">Data13!$CF$17</definedName>
    <definedName name="A126248218R">Data14!$BY$1:$BY$10,Data14!$BY$11:$BY$17</definedName>
    <definedName name="A126248218R_Data">Data14!$BY$11:$BY$17</definedName>
    <definedName name="A126248218R_Latest">Data14!$BY$17</definedName>
    <definedName name="A126248222F">Data14!$EA$1:$EA$10,Data14!$EA$11:$EA$17</definedName>
    <definedName name="A126248222F_Data">Data14!$EA$11:$EA$17</definedName>
    <definedName name="A126248222F_Latest">Data14!$EA$17</definedName>
    <definedName name="A126248226R">Data12!$FP$1:$FP$10,Data12!$FP$11:$FP$17</definedName>
    <definedName name="A126248226R_Data">Data12!$FP$11:$FP$17</definedName>
    <definedName name="A126248226R_Latest">Data12!$FP$17</definedName>
    <definedName name="A126248230F">Data13!$DG$1:$DG$10,Data13!$DG$11:$DG$17</definedName>
    <definedName name="A126248230F_Data">Data13!$DG$11:$DG$17</definedName>
    <definedName name="A126248230F_Latest">Data13!$DG$17</definedName>
    <definedName name="A126248234R">Data13!$GJ$1:$GJ$10,Data13!$GJ$11:$GJ$17</definedName>
    <definedName name="A126248234R_Data">Data13!$GJ$11:$GJ$17</definedName>
    <definedName name="A126248234R_Latest">Data13!$GJ$17</definedName>
    <definedName name="A126248238X">Data12!$GQ$1:$GQ$10,Data12!$GQ$11:$GQ$17</definedName>
    <definedName name="A126248238X_Data">Data12!$GQ$11:$GQ$17</definedName>
    <definedName name="A126248238X_Latest">Data12!$GQ$17</definedName>
    <definedName name="A126248242R">Data13!$C$1:$C$10,Data13!$C$11:$C$17</definedName>
    <definedName name="A126248242R_Data">Data13!$C$11:$C$17</definedName>
    <definedName name="A126248242R_Latest">Data13!$C$17</definedName>
    <definedName name="A126248246X">Data13!$AD$1:$AD$10,Data13!$AD$11:$AD$17</definedName>
    <definedName name="A126248246X_Data">Data13!$AD$11:$AD$17</definedName>
    <definedName name="A126248246X_Latest">Data13!$AD$17</definedName>
    <definedName name="A126248250R">Data13!$FI$1:$FI$10,Data13!$FI$11:$FI$17</definedName>
    <definedName name="A126248250R_Data">Data13!$FI$11:$FI$17</definedName>
    <definedName name="A126248250R_Latest">Data13!$FI$17</definedName>
    <definedName name="A126248254X">Data13!$HK$1:$HK$10,Data13!$HK$11:$HK$17</definedName>
    <definedName name="A126248254X_Data">Data13!$HK$11:$HK$17</definedName>
    <definedName name="A126248254X_Latest">Data13!$HK$17</definedName>
    <definedName name="A126248330R">Data14!$AC$1:$AC$10,Data14!$AC$11:$AC$17</definedName>
    <definedName name="A126248330R_Data">Data14!$AC$11:$AC$17</definedName>
    <definedName name="A126248330R_Latest">Data14!$AC$17</definedName>
    <definedName name="A126248334X">Data14!$BD$1:$BD$10,Data14!$BD$11:$BD$17</definedName>
    <definedName name="A126248334X_Data">Data14!$BD$11:$BD$17</definedName>
    <definedName name="A126248334X_Latest">Data14!$BD$17</definedName>
    <definedName name="A126248338J">Data14!$DF$1:$DF$10,Data14!$DF$11:$DF$17</definedName>
    <definedName name="A126248338J_Data">Data14!$DF$11:$DF$17</definedName>
    <definedName name="A126248338J_Latest">Data14!$DF$17</definedName>
    <definedName name="A126248342X">Data13!$EN$1:$EN$10,Data13!$EN$11:$EN$17</definedName>
    <definedName name="A126248342X_Data">Data13!$EN$11:$EN$17</definedName>
    <definedName name="A126248342X_Latest">Data13!$EN$17</definedName>
    <definedName name="A126248346J">Data14!$B$1:$B$10,Data14!$B$11:$B$17</definedName>
    <definedName name="A126248346J_Data">Data14!$B$11:$B$17</definedName>
    <definedName name="A126248346J_Latest">Data14!$B$17</definedName>
    <definedName name="A126248350X">Data12!$HX$1:$HX$10,Data12!$HX$11:$HX$17</definedName>
    <definedName name="A126248350X_Data">Data12!$HX$11:$HX$17</definedName>
    <definedName name="A126248350X_Latest">Data12!$HX$17</definedName>
    <definedName name="A126248354J">Data13!$BK$1:$BK$10,Data13!$BK$11:$BK$17</definedName>
    <definedName name="A126248354J_Data">Data13!$BK$11:$BK$17</definedName>
    <definedName name="A126248354J_Latest">Data13!$BK$17</definedName>
    <definedName name="A126248358T">Data13!$CL$1:$CL$10,Data13!$CL$11:$CL$17</definedName>
    <definedName name="A126248358T_Data">Data13!$CL$11:$CL$17</definedName>
    <definedName name="A126248358T_Latest">Data13!$CL$17</definedName>
    <definedName name="A126248362J">Data14!$CE$1:$CE$10,Data14!$CE$11:$CE$17</definedName>
    <definedName name="A126248362J_Data">Data14!$CE$11:$CE$17</definedName>
    <definedName name="A126248362J_Latest">Data14!$CE$17</definedName>
    <definedName name="A126248366T">Data14!$EG$1:$EG$10,Data14!$EG$11:$EG$17</definedName>
    <definedName name="A126248366T_Data">Data14!$EG$11:$EG$17</definedName>
    <definedName name="A126248366T_Latest">Data14!$EG$17</definedName>
    <definedName name="A126248370J">Data12!$FV$1:$FV$10,Data12!$FV$11:$FV$17</definedName>
    <definedName name="A126248370J_Data">Data12!$FV$11:$FV$17</definedName>
    <definedName name="A126248370J_Latest">Data12!$FV$17</definedName>
    <definedName name="A126248374T">Data13!$DM$1:$DM$10,Data13!$DM$11:$DM$17</definedName>
    <definedName name="A126248374T_Data">Data13!$DM$11:$DM$17</definedName>
    <definedName name="A126248374T_Latest">Data13!$DM$17</definedName>
    <definedName name="A126248378A">Data13!$GP$1:$GP$10,Data13!$GP$11:$GP$17</definedName>
    <definedName name="A126248378A_Data">Data13!$GP$11:$GP$17</definedName>
    <definedName name="A126248378A_Latest">Data13!$GP$17</definedName>
    <definedName name="A126248382T">Data12!$GW$1:$GW$10,Data12!$GW$11:$GW$17</definedName>
    <definedName name="A126248382T_Data">Data12!$GW$11:$GW$17</definedName>
    <definedName name="A126248382T_Latest">Data12!$GW$17</definedName>
    <definedName name="A126248386A">Data13!$I$1:$I$10,Data13!$I$11:$I$17</definedName>
    <definedName name="A126248386A_Data">Data13!$I$11:$I$17</definedName>
    <definedName name="A126248386A_Latest">Data13!$I$17</definedName>
    <definedName name="A126248390T">Data13!$AJ$1:$AJ$10,Data13!$AJ$11:$AJ$17</definedName>
    <definedName name="A126248390T_Data">Data13!$AJ$11:$AJ$17</definedName>
    <definedName name="A126248390T_Latest">Data13!$AJ$17</definedName>
    <definedName name="A126248394A">Data13!$FO$1:$FO$10,Data13!$FO$11:$FO$17</definedName>
    <definedName name="A126248394A_Data">Data13!$FO$11:$FO$17</definedName>
    <definedName name="A126248394A_Latest">Data13!$FO$17</definedName>
    <definedName name="A126248398K">Data13!$HQ$1:$HQ$10,Data13!$HQ$11:$HQ$17</definedName>
    <definedName name="A126248398K_Data">Data13!$HQ$11:$HQ$17</definedName>
    <definedName name="A126248398K_Latest">Data13!$HQ$17</definedName>
    <definedName name="A126248402R">Data14!$AO$1:$AO$10,Data14!$AO$11:$AO$17</definedName>
    <definedName name="A126248402R_Data">Data14!$AO$11:$AO$17</definedName>
    <definedName name="A126248402R_Latest">Data14!$AO$17</definedName>
    <definedName name="A126248406X">Data14!$BP$1:$BP$10,Data14!$BP$11:$BP$17</definedName>
    <definedName name="A126248406X_Data">Data14!$BP$11:$BP$17</definedName>
    <definedName name="A126248406X_Latest">Data14!$BP$17</definedName>
    <definedName name="A126248410R">Data14!$DR$1:$DR$10,Data14!$DR$11:$DR$17</definedName>
    <definedName name="A126248410R_Data">Data14!$DR$11:$DR$17</definedName>
    <definedName name="A126248410R_Latest">Data14!$DR$17</definedName>
    <definedName name="A126248414X">Data13!$EZ$1:$EZ$10,Data13!$EZ$11:$EZ$17</definedName>
    <definedName name="A126248414X_Data">Data13!$EZ$11:$EZ$17</definedName>
    <definedName name="A126248414X_Latest">Data13!$EZ$17</definedName>
    <definedName name="A126248418J">Data14!$N$1:$N$10,Data14!$N$11:$N$17</definedName>
    <definedName name="A126248418J_Data">Data14!$N$11:$N$17</definedName>
    <definedName name="A126248418J_Latest">Data14!$N$17</definedName>
    <definedName name="A126248422X">Data12!$IJ$1:$IJ$10,Data12!$IJ$11:$IJ$17</definedName>
    <definedName name="A126248422X_Data">Data12!$IJ$11:$IJ$17</definedName>
    <definedName name="A126248422X_Latest">Data12!$IJ$17</definedName>
    <definedName name="A126248426J">Data13!$BW$1:$BW$10,Data13!$BW$11:$BW$17</definedName>
    <definedName name="A126248426J_Data">Data13!$BW$11:$BW$17</definedName>
    <definedName name="A126248426J_Latest">Data13!$BW$17</definedName>
    <definedName name="A126248430X">Data13!$CX$1:$CX$10,Data13!$CX$11:$CX$17</definedName>
    <definedName name="A126248430X_Data">Data13!$CX$11:$CX$17</definedName>
    <definedName name="A126248430X_Latest">Data13!$CX$17</definedName>
    <definedName name="A126248434J">Data14!$CQ$1:$CQ$10,Data14!$CQ$11:$CQ$17</definedName>
    <definedName name="A126248434J_Data">Data14!$CQ$11:$CQ$17</definedName>
    <definedName name="A126248434J_Latest">Data14!$CQ$17</definedName>
    <definedName name="A126248438T">Data14!$ES$1:$ES$10,Data14!$ES$11:$ES$17</definedName>
    <definedName name="A126248438T_Data">Data14!$ES$11:$ES$17</definedName>
    <definedName name="A126248438T_Latest">Data14!$ES$17</definedName>
    <definedName name="A126248442J">Data12!$GH$1:$GH$10,Data12!$GH$11:$GH$17</definedName>
    <definedName name="A126248442J_Data">Data12!$GH$11:$GH$17</definedName>
    <definedName name="A126248442J_Latest">Data12!$GH$17</definedName>
    <definedName name="A126248446T">Data13!$DY$1:$DY$10,Data13!$DY$11:$DY$17</definedName>
    <definedName name="A126248446T_Data">Data13!$DY$11:$DY$17</definedName>
    <definedName name="A126248446T_Latest">Data13!$DY$17</definedName>
    <definedName name="A126248450J">Data13!$HB$1:$HB$10,Data13!$HB$11:$HB$17</definedName>
    <definedName name="A126248450J_Data">Data13!$HB$11:$HB$17</definedName>
    <definedName name="A126248450J_Latest">Data13!$HB$17</definedName>
    <definedName name="A126248454T">Data12!$HI$1:$HI$10,Data12!$HI$11:$HI$17</definedName>
    <definedName name="A126248454T_Data">Data12!$HI$11:$HI$17</definedName>
    <definedName name="A126248454T_Latest">Data12!$HI$17</definedName>
    <definedName name="A126248458A">Data13!$U$1:$U$10,Data13!$U$11:$U$17</definedName>
    <definedName name="A126248458A_Data">Data13!$U$11:$U$17</definedName>
    <definedName name="A126248458A_Latest">Data13!$U$17</definedName>
    <definedName name="A126248462T">Data13!$AV$1:$AV$10,Data13!$AV$11:$AV$17</definedName>
    <definedName name="A126248462T_Data">Data13!$AV$11:$AV$17</definedName>
    <definedName name="A126248462T_Latest">Data13!$AV$17</definedName>
    <definedName name="A126248466A">Data13!$GA$1:$GA$10,Data13!$GA$11:$GA$17</definedName>
    <definedName name="A126248466A_Data">Data13!$GA$11:$GA$17</definedName>
    <definedName name="A126248466A_Latest">Data13!$GA$17</definedName>
    <definedName name="A126248470T">Data13!$IC$1:$IC$10,Data13!$IC$11:$IC$17</definedName>
    <definedName name="A126248470T_Data">Data13!$IC$11:$IC$17</definedName>
    <definedName name="A126248470T_Latest">Data13!$IC$17</definedName>
    <definedName name="A126248474A">Data16!$X$1:$X$10,Data16!$X$11:$X$17</definedName>
    <definedName name="A126248474A_Data">Data16!$X$11:$X$17</definedName>
    <definedName name="A126248474A_Latest">Data16!$X$17</definedName>
    <definedName name="A126248478K">Data16!$AY$1:$AY$10,Data16!$AY$11:$AY$17</definedName>
    <definedName name="A126248478K_Data">Data16!$AY$11:$AY$17</definedName>
    <definedName name="A126248478K_Latest">Data16!$AY$17</definedName>
    <definedName name="A126248482A">Data16!$DA$1:$DA$10,Data16!$DA$11:$DA$17</definedName>
    <definedName name="A126248482A_Data">Data16!$DA$11:$DA$17</definedName>
    <definedName name="A126248482A_Latest">Data16!$DA$17</definedName>
    <definedName name="A126248486K">Data15!$EI$1:$EI$10,Data15!$EI$11:$EI$17</definedName>
    <definedName name="A126248486K_Data">Data15!$EI$11:$EI$17</definedName>
    <definedName name="A126248486K_Latest">Data15!$EI$17</definedName>
    <definedName name="A126248490A">Data15!$IM$1:$IM$10,Data15!$IM$11:$IM$17</definedName>
    <definedName name="A126248490A_Data">Data15!$IM$11:$IM$17</definedName>
    <definedName name="A126248490A_Latest">Data15!$IM$17</definedName>
    <definedName name="A126248494K">Data14!$HS$1:$HS$10,Data14!$HS$11:$HS$17</definedName>
    <definedName name="A126248494K_Data">Data14!$HS$11:$HS$17</definedName>
    <definedName name="A126248494K_Latest">Data14!$HS$17</definedName>
    <definedName name="A126248498V">Data15!$BF$1:$BF$10,Data15!$BF$11:$BF$17</definedName>
    <definedName name="A126248498V_Data">Data15!$BF$11:$BF$17</definedName>
    <definedName name="A126248498V_Latest">Data15!$BF$17</definedName>
    <definedName name="A126248502X">Data15!$CG$1:$CG$10,Data15!$CG$11:$CG$17</definedName>
    <definedName name="A126248502X_Data">Data15!$CG$11:$CG$17</definedName>
    <definedName name="A126248502X_Latest">Data15!$CG$17</definedName>
    <definedName name="A126248506J">Data16!$BZ$1:$BZ$10,Data16!$BZ$11:$BZ$17</definedName>
    <definedName name="A126248506J_Data">Data16!$BZ$11:$BZ$17</definedName>
    <definedName name="A126248506J_Latest">Data16!$BZ$17</definedName>
    <definedName name="A126248510X">Data16!$EB$1:$EB$10,Data16!$EB$11:$EB$17</definedName>
    <definedName name="A126248510X_Data">Data16!$EB$11:$EB$17</definedName>
    <definedName name="A126248510X_Latest">Data16!$EB$17</definedName>
    <definedName name="A126248514J">Data14!$FQ$1:$FQ$10,Data14!$FQ$11:$FQ$17</definedName>
    <definedName name="A126248514J_Data">Data14!$FQ$11:$FQ$17</definedName>
    <definedName name="A126248514J_Latest">Data14!$FQ$17</definedName>
    <definedName name="A126248518T">Data15!$DH$1:$DH$10,Data15!$DH$11:$DH$17</definedName>
    <definedName name="A126248518T_Data">Data15!$DH$11:$DH$17</definedName>
    <definedName name="A126248518T_Latest">Data15!$DH$17</definedName>
    <definedName name="A126248522J">Data15!$GK$1:$GK$10,Data15!$GK$11:$GK$17</definedName>
    <definedName name="A126248522J_Data">Data15!$GK$11:$GK$17</definedName>
    <definedName name="A126248522J_Latest">Data15!$GK$17</definedName>
    <definedName name="A126248526T">Data14!$GR$1:$GR$10,Data14!$GR$11:$GR$17</definedName>
    <definedName name="A126248526T_Data">Data14!$GR$11:$GR$17</definedName>
    <definedName name="A126248526T_Latest">Data14!$GR$17</definedName>
    <definedName name="A126248530J">Data15!$D$1:$D$10,Data15!$D$11:$D$17</definedName>
    <definedName name="A126248530J_Data">Data15!$D$11:$D$17</definedName>
    <definedName name="A126248530J_Latest">Data15!$D$17</definedName>
    <definedName name="A126248534T">Data15!$AE$1:$AE$10,Data15!$AE$11:$AE$17</definedName>
    <definedName name="A126248534T_Data">Data15!$AE$11:$AE$17</definedName>
    <definedName name="A126248534T_Latest">Data15!$AE$17</definedName>
    <definedName name="A126248538A">Data15!$FJ$1:$FJ$10,Data15!$FJ$11:$FJ$17</definedName>
    <definedName name="A126248538A_Data">Data15!$FJ$11:$FJ$17</definedName>
    <definedName name="A126248538A_Latest">Data15!$FJ$17</definedName>
    <definedName name="A126248542T">Data15!$HL$1:$HL$10,Data15!$HL$11:$HL$17</definedName>
    <definedName name="A126248542T_Data">Data15!$HL$11:$HL$17</definedName>
    <definedName name="A126248542T_Latest">Data15!$HL$17</definedName>
    <definedName name="A126248546A">Data16!$F$1:$F$10,Data16!$F$11:$F$17</definedName>
    <definedName name="A126248546A_Data">Data16!$F$11:$F$17</definedName>
    <definedName name="A126248546A_Latest">Data16!$F$17</definedName>
    <definedName name="A126248550T">Data16!$AG$1:$AG$10,Data16!$AG$11:$AG$17</definedName>
    <definedName name="A126248550T_Data">Data16!$AG$11:$AG$17</definedName>
    <definedName name="A126248550T_Latest">Data16!$AG$17</definedName>
    <definedName name="A126248554A">Data16!$CI$1:$CI$10,Data16!$CI$11:$CI$17</definedName>
    <definedName name="A126248554A_Data">Data16!$CI$11:$CI$17</definedName>
    <definedName name="A126248554A_Latest">Data16!$CI$17</definedName>
    <definedName name="A126248558K">Data15!$DQ$1:$DQ$10,Data15!$DQ$11:$DQ$17</definedName>
    <definedName name="A126248558K_Data">Data15!$DQ$11:$DQ$17</definedName>
    <definedName name="A126248558K_Latest">Data15!$DQ$17</definedName>
    <definedName name="A126248562A">Data15!$HU$1:$HU$10,Data15!$HU$11:$HU$17</definedName>
    <definedName name="A126248562A_Data">Data15!$HU$11:$HU$17</definedName>
    <definedName name="A126248562A_Latest">Data15!$HU$17</definedName>
    <definedName name="A126248566K">Data14!$HA$1:$HA$10,Data14!$HA$11:$HA$17</definedName>
    <definedName name="A126248566K_Data">Data14!$HA$11:$HA$17</definedName>
    <definedName name="A126248566K_Latest">Data14!$HA$17</definedName>
    <definedName name="A126248570A">Data15!$AN$1:$AN$10,Data15!$AN$11:$AN$17</definedName>
    <definedName name="A126248570A_Data">Data15!$AN$11:$AN$17</definedName>
    <definedName name="A126248570A_Latest">Data15!$AN$17</definedName>
    <definedName name="A126248574K">Data15!$BO$1:$BO$10,Data15!$BO$11:$BO$17</definedName>
    <definedName name="A126248574K_Data">Data15!$BO$11:$BO$17</definedName>
    <definedName name="A126248574K_Latest">Data15!$BO$17</definedName>
    <definedName name="A126248578V">Data16!$BH$1:$BH$10,Data16!$BH$11:$BH$17</definedName>
    <definedName name="A126248578V_Data">Data16!$BH$11:$BH$17</definedName>
    <definedName name="A126248578V_Latest">Data16!$BH$17</definedName>
    <definedName name="A126248582K">Data16!$DJ$1:$DJ$10,Data16!$DJ$11:$DJ$17</definedName>
    <definedName name="A126248582K_Data">Data16!$DJ$11:$DJ$17</definedName>
    <definedName name="A126248582K_Latest">Data16!$DJ$17</definedName>
    <definedName name="A126248586V">Data14!$EY$1:$EY$10,Data14!$EY$11:$EY$17</definedName>
    <definedName name="A126248586V_Data">Data14!$EY$11:$EY$17</definedName>
    <definedName name="A126248586V_Latest">Data14!$EY$17</definedName>
    <definedName name="A126248590K">Data15!$CP$1:$CP$10,Data15!$CP$11:$CP$17</definedName>
    <definedName name="A126248590K_Data">Data15!$CP$11:$CP$17</definedName>
    <definedName name="A126248590K_Latest">Data15!$CP$17</definedName>
    <definedName name="A126248594V">Data15!$FS$1:$FS$10,Data15!$FS$11:$FS$17</definedName>
    <definedName name="A126248594V_Data">Data15!$FS$11:$FS$17</definedName>
    <definedName name="A126248594V_Latest">Data15!$FS$17</definedName>
    <definedName name="A126248598C">Data14!$FZ$1:$FZ$10,Data14!$FZ$11:$FZ$17</definedName>
    <definedName name="A126248598C_Data">Data14!$FZ$11:$FZ$17</definedName>
    <definedName name="A126248598C_Latest">Data14!$FZ$17</definedName>
    <definedName name="A126248602J">Data14!$IB$1:$IB$10,Data14!$IB$11:$IB$17</definedName>
    <definedName name="A126248602J_Data">Data14!$IB$11:$IB$17</definedName>
    <definedName name="A126248602J_Latest">Data14!$IB$17</definedName>
    <definedName name="A126248606T">Data15!$M$1:$M$10,Data15!$M$11:$M$17</definedName>
    <definedName name="A126248606T_Data">Data15!$M$11:$M$17</definedName>
    <definedName name="A126248606T_Latest">Data15!$M$17</definedName>
    <definedName name="A126248610J">Data15!$ER$1:$ER$10,Data15!$ER$11:$ER$17</definedName>
    <definedName name="A126248610J_Data">Data15!$ER$11:$ER$17</definedName>
    <definedName name="A126248610J_Latest">Data15!$ER$17</definedName>
    <definedName name="A126248614T">Data15!$GT$1:$GT$10,Data15!$GT$11:$GT$17</definedName>
    <definedName name="A126248614T_Data">Data15!$GT$11:$GT$17</definedName>
    <definedName name="A126248614T_Latest">Data15!$GT$17</definedName>
    <definedName name="A126248618A">Data16!$L$1:$L$10,Data16!$L$11:$L$17</definedName>
    <definedName name="A126248618A_Data">Data16!$L$11:$L$17</definedName>
    <definedName name="A126248618A_Latest">Data16!$L$17</definedName>
    <definedName name="A126248622T">Data16!$AM$1:$AM$10,Data16!$AM$11:$AM$17</definedName>
    <definedName name="A126248622T_Data">Data16!$AM$11:$AM$17</definedName>
    <definedName name="A126248622T_Latest">Data16!$AM$17</definedName>
    <definedName name="A126248626A">Data16!$CO$1:$CO$10,Data16!$CO$11:$CO$17</definedName>
    <definedName name="A126248626A_Data">Data16!$CO$11:$CO$17</definedName>
    <definedName name="A126248626A_Latest">Data16!$CO$17</definedName>
    <definedName name="A126248630T">Data15!$DW$1:$DW$10,Data15!$DW$11:$DW$17</definedName>
    <definedName name="A126248630T_Data">Data15!$DW$11:$DW$17</definedName>
    <definedName name="A126248630T_Latest">Data15!$DW$17</definedName>
    <definedName name="A126248634A">Data15!$IA$1:$IA$10,Data15!$IA$11:$IA$17</definedName>
    <definedName name="A126248634A_Data">Data15!$IA$11:$IA$17</definedName>
    <definedName name="A126248634A_Latest">Data15!$IA$17</definedName>
    <definedName name="A126248638K">Data14!$HG$1:$HG$10,Data14!$HG$11:$HG$17</definedName>
    <definedName name="A126248638K_Data">Data14!$HG$11:$HG$17</definedName>
    <definedName name="A126248638K_Latest">Data14!$HG$17</definedName>
    <definedName name="A126248642A">Data15!$AT$1:$AT$10,Data15!$AT$11:$AT$17</definedName>
    <definedName name="A126248642A_Data">Data15!$AT$11:$AT$17</definedName>
    <definedName name="A126248642A_Latest">Data15!$AT$17</definedName>
    <definedName name="A126248646K">Data15!$BU$1:$BU$10,Data15!$BU$11:$BU$17</definedName>
    <definedName name="A126248646K_Data">Data15!$BU$11:$BU$17</definedName>
    <definedName name="A126248646K_Latest">Data15!$BU$17</definedName>
    <definedName name="A126248650A">Data16!$BN$1:$BN$10,Data16!$BN$11:$BN$17</definedName>
    <definedName name="A126248650A_Data">Data16!$BN$11:$BN$17</definedName>
    <definedName name="A126248650A_Latest">Data16!$BN$17</definedName>
    <definedName name="A126248654K">Data16!$DP$1:$DP$10,Data16!$DP$11:$DP$17</definedName>
    <definedName name="A126248654K_Data">Data16!$DP$11:$DP$17</definedName>
    <definedName name="A126248654K_Latest">Data16!$DP$17</definedName>
    <definedName name="A126248658V">Data14!$FE$1:$FE$10,Data14!$FE$11:$FE$17</definedName>
    <definedName name="A126248658V_Data">Data14!$FE$11:$FE$17</definedName>
    <definedName name="A126248658V_Latest">Data14!$FE$17</definedName>
    <definedName name="A126248662K">Data15!$CV$1:$CV$10,Data15!$CV$11:$CV$17</definedName>
    <definedName name="A126248662K_Data">Data15!$CV$11:$CV$17</definedName>
    <definedName name="A126248662K_Latest">Data15!$CV$17</definedName>
    <definedName name="A126248666V">Data15!$FY$1:$FY$10,Data15!$FY$11:$FY$17</definedName>
    <definedName name="A126248666V_Data">Data15!$FY$11:$FY$17</definedName>
    <definedName name="A126248666V_Latest">Data15!$FY$17</definedName>
    <definedName name="A126248670K">Data14!$GF$1:$GF$10,Data14!$GF$11:$GF$17</definedName>
    <definedName name="A126248670K_Data">Data14!$GF$11:$GF$17</definedName>
    <definedName name="A126248670K_Latest">Data14!$GF$17</definedName>
    <definedName name="A126248674V">Data14!$IH$1:$IH$10,Data14!$IH$11:$IH$17</definedName>
    <definedName name="A126248674V_Data">Data14!$IH$11:$IH$17</definedName>
    <definedName name="A126248674V_Latest">Data14!$IH$17</definedName>
    <definedName name="A126248678C">Data15!$S$1:$S$10,Data15!$S$11:$S$17</definedName>
    <definedName name="A126248678C_Data">Data15!$S$11:$S$17</definedName>
    <definedName name="A126248678C_Latest">Data15!$S$17</definedName>
    <definedName name="A126248682V">Data15!$EX$1:$EX$10,Data15!$EX$11:$EX$17</definedName>
    <definedName name="A126248682V_Data">Data15!$EX$11:$EX$17</definedName>
    <definedName name="A126248682V_Latest">Data15!$EX$17</definedName>
    <definedName name="A126248686C">Data15!$GZ$1:$GZ$10,Data15!$GZ$11:$GZ$17</definedName>
    <definedName name="A126248686C_Data">Data15!$GZ$11:$GZ$17</definedName>
    <definedName name="A126248686C_Latest">Data15!$GZ$17</definedName>
    <definedName name="A126248690V">Data16!$R$1:$R$10,Data16!$R$11:$R$17</definedName>
    <definedName name="A126248690V_Data">Data16!$R$11:$R$17</definedName>
    <definedName name="A126248690V_Latest">Data16!$R$17</definedName>
    <definedName name="A126248694C">Data16!$AS$1:$AS$10,Data16!$AS$11:$AS$17</definedName>
    <definedName name="A126248694C_Data">Data16!$AS$11:$AS$17</definedName>
    <definedName name="A126248694C_Latest">Data16!$AS$17</definedName>
    <definedName name="A126248698L">Data16!$CU$1:$CU$10,Data16!$CU$11:$CU$17</definedName>
    <definedName name="A126248698L_Data">Data16!$CU$11:$CU$17</definedName>
    <definedName name="A126248698L_Latest">Data16!$CU$17</definedName>
    <definedName name="A126248702T">Data15!$EC$1:$EC$10,Data15!$EC$11:$EC$17</definedName>
    <definedName name="A126248702T_Data">Data15!$EC$11:$EC$17</definedName>
    <definedName name="A126248702T_Latest">Data15!$EC$17</definedName>
    <definedName name="A126248706A">Data15!$IG$1:$IG$10,Data15!$IG$11:$IG$17</definedName>
    <definedName name="A126248706A_Data">Data15!$IG$11:$IG$17</definedName>
    <definedName name="A126248706A_Latest">Data15!$IG$17</definedName>
    <definedName name="A126248710T">Data14!$HM$1:$HM$10,Data14!$HM$11:$HM$17</definedName>
    <definedName name="A126248710T_Data">Data14!$HM$11:$HM$17</definedName>
    <definedName name="A126248710T_Latest">Data14!$HM$17</definedName>
    <definedName name="A126248714A">Data15!$AZ$1:$AZ$10,Data15!$AZ$11:$AZ$17</definedName>
    <definedName name="A126248714A_Data">Data15!$AZ$11:$AZ$17</definedName>
    <definedName name="A126248714A_Latest">Data15!$AZ$17</definedName>
    <definedName name="A126248718K">Data15!$CA$1:$CA$10,Data15!$CA$11:$CA$17</definedName>
    <definedName name="A126248718K_Data">Data15!$CA$11:$CA$17</definedName>
    <definedName name="A126248718K_Latest">Data15!$CA$17</definedName>
    <definedName name="A126248722A">Data16!$BT$1:$BT$10,Data16!$BT$11:$BT$17</definedName>
    <definedName name="A126248722A_Data">Data16!$BT$11:$BT$17</definedName>
    <definedName name="A126248722A_Latest">Data16!$BT$17</definedName>
    <definedName name="A126248726K">Data16!$DV$1:$DV$10,Data16!$DV$11:$DV$17</definedName>
    <definedName name="A126248726K_Data">Data16!$DV$11:$DV$17</definedName>
    <definedName name="A126248726K_Latest">Data16!$DV$17</definedName>
    <definedName name="A126248730A">Data14!$FK$1:$FK$10,Data14!$FK$11:$FK$17</definedName>
    <definedName name="A126248730A_Data">Data14!$FK$11:$FK$17</definedName>
    <definedName name="A126248730A_Latest">Data14!$FK$17</definedName>
    <definedName name="A126248734K">Data15!$DB$1:$DB$10,Data15!$DB$11:$DB$17</definedName>
    <definedName name="A126248734K_Data">Data15!$DB$11:$DB$17</definedName>
    <definedName name="A126248734K_Latest">Data15!$DB$17</definedName>
    <definedName name="A126248738V">Data15!$GE$1:$GE$10,Data15!$GE$11:$GE$17</definedName>
    <definedName name="A126248738V_Data">Data15!$GE$11:$GE$17</definedName>
    <definedName name="A126248738V_Latest">Data15!$GE$17</definedName>
    <definedName name="A126248742K">Data14!$GL$1:$GL$10,Data14!$GL$11:$GL$17</definedName>
    <definedName name="A126248742K_Data">Data14!$GL$11:$GL$17</definedName>
    <definedName name="A126248742K_Latest">Data14!$GL$17</definedName>
    <definedName name="A126248746V">Data14!$IN$1:$IN$10,Data14!$IN$11:$IN$17</definedName>
    <definedName name="A126248746V_Data">Data14!$IN$11:$IN$17</definedName>
    <definedName name="A126248746V_Latest">Data14!$IN$17</definedName>
    <definedName name="A126248750K">Data15!$Y$1:$Y$10,Data15!$Y$11:$Y$17</definedName>
    <definedName name="A126248750K_Data">Data15!$Y$11:$Y$17</definedName>
    <definedName name="A126248750K_Latest">Data15!$Y$17</definedName>
    <definedName name="A126248754V">Data15!$FD$1:$FD$10,Data15!$FD$11:$FD$17</definedName>
    <definedName name="A126248754V_Data">Data15!$FD$11:$FD$17</definedName>
    <definedName name="A126248754V_Latest">Data15!$FD$17</definedName>
    <definedName name="A126248758C">Data15!$HF$1:$HF$10,Data15!$HF$11:$HF$17</definedName>
    <definedName name="A126248758C_Data">Data15!$HF$11:$HF$17</definedName>
    <definedName name="A126248758C_Latest">Data15!$HF$17</definedName>
    <definedName name="A126248834V">Data16!$U$1:$U$10,Data16!$U$11:$U$17</definedName>
    <definedName name="A126248834V_Data">Data16!$U$11:$U$17</definedName>
    <definedName name="A126248834V_Latest">Data16!$U$17</definedName>
    <definedName name="A126248838C">Data16!$AV$1:$AV$10,Data16!$AV$11:$AV$17</definedName>
    <definedName name="A126248838C_Data">Data16!$AV$11:$AV$17</definedName>
    <definedName name="A126248838C_Latest">Data16!$AV$17</definedName>
    <definedName name="A126248842V">Data16!$CX$1:$CX$10,Data16!$CX$11:$CX$17</definedName>
    <definedName name="A126248842V_Data">Data16!$CX$11:$CX$17</definedName>
    <definedName name="A126248842V_Latest">Data16!$CX$17</definedName>
    <definedName name="A126248846C">Data15!$EF$1:$EF$10,Data15!$EF$11:$EF$17</definedName>
    <definedName name="A126248846C_Data">Data15!$EF$11:$EF$17</definedName>
    <definedName name="A126248846C_Latest">Data15!$EF$17</definedName>
    <definedName name="A126248850V">Data15!$IJ$1:$IJ$10,Data15!$IJ$11:$IJ$17</definedName>
    <definedName name="A126248850V_Data">Data15!$IJ$11:$IJ$17</definedName>
    <definedName name="A126248850V_Latest">Data15!$IJ$17</definedName>
    <definedName name="A126248854C">Data14!$HP$1:$HP$10,Data14!$HP$11:$HP$17</definedName>
    <definedName name="A126248854C_Data">Data14!$HP$11:$HP$17</definedName>
    <definedName name="A126248854C_Latest">Data14!$HP$17</definedName>
    <definedName name="A126248858L">Data15!$BC$1:$BC$10,Data15!$BC$11:$BC$17</definedName>
    <definedName name="A126248858L_Data">Data15!$BC$11:$BC$17</definedName>
    <definedName name="A126248858L_Latest">Data15!$BC$17</definedName>
    <definedName name="A126248862C">Data15!$CD$1:$CD$10,Data15!$CD$11:$CD$17</definedName>
    <definedName name="A126248862C_Data">Data15!$CD$11:$CD$17</definedName>
    <definedName name="A126248862C_Latest">Data15!$CD$17</definedName>
    <definedName name="A126248866L">Data16!$BW$1:$BW$10,Data16!$BW$11:$BW$17</definedName>
    <definedName name="A126248866L_Data">Data16!$BW$11:$BW$17</definedName>
    <definedName name="A126248866L_Latest">Data16!$BW$17</definedName>
    <definedName name="A126248870C">Data16!$DY$1:$DY$10,Data16!$DY$11:$DY$17</definedName>
    <definedName name="A126248870C_Data">Data16!$DY$11:$DY$17</definedName>
    <definedName name="A126248870C_Latest">Data16!$DY$17</definedName>
    <definedName name="A126248874L">Data14!$FN$1:$FN$10,Data14!$FN$11:$FN$17</definedName>
    <definedName name="A126248874L_Data">Data14!$FN$11:$FN$17</definedName>
    <definedName name="A126248874L_Latest">Data14!$FN$17</definedName>
    <definedName name="A126248878W">Data15!$DE$1:$DE$10,Data15!$DE$11:$DE$17</definedName>
    <definedName name="A126248878W_Data">Data15!$DE$11:$DE$17</definedName>
    <definedName name="A126248878W_Latest">Data15!$DE$17</definedName>
    <definedName name="A126248882L">Data15!$GH$1:$GH$10,Data15!$GH$11:$GH$17</definedName>
    <definedName name="A126248882L_Data">Data15!$GH$11:$GH$17</definedName>
    <definedName name="A126248882L_Latest">Data15!$GH$17</definedName>
    <definedName name="A126248886W">Data14!$GO$1:$GO$10,Data14!$GO$11:$GO$17</definedName>
    <definedName name="A126248886W_Data">Data14!$GO$11:$GO$17</definedName>
    <definedName name="A126248886W_Latest">Data14!$GO$17</definedName>
    <definedName name="A126248890L">Data14!$IQ$1:$IQ$10,Data14!$IQ$11:$IQ$17</definedName>
    <definedName name="A126248890L_Data">Data14!$IQ$11:$IQ$17</definedName>
    <definedName name="A126248890L_Latest">Data14!$IQ$17</definedName>
    <definedName name="A126248894W">Data15!$AB$1:$AB$10,Data15!$AB$11:$AB$17</definedName>
    <definedName name="A126248894W_Data">Data15!$AB$11:$AB$17</definedName>
    <definedName name="A126248894W_Latest">Data15!$AB$17</definedName>
    <definedName name="A126248898F">Data15!$FG$1:$FG$10,Data15!$FG$11:$FG$17</definedName>
    <definedName name="A126248898F_Data">Data15!$FG$11:$FG$17</definedName>
    <definedName name="A126248898F_Latest">Data15!$FG$17</definedName>
    <definedName name="A126248902K">Data15!$HI$1:$HI$10,Data15!$HI$11:$HI$17</definedName>
    <definedName name="A126248902K_Data">Data15!$HI$11:$HI$17</definedName>
    <definedName name="A126248902K_Latest">Data15!$HI$17</definedName>
    <definedName name="A126248906V">Data16!$AD$1:$AD$10,Data16!$AD$11:$AD$17</definedName>
    <definedName name="A126248906V_Data">Data16!$AD$11:$AD$17</definedName>
    <definedName name="A126248906V_Latest">Data16!$AD$17</definedName>
    <definedName name="A126248910K">Data16!$BE$1:$BE$10,Data16!$BE$11:$BE$17</definedName>
    <definedName name="A126248910K_Data">Data16!$BE$11:$BE$17</definedName>
    <definedName name="A126248910K_Latest">Data16!$BE$17</definedName>
    <definedName name="A126248914V">Data16!$DG$1:$DG$10,Data16!$DG$11:$DG$17</definedName>
    <definedName name="A126248914V_Data">Data16!$DG$11:$DG$17</definedName>
    <definedName name="A126248914V_Latest">Data16!$DG$17</definedName>
    <definedName name="A126248918C">Data15!$EO$1:$EO$10,Data15!$EO$11:$EO$17</definedName>
    <definedName name="A126248918C_Data">Data15!$EO$11:$EO$17</definedName>
    <definedName name="A126248918C_Latest">Data15!$EO$17</definedName>
    <definedName name="A126248922V">Data16!$C$1:$C$10,Data16!$C$11:$C$17</definedName>
    <definedName name="A126248922V_Data">Data16!$C$11:$C$17</definedName>
    <definedName name="A126248922V_Latest">Data16!$C$17</definedName>
    <definedName name="A126248926C">Data14!$HY$1:$HY$10,Data14!$HY$11:$HY$17</definedName>
    <definedName name="A126248926C_Data">Data14!$HY$11:$HY$17</definedName>
    <definedName name="A126248926C_Latest">Data14!$HY$17</definedName>
    <definedName name="A126248930V">Data15!$BL$1:$BL$10,Data15!$BL$11:$BL$17</definedName>
    <definedName name="A126248930V_Data">Data15!$BL$11:$BL$17</definedName>
    <definedName name="A126248930V_Latest">Data15!$BL$17</definedName>
    <definedName name="A126248934C">Data15!$CM$1:$CM$10,Data15!$CM$11:$CM$17</definedName>
    <definedName name="A126248934C_Data">Data15!$CM$11:$CM$17</definedName>
    <definedName name="A126248934C_Latest">Data15!$CM$17</definedName>
    <definedName name="A126248938L">Data16!$CF$1:$CF$10,Data16!$CF$11:$CF$17</definedName>
    <definedName name="A126248938L_Data">Data16!$CF$11:$CF$17</definedName>
    <definedName name="A126248938L_Latest">Data16!$CF$17</definedName>
    <definedName name="A126248942C">Data16!$EH$1:$EH$10,Data16!$EH$11:$EH$17</definedName>
    <definedName name="A126248942C_Data">Data16!$EH$11:$EH$17</definedName>
    <definedName name="A126248942C_Latest">Data16!$EH$17</definedName>
    <definedName name="A126248946L">Data14!$FW$1:$FW$10,Data14!$FW$11:$FW$17</definedName>
    <definedName name="A126248946L_Data">Data14!$FW$11:$FW$17</definedName>
    <definedName name="A126248946L_Latest">Data14!$FW$17</definedName>
    <definedName name="A126248950C">Data15!$DN$1:$DN$10,Data15!$DN$11:$DN$17</definedName>
    <definedName name="A126248950C_Data">Data15!$DN$11:$DN$17</definedName>
    <definedName name="A126248950C_Latest">Data15!$DN$17</definedName>
    <definedName name="A126248954L">Data15!$GQ$1:$GQ$10,Data15!$GQ$11:$GQ$17</definedName>
    <definedName name="A126248954L_Data">Data15!$GQ$11:$GQ$17</definedName>
    <definedName name="A126248954L_Latest">Data15!$GQ$17</definedName>
    <definedName name="A126248958W">Data14!$GX$1:$GX$10,Data14!$GX$11:$GX$17</definedName>
    <definedName name="A126248958W_Data">Data14!$GX$11:$GX$17</definedName>
    <definedName name="A126248958W_Latest">Data14!$GX$17</definedName>
    <definedName name="A126248962L">Data15!$J$1:$J$10,Data15!$J$11:$J$17</definedName>
    <definedName name="A126248962L_Data">Data15!$J$11:$J$17</definedName>
    <definedName name="A126248962L_Latest">Data15!$J$17</definedName>
    <definedName name="A126248966W">Data15!$AK$1:$AK$10,Data15!$AK$11:$AK$17</definedName>
    <definedName name="A126248966W_Data">Data15!$AK$11:$AK$17</definedName>
    <definedName name="A126248966W_Latest">Data15!$AK$17</definedName>
    <definedName name="A126248970L">Data15!$FP$1:$FP$10,Data15!$FP$11:$FP$17</definedName>
    <definedName name="A126248970L_Data">Data15!$FP$11:$FP$17</definedName>
    <definedName name="A126248970L_Latest">Data15!$FP$17</definedName>
    <definedName name="A126248974W">Data15!$HR$1:$HR$10,Data15!$HR$11:$HR$17</definedName>
    <definedName name="A126248974W_Data">Data15!$HR$11:$HR$17</definedName>
    <definedName name="A126248974W_Latest">Data15!$HR$17</definedName>
    <definedName name="A126248978F">Data16!$I$1:$I$10,Data16!$I$11:$I$17</definedName>
    <definedName name="A126248978F_Data">Data16!$I$11:$I$17</definedName>
    <definedName name="A126248978F_Latest">Data16!$I$17</definedName>
    <definedName name="A126248982W">Data16!$AJ$1:$AJ$10,Data16!$AJ$11:$AJ$17</definedName>
    <definedName name="A126248982W_Data">Data16!$AJ$11:$AJ$17</definedName>
    <definedName name="A126248982W_Latest">Data16!$AJ$17</definedName>
    <definedName name="A126248986F">Data16!$CL$1:$CL$10,Data16!$CL$11:$CL$17</definedName>
    <definedName name="A126248986F_Data">Data16!$CL$11:$CL$17</definedName>
    <definedName name="A126248986F_Latest">Data16!$CL$17</definedName>
    <definedName name="A126248990W">Data15!$DT$1:$DT$10,Data15!$DT$11:$DT$17</definedName>
    <definedName name="A126248990W_Data">Data15!$DT$11:$DT$17</definedName>
    <definedName name="A126248990W_Latest">Data15!$DT$17</definedName>
    <definedName name="A126248994F">Data15!$HX$1:$HX$10,Data15!$HX$11:$HX$17</definedName>
    <definedName name="A126248994F_Data">Data15!$HX$11:$HX$17</definedName>
    <definedName name="A126248994F_Latest">Data15!$HX$17</definedName>
    <definedName name="A126248998R">Data14!$HD$1:$HD$10,Data14!$HD$11:$HD$17</definedName>
    <definedName name="A126248998R_Data">Data14!$HD$11:$HD$17</definedName>
    <definedName name="A126248998R_Latest">Data14!$HD$17</definedName>
    <definedName name="A126249002W">Data15!$AQ$1:$AQ$10,Data15!$AQ$11:$AQ$17</definedName>
    <definedName name="A126249002W_Data">Data15!$AQ$11:$AQ$17</definedName>
    <definedName name="A126249002W_Latest">Data15!$AQ$17</definedName>
    <definedName name="A126249006F">Data15!$BR$1:$BR$10,Data15!$BR$11:$BR$17</definedName>
    <definedName name="A126249006F_Data">Data15!$BR$11:$BR$17</definedName>
    <definedName name="A126249006F_Latest">Data15!$BR$17</definedName>
    <definedName name="A126249010W">Data16!$BK$1:$BK$10,Data16!$BK$11:$BK$17</definedName>
    <definedName name="A126249010W_Data">Data16!$BK$11:$BK$17</definedName>
    <definedName name="A126249010W_Latest">Data16!$BK$17</definedName>
    <definedName name="A126249014F">Data16!$DM$1:$DM$10,Data16!$DM$11:$DM$17</definedName>
    <definedName name="A126249014F_Data">Data16!$DM$11:$DM$17</definedName>
    <definedName name="A126249014F_Latest">Data16!$DM$17</definedName>
    <definedName name="A126249018R">Data14!$FB$1:$FB$10,Data14!$FB$11:$FB$17</definedName>
    <definedName name="A126249018R_Data">Data14!$FB$11:$FB$17</definedName>
    <definedName name="A126249018R_Latest">Data14!$FB$17</definedName>
    <definedName name="A126249022F">Data15!$CS$1:$CS$10,Data15!$CS$11:$CS$17</definedName>
    <definedName name="A126249022F_Data">Data15!$CS$11:$CS$17</definedName>
    <definedName name="A126249022F_Latest">Data15!$CS$17</definedName>
    <definedName name="A126249026R">Data15!$FV$1:$FV$10,Data15!$FV$11:$FV$17</definedName>
    <definedName name="A126249026R_Data">Data15!$FV$11:$FV$17</definedName>
    <definedName name="A126249026R_Latest">Data15!$FV$17</definedName>
    <definedName name="A126249030F">Data14!$GC$1:$GC$10,Data14!$GC$11:$GC$17</definedName>
    <definedName name="A126249030F_Data">Data14!$GC$11:$GC$17</definedName>
    <definedName name="A126249030F_Latest">Data14!$GC$17</definedName>
    <definedName name="A126249034R">Data14!$IE$1:$IE$10,Data14!$IE$11:$IE$17</definedName>
    <definedName name="A126249034R_Data">Data14!$IE$11:$IE$17</definedName>
    <definedName name="A126249034R_Latest">Data14!$IE$17</definedName>
    <definedName name="A126249038X">Data15!$P$1:$P$10,Data15!$P$11:$P$17</definedName>
    <definedName name="A126249038X_Data">Data15!$P$11:$P$17</definedName>
    <definedName name="A126249038X_Latest">Data15!$P$17</definedName>
    <definedName name="A126249042R">Data15!$EU$1:$EU$10,Data15!$EU$11:$EU$17</definedName>
    <definedName name="A126249042R_Data">Data15!$EU$11:$EU$17</definedName>
    <definedName name="A126249042R_Latest">Data15!$EU$17</definedName>
    <definedName name="A126249046X">Data15!$GW$1:$GW$10,Data15!$GW$11:$GW$17</definedName>
    <definedName name="A126249046X_Data">Data15!$GW$11:$GW$17</definedName>
    <definedName name="A126249046X_Latest">Data15!$GW$17</definedName>
    <definedName name="A126249122R">Data16!$O$1:$O$10,Data16!$O$11:$O$17</definedName>
    <definedName name="A126249122R_Data">Data16!$O$11:$O$17</definedName>
    <definedName name="A126249122R_Latest">Data16!$O$17</definedName>
    <definedName name="A126249126X">Data16!$AP$1:$AP$10,Data16!$AP$11:$AP$17</definedName>
    <definedName name="A126249126X_Data">Data16!$AP$11:$AP$17</definedName>
    <definedName name="A126249126X_Latest">Data16!$AP$17</definedName>
    <definedName name="A126249130R">Data16!$CR$1:$CR$10,Data16!$CR$11:$CR$17</definedName>
    <definedName name="A126249130R_Data">Data16!$CR$11:$CR$17</definedName>
    <definedName name="A126249130R_Latest">Data16!$CR$17</definedName>
    <definedName name="A126249134X">Data15!$DZ$1:$DZ$10,Data15!$DZ$11:$DZ$17</definedName>
    <definedName name="A126249134X_Data">Data15!$DZ$11:$DZ$17</definedName>
    <definedName name="A126249134X_Latest">Data15!$DZ$17</definedName>
    <definedName name="A126249138J">Data15!$ID$1:$ID$10,Data15!$ID$11:$ID$17</definedName>
    <definedName name="A126249138J_Data">Data15!$ID$11:$ID$17</definedName>
    <definedName name="A126249138J_Latest">Data15!$ID$17</definedName>
    <definedName name="A126249142X">Data14!$HJ$1:$HJ$10,Data14!$HJ$11:$HJ$17</definedName>
    <definedName name="A126249142X_Data">Data14!$HJ$11:$HJ$17</definedName>
    <definedName name="A126249142X_Latest">Data14!$HJ$17</definedName>
    <definedName name="A126249146J">Data15!$AW$1:$AW$10,Data15!$AW$11:$AW$17</definedName>
    <definedName name="A126249146J_Data">Data15!$AW$11:$AW$17</definedName>
    <definedName name="A126249146J_Latest">Data15!$AW$17</definedName>
    <definedName name="A126249150X">Data15!$BX$1:$BX$10,Data15!$BX$11:$BX$17</definedName>
    <definedName name="A126249150X_Data">Data15!$BX$11:$BX$17</definedName>
    <definedName name="A126249150X_Latest">Data15!$BX$17</definedName>
    <definedName name="A126249154J">Data16!$BQ$1:$BQ$10,Data16!$BQ$11:$BQ$17</definedName>
    <definedName name="A126249154J_Data">Data16!$BQ$11:$BQ$17</definedName>
    <definedName name="A126249154J_Latest">Data16!$BQ$17</definedName>
    <definedName name="A126249158T">Data16!$DS$1:$DS$10,Data16!$DS$11:$DS$17</definedName>
    <definedName name="A126249158T_Data">Data16!$DS$11:$DS$17</definedName>
    <definedName name="A126249158T_Latest">Data16!$DS$17</definedName>
    <definedName name="A126249162J">Data14!$FH$1:$FH$10,Data14!$FH$11:$FH$17</definedName>
    <definedName name="A126249162J_Data">Data14!$FH$11:$FH$17</definedName>
    <definedName name="A126249162J_Latest">Data14!$FH$17</definedName>
    <definedName name="A126249166T">Data15!$CY$1:$CY$10,Data15!$CY$11:$CY$17</definedName>
    <definedName name="A126249166T_Data">Data15!$CY$11:$CY$17</definedName>
    <definedName name="A126249166T_Latest">Data15!$CY$17</definedName>
    <definedName name="A126249170J">Data15!$GB$1:$GB$10,Data15!$GB$11:$GB$17</definedName>
    <definedName name="A126249170J_Data">Data15!$GB$11:$GB$17</definedName>
    <definedName name="A126249170J_Latest">Data15!$GB$17</definedName>
    <definedName name="A126249174T">Data14!$GI$1:$GI$10,Data14!$GI$11:$GI$17</definedName>
    <definedName name="A126249174T_Data">Data14!$GI$11:$GI$17</definedName>
    <definedName name="A126249174T_Latest">Data14!$GI$17</definedName>
    <definedName name="A126249178A">Data14!$IK$1:$IK$10,Data14!$IK$11:$IK$17</definedName>
    <definedName name="A126249178A_Data">Data14!$IK$11:$IK$17</definedName>
    <definedName name="A126249178A_Latest">Data14!$IK$17</definedName>
    <definedName name="A126249182T">Data15!$V$1:$V$10,Data15!$V$11:$V$17</definedName>
    <definedName name="A126249182T_Data">Data15!$V$11:$V$17</definedName>
    <definedName name="A126249182T_Latest">Data15!$V$17</definedName>
    <definedName name="A126249186A">Data15!$FA$1:$FA$10,Data15!$FA$11:$FA$17</definedName>
    <definedName name="A126249186A_Data">Data15!$FA$11:$FA$17</definedName>
    <definedName name="A126249186A_Latest">Data15!$FA$17</definedName>
    <definedName name="A126249190T">Data15!$HC$1:$HC$10,Data15!$HC$11:$HC$17</definedName>
    <definedName name="A126249190T_Data">Data15!$HC$11:$HC$17</definedName>
    <definedName name="A126249190T_Latest">Data15!$HC$17</definedName>
    <definedName name="A126249194A">Data16!$AA$1:$AA$10,Data16!$AA$11:$AA$17</definedName>
    <definedName name="A126249194A_Data">Data16!$AA$11:$AA$17</definedName>
    <definedName name="A126249194A_Latest">Data16!$AA$17</definedName>
    <definedName name="A126249198K">Data16!$BB$1:$BB$10,Data16!$BB$11:$BB$17</definedName>
    <definedName name="A126249198K_Data">Data16!$BB$11:$BB$17</definedName>
    <definedName name="A126249198K_Latest">Data16!$BB$17</definedName>
    <definedName name="A126249202R">Data16!$DD$1:$DD$10,Data16!$DD$11:$DD$17</definedName>
    <definedName name="A126249202R_Data">Data16!$DD$11:$DD$17</definedName>
    <definedName name="A126249202R_Latest">Data16!$DD$17</definedName>
    <definedName name="A126249206X">Data15!$EL$1:$EL$10,Data15!$EL$11:$EL$17</definedName>
    <definedName name="A126249206X_Data">Data15!$EL$11:$EL$17</definedName>
    <definedName name="A126249206X_Latest">Data15!$EL$17</definedName>
    <definedName name="A126249210R">Data15!$IP$1:$IP$10,Data15!$IP$11:$IP$17</definedName>
    <definedName name="A126249210R_Data">Data15!$IP$11:$IP$17</definedName>
    <definedName name="A126249210R_Latest">Data15!$IP$17</definedName>
    <definedName name="A126249214X">Data14!$HV$1:$HV$10,Data14!$HV$11:$HV$17</definedName>
    <definedName name="A126249214X_Data">Data14!$HV$11:$HV$17</definedName>
    <definedName name="A126249214X_Latest">Data14!$HV$17</definedName>
    <definedName name="A126249218J">Data15!$BI$1:$BI$10,Data15!$BI$11:$BI$17</definedName>
    <definedName name="A126249218J_Data">Data15!$BI$11:$BI$17</definedName>
    <definedName name="A126249218J_Latest">Data15!$BI$17</definedName>
    <definedName name="A126249222X">Data15!$CJ$1:$CJ$10,Data15!$CJ$11:$CJ$17</definedName>
    <definedName name="A126249222X_Data">Data15!$CJ$11:$CJ$17</definedName>
    <definedName name="A126249222X_Latest">Data15!$CJ$17</definedName>
    <definedName name="A126249226J">Data16!$CC$1:$CC$10,Data16!$CC$11:$CC$17</definedName>
    <definedName name="A126249226J_Data">Data16!$CC$11:$CC$17</definedName>
    <definedName name="A126249226J_Latest">Data16!$CC$17</definedName>
    <definedName name="A126249230X">Data16!$EE$1:$EE$10,Data16!$EE$11:$EE$17</definedName>
    <definedName name="A126249230X_Data">Data16!$EE$11:$EE$17</definedName>
    <definedName name="A126249230X_Latest">Data16!$EE$17</definedName>
    <definedName name="A126249234J">Data14!$FT$1:$FT$10,Data14!$FT$11:$FT$17</definedName>
    <definedName name="A126249234J_Data">Data14!$FT$11:$FT$17</definedName>
    <definedName name="A126249234J_Latest">Data14!$FT$17</definedName>
    <definedName name="A126249238T">Data15!$DK$1:$DK$10,Data15!$DK$11:$DK$17</definedName>
    <definedName name="A126249238T_Data">Data15!$DK$11:$DK$17</definedName>
    <definedName name="A126249238T_Latest">Data15!$DK$17</definedName>
    <definedName name="A126249242J">Data15!$GN$1:$GN$10,Data15!$GN$11:$GN$17</definedName>
    <definedName name="A126249242J_Data">Data15!$GN$11:$GN$17</definedName>
    <definedName name="A126249242J_Latest">Data15!$GN$17</definedName>
    <definedName name="A126249246T">Data14!$GU$1:$GU$10,Data14!$GU$11:$GU$17</definedName>
    <definedName name="A126249246T_Data">Data14!$GU$11:$GU$17</definedName>
    <definedName name="A126249246T_Latest">Data14!$GU$17</definedName>
    <definedName name="A126249250J">Data15!$G$1:$G$10,Data15!$G$11:$G$17</definedName>
    <definedName name="A126249250J_Data">Data15!$G$11:$G$17</definedName>
    <definedName name="A126249250J_Latest">Data15!$G$17</definedName>
    <definedName name="A126249254T">Data15!$AH$1:$AH$10,Data15!$AH$11:$AH$17</definedName>
    <definedName name="A126249254T_Data">Data15!$AH$11:$AH$17</definedName>
    <definedName name="A126249254T_Latest">Data15!$AH$17</definedName>
    <definedName name="A126249258A">Data15!$FM$1:$FM$10,Data15!$FM$11:$FM$17</definedName>
    <definedName name="A126249258A_Data">Data15!$FM$11:$FM$17</definedName>
    <definedName name="A126249258A_Latest">Data15!$FM$17</definedName>
    <definedName name="A126249262T">Data15!$HO$1:$HO$10,Data15!$HO$11:$HO$17</definedName>
    <definedName name="A126249262T_Data">Data15!$HO$11:$HO$17</definedName>
    <definedName name="A126249262T_Latest">Data15!$HO$17</definedName>
    <definedName name="A126249266A">Data4!$DD$1:$DD$10,Data4!$DD$11:$DD$17</definedName>
    <definedName name="A126249266A_Data">Data4!$DD$11:$DD$17</definedName>
    <definedName name="A126249266A_Latest">Data4!$DD$17</definedName>
    <definedName name="A126249270T">Data4!$EE$1:$EE$10,Data4!$EE$11:$EE$17</definedName>
    <definedName name="A126249270T_Data">Data4!$EE$11:$EE$17</definedName>
    <definedName name="A126249270T_Latest">Data4!$EE$17</definedName>
    <definedName name="A126249274A">Data4!$GG$1:$GG$10,Data4!$GG$11:$GG$17</definedName>
    <definedName name="A126249274A_Data">Data4!$GG$11:$GG$17</definedName>
    <definedName name="A126249274A_Latest">Data4!$GG$17</definedName>
    <definedName name="A126249278K">Data3!$HO$1:$HO$10,Data3!$HO$11:$HO$17</definedName>
    <definedName name="A126249278K_Data">Data3!$HO$11:$HO$17</definedName>
    <definedName name="A126249278K_Latest">Data3!$HO$17</definedName>
    <definedName name="A126249282A">Data4!$CC$1:$CC$10,Data4!$CC$11:$CC$17</definedName>
    <definedName name="A126249282A_Data">Data4!$CC$11:$CC$17</definedName>
    <definedName name="A126249282A_Latest">Data4!$CC$17</definedName>
    <definedName name="A126249286K">Data3!$BI$1:$BI$10,Data3!$BI$11:$BI$17</definedName>
    <definedName name="A126249286K_Data">Data3!$BI$11:$BI$17</definedName>
    <definedName name="A126249286K_Latest">Data3!$BI$17</definedName>
    <definedName name="A126249290A">Data3!$EL$1:$EL$10,Data3!$EL$11:$EL$17</definedName>
    <definedName name="A126249290A_Data">Data3!$EL$11:$EL$17</definedName>
    <definedName name="A126249290A_Latest">Data3!$EL$17</definedName>
    <definedName name="A126249294K">Data3!$FM$1:$FM$10,Data3!$FM$11:$FM$17</definedName>
    <definedName name="A126249294K_Data">Data3!$FM$11:$FM$17</definedName>
    <definedName name="A126249294K_Latest">Data3!$FM$17</definedName>
    <definedName name="A126249298V">Data4!$FF$1:$FF$10,Data4!$FF$11:$FF$17</definedName>
    <definedName name="A126249298V_Data">Data4!$FF$11:$FF$17</definedName>
    <definedName name="A126249298V_Latest">Data4!$FF$17</definedName>
    <definedName name="A126249302X">Data4!$HH$1:$HH$10,Data4!$HH$11:$HH$17</definedName>
    <definedName name="A126249302X_Data">Data4!$HH$11:$HH$17</definedName>
    <definedName name="A126249302X_Latest">Data4!$HH$17</definedName>
    <definedName name="A126249306J">Data3!$G$1:$G$10,Data3!$G$11:$G$17</definedName>
    <definedName name="A126249306J_Data">Data3!$G$11:$G$17</definedName>
    <definedName name="A126249306J_Latest">Data3!$G$17</definedName>
    <definedName name="A126249310X">Data3!$GN$1:$GN$10,Data3!$GN$11:$GN$17</definedName>
    <definedName name="A126249310X_Data">Data3!$GN$11:$GN$17</definedName>
    <definedName name="A126249310X_Latest">Data3!$GN$17</definedName>
    <definedName name="A126249314J">Data4!$AA$1:$AA$10,Data4!$AA$11:$AA$17</definedName>
    <definedName name="A126249314J_Data">Data4!$AA$11:$AA$17</definedName>
    <definedName name="A126249314J_Latest">Data4!$AA$17</definedName>
    <definedName name="A126249318T">Data3!$AH$1:$AH$10,Data3!$AH$11:$AH$17</definedName>
    <definedName name="A126249318T_Data">Data3!$AH$11:$AH$17</definedName>
    <definedName name="A126249318T_Latest">Data3!$AH$17</definedName>
    <definedName name="A126249322J">Data3!$CJ$1:$CJ$10,Data3!$CJ$11:$CJ$17</definedName>
    <definedName name="A126249322J_Data">Data3!$CJ$11:$CJ$17</definedName>
    <definedName name="A126249322J_Latest">Data3!$CJ$17</definedName>
    <definedName name="A126249326T">Data3!$DK$1:$DK$10,Data3!$DK$11:$DK$17</definedName>
    <definedName name="A126249326T_Data">Data3!$DK$11:$DK$17</definedName>
    <definedName name="A126249326T_Latest">Data3!$DK$17</definedName>
    <definedName name="A126249330J">Data3!$IP$1:$IP$10,Data3!$IP$11:$IP$17</definedName>
    <definedName name="A126249330J_Data">Data3!$IP$11:$IP$17</definedName>
    <definedName name="A126249330J_Latest">Data3!$IP$17</definedName>
    <definedName name="A126249334T">Data4!$BB$1:$BB$10,Data4!$BB$11:$BB$17</definedName>
    <definedName name="A126249334T_Data">Data4!$BB$11:$BB$17</definedName>
    <definedName name="A126249334T_Latest">Data4!$BB$17</definedName>
    <definedName name="A126249338A">Data4!$CL$1:$CL$10,Data4!$CL$11:$CL$17</definedName>
    <definedName name="A126249338A_Data">Data4!$CL$11:$CL$17</definedName>
    <definedName name="A126249338A_Latest">Data4!$CL$17</definedName>
    <definedName name="A126249342T">Data4!$DM$1:$DM$10,Data4!$DM$11:$DM$17</definedName>
    <definedName name="A126249342T_Data">Data4!$DM$11:$DM$17</definedName>
    <definedName name="A126249342T_Latest">Data4!$DM$17</definedName>
    <definedName name="A126249346A">Data4!$FO$1:$FO$10,Data4!$FO$11:$FO$17</definedName>
    <definedName name="A126249346A_Data">Data4!$FO$11:$FO$17</definedName>
    <definedName name="A126249346A_Latest">Data4!$FO$17</definedName>
    <definedName name="A126249350T">Data3!$GW$1:$GW$10,Data3!$GW$11:$GW$17</definedName>
    <definedName name="A126249350T_Data">Data3!$GW$11:$GW$17</definedName>
    <definedName name="A126249350T_Latest">Data3!$GW$17</definedName>
    <definedName name="A126249354A">Data4!$BK$1:$BK$10,Data4!$BK$11:$BK$17</definedName>
    <definedName name="A126249354A_Data">Data4!$BK$11:$BK$17</definedName>
    <definedName name="A126249354A_Latest">Data4!$BK$17</definedName>
    <definedName name="A126249358K">Data3!$AQ$1:$AQ$10,Data3!$AQ$11:$AQ$17</definedName>
    <definedName name="A126249358K_Data">Data3!$AQ$11:$AQ$17</definedName>
    <definedName name="A126249358K_Latest">Data3!$AQ$17</definedName>
    <definedName name="A126249362A">Data3!$DT$1:$DT$10,Data3!$DT$11:$DT$17</definedName>
    <definedName name="A126249362A_Data">Data3!$DT$11:$DT$17</definedName>
    <definedName name="A126249362A_Latest">Data3!$DT$17</definedName>
    <definedName name="A126249366K">Data3!$EU$1:$EU$10,Data3!$EU$11:$EU$17</definedName>
    <definedName name="A126249366K_Data">Data3!$EU$11:$EU$17</definedName>
    <definedName name="A126249366K_Latest">Data3!$EU$17</definedName>
    <definedName name="A126249370A">Data4!$EN$1:$EN$10,Data4!$EN$11:$EN$17</definedName>
    <definedName name="A126249370A_Data">Data4!$EN$11:$EN$17</definedName>
    <definedName name="A126249370A_Latest">Data4!$EN$17</definedName>
    <definedName name="A126249374K">Data4!$GP$1:$GP$10,Data4!$GP$11:$GP$17</definedName>
    <definedName name="A126249374K_Data">Data4!$GP$11:$GP$17</definedName>
    <definedName name="A126249374K_Latest">Data4!$GP$17</definedName>
    <definedName name="A126249378V">Data2!$IE$1:$IE$10,Data2!$IE$11:$IE$17</definedName>
    <definedName name="A126249378V_Data">Data2!$IE$11:$IE$17</definedName>
    <definedName name="A126249378V_Latest">Data2!$IE$17</definedName>
    <definedName name="A126249382K">Data3!$FV$1:$FV$10,Data3!$FV$11:$FV$17</definedName>
    <definedName name="A126249382K_Data">Data3!$FV$11:$FV$17</definedName>
    <definedName name="A126249382K_Latest">Data3!$FV$17</definedName>
    <definedName name="A126249386V">Data4!$I$1:$I$10,Data4!$I$11:$I$17</definedName>
    <definedName name="A126249386V_Data">Data4!$I$11:$I$17</definedName>
    <definedName name="A126249386V_Latest">Data4!$I$17</definedName>
    <definedName name="A126249390K">Data3!$P$1:$P$10,Data3!$P$11:$P$17</definedName>
    <definedName name="A126249390K_Data">Data3!$P$11:$P$17</definedName>
    <definedName name="A126249390K_Latest">Data3!$P$17</definedName>
    <definedName name="A126249394V">Data3!$BR$1:$BR$10,Data3!$BR$11:$BR$17</definedName>
    <definedName name="A126249394V_Data">Data3!$BR$11:$BR$17</definedName>
    <definedName name="A126249394V_Latest">Data3!$BR$17</definedName>
    <definedName name="A126249398C">Data3!$CS$1:$CS$10,Data3!$CS$11:$CS$17</definedName>
    <definedName name="A126249398C_Data">Data3!$CS$11:$CS$17</definedName>
    <definedName name="A126249398C_Latest">Data3!$CS$17</definedName>
    <definedName name="A126249402J">Data3!$HX$1:$HX$10,Data3!$HX$11:$HX$17</definedName>
    <definedName name="A126249402J_Data">Data3!$HX$11:$HX$17</definedName>
    <definedName name="A126249402J_Latest">Data3!$HX$17</definedName>
    <definedName name="A126249406T">Data4!$AJ$1:$AJ$10,Data4!$AJ$11:$AJ$17</definedName>
    <definedName name="A126249406T_Data">Data4!$AJ$11:$AJ$17</definedName>
    <definedName name="A126249406T_Latest">Data4!$AJ$17</definedName>
    <definedName name="A126249410J">Data4!$CR$1:$CR$10,Data4!$CR$11:$CR$17</definedName>
    <definedName name="A126249410J_Data">Data4!$CR$11:$CR$17</definedName>
    <definedName name="A126249410J_Latest">Data4!$CR$17</definedName>
    <definedName name="A126249414T">Data4!$DS$1:$DS$10,Data4!$DS$11:$DS$17</definedName>
    <definedName name="A126249414T_Data">Data4!$DS$11:$DS$17</definedName>
    <definedName name="A126249414T_Latest">Data4!$DS$17</definedName>
    <definedName name="A126249418A">Data4!$FU$1:$FU$10,Data4!$FU$11:$FU$17</definedName>
    <definedName name="A126249418A_Data">Data4!$FU$11:$FU$17</definedName>
    <definedName name="A126249418A_Latest">Data4!$FU$17</definedName>
    <definedName name="A126249422T">Data3!$HC$1:$HC$10,Data3!$HC$11:$HC$17</definedName>
    <definedName name="A126249422T_Data">Data3!$HC$11:$HC$17</definedName>
    <definedName name="A126249422T_Latest">Data3!$HC$17</definedName>
    <definedName name="A126249426A">Data4!$BQ$1:$BQ$10,Data4!$BQ$11:$BQ$17</definedName>
    <definedName name="A126249426A_Data">Data4!$BQ$11:$BQ$17</definedName>
    <definedName name="A126249426A_Latest">Data4!$BQ$17</definedName>
    <definedName name="A126249430T">Data3!$AW$1:$AW$10,Data3!$AW$11:$AW$17</definedName>
    <definedName name="A126249430T_Data">Data3!$AW$11:$AW$17</definedName>
    <definedName name="A126249430T_Latest">Data3!$AW$17</definedName>
    <definedName name="A126249434A">Data3!$DZ$1:$DZ$10,Data3!$DZ$11:$DZ$17</definedName>
    <definedName name="A126249434A_Data">Data3!$DZ$11:$DZ$17</definedName>
    <definedName name="A126249434A_Latest">Data3!$DZ$17</definedName>
    <definedName name="A126249438K">Data3!$FA$1:$FA$10,Data3!$FA$11:$FA$17</definedName>
    <definedName name="A126249438K_Data">Data3!$FA$11:$FA$17</definedName>
    <definedName name="A126249438K_Latest">Data3!$FA$17</definedName>
    <definedName name="A126249442A">Data4!$ET$1:$ET$10,Data4!$ET$11:$ET$17</definedName>
    <definedName name="A126249442A_Data">Data4!$ET$11:$ET$17</definedName>
    <definedName name="A126249442A_Latest">Data4!$ET$17</definedName>
    <definedName name="A126249446K">Data4!$GV$1:$GV$10,Data4!$GV$11:$GV$17</definedName>
    <definedName name="A126249446K_Data">Data4!$GV$11:$GV$17</definedName>
    <definedName name="A126249446K_Latest">Data4!$GV$17</definedName>
    <definedName name="A126249450A">Data2!$IK$1:$IK$10,Data2!$IK$11:$IK$17</definedName>
    <definedName name="A126249450A_Data">Data2!$IK$11:$IK$17</definedName>
    <definedName name="A126249450A_Latest">Data2!$IK$17</definedName>
    <definedName name="A126249454K">Data3!$GB$1:$GB$10,Data3!$GB$11:$GB$17</definedName>
    <definedName name="A126249454K_Data">Data3!$GB$11:$GB$17</definedName>
    <definedName name="A126249454K_Latest">Data3!$GB$17</definedName>
    <definedName name="A126249458V">Data4!$O$1:$O$10,Data4!$O$11:$O$17</definedName>
    <definedName name="A126249458V_Data">Data4!$O$11:$O$17</definedName>
    <definedName name="A126249458V_Latest">Data4!$O$17</definedName>
    <definedName name="A126249462K">Data3!$V$1:$V$10,Data3!$V$11:$V$17</definedName>
    <definedName name="A126249462K_Data">Data3!$V$11:$V$17</definedName>
    <definedName name="A126249462K_Latest">Data3!$V$17</definedName>
    <definedName name="A126249466V">Data3!$BX$1:$BX$10,Data3!$BX$11:$BX$17</definedName>
    <definedName name="A126249466V_Data">Data3!$BX$11:$BX$17</definedName>
    <definedName name="A126249466V_Latest">Data3!$BX$17</definedName>
    <definedName name="A126249470K">Data3!$CY$1:$CY$10,Data3!$CY$11:$CY$17</definedName>
    <definedName name="A126249470K_Data">Data3!$CY$11:$CY$17</definedName>
    <definedName name="A126249470K_Latest">Data3!$CY$17</definedName>
    <definedName name="A126249474V">Data3!$ID$1:$ID$10,Data3!$ID$11:$ID$17</definedName>
    <definedName name="A126249474V_Data">Data3!$ID$11:$ID$17</definedName>
    <definedName name="A126249474V_Latest">Data3!$ID$17</definedName>
    <definedName name="A126249478C">Data4!$AP$1:$AP$10,Data4!$AP$11:$AP$17</definedName>
    <definedName name="A126249478C_Data">Data4!$AP$11:$AP$17</definedName>
    <definedName name="A126249478C_Latest">Data4!$AP$17</definedName>
    <definedName name="A126249482V">Data4!$CX$1:$CX$10,Data4!$CX$11:$CX$17</definedName>
    <definedName name="A126249482V_Data">Data4!$CX$11:$CX$17</definedName>
    <definedName name="A126249482V_Latest">Data4!$CX$17</definedName>
    <definedName name="A126249486C">Data4!$DY$1:$DY$10,Data4!$DY$11:$DY$17</definedName>
    <definedName name="A126249486C_Data">Data4!$DY$11:$DY$17</definedName>
    <definedName name="A126249486C_Latest">Data4!$DY$17</definedName>
    <definedName name="A126249490V">Data4!$GA$1:$GA$10,Data4!$GA$11:$GA$17</definedName>
    <definedName name="A126249490V_Data">Data4!$GA$11:$GA$17</definedName>
    <definedName name="A126249490V_Latest">Data4!$GA$17</definedName>
    <definedName name="A126249494C">Data3!$HI$1:$HI$10,Data3!$HI$11:$HI$17</definedName>
    <definedName name="A126249494C_Data">Data3!$HI$11:$HI$17</definedName>
    <definedName name="A126249494C_Latest">Data3!$HI$17</definedName>
    <definedName name="A126249498L">Data4!$BW$1:$BW$10,Data4!$BW$11:$BW$17</definedName>
    <definedName name="A126249498L_Data">Data4!$BW$11:$BW$17</definedName>
    <definedName name="A126249498L_Latest">Data4!$BW$17</definedName>
    <definedName name="A126249502T">Data3!$BC$1:$BC$10,Data3!$BC$11:$BC$17</definedName>
    <definedName name="A126249502T_Data">Data3!$BC$11:$BC$17</definedName>
    <definedName name="A126249502T_Latest">Data3!$BC$17</definedName>
    <definedName name="A126249506A">Data3!$EF$1:$EF$10,Data3!$EF$11:$EF$17</definedName>
    <definedName name="A126249506A_Data">Data3!$EF$11:$EF$17</definedName>
    <definedName name="A126249506A_Latest">Data3!$EF$17</definedName>
    <definedName name="A126249510T">Data3!$FG$1:$FG$10,Data3!$FG$11:$FG$17</definedName>
    <definedName name="A126249510T_Data">Data3!$FG$11:$FG$17</definedName>
    <definedName name="A126249510T_Latest">Data3!$FG$17</definedName>
    <definedName name="A126249514A">Data4!$EZ$1:$EZ$10,Data4!$EZ$11:$EZ$17</definedName>
    <definedName name="A126249514A_Data">Data4!$EZ$11:$EZ$17</definedName>
    <definedName name="A126249514A_Latest">Data4!$EZ$17</definedName>
    <definedName name="A126249518K">Data4!$HB$1:$HB$10,Data4!$HB$11:$HB$17</definedName>
    <definedName name="A126249518K_Data">Data4!$HB$11:$HB$17</definedName>
    <definedName name="A126249518K_Latest">Data4!$HB$17</definedName>
    <definedName name="A126249522A">Data2!$IQ$1:$IQ$10,Data2!$IQ$11:$IQ$17</definedName>
    <definedName name="A126249522A_Data">Data2!$IQ$11:$IQ$17</definedName>
    <definedName name="A126249522A_Latest">Data2!$IQ$17</definedName>
    <definedName name="A126249526K">Data3!$GH$1:$GH$10,Data3!$GH$11:$GH$17</definedName>
    <definedName name="A126249526K_Data">Data3!$GH$11:$GH$17</definedName>
    <definedName name="A126249526K_Latest">Data3!$GH$17</definedName>
    <definedName name="A126249530A">Data4!$U$1:$U$10,Data4!$U$11:$U$17</definedName>
    <definedName name="A126249530A_Data">Data4!$U$11:$U$17</definedName>
    <definedName name="A126249530A_Latest">Data4!$U$17</definedName>
    <definedName name="A126249534K">Data3!$AB$1:$AB$10,Data3!$AB$11:$AB$17</definedName>
    <definedName name="A126249534K_Data">Data3!$AB$11:$AB$17</definedName>
    <definedName name="A126249534K_Latest">Data3!$AB$17</definedName>
    <definedName name="A126249538V">Data3!$CD$1:$CD$10,Data3!$CD$11:$CD$17</definedName>
    <definedName name="A126249538V_Data">Data3!$CD$11:$CD$17</definedName>
    <definedName name="A126249538V_Latest">Data3!$CD$17</definedName>
    <definedName name="A126249542K">Data3!$DE$1:$DE$10,Data3!$DE$11:$DE$17</definedName>
    <definedName name="A126249542K_Data">Data3!$DE$11:$DE$17</definedName>
    <definedName name="A126249542K_Latest">Data3!$DE$17</definedName>
    <definedName name="A126249546V">Data3!$IJ$1:$IJ$10,Data3!$IJ$11:$IJ$17</definedName>
    <definedName name="A126249546V_Data">Data3!$IJ$11:$IJ$17</definedName>
    <definedName name="A126249546V_Latest">Data3!$IJ$17</definedName>
    <definedName name="A126249550K">Data4!$AV$1:$AV$10,Data4!$AV$11:$AV$17</definedName>
    <definedName name="A126249550K_Data">Data4!$AV$11:$AV$17</definedName>
    <definedName name="A126249550K_Latest">Data4!$AV$17</definedName>
    <definedName name="A126249626V">Data4!$DA$1:$DA$10,Data4!$DA$11:$DA$17</definedName>
    <definedName name="A126249626V_Data">Data4!$DA$11:$DA$17</definedName>
    <definedName name="A126249626V_Latest">Data4!$DA$17</definedName>
    <definedName name="A126249630K">Data4!$EB$1:$EB$10,Data4!$EB$11:$EB$17</definedName>
    <definedName name="A126249630K_Data">Data4!$EB$11:$EB$17</definedName>
    <definedName name="A126249630K_Latest">Data4!$EB$17</definedName>
    <definedName name="A126249634V">Data4!$GD$1:$GD$10,Data4!$GD$11:$GD$17</definedName>
    <definedName name="A126249634V_Data">Data4!$GD$11:$GD$17</definedName>
    <definedName name="A126249634V_Latest">Data4!$GD$17</definedName>
    <definedName name="A126249638C">Data3!$HL$1:$HL$10,Data3!$HL$11:$HL$17</definedName>
    <definedName name="A126249638C_Data">Data3!$HL$11:$HL$17</definedName>
    <definedName name="A126249638C_Latest">Data3!$HL$17</definedName>
    <definedName name="A126249642V">Data4!$BZ$1:$BZ$10,Data4!$BZ$11:$BZ$17</definedName>
    <definedName name="A126249642V_Data">Data4!$BZ$11:$BZ$17</definedName>
    <definedName name="A126249642V_Latest">Data4!$BZ$17</definedName>
    <definedName name="A126249646C">Data3!$BF$1:$BF$10,Data3!$BF$11:$BF$17</definedName>
    <definedName name="A126249646C_Data">Data3!$BF$11:$BF$17</definedName>
    <definedName name="A126249646C_Latest">Data3!$BF$17</definedName>
    <definedName name="A126249650V">Data3!$EI$1:$EI$10,Data3!$EI$11:$EI$17</definedName>
    <definedName name="A126249650V_Data">Data3!$EI$11:$EI$17</definedName>
    <definedName name="A126249650V_Latest">Data3!$EI$17</definedName>
    <definedName name="A126249654C">Data3!$FJ$1:$FJ$10,Data3!$FJ$11:$FJ$17</definedName>
    <definedName name="A126249654C_Data">Data3!$FJ$11:$FJ$17</definedName>
    <definedName name="A126249654C_Latest">Data3!$FJ$17</definedName>
    <definedName name="A126249658L">Data4!$FC$1:$FC$10,Data4!$FC$11:$FC$17</definedName>
    <definedName name="A126249658L_Data">Data4!$FC$11:$FC$17</definedName>
    <definedName name="A126249658L_Latest">Data4!$FC$17</definedName>
    <definedName name="A126249662C">Data4!$HE$1:$HE$10,Data4!$HE$11:$HE$17</definedName>
    <definedName name="A126249662C_Data">Data4!$HE$11:$HE$17</definedName>
    <definedName name="A126249662C_Latest">Data4!$HE$17</definedName>
    <definedName name="A126249666L">Data3!$D$1:$D$10,Data3!$D$11:$D$17</definedName>
    <definedName name="A126249666L_Data">Data3!$D$11:$D$17</definedName>
    <definedName name="A126249666L_Latest">Data3!$D$17</definedName>
    <definedName name="A126249670C">Data3!$GK$1:$GK$10,Data3!$GK$11:$GK$17</definedName>
    <definedName name="A126249670C_Data">Data3!$GK$11:$GK$17</definedName>
    <definedName name="A126249670C_Latest">Data3!$GK$17</definedName>
    <definedName name="A126249674L">Data4!$X$1:$X$10,Data4!$X$11:$X$17</definedName>
    <definedName name="A126249674L_Data">Data4!$X$11:$X$17</definedName>
    <definedName name="A126249674L_Latest">Data4!$X$17</definedName>
    <definedName name="A126249678W">Data3!$AE$1:$AE$10,Data3!$AE$11:$AE$17</definedName>
    <definedName name="A126249678W_Data">Data3!$AE$11:$AE$17</definedName>
    <definedName name="A126249678W_Latest">Data3!$AE$17</definedName>
    <definedName name="A126249682L">Data3!$CG$1:$CG$10,Data3!$CG$11:$CG$17</definedName>
    <definedName name="A126249682L_Data">Data3!$CG$11:$CG$17</definedName>
    <definedName name="A126249682L_Latest">Data3!$CG$17</definedName>
    <definedName name="A126249686W">Data3!$DH$1:$DH$10,Data3!$DH$11:$DH$17</definedName>
    <definedName name="A126249686W_Data">Data3!$DH$11:$DH$17</definedName>
    <definedName name="A126249686W_Latest">Data3!$DH$17</definedName>
    <definedName name="A126249690L">Data3!$IM$1:$IM$10,Data3!$IM$11:$IM$17</definedName>
    <definedName name="A126249690L_Data">Data3!$IM$11:$IM$17</definedName>
    <definedName name="A126249690L_Latest">Data3!$IM$17</definedName>
    <definedName name="A126249694W">Data4!$AY$1:$AY$10,Data4!$AY$11:$AY$17</definedName>
    <definedName name="A126249694W_Data">Data4!$AY$11:$AY$17</definedName>
    <definedName name="A126249694W_Latest">Data4!$AY$17</definedName>
    <definedName name="A126249698F">Data4!$DJ$1:$DJ$10,Data4!$DJ$11:$DJ$17</definedName>
    <definedName name="A126249698F_Data">Data4!$DJ$11:$DJ$17</definedName>
    <definedName name="A126249698F_Latest">Data4!$DJ$17</definedName>
    <definedName name="A126249702K">Data4!$EK$1:$EK$10,Data4!$EK$11:$EK$17</definedName>
    <definedName name="A126249702K_Data">Data4!$EK$11:$EK$17</definedName>
    <definedName name="A126249702K_Latest">Data4!$EK$17</definedName>
    <definedName name="A126249706V">Data4!$GM$1:$GM$10,Data4!$GM$11:$GM$17</definedName>
    <definedName name="A126249706V_Data">Data4!$GM$11:$GM$17</definedName>
    <definedName name="A126249706V_Latest">Data4!$GM$17</definedName>
    <definedName name="A126249710K">Data3!$HU$1:$HU$10,Data3!$HU$11:$HU$17</definedName>
    <definedName name="A126249710K_Data">Data3!$HU$11:$HU$17</definedName>
    <definedName name="A126249710K_Latest">Data3!$HU$17</definedName>
    <definedName name="A126249714V">Data4!$CI$1:$CI$10,Data4!$CI$11:$CI$17</definedName>
    <definedName name="A126249714V_Data">Data4!$CI$11:$CI$17</definedName>
    <definedName name="A126249714V_Latest">Data4!$CI$17</definedName>
    <definedName name="A126249718C">Data3!$BO$1:$BO$10,Data3!$BO$11:$BO$17</definedName>
    <definedName name="A126249718C_Data">Data3!$BO$11:$BO$17</definedName>
    <definedName name="A126249718C_Latest">Data3!$BO$17</definedName>
    <definedName name="A126249722V">Data3!$ER$1:$ER$10,Data3!$ER$11:$ER$17</definedName>
    <definedName name="A126249722V_Data">Data3!$ER$11:$ER$17</definedName>
    <definedName name="A126249722V_Latest">Data3!$ER$17</definedName>
    <definedName name="A126249726C">Data3!$FS$1:$FS$10,Data3!$FS$11:$FS$17</definedName>
    <definedName name="A126249726C_Data">Data3!$FS$11:$FS$17</definedName>
    <definedName name="A126249726C_Latest">Data3!$FS$17</definedName>
    <definedName name="A126249730V">Data4!$FL$1:$FL$10,Data4!$FL$11:$FL$17</definedName>
    <definedName name="A126249730V_Data">Data4!$FL$11:$FL$17</definedName>
    <definedName name="A126249730V_Latest">Data4!$FL$17</definedName>
    <definedName name="A126249734C">Data4!$HN$1:$HN$10,Data4!$HN$11:$HN$17</definedName>
    <definedName name="A126249734C_Data">Data4!$HN$11:$HN$17</definedName>
    <definedName name="A126249734C_Latest">Data4!$HN$17</definedName>
    <definedName name="A126249738L">Data3!$M$1:$M$10,Data3!$M$11:$M$17</definedName>
    <definedName name="A126249738L_Data">Data3!$M$11:$M$17</definedName>
    <definedName name="A126249738L_Latest">Data3!$M$17</definedName>
    <definedName name="A126249742C">Data3!$GT$1:$GT$10,Data3!$GT$11:$GT$17</definedName>
    <definedName name="A126249742C_Data">Data3!$GT$11:$GT$17</definedName>
    <definedName name="A126249742C_Latest">Data3!$GT$17</definedName>
    <definedName name="A126249746L">Data4!$AG$1:$AG$10,Data4!$AG$11:$AG$17</definedName>
    <definedName name="A126249746L_Data">Data4!$AG$11:$AG$17</definedName>
    <definedName name="A126249746L_Latest">Data4!$AG$17</definedName>
    <definedName name="A126249750C">Data3!$AN$1:$AN$10,Data3!$AN$11:$AN$17</definedName>
    <definedName name="A126249750C_Data">Data3!$AN$11:$AN$17</definedName>
    <definedName name="A126249750C_Latest">Data3!$AN$17</definedName>
    <definedName name="A126249754L">Data3!$CP$1:$CP$10,Data3!$CP$11:$CP$17</definedName>
    <definedName name="A126249754L_Data">Data3!$CP$11:$CP$17</definedName>
    <definedName name="A126249754L_Latest">Data3!$CP$17</definedName>
    <definedName name="A126249758W">Data3!$DQ$1:$DQ$10,Data3!$DQ$11:$DQ$17</definedName>
    <definedName name="A126249758W_Data">Data3!$DQ$11:$DQ$17</definedName>
    <definedName name="A126249758W_Latest">Data3!$DQ$17</definedName>
    <definedName name="A126249762L">Data4!$F$1:$F$10,Data4!$F$11:$F$17</definedName>
    <definedName name="A126249762L_Data">Data4!$F$11:$F$17</definedName>
    <definedName name="A126249762L_Latest">Data4!$F$17</definedName>
    <definedName name="A126249766W">Data4!$BH$1:$BH$10,Data4!$BH$11:$BH$17</definedName>
    <definedName name="A126249766W_Data">Data4!$BH$11:$BH$17</definedName>
    <definedName name="A126249766W_Latest">Data4!$BH$17</definedName>
    <definedName name="A126249770L">Data4!$CO$1:$CO$10,Data4!$CO$11:$CO$17</definedName>
    <definedName name="A126249770L_Data">Data4!$CO$11:$CO$17</definedName>
    <definedName name="A126249770L_Latest">Data4!$CO$17</definedName>
    <definedName name="A126249774W">Data4!$DP$1:$DP$10,Data4!$DP$11:$DP$17</definedName>
    <definedName name="A126249774W_Data">Data4!$DP$11:$DP$17</definedName>
    <definedName name="A126249774W_Latest">Data4!$DP$17</definedName>
    <definedName name="A126249778F">Data4!$FR$1:$FR$10,Data4!$FR$11:$FR$17</definedName>
    <definedName name="A126249778F_Data">Data4!$FR$11:$FR$17</definedName>
    <definedName name="A126249778F_Latest">Data4!$FR$17</definedName>
    <definedName name="A126249782W">Data3!$GZ$1:$GZ$10,Data3!$GZ$11:$GZ$17</definedName>
    <definedName name="A126249782W_Data">Data3!$GZ$11:$GZ$17</definedName>
    <definedName name="A126249782W_Latest">Data3!$GZ$17</definedName>
    <definedName name="A126249786F">Data4!$BN$1:$BN$10,Data4!$BN$11:$BN$17</definedName>
    <definedName name="A126249786F_Data">Data4!$BN$11:$BN$17</definedName>
    <definedName name="A126249786F_Latest">Data4!$BN$17</definedName>
    <definedName name="A126249790W">Data3!$AT$1:$AT$10,Data3!$AT$11:$AT$17</definedName>
    <definedName name="A126249790W_Data">Data3!$AT$11:$AT$17</definedName>
    <definedName name="A126249790W_Latest">Data3!$AT$17</definedName>
    <definedName name="A126249794F">Data3!$DW$1:$DW$10,Data3!$DW$11:$DW$17</definedName>
    <definedName name="A126249794F_Data">Data3!$DW$11:$DW$17</definedName>
    <definedName name="A126249794F_Latest">Data3!$DW$17</definedName>
    <definedName name="A126249798R">Data3!$EX$1:$EX$10,Data3!$EX$11:$EX$17</definedName>
    <definedName name="A126249798R_Data">Data3!$EX$11:$EX$17</definedName>
    <definedName name="A126249798R_Latest">Data3!$EX$17</definedName>
    <definedName name="A126249802V">Data4!$EQ$1:$EQ$10,Data4!$EQ$11:$EQ$17</definedName>
    <definedName name="A126249802V_Data">Data4!$EQ$11:$EQ$17</definedName>
    <definedName name="A126249802V_Latest">Data4!$EQ$17</definedName>
    <definedName name="A126249806C">Data4!$GS$1:$GS$10,Data4!$GS$11:$GS$17</definedName>
    <definedName name="A126249806C_Data">Data4!$GS$11:$GS$17</definedName>
    <definedName name="A126249806C_Latest">Data4!$GS$17</definedName>
    <definedName name="A126249810V">Data2!$IH$1:$IH$10,Data2!$IH$11:$IH$17</definedName>
    <definedName name="A126249810V_Data">Data2!$IH$11:$IH$17</definedName>
    <definedName name="A126249810V_Latest">Data2!$IH$17</definedName>
    <definedName name="A126249814C">Data3!$FY$1:$FY$10,Data3!$FY$11:$FY$17</definedName>
    <definedName name="A126249814C_Data">Data3!$FY$11:$FY$17</definedName>
    <definedName name="A126249814C_Latest">Data3!$FY$17</definedName>
    <definedName name="A126249818L">Data4!$L$1:$L$10,Data4!$L$11:$L$17</definedName>
    <definedName name="A126249818L_Data">Data4!$L$11:$L$17</definedName>
    <definedName name="A126249818L_Latest">Data4!$L$17</definedName>
    <definedName name="A126249822C">Data3!$S$1:$S$10,Data3!$S$11:$S$17</definedName>
    <definedName name="A126249822C_Data">Data3!$S$11:$S$17</definedName>
    <definedName name="A126249822C_Latest">Data3!$S$17</definedName>
    <definedName name="A126249826L">Data3!$BU$1:$BU$10,Data3!$BU$11:$BU$17</definedName>
    <definedName name="A126249826L_Data">Data3!$BU$11:$BU$17</definedName>
    <definedName name="A126249826L_Latest">Data3!$BU$17</definedName>
    <definedName name="A126249830C">Data3!$CV$1:$CV$10,Data3!$CV$11:$CV$17</definedName>
    <definedName name="A126249830C_Data">Data3!$CV$11:$CV$17</definedName>
    <definedName name="A126249830C_Latest">Data3!$CV$17</definedName>
    <definedName name="A126249834L">Data3!$IA$1:$IA$10,Data3!$IA$11:$IA$17</definedName>
    <definedName name="A126249834L_Data">Data3!$IA$11:$IA$17</definedName>
    <definedName name="A126249834L_Latest">Data3!$IA$17</definedName>
    <definedName name="A126249838W">Data4!$AM$1:$AM$10,Data4!$AM$11:$AM$17</definedName>
    <definedName name="A126249838W_Data">Data4!$AM$11:$AM$17</definedName>
    <definedName name="A126249838W_Latest">Data4!$AM$17</definedName>
    <definedName name="A126249914L">Data4!$CU$1:$CU$10,Data4!$CU$11:$CU$17</definedName>
    <definedName name="A126249914L_Data">Data4!$CU$11:$CU$17</definedName>
    <definedName name="A126249914L_Latest">Data4!$CU$17</definedName>
    <definedName name="A126249918W">Data4!$DV$1:$DV$10,Data4!$DV$11:$DV$17</definedName>
    <definedName name="A126249918W_Data">Data4!$DV$11:$DV$17</definedName>
    <definedName name="A126249918W_Latest">Data4!$DV$17</definedName>
    <definedName name="A126249922L">Data4!$FX$1:$FX$10,Data4!$FX$11:$FX$17</definedName>
    <definedName name="A126249922L_Data">Data4!$FX$11:$FX$17</definedName>
    <definedName name="A126249922L_Latest">Data4!$FX$17</definedName>
    <definedName name="A126249926W">Data3!$HF$1:$HF$10,Data3!$HF$11:$HF$17</definedName>
    <definedName name="A126249926W_Data">Data3!$HF$11:$HF$17</definedName>
    <definedName name="A126249926W_Latest">Data3!$HF$17</definedName>
    <definedName name="A126249930L">Data4!$BT$1:$BT$10,Data4!$BT$11:$BT$17</definedName>
    <definedName name="A126249930L_Data">Data4!$BT$11:$BT$17</definedName>
    <definedName name="A126249930L_Latest">Data4!$BT$17</definedName>
    <definedName name="A126249934W">Data3!$AZ$1:$AZ$10,Data3!$AZ$11:$AZ$17</definedName>
    <definedName name="A126249934W_Data">Data3!$AZ$11:$AZ$17</definedName>
    <definedName name="A126249934W_Latest">Data3!$AZ$17</definedName>
    <definedName name="A126249938F">Data3!$EC$1:$EC$10,Data3!$EC$11:$EC$17</definedName>
    <definedName name="A126249938F_Data">Data3!$EC$11:$EC$17</definedName>
    <definedName name="A126249938F_Latest">Data3!$EC$17</definedName>
    <definedName name="A126249942W">Data3!$FD$1:$FD$10,Data3!$FD$11:$FD$17</definedName>
    <definedName name="A126249942W_Data">Data3!$FD$11:$FD$17</definedName>
    <definedName name="A126249942W_Latest">Data3!$FD$17</definedName>
    <definedName name="A126249946F">Data4!$EW$1:$EW$10,Data4!$EW$11:$EW$17</definedName>
    <definedName name="A126249946F_Data">Data4!$EW$11:$EW$17</definedName>
    <definedName name="A126249946F_Latest">Data4!$EW$17</definedName>
    <definedName name="A126249950W">Data4!$GY$1:$GY$10,Data4!$GY$11:$GY$17</definedName>
    <definedName name="A126249950W_Data">Data4!$GY$11:$GY$17</definedName>
    <definedName name="A126249950W_Latest">Data4!$GY$17</definedName>
    <definedName name="A126249954F">Data2!$IN$1:$IN$10,Data2!$IN$11:$IN$17</definedName>
    <definedName name="A126249954F_Data">Data2!$IN$11:$IN$17</definedName>
    <definedName name="A126249954F_Latest">Data2!$IN$17</definedName>
    <definedName name="A126249958R">Data3!$GE$1:$GE$10,Data3!$GE$11:$GE$17</definedName>
    <definedName name="A126249958R_Data">Data3!$GE$11:$GE$17</definedName>
    <definedName name="A126249958R_Latest">Data3!$GE$17</definedName>
    <definedName name="A126249962F">Data4!$R$1:$R$10,Data4!$R$11:$R$17</definedName>
    <definedName name="A126249962F_Data">Data4!$R$11:$R$17</definedName>
    <definedName name="A126249962F_Latest">Data4!$R$17</definedName>
    <definedName name="A126249966R">Data3!$Y$1:$Y$10,Data3!$Y$11:$Y$17</definedName>
    <definedName name="A126249966R_Data">Data3!$Y$11:$Y$17</definedName>
    <definedName name="A126249966R_Latest">Data3!$Y$17</definedName>
    <definedName name="A126249970F">Data3!$CA$1:$CA$10,Data3!$CA$11:$CA$17</definedName>
    <definedName name="A126249970F_Data">Data3!$CA$11:$CA$17</definedName>
    <definedName name="A126249970F_Latest">Data3!$CA$17</definedName>
    <definedName name="A126249974R">Data3!$DB$1:$DB$10,Data3!$DB$11:$DB$17</definedName>
    <definedName name="A126249974R_Data">Data3!$DB$11:$DB$17</definedName>
    <definedName name="A126249974R_Latest">Data3!$DB$17</definedName>
    <definedName name="A126249978X">Data3!$IG$1:$IG$10,Data3!$IG$11:$IG$17</definedName>
    <definedName name="A126249978X_Data">Data3!$IG$11:$IG$17</definedName>
    <definedName name="A126249978X_Latest">Data3!$IG$17</definedName>
    <definedName name="A126249982R">Data4!$AS$1:$AS$10,Data4!$AS$11:$AS$17</definedName>
    <definedName name="A126249982R_Data">Data4!$AS$11:$AS$17</definedName>
    <definedName name="A126249982R_Latest">Data4!$AS$17</definedName>
    <definedName name="A126249986X">Data4!$DG$1:$DG$10,Data4!$DG$11:$DG$17</definedName>
    <definedName name="A126249986X_Data">Data4!$DG$11:$DG$17</definedName>
    <definedName name="A126249986X_Latest">Data4!$DG$17</definedName>
    <definedName name="A126249990R">Data4!$EH$1:$EH$10,Data4!$EH$11:$EH$17</definedName>
    <definedName name="A126249990R_Data">Data4!$EH$11:$EH$17</definedName>
    <definedName name="A126249990R_Latest">Data4!$EH$17</definedName>
    <definedName name="A126249994X">Data4!$GJ$1:$GJ$10,Data4!$GJ$11:$GJ$17</definedName>
    <definedName name="A126249994X_Data">Data4!$GJ$11:$GJ$17</definedName>
    <definedName name="A126249994X_Latest">Data4!$GJ$17</definedName>
    <definedName name="A126249998J">Data3!$HR$1:$HR$10,Data3!$HR$11:$HR$17</definedName>
    <definedName name="A126249998J_Data">Data3!$HR$11:$HR$17</definedName>
    <definedName name="A126249998J_Latest">Data3!$HR$17</definedName>
    <definedName name="A126250002V">Data4!$CF$1:$CF$10,Data4!$CF$11:$CF$17</definedName>
    <definedName name="A126250002V_Data">Data4!$CF$11:$CF$17</definedName>
    <definedName name="A126250002V_Latest">Data4!$CF$17</definedName>
    <definedName name="A126250006C">Data3!$BL$1:$BL$10,Data3!$BL$11:$BL$17</definedName>
    <definedName name="A126250006C_Data">Data3!$BL$11:$BL$17</definedName>
    <definedName name="A126250006C_Latest">Data3!$BL$17</definedName>
    <definedName name="A126250010V">Data3!$EO$1:$EO$10,Data3!$EO$11:$EO$17</definedName>
    <definedName name="A126250010V_Data">Data3!$EO$11:$EO$17</definedName>
    <definedName name="A126250010V_Latest">Data3!$EO$17</definedName>
    <definedName name="A126250014C">Data3!$FP$1:$FP$10,Data3!$FP$11:$FP$17</definedName>
    <definedName name="A126250014C_Data">Data3!$FP$11:$FP$17</definedName>
    <definedName name="A126250014C_Latest">Data3!$FP$17</definedName>
    <definedName name="A126250018L">Data4!$FI$1:$FI$10,Data4!$FI$11:$FI$17</definedName>
    <definedName name="A126250018L_Data">Data4!$FI$11:$FI$17</definedName>
    <definedName name="A126250018L_Latest">Data4!$FI$17</definedName>
    <definedName name="A126250022C">Data4!$HK$1:$HK$10,Data4!$HK$11:$HK$17</definedName>
    <definedName name="A126250022C_Data">Data4!$HK$11:$HK$17</definedName>
    <definedName name="A126250022C_Latest">Data4!$HK$17</definedName>
    <definedName name="A126250026L">Data3!$J$1:$J$10,Data3!$J$11:$J$17</definedName>
    <definedName name="A126250026L_Data">Data3!$J$11:$J$17</definedName>
    <definedName name="A126250026L_Latest">Data3!$J$17</definedName>
    <definedName name="A126250030C">Data3!$GQ$1:$GQ$10,Data3!$GQ$11:$GQ$17</definedName>
    <definedName name="A126250030C_Data">Data3!$GQ$11:$GQ$17</definedName>
    <definedName name="A126250030C_Latest">Data3!$GQ$17</definedName>
    <definedName name="A126250034L">Data4!$AD$1:$AD$10,Data4!$AD$11:$AD$17</definedName>
    <definedName name="A126250034L_Data">Data4!$AD$11:$AD$17</definedName>
    <definedName name="A126250034L_Latest">Data4!$AD$17</definedName>
    <definedName name="A126250038W">Data3!$AK$1:$AK$10,Data3!$AK$11:$AK$17</definedName>
    <definedName name="A126250038W_Data">Data3!$AK$11:$AK$17</definedName>
    <definedName name="A126250038W_Latest">Data3!$AK$17</definedName>
    <definedName name="A126250042L">Data3!$CM$1:$CM$10,Data3!$CM$11:$CM$17</definedName>
    <definedName name="A126250042L_Data">Data3!$CM$11:$CM$17</definedName>
    <definedName name="A126250042L_Latest">Data3!$CM$17</definedName>
    <definedName name="A126250046W">Data3!$DN$1:$DN$10,Data3!$DN$11:$DN$17</definedName>
    <definedName name="A126250046W_Data">Data3!$DN$11:$DN$17</definedName>
    <definedName name="A126250046W_Latest">Data3!$DN$17</definedName>
    <definedName name="A126250050L">Data4!$C$1:$C$10,Data4!$C$11:$C$17</definedName>
    <definedName name="A126250050L_Data">Data4!$C$11:$C$17</definedName>
    <definedName name="A126250050L_Latest">Data4!$C$17</definedName>
    <definedName name="A126250054W">Data4!$BE$1:$BE$10,Data4!$BE$11:$BE$17</definedName>
    <definedName name="A126250054W_Data">Data4!$BE$11:$BE$17</definedName>
    <definedName name="A126250054W_Latest">Data4!$BE$17</definedName>
    <definedName name="A126250058F">Data8!$CB$1:$CB$10,Data8!$CB$11:$CB$17</definedName>
    <definedName name="A126250058F_Data">Data8!$CB$11:$CB$17</definedName>
    <definedName name="A126250058F_Latest">Data8!$CB$17</definedName>
    <definedName name="A126250062W">Data8!$DC$1:$DC$10,Data8!$DC$11:$DC$17</definedName>
    <definedName name="A126250062W_Data">Data8!$DC$11:$DC$17</definedName>
    <definedName name="A126250062W_Latest">Data8!$DC$17</definedName>
    <definedName name="A126250066F">Data8!$FE$1:$FE$10,Data8!$FE$11:$FE$17</definedName>
    <definedName name="A126250066F_Data">Data8!$FE$11:$FE$17</definedName>
    <definedName name="A126250066F_Latest">Data8!$FE$17</definedName>
    <definedName name="A126250070W">Data7!$GM$1:$GM$10,Data7!$GM$11:$GM$17</definedName>
    <definedName name="A126250070W_Data">Data7!$GM$11:$GM$17</definedName>
    <definedName name="A126250070W_Latest">Data7!$GM$17</definedName>
    <definedName name="A126250074F">Data8!$BA$1:$BA$10,Data8!$BA$11:$BA$17</definedName>
    <definedName name="A126250074F_Data">Data8!$BA$11:$BA$17</definedName>
    <definedName name="A126250074F_Latest">Data8!$BA$17</definedName>
    <definedName name="A126250078R">Data7!$AG$1:$AG$10,Data7!$AG$11:$AG$17</definedName>
    <definedName name="A126250078R_Data">Data7!$AG$11:$AG$17</definedName>
    <definedName name="A126250078R_Latest">Data7!$AG$17</definedName>
    <definedName name="A126250082F">Data7!$DJ$1:$DJ$10,Data7!$DJ$11:$DJ$17</definedName>
    <definedName name="A126250082F_Data">Data7!$DJ$11:$DJ$17</definedName>
    <definedName name="A126250082F_Latest">Data7!$DJ$17</definedName>
    <definedName name="A126250086R">Data7!$EK$1:$EK$10,Data7!$EK$11:$EK$17</definedName>
    <definedName name="A126250086R_Data">Data7!$EK$11:$EK$17</definedName>
    <definedName name="A126250086R_Latest">Data7!$EK$17</definedName>
    <definedName name="A126250090F">Data8!$ED$1:$ED$10,Data8!$ED$11:$ED$17</definedName>
    <definedName name="A126250090F_Data">Data8!$ED$11:$ED$17</definedName>
    <definedName name="A126250090F_Latest">Data8!$ED$17</definedName>
    <definedName name="A126250094R">Data8!$GF$1:$GF$10,Data8!$GF$11:$GF$17</definedName>
    <definedName name="A126250094R_Data">Data8!$GF$11:$GF$17</definedName>
    <definedName name="A126250094R_Latest">Data8!$GF$17</definedName>
    <definedName name="A126250098X">Data6!$HU$1:$HU$10,Data6!$HU$11:$HU$17</definedName>
    <definedName name="A126250098X_Data">Data6!$HU$11:$HU$17</definedName>
    <definedName name="A126250098X_Latest">Data6!$HU$17</definedName>
    <definedName name="A126250102C">Data7!$FL$1:$FL$10,Data7!$FL$11:$FL$17</definedName>
    <definedName name="A126250102C_Data">Data7!$FL$11:$FL$17</definedName>
    <definedName name="A126250102C_Latest">Data7!$FL$17</definedName>
    <definedName name="A126250106L">Data7!$IO$1:$IO$10,Data7!$IO$11:$IO$17</definedName>
    <definedName name="A126250106L_Data">Data7!$IO$11:$IO$17</definedName>
    <definedName name="A126250106L_Latest">Data7!$IO$17</definedName>
    <definedName name="A126250110C">Data7!$F$1:$F$10,Data7!$F$11:$F$17</definedName>
    <definedName name="A126250110C_Data">Data7!$F$11:$F$17</definedName>
    <definedName name="A126250110C_Latest">Data7!$F$17</definedName>
    <definedName name="A126250114L">Data7!$BH$1:$BH$10,Data7!$BH$11:$BH$17</definedName>
    <definedName name="A126250114L_Data">Data7!$BH$11:$BH$17</definedName>
    <definedName name="A126250114L_Latest">Data7!$BH$17</definedName>
    <definedName name="A126250118W">Data7!$CI$1:$CI$10,Data7!$CI$11:$CI$17</definedName>
    <definedName name="A126250118W_Data">Data7!$CI$11:$CI$17</definedName>
    <definedName name="A126250118W_Latest">Data7!$CI$17</definedName>
    <definedName name="A126250122L">Data7!$HN$1:$HN$10,Data7!$HN$11:$HN$17</definedName>
    <definedName name="A126250122L_Data">Data7!$HN$11:$HN$17</definedName>
    <definedName name="A126250122L_Latest">Data7!$HN$17</definedName>
    <definedName name="A126250126W">Data8!$Z$1:$Z$10,Data8!$Z$11:$Z$17</definedName>
    <definedName name="A126250126W_Data">Data8!$Z$11:$Z$17</definedName>
    <definedName name="A126250126W_Latest">Data8!$Z$17</definedName>
    <definedName name="A126250130L">Data8!$BJ$1:$BJ$10,Data8!$BJ$11:$BJ$17</definedName>
    <definedName name="A126250130L_Data">Data8!$BJ$11:$BJ$17</definedName>
    <definedName name="A126250130L_Latest">Data8!$BJ$17</definedName>
    <definedName name="A126250134W">Data8!$CK$1:$CK$10,Data8!$CK$11:$CK$17</definedName>
    <definedName name="A126250134W_Data">Data8!$CK$11:$CK$17</definedName>
    <definedName name="A126250134W_Latest">Data8!$CK$17</definedName>
    <definedName name="A126250138F">Data8!$EM$1:$EM$10,Data8!$EM$11:$EM$17</definedName>
    <definedName name="A126250138F_Data">Data8!$EM$11:$EM$17</definedName>
    <definedName name="A126250138F_Latest">Data8!$EM$17</definedName>
    <definedName name="A126250142W">Data7!$FU$1:$FU$10,Data7!$FU$11:$FU$17</definedName>
    <definedName name="A126250142W_Data">Data7!$FU$11:$FU$17</definedName>
    <definedName name="A126250142W_Latest">Data7!$FU$17</definedName>
    <definedName name="A126250146F">Data8!$AI$1:$AI$10,Data8!$AI$11:$AI$17</definedName>
    <definedName name="A126250146F_Data">Data8!$AI$11:$AI$17</definedName>
    <definedName name="A126250146F_Latest">Data8!$AI$17</definedName>
    <definedName name="A126250150W">Data7!$O$1:$O$10,Data7!$O$11:$O$17</definedName>
    <definedName name="A126250150W_Data">Data7!$O$11:$O$17</definedName>
    <definedName name="A126250150W_Latest">Data7!$O$17</definedName>
    <definedName name="A126250154F">Data7!$CR$1:$CR$10,Data7!$CR$11:$CR$17</definedName>
    <definedName name="A126250154F_Data">Data7!$CR$11:$CR$17</definedName>
    <definedName name="A126250154F_Latest">Data7!$CR$17</definedName>
    <definedName name="A126250158R">Data7!$DS$1:$DS$10,Data7!$DS$11:$DS$17</definedName>
    <definedName name="A126250158R_Data">Data7!$DS$11:$DS$17</definedName>
    <definedName name="A126250158R_Latest">Data7!$DS$17</definedName>
    <definedName name="A126250162F">Data8!$DL$1:$DL$10,Data8!$DL$11:$DL$17</definedName>
    <definedName name="A126250162F_Data">Data8!$DL$11:$DL$17</definedName>
    <definedName name="A126250162F_Latest">Data8!$DL$17</definedName>
    <definedName name="A126250166R">Data8!$FN$1:$FN$10,Data8!$FN$11:$FN$17</definedName>
    <definedName name="A126250166R_Data">Data8!$FN$11:$FN$17</definedName>
    <definedName name="A126250166R_Latest">Data8!$FN$17</definedName>
    <definedName name="A126250170F">Data6!$HC$1:$HC$10,Data6!$HC$11:$HC$17</definedName>
    <definedName name="A126250170F_Data">Data6!$HC$11:$HC$17</definedName>
    <definedName name="A126250170F_Latest">Data6!$HC$17</definedName>
    <definedName name="A126250174R">Data7!$ET$1:$ET$10,Data7!$ET$11:$ET$17</definedName>
    <definedName name="A126250174R_Data">Data7!$ET$11:$ET$17</definedName>
    <definedName name="A126250174R_Latest">Data7!$ET$17</definedName>
    <definedName name="A126250178X">Data7!$HW$1:$HW$10,Data7!$HW$11:$HW$17</definedName>
    <definedName name="A126250178X_Data">Data7!$HW$11:$HW$17</definedName>
    <definedName name="A126250178X_Latest">Data7!$HW$17</definedName>
    <definedName name="A126250182R">Data6!$ID$1:$ID$10,Data6!$ID$11:$ID$17</definedName>
    <definedName name="A126250182R_Data">Data6!$ID$11:$ID$17</definedName>
    <definedName name="A126250182R_Latest">Data6!$ID$17</definedName>
    <definedName name="A126250186X">Data7!$AP$1:$AP$10,Data7!$AP$11:$AP$17</definedName>
    <definedName name="A126250186X_Data">Data7!$AP$11:$AP$17</definedName>
    <definedName name="A126250186X_Latest">Data7!$AP$17</definedName>
    <definedName name="A126250190R">Data7!$BQ$1:$BQ$10,Data7!$BQ$11:$BQ$17</definedName>
    <definedName name="A126250190R_Data">Data7!$BQ$11:$BQ$17</definedName>
    <definedName name="A126250190R_Latest">Data7!$BQ$17</definedName>
    <definedName name="A126250194X">Data7!$GV$1:$GV$10,Data7!$GV$11:$GV$17</definedName>
    <definedName name="A126250194X_Data">Data7!$GV$11:$GV$17</definedName>
    <definedName name="A126250194X_Latest">Data7!$GV$17</definedName>
    <definedName name="A126250198J">Data8!$H$1:$H$10,Data8!$H$11:$H$17</definedName>
    <definedName name="A126250198J_Data">Data8!$H$11:$H$17</definedName>
    <definedName name="A126250198J_Latest">Data8!$H$17</definedName>
    <definedName name="A126250202L">Data8!$BP$1:$BP$10,Data8!$BP$11:$BP$17</definedName>
    <definedName name="A126250202L_Data">Data8!$BP$11:$BP$17</definedName>
    <definedName name="A126250202L_Latest">Data8!$BP$17</definedName>
    <definedName name="A126250206W">Data8!$CQ$1:$CQ$10,Data8!$CQ$11:$CQ$17</definedName>
    <definedName name="A126250206W_Data">Data8!$CQ$11:$CQ$17</definedName>
    <definedName name="A126250206W_Latest">Data8!$CQ$17</definedName>
    <definedName name="A126250210L">Data8!$ES$1:$ES$10,Data8!$ES$11:$ES$17</definedName>
    <definedName name="A126250210L_Data">Data8!$ES$11:$ES$17</definedName>
    <definedName name="A126250210L_Latest">Data8!$ES$17</definedName>
    <definedName name="A126250214W">Data7!$GA$1:$GA$10,Data7!$GA$11:$GA$17</definedName>
    <definedName name="A126250214W_Data">Data7!$GA$11:$GA$17</definedName>
    <definedName name="A126250214W_Latest">Data7!$GA$17</definedName>
    <definedName name="A126250218F">Data8!$AO$1:$AO$10,Data8!$AO$11:$AO$17</definedName>
    <definedName name="A126250218F_Data">Data8!$AO$11:$AO$17</definedName>
    <definedName name="A126250218F_Latest">Data8!$AO$17</definedName>
    <definedName name="A126250222W">Data7!$U$1:$U$10,Data7!$U$11:$U$17</definedName>
    <definedName name="A126250222W_Data">Data7!$U$11:$U$17</definedName>
    <definedName name="A126250222W_Latest">Data7!$U$17</definedName>
    <definedName name="A126250226F">Data7!$CX$1:$CX$10,Data7!$CX$11:$CX$17</definedName>
    <definedName name="A126250226F_Data">Data7!$CX$11:$CX$17</definedName>
    <definedName name="A126250226F_Latest">Data7!$CX$17</definedName>
    <definedName name="A126250230W">Data7!$DY$1:$DY$10,Data7!$DY$11:$DY$17</definedName>
    <definedName name="A126250230W_Data">Data7!$DY$11:$DY$17</definedName>
    <definedName name="A126250230W_Latest">Data7!$DY$17</definedName>
    <definedName name="A126250234F">Data8!$DR$1:$DR$10,Data8!$DR$11:$DR$17</definedName>
    <definedName name="A126250234F_Data">Data8!$DR$11:$DR$17</definedName>
    <definedName name="A126250234F_Latest">Data8!$DR$17</definedName>
    <definedName name="A126250238R">Data8!$FT$1:$FT$10,Data8!$FT$11:$FT$17</definedName>
    <definedName name="A126250238R_Data">Data8!$FT$11:$FT$17</definedName>
    <definedName name="A126250238R_Latest">Data8!$FT$17</definedName>
    <definedName name="A126250242F">Data6!$HI$1:$HI$10,Data6!$HI$11:$HI$17</definedName>
    <definedName name="A126250242F_Data">Data6!$HI$11:$HI$17</definedName>
    <definedName name="A126250242F_Latest">Data6!$HI$17</definedName>
    <definedName name="A126250246R">Data7!$EZ$1:$EZ$10,Data7!$EZ$11:$EZ$17</definedName>
    <definedName name="A126250246R_Data">Data7!$EZ$11:$EZ$17</definedName>
    <definedName name="A126250246R_Latest">Data7!$EZ$17</definedName>
    <definedName name="A126250250F">Data7!$IC$1:$IC$10,Data7!$IC$11:$IC$17</definedName>
    <definedName name="A126250250F_Data">Data7!$IC$11:$IC$17</definedName>
    <definedName name="A126250250F_Latest">Data7!$IC$17</definedName>
    <definedName name="A126250254R">Data6!$IJ$1:$IJ$10,Data6!$IJ$11:$IJ$17</definedName>
    <definedName name="A126250254R_Data">Data6!$IJ$11:$IJ$17</definedName>
    <definedName name="A126250254R_Latest">Data6!$IJ$17</definedName>
    <definedName name="A126250258X">Data7!$AV$1:$AV$10,Data7!$AV$11:$AV$17</definedName>
    <definedName name="A126250258X_Data">Data7!$AV$11:$AV$17</definedName>
    <definedName name="A126250258X_Latest">Data7!$AV$17</definedName>
    <definedName name="A126250262R">Data7!$BW$1:$BW$10,Data7!$BW$11:$BW$17</definedName>
    <definedName name="A126250262R_Data">Data7!$BW$11:$BW$17</definedName>
    <definedName name="A126250262R_Latest">Data7!$BW$17</definedName>
    <definedName name="A126250266X">Data7!$HB$1:$HB$10,Data7!$HB$11:$HB$17</definedName>
    <definedName name="A126250266X_Data">Data7!$HB$11:$HB$17</definedName>
    <definedName name="A126250266X_Latest">Data7!$HB$17</definedName>
    <definedName name="A126250270R">Data8!$N$1:$N$10,Data8!$N$11:$N$17</definedName>
    <definedName name="A126250270R_Data">Data8!$N$11:$N$17</definedName>
    <definedName name="A126250270R_Latest">Data8!$N$17</definedName>
    <definedName name="A126250274X">Data8!$BV$1:$BV$10,Data8!$BV$11:$BV$17</definedName>
    <definedName name="A126250274X_Data">Data8!$BV$11:$BV$17</definedName>
    <definedName name="A126250274X_Latest">Data8!$BV$17</definedName>
    <definedName name="A126250278J">Data8!$CW$1:$CW$10,Data8!$CW$11:$CW$17</definedName>
    <definedName name="A126250278J_Data">Data8!$CW$11:$CW$17</definedName>
    <definedName name="A126250278J_Latest">Data8!$CW$17</definedName>
    <definedName name="A126250282X">Data8!$EY$1:$EY$10,Data8!$EY$11:$EY$17</definedName>
    <definedName name="A126250282X_Data">Data8!$EY$11:$EY$17</definedName>
    <definedName name="A126250282X_Latest">Data8!$EY$17</definedName>
    <definedName name="A126250286J">Data7!$GG$1:$GG$10,Data7!$GG$11:$GG$17</definedName>
    <definedName name="A126250286J_Data">Data7!$GG$11:$GG$17</definedName>
    <definedName name="A126250286J_Latest">Data7!$GG$17</definedName>
    <definedName name="A126250290X">Data8!$AU$1:$AU$10,Data8!$AU$11:$AU$17</definedName>
    <definedName name="A126250290X_Data">Data8!$AU$11:$AU$17</definedName>
    <definedName name="A126250290X_Latest">Data8!$AU$17</definedName>
    <definedName name="A126250294J">Data7!$AA$1:$AA$10,Data7!$AA$11:$AA$17</definedName>
    <definedName name="A126250294J_Data">Data7!$AA$11:$AA$17</definedName>
    <definedName name="A126250294J_Latest">Data7!$AA$17</definedName>
    <definedName name="A126250298T">Data7!$DD$1:$DD$10,Data7!$DD$11:$DD$17</definedName>
    <definedName name="A126250298T_Data">Data7!$DD$11:$DD$17</definedName>
    <definedName name="A126250298T_Latest">Data7!$DD$17</definedName>
    <definedName name="A126250302W">Data7!$EE$1:$EE$10,Data7!$EE$11:$EE$17</definedName>
    <definedName name="A126250302W_Data">Data7!$EE$11:$EE$17</definedName>
    <definedName name="A126250302W_Latest">Data7!$EE$17</definedName>
    <definedName name="A126250306F">Data8!$DX$1:$DX$10,Data8!$DX$11:$DX$17</definedName>
    <definedName name="A126250306F_Data">Data8!$DX$11:$DX$17</definedName>
    <definedName name="A126250306F_Latest">Data8!$DX$17</definedName>
    <definedName name="A126250310W">Data8!$FZ$1:$FZ$10,Data8!$FZ$11:$FZ$17</definedName>
    <definedName name="A126250310W_Data">Data8!$FZ$11:$FZ$17</definedName>
    <definedName name="A126250310W_Latest">Data8!$FZ$17</definedName>
    <definedName name="A126250314F">Data6!$HO$1:$HO$10,Data6!$HO$11:$HO$17</definedName>
    <definedName name="A126250314F_Data">Data6!$HO$11:$HO$17</definedName>
    <definedName name="A126250314F_Latest">Data6!$HO$17</definedName>
    <definedName name="A126250318R">Data7!$FF$1:$FF$10,Data7!$FF$11:$FF$17</definedName>
    <definedName name="A126250318R_Data">Data7!$FF$11:$FF$17</definedName>
    <definedName name="A126250318R_Latest">Data7!$FF$17</definedName>
    <definedName name="A126250322F">Data7!$II$1:$II$10,Data7!$II$11:$II$17</definedName>
    <definedName name="A126250322F_Data">Data7!$II$11:$II$17</definedName>
    <definedName name="A126250322F_Latest">Data7!$II$17</definedName>
    <definedName name="A126250326R">Data6!$IP$1:$IP$10,Data6!$IP$11:$IP$17</definedName>
    <definedName name="A126250326R_Data">Data6!$IP$11:$IP$17</definedName>
    <definedName name="A126250326R_Latest">Data6!$IP$17</definedName>
    <definedName name="A126250330F">Data7!$BB$1:$BB$10,Data7!$BB$11:$BB$17</definedName>
    <definedName name="A126250330F_Data">Data7!$BB$11:$BB$17</definedName>
    <definedName name="A126250330F_Latest">Data7!$BB$17</definedName>
    <definedName name="A126250334R">Data7!$CC$1:$CC$10,Data7!$CC$11:$CC$17</definedName>
    <definedName name="A126250334R_Data">Data7!$CC$11:$CC$17</definedName>
    <definedName name="A126250334R_Latest">Data7!$CC$17</definedName>
    <definedName name="A126250338X">Data7!$HH$1:$HH$10,Data7!$HH$11:$HH$17</definedName>
    <definedName name="A126250338X_Data">Data7!$HH$11:$HH$17</definedName>
    <definedName name="A126250338X_Latest">Data7!$HH$17</definedName>
    <definedName name="A126250342R">Data8!$T$1:$T$10,Data8!$T$11:$T$17</definedName>
    <definedName name="A126250342R_Data">Data8!$T$11:$T$17</definedName>
    <definedName name="A126250342R_Latest">Data8!$T$17</definedName>
    <definedName name="A126250418X">Data8!$BY$1:$BY$10,Data8!$BY$11:$BY$17</definedName>
    <definedName name="A126250418X_Data">Data8!$BY$11:$BY$17</definedName>
    <definedName name="A126250418X_Latest">Data8!$BY$17</definedName>
    <definedName name="A126250422R">Data8!$CZ$1:$CZ$10,Data8!$CZ$11:$CZ$17</definedName>
    <definedName name="A126250422R_Data">Data8!$CZ$11:$CZ$17</definedName>
    <definedName name="A126250422R_Latest">Data8!$CZ$17</definedName>
    <definedName name="A126250426X">Data8!$FB$1:$FB$10,Data8!$FB$11:$FB$17</definedName>
    <definedName name="A126250426X_Data">Data8!$FB$11:$FB$17</definedName>
    <definedName name="A126250426X_Latest">Data8!$FB$17</definedName>
    <definedName name="A126250430R">Data7!$GJ$1:$GJ$10,Data7!$GJ$11:$GJ$17</definedName>
    <definedName name="A126250430R_Data">Data7!$GJ$11:$GJ$17</definedName>
    <definedName name="A126250430R_Latest">Data7!$GJ$17</definedName>
    <definedName name="A126250434X">Data8!$AX$1:$AX$10,Data8!$AX$11:$AX$17</definedName>
    <definedName name="A126250434X_Data">Data8!$AX$11:$AX$17</definedName>
    <definedName name="A126250434X_Latest">Data8!$AX$17</definedName>
    <definedName name="A126250438J">Data7!$AD$1:$AD$10,Data7!$AD$11:$AD$17</definedName>
    <definedName name="A126250438J_Data">Data7!$AD$11:$AD$17</definedName>
    <definedName name="A126250438J_Latest">Data7!$AD$17</definedName>
    <definedName name="A126250442X">Data7!$DG$1:$DG$10,Data7!$DG$11:$DG$17</definedName>
    <definedName name="A126250442X_Data">Data7!$DG$11:$DG$17</definedName>
    <definedName name="A126250442X_Latest">Data7!$DG$17</definedName>
    <definedName name="A126250446J">Data7!$EH$1:$EH$10,Data7!$EH$11:$EH$17</definedName>
    <definedName name="A126250446J_Data">Data7!$EH$11:$EH$17</definedName>
    <definedName name="A126250446J_Latest">Data7!$EH$17</definedName>
    <definedName name="A126250450X">Data8!$EA$1:$EA$10,Data8!$EA$11:$EA$17</definedName>
    <definedName name="A126250450X_Data">Data8!$EA$11:$EA$17</definedName>
    <definedName name="A126250450X_Latest">Data8!$EA$17</definedName>
    <definedName name="A126250454J">Data8!$GC$1:$GC$10,Data8!$GC$11:$GC$17</definedName>
    <definedName name="A126250454J_Data">Data8!$GC$11:$GC$17</definedName>
    <definedName name="A126250454J_Latest">Data8!$GC$17</definedName>
    <definedName name="A126250458T">Data6!$HR$1:$HR$10,Data6!$HR$11:$HR$17</definedName>
    <definedName name="A126250458T_Data">Data6!$HR$11:$HR$17</definedName>
    <definedName name="A126250458T_Latest">Data6!$HR$17</definedName>
    <definedName name="A126250462J">Data7!$FI$1:$FI$10,Data7!$FI$11:$FI$17</definedName>
    <definedName name="A126250462J_Data">Data7!$FI$11:$FI$17</definedName>
    <definedName name="A126250462J_Latest">Data7!$FI$17</definedName>
    <definedName name="A126250466T">Data7!$IL$1:$IL$10,Data7!$IL$11:$IL$17</definedName>
    <definedName name="A126250466T_Data">Data7!$IL$11:$IL$17</definedName>
    <definedName name="A126250466T_Latest">Data7!$IL$17</definedName>
    <definedName name="A126250470J">Data7!$C$1:$C$10,Data7!$C$11:$C$17</definedName>
    <definedName name="A126250470J_Data">Data7!$C$11:$C$17</definedName>
    <definedName name="A126250470J_Latest">Data7!$C$17</definedName>
    <definedName name="A126250474T">Data7!$BE$1:$BE$10,Data7!$BE$11:$BE$17</definedName>
    <definedName name="A126250474T_Data">Data7!$BE$11:$BE$17</definedName>
    <definedName name="A126250474T_Latest">Data7!$BE$17</definedName>
    <definedName name="A126250478A">Data7!$CF$1:$CF$10,Data7!$CF$11:$CF$17</definedName>
    <definedName name="A126250478A_Data">Data7!$CF$11:$CF$17</definedName>
    <definedName name="A126250478A_Latest">Data7!$CF$17</definedName>
    <definedName name="A126250482T">Data7!$HK$1:$HK$10,Data7!$HK$11:$HK$17</definedName>
    <definedName name="A126250482T_Data">Data7!$HK$11:$HK$17</definedName>
    <definedName name="A126250482T_Latest">Data7!$HK$17</definedName>
    <definedName name="A126250486A">Data8!$W$1:$W$10,Data8!$W$11:$W$17</definedName>
    <definedName name="A126250486A_Data">Data8!$W$11:$W$17</definedName>
    <definedName name="A126250486A_Latest">Data8!$W$17</definedName>
    <definedName name="A126250490T">Data8!$CH$1:$CH$10,Data8!$CH$11:$CH$17</definedName>
    <definedName name="A126250490T_Data">Data8!$CH$11:$CH$17</definedName>
    <definedName name="A126250490T_Latest">Data8!$CH$17</definedName>
    <definedName name="A126250494A">Data8!$DI$1:$DI$10,Data8!$DI$11:$DI$17</definedName>
    <definedName name="A126250494A_Data">Data8!$DI$11:$DI$17</definedName>
    <definedName name="A126250494A_Latest">Data8!$DI$17</definedName>
    <definedName name="A126250498K">Data8!$FK$1:$FK$10,Data8!$FK$11:$FK$17</definedName>
    <definedName name="A126250498K_Data">Data8!$FK$11:$FK$17</definedName>
    <definedName name="A126250498K_Latest">Data8!$FK$17</definedName>
    <definedName name="A126250502R">Data7!$GS$1:$GS$10,Data7!$GS$11:$GS$17</definedName>
    <definedName name="A126250502R_Data">Data7!$GS$11:$GS$17</definedName>
    <definedName name="A126250502R_Latest">Data7!$GS$17</definedName>
    <definedName name="A126250506X">Data8!$BG$1:$BG$10,Data8!$BG$11:$BG$17</definedName>
    <definedName name="A126250506X_Data">Data8!$BG$11:$BG$17</definedName>
    <definedName name="A126250506X_Latest">Data8!$BG$17</definedName>
    <definedName name="A126250510R">Data7!$AM$1:$AM$10,Data7!$AM$11:$AM$17</definedName>
    <definedName name="A126250510R_Data">Data7!$AM$11:$AM$17</definedName>
    <definedName name="A126250510R_Latest">Data7!$AM$17</definedName>
    <definedName name="A126250514X">Data7!$DP$1:$DP$10,Data7!$DP$11:$DP$17</definedName>
    <definedName name="A126250514X_Data">Data7!$DP$11:$DP$17</definedName>
    <definedName name="A126250514X_Latest">Data7!$DP$17</definedName>
    <definedName name="A126250518J">Data7!$EQ$1:$EQ$10,Data7!$EQ$11:$EQ$17</definedName>
    <definedName name="A126250518J_Data">Data7!$EQ$11:$EQ$17</definedName>
    <definedName name="A126250518J_Latest">Data7!$EQ$17</definedName>
    <definedName name="A126250522X">Data8!$EJ$1:$EJ$10,Data8!$EJ$11:$EJ$17</definedName>
    <definedName name="A126250522X_Data">Data8!$EJ$11:$EJ$17</definedName>
    <definedName name="A126250522X_Latest">Data8!$EJ$17</definedName>
    <definedName name="A126250526J">Data8!$GL$1:$GL$10,Data8!$GL$11:$GL$17</definedName>
    <definedName name="A126250526J_Data">Data8!$GL$11:$GL$17</definedName>
    <definedName name="A126250526J_Latest">Data8!$GL$17</definedName>
    <definedName name="A126250530X">Data6!$IA$1:$IA$10,Data6!$IA$11:$IA$17</definedName>
    <definedName name="A126250530X_Data">Data6!$IA$11:$IA$17</definedName>
    <definedName name="A126250530X_Latest">Data6!$IA$17</definedName>
    <definedName name="A126250534J">Data7!$FR$1:$FR$10,Data7!$FR$11:$FR$17</definedName>
    <definedName name="A126250534J_Data">Data7!$FR$11:$FR$17</definedName>
    <definedName name="A126250534J_Latest">Data7!$FR$17</definedName>
    <definedName name="A126250538T">Data8!$E$1:$E$10,Data8!$E$11:$E$17</definedName>
    <definedName name="A126250538T_Data">Data8!$E$11:$E$17</definedName>
    <definedName name="A126250538T_Latest">Data8!$E$17</definedName>
    <definedName name="A126250542J">Data7!$L$1:$L$10,Data7!$L$11:$L$17</definedName>
    <definedName name="A126250542J_Data">Data7!$L$11:$L$17</definedName>
    <definedName name="A126250542J_Latest">Data7!$L$17</definedName>
    <definedName name="A126250546T">Data7!$BN$1:$BN$10,Data7!$BN$11:$BN$17</definedName>
    <definedName name="A126250546T_Data">Data7!$BN$11:$BN$17</definedName>
    <definedName name="A126250546T_Latest">Data7!$BN$17</definedName>
    <definedName name="A126250550J">Data7!$CO$1:$CO$10,Data7!$CO$11:$CO$17</definedName>
    <definedName name="A126250550J_Data">Data7!$CO$11:$CO$17</definedName>
    <definedName name="A126250550J_Latest">Data7!$CO$17</definedName>
    <definedName name="A126250554T">Data7!$HT$1:$HT$10,Data7!$HT$11:$HT$17</definedName>
    <definedName name="A126250554T_Data">Data7!$HT$11:$HT$17</definedName>
    <definedName name="A126250554T_Latest">Data7!$HT$17</definedName>
    <definedName name="A126250558A">Data8!$AF$1:$AF$10,Data8!$AF$11:$AF$17</definedName>
    <definedName name="A126250558A_Data">Data8!$AF$11:$AF$17</definedName>
    <definedName name="A126250558A_Latest">Data8!$AF$17</definedName>
    <definedName name="A126250562T">Data8!$BM$1:$BM$10,Data8!$BM$11:$BM$17</definedName>
    <definedName name="A126250562T_Data">Data8!$BM$11:$BM$17</definedName>
    <definedName name="A126250562T_Latest">Data8!$BM$17</definedName>
    <definedName name="A126250566A">Data8!$CN$1:$CN$10,Data8!$CN$11:$CN$17</definedName>
    <definedName name="A126250566A_Data">Data8!$CN$11:$CN$17</definedName>
    <definedName name="A126250566A_Latest">Data8!$CN$17</definedName>
    <definedName name="A126250570T">Data8!$EP$1:$EP$10,Data8!$EP$11:$EP$17</definedName>
    <definedName name="A126250570T_Data">Data8!$EP$11:$EP$17</definedName>
    <definedName name="A126250570T_Latest">Data8!$EP$17</definedName>
    <definedName name="A126250574A">Data7!$FX$1:$FX$10,Data7!$FX$11:$FX$17</definedName>
    <definedName name="A126250574A_Data">Data7!$FX$11:$FX$17</definedName>
    <definedName name="A126250574A_Latest">Data7!$FX$17</definedName>
    <definedName name="A126250578K">Data8!$AL$1:$AL$10,Data8!$AL$11:$AL$17</definedName>
    <definedName name="A126250578K_Data">Data8!$AL$11:$AL$17</definedName>
    <definedName name="A126250578K_Latest">Data8!$AL$17</definedName>
    <definedName name="A126250582A">Data7!$R$1:$R$10,Data7!$R$11:$R$17</definedName>
    <definedName name="A126250582A_Data">Data7!$R$11:$R$17</definedName>
    <definedName name="A126250582A_Latest">Data7!$R$17</definedName>
    <definedName name="A126250586K">Data7!$CU$1:$CU$10,Data7!$CU$11:$CU$17</definedName>
    <definedName name="A126250586K_Data">Data7!$CU$11:$CU$17</definedName>
    <definedName name="A126250586K_Latest">Data7!$CU$17</definedName>
    <definedName name="A126250590A">Data7!$DV$1:$DV$10,Data7!$DV$11:$DV$17</definedName>
    <definedName name="A126250590A_Data">Data7!$DV$11:$DV$17</definedName>
    <definedName name="A126250590A_Latest">Data7!$DV$17</definedName>
    <definedName name="A126250594K">Data8!$DO$1:$DO$10,Data8!$DO$11:$DO$17</definedName>
    <definedName name="A126250594K_Data">Data8!$DO$11:$DO$17</definedName>
    <definedName name="A126250594K_Latest">Data8!$DO$17</definedName>
    <definedName name="A126250598V">Data8!$FQ$1:$FQ$10,Data8!$FQ$11:$FQ$17</definedName>
    <definedName name="A126250598V_Data">Data8!$FQ$11:$FQ$17</definedName>
    <definedName name="A126250598V_Latest">Data8!$FQ$17</definedName>
    <definedName name="A126250602X">Data6!$HF$1:$HF$10,Data6!$HF$11:$HF$17</definedName>
    <definedName name="A126250602X_Data">Data6!$HF$11:$HF$17</definedName>
    <definedName name="A126250602X_Latest">Data6!$HF$17</definedName>
    <definedName name="A126250606J">Data7!$EW$1:$EW$10,Data7!$EW$11:$EW$17</definedName>
    <definedName name="A126250606J_Data">Data7!$EW$11:$EW$17</definedName>
    <definedName name="A126250606J_Latest">Data7!$EW$17</definedName>
    <definedName name="A126250610X">Data7!$HZ$1:$HZ$10,Data7!$HZ$11:$HZ$17</definedName>
    <definedName name="A126250610X_Data">Data7!$HZ$11:$HZ$17</definedName>
    <definedName name="A126250610X_Latest">Data7!$HZ$17</definedName>
    <definedName name="A126250614J">Data6!$IG$1:$IG$10,Data6!$IG$11:$IG$17</definedName>
    <definedName name="A126250614J_Data">Data6!$IG$11:$IG$17</definedName>
    <definedName name="A126250614J_Latest">Data6!$IG$17</definedName>
    <definedName name="A126250618T">Data7!$AS$1:$AS$10,Data7!$AS$11:$AS$17</definedName>
    <definedName name="A126250618T_Data">Data7!$AS$11:$AS$17</definedName>
    <definedName name="A126250618T_Latest">Data7!$AS$17</definedName>
    <definedName name="A126250622J">Data7!$BT$1:$BT$10,Data7!$BT$11:$BT$17</definedName>
    <definedName name="A126250622J_Data">Data7!$BT$11:$BT$17</definedName>
    <definedName name="A126250622J_Latest">Data7!$BT$17</definedName>
    <definedName name="A126250626T">Data7!$GY$1:$GY$10,Data7!$GY$11:$GY$17</definedName>
    <definedName name="A126250626T_Data">Data7!$GY$11:$GY$17</definedName>
    <definedName name="A126250626T_Latest">Data7!$GY$17</definedName>
    <definedName name="A126250630J">Data8!$K$1:$K$10,Data8!$K$11:$K$17</definedName>
    <definedName name="A126250630J_Data">Data8!$K$11:$K$17</definedName>
    <definedName name="A126250630J_Latest">Data8!$K$17</definedName>
    <definedName name="A126250706T">Data8!$BS$1:$BS$10,Data8!$BS$11:$BS$17</definedName>
    <definedName name="A126250706T_Data">Data8!$BS$11:$BS$17</definedName>
    <definedName name="A126250706T_Latest">Data8!$BS$17</definedName>
    <definedName name="A126250710J">Data8!$CT$1:$CT$10,Data8!$CT$11:$CT$17</definedName>
    <definedName name="A126250710J_Data">Data8!$CT$11:$CT$17</definedName>
    <definedName name="A126250710J_Latest">Data8!$CT$17</definedName>
    <definedName name="A126250714T">Data8!$EV$1:$EV$10,Data8!$EV$11:$EV$17</definedName>
    <definedName name="A126250714T_Data">Data8!$EV$11:$EV$17</definedName>
    <definedName name="A126250714T_Latest">Data8!$EV$17</definedName>
    <definedName name="A126250718A">Data7!$GD$1:$GD$10,Data7!$GD$11:$GD$17</definedName>
    <definedName name="A126250718A_Data">Data7!$GD$11:$GD$17</definedName>
    <definedName name="A126250718A_Latest">Data7!$GD$17</definedName>
    <definedName name="A126250722T">Data8!$AR$1:$AR$10,Data8!$AR$11:$AR$17</definedName>
    <definedName name="A126250722T_Data">Data8!$AR$11:$AR$17</definedName>
    <definedName name="A126250722T_Latest">Data8!$AR$17</definedName>
    <definedName name="A126250726A">Data7!$X$1:$X$10,Data7!$X$11:$X$17</definedName>
    <definedName name="A126250726A_Data">Data7!$X$11:$X$17</definedName>
    <definedName name="A126250726A_Latest">Data7!$X$17</definedName>
    <definedName name="A126250730T">Data7!$DA$1:$DA$10,Data7!$DA$11:$DA$17</definedName>
    <definedName name="A126250730T_Data">Data7!$DA$11:$DA$17</definedName>
    <definedName name="A126250730T_Latest">Data7!$DA$17</definedName>
    <definedName name="A126250734A">Data7!$EB$1:$EB$10,Data7!$EB$11:$EB$17</definedName>
    <definedName name="A126250734A_Data">Data7!$EB$11:$EB$17</definedName>
    <definedName name="A126250734A_Latest">Data7!$EB$17</definedName>
    <definedName name="A126250738K">Data8!$DU$1:$DU$10,Data8!$DU$11:$DU$17</definedName>
    <definedName name="A126250738K_Data">Data8!$DU$11:$DU$17</definedName>
    <definedName name="A126250738K_Latest">Data8!$DU$17</definedName>
    <definedName name="A126250742A">Data8!$FW$1:$FW$10,Data8!$FW$11:$FW$17</definedName>
    <definedName name="A126250742A_Data">Data8!$FW$11:$FW$17</definedName>
    <definedName name="A126250742A_Latest">Data8!$FW$17</definedName>
    <definedName name="A126250746K">Data6!$HL$1:$HL$10,Data6!$HL$11:$HL$17</definedName>
    <definedName name="A126250746K_Data">Data6!$HL$11:$HL$17</definedName>
    <definedName name="A126250746K_Latest">Data6!$HL$17</definedName>
    <definedName name="A126250750A">Data7!$FC$1:$FC$10,Data7!$FC$11:$FC$17</definedName>
    <definedName name="A126250750A_Data">Data7!$FC$11:$FC$17</definedName>
    <definedName name="A126250750A_Latest">Data7!$FC$17</definedName>
    <definedName name="A126250754K">Data7!$IF$1:$IF$10,Data7!$IF$11:$IF$17</definedName>
    <definedName name="A126250754K_Data">Data7!$IF$11:$IF$17</definedName>
    <definedName name="A126250754K_Latest">Data7!$IF$17</definedName>
    <definedName name="A126250758V">Data6!$IM$1:$IM$10,Data6!$IM$11:$IM$17</definedName>
    <definedName name="A126250758V_Data">Data6!$IM$11:$IM$17</definedName>
    <definedName name="A126250758V_Latest">Data6!$IM$17</definedName>
    <definedName name="A126250762K">Data7!$AY$1:$AY$10,Data7!$AY$11:$AY$17</definedName>
    <definedName name="A126250762K_Data">Data7!$AY$11:$AY$17</definedName>
    <definedName name="A126250762K_Latest">Data7!$AY$17</definedName>
    <definedName name="A126250766V">Data7!$BZ$1:$BZ$10,Data7!$BZ$11:$BZ$17</definedName>
    <definedName name="A126250766V_Data">Data7!$BZ$11:$BZ$17</definedName>
    <definedName name="A126250766V_Latest">Data7!$BZ$17</definedName>
    <definedName name="A126250770K">Data7!$HE$1:$HE$10,Data7!$HE$11:$HE$17</definedName>
    <definedName name="A126250770K_Data">Data7!$HE$11:$HE$17</definedName>
    <definedName name="A126250770K_Latest">Data7!$HE$17</definedName>
    <definedName name="A126250774V">Data8!$Q$1:$Q$10,Data8!$Q$11:$Q$17</definedName>
    <definedName name="A126250774V_Data">Data8!$Q$11:$Q$17</definedName>
    <definedName name="A126250774V_Latest">Data8!$Q$17</definedName>
    <definedName name="A126250778C">Data8!$CE$1:$CE$10,Data8!$CE$11:$CE$17</definedName>
    <definedName name="A126250778C_Data">Data8!$CE$11:$CE$17</definedName>
    <definedName name="A126250778C_Latest">Data8!$CE$17</definedName>
    <definedName name="A126250782V">Data8!$DF$1:$DF$10,Data8!$DF$11:$DF$17</definedName>
    <definedName name="A126250782V_Data">Data8!$DF$11:$DF$17</definedName>
    <definedName name="A126250782V_Latest">Data8!$DF$17</definedName>
    <definedName name="A126250786C">Data8!$FH$1:$FH$10,Data8!$FH$11:$FH$17</definedName>
    <definedName name="A126250786C_Data">Data8!$FH$11:$FH$17</definedName>
    <definedName name="A126250786C_Latest">Data8!$FH$17</definedName>
    <definedName name="A126250790V">Data7!$GP$1:$GP$10,Data7!$GP$11:$GP$17</definedName>
    <definedName name="A126250790V_Data">Data7!$GP$11:$GP$17</definedName>
    <definedName name="A126250790V_Latest">Data7!$GP$17</definedName>
    <definedName name="A126250794C">Data8!$BD$1:$BD$10,Data8!$BD$11:$BD$17</definedName>
    <definedName name="A126250794C_Data">Data8!$BD$11:$BD$17</definedName>
    <definedName name="A126250794C_Latest">Data8!$BD$17</definedName>
    <definedName name="A126250798L">Data7!$AJ$1:$AJ$10,Data7!$AJ$11:$AJ$17</definedName>
    <definedName name="A126250798L_Data">Data7!$AJ$11:$AJ$17</definedName>
    <definedName name="A126250798L_Latest">Data7!$AJ$17</definedName>
    <definedName name="A126250802T">Data7!$DM$1:$DM$10,Data7!$DM$11:$DM$17</definedName>
    <definedName name="A126250802T_Data">Data7!$DM$11:$DM$17</definedName>
    <definedName name="A126250802T_Latest">Data7!$DM$17</definedName>
    <definedName name="A126250806A">Data7!$EN$1:$EN$10,Data7!$EN$11:$EN$17</definedName>
    <definedName name="A126250806A_Data">Data7!$EN$11:$EN$17</definedName>
    <definedName name="A126250806A_Latest">Data7!$EN$17</definedName>
    <definedName name="A126250810T">Data8!$EG$1:$EG$10,Data8!$EG$11:$EG$17</definedName>
    <definedName name="A126250810T_Data">Data8!$EG$11:$EG$17</definedName>
    <definedName name="A126250810T_Latest">Data8!$EG$17</definedName>
    <definedName name="A126250814A">Data8!$GI$1:$GI$10,Data8!$GI$11:$GI$17</definedName>
    <definedName name="A126250814A_Data">Data8!$GI$11:$GI$17</definedName>
    <definedName name="A126250814A_Latest">Data8!$GI$17</definedName>
    <definedName name="A126250818K">Data6!$HX$1:$HX$10,Data6!$HX$11:$HX$17</definedName>
    <definedName name="A126250818K_Data">Data6!$HX$11:$HX$17</definedName>
    <definedName name="A126250818K_Latest">Data6!$HX$17</definedName>
    <definedName name="A126250822A">Data7!$FO$1:$FO$10,Data7!$FO$11:$FO$17</definedName>
    <definedName name="A126250822A_Data">Data7!$FO$11:$FO$17</definedName>
    <definedName name="A126250822A_Latest">Data7!$FO$17</definedName>
    <definedName name="A126250826K">Data8!$B$1:$B$10,Data8!$B$11:$B$17</definedName>
    <definedName name="A126250826K_Data">Data8!$B$11:$B$17</definedName>
    <definedName name="A126250826K_Latest">Data8!$B$17</definedName>
    <definedName name="A126250830A">Data7!$I$1:$I$10,Data7!$I$11:$I$17</definedName>
    <definedName name="A126250830A_Data">Data7!$I$11:$I$17</definedName>
    <definedName name="A126250830A_Latest">Data7!$I$17</definedName>
    <definedName name="A126250834K">Data7!$BK$1:$BK$10,Data7!$BK$11:$BK$17</definedName>
    <definedName name="A126250834K_Data">Data7!$BK$11:$BK$17</definedName>
    <definedName name="A126250834K_Latest">Data7!$BK$17</definedName>
    <definedName name="A126250838V">Data7!$CL$1:$CL$10,Data7!$CL$11:$CL$17</definedName>
    <definedName name="A126250838V_Data">Data7!$CL$11:$CL$17</definedName>
    <definedName name="A126250838V_Latest">Data7!$CL$17</definedName>
    <definedName name="A126250842K">Data7!$HQ$1:$HQ$10,Data7!$HQ$11:$HQ$17</definedName>
    <definedName name="A126250842K_Data">Data7!$HQ$11:$HQ$17</definedName>
    <definedName name="A126250842K_Latest">Data7!$HQ$17</definedName>
    <definedName name="A126250846V">Data8!$AC$1:$AC$10,Data8!$AC$11:$AC$17</definedName>
    <definedName name="A126250846V_Data">Data8!$AC$11:$AC$17</definedName>
    <definedName name="A126250846V_Latest">Data8!$AC$17</definedName>
    <definedName name="A126250850K">Data10!$BN$1:$BN$10,Data10!$BN$11:$BN$17</definedName>
    <definedName name="A126250850K_Data">Data10!$BN$11:$BN$17</definedName>
    <definedName name="A126250850K_Latest">Data10!$BN$17</definedName>
    <definedName name="A126250854V">Data10!$CO$1:$CO$10,Data10!$CO$11:$CO$17</definedName>
    <definedName name="A126250854V_Data">Data10!$CO$11:$CO$17</definedName>
    <definedName name="A126250854V_Latest">Data10!$CO$17</definedName>
    <definedName name="A126250858C">Data10!$EQ$1:$EQ$10,Data10!$EQ$11:$EQ$17</definedName>
    <definedName name="A126250858C_Data">Data10!$EQ$11:$EQ$17</definedName>
    <definedName name="A126250858C_Latest">Data10!$EQ$17</definedName>
    <definedName name="A126250862V">Data9!$FY$1:$FY$10,Data9!$FY$11:$FY$17</definedName>
    <definedName name="A126250862V_Data">Data9!$FY$11:$FY$17</definedName>
    <definedName name="A126250862V_Latest">Data9!$FY$17</definedName>
    <definedName name="A126250866C">Data10!$AM$1:$AM$10,Data10!$AM$11:$AM$17</definedName>
    <definedName name="A126250866C_Data">Data10!$AM$11:$AM$17</definedName>
    <definedName name="A126250866C_Latest">Data10!$AM$17</definedName>
    <definedName name="A126250870V">Data9!$S$1:$S$10,Data9!$S$11:$S$17</definedName>
    <definedName name="A126250870V_Data">Data9!$S$11:$S$17</definedName>
    <definedName name="A126250870V_Latest">Data9!$S$17</definedName>
    <definedName name="A126250874C">Data9!$CV$1:$CV$10,Data9!$CV$11:$CV$17</definedName>
    <definedName name="A126250874C_Data">Data9!$CV$11:$CV$17</definedName>
    <definedName name="A126250874C_Latest">Data9!$CV$17</definedName>
    <definedName name="A126250878L">Data9!$DW$1:$DW$10,Data9!$DW$11:$DW$17</definedName>
    <definedName name="A126250878L_Data">Data9!$DW$11:$DW$17</definedName>
    <definedName name="A126250878L_Latest">Data9!$DW$17</definedName>
    <definedName name="A126250882C">Data10!$DP$1:$DP$10,Data10!$DP$11:$DP$17</definedName>
    <definedName name="A126250882C_Data">Data10!$DP$11:$DP$17</definedName>
    <definedName name="A126250882C_Latest">Data10!$DP$17</definedName>
    <definedName name="A126250886L">Data10!$FR$1:$FR$10,Data10!$FR$11:$FR$17</definedName>
    <definedName name="A126250886L_Data">Data10!$FR$11:$FR$17</definedName>
    <definedName name="A126250886L_Latest">Data10!$FR$17</definedName>
    <definedName name="A126250890C">Data8!$HG$1:$HG$10,Data8!$HG$11:$HG$17</definedName>
    <definedName name="A126250890C_Data">Data8!$HG$11:$HG$17</definedName>
    <definedName name="A126250890C_Latest">Data8!$HG$17</definedName>
    <definedName name="A126250894L">Data9!$EX$1:$EX$10,Data9!$EX$11:$EX$17</definedName>
    <definedName name="A126250894L_Data">Data9!$EX$11:$EX$17</definedName>
    <definedName name="A126250894L_Latest">Data9!$EX$17</definedName>
    <definedName name="A126250898W">Data9!$IA$1:$IA$10,Data9!$IA$11:$IA$17</definedName>
    <definedName name="A126250898W_Data">Data9!$IA$11:$IA$17</definedName>
    <definedName name="A126250898W_Latest">Data9!$IA$17</definedName>
    <definedName name="A126250902A">Data8!$IH$1:$IH$10,Data8!$IH$11:$IH$17</definedName>
    <definedName name="A126250902A_Data">Data8!$IH$11:$IH$17</definedName>
    <definedName name="A126250902A_Latest">Data8!$IH$17</definedName>
    <definedName name="A126250906K">Data9!$AT$1:$AT$10,Data9!$AT$11:$AT$17</definedName>
    <definedName name="A126250906K_Data">Data9!$AT$11:$AT$17</definedName>
    <definedName name="A126250906K_Latest">Data9!$AT$17</definedName>
    <definedName name="A126250910A">Data9!$BU$1:$BU$10,Data9!$BU$11:$BU$17</definedName>
    <definedName name="A126250910A_Data">Data9!$BU$11:$BU$17</definedName>
    <definedName name="A126250910A_Latest">Data9!$BU$17</definedName>
    <definedName name="A126250914K">Data9!$GZ$1:$GZ$10,Data9!$GZ$11:$GZ$17</definedName>
    <definedName name="A126250914K_Data">Data9!$GZ$11:$GZ$17</definedName>
    <definedName name="A126250914K_Latest">Data9!$GZ$17</definedName>
    <definedName name="A126250918V">Data10!$L$1:$L$10,Data10!$L$11:$L$17</definedName>
    <definedName name="A126250918V_Data">Data10!$L$11:$L$17</definedName>
    <definedName name="A126250918V_Latest">Data10!$L$17</definedName>
    <definedName name="A126250922K">Data10!$AV$1:$AV$10,Data10!$AV$11:$AV$17</definedName>
    <definedName name="A126250922K_Data">Data10!$AV$11:$AV$17</definedName>
    <definedName name="A126250922K_Latest">Data10!$AV$17</definedName>
    <definedName name="A126250926V">Data10!$BW$1:$BW$10,Data10!$BW$11:$BW$17</definedName>
    <definedName name="A126250926V_Data">Data10!$BW$11:$BW$17</definedName>
    <definedName name="A126250926V_Latest">Data10!$BW$17</definedName>
    <definedName name="A126250930K">Data10!$DY$1:$DY$10,Data10!$DY$11:$DY$17</definedName>
    <definedName name="A126250930K_Data">Data10!$DY$11:$DY$17</definedName>
    <definedName name="A126250930K_Latest">Data10!$DY$17</definedName>
    <definedName name="A126250934V">Data9!$FG$1:$FG$10,Data9!$FG$11:$FG$17</definedName>
    <definedName name="A126250934V_Data">Data9!$FG$11:$FG$17</definedName>
    <definedName name="A126250934V_Latest">Data9!$FG$17</definedName>
    <definedName name="A126250938C">Data10!$U$1:$U$10,Data10!$U$11:$U$17</definedName>
    <definedName name="A126250938C_Data">Data10!$U$11:$U$17</definedName>
    <definedName name="A126250938C_Latest">Data10!$U$17</definedName>
    <definedName name="A126250942V">Data8!$IQ$1:$IQ$10,Data8!$IQ$11:$IQ$17</definedName>
    <definedName name="A126250942V_Data">Data8!$IQ$11:$IQ$17</definedName>
    <definedName name="A126250942V_Latest">Data8!$IQ$17</definedName>
    <definedName name="A126250946C">Data9!$CD$1:$CD$10,Data9!$CD$11:$CD$17</definedName>
    <definedName name="A126250946C_Data">Data9!$CD$11:$CD$17</definedName>
    <definedName name="A126250946C_Latest">Data9!$CD$17</definedName>
    <definedName name="A126250950V">Data9!$DE$1:$DE$10,Data9!$DE$11:$DE$17</definedName>
    <definedName name="A126250950V_Data">Data9!$DE$11:$DE$17</definedName>
    <definedName name="A126250950V_Latest">Data9!$DE$17</definedName>
    <definedName name="A126250954C">Data10!$CX$1:$CX$10,Data10!$CX$11:$CX$17</definedName>
    <definedName name="A126250954C_Data">Data10!$CX$11:$CX$17</definedName>
    <definedName name="A126250954C_Latest">Data10!$CX$17</definedName>
    <definedName name="A126250958L">Data10!$EZ$1:$EZ$10,Data10!$EZ$11:$EZ$17</definedName>
    <definedName name="A126250958L_Data">Data10!$EZ$11:$EZ$17</definedName>
    <definedName name="A126250958L_Latest">Data10!$EZ$17</definedName>
    <definedName name="A126250962C">Data8!$GO$1:$GO$10,Data8!$GO$11:$GO$17</definedName>
    <definedName name="A126250962C_Data">Data8!$GO$11:$GO$17</definedName>
    <definedName name="A126250962C_Latest">Data8!$GO$17</definedName>
    <definedName name="A126250966L">Data9!$EF$1:$EF$10,Data9!$EF$11:$EF$17</definedName>
    <definedName name="A126250966L_Data">Data9!$EF$11:$EF$17</definedName>
    <definedName name="A126250966L_Latest">Data9!$EF$17</definedName>
    <definedName name="A126250970C">Data9!$HI$1:$HI$10,Data9!$HI$11:$HI$17</definedName>
    <definedName name="A126250970C_Data">Data9!$HI$11:$HI$17</definedName>
    <definedName name="A126250970C_Latest">Data9!$HI$17</definedName>
    <definedName name="A126250974L">Data8!$HP$1:$HP$10,Data8!$HP$11:$HP$17</definedName>
    <definedName name="A126250974L_Data">Data8!$HP$11:$HP$17</definedName>
    <definedName name="A126250974L_Latest">Data8!$HP$17</definedName>
    <definedName name="A126250978W">Data9!$AB$1:$AB$10,Data9!$AB$11:$AB$17</definedName>
    <definedName name="A126250978W_Data">Data9!$AB$11:$AB$17</definedName>
    <definedName name="A126250978W_Latest">Data9!$AB$17</definedName>
    <definedName name="A126250982L">Data9!$BC$1:$BC$10,Data9!$BC$11:$BC$17</definedName>
    <definedName name="A126250982L_Data">Data9!$BC$11:$BC$17</definedName>
    <definedName name="A126250982L_Latest">Data9!$BC$17</definedName>
    <definedName name="A126250986W">Data9!$GH$1:$GH$10,Data9!$GH$11:$GH$17</definedName>
    <definedName name="A126250986W_Data">Data9!$GH$11:$GH$17</definedName>
    <definedName name="A126250986W_Latest">Data9!$GH$17</definedName>
    <definedName name="A126250990L">Data9!$IJ$1:$IJ$10,Data9!$IJ$11:$IJ$17</definedName>
    <definedName name="A126250990L_Data">Data9!$IJ$11:$IJ$17</definedName>
    <definedName name="A126250990L_Latest">Data9!$IJ$17</definedName>
    <definedName name="A126250994W">Data10!$BB$1:$BB$10,Data10!$BB$11:$BB$17</definedName>
    <definedName name="A126250994W_Data">Data10!$BB$11:$BB$17</definedName>
    <definedName name="A126250994W_Latest">Data10!$BB$17</definedName>
    <definedName name="A126250998F">Data10!$CC$1:$CC$10,Data10!$CC$11:$CC$17</definedName>
    <definedName name="A126250998F_Data">Data10!$CC$11:$CC$17</definedName>
    <definedName name="A126250998F_Latest">Data10!$CC$17</definedName>
    <definedName name="A126251002L">Data10!$EE$1:$EE$10,Data10!$EE$11:$EE$17</definedName>
    <definedName name="A126251002L_Data">Data10!$EE$11:$EE$17</definedName>
    <definedName name="A126251002L_Latest">Data10!$EE$17</definedName>
    <definedName name="A126251006W">Data9!$FM$1:$FM$10,Data9!$FM$11:$FM$17</definedName>
    <definedName name="A126251006W_Data">Data9!$FM$11:$FM$17</definedName>
    <definedName name="A126251006W_Latest">Data9!$FM$17</definedName>
    <definedName name="A126251010L">Data10!$AA$1:$AA$10,Data10!$AA$11:$AA$17</definedName>
    <definedName name="A126251010L_Data">Data10!$AA$11:$AA$17</definedName>
    <definedName name="A126251010L_Latest">Data10!$AA$17</definedName>
    <definedName name="A126251014W">Data9!$G$1:$G$10,Data9!$G$11:$G$17</definedName>
    <definedName name="A126251014W_Data">Data9!$G$11:$G$17</definedName>
    <definedName name="A126251014W_Latest">Data9!$G$17</definedName>
    <definedName name="A126251018F">Data9!$CJ$1:$CJ$10,Data9!$CJ$11:$CJ$17</definedName>
    <definedName name="A126251018F_Data">Data9!$CJ$11:$CJ$17</definedName>
    <definedName name="A126251018F_Latest">Data9!$CJ$17</definedName>
    <definedName name="A126251022W">Data9!$DK$1:$DK$10,Data9!$DK$11:$DK$17</definedName>
    <definedName name="A126251022W_Data">Data9!$DK$11:$DK$17</definedName>
    <definedName name="A126251022W_Latest">Data9!$DK$17</definedName>
    <definedName name="A126251026F">Data10!$DD$1:$DD$10,Data10!$DD$11:$DD$17</definedName>
    <definedName name="A126251026F_Data">Data10!$DD$11:$DD$17</definedName>
    <definedName name="A126251026F_Latest">Data10!$DD$17</definedName>
    <definedName name="A126251030W">Data10!$FF$1:$FF$10,Data10!$FF$11:$FF$17</definedName>
    <definedName name="A126251030W_Data">Data10!$FF$11:$FF$17</definedName>
    <definedName name="A126251030W_Latest">Data10!$FF$17</definedName>
    <definedName name="A126251034F">Data8!$GU$1:$GU$10,Data8!$GU$11:$GU$17</definedName>
    <definedName name="A126251034F_Data">Data8!$GU$11:$GU$17</definedName>
    <definedName name="A126251034F_Latest">Data8!$GU$17</definedName>
    <definedName name="A126251038R">Data9!$EL$1:$EL$10,Data9!$EL$11:$EL$17</definedName>
    <definedName name="A126251038R_Data">Data9!$EL$11:$EL$17</definedName>
    <definedName name="A126251038R_Latest">Data9!$EL$17</definedName>
    <definedName name="A126251042F">Data9!$HO$1:$HO$10,Data9!$HO$11:$HO$17</definedName>
    <definedName name="A126251042F_Data">Data9!$HO$11:$HO$17</definedName>
    <definedName name="A126251042F_Latest">Data9!$HO$17</definedName>
    <definedName name="A126251046R">Data8!$HV$1:$HV$10,Data8!$HV$11:$HV$17</definedName>
    <definedName name="A126251046R_Data">Data8!$HV$11:$HV$17</definedName>
    <definedName name="A126251046R_Latest">Data8!$HV$17</definedName>
    <definedName name="A126251050F">Data9!$AH$1:$AH$10,Data9!$AH$11:$AH$17</definedName>
    <definedName name="A126251050F_Data">Data9!$AH$11:$AH$17</definedName>
    <definedName name="A126251050F_Latest">Data9!$AH$17</definedName>
    <definedName name="A126251054R">Data9!$BI$1:$BI$10,Data9!$BI$11:$BI$17</definedName>
    <definedName name="A126251054R_Data">Data9!$BI$11:$BI$17</definedName>
    <definedName name="A126251054R_Latest">Data9!$BI$17</definedName>
    <definedName name="A126251058X">Data9!$GN$1:$GN$10,Data9!$GN$11:$GN$17</definedName>
    <definedName name="A126251058X_Data">Data9!$GN$11:$GN$17</definedName>
    <definedName name="A126251058X_Latest">Data9!$GN$17</definedName>
    <definedName name="A126251062R">Data9!$IP$1:$IP$10,Data9!$IP$11:$IP$17</definedName>
    <definedName name="A126251062R_Data">Data9!$IP$11:$IP$17</definedName>
    <definedName name="A126251062R_Latest">Data9!$IP$17</definedName>
    <definedName name="A126251066X">Data10!$BH$1:$BH$10,Data10!$BH$11:$BH$17</definedName>
    <definedName name="A126251066X_Data">Data10!$BH$11:$BH$17</definedName>
    <definedName name="A126251066X_Latest">Data10!$BH$17</definedName>
    <definedName name="A126251070R">Data10!$CI$1:$CI$10,Data10!$CI$11:$CI$17</definedName>
    <definedName name="A126251070R_Data">Data10!$CI$11:$CI$17</definedName>
    <definedName name="A126251070R_Latest">Data10!$CI$17</definedName>
    <definedName name="A126251074X">Data10!$EK$1:$EK$10,Data10!$EK$11:$EK$17</definedName>
    <definedName name="A126251074X_Data">Data10!$EK$11:$EK$17</definedName>
    <definedName name="A126251074X_Latest">Data10!$EK$17</definedName>
    <definedName name="A126251078J">Data9!$FS$1:$FS$10,Data9!$FS$11:$FS$17</definedName>
    <definedName name="A126251078J_Data">Data9!$FS$11:$FS$17</definedName>
    <definedName name="A126251078J_Latest">Data9!$FS$17</definedName>
    <definedName name="A126251082X">Data10!$AG$1:$AG$10,Data10!$AG$11:$AG$17</definedName>
    <definedName name="A126251082X_Data">Data10!$AG$11:$AG$17</definedName>
    <definedName name="A126251082X_Latest">Data10!$AG$17</definedName>
    <definedName name="A126251086J">Data9!$M$1:$M$10,Data9!$M$11:$M$17</definedName>
    <definedName name="A126251086J_Data">Data9!$M$11:$M$17</definedName>
    <definedName name="A126251086J_Latest">Data9!$M$17</definedName>
    <definedName name="A126251090X">Data9!$CP$1:$CP$10,Data9!$CP$11:$CP$17</definedName>
    <definedName name="A126251090X_Data">Data9!$CP$11:$CP$17</definedName>
    <definedName name="A126251090X_Latest">Data9!$CP$17</definedName>
    <definedName name="A126251094J">Data9!$DQ$1:$DQ$10,Data9!$DQ$11:$DQ$17</definedName>
    <definedName name="A126251094J_Data">Data9!$DQ$11:$DQ$17</definedName>
    <definedName name="A126251094J_Latest">Data9!$DQ$17</definedName>
    <definedName name="A126251098T">Data10!$DJ$1:$DJ$10,Data10!$DJ$11:$DJ$17</definedName>
    <definedName name="A126251098T_Data">Data10!$DJ$11:$DJ$17</definedName>
    <definedName name="A126251098T_Latest">Data10!$DJ$17</definedName>
    <definedName name="A126251102W">Data10!$FL$1:$FL$10,Data10!$FL$11:$FL$17</definedName>
    <definedName name="A126251102W_Data">Data10!$FL$11:$FL$17</definedName>
    <definedName name="A126251102W_Latest">Data10!$FL$17</definedName>
    <definedName name="A126251106F">Data8!$HA$1:$HA$10,Data8!$HA$11:$HA$17</definedName>
    <definedName name="A126251106F_Data">Data8!$HA$11:$HA$17</definedName>
    <definedName name="A126251106F_Latest">Data8!$HA$17</definedName>
    <definedName name="A126251110W">Data9!$ER$1:$ER$10,Data9!$ER$11:$ER$17</definedName>
    <definedName name="A126251110W_Data">Data9!$ER$11:$ER$17</definedName>
    <definedName name="A126251110W_Latest">Data9!$ER$17</definedName>
    <definedName name="A126251114F">Data9!$HU$1:$HU$10,Data9!$HU$11:$HU$17</definedName>
    <definedName name="A126251114F_Data">Data9!$HU$11:$HU$17</definedName>
    <definedName name="A126251114F_Latest">Data9!$HU$17</definedName>
    <definedName name="A126251118R">Data8!$IB$1:$IB$10,Data8!$IB$11:$IB$17</definedName>
    <definedName name="A126251118R_Data">Data8!$IB$11:$IB$17</definedName>
    <definedName name="A126251118R_Latest">Data8!$IB$17</definedName>
    <definedName name="A126251122F">Data9!$AN$1:$AN$10,Data9!$AN$11:$AN$17</definedName>
    <definedName name="A126251122F_Data">Data9!$AN$11:$AN$17</definedName>
    <definedName name="A126251122F_Latest">Data9!$AN$17</definedName>
    <definedName name="A126251126R">Data9!$BO$1:$BO$10,Data9!$BO$11:$BO$17</definedName>
    <definedName name="A126251126R_Data">Data9!$BO$11:$BO$17</definedName>
    <definedName name="A126251126R_Latest">Data9!$BO$17</definedName>
    <definedName name="A126251130F">Data9!$GT$1:$GT$10,Data9!$GT$11:$GT$17</definedName>
    <definedName name="A126251130F_Data">Data9!$GT$11:$GT$17</definedName>
    <definedName name="A126251130F_Latest">Data9!$GT$17</definedName>
    <definedName name="A126251134R">Data10!$F$1:$F$10,Data10!$F$11:$F$17</definedName>
    <definedName name="A126251134R_Data">Data10!$F$11:$F$17</definedName>
    <definedName name="A126251134R_Latest">Data10!$F$17</definedName>
    <definedName name="A126251210F">Data10!$BK$1:$BK$10,Data10!$BK$11:$BK$17</definedName>
    <definedName name="A126251210F_Data">Data10!$BK$11:$BK$17</definedName>
    <definedName name="A126251210F_Latest">Data10!$BK$17</definedName>
    <definedName name="A126251214R">Data10!$CL$1:$CL$10,Data10!$CL$11:$CL$17</definedName>
    <definedName name="A126251214R_Data">Data10!$CL$11:$CL$17</definedName>
    <definedName name="A126251214R_Latest">Data10!$CL$17</definedName>
    <definedName name="A126251218X">Data10!$EN$1:$EN$10,Data10!$EN$11:$EN$17</definedName>
    <definedName name="A126251218X_Data">Data10!$EN$11:$EN$17</definedName>
    <definedName name="A126251218X_Latest">Data10!$EN$17</definedName>
    <definedName name="A126251222R">Data9!$FV$1:$FV$10,Data9!$FV$11:$FV$17</definedName>
    <definedName name="A126251222R_Data">Data9!$FV$11:$FV$17</definedName>
    <definedName name="A126251222R_Latest">Data9!$FV$17</definedName>
    <definedName name="A126251226X">Data10!$AJ$1:$AJ$10,Data10!$AJ$11:$AJ$17</definedName>
    <definedName name="A126251226X_Data">Data10!$AJ$11:$AJ$17</definedName>
    <definedName name="A126251226X_Latest">Data10!$AJ$17</definedName>
    <definedName name="A126251230R">Data9!$P$1:$P$10,Data9!$P$11:$P$17</definedName>
    <definedName name="A126251230R_Data">Data9!$P$11:$P$17</definedName>
    <definedName name="A126251230R_Latest">Data9!$P$17</definedName>
    <definedName name="A126251234X">Data9!$CS$1:$CS$10,Data9!$CS$11:$CS$17</definedName>
    <definedName name="A126251234X_Data">Data9!$CS$11:$CS$17</definedName>
    <definedName name="A126251234X_Latest">Data9!$CS$17</definedName>
    <definedName name="A126251238J">Data9!$DT$1:$DT$10,Data9!$DT$11:$DT$17</definedName>
    <definedName name="A126251238J_Data">Data9!$DT$11:$DT$17</definedName>
    <definedName name="A126251238J_Latest">Data9!$DT$17</definedName>
    <definedName name="A126251242X">Data10!$DM$1:$DM$10,Data10!$DM$11:$DM$17</definedName>
    <definedName name="A126251242X_Data">Data10!$DM$11:$DM$17</definedName>
    <definedName name="A126251242X_Latest">Data10!$DM$17</definedName>
    <definedName name="A126251246J">Data10!$FO$1:$FO$10,Data10!$FO$11:$FO$17</definedName>
    <definedName name="A126251246J_Data">Data10!$FO$11:$FO$17</definedName>
    <definedName name="A126251246J_Latest">Data10!$FO$17</definedName>
    <definedName name="A126251250X">Data8!$HD$1:$HD$10,Data8!$HD$11:$HD$17</definedName>
    <definedName name="A126251250X_Data">Data8!$HD$11:$HD$17</definedName>
    <definedName name="A126251250X_Latest">Data8!$HD$17</definedName>
    <definedName name="A126251254J">Data9!$EU$1:$EU$10,Data9!$EU$11:$EU$17</definedName>
    <definedName name="A126251254J_Data">Data9!$EU$11:$EU$17</definedName>
    <definedName name="A126251254J_Latest">Data9!$EU$17</definedName>
    <definedName name="A126251258T">Data9!$HX$1:$HX$10,Data9!$HX$11:$HX$17</definedName>
    <definedName name="A126251258T_Data">Data9!$HX$11:$HX$17</definedName>
    <definedName name="A126251258T_Latest">Data9!$HX$17</definedName>
    <definedName name="A126251262J">Data8!$IE$1:$IE$10,Data8!$IE$11:$IE$17</definedName>
    <definedName name="A126251262J_Data">Data8!$IE$11:$IE$17</definedName>
    <definedName name="A126251262J_Latest">Data8!$IE$17</definedName>
    <definedName name="A126251266T">Data9!$AQ$1:$AQ$10,Data9!$AQ$11:$AQ$17</definedName>
    <definedName name="A126251266T_Data">Data9!$AQ$11:$AQ$17</definedName>
    <definedName name="A126251266T_Latest">Data9!$AQ$17</definedName>
    <definedName name="A126251270J">Data9!$BR$1:$BR$10,Data9!$BR$11:$BR$17</definedName>
    <definedName name="A126251270J_Data">Data9!$BR$11:$BR$17</definedName>
    <definedName name="A126251270J_Latest">Data9!$BR$17</definedName>
    <definedName name="A126251274T">Data9!$GW$1:$GW$10,Data9!$GW$11:$GW$17</definedName>
    <definedName name="A126251274T_Data">Data9!$GW$11:$GW$17</definedName>
    <definedName name="A126251274T_Latest">Data9!$GW$17</definedName>
    <definedName name="A126251278A">Data10!$I$1:$I$10,Data10!$I$11:$I$17</definedName>
    <definedName name="A126251278A_Data">Data10!$I$11:$I$17</definedName>
    <definedName name="A126251278A_Latest">Data10!$I$17</definedName>
    <definedName name="A126251282T">Data10!$BT$1:$BT$10,Data10!$BT$11:$BT$17</definedName>
    <definedName name="A126251282T_Data">Data10!$BT$11:$BT$17</definedName>
    <definedName name="A126251282T_Latest">Data10!$BT$17</definedName>
    <definedName name="A126251286A">Data10!$CU$1:$CU$10,Data10!$CU$11:$CU$17</definedName>
    <definedName name="A126251286A_Data">Data10!$CU$11:$CU$17</definedName>
    <definedName name="A126251286A_Latest">Data10!$CU$17</definedName>
    <definedName name="A126251290T">Data10!$EW$1:$EW$10,Data10!$EW$11:$EW$17</definedName>
    <definedName name="A126251290T_Data">Data10!$EW$11:$EW$17</definedName>
    <definedName name="A126251290T_Latest">Data10!$EW$17</definedName>
    <definedName name="A126251294A">Data9!$GE$1:$GE$10,Data9!$GE$11:$GE$17</definedName>
    <definedName name="A126251294A_Data">Data9!$GE$11:$GE$17</definedName>
    <definedName name="A126251294A_Latest">Data9!$GE$17</definedName>
    <definedName name="A126251298K">Data10!$AS$1:$AS$10,Data10!$AS$11:$AS$17</definedName>
    <definedName name="A126251298K_Data">Data10!$AS$11:$AS$17</definedName>
    <definedName name="A126251298K_Latest">Data10!$AS$17</definedName>
    <definedName name="A126251302R">Data9!$Y$1:$Y$10,Data9!$Y$11:$Y$17</definedName>
    <definedName name="A126251302R_Data">Data9!$Y$11:$Y$17</definedName>
    <definedName name="A126251302R_Latest">Data9!$Y$17</definedName>
    <definedName name="A126251306X">Data9!$DB$1:$DB$10,Data9!$DB$11:$DB$17</definedName>
    <definedName name="A126251306X_Data">Data9!$DB$11:$DB$17</definedName>
    <definedName name="A126251306X_Latest">Data9!$DB$17</definedName>
    <definedName name="A126251310R">Data9!$EC$1:$EC$10,Data9!$EC$11:$EC$17</definedName>
    <definedName name="A126251310R_Data">Data9!$EC$11:$EC$17</definedName>
    <definedName name="A126251310R_Latest">Data9!$EC$17</definedName>
    <definedName name="A126251314X">Data10!$DV$1:$DV$10,Data10!$DV$11:$DV$17</definedName>
    <definedName name="A126251314X_Data">Data10!$DV$11:$DV$17</definedName>
    <definedName name="A126251314X_Latest">Data10!$DV$17</definedName>
    <definedName name="A126251318J">Data10!$FX$1:$FX$10,Data10!$FX$11:$FX$17</definedName>
    <definedName name="A126251318J_Data">Data10!$FX$11:$FX$17</definedName>
    <definedName name="A126251318J_Latest">Data10!$FX$17</definedName>
    <definedName name="A126251322X">Data8!$HM$1:$HM$10,Data8!$HM$11:$HM$17</definedName>
    <definedName name="A126251322X_Data">Data8!$HM$11:$HM$17</definedName>
    <definedName name="A126251322X_Latest">Data8!$HM$17</definedName>
    <definedName name="A126251326J">Data9!$FD$1:$FD$10,Data9!$FD$11:$FD$17</definedName>
    <definedName name="A126251326J_Data">Data9!$FD$11:$FD$17</definedName>
    <definedName name="A126251326J_Latest">Data9!$FD$17</definedName>
    <definedName name="A126251330X">Data9!$IG$1:$IG$10,Data9!$IG$11:$IG$17</definedName>
    <definedName name="A126251330X_Data">Data9!$IG$11:$IG$17</definedName>
    <definedName name="A126251330X_Latest">Data9!$IG$17</definedName>
    <definedName name="A126251334J">Data8!$IN$1:$IN$10,Data8!$IN$11:$IN$17</definedName>
    <definedName name="A126251334J_Data">Data8!$IN$11:$IN$17</definedName>
    <definedName name="A126251334J_Latest">Data8!$IN$17</definedName>
    <definedName name="A126251338T">Data9!$AZ$1:$AZ$10,Data9!$AZ$11:$AZ$17</definedName>
    <definedName name="A126251338T_Data">Data9!$AZ$11:$AZ$17</definedName>
    <definedName name="A126251338T_Latest">Data9!$AZ$17</definedName>
    <definedName name="A126251342J">Data9!$CA$1:$CA$10,Data9!$CA$11:$CA$17</definedName>
    <definedName name="A126251342J_Data">Data9!$CA$11:$CA$17</definedName>
    <definedName name="A126251342J_Latest">Data9!$CA$17</definedName>
    <definedName name="A126251346T">Data9!$HF$1:$HF$10,Data9!$HF$11:$HF$17</definedName>
    <definedName name="A126251346T_Data">Data9!$HF$11:$HF$17</definedName>
    <definedName name="A126251346T_Latest">Data9!$HF$17</definedName>
    <definedName name="A126251350J">Data10!$R$1:$R$10,Data10!$R$11:$R$17</definedName>
    <definedName name="A126251350J_Data">Data10!$R$11:$R$17</definedName>
    <definedName name="A126251350J_Latest">Data10!$R$17</definedName>
    <definedName name="A126251354T">Data10!$AY$1:$AY$10,Data10!$AY$11:$AY$17</definedName>
    <definedName name="A126251354T_Data">Data10!$AY$11:$AY$17</definedName>
    <definedName name="A126251354T_Latest">Data10!$AY$17</definedName>
    <definedName name="A126251358A">Data10!$BZ$1:$BZ$10,Data10!$BZ$11:$BZ$17</definedName>
    <definedName name="A126251358A_Data">Data10!$BZ$11:$BZ$17</definedName>
    <definedName name="A126251358A_Latest">Data10!$BZ$17</definedName>
    <definedName name="A126251362T">Data10!$EB$1:$EB$10,Data10!$EB$11:$EB$17</definedName>
    <definedName name="A126251362T_Data">Data10!$EB$11:$EB$17</definedName>
    <definedName name="A126251362T_Latest">Data10!$EB$17</definedName>
    <definedName name="A126251366A">Data9!$FJ$1:$FJ$10,Data9!$FJ$11:$FJ$17</definedName>
    <definedName name="A126251366A_Data">Data9!$FJ$11:$FJ$17</definedName>
    <definedName name="A126251366A_Latest">Data9!$FJ$17</definedName>
    <definedName name="A126251370T">Data10!$X$1:$X$10,Data10!$X$11:$X$17</definedName>
    <definedName name="A126251370T_Data">Data10!$X$11:$X$17</definedName>
    <definedName name="A126251370T_Latest">Data10!$X$17</definedName>
    <definedName name="A126251374A">Data9!$D$1:$D$10,Data9!$D$11:$D$17</definedName>
    <definedName name="A126251374A_Data">Data9!$D$11:$D$17</definedName>
    <definedName name="A126251374A_Latest">Data9!$D$17</definedName>
    <definedName name="A126251378K">Data9!$CG$1:$CG$10,Data9!$CG$11:$CG$17</definedName>
    <definedName name="A126251378K_Data">Data9!$CG$11:$CG$17</definedName>
    <definedName name="A126251378K_Latest">Data9!$CG$17</definedName>
    <definedName name="A126251382A">Data9!$DH$1:$DH$10,Data9!$DH$11:$DH$17</definedName>
    <definedName name="A126251382A_Data">Data9!$DH$11:$DH$17</definedName>
    <definedName name="A126251382A_Latest">Data9!$DH$17</definedName>
    <definedName name="A126251386K">Data10!$DA$1:$DA$10,Data10!$DA$11:$DA$17</definedName>
    <definedName name="A126251386K_Data">Data10!$DA$11:$DA$17</definedName>
    <definedName name="A126251386K_Latest">Data10!$DA$17</definedName>
    <definedName name="A126251390A">Data10!$FC$1:$FC$10,Data10!$FC$11:$FC$17</definedName>
    <definedName name="A126251390A_Data">Data10!$FC$11:$FC$17</definedName>
    <definedName name="A126251390A_Latest">Data10!$FC$17</definedName>
    <definedName name="A126251394K">Data8!$GR$1:$GR$10,Data8!$GR$11:$GR$17</definedName>
    <definedName name="A126251394K_Data">Data8!$GR$11:$GR$17</definedName>
    <definedName name="A126251394K_Latest">Data8!$GR$17</definedName>
    <definedName name="A126251398V">Data9!$EI$1:$EI$10,Data9!$EI$11:$EI$17</definedName>
    <definedName name="A126251398V_Data">Data9!$EI$11:$EI$17</definedName>
    <definedName name="A126251398V_Latest">Data9!$EI$17</definedName>
    <definedName name="A126251402X">Data9!$HL$1:$HL$10,Data9!$HL$11:$HL$17</definedName>
    <definedName name="A126251402X_Data">Data9!$HL$11:$HL$17</definedName>
    <definedName name="A126251402X_Latest">Data9!$HL$17</definedName>
    <definedName name="A126251406J">Data8!$HS$1:$HS$10,Data8!$HS$11:$HS$17</definedName>
    <definedName name="A126251406J_Data">Data8!$HS$11:$HS$17</definedName>
    <definedName name="A126251406J_Latest">Data8!$HS$17</definedName>
    <definedName name="A126251410X">Data9!$AE$1:$AE$10,Data9!$AE$11:$AE$17</definedName>
    <definedName name="A126251410X_Data">Data9!$AE$11:$AE$17</definedName>
    <definedName name="A126251410X_Latest">Data9!$AE$17</definedName>
    <definedName name="A126251414J">Data9!$BF$1:$BF$10,Data9!$BF$11:$BF$17</definedName>
    <definedName name="A126251414J_Data">Data9!$BF$11:$BF$17</definedName>
    <definedName name="A126251414J_Latest">Data9!$BF$17</definedName>
    <definedName name="A126251418T">Data9!$GK$1:$GK$10,Data9!$GK$11:$GK$17</definedName>
    <definedName name="A126251418T_Data">Data9!$GK$11:$GK$17</definedName>
    <definedName name="A126251418T_Latest">Data9!$GK$17</definedName>
    <definedName name="A126251422J">Data9!$IM$1:$IM$10,Data9!$IM$11:$IM$17</definedName>
    <definedName name="A126251422J_Data">Data9!$IM$11:$IM$17</definedName>
    <definedName name="A126251422J_Latest">Data9!$IM$17</definedName>
    <definedName name="A126251498C">Data10!$BE$1:$BE$10,Data10!$BE$11:$BE$17</definedName>
    <definedName name="A126251498C_Data">Data10!$BE$11:$BE$17</definedName>
    <definedName name="A126251498C_Latest">Data10!$BE$17</definedName>
    <definedName name="A126251502J">Data10!$CF$1:$CF$10,Data10!$CF$11:$CF$17</definedName>
    <definedName name="A126251502J_Data">Data10!$CF$11:$CF$17</definedName>
    <definedName name="A126251502J_Latest">Data10!$CF$17</definedName>
    <definedName name="A126251506T">Data10!$EH$1:$EH$10,Data10!$EH$11:$EH$17</definedName>
    <definedName name="A126251506T_Data">Data10!$EH$11:$EH$17</definedName>
    <definedName name="A126251506T_Latest">Data10!$EH$17</definedName>
    <definedName name="A126251510J">Data9!$FP$1:$FP$10,Data9!$FP$11:$FP$17</definedName>
    <definedName name="A126251510J_Data">Data9!$FP$11:$FP$17</definedName>
    <definedName name="A126251510J_Latest">Data9!$FP$17</definedName>
    <definedName name="A126251514T">Data10!$AD$1:$AD$10,Data10!$AD$11:$AD$17</definedName>
    <definedName name="A126251514T_Data">Data10!$AD$11:$AD$17</definedName>
    <definedName name="A126251514T_Latest">Data10!$AD$17</definedName>
    <definedName name="A126251518A">Data9!$J$1:$J$10,Data9!$J$11:$J$17</definedName>
    <definedName name="A126251518A_Data">Data9!$J$11:$J$17</definedName>
    <definedName name="A126251518A_Latest">Data9!$J$17</definedName>
    <definedName name="A126251522T">Data9!$CM$1:$CM$10,Data9!$CM$11:$CM$17</definedName>
    <definedName name="A126251522T_Data">Data9!$CM$11:$CM$17</definedName>
    <definedName name="A126251522T_Latest">Data9!$CM$17</definedName>
    <definedName name="A126251526A">Data9!$DN$1:$DN$10,Data9!$DN$11:$DN$17</definedName>
    <definedName name="A126251526A_Data">Data9!$DN$11:$DN$17</definedName>
    <definedName name="A126251526A_Latest">Data9!$DN$17</definedName>
    <definedName name="A126251530T">Data10!$DG$1:$DG$10,Data10!$DG$11:$DG$17</definedName>
    <definedName name="A126251530T_Data">Data10!$DG$11:$DG$17</definedName>
    <definedName name="A126251530T_Latest">Data10!$DG$17</definedName>
    <definedName name="A126251534A">Data10!$FI$1:$FI$10,Data10!$FI$11:$FI$17</definedName>
    <definedName name="A126251534A_Data">Data10!$FI$11:$FI$17</definedName>
    <definedName name="A126251534A_Latest">Data10!$FI$17</definedName>
    <definedName name="A126251538K">Data8!$GX$1:$GX$10,Data8!$GX$11:$GX$17</definedName>
    <definedName name="A126251538K_Data">Data8!$GX$11:$GX$17</definedName>
    <definedName name="A126251538K_Latest">Data8!$GX$17</definedName>
    <definedName name="A126251542A">Data9!$EO$1:$EO$10,Data9!$EO$11:$EO$17</definedName>
    <definedName name="A126251542A_Data">Data9!$EO$11:$EO$17</definedName>
    <definedName name="A126251542A_Latest">Data9!$EO$17</definedName>
    <definedName name="A126251546K">Data9!$HR$1:$HR$10,Data9!$HR$11:$HR$17</definedName>
    <definedName name="A126251546K_Data">Data9!$HR$11:$HR$17</definedName>
    <definedName name="A126251546K_Latest">Data9!$HR$17</definedName>
    <definedName name="A126251550A">Data8!$HY$1:$HY$10,Data8!$HY$11:$HY$17</definedName>
    <definedName name="A126251550A_Data">Data8!$HY$11:$HY$17</definedName>
    <definedName name="A126251550A_Latest">Data8!$HY$17</definedName>
    <definedName name="A126251554K">Data9!$AK$1:$AK$10,Data9!$AK$11:$AK$17</definedName>
    <definedName name="A126251554K_Data">Data9!$AK$11:$AK$17</definedName>
    <definedName name="A126251554K_Latest">Data9!$AK$17</definedName>
    <definedName name="A126251558V">Data9!$BL$1:$BL$10,Data9!$BL$11:$BL$17</definedName>
    <definedName name="A126251558V_Data">Data9!$BL$11:$BL$17</definedName>
    <definedName name="A126251558V_Latest">Data9!$BL$17</definedName>
    <definedName name="A126251562K">Data9!$GQ$1:$GQ$10,Data9!$GQ$11:$GQ$17</definedName>
    <definedName name="A126251562K_Data">Data9!$GQ$11:$GQ$17</definedName>
    <definedName name="A126251562K_Latest">Data9!$GQ$17</definedName>
    <definedName name="A126251566V">Data10!$C$1:$C$10,Data10!$C$11:$C$17</definedName>
    <definedName name="A126251566V_Data">Data10!$C$11:$C$17</definedName>
    <definedName name="A126251566V_Latest">Data10!$C$17</definedName>
    <definedName name="A126251570K">Data10!$BQ$1:$BQ$10,Data10!$BQ$11:$BQ$17</definedName>
    <definedName name="A126251570K_Data">Data10!$BQ$11:$BQ$17</definedName>
    <definedName name="A126251570K_Latest">Data10!$BQ$17</definedName>
    <definedName name="A126251574V">Data10!$CR$1:$CR$10,Data10!$CR$11:$CR$17</definedName>
    <definedName name="A126251574V_Data">Data10!$CR$11:$CR$17</definedName>
    <definedName name="A126251574V_Latest">Data10!$CR$17</definedName>
    <definedName name="A126251578C">Data10!$ET$1:$ET$10,Data10!$ET$11:$ET$17</definedName>
    <definedName name="A126251578C_Data">Data10!$ET$11:$ET$17</definedName>
    <definedName name="A126251578C_Latest">Data10!$ET$17</definedName>
    <definedName name="A126251582V">Data9!$GB$1:$GB$10,Data9!$GB$11:$GB$17</definedName>
    <definedName name="A126251582V_Data">Data9!$GB$11:$GB$17</definedName>
    <definedName name="A126251582V_Latest">Data9!$GB$17</definedName>
    <definedName name="A126251586C">Data10!$AP$1:$AP$10,Data10!$AP$11:$AP$17</definedName>
    <definedName name="A126251586C_Data">Data10!$AP$11:$AP$17</definedName>
    <definedName name="A126251586C_Latest">Data10!$AP$17</definedName>
    <definedName name="A126251590V">Data9!$V$1:$V$10,Data9!$V$11:$V$17</definedName>
    <definedName name="A126251590V_Data">Data9!$V$11:$V$17</definedName>
    <definedName name="A126251590V_Latest">Data9!$V$17</definedName>
    <definedName name="A126251594C">Data9!$CY$1:$CY$10,Data9!$CY$11:$CY$17</definedName>
    <definedName name="A126251594C_Data">Data9!$CY$11:$CY$17</definedName>
    <definedName name="A126251594C_Latest">Data9!$CY$17</definedName>
    <definedName name="A126251598L">Data9!$DZ$1:$DZ$10,Data9!$DZ$11:$DZ$17</definedName>
    <definedName name="A126251598L_Data">Data9!$DZ$11:$DZ$17</definedName>
    <definedName name="A126251598L_Latest">Data9!$DZ$17</definedName>
    <definedName name="A126251602T">Data10!$DS$1:$DS$10,Data10!$DS$11:$DS$17</definedName>
    <definedName name="A126251602T_Data">Data10!$DS$11:$DS$17</definedName>
    <definedName name="A126251602T_Latest">Data10!$DS$17</definedName>
    <definedName name="A126251606A">Data10!$FU$1:$FU$10,Data10!$FU$11:$FU$17</definedName>
    <definedName name="A126251606A_Data">Data10!$FU$11:$FU$17</definedName>
    <definedName name="A126251606A_Latest">Data10!$FU$17</definedName>
    <definedName name="A126251610T">Data8!$HJ$1:$HJ$10,Data8!$HJ$11:$HJ$17</definedName>
    <definedName name="A126251610T_Data">Data8!$HJ$11:$HJ$17</definedName>
    <definedName name="A126251610T_Latest">Data8!$HJ$17</definedName>
    <definedName name="A126251614A">Data9!$FA$1:$FA$10,Data9!$FA$11:$FA$17</definedName>
    <definedName name="A126251614A_Data">Data9!$FA$11:$FA$17</definedName>
    <definedName name="A126251614A_Latest">Data9!$FA$17</definedName>
    <definedName name="A126251618K">Data9!$ID$1:$ID$10,Data9!$ID$11:$ID$17</definedName>
    <definedName name="A126251618K_Data">Data9!$ID$11:$ID$17</definedName>
    <definedName name="A126251618K_Latest">Data9!$ID$17</definedName>
    <definedName name="A126251622A">Data8!$IK$1:$IK$10,Data8!$IK$11:$IK$17</definedName>
    <definedName name="A126251622A_Data">Data8!$IK$11:$IK$17</definedName>
    <definedName name="A126251622A_Latest">Data8!$IK$17</definedName>
    <definedName name="A126251626K">Data9!$AW$1:$AW$10,Data9!$AW$11:$AW$17</definedName>
    <definedName name="A126251626K_Data">Data9!$AW$11:$AW$17</definedName>
    <definedName name="A126251626K_Latest">Data9!$AW$17</definedName>
    <definedName name="A126251630A">Data9!$BX$1:$BX$10,Data9!$BX$11:$BX$17</definedName>
    <definedName name="A126251630A_Data">Data9!$BX$11:$BX$17</definedName>
    <definedName name="A126251630A_Latest">Data9!$BX$17</definedName>
    <definedName name="A126251634K">Data9!$HC$1:$HC$10,Data9!$HC$11:$HC$17</definedName>
    <definedName name="A126251634K_Data">Data9!$HC$11:$HC$17</definedName>
    <definedName name="A126251634K_Latest">Data9!$HC$17</definedName>
    <definedName name="A126251638V">Data10!$O$1:$O$10,Data10!$O$11:$O$17</definedName>
    <definedName name="A126251638V_Data">Data10!$O$11:$O$17</definedName>
    <definedName name="A126251638V_Latest">Data10!$O$17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F157" i="22" l="1"/>
  <c r="CE157" i="22"/>
  <c r="CD157" i="22"/>
  <c r="CC157" i="22"/>
  <c r="CB157" i="22"/>
  <c r="CA157" i="22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F156" i="22"/>
  <c r="CE156" i="22"/>
  <c r="CD156" i="22"/>
  <c r="CC156" i="22"/>
  <c r="CB156" i="22"/>
  <c r="CA156" i="22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F155" i="22"/>
  <c r="CE155" i="22"/>
  <c r="CD155" i="22"/>
  <c r="CC155" i="22"/>
  <c r="CB155" i="22"/>
  <c r="CA155" i="22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F154" i="22"/>
  <c r="CE154" i="22"/>
  <c r="CD154" i="22"/>
  <c r="CC154" i="22"/>
  <c r="CB154" i="22"/>
  <c r="CA154" i="22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F153" i="22"/>
  <c r="CE153" i="22"/>
  <c r="CD153" i="22"/>
  <c r="CC153" i="22"/>
  <c r="CB153" i="22"/>
  <c r="CA153" i="22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F152" i="22"/>
  <c r="CE152" i="22"/>
  <c r="CD152" i="22"/>
  <c r="CC152" i="22"/>
  <c r="CB152" i="22"/>
  <c r="CA152" i="22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F151" i="22"/>
  <c r="CE151" i="22"/>
  <c r="CD151" i="22"/>
  <c r="CC151" i="22"/>
  <c r="CB151" i="22"/>
  <c r="CA151" i="22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F150" i="22"/>
  <c r="CE150" i="22"/>
  <c r="CD150" i="22"/>
  <c r="CC150" i="22"/>
  <c r="CB150" i="22"/>
  <c r="CA150" i="22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F149" i="22"/>
  <c r="CE149" i="22"/>
  <c r="CD149" i="22"/>
  <c r="CC149" i="22"/>
  <c r="CB149" i="22"/>
  <c r="CA149" i="22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F148" i="22"/>
  <c r="CE148" i="22"/>
  <c r="CD148" i="22"/>
  <c r="CC148" i="22"/>
  <c r="CB148" i="22"/>
  <c r="CA148" i="22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F147" i="22"/>
  <c r="CE147" i="22"/>
  <c r="CD147" i="22"/>
  <c r="CC147" i="22"/>
  <c r="CB147" i="22"/>
  <c r="CA147" i="22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F146" i="22"/>
  <c r="CE146" i="22"/>
  <c r="CD146" i="22"/>
  <c r="CC146" i="22"/>
  <c r="CB146" i="22"/>
  <c r="CA146" i="22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F145" i="22"/>
  <c r="CE145" i="22"/>
  <c r="CD145" i="22"/>
  <c r="CC145" i="22"/>
  <c r="CB145" i="22"/>
  <c r="CA145" i="22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F144" i="22"/>
  <c r="CE144" i="22"/>
  <c r="CD144" i="22"/>
  <c r="CC144" i="22"/>
  <c r="CB144" i="22"/>
  <c r="CA144" i="22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F143" i="22"/>
  <c r="CE143" i="22"/>
  <c r="CD143" i="22"/>
  <c r="CC143" i="22"/>
  <c r="CB143" i="22"/>
  <c r="CA143" i="22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F142" i="22"/>
  <c r="CE142" i="22"/>
  <c r="CD142" i="22"/>
  <c r="CC142" i="22"/>
  <c r="CB142" i="22"/>
  <c r="CA142" i="22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F141" i="22"/>
  <c r="CE141" i="22"/>
  <c r="CD141" i="22"/>
  <c r="CC141" i="22"/>
  <c r="CB141" i="22"/>
  <c r="CA141" i="22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F140" i="22"/>
  <c r="CE140" i="22"/>
  <c r="CD140" i="22"/>
  <c r="CC140" i="22"/>
  <c r="CB140" i="22"/>
  <c r="CA140" i="22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F137" i="22"/>
  <c r="CE137" i="22"/>
  <c r="CD137" i="22"/>
  <c r="CC137" i="22"/>
  <c r="CB137" i="22"/>
  <c r="CA137" i="22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F136" i="22"/>
  <c r="CE136" i="22"/>
  <c r="CD136" i="22"/>
  <c r="CC136" i="22"/>
  <c r="CB136" i="22"/>
  <c r="CA136" i="22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F135" i="22"/>
  <c r="CE135" i="22"/>
  <c r="CD135" i="22"/>
  <c r="CC135" i="22"/>
  <c r="CB135" i="22"/>
  <c r="CA135" i="22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F134" i="22"/>
  <c r="CE134" i="22"/>
  <c r="CD134" i="22"/>
  <c r="CC134" i="22"/>
  <c r="CB134" i="22"/>
  <c r="CA134" i="22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F133" i="22"/>
  <c r="CE133" i="22"/>
  <c r="CD133" i="22"/>
  <c r="CC133" i="22"/>
  <c r="CB133" i="22"/>
  <c r="CA133" i="22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F132" i="22"/>
  <c r="CE132" i="22"/>
  <c r="CD132" i="22"/>
  <c r="CC132" i="22"/>
  <c r="CB132" i="22"/>
  <c r="CA132" i="22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F131" i="22"/>
  <c r="CE131" i="22"/>
  <c r="CD131" i="22"/>
  <c r="CC131" i="22"/>
  <c r="CB131" i="22"/>
  <c r="CA131" i="22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F130" i="22"/>
  <c r="CE130" i="22"/>
  <c r="CD130" i="22"/>
  <c r="CC130" i="22"/>
  <c r="CB130" i="22"/>
  <c r="CA130" i="22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F129" i="22"/>
  <c r="CE129" i="22"/>
  <c r="CD129" i="22"/>
  <c r="CC129" i="22"/>
  <c r="CB129" i="22"/>
  <c r="CA129" i="22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CF128" i="22"/>
  <c r="CE128" i="22"/>
  <c r="CD128" i="22"/>
  <c r="CC128" i="22"/>
  <c r="CB128" i="22"/>
  <c r="CA128" i="22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F127" i="22"/>
  <c r="CE127" i="22"/>
  <c r="CD127" i="22"/>
  <c r="CC127" i="22"/>
  <c r="CB127" i="22"/>
  <c r="CA127" i="22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F126" i="22"/>
  <c r="CE126" i="22"/>
  <c r="CD126" i="22"/>
  <c r="CC126" i="22"/>
  <c r="CB126" i="22"/>
  <c r="CA126" i="22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F125" i="22"/>
  <c r="CE125" i="22"/>
  <c r="CD125" i="22"/>
  <c r="CC125" i="22"/>
  <c r="CB125" i="22"/>
  <c r="CA125" i="22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F124" i="22"/>
  <c r="CE124" i="22"/>
  <c r="CD124" i="22"/>
  <c r="CC124" i="22"/>
  <c r="CB124" i="22"/>
  <c r="CA124" i="22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F123" i="22"/>
  <c r="CE123" i="22"/>
  <c r="CD123" i="22"/>
  <c r="CC123" i="22"/>
  <c r="CB123" i="22"/>
  <c r="CA123" i="22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F122" i="22"/>
  <c r="CE122" i="22"/>
  <c r="CD122" i="22"/>
  <c r="CC122" i="22"/>
  <c r="CB122" i="22"/>
  <c r="CA122" i="22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F121" i="22"/>
  <c r="CE121" i="22"/>
  <c r="CD121" i="22"/>
  <c r="CC121" i="22"/>
  <c r="CB121" i="22"/>
  <c r="CA121" i="22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F120" i="22"/>
  <c r="CE120" i="22"/>
  <c r="CD120" i="22"/>
  <c r="CC120" i="22"/>
  <c r="CB120" i="22"/>
  <c r="CA120" i="22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F116" i="22"/>
  <c r="CE116" i="22"/>
  <c r="CD116" i="22"/>
  <c r="CC116" i="22"/>
  <c r="CB116" i="22"/>
  <c r="CA116" i="22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F115" i="22"/>
  <c r="CE115" i="22"/>
  <c r="CD115" i="22"/>
  <c r="CC115" i="22"/>
  <c r="CB115" i="22"/>
  <c r="CA115" i="22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F111" i="22"/>
  <c r="CE111" i="22"/>
  <c r="CD111" i="22"/>
  <c r="CC111" i="22"/>
  <c r="CB111" i="22"/>
  <c r="CA111" i="22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F110" i="22"/>
  <c r="CE110" i="22"/>
  <c r="CD110" i="22"/>
  <c r="CC110" i="22"/>
  <c r="CB110" i="22"/>
  <c r="CA110" i="22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F109" i="22"/>
  <c r="CE109" i="22"/>
  <c r="CD109" i="22"/>
  <c r="CC109" i="22"/>
  <c r="CB109" i="22"/>
  <c r="CA109" i="22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F108" i="22"/>
  <c r="CE108" i="22"/>
  <c r="CD108" i="22"/>
  <c r="CC108" i="22"/>
  <c r="CB108" i="22"/>
  <c r="CA108" i="22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F107" i="22"/>
  <c r="CE107" i="22"/>
  <c r="CD107" i="22"/>
  <c r="CC107" i="22"/>
  <c r="CB107" i="22"/>
  <c r="CA107" i="22"/>
  <c r="BZ107" i="22"/>
  <c r="BY107" i="22"/>
  <c r="BX107" i="22"/>
  <c r="BW107" i="22"/>
  <c r="BV107" i="22"/>
  <c r="BU107" i="22"/>
  <c r="BT107" i="22"/>
  <c r="BS107" i="22"/>
  <c r="BR107" i="22"/>
  <c r="BQ107" i="22"/>
  <c r="BP107" i="22"/>
  <c r="BO107" i="22"/>
  <c r="BN107" i="22"/>
  <c r="BM107" i="22"/>
  <c r="BL107" i="22"/>
  <c r="BK107" i="22"/>
  <c r="BJ107" i="22"/>
  <c r="BI107" i="22"/>
  <c r="BH107" i="22"/>
  <c r="BG107" i="22"/>
  <c r="BF107" i="22"/>
  <c r="BE107" i="22"/>
  <c r="BD107" i="22"/>
  <c r="BC107" i="22"/>
  <c r="BB107" i="22"/>
  <c r="BA107" i="22"/>
  <c r="AZ107" i="22"/>
  <c r="AY107" i="22"/>
  <c r="AX107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F106" i="22"/>
  <c r="CE106" i="22"/>
  <c r="CD106" i="22"/>
  <c r="CC106" i="22"/>
  <c r="CB106" i="22"/>
  <c r="CA106" i="22"/>
  <c r="BZ106" i="22"/>
  <c r="BY106" i="22"/>
  <c r="BX106" i="22"/>
  <c r="BW106" i="22"/>
  <c r="BV106" i="22"/>
  <c r="BU106" i="22"/>
  <c r="BT106" i="22"/>
  <c r="BS106" i="22"/>
  <c r="BR106" i="22"/>
  <c r="BQ106" i="22"/>
  <c r="BP106" i="22"/>
  <c r="BO106" i="22"/>
  <c r="BN106" i="22"/>
  <c r="BM106" i="22"/>
  <c r="BL106" i="22"/>
  <c r="BK106" i="22"/>
  <c r="BJ106" i="22"/>
  <c r="BI106" i="22"/>
  <c r="BH106" i="22"/>
  <c r="BG106" i="22"/>
  <c r="BF106" i="22"/>
  <c r="BE106" i="22"/>
  <c r="BD106" i="22"/>
  <c r="BC106" i="22"/>
  <c r="BB106" i="22"/>
  <c r="BA106" i="22"/>
  <c r="AZ106" i="22"/>
  <c r="AY106" i="22"/>
  <c r="AX106" i="22"/>
  <c r="AW106" i="22"/>
  <c r="AV106" i="22"/>
  <c r="AU106" i="22"/>
  <c r="AT106" i="22"/>
  <c r="AS106" i="22"/>
  <c r="AR106" i="22"/>
  <c r="AQ106" i="22"/>
  <c r="AP106" i="22"/>
  <c r="AO106" i="22"/>
  <c r="AN106" i="22"/>
  <c r="AM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F105" i="22"/>
  <c r="CE105" i="22"/>
  <c r="CD105" i="22"/>
  <c r="CC105" i="22"/>
  <c r="CB105" i="22"/>
  <c r="CA105" i="22"/>
  <c r="BZ105" i="22"/>
  <c r="BY105" i="22"/>
  <c r="BX105" i="22"/>
  <c r="BW105" i="22"/>
  <c r="BV105" i="22"/>
  <c r="BU105" i="22"/>
  <c r="BT105" i="22"/>
  <c r="BS105" i="22"/>
  <c r="BR105" i="22"/>
  <c r="BQ105" i="22"/>
  <c r="BP105" i="22"/>
  <c r="BO105" i="22"/>
  <c r="BN105" i="22"/>
  <c r="BM105" i="22"/>
  <c r="BL105" i="22"/>
  <c r="BK105" i="22"/>
  <c r="BJ105" i="22"/>
  <c r="BI105" i="22"/>
  <c r="BH105" i="22"/>
  <c r="BG105" i="22"/>
  <c r="BF105" i="22"/>
  <c r="BE105" i="22"/>
  <c r="BD105" i="22"/>
  <c r="BC105" i="22"/>
  <c r="BB105" i="22"/>
  <c r="BA105" i="22"/>
  <c r="AZ105" i="22"/>
  <c r="AY105" i="22"/>
  <c r="AX105" i="22"/>
  <c r="AW105" i="22"/>
  <c r="AV105" i="22"/>
  <c r="AU105" i="22"/>
  <c r="AT105" i="22"/>
  <c r="AS105" i="22"/>
  <c r="AR105" i="22"/>
  <c r="AQ105" i="22"/>
  <c r="AP105" i="22"/>
  <c r="AO105" i="22"/>
  <c r="AN105" i="22"/>
  <c r="AM105" i="22"/>
  <c r="AL105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F104" i="22"/>
  <c r="CE104" i="22"/>
  <c r="CD104" i="22"/>
  <c r="CC104" i="22"/>
  <c r="CB104" i="22"/>
  <c r="CA104" i="22"/>
  <c r="BZ104" i="22"/>
  <c r="BY104" i="22"/>
  <c r="BX104" i="22"/>
  <c r="BW104" i="22"/>
  <c r="BV104" i="22"/>
  <c r="BU104" i="22"/>
  <c r="BT104" i="22"/>
  <c r="BS104" i="22"/>
  <c r="BR104" i="22"/>
  <c r="BQ104" i="22"/>
  <c r="BP104" i="22"/>
  <c r="BO104" i="22"/>
  <c r="BN104" i="22"/>
  <c r="BM104" i="22"/>
  <c r="BL104" i="22"/>
  <c r="BK104" i="22"/>
  <c r="BJ104" i="22"/>
  <c r="BI104" i="22"/>
  <c r="BH104" i="22"/>
  <c r="BG104" i="22"/>
  <c r="BF104" i="22"/>
  <c r="BE104" i="22"/>
  <c r="BD104" i="22"/>
  <c r="BC104" i="22"/>
  <c r="BB104" i="22"/>
  <c r="BA104" i="22"/>
  <c r="AZ104" i="22"/>
  <c r="AY104" i="22"/>
  <c r="AX104" i="22"/>
  <c r="AW104" i="22"/>
  <c r="AV104" i="22"/>
  <c r="AU104" i="22"/>
  <c r="AT104" i="22"/>
  <c r="AS104" i="22"/>
  <c r="AR104" i="22"/>
  <c r="AQ104" i="22"/>
  <c r="AP104" i="22"/>
  <c r="AO104" i="22"/>
  <c r="AN104" i="22"/>
  <c r="AM104" i="22"/>
  <c r="AL104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F103" i="22"/>
  <c r="CE103" i="22"/>
  <c r="CD103" i="22"/>
  <c r="CC103" i="22"/>
  <c r="CB103" i="22"/>
  <c r="CA103" i="22"/>
  <c r="BZ103" i="22"/>
  <c r="BY103" i="22"/>
  <c r="BX103" i="22"/>
  <c r="BW103" i="22"/>
  <c r="BV103" i="22"/>
  <c r="BU103" i="22"/>
  <c r="BT103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F102" i="22"/>
  <c r="CE102" i="22"/>
  <c r="CD102" i="22"/>
  <c r="CC102" i="22"/>
  <c r="CB102" i="22"/>
  <c r="CA102" i="22"/>
  <c r="BZ102" i="22"/>
  <c r="BY102" i="22"/>
  <c r="BX102" i="22"/>
  <c r="BW102" i="22"/>
  <c r="BV102" i="22"/>
  <c r="BU102" i="22"/>
  <c r="BT102" i="22"/>
  <c r="BS102" i="22"/>
  <c r="BR102" i="22"/>
  <c r="BQ102" i="22"/>
  <c r="BP102" i="22"/>
  <c r="BO102" i="22"/>
  <c r="BN102" i="22"/>
  <c r="BM102" i="22"/>
  <c r="BL102" i="22"/>
  <c r="BK102" i="22"/>
  <c r="BJ102" i="22"/>
  <c r="BI102" i="22"/>
  <c r="BH102" i="22"/>
  <c r="BG102" i="22"/>
  <c r="BF102" i="22"/>
  <c r="BE102" i="22"/>
  <c r="BD102" i="22"/>
  <c r="BC102" i="22"/>
  <c r="BB102" i="22"/>
  <c r="BA102" i="22"/>
  <c r="AZ102" i="22"/>
  <c r="AY102" i="22"/>
  <c r="AX102" i="22"/>
  <c r="AW102" i="22"/>
  <c r="AV102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F101" i="22"/>
  <c r="CE101" i="22"/>
  <c r="CD101" i="22"/>
  <c r="CC101" i="22"/>
  <c r="CB101" i="22"/>
  <c r="CA101" i="22"/>
  <c r="BZ101" i="22"/>
  <c r="BY101" i="22"/>
  <c r="BX101" i="22"/>
  <c r="BW101" i="22"/>
  <c r="BV101" i="22"/>
  <c r="BU101" i="22"/>
  <c r="BT101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G101" i="22"/>
  <c r="BF101" i="22"/>
  <c r="BE101" i="22"/>
  <c r="BD101" i="22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Q101" i="22"/>
  <c r="AP101" i="22"/>
  <c r="AO101" i="22"/>
  <c r="AN101" i="22"/>
  <c r="AM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F100" i="22"/>
  <c r="CE100" i="22"/>
  <c r="CD100" i="22"/>
  <c r="CC100" i="22"/>
  <c r="CB100" i="22"/>
  <c r="CA100" i="22"/>
  <c r="BZ100" i="22"/>
  <c r="BY100" i="22"/>
  <c r="BX100" i="22"/>
  <c r="BW100" i="22"/>
  <c r="BV100" i="22"/>
  <c r="BU100" i="22"/>
  <c r="BT100" i="22"/>
  <c r="BS100" i="22"/>
  <c r="BR100" i="22"/>
  <c r="BQ100" i="22"/>
  <c r="BP100" i="22"/>
  <c r="BO100" i="22"/>
  <c r="BN100" i="22"/>
  <c r="BM100" i="22"/>
  <c r="BL100" i="22"/>
  <c r="BK100" i="22"/>
  <c r="BJ100" i="22"/>
  <c r="BI100" i="22"/>
  <c r="BH100" i="22"/>
  <c r="BG100" i="22"/>
  <c r="BF100" i="22"/>
  <c r="BE100" i="22"/>
  <c r="BD100" i="22"/>
  <c r="BC100" i="22"/>
  <c r="BB100" i="22"/>
  <c r="BA100" i="22"/>
  <c r="AZ100" i="22"/>
  <c r="AY100" i="22"/>
  <c r="AX100" i="22"/>
  <c r="AW100" i="22"/>
  <c r="AV100" i="22"/>
  <c r="AU100" i="22"/>
  <c r="AT100" i="22"/>
  <c r="AS100" i="22"/>
  <c r="AR100" i="22"/>
  <c r="AQ100" i="22"/>
  <c r="AP100" i="22"/>
  <c r="AO100" i="22"/>
  <c r="AN100" i="22"/>
  <c r="AM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D87" i="22"/>
  <c r="E87" i="22" s="1"/>
  <c r="F87" i="22" s="1"/>
  <c r="P67" i="22" s="1" a="1"/>
  <c r="P67" i="22" s="1"/>
  <c r="C87" i="22"/>
  <c r="C81" i="22"/>
  <c r="C82" i="22" s="1"/>
  <c r="C83" i="22" s="1"/>
  <c r="C84" i="22" s="1"/>
  <c r="C85" i="22" s="1"/>
  <c r="C79" i="22"/>
  <c r="C80" i="22" s="1"/>
  <c r="C78" i="22"/>
  <c r="O72" i="22" a="1"/>
  <c r="O72" i="22" s="1"/>
  <c r="N72" i="22" a="1"/>
  <c r="N72" i="22" s="1"/>
  <c r="M72" i="22" a="1"/>
  <c r="M72" i="22" s="1"/>
  <c r="E72" i="22" a="1"/>
  <c r="E72" i="22" s="1"/>
  <c r="D72" i="22" a="1"/>
  <c r="D72" i="22" s="1"/>
  <c r="C72" i="22" a="1"/>
  <c r="C72" i="22" s="1"/>
  <c r="O71" i="22" a="1"/>
  <c r="O71" i="22" s="1"/>
  <c r="N71" i="22" a="1"/>
  <c r="N71" i="22" s="1"/>
  <c r="M71" i="22" a="1"/>
  <c r="M71" i="22" s="1"/>
  <c r="E71" i="22" a="1"/>
  <c r="E71" i="22" s="1"/>
  <c r="D71" i="22" a="1"/>
  <c r="D71" i="22" s="1"/>
  <c r="C71" i="22" a="1"/>
  <c r="C71" i="22" s="1"/>
  <c r="O70" i="22" a="1"/>
  <c r="O70" i="22" s="1"/>
  <c r="N70" i="22" a="1"/>
  <c r="N70" i="22" s="1"/>
  <c r="M70" i="22" a="1"/>
  <c r="M70" i="22" s="1"/>
  <c r="E70" i="22" a="1"/>
  <c r="E70" i="22" s="1"/>
  <c r="D70" i="22" a="1"/>
  <c r="D70" i="22" s="1"/>
  <c r="C70" i="22" a="1"/>
  <c r="C70" i="22" s="1"/>
  <c r="O69" i="22" a="1"/>
  <c r="O69" i="22" s="1"/>
  <c r="N69" i="22" a="1"/>
  <c r="N69" i="22" s="1"/>
  <c r="M69" i="22" a="1"/>
  <c r="M69" i="22" s="1"/>
  <c r="E69" i="22" a="1"/>
  <c r="E69" i="22" s="1"/>
  <c r="D69" i="22" a="1"/>
  <c r="D69" i="22" s="1"/>
  <c r="C69" i="22" a="1"/>
  <c r="C69" i="22" s="1"/>
  <c r="O68" i="22"/>
  <c r="O68" i="22" a="1"/>
  <c r="N68" i="22"/>
  <c r="N68" i="22" a="1"/>
  <c r="M68" i="22" a="1"/>
  <c r="M68" i="22" s="1"/>
  <c r="E68" i="22" a="1"/>
  <c r="E68" i="22" s="1"/>
  <c r="D68" i="22" a="1"/>
  <c r="D68" i="22" s="1"/>
  <c r="C68" i="22" a="1"/>
  <c r="C68" i="22" s="1"/>
  <c r="O67" i="22" a="1"/>
  <c r="O67" i="22" s="1"/>
  <c r="N67" i="22" a="1"/>
  <c r="N67" i="22" s="1"/>
  <c r="M67" i="22" a="1"/>
  <c r="M67" i="22" s="1"/>
  <c r="F67" i="22" a="1"/>
  <c r="F67" i="22" s="1"/>
  <c r="E67" i="22" a="1"/>
  <c r="E67" i="22" s="1"/>
  <c r="D67" i="22" a="1"/>
  <c r="D67" i="22" s="1"/>
  <c r="C67" i="22" a="1"/>
  <c r="C67" i="22" s="1"/>
  <c r="P66" i="22" a="1"/>
  <c r="P66" i="22" s="1"/>
  <c r="O66" i="22" a="1"/>
  <c r="O66" i="22" s="1"/>
  <c r="N66" i="22" a="1"/>
  <c r="N66" i="22" s="1"/>
  <c r="M66" i="22" a="1"/>
  <c r="M66" i="22" s="1"/>
  <c r="F66" i="22" a="1"/>
  <c r="F66" i="22" s="1"/>
  <c r="E66" i="22" a="1"/>
  <c r="E66" i="22" s="1"/>
  <c r="D66" i="22" a="1"/>
  <c r="D66" i="22" s="1"/>
  <c r="C66" i="22" a="1"/>
  <c r="C66" i="22" s="1"/>
  <c r="P65" i="22" a="1"/>
  <c r="P65" i="22" s="1"/>
  <c r="O65" i="22" a="1"/>
  <c r="O65" i="22" s="1"/>
  <c r="N65" i="22" a="1"/>
  <c r="N65" i="22" s="1"/>
  <c r="M65" i="22" a="1"/>
  <c r="M65" i="22" s="1"/>
  <c r="F65" i="22"/>
  <c r="F65" i="22" a="1"/>
  <c r="E65" i="22"/>
  <c r="E65" i="22" a="1"/>
  <c r="D65" i="22"/>
  <c r="D65" i="22" a="1"/>
  <c r="C65" i="22"/>
  <c r="C65" i="22" a="1"/>
  <c r="P64" i="22"/>
  <c r="P64" i="22" a="1"/>
  <c r="O64" i="22"/>
  <c r="O64" i="22" a="1"/>
  <c r="N64" i="22"/>
  <c r="N64" i="22" a="1"/>
  <c r="M64" i="22" a="1"/>
  <c r="M64" i="22" s="1"/>
  <c r="F64" i="22" a="1"/>
  <c r="F64" i="22" s="1"/>
  <c r="E64" i="22" a="1"/>
  <c r="E64" i="22" s="1"/>
  <c r="D64" i="22" a="1"/>
  <c r="D64" i="22" s="1"/>
  <c r="C64" i="22" a="1"/>
  <c r="C64" i="22" s="1"/>
  <c r="P63" i="22" a="1"/>
  <c r="P63" i="22" s="1"/>
  <c r="O63" i="22" a="1"/>
  <c r="O63" i="22" s="1"/>
  <c r="N63" i="22" a="1"/>
  <c r="N63" i="22" s="1"/>
  <c r="M63" i="22" a="1"/>
  <c r="M63" i="22" s="1"/>
  <c r="F63" i="22" a="1"/>
  <c r="F63" i="22" s="1"/>
  <c r="E63" i="22" a="1"/>
  <c r="E63" i="22" s="1"/>
  <c r="D63" i="22" a="1"/>
  <c r="D63" i="22" s="1"/>
  <c r="C63" i="22" a="1"/>
  <c r="C63" i="22" s="1"/>
  <c r="P62" i="22" a="1"/>
  <c r="P62" i="22" s="1"/>
  <c r="O62" i="22" a="1"/>
  <c r="O62" i="22" s="1"/>
  <c r="N62" i="22" a="1"/>
  <c r="N62" i="22" s="1"/>
  <c r="M62" i="22" a="1"/>
  <c r="M62" i="22" s="1"/>
  <c r="F62" i="22" a="1"/>
  <c r="F62" i="22" s="1"/>
  <c r="E62" i="22" a="1"/>
  <c r="E62" i="22" s="1"/>
  <c r="D62" i="22" a="1"/>
  <c r="D62" i="22" s="1"/>
  <c r="C62" i="22" a="1"/>
  <c r="C62" i="22" s="1"/>
  <c r="P61" i="22" a="1"/>
  <c r="P61" i="22" s="1"/>
  <c r="O61" i="22" a="1"/>
  <c r="O61" i="22" s="1"/>
  <c r="N61" i="22" a="1"/>
  <c r="N61" i="22" s="1"/>
  <c r="M61" i="22" a="1"/>
  <c r="M61" i="22" s="1"/>
  <c r="F61" i="22" a="1"/>
  <c r="F61" i="22" s="1"/>
  <c r="E61" i="22" a="1"/>
  <c r="E61" i="22" s="1"/>
  <c r="D61" i="22" a="1"/>
  <c r="D61" i="22" s="1"/>
  <c r="C61" i="22" a="1"/>
  <c r="C61" i="22" s="1"/>
  <c r="P60" i="22" a="1"/>
  <c r="P60" i="22" s="1"/>
  <c r="O60" i="22" a="1"/>
  <c r="O60" i="22" s="1"/>
  <c r="N60" i="22" a="1"/>
  <c r="N60" i="22" s="1"/>
  <c r="M60" i="22" a="1"/>
  <c r="M60" i="22" s="1"/>
  <c r="F60" i="22" a="1"/>
  <c r="F60" i="22" s="1"/>
  <c r="E60" i="22" a="1"/>
  <c r="E60" i="22" s="1"/>
  <c r="D60" i="22" a="1"/>
  <c r="D60" i="22" s="1"/>
  <c r="C60" i="22" a="1"/>
  <c r="C60" i="22" s="1"/>
  <c r="P59" i="22" a="1"/>
  <c r="P59" i="22" s="1"/>
  <c r="O59" i="22" a="1"/>
  <c r="O59" i="22" s="1"/>
  <c r="N59" i="22" a="1"/>
  <c r="N59" i="22" s="1"/>
  <c r="M59" i="22" a="1"/>
  <c r="M59" i="22" s="1"/>
  <c r="F59" i="22" a="1"/>
  <c r="F59" i="22" s="1"/>
  <c r="E59" i="22" a="1"/>
  <c r="E59" i="22" s="1"/>
  <c r="D59" i="22" a="1"/>
  <c r="D59" i="22" s="1"/>
  <c r="C59" i="22" a="1"/>
  <c r="C59" i="22" s="1"/>
  <c r="P58" i="22" a="1"/>
  <c r="P58" i="22" s="1"/>
  <c r="O58" i="22" a="1"/>
  <c r="O58" i="22" s="1"/>
  <c r="N58" i="22" a="1"/>
  <c r="N58" i="22" s="1"/>
  <c r="M58" i="22" a="1"/>
  <c r="M58" i="22" s="1"/>
  <c r="F58" i="22" a="1"/>
  <c r="F58" i="22" s="1"/>
  <c r="E58" i="22" a="1"/>
  <c r="E58" i="22" s="1"/>
  <c r="D58" i="22" a="1"/>
  <c r="D58" i="22" s="1"/>
  <c r="C58" i="22" a="1"/>
  <c r="C58" i="22" s="1"/>
  <c r="P57" i="22" a="1"/>
  <c r="P57" i="22" s="1"/>
  <c r="O57" i="22" a="1"/>
  <c r="O57" i="22" s="1"/>
  <c r="N57" i="22" a="1"/>
  <c r="N57" i="22" s="1"/>
  <c r="M57" i="22" a="1"/>
  <c r="M57" i="22" s="1"/>
  <c r="F57" i="22" a="1"/>
  <c r="F57" i="22" s="1"/>
  <c r="E57" i="22" a="1"/>
  <c r="E57" i="22" s="1"/>
  <c r="D57" i="22" a="1"/>
  <c r="D57" i="22" s="1"/>
  <c r="C57" i="22" a="1"/>
  <c r="C57" i="22" s="1"/>
  <c r="P56" i="22" a="1"/>
  <c r="P56" i="22" s="1"/>
  <c r="O56" i="22" a="1"/>
  <c r="O56" i="22" s="1"/>
  <c r="N56" i="22" a="1"/>
  <c r="N56" i="22" s="1"/>
  <c r="M56" i="22" a="1"/>
  <c r="M56" i="22" s="1"/>
  <c r="F56" i="22" a="1"/>
  <c r="F56" i="22" s="1"/>
  <c r="E56" i="22" a="1"/>
  <c r="E56" i="22" s="1"/>
  <c r="D56" i="22" a="1"/>
  <c r="D56" i="22" s="1"/>
  <c r="C56" i="22" a="1"/>
  <c r="C56" i="22" s="1"/>
  <c r="P55" i="22" a="1"/>
  <c r="P55" i="22" s="1"/>
  <c r="O55" i="22" a="1"/>
  <c r="O55" i="22" s="1"/>
  <c r="N55" i="22" a="1"/>
  <c r="N55" i="22" s="1"/>
  <c r="M55" i="22" a="1"/>
  <c r="M55" i="22" s="1"/>
  <c r="F55" i="22" a="1"/>
  <c r="F55" i="22" s="1"/>
  <c r="E55" i="22" a="1"/>
  <c r="E55" i="22" s="1"/>
  <c r="D55" i="22" a="1"/>
  <c r="D55" i="22" s="1"/>
  <c r="C55" i="22" a="1"/>
  <c r="C55" i="22" s="1"/>
  <c r="P52" i="22" a="1"/>
  <c r="P52" i="22" s="1"/>
  <c r="O52" i="22" a="1"/>
  <c r="O52" i="22" s="1"/>
  <c r="N52" i="22" a="1"/>
  <c r="N52" i="22" s="1"/>
  <c r="M52" i="22" a="1"/>
  <c r="M52" i="22" s="1"/>
  <c r="F52" i="22" a="1"/>
  <c r="F52" i="22" s="1"/>
  <c r="E52" i="22" a="1"/>
  <c r="E52" i="22" s="1"/>
  <c r="D52" i="22" a="1"/>
  <c r="D52" i="22" s="1"/>
  <c r="C52" i="22" a="1"/>
  <c r="C52" i="22" s="1"/>
  <c r="P51" i="22" a="1"/>
  <c r="P51" i="22" s="1"/>
  <c r="O51" i="22" a="1"/>
  <c r="O51" i="22" s="1"/>
  <c r="N51" i="22" a="1"/>
  <c r="N51" i="22" s="1"/>
  <c r="M51" i="22" a="1"/>
  <c r="M51" i="22" s="1"/>
  <c r="F51" i="22" a="1"/>
  <c r="F51" i="22" s="1"/>
  <c r="E51" i="22" a="1"/>
  <c r="E51" i="22" s="1"/>
  <c r="D51" i="22" a="1"/>
  <c r="D51" i="22" s="1"/>
  <c r="C51" i="22" a="1"/>
  <c r="C51" i="22" s="1"/>
  <c r="P50" i="22" a="1"/>
  <c r="P50" i="22" s="1"/>
  <c r="O50" i="22" a="1"/>
  <c r="O50" i="22" s="1"/>
  <c r="N50" i="22" a="1"/>
  <c r="N50" i="22" s="1"/>
  <c r="M50" i="22" a="1"/>
  <c r="M50" i="22" s="1"/>
  <c r="F50" i="22" a="1"/>
  <c r="F50" i="22" s="1"/>
  <c r="E50" i="22" a="1"/>
  <c r="E50" i="22" s="1"/>
  <c r="D50" i="22" a="1"/>
  <c r="D50" i="22" s="1"/>
  <c r="C50" i="22" a="1"/>
  <c r="C50" i="22" s="1"/>
  <c r="P49" i="22" a="1"/>
  <c r="P49" i="22" s="1"/>
  <c r="O49" i="22" a="1"/>
  <c r="O49" i="22" s="1"/>
  <c r="N49" i="22" a="1"/>
  <c r="N49" i="22" s="1"/>
  <c r="M49" i="22" a="1"/>
  <c r="M49" i="22" s="1"/>
  <c r="F49" i="22" a="1"/>
  <c r="F49" i="22" s="1"/>
  <c r="E49" i="22" a="1"/>
  <c r="E49" i="22" s="1"/>
  <c r="D49" i="22" a="1"/>
  <c r="D49" i="22" s="1"/>
  <c r="C49" i="22" a="1"/>
  <c r="C49" i="22" s="1"/>
  <c r="P48" i="22" a="1"/>
  <c r="P48" i="22" s="1"/>
  <c r="O48" i="22" a="1"/>
  <c r="O48" i="22" s="1"/>
  <c r="N48" i="22" a="1"/>
  <c r="N48" i="22" s="1"/>
  <c r="M48" i="22" a="1"/>
  <c r="M48" i="22" s="1"/>
  <c r="F48" i="22" a="1"/>
  <c r="F48" i="22" s="1"/>
  <c r="E48" i="22" a="1"/>
  <c r="E48" i="22" s="1"/>
  <c r="D48" i="22" a="1"/>
  <c r="D48" i="22" s="1"/>
  <c r="C48" i="22" a="1"/>
  <c r="C48" i="22" s="1"/>
  <c r="P47" i="22" a="1"/>
  <c r="P47" i="22" s="1"/>
  <c r="O47" i="22" a="1"/>
  <c r="O47" i="22" s="1"/>
  <c r="N47" i="22" a="1"/>
  <c r="N47" i="22" s="1"/>
  <c r="M47" i="22" a="1"/>
  <c r="M47" i="22" s="1"/>
  <c r="F47" i="22" a="1"/>
  <c r="F47" i="22" s="1"/>
  <c r="E47" i="22" a="1"/>
  <c r="E47" i="22" s="1"/>
  <c r="D47" i="22" a="1"/>
  <c r="D47" i="22" s="1"/>
  <c r="C47" i="22" a="1"/>
  <c r="C47" i="22" s="1"/>
  <c r="P46" i="22" a="1"/>
  <c r="P46" i="22" s="1"/>
  <c r="O46" i="22" a="1"/>
  <c r="O46" i="22" s="1"/>
  <c r="N46" i="22" a="1"/>
  <c r="N46" i="22" s="1"/>
  <c r="M46" i="22" a="1"/>
  <c r="M46" i="22" s="1"/>
  <c r="F46" i="22" a="1"/>
  <c r="F46" i="22" s="1"/>
  <c r="E46" i="22" a="1"/>
  <c r="E46" i="22" s="1"/>
  <c r="D46" i="22" a="1"/>
  <c r="D46" i="22" s="1"/>
  <c r="C46" i="22" a="1"/>
  <c r="C46" i="22" s="1"/>
  <c r="P45" i="22" a="1"/>
  <c r="P45" i="22" s="1"/>
  <c r="O45" i="22" a="1"/>
  <c r="O45" i="22" s="1"/>
  <c r="N45" i="22" a="1"/>
  <c r="N45" i="22" s="1"/>
  <c r="M45" i="22" a="1"/>
  <c r="M45" i="22" s="1"/>
  <c r="F45" i="22" a="1"/>
  <c r="F45" i="22" s="1"/>
  <c r="E45" i="22" a="1"/>
  <c r="E45" i="22" s="1"/>
  <c r="D45" i="22" a="1"/>
  <c r="D45" i="22" s="1"/>
  <c r="C45" i="22" a="1"/>
  <c r="C45" i="22" s="1"/>
  <c r="P44" i="22" a="1"/>
  <c r="P44" i="22" s="1"/>
  <c r="O44" i="22" a="1"/>
  <c r="O44" i="22" s="1"/>
  <c r="N44" i="22" a="1"/>
  <c r="N44" i="22" s="1"/>
  <c r="M44" i="22" a="1"/>
  <c r="M44" i="22" s="1"/>
  <c r="F44" i="22" a="1"/>
  <c r="F44" i="22" s="1"/>
  <c r="E44" i="22" a="1"/>
  <c r="E44" i="22" s="1"/>
  <c r="D44" i="22" a="1"/>
  <c r="D44" i="22" s="1"/>
  <c r="C44" i="22" a="1"/>
  <c r="C44" i="22" s="1"/>
  <c r="P43" i="22" a="1"/>
  <c r="P43" i="22" s="1"/>
  <c r="O43" i="22" a="1"/>
  <c r="O43" i="22" s="1"/>
  <c r="N43" i="22" a="1"/>
  <c r="N43" i="22" s="1"/>
  <c r="M43" i="22" a="1"/>
  <c r="M43" i="22" s="1"/>
  <c r="F43" i="22" a="1"/>
  <c r="F43" i="22" s="1"/>
  <c r="E43" i="22" a="1"/>
  <c r="E43" i="22" s="1"/>
  <c r="D43" i="22" a="1"/>
  <c r="D43" i="22" s="1"/>
  <c r="C43" i="22" a="1"/>
  <c r="C43" i="22" s="1"/>
  <c r="P42" i="22" a="1"/>
  <c r="P42" i="22" s="1"/>
  <c r="O42" i="22" a="1"/>
  <c r="O42" i="22" s="1"/>
  <c r="N42" i="22" a="1"/>
  <c r="N42" i="22" s="1"/>
  <c r="M42" i="22" a="1"/>
  <c r="M42" i="22" s="1"/>
  <c r="F42" i="22" a="1"/>
  <c r="F42" i="22" s="1"/>
  <c r="E42" i="22" a="1"/>
  <c r="E42" i="22" s="1"/>
  <c r="D42" i="22" a="1"/>
  <c r="D42" i="22" s="1"/>
  <c r="C42" i="22" a="1"/>
  <c r="C42" i="22" s="1"/>
  <c r="P41" i="22" a="1"/>
  <c r="P41" i="22" s="1"/>
  <c r="O41" i="22" a="1"/>
  <c r="O41" i="22" s="1"/>
  <c r="N41" i="22" a="1"/>
  <c r="N41" i="22" s="1"/>
  <c r="M41" i="22" a="1"/>
  <c r="M41" i="22" s="1"/>
  <c r="F41" i="22" a="1"/>
  <c r="F41" i="22" s="1"/>
  <c r="E41" i="22" a="1"/>
  <c r="E41" i="22" s="1"/>
  <c r="D41" i="22" a="1"/>
  <c r="D41" i="22" s="1"/>
  <c r="C41" i="22" a="1"/>
  <c r="C41" i="22" s="1"/>
  <c r="P40" i="22" a="1"/>
  <c r="P40" i="22" s="1"/>
  <c r="O40" i="22" a="1"/>
  <c r="O40" i="22" s="1"/>
  <c r="N40" i="22" a="1"/>
  <c r="N40" i="22" s="1"/>
  <c r="M40" i="22" a="1"/>
  <c r="M40" i="22" s="1"/>
  <c r="F40" i="22" a="1"/>
  <c r="F40" i="22" s="1"/>
  <c r="E40" i="22" a="1"/>
  <c r="E40" i="22" s="1"/>
  <c r="D40" i="22" a="1"/>
  <c r="D40" i="22" s="1"/>
  <c r="C40" i="22" a="1"/>
  <c r="C40" i="22" s="1"/>
  <c r="P39" i="22" a="1"/>
  <c r="P39" i="22" s="1"/>
  <c r="O39" i="22" a="1"/>
  <c r="O39" i="22" s="1"/>
  <c r="N39" i="22" a="1"/>
  <c r="N39" i="22" s="1"/>
  <c r="M39" i="22" a="1"/>
  <c r="M39" i="22" s="1"/>
  <c r="F39" i="22" a="1"/>
  <c r="F39" i="22" s="1"/>
  <c r="E39" i="22" a="1"/>
  <c r="E39" i="22" s="1"/>
  <c r="D39" i="22" a="1"/>
  <c r="D39" i="22" s="1"/>
  <c r="C39" i="22" a="1"/>
  <c r="C39" i="22" s="1"/>
  <c r="P38" i="22" a="1"/>
  <c r="P38" i="22" s="1"/>
  <c r="O38" i="22" a="1"/>
  <c r="O38" i="22" s="1"/>
  <c r="N38" i="22" a="1"/>
  <c r="N38" i="22" s="1"/>
  <c r="M38" i="22" a="1"/>
  <c r="M38" i="22" s="1"/>
  <c r="F38" i="22" a="1"/>
  <c r="F38" i="22" s="1"/>
  <c r="E38" i="22" a="1"/>
  <c r="E38" i="22" s="1"/>
  <c r="D38" i="22" a="1"/>
  <c r="D38" i="22" s="1"/>
  <c r="C38" i="22" a="1"/>
  <c r="C38" i="22" s="1"/>
  <c r="P37" i="22" a="1"/>
  <c r="P37" i="22" s="1"/>
  <c r="O37" i="22" a="1"/>
  <c r="O37" i="22" s="1"/>
  <c r="N37" i="22" a="1"/>
  <c r="N37" i="22" s="1"/>
  <c r="M37" i="22" a="1"/>
  <c r="M37" i="22" s="1"/>
  <c r="F37" i="22" a="1"/>
  <c r="F37" i="22" s="1"/>
  <c r="E37" i="22" a="1"/>
  <c r="E37" i="22" s="1"/>
  <c r="D37" i="22" a="1"/>
  <c r="D37" i="22" s="1"/>
  <c r="C37" i="22" a="1"/>
  <c r="C37" i="22" s="1"/>
  <c r="P36" i="22" a="1"/>
  <c r="P36" i="22" s="1"/>
  <c r="O36" i="22" a="1"/>
  <c r="O36" i="22" s="1"/>
  <c r="N36" i="22" a="1"/>
  <c r="N36" i="22" s="1"/>
  <c r="M36" i="22" a="1"/>
  <c r="M36" i="22" s="1"/>
  <c r="F36" i="22" a="1"/>
  <c r="F36" i="22" s="1"/>
  <c r="E36" i="22" a="1"/>
  <c r="E36" i="22" s="1"/>
  <c r="D36" i="22" a="1"/>
  <c r="D36" i="22" s="1"/>
  <c r="C36" i="22" a="1"/>
  <c r="C36" i="22" s="1"/>
  <c r="P35" i="22" a="1"/>
  <c r="P35" i="22" s="1"/>
  <c r="O35" i="22" a="1"/>
  <c r="O35" i="22" s="1"/>
  <c r="N35" i="22" a="1"/>
  <c r="N35" i="22" s="1"/>
  <c r="M35" i="22" a="1"/>
  <c r="M35" i="22" s="1"/>
  <c r="F35" i="22" a="1"/>
  <c r="F35" i="22" s="1"/>
  <c r="E35" i="22" a="1"/>
  <c r="E35" i="22" s="1"/>
  <c r="D35" i="22" a="1"/>
  <c r="D35" i="22" s="1"/>
  <c r="C35" i="22" a="1"/>
  <c r="C35" i="22" s="1"/>
  <c r="P32" i="22" a="1"/>
  <c r="P32" i="22" s="1"/>
  <c r="O32" i="22" a="1"/>
  <c r="O32" i="22" s="1"/>
  <c r="N32" i="22" a="1"/>
  <c r="N32" i="22" s="1"/>
  <c r="M32" i="22" a="1"/>
  <c r="M32" i="22" s="1"/>
  <c r="F32" i="22" a="1"/>
  <c r="F32" i="22" s="1"/>
  <c r="E32" i="22" a="1"/>
  <c r="E32" i="22" s="1"/>
  <c r="D32" i="22" a="1"/>
  <c r="D32" i="22" s="1"/>
  <c r="C32" i="22" a="1"/>
  <c r="C32" i="22" s="1"/>
  <c r="P31" i="22" a="1"/>
  <c r="P31" i="22" s="1"/>
  <c r="O31" i="22" a="1"/>
  <c r="O31" i="22" s="1"/>
  <c r="N31" i="22" a="1"/>
  <c r="N31" i="22" s="1"/>
  <c r="M31" i="22" a="1"/>
  <c r="M31" i="22" s="1"/>
  <c r="F31" i="22" a="1"/>
  <c r="F31" i="22" s="1"/>
  <c r="E31" i="22" a="1"/>
  <c r="E31" i="22" s="1"/>
  <c r="D31" i="22" a="1"/>
  <c r="D31" i="22" s="1"/>
  <c r="C31" i="22" a="1"/>
  <c r="C31" i="22" s="1"/>
  <c r="P30" i="22" a="1"/>
  <c r="P30" i="22" s="1"/>
  <c r="O30" i="22" a="1"/>
  <c r="O30" i="22" s="1"/>
  <c r="N30" i="22" a="1"/>
  <c r="N30" i="22" s="1"/>
  <c r="M30" i="22" a="1"/>
  <c r="M30" i="22" s="1"/>
  <c r="F30" i="22" a="1"/>
  <c r="F30" i="22" s="1"/>
  <c r="E30" i="22" a="1"/>
  <c r="E30" i="22" s="1"/>
  <c r="D30" i="22" a="1"/>
  <c r="D30" i="22" s="1"/>
  <c r="C30" i="22" a="1"/>
  <c r="C30" i="22" s="1"/>
  <c r="P29" i="22" a="1"/>
  <c r="P29" i="22" s="1"/>
  <c r="O29" i="22" a="1"/>
  <c r="O29" i="22" s="1"/>
  <c r="N29" i="22" a="1"/>
  <c r="N29" i="22" s="1"/>
  <c r="M29" i="22" a="1"/>
  <c r="M29" i="22" s="1"/>
  <c r="F29" i="22" a="1"/>
  <c r="F29" i="22" s="1"/>
  <c r="E29" i="22" a="1"/>
  <c r="E29" i="22" s="1"/>
  <c r="D29" i="22" a="1"/>
  <c r="D29" i="22" s="1"/>
  <c r="C29" i="22" a="1"/>
  <c r="C29" i="22" s="1"/>
  <c r="P28" i="22" a="1"/>
  <c r="P28" i="22" s="1"/>
  <c r="O28" i="22" a="1"/>
  <c r="O28" i="22" s="1"/>
  <c r="N28" i="22" a="1"/>
  <c r="N28" i="22" s="1"/>
  <c r="M28" i="22" a="1"/>
  <c r="M28" i="22" s="1"/>
  <c r="F28" i="22" a="1"/>
  <c r="F28" i="22" s="1"/>
  <c r="E28" i="22" a="1"/>
  <c r="E28" i="22" s="1"/>
  <c r="D28" i="22" a="1"/>
  <c r="D28" i="22" s="1"/>
  <c r="C28" i="22" a="1"/>
  <c r="C28" i="22" s="1"/>
  <c r="P27" i="22"/>
  <c r="P27" i="22" a="1"/>
  <c r="O27" i="22"/>
  <c r="O27" i="22" a="1"/>
  <c r="N27" i="22"/>
  <c r="N27" i="22" a="1"/>
  <c r="M27" i="22"/>
  <c r="M27" i="22" a="1"/>
  <c r="F27" i="22"/>
  <c r="F27" i="22" a="1"/>
  <c r="E27" i="22"/>
  <c r="E27" i="22" a="1"/>
  <c r="D27" i="22"/>
  <c r="D27" i="22" a="1"/>
  <c r="C27" i="22"/>
  <c r="C27" i="22" a="1"/>
  <c r="P26" i="22"/>
  <c r="P26" i="22" a="1"/>
  <c r="O26" i="22"/>
  <c r="O26" i="22" a="1"/>
  <c r="N26" i="22"/>
  <c r="N26" i="22" a="1"/>
  <c r="M26" i="22" a="1"/>
  <c r="M26" i="22" s="1"/>
  <c r="F26" i="22" a="1"/>
  <c r="F26" i="22" s="1"/>
  <c r="E26" i="22" a="1"/>
  <c r="E26" i="22" s="1"/>
  <c r="D26" i="22" a="1"/>
  <c r="D26" i="22" s="1"/>
  <c r="C26" i="22" a="1"/>
  <c r="C26" i="22" s="1"/>
  <c r="P25" i="22" a="1"/>
  <c r="P25" i="22" s="1"/>
  <c r="O25" i="22" a="1"/>
  <c r="O25" i="22" s="1"/>
  <c r="N25" i="22" a="1"/>
  <c r="N25" i="22" s="1"/>
  <c r="M25" i="22" a="1"/>
  <c r="M25" i="22" s="1"/>
  <c r="F25" i="22" a="1"/>
  <c r="F25" i="22" s="1"/>
  <c r="E25" i="22" a="1"/>
  <c r="E25" i="22" s="1"/>
  <c r="D25" i="22" a="1"/>
  <c r="D25" i="22" s="1"/>
  <c r="C25" i="22" a="1"/>
  <c r="C25" i="22" s="1"/>
  <c r="P24" i="22" a="1"/>
  <c r="P24" i="22" s="1"/>
  <c r="O24" i="22" a="1"/>
  <c r="O24" i="22" s="1"/>
  <c r="N24" i="22" a="1"/>
  <c r="N24" i="22" s="1"/>
  <c r="M24" i="22" a="1"/>
  <c r="M24" i="22" s="1"/>
  <c r="F24" i="22" a="1"/>
  <c r="F24" i="22" s="1"/>
  <c r="E24" i="22" a="1"/>
  <c r="E24" i="22" s="1"/>
  <c r="D24" i="22" a="1"/>
  <c r="D24" i="22" s="1"/>
  <c r="C24" i="22" a="1"/>
  <c r="C24" i="22" s="1"/>
  <c r="P23" i="22" a="1"/>
  <c r="P23" i="22" s="1"/>
  <c r="O23" i="22" a="1"/>
  <c r="O23" i="22" s="1"/>
  <c r="N23" i="22" a="1"/>
  <c r="N23" i="22" s="1"/>
  <c r="M23" i="22" a="1"/>
  <c r="M23" i="22" s="1"/>
  <c r="F23" i="22" a="1"/>
  <c r="F23" i="22" s="1"/>
  <c r="E23" i="22" a="1"/>
  <c r="E23" i="22" s="1"/>
  <c r="D23" i="22" a="1"/>
  <c r="D23" i="22" s="1"/>
  <c r="C23" i="22" a="1"/>
  <c r="C23" i="22" s="1"/>
  <c r="P22" i="22" a="1"/>
  <c r="P22" i="22" s="1"/>
  <c r="O22" i="22" a="1"/>
  <c r="O22" i="22" s="1"/>
  <c r="N22" i="22" a="1"/>
  <c r="N22" i="22" s="1"/>
  <c r="M22" i="22" a="1"/>
  <c r="M22" i="22" s="1"/>
  <c r="F22" i="22" a="1"/>
  <c r="F22" i="22" s="1"/>
  <c r="E22" i="22" a="1"/>
  <c r="E22" i="22" s="1"/>
  <c r="D22" i="22" a="1"/>
  <c r="D22" i="22" s="1"/>
  <c r="C22" i="22" a="1"/>
  <c r="C22" i="22" s="1"/>
  <c r="P21" i="22" a="1"/>
  <c r="P21" i="22" s="1"/>
  <c r="O21" i="22" a="1"/>
  <c r="O21" i="22" s="1"/>
  <c r="N21" i="22" a="1"/>
  <c r="N21" i="22" s="1"/>
  <c r="M21" i="22" a="1"/>
  <c r="M21" i="22" s="1"/>
  <c r="F21" i="22" a="1"/>
  <c r="F21" i="22" s="1"/>
  <c r="E21" i="22" a="1"/>
  <c r="E21" i="22" s="1"/>
  <c r="D21" i="22" a="1"/>
  <c r="D21" i="22" s="1"/>
  <c r="C21" i="22" a="1"/>
  <c r="C21" i="22" s="1"/>
  <c r="P20" i="22" a="1"/>
  <c r="P20" i="22" s="1"/>
  <c r="O20" i="22" a="1"/>
  <c r="O20" i="22" s="1"/>
  <c r="N20" i="22" a="1"/>
  <c r="N20" i="22" s="1"/>
  <c r="M20" i="22" a="1"/>
  <c r="M20" i="22" s="1"/>
  <c r="F20" i="22" a="1"/>
  <c r="F20" i="22" s="1"/>
  <c r="E20" i="22" a="1"/>
  <c r="E20" i="22" s="1"/>
  <c r="D20" i="22" a="1"/>
  <c r="D20" i="22" s="1"/>
  <c r="C20" i="22" a="1"/>
  <c r="C20" i="22" s="1"/>
  <c r="P19" i="22" a="1"/>
  <c r="P19" i="22" s="1"/>
  <c r="O19" i="22" a="1"/>
  <c r="O19" i="22" s="1"/>
  <c r="N19" i="22" a="1"/>
  <c r="N19" i="22" s="1"/>
  <c r="M19" i="22" a="1"/>
  <c r="M19" i="22" s="1"/>
  <c r="F19" i="22" a="1"/>
  <c r="F19" i="22" s="1"/>
  <c r="E19" i="22" a="1"/>
  <c r="E19" i="22" s="1"/>
  <c r="D19" i="22" a="1"/>
  <c r="D19" i="22" s="1"/>
  <c r="C19" i="22" a="1"/>
  <c r="C19" i="22" s="1"/>
  <c r="P18" i="22" a="1"/>
  <c r="P18" i="22" s="1"/>
  <c r="O18" i="22" a="1"/>
  <c r="O18" i="22" s="1"/>
  <c r="N18" i="22" a="1"/>
  <c r="N18" i="22" s="1"/>
  <c r="M18" i="22" a="1"/>
  <c r="M18" i="22" s="1"/>
  <c r="F18" i="22" a="1"/>
  <c r="F18" i="22" s="1"/>
  <c r="E18" i="22" a="1"/>
  <c r="E18" i="22" s="1"/>
  <c r="D18" i="22" a="1"/>
  <c r="D18" i="22" s="1"/>
  <c r="C18" i="22" a="1"/>
  <c r="C18" i="22" s="1"/>
  <c r="P17" i="22" a="1"/>
  <c r="P17" i="22" s="1"/>
  <c r="O17" i="22" a="1"/>
  <c r="O17" i="22" s="1"/>
  <c r="N17" i="22" a="1"/>
  <c r="N17" i="22" s="1"/>
  <c r="M17" i="22" a="1"/>
  <c r="M17" i="22" s="1"/>
  <c r="F17" i="22" a="1"/>
  <c r="F17" i="22" s="1"/>
  <c r="E17" i="22" a="1"/>
  <c r="E17" i="22" s="1"/>
  <c r="D17" i="22" a="1"/>
  <c r="D17" i="22" s="1"/>
  <c r="C17" i="22" a="1"/>
  <c r="C17" i="22" s="1"/>
  <c r="P16" i="22" a="1"/>
  <c r="P16" i="22" s="1"/>
  <c r="O16" i="22" a="1"/>
  <c r="O16" i="22" s="1"/>
  <c r="N16" i="22" a="1"/>
  <c r="N16" i="22" s="1"/>
  <c r="M16" i="22" a="1"/>
  <c r="M16" i="22" s="1"/>
  <c r="F16" i="22" a="1"/>
  <c r="F16" i="22" s="1"/>
  <c r="E16" i="22" a="1"/>
  <c r="E16" i="22" s="1"/>
  <c r="D16" i="22" a="1"/>
  <c r="D16" i="22" s="1"/>
  <c r="C16" i="22" a="1"/>
  <c r="C16" i="22" s="1"/>
  <c r="P15" i="22" a="1"/>
  <c r="P15" i="22" s="1"/>
  <c r="O15" i="22" a="1"/>
  <c r="O15" i="22" s="1"/>
  <c r="N15" i="22" a="1"/>
  <c r="N15" i="22" s="1"/>
  <c r="M15" i="22" a="1"/>
  <c r="M15" i="22" s="1"/>
  <c r="F15" i="22" a="1"/>
  <c r="F15" i="22" s="1"/>
  <c r="E15" i="22" a="1"/>
  <c r="E15" i="22" s="1"/>
  <c r="D15" i="22" a="1"/>
  <c r="D15" i="22" s="1"/>
  <c r="C15" i="22" a="1"/>
  <c r="C15" i="22" s="1"/>
  <c r="A8" i="22"/>
  <c r="B7" i="22"/>
  <c r="B6" i="22"/>
  <c r="B5" i="22"/>
  <c r="B26" i="21"/>
  <c r="A75" i="22" s="1"/>
  <c r="G87" i="22" l="1"/>
  <c r="P72" i="22" a="1"/>
  <c r="P72" i="22" s="1"/>
  <c r="P71" i="22" a="1"/>
  <c r="P71" i="22" s="1"/>
  <c r="P70" i="22" a="1"/>
  <c r="P70" i="22" s="1"/>
  <c r="P69" i="22" a="1"/>
  <c r="P69" i="22" s="1"/>
  <c r="P68" i="22" a="1"/>
  <c r="P68" i="22" s="1"/>
  <c r="F68" i="22" a="1"/>
  <c r="F68" i="22" s="1"/>
  <c r="F72" i="22" a="1"/>
  <c r="F72" i="22" s="1"/>
  <c r="F71" i="22" a="1"/>
  <c r="F71" i="22" s="1"/>
  <c r="F70" i="22" a="1"/>
  <c r="F70" i="22" s="1"/>
  <c r="F69" i="22" a="1"/>
  <c r="F69" i="22" s="1"/>
  <c r="G72" i="22" l="1" a="1"/>
  <c r="G72" i="22" s="1"/>
  <c r="G71" i="22" a="1"/>
  <c r="G71" i="22" s="1"/>
  <c r="G70" i="22" a="1"/>
  <c r="G70" i="22" s="1"/>
  <c r="G69" i="22" a="1"/>
  <c r="G69" i="22" s="1"/>
  <c r="G68" i="22" a="1"/>
  <c r="G68" i="22" s="1"/>
  <c r="H87" i="22"/>
  <c r="Q72" i="22" a="1"/>
  <c r="Q72" i="22" s="1"/>
  <c r="Q71" i="22" a="1"/>
  <c r="Q71" i="22" s="1"/>
  <c r="Q70" i="22" a="1"/>
  <c r="Q70" i="22" s="1"/>
  <c r="Q69" i="22" a="1"/>
  <c r="Q69" i="22" s="1"/>
  <c r="Q68" i="22" a="1"/>
  <c r="Q68" i="22" s="1"/>
  <c r="Q67" i="22" a="1"/>
  <c r="Q67" i="22" s="1"/>
  <c r="Q66" i="22" a="1"/>
  <c r="Q66" i="22" s="1"/>
  <c r="Q65" i="22" a="1"/>
  <c r="Q65" i="22" s="1"/>
  <c r="G67" i="22" a="1"/>
  <c r="G67" i="22" s="1"/>
  <c r="G66" i="22" a="1"/>
  <c r="G66" i="22" s="1"/>
  <c r="G65" i="22" a="1"/>
  <c r="G65" i="22" s="1"/>
  <c r="Q64" i="22" a="1"/>
  <c r="Q64" i="22" s="1"/>
  <c r="G64" i="22" a="1"/>
  <c r="G64" i="22" s="1"/>
  <c r="Q63" i="22" a="1"/>
  <c r="Q63" i="22" s="1"/>
  <c r="Q62" i="22" a="1"/>
  <c r="Q62" i="22" s="1"/>
  <c r="Q61" i="22" a="1"/>
  <c r="Q61" i="22" s="1"/>
  <c r="Q60" i="22" a="1"/>
  <c r="Q60" i="22" s="1"/>
  <c r="Q59" i="22" a="1"/>
  <c r="Q59" i="22" s="1"/>
  <c r="Q58" i="22" a="1"/>
  <c r="Q58" i="22" s="1"/>
  <c r="Q57" i="22" a="1"/>
  <c r="Q57" i="22" s="1"/>
  <c r="Q56" i="22" a="1"/>
  <c r="Q56" i="22" s="1"/>
  <c r="G63" i="22" a="1"/>
  <c r="G63" i="22" s="1"/>
  <c r="G62" i="22" a="1"/>
  <c r="G62" i="22" s="1"/>
  <c r="G61" i="22" a="1"/>
  <c r="G61" i="22" s="1"/>
  <c r="G60" i="22" a="1"/>
  <c r="G60" i="22" s="1"/>
  <c r="G59" i="22" a="1"/>
  <c r="G59" i="22" s="1"/>
  <c r="G58" i="22" a="1"/>
  <c r="G58" i="22" s="1"/>
  <c r="G57" i="22" a="1"/>
  <c r="G57" i="22" s="1"/>
  <c r="Q55" i="22" a="1"/>
  <c r="Q55" i="22" s="1"/>
  <c r="Q52" i="22" a="1"/>
  <c r="Q52" i="22" s="1"/>
  <c r="Q51" i="22" a="1"/>
  <c r="Q51" i="22" s="1"/>
  <c r="Q50" i="22" a="1"/>
  <c r="Q50" i="22" s="1"/>
  <c r="Q49" i="22" a="1"/>
  <c r="Q49" i="22" s="1"/>
  <c r="Q48" i="22" a="1"/>
  <c r="Q48" i="22" s="1"/>
  <c r="Q47" i="22" a="1"/>
  <c r="Q47" i="22" s="1"/>
  <c r="G56" i="22" a="1"/>
  <c r="G56" i="22" s="1"/>
  <c r="G55" i="22" a="1"/>
  <c r="G55" i="22" s="1"/>
  <c r="G52" i="22" a="1"/>
  <c r="G52" i="22" s="1"/>
  <c r="G50" i="22" a="1"/>
  <c r="G50" i="22" s="1"/>
  <c r="G48" i="22" a="1"/>
  <c r="G48" i="22" s="1"/>
  <c r="G46" i="22" a="1"/>
  <c r="G46" i="22" s="1"/>
  <c r="G45" i="22" a="1"/>
  <c r="G45" i="22" s="1"/>
  <c r="G44" i="22" a="1"/>
  <c r="G44" i="22" s="1"/>
  <c r="G43" i="22" a="1"/>
  <c r="G43" i="22" s="1"/>
  <c r="G42" i="22" a="1"/>
  <c r="G42" i="22" s="1"/>
  <c r="G41" i="22" a="1"/>
  <c r="G41" i="22" s="1"/>
  <c r="G40" i="22" a="1"/>
  <c r="G40" i="22" s="1"/>
  <c r="G39" i="22" a="1"/>
  <c r="G39" i="22" s="1"/>
  <c r="G38" i="22" a="1"/>
  <c r="G38" i="22" s="1"/>
  <c r="G37" i="22" a="1"/>
  <c r="G37" i="22" s="1"/>
  <c r="G36" i="22" a="1"/>
  <c r="G36" i="22" s="1"/>
  <c r="G35" i="22" a="1"/>
  <c r="G35" i="22" s="1"/>
  <c r="G32" i="22" a="1"/>
  <c r="G32" i="22" s="1"/>
  <c r="G31" i="22" a="1"/>
  <c r="G31" i="22" s="1"/>
  <c r="G30" i="22" a="1"/>
  <c r="G30" i="22" s="1"/>
  <c r="G29" i="22" a="1"/>
  <c r="G29" i="22" s="1"/>
  <c r="G28" i="22" a="1"/>
  <c r="G28" i="22" s="1"/>
  <c r="Q27" i="22" a="1"/>
  <c r="Q27" i="22" s="1"/>
  <c r="G27" i="22" a="1"/>
  <c r="G27" i="22" s="1"/>
  <c r="Q26" i="22" a="1"/>
  <c r="Q26" i="22" s="1"/>
  <c r="G26" i="22" a="1"/>
  <c r="G26" i="22" s="1"/>
  <c r="Q25" i="22" a="1"/>
  <c r="Q25" i="22" s="1"/>
  <c r="G25" i="22" a="1"/>
  <c r="G25" i="22" s="1"/>
  <c r="Q24" i="22" a="1"/>
  <c r="Q24" i="22" s="1"/>
  <c r="G24" i="22" a="1"/>
  <c r="G24" i="22" s="1"/>
  <c r="Q23" i="22" a="1"/>
  <c r="Q23" i="22" s="1"/>
  <c r="G23" i="22" a="1"/>
  <c r="G23" i="22" s="1"/>
  <c r="Q22" i="22" a="1"/>
  <c r="Q22" i="22" s="1"/>
  <c r="G22" i="22" a="1"/>
  <c r="G22" i="22" s="1"/>
  <c r="Q21" i="22" a="1"/>
  <c r="Q21" i="22" s="1"/>
  <c r="G21" i="22" a="1"/>
  <c r="G21" i="22" s="1"/>
  <c r="Q20" i="22" a="1"/>
  <c r="Q20" i="22" s="1"/>
  <c r="G20" i="22" a="1"/>
  <c r="G20" i="22" s="1"/>
  <c r="Q19" i="22" a="1"/>
  <c r="Q19" i="22" s="1"/>
  <c r="G19" i="22" a="1"/>
  <c r="G19" i="22" s="1"/>
  <c r="Q18" i="22" a="1"/>
  <c r="Q18" i="22" s="1"/>
  <c r="G18" i="22" a="1"/>
  <c r="G18" i="22" s="1"/>
  <c r="Q17" i="22" a="1"/>
  <c r="Q17" i="22" s="1"/>
  <c r="G17" i="22" a="1"/>
  <c r="G17" i="22" s="1"/>
  <c r="Q16" i="22" a="1"/>
  <c r="Q16" i="22" s="1"/>
  <c r="G15" i="22" a="1"/>
  <c r="G15" i="22" s="1"/>
  <c r="G51" i="22" a="1"/>
  <c r="G51" i="22" s="1"/>
  <c r="G49" i="22" a="1"/>
  <c r="G49" i="22" s="1"/>
  <c r="G47" i="22" a="1"/>
  <c r="G47" i="22" s="1"/>
  <c r="Q46" i="22" a="1"/>
  <c r="Q46" i="22" s="1"/>
  <c r="Q45" i="22" a="1"/>
  <c r="Q45" i="22" s="1"/>
  <c r="Q44" i="22" a="1"/>
  <c r="Q44" i="22" s="1"/>
  <c r="Q43" i="22" a="1"/>
  <c r="Q43" i="22" s="1"/>
  <c r="Q42" i="22" a="1"/>
  <c r="Q42" i="22" s="1"/>
  <c r="Q41" i="22" a="1"/>
  <c r="Q41" i="22" s="1"/>
  <c r="Q40" i="22" a="1"/>
  <c r="Q40" i="22" s="1"/>
  <c r="Q39" i="22" a="1"/>
  <c r="Q39" i="22" s="1"/>
  <c r="Q38" i="22" a="1"/>
  <c r="Q38" i="22" s="1"/>
  <c r="Q37" i="22" a="1"/>
  <c r="Q37" i="22" s="1"/>
  <c r="Q36" i="22" a="1"/>
  <c r="Q36" i="22" s="1"/>
  <c r="Q35" i="22" a="1"/>
  <c r="Q35" i="22" s="1"/>
  <c r="Q32" i="22" a="1"/>
  <c r="Q32" i="22" s="1"/>
  <c r="Q31" i="22" a="1"/>
  <c r="Q31" i="22" s="1"/>
  <c r="Q30" i="22" a="1"/>
  <c r="Q30" i="22" s="1"/>
  <c r="Q29" i="22" a="1"/>
  <c r="Q29" i="22" s="1"/>
  <c r="Q28" i="22" a="1"/>
  <c r="Q28" i="22" s="1"/>
  <c r="G16" i="22" a="1"/>
  <c r="G16" i="22" s="1"/>
  <c r="Q15" i="22" a="1"/>
  <c r="Q15" i="22" s="1"/>
  <c r="I87" i="22" l="1"/>
  <c r="R72" i="22" a="1"/>
  <c r="R72" i="22" s="1"/>
  <c r="R71" i="22" a="1"/>
  <c r="R71" i="22" s="1"/>
  <c r="R70" i="22" a="1"/>
  <c r="R70" i="22" s="1"/>
  <c r="R69" i="22" a="1"/>
  <c r="R69" i="22" s="1"/>
  <c r="R68" i="22" a="1"/>
  <c r="R68" i="22" s="1"/>
  <c r="H68" i="22" a="1"/>
  <c r="H68" i="22" s="1"/>
  <c r="H72" i="22" a="1"/>
  <c r="H72" i="22" s="1"/>
  <c r="H71" i="22" a="1"/>
  <c r="H71" i="22" s="1"/>
  <c r="H70" i="22" a="1"/>
  <c r="H70" i="22" s="1"/>
  <c r="H69" i="22" a="1"/>
  <c r="H69" i="22" s="1"/>
  <c r="H67" i="22" a="1"/>
  <c r="H67" i="22" s="1"/>
  <c r="H66" i="22" a="1"/>
  <c r="H66" i="22" s="1"/>
  <c r="R67" i="22" a="1"/>
  <c r="R67" i="22" s="1"/>
  <c r="R66" i="22" a="1"/>
  <c r="R66" i="22" s="1"/>
  <c r="R65" i="22" a="1"/>
  <c r="R65" i="22" s="1"/>
  <c r="H65" i="22" a="1"/>
  <c r="H65" i="22" s="1"/>
  <c r="R64" i="22" a="1"/>
  <c r="R64" i="22" s="1"/>
  <c r="H64" i="22" a="1"/>
  <c r="H64" i="22" s="1"/>
  <c r="R63" i="22" a="1"/>
  <c r="R63" i="22" s="1"/>
  <c r="H63" i="22" a="1"/>
  <c r="H63" i="22" s="1"/>
  <c r="H62" i="22" a="1"/>
  <c r="H62" i="22" s="1"/>
  <c r="H61" i="22" a="1"/>
  <c r="H61" i="22" s="1"/>
  <c r="H60" i="22" a="1"/>
  <c r="H60" i="22" s="1"/>
  <c r="H59" i="22" a="1"/>
  <c r="H59" i="22" s="1"/>
  <c r="H58" i="22" a="1"/>
  <c r="H58" i="22" s="1"/>
  <c r="H57" i="22" a="1"/>
  <c r="H57" i="22" s="1"/>
  <c r="R62" i="22" a="1"/>
  <c r="R62" i="22" s="1"/>
  <c r="R61" i="22" a="1"/>
  <c r="R61" i="22" s="1"/>
  <c r="R60" i="22" a="1"/>
  <c r="R60" i="22" s="1"/>
  <c r="R59" i="22" a="1"/>
  <c r="R59" i="22" s="1"/>
  <c r="R58" i="22" a="1"/>
  <c r="R58" i="22" s="1"/>
  <c r="R57" i="22" a="1"/>
  <c r="R57" i="22" s="1"/>
  <c r="R56" i="22" a="1"/>
  <c r="R56" i="22" s="1"/>
  <c r="H56" i="22" a="1"/>
  <c r="H56" i="22" s="1"/>
  <c r="H55" i="22" a="1"/>
  <c r="H55" i="22" s="1"/>
  <c r="H52" i="22" a="1"/>
  <c r="H52" i="22" s="1"/>
  <c r="H51" i="22" a="1"/>
  <c r="H51" i="22" s="1"/>
  <c r="H50" i="22" a="1"/>
  <c r="H50" i="22" s="1"/>
  <c r="H49" i="22" a="1"/>
  <c r="H49" i="22" s="1"/>
  <c r="H48" i="22" a="1"/>
  <c r="H48" i="22" s="1"/>
  <c r="H47" i="22" a="1"/>
  <c r="H47" i="22" s="1"/>
  <c r="R55" i="22" a="1"/>
  <c r="R55" i="22" s="1"/>
  <c r="R52" i="22" a="1"/>
  <c r="R52" i="22" s="1"/>
  <c r="R51" i="22" a="1"/>
  <c r="R51" i="22" s="1"/>
  <c r="R49" i="22" a="1"/>
  <c r="R49" i="22" s="1"/>
  <c r="R47" i="22" a="1"/>
  <c r="R47" i="22" s="1"/>
  <c r="R46" i="22" a="1"/>
  <c r="R46" i="22" s="1"/>
  <c r="R45" i="22" a="1"/>
  <c r="R45" i="22" s="1"/>
  <c r="R44" i="22" a="1"/>
  <c r="R44" i="22" s="1"/>
  <c r="R43" i="22" a="1"/>
  <c r="R43" i="22" s="1"/>
  <c r="R42" i="22" a="1"/>
  <c r="R42" i="22" s="1"/>
  <c r="R41" i="22" a="1"/>
  <c r="R41" i="22" s="1"/>
  <c r="R40" i="22" a="1"/>
  <c r="R40" i="22" s="1"/>
  <c r="R39" i="22" a="1"/>
  <c r="R39" i="22" s="1"/>
  <c r="R38" i="22" a="1"/>
  <c r="R38" i="22" s="1"/>
  <c r="R37" i="22" a="1"/>
  <c r="R37" i="22" s="1"/>
  <c r="R36" i="22" a="1"/>
  <c r="R36" i="22" s="1"/>
  <c r="R35" i="22" a="1"/>
  <c r="R35" i="22" s="1"/>
  <c r="R32" i="22" a="1"/>
  <c r="R32" i="22" s="1"/>
  <c r="R31" i="22" a="1"/>
  <c r="R31" i="22" s="1"/>
  <c r="R30" i="22" a="1"/>
  <c r="R30" i="22" s="1"/>
  <c r="R29" i="22" a="1"/>
  <c r="R29" i="22" s="1"/>
  <c r="R28" i="22" a="1"/>
  <c r="R28" i="22" s="1"/>
  <c r="R27" i="22" a="1"/>
  <c r="R27" i="22" s="1"/>
  <c r="H27" i="22" a="1"/>
  <c r="H27" i="22" s="1"/>
  <c r="R26" i="22" a="1"/>
  <c r="R26" i="22" s="1"/>
  <c r="H26" i="22" a="1"/>
  <c r="H26" i="22" s="1"/>
  <c r="R25" i="22" a="1"/>
  <c r="R25" i="22" s="1"/>
  <c r="H25" i="22" a="1"/>
  <c r="H25" i="22" s="1"/>
  <c r="R24" i="22" a="1"/>
  <c r="R24" i="22" s="1"/>
  <c r="H24" i="22" a="1"/>
  <c r="H24" i="22" s="1"/>
  <c r="R23" i="22" a="1"/>
  <c r="R23" i="22" s="1"/>
  <c r="H23" i="22" a="1"/>
  <c r="H23" i="22" s="1"/>
  <c r="R22" i="22" a="1"/>
  <c r="R22" i="22" s="1"/>
  <c r="H22" i="22" a="1"/>
  <c r="H22" i="22" s="1"/>
  <c r="R21" i="22" a="1"/>
  <c r="R21" i="22" s="1"/>
  <c r="H21" i="22" a="1"/>
  <c r="H21" i="22" s="1"/>
  <c r="R20" i="22" a="1"/>
  <c r="R20" i="22" s="1"/>
  <c r="H20" i="22" a="1"/>
  <c r="H20" i="22" s="1"/>
  <c r="R19" i="22" a="1"/>
  <c r="R19" i="22" s="1"/>
  <c r="H19" i="22" a="1"/>
  <c r="H19" i="22" s="1"/>
  <c r="R18" i="22" a="1"/>
  <c r="R18" i="22" s="1"/>
  <c r="H18" i="22" a="1"/>
  <c r="H18" i="22" s="1"/>
  <c r="R17" i="22" a="1"/>
  <c r="R17" i="22" s="1"/>
  <c r="H17" i="22" a="1"/>
  <c r="H17" i="22" s="1"/>
  <c r="R16" i="22" a="1"/>
  <c r="R16" i="22" s="1"/>
  <c r="H16" i="22" a="1"/>
  <c r="H16" i="22" s="1"/>
  <c r="R15" i="22" a="1"/>
  <c r="R15" i="22" s="1"/>
  <c r="H15" i="22" a="1"/>
  <c r="H15" i="22" s="1"/>
  <c r="R50" i="22" a="1"/>
  <c r="R50" i="22" s="1"/>
  <c r="R48" i="22" a="1"/>
  <c r="R48" i="22" s="1"/>
  <c r="H46" i="22" a="1"/>
  <c r="H46" i="22" s="1"/>
  <c r="H45" i="22" a="1"/>
  <c r="H45" i="22" s="1"/>
  <c r="H44" i="22" a="1"/>
  <c r="H44" i="22" s="1"/>
  <c r="H43" i="22" a="1"/>
  <c r="H43" i="22" s="1"/>
  <c r="H42" i="22" a="1"/>
  <c r="H42" i="22" s="1"/>
  <c r="H41" i="22" a="1"/>
  <c r="H41" i="22" s="1"/>
  <c r="H40" i="22" a="1"/>
  <c r="H40" i="22" s="1"/>
  <c r="H39" i="22" a="1"/>
  <c r="H39" i="22" s="1"/>
  <c r="H38" i="22" a="1"/>
  <c r="H38" i="22" s="1"/>
  <c r="H37" i="22" a="1"/>
  <c r="H37" i="22" s="1"/>
  <c r="H36" i="22" a="1"/>
  <c r="H36" i="22" s="1"/>
  <c r="H35" i="22" a="1"/>
  <c r="H35" i="22" s="1"/>
  <c r="H32" i="22" a="1"/>
  <c r="H32" i="22" s="1"/>
  <c r="H31" i="22" a="1"/>
  <c r="H31" i="22" s="1"/>
  <c r="H30" i="22" a="1"/>
  <c r="H30" i="22" s="1"/>
  <c r="H29" i="22" a="1"/>
  <c r="H29" i="22" s="1"/>
  <c r="H28" i="22" a="1"/>
  <c r="H28" i="22" s="1"/>
  <c r="J87" i="22" l="1"/>
  <c r="I72" i="22" a="1"/>
  <c r="I72" i="22" s="1"/>
  <c r="I71" i="22" a="1"/>
  <c r="I71" i="22" s="1"/>
  <c r="I70" i="22" a="1"/>
  <c r="I70" i="22" s="1"/>
  <c r="I69" i="22" a="1"/>
  <c r="I69" i="22" s="1"/>
  <c r="I68" i="22" a="1"/>
  <c r="I68" i="22" s="1"/>
  <c r="S72" i="22" a="1"/>
  <c r="S72" i="22" s="1"/>
  <c r="S71" i="22" a="1"/>
  <c r="S71" i="22" s="1"/>
  <c r="S70" i="22" a="1"/>
  <c r="S70" i="22" s="1"/>
  <c r="S69" i="22" a="1"/>
  <c r="S69" i="22" s="1"/>
  <c r="S68" i="22" a="1"/>
  <c r="S68" i="22" s="1"/>
  <c r="S67" i="22" a="1"/>
  <c r="S67" i="22" s="1"/>
  <c r="S66" i="22" a="1"/>
  <c r="S66" i="22" s="1"/>
  <c r="S65" i="22" a="1"/>
  <c r="S65" i="22" s="1"/>
  <c r="I67" i="22" a="1"/>
  <c r="I67" i="22" s="1"/>
  <c r="I66" i="22" a="1"/>
  <c r="I66" i="22" s="1"/>
  <c r="I65" i="22" a="1"/>
  <c r="I65" i="22" s="1"/>
  <c r="S64" i="22" a="1"/>
  <c r="S64" i="22" s="1"/>
  <c r="I64" i="22" a="1"/>
  <c r="I64" i="22" s="1"/>
  <c r="S63" i="22" a="1"/>
  <c r="S63" i="22" s="1"/>
  <c r="S62" i="22" a="1"/>
  <c r="S62" i="22" s="1"/>
  <c r="S61" i="22" a="1"/>
  <c r="S61" i="22" s="1"/>
  <c r="S60" i="22" a="1"/>
  <c r="S60" i="22" s="1"/>
  <c r="S59" i="22" a="1"/>
  <c r="S59" i="22" s="1"/>
  <c r="S58" i="22" a="1"/>
  <c r="S58" i="22" s="1"/>
  <c r="S57" i="22" a="1"/>
  <c r="S57" i="22" s="1"/>
  <c r="S56" i="22" a="1"/>
  <c r="S56" i="22" s="1"/>
  <c r="I63" i="22" a="1"/>
  <c r="I63" i="22" s="1"/>
  <c r="I62" i="22" a="1"/>
  <c r="I62" i="22" s="1"/>
  <c r="I61" i="22" a="1"/>
  <c r="I61" i="22" s="1"/>
  <c r="I60" i="22" a="1"/>
  <c r="I60" i="22" s="1"/>
  <c r="I59" i="22" a="1"/>
  <c r="I59" i="22" s="1"/>
  <c r="I58" i="22" a="1"/>
  <c r="I58" i="22" s="1"/>
  <c r="I57" i="22" a="1"/>
  <c r="I57" i="22" s="1"/>
  <c r="I56" i="22" a="1"/>
  <c r="I56" i="22" s="1"/>
  <c r="S55" i="22" a="1"/>
  <c r="S55" i="22" s="1"/>
  <c r="S52" i="22" a="1"/>
  <c r="S52" i="22" s="1"/>
  <c r="S51" i="22" a="1"/>
  <c r="S51" i="22" s="1"/>
  <c r="S50" i="22" a="1"/>
  <c r="S50" i="22" s="1"/>
  <c r="S49" i="22" a="1"/>
  <c r="S49" i="22" s="1"/>
  <c r="S48" i="22" a="1"/>
  <c r="S48" i="22" s="1"/>
  <c r="S47" i="22" a="1"/>
  <c r="S47" i="22" s="1"/>
  <c r="I55" i="22" a="1"/>
  <c r="I55" i="22" s="1"/>
  <c r="I52" i="22" a="1"/>
  <c r="I52" i="22" s="1"/>
  <c r="I51" i="22" a="1"/>
  <c r="I51" i="22" s="1"/>
  <c r="I49" i="22" a="1"/>
  <c r="I49" i="22" s="1"/>
  <c r="I47" i="22" a="1"/>
  <c r="I47" i="22" s="1"/>
  <c r="I46" i="22" a="1"/>
  <c r="I46" i="22" s="1"/>
  <c r="I45" i="22" a="1"/>
  <c r="I45" i="22" s="1"/>
  <c r="I44" i="22" a="1"/>
  <c r="I44" i="22" s="1"/>
  <c r="I43" i="22" a="1"/>
  <c r="I43" i="22" s="1"/>
  <c r="I42" i="22" a="1"/>
  <c r="I42" i="22" s="1"/>
  <c r="I41" i="22" a="1"/>
  <c r="I41" i="22" s="1"/>
  <c r="I40" i="22" a="1"/>
  <c r="I40" i="22" s="1"/>
  <c r="I39" i="22" a="1"/>
  <c r="I39" i="22" s="1"/>
  <c r="I38" i="22" a="1"/>
  <c r="I38" i="22" s="1"/>
  <c r="I37" i="22" a="1"/>
  <c r="I37" i="22" s="1"/>
  <c r="I36" i="22" a="1"/>
  <c r="I36" i="22" s="1"/>
  <c r="I35" i="22" a="1"/>
  <c r="I35" i="22" s="1"/>
  <c r="I32" i="22" a="1"/>
  <c r="I32" i="22" s="1"/>
  <c r="I31" i="22" a="1"/>
  <c r="I31" i="22" s="1"/>
  <c r="I30" i="22" a="1"/>
  <c r="I30" i="22" s="1"/>
  <c r="I29" i="22" a="1"/>
  <c r="I29" i="22" s="1"/>
  <c r="I28" i="22" a="1"/>
  <c r="I28" i="22" s="1"/>
  <c r="S27" i="22" a="1"/>
  <c r="S27" i="22" s="1"/>
  <c r="I27" i="22" a="1"/>
  <c r="I27" i="22" s="1"/>
  <c r="S26" i="22" a="1"/>
  <c r="S26" i="22" s="1"/>
  <c r="I26" i="22" a="1"/>
  <c r="I26" i="22" s="1"/>
  <c r="S25" i="22" a="1"/>
  <c r="S25" i="22" s="1"/>
  <c r="I25" i="22" a="1"/>
  <c r="I25" i="22" s="1"/>
  <c r="S24" i="22" a="1"/>
  <c r="S24" i="22" s="1"/>
  <c r="I24" i="22" a="1"/>
  <c r="I24" i="22" s="1"/>
  <c r="S23" i="22" a="1"/>
  <c r="S23" i="22" s="1"/>
  <c r="I23" i="22" a="1"/>
  <c r="I23" i="22" s="1"/>
  <c r="S22" i="22" a="1"/>
  <c r="S22" i="22" s="1"/>
  <c r="I22" i="22" a="1"/>
  <c r="I22" i="22" s="1"/>
  <c r="S21" i="22" a="1"/>
  <c r="S21" i="22" s="1"/>
  <c r="I21" i="22" a="1"/>
  <c r="I21" i="22" s="1"/>
  <c r="S20" i="22" a="1"/>
  <c r="S20" i="22" s="1"/>
  <c r="I20" i="22" a="1"/>
  <c r="I20" i="22" s="1"/>
  <c r="S19" i="22" a="1"/>
  <c r="S19" i="22" s="1"/>
  <c r="I19" i="22" a="1"/>
  <c r="I19" i="22" s="1"/>
  <c r="S18" i="22" a="1"/>
  <c r="S18" i="22" s="1"/>
  <c r="I18" i="22" a="1"/>
  <c r="I18" i="22" s="1"/>
  <c r="S17" i="22" a="1"/>
  <c r="S17" i="22" s="1"/>
  <c r="I17" i="22" a="1"/>
  <c r="I17" i="22" s="1"/>
  <c r="S16" i="22" a="1"/>
  <c r="S16" i="22" s="1"/>
  <c r="I16" i="22" a="1"/>
  <c r="I16" i="22" s="1"/>
  <c r="S15" i="22" a="1"/>
  <c r="S15" i="22" s="1"/>
  <c r="I15" i="22" a="1"/>
  <c r="I15" i="22" s="1"/>
  <c r="I50" i="22" a="1"/>
  <c r="I50" i="22" s="1"/>
  <c r="I48" i="22" a="1"/>
  <c r="I48" i="22" s="1"/>
  <c r="S46" i="22" a="1"/>
  <c r="S46" i="22" s="1"/>
  <c r="S45" i="22" a="1"/>
  <c r="S45" i="22" s="1"/>
  <c r="S44" i="22" a="1"/>
  <c r="S44" i="22" s="1"/>
  <c r="S43" i="22" a="1"/>
  <c r="S43" i="22" s="1"/>
  <c r="S42" i="22" a="1"/>
  <c r="S42" i="22" s="1"/>
  <c r="S41" i="22" a="1"/>
  <c r="S41" i="22" s="1"/>
  <c r="S40" i="22" a="1"/>
  <c r="S40" i="22" s="1"/>
  <c r="S39" i="22" a="1"/>
  <c r="S39" i="22" s="1"/>
  <c r="S38" i="22" a="1"/>
  <c r="S38" i="22" s="1"/>
  <c r="S37" i="22" a="1"/>
  <c r="S37" i="22" s="1"/>
  <c r="S36" i="22" a="1"/>
  <c r="S36" i="22" s="1"/>
  <c r="S35" i="22" a="1"/>
  <c r="S35" i="22" s="1"/>
  <c r="S32" i="22" a="1"/>
  <c r="S32" i="22" s="1"/>
  <c r="S31" i="22" a="1"/>
  <c r="S31" i="22" s="1"/>
  <c r="S30" i="22" a="1"/>
  <c r="S30" i="22" s="1"/>
  <c r="S29" i="22" a="1"/>
  <c r="S29" i="22" s="1"/>
  <c r="S28" i="22" a="1"/>
  <c r="S28" i="22" s="1"/>
  <c r="K87" i="22" l="1"/>
  <c r="T72" i="22" a="1"/>
  <c r="T72" i="22" s="1"/>
  <c r="T71" i="22" a="1"/>
  <c r="T71" i="22" s="1"/>
  <c r="T70" i="22" a="1"/>
  <c r="T70" i="22" s="1"/>
  <c r="T69" i="22" a="1"/>
  <c r="T69" i="22" s="1"/>
  <c r="T68" i="22" a="1"/>
  <c r="T68" i="22" s="1"/>
  <c r="J68" i="22" a="1"/>
  <c r="J68" i="22" s="1"/>
  <c r="J72" i="22" a="1"/>
  <c r="J72" i="22" s="1"/>
  <c r="J71" i="22" a="1"/>
  <c r="J71" i="22" s="1"/>
  <c r="J70" i="22" a="1"/>
  <c r="J70" i="22" s="1"/>
  <c r="J69" i="22" a="1"/>
  <c r="J69" i="22" s="1"/>
  <c r="J67" i="22" a="1"/>
  <c r="J67" i="22" s="1"/>
  <c r="J66" i="22" a="1"/>
  <c r="J66" i="22" s="1"/>
  <c r="T67" i="22" a="1"/>
  <c r="T67" i="22" s="1"/>
  <c r="T66" i="22" a="1"/>
  <c r="T66" i="22" s="1"/>
  <c r="T65" i="22" a="1"/>
  <c r="T65" i="22" s="1"/>
  <c r="J65" i="22" a="1"/>
  <c r="J65" i="22" s="1"/>
  <c r="T64" i="22" a="1"/>
  <c r="T64" i="22" s="1"/>
  <c r="J64" i="22" a="1"/>
  <c r="J64" i="22" s="1"/>
  <c r="T63" i="22" a="1"/>
  <c r="T63" i="22" s="1"/>
  <c r="J63" i="22" a="1"/>
  <c r="J63" i="22" s="1"/>
  <c r="J62" i="22" a="1"/>
  <c r="J62" i="22" s="1"/>
  <c r="J61" i="22" a="1"/>
  <c r="J61" i="22" s="1"/>
  <c r="J60" i="22" a="1"/>
  <c r="J60" i="22" s="1"/>
  <c r="J59" i="22" a="1"/>
  <c r="J59" i="22" s="1"/>
  <c r="J58" i="22" a="1"/>
  <c r="J58" i="22" s="1"/>
  <c r="J57" i="22" a="1"/>
  <c r="J57" i="22" s="1"/>
  <c r="T62" i="22" a="1"/>
  <c r="T62" i="22" s="1"/>
  <c r="T61" i="22" a="1"/>
  <c r="T61" i="22" s="1"/>
  <c r="T60" i="22" a="1"/>
  <c r="T60" i="22" s="1"/>
  <c r="T59" i="22" a="1"/>
  <c r="T59" i="22" s="1"/>
  <c r="T58" i="22" a="1"/>
  <c r="T58" i="22" s="1"/>
  <c r="T57" i="22" a="1"/>
  <c r="T57" i="22" s="1"/>
  <c r="T56" i="22" a="1"/>
  <c r="T56" i="22" s="1"/>
  <c r="J55" i="22" a="1"/>
  <c r="J55" i="22" s="1"/>
  <c r="J52" i="22" a="1"/>
  <c r="J52" i="22" s="1"/>
  <c r="J51" i="22" a="1"/>
  <c r="J51" i="22" s="1"/>
  <c r="J50" i="22" a="1"/>
  <c r="J50" i="22" s="1"/>
  <c r="J49" i="22" a="1"/>
  <c r="J49" i="22" s="1"/>
  <c r="J48" i="22" a="1"/>
  <c r="J48" i="22" s="1"/>
  <c r="J47" i="22" a="1"/>
  <c r="J47" i="22" s="1"/>
  <c r="J56" i="22" a="1"/>
  <c r="J56" i="22" s="1"/>
  <c r="T55" i="22" a="1"/>
  <c r="T55" i="22" s="1"/>
  <c r="T52" i="22" a="1"/>
  <c r="T52" i="22" s="1"/>
  <c r="T51" i="22" a="1"/>
  <c r="T51" i="22" s="1"/>
  <c r="T50" i="22" a="1"/>
  <c r="T50" i="22" s="1"/>
  <c r="T48" i="22" a="1"/>
  <c r="T48" i="22" s="1"/>
  <c r="T46" i="22" a="1"/>
  <c r="T46" i="22" s="1"/>
  <c r="T45" i="22" a="1"/>
  <c r="T45" i="22" s="1"/>
  <c r="T44" i="22" a="1"/>
  <c r="T44" i="22" s="1"/>
  <c r="T43" i="22" a="1"/>
  <c r="T43" i="22" s="1"/>
  <c r="T42" i="22" a="1"/>
  <c r="T42" i="22" s="1"/>
  <c r="T41" i="22" a="1"/>
  <c r="T41" i="22" s="1"/>
  <c r="T40" i="22" a="1"/>
  <c r="T40" i="22" s="1"/>
  <c r="T39" i="22" a="1"/>
  <c r="T39" i="22" s="1"/>
  <c r="T38" i="22" a="1"/>
  <c r="T38" i="22" s="1"/>
  <c r="T37" i="22" a="1"/>
  <c r="T37" i="22" s="1"/>
  <c r="T36" i="22" a="1"/>
  <c r="T36" i="22" s="1"/>
  <c r="T35" i="22" a="1"/>
  <c r="T35" i="22" s="1"/>
  <c r="T32" i="22" a="1"/>
  <c r="T32" i="22" s="1"/>
  <c r="T31" i="22" a="1"/>
  <c r="T31" i="22" s="1"/>
  <c r="T30" i="22" a="1"/>
  <c r="T30" i="22" s="1"/>
  <c r="T29" i="22" a="1"/>
  <c r="T29" i="22" s="1"/>
  <c r="T28" i="22" a="1"/>
  <c r="T28" i="22" s="1"/>
  <c r="T27" i="22" a="1"/>
  <c r="T27" i="22" s="1"/>
  <c r="J27" i="22" a="1"/>
  <c r="J27" i="22" s="1"/>
  <c r="T26" i="22" a="1"/>
  <c r="T26" i="22" s="1"/>
  <c r="J26" i="22" a="1"/>
  <c r="J26" i="22" s="1"/>
  <c r="T25" i="22" a="1"/>
  <c r="T25" i="22" s="1"/>
  <c r="J25" i="22" a="1"/>
  <c r="J25" i="22" s="1"/>
  <c r="T24" i="22" a="1"/>
  <c r="T24" i="22" s="1"/>
  <c r="J24" i="22" a="1"/>
  <c r="J24" i="22" s="1"/>
  <c r="T23" i="22" a="1"/>
  <c r="T23" i="22" s="1"/>
  <c r="J23" i="22" a="1"/>
  <c r="J23" i="22" s="1"/>
  <c r="T22" i="22" a="1"/>
  <c r="T22" i="22" s="1"/>
  <c r="J22" i="22" a="1"/>
  <c r="J22" i="22" s="1"/>
  <c r="T21" i="22" a="1"/>
  <c r="T21" i="22" s="1"/>
  <c r="J21" i="22" a="1"/>
  <c r="J21" i="22" s="1"/>
  <c r="T20" i="22" a="1"/>
  <c r="T20" i="22" s="1"/>
  <c r="J20" i="22" a="1"/>
  <c r="J20" i="22" s="1"/>
  <c r="T19" i="22" a="1"/>
  <c r="T19" i="22" s="1"/>
  <c r="J19" i="22" a="1"/>
  <c r="J19" i="22" s="1"/>
  <c r="T18" i="22" a="1"/>
  <c r="T18" i="22" s="1"/>
  <c r="J18" i="22" a="1"/>
  <c r="J18" i="22" s="1"/>
  <c r="T17" i="22" a="1"/>
  <c r="T17" i="22" s="1"/>
  <c r="J17" i="22" a="1"/>
  <c r="J17" i="22" s="1"/>
  <c r="T16" i="22" a="1"/>
  <c r="T16" i="22" s="1"/>
  <c r="J16" i="22" a="1"/>
  <c r="J16" i="22" s="1"/>
  <c r="J15" i="22" a="1"/>
  <c r="J15" i="22" s="1"/>
  <c r="T49" i="22" a="1"/>
  <c r="T49" i="22" s="1"/>
  <c r="T47" i="22" a="1"/>
  <c r="T47" i="22" s="1"/>
  <c r="J46" i="22" a="1"/>
  <c r="J46" i="22" s="1"/>
  <c r="J45" i="22" a="1"/>
  <c r="J45" i="22" s="1"/>
  <c r="J44" i="22" a="1"/>
  <c r="J44" i="22" s="1"/>
  <c r="J43" i="22" a="1"/>
  <c r="J43" i="22" s="1"/>
  <c r="J42" i="22" a="1"/>
  <c r="J42" i="22" s="1"/>
  <c r="J41" i="22" a="1"/>
  <c r="J41" i="22" s="1"/>
  <c r="J40" i="22" a="1"/>
  <c r="J40" i="22" s="1"/>
  <c r="J39" i="22" a="1"/>
  <c r="J39" i="22" s="1"/>
  <c r="J38" i="22" a="1"/>
  <c r="J38" i="22" s="1"/>
  <c r="J37" i="22" a="1"/>
  <c r="J37" i="22" s="1"/>
  <c r="J36" i="22" a="1"/>
  <c r="J36" i="22" s="1"/>
  <c r="J35" i="22" a="1"/>
  <c r="J35" i="22" s="1"/>
  <c r="J32" i="22" a="1"/>
  <c r="J32" i="22" s="1"/>
  <c r="J31" i="22" a="1"/>
  <c r="J31" i="22" s="1"/>
  <c r="J30" i="22" a="1"/>
  <c r="J30" i="22" s="1"/>
  <c r="J29" i="22" a="1"/>
  <c r="J29" i="22" s="1"/>
  <c r="J28" i="22" a="1"/>
  <c r="J28" i="22" s="1"/>
  <c r="T15" i="22" a="1"/>
  <c r="T15" i="22" s="1"/>
  <c r="K72" i="22" l="1" a="1"/>
  <c r="K72" i="22" s="1"/>
  <c r="K71" i="22" a="1"/>
  <c r="K71" i="22" s="1"/>
  <c r="K70" i="22" a="1"/>
  <c r="K70" i="22" s="1"/>
  <c r="K69" i="22" a="1"/>
  <c r="K69" i="22" s="1"/>
  <c r="K68" i="22" a="1"/>
  <c r="K68" i="22" s="1"/>
  <c r="U67" i="22" a="1"/>
  <c r="U67" i="22" s="1"/>
  <c r="U72" i="22" a="1"/>
  <c r="U72" i="22" s="1"/>
  <c r="U71" i="22" a="1"/>
  <c r="U71" i="22" s="1"/>
  <c r="U70" i="22" a="1"/>
  <c r="U70" i="22" s="1"/>
  <c r="U69" i="22" a="1"/>
  <c r="U69" i="22" s="1"/>
  <c r="U68" i="22" a="1"/>
  <c r="U68" i="22" s="1"/>
  <c r="U66" i="22" a="1"/>
  <c r="U66" i="22" s="1"/>
  <c r="U65" i="22" a="1"/>
  <c r="U65" i="22" s="1"/>
  <c r="K67" i="22" a="1"/>
  <c r="K67" i="22" s="1"/>
  <c r="K66" i="22" a="1"/>
  <c r="K66" i="22" s="1"/>
  <c r="K65" i="22" a="1"/>
  <c r="K65" i="22" s="1"/>
  <c r="U64" i="22" a="1"/>
  <c r="U64" i="22" s="1"/>
  <c r="K64" i="22" a="1"/>
  <c r="K64" i="22" s="1"/>
  <c r="U63" i="22" a="1"/>
  <c r="U63" i="22" s="1"/>
  <c r="U62" i="22" a="1"/>
  <c r="U62" i="22" s="1"/>
  <c r="U61" i="22" a="1"/>
  <c r="U61" i="22" s="1"/>
  <c r="U60" i="22" a="1"/>
  <c r="U60" i="22" s="1"/>
  <c r="U59" i="22" a="1"/>
  <c r="U59" i="22" s="1"/>
  <c r="U58" i="22" a="1"/>
  <c r="U58" i="22" s="1"/>
  <c r="U57" i="22" a="1"/>
  <c r="U57" i="22" s="1"/>
  <c r="U56" i="22" a="1"/>
  <c r="U56" i="22" s="1"/>
  <c r="K63" i="22" a="1"/>
  <c r="K63" i="22" s="1"/>
  <c r="K62" i="22" a="1"/>
  <c r="K62" i="22" s="1"/>
  <c r="K61" i="22" a="1"/>
  <c r="K61" i="22" s="1"/>
  <c r="K60" i="22" a="1"/>
  <c r="K60" i="22" s="1"/>
  <c r="K59" i="22" a="1"/>
  <c r="K59" i="22" s="1"/>
  <c r="K58" i="22" a="1"/>
  <c r="K58" i="22" s="1"/>
  <c r="K57" i="22" a="1"/>
  <c r="K57" i="22" s="1"/>
  <c r="K56" i="22" a="1"/>
  <c r="K56" i="22" s="1"/>
  <c r="U55" i="22" a="1"/>
  <c r="U55" i="22" s="1"/>
  <c r="U52" i="22" a="1"/>
  <c r="U52" i="22" s="1"/>
  <c r="U51" i="22" a="1"/>
  <c r="U51" i="22" s="1"/>
  <c r="U50" i="22" a="1"/>
  <c r="U50" i="22" s="1"/>
  <c r="U49" i="22" a="1"/>
  <c r="U49" i="22" s="1"/>
  <c r="U48" i="22" a="1"/>
  <c r="U48" i="22" s="1"/>
  <c r="U47" i="22" a="1"/>
  <c r="U47" i="22" s="1"/>
  <c r="U46" i="22" a="1"/>
  <c r="U46" i="22" s="1"/>
  <c r="K55" i="22" a="1"/>
  <c r="K55" i="22" s="1"/>
  <c r="K52" i="22" a="1"/>
  <c r="K52" i="22" s="1"/>
  <c r="K50" i="22" a="1"/>
  <c r="K50" i="22" s="1"/>
  <c r="K48" i="22" a="1"/>
  <c r="K48" i="22" s="1"/>
  <c r="K46" i="22" a="1"/>
  <c r="K46" i="22" s="1"/>
  <c r="K45" i="22" a="1"/>
  <c r="K45" i="22" s="1"/>
  <c r="K44" i="22" a="1"/>
  <c r="K44" i="22" s="1"/>
  <c r="K43" i="22" a="1"/>
  <c r="K43" i="22" s="1"/>
  <c r="K42" i="22" a="1"/>
  <c r="K42" i="22" s="1"/>
  <c r="K41" i="22" a="1"/>
  <c r="K41" i="22" s="1"/>
  <c r="K40" i="22" a="1"/>
  <c r="K40" i="22" s="1"/>
  <c r="K39" i="22" a="1"/>
  <c r="K39" i="22" s="1"/>
  <c r="K38" i="22" a="1"/>
  <c r="K38" i="22" s="1"/>
  <c r="K37" i="22" a="1"/>
  <c r="K37" i="22" s="1"/>
  <c r="K36" i="22" a="1"/>
  <c r="K36" i="22" s="1"/>
  <c r="K35" i="22" a="1"/>
  <c r="K35" i="22" s="1"/>
  <c r="K32" i="22" a="1"/>
  <c r="K32" i="22" s="1"/>
  <c r="K31" i="22" a="1"/>
  <c r="K31" i="22" s="1"/>
  <c r="K30" i="22" a="1"/>
  <c r="K30" i="22" s="1"/>
  <c r="K29" i="22" a="1"/>
  <c r="K29" i="22" s="1"/>
  <c r="K28" i="22" a="1"/>
  <c r="K28" i="22" s="1"/>
  <c r="U27" i="22" a="1"/>
  <c r="U27" i="22" s="1"/>
  <c r="K27" i="22" a="1"/>
  <c r="K27" i="22" s="1"/>
  <c r="U26" i="22" a="1"/>
  <c r="U26" i="22" s="1"/>
  <c r="K26" i="22" a="1"/>
  <c r="K26" i="22" s="1"/>
  <c r="U25" i="22" a="1"/>
  <c r="U25" i="22" s="1"/>
  <c r="K25" i="22" a="1"/>
  <c r="K25" i="22" s="1"/>
  <c r="U24" i="22" a="1"/>
  <c r="U24" i="22" s="1"/>
  <c r="K24" i="22" a="1"/>
  <c r="K24" i="22" s="1"/>
  <c r="U23" i="22" a="1"/>
  <c r="U23" i="22" s="1"/>
  <c r="K23" i="22" a="1"/>
  <c r="K23" i="22" s="1"/>
  <c r="U22" i="22" a="1"/>
  <c r="U22" i="22" s="1"/>
  <c r="K22" i="22" a="1"/>
  <c r="K22" i="22" s="1"/>
  <c r="U21" i="22" a="1"/>
  <c r="U21" i="22" s="1"/>
  <c r="K21" i="22" a="1"/>
  <c r="K21" i="22" s="1"/>
  <c r="U20" i="22" a="1"/>
  <c r="U20" i="22" s="1"/>
  <c r="K20" i="22" a="1"/>
  <c r="K20" i="22" s="1"/>
  <c r="U19" i="22" a="1"/>
  <c r="U19" i="22" s="1"/>
  <c r="K19" i="22" a="1"/>
  <c r="K19" i="22" s="1"/>
  <c r="U18" i="22" a="1"/>
  <c r="U18" i="22" s="1"/>
  <c r="K18" i="22" a="1"/>
  <c r="K18" i="22" s="1"/>
  <c r="U17" i="22" a="1"/>
  <c r="U17" i="22" s="1"/>
  <c r="K17" i="22" a="1"/>
  <c r="K17" i="22" s="1"/>
  <c r="U16" i="22" a="1"/>
  <c r="U16" i="22" s="1"/>
  <c r="K16" i="22" a="1"/>
  <c r="K16" i="22" s="1"/>
  <c r="U15" i="22" a="1"/>
  <c r="U15" i="22" s="1"/>
  <c r="K15" i="22" a="1"/>
  <c r="K15" i="22" s="1"/>
  <c r="K51" i="22" a="1"/>
  <c r="K51" i="22" s="1"/>
  <c r="K49" i="22" a="1"/>
  <c r="K49" i="22" s="1"/>
  <c r="K47" i="22" a="1"/>
  <c r="K47" i="22" s="1"/>
  <c r="U45" i="22" a="1"/>
  <c r="U45" i="22" s="1"/>
  <c r="U44" i="22" a="1"/>
  <c r="U44" i="22" s="1"/>
  <c r="U43" i="22" a="1"/>
  <c r="U43" i="22" s="1"/>
  <c r="U42" i="22" a="1"/>
  <c r="U42" i="22" s="1"/>
  <c r="U41" i="22" a="1"/>
  <c r="U41" i="22" s="1"/>
  <c r="U40" i="22" a="1"/>
  <c r="U40" i="22" s="1"/>
  <c r="U39" i="22" a="1"/>
  <c r="U39" i="22" s="1"/>
  <c r="U38" i="22" a="1"/>
  <c r="U38" i="22" s="1"/>
  <c r="U37" i="22" a="1"/>
  <c r="U37" i="22" s="1"/>
  <c r="U36" i="22" a="1"/>
  <c r="U36" i="22" s="1"/>
  <c r="U35" i="22" a="1"/>
  <c r="U35" i="22" s="1"/>
  <c r="U32" i="22" a="1"/>
  <c r="U32" i="22" s="1"/>
  <c r="U31" i="22" a="1"/>
  <c r="U31" i="22" s="1"/>
  <c r="U30" i="22" a="1"/>
  <c r="U30" i="22" s="1"/>
  <c r="U29" i="22" a="1"/>
  <c r="U29" i="22" s="1"/>
  <c r="U28" i="22" a="1"/>
  <c r="U28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9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9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9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9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9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9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9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9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9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9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9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9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9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9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9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9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9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9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9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9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9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9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9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9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9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9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9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9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9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9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9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9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9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9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9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9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9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9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9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9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9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9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9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9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9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9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9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9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9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9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9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9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9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9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9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9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9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9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9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9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9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9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9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9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9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9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9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9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9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9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9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9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9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9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9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9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9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9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900-00001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9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2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2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9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9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9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9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9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9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9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900-00003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3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900-00003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9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9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9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9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9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4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A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A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A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A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A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A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A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A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A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A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A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A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A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A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A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A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A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A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A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A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A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A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A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A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A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A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A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A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A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A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A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B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B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B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B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B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B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B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B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B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B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B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B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B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B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B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B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B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B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B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B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B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B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B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B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B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B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B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B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B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B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B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B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B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B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B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B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B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B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B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B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B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B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B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B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B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B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B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B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B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B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B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B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B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B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B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B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B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B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B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B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B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B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B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B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B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B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B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B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B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B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B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B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B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B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B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B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B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B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B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B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B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B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B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B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B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B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B00-00001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B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B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B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B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B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B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B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B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B00-00002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B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B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B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B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B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B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3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B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B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B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B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B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B00-00003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B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3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B00-00004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4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B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4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4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4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4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B00-00004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B00-00004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4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B00-00004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B00-00004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B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5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B00-00005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B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B00-00005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B00-00005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B00-00005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B00-00005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B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B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B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B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B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B00-00005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B00-00006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B00-00006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B00-00006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B00-00006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6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B00-00006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B00-00006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C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C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C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C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C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C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C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C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C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C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C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C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C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C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C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C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C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C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C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C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C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C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C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C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C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C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C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C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C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C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C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C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C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C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C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C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C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C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C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C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C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C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C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C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C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C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C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C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C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C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C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C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C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C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C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C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C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C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C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C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C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C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C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C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C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C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C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C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C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C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C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C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C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C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C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C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C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C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C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C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C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C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C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C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C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C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C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C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C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C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C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C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C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C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C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C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C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C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C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C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C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C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C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C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C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C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C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C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C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C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C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C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C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C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C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C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C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C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C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C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C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C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C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C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C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C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C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C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C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C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C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C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C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C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C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C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C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E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E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E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E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E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E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E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E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E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E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E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E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E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E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E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E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E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E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E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E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E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E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E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E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E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E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E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E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E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E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E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E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E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E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E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E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E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E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E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E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E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E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1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1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1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1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1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1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1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1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1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1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1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1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1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1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1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1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1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1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1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1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1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1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1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1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1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1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1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1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1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1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1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1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1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1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1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1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1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1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1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1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1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1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1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1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1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1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1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1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1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1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1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1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1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1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1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1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1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1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1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1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1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1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1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1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1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1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1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1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1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2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2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2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2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2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2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2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2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2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2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2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2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2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2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2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2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2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2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2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2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2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2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2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2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2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2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2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2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2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2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2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2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2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2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2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2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2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2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2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2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2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2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2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2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2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2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2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2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2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2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2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2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2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2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2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2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2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2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2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2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2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2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2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2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2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2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2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2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2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2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2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2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2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2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2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2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2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2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2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2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2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2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2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2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2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2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2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2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2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2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2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2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2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2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2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2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2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2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2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2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2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2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2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2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2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2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2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2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2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2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2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2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2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2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2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2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2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2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2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2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2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2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2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2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2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2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2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2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2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2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2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2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2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2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2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2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2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2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2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2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2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2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2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2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2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2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2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2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2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2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2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2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2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2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2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2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2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2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2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2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2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2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2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2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2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2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2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2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2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2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2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2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2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2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2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2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2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2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2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2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2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2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2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2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2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2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2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2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2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2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2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2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2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2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2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2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2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2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2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2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2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2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2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2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2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2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2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2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2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2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2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2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2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2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2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2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2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2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2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2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2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2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2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2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2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2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2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2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2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2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2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2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2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2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2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2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2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2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2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2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2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2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2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2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2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2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2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2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2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2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2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2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2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2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2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2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2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2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2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2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2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2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2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2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2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2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2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2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2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2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2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2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2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2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2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2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2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2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2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2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2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2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2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2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2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2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2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2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2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2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2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2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2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2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2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2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2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2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2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2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2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2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2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2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2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2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2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2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2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2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2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2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2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2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2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2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2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2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2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2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2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2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2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2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2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2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2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2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2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2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2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2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2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2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2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2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2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2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2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2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2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2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2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2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2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2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2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2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2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2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2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2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2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2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2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2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2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2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2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2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2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2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2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2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3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3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3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3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3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3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3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3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3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3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3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3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3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3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3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3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3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3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3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3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3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3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3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3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3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3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3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3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3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3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3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3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3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3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3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3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3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3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3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3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3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3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3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3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3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3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3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3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3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3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3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3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3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3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3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3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3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3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3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3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3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3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3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3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3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3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3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3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3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3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3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3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3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3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3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3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3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3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3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3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3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3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3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3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3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3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3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3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3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3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3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3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3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3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3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3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3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3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3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3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3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3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3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3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3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3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3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3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3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3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3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3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3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3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3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3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3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3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3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3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3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3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3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3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3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3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3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3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3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3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3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3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3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3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3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3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3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3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3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3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3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3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3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3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3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3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3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3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3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3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3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3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3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3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3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3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3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3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3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3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3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3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3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3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3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3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3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3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3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3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3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3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3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3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3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3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3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3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3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3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3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3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3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3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3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3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3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3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3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3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3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3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3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3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3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3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3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3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3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3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3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3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3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3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3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3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3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3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3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3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3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3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3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3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3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3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3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3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3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3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3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3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3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3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3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3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3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3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3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3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3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3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3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3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3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3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3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3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3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3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3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3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3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3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3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3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3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3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3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3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3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3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3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3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4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4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4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4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4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4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4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4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4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4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4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4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4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4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4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4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4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4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4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4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4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4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4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4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4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4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4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4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4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4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4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4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4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4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4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4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4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4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4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4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4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4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4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4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4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4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4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4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4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4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4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4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4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4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4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4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4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4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4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4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4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4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4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4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4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4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4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4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4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4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4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4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4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4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4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4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4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4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4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4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4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4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4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4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4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4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4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4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4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4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4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4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4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4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4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4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4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4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4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4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4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4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4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T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5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5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5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5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5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5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5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5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5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5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5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5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5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5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5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5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5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5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5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5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5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5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5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5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5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5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5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5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5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5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5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5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5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5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5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5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5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5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5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5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5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5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5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5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5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5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5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5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5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5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5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5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5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5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5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5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5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5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5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5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5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5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5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5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5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5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5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5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5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5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5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5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5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5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5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5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5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5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5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5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5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5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5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5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5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5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5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5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5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5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5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5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5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5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5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5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5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5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5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5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5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5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5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5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5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5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5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1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6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6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6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6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6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6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6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6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6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6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6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6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6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6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6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6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6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6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6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6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6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6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6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6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6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6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6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6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6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6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6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6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6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6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6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6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6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6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6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6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6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6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6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6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6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6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6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6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6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6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6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6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6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6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6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6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6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6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6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6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6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6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6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6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6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6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6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6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6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6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6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6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6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6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6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6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6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6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6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6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6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6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6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6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6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6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6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6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6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6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6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6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6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6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6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6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6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6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6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6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6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6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6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6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6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6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6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6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6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6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6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6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6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6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6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6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6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6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6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6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6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6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6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6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6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6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6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6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6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7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7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7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7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7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7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7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7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7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7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7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7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7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7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7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7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7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7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7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7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7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7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7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7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7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7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7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7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7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7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7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7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7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7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7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7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7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7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7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7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7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7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7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7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7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7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7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7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7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7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7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7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7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7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7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7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7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7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7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7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7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7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7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7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7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7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7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1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1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7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7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7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1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7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7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7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7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700-00002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2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2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2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700-00002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700-00002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700-00002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7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700-00003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7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700-00003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700-00003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7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3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3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700-00003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7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7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3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3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700-00004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700-00004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4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700-00004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4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700-00004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4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4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700-00004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4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4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4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4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4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700-00004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4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5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5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700-00005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5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700-00005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5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5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5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5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700-00005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700-00005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700-00005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5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5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700-00005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8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8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8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8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8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8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8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8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8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<sst xmlns="http://schemas.openxmlformats.org/spreadsheetml/2006/main" count="57581" uniqueCount="8842">
  <si>
    <t>Unemployed total ;  Persons ;</t>
  </si>
  <si>
    <t>Unemployed total ;  &gt; Males ;</t>
  </si>
  <si>
    <t>Unemployed total ;  &gt; Females ;</t>
  </si>
  <si>
    <t>&gt; Had difficulty finding work ;  Persons ;</t>
  </si>
  <si>
    <t>&gt; Had difficulty finding work ;  &gt; Males ;</t>
  </si>
  <si>
    <t>&gt; Had difficulty finding work ;  &gt; Females ;</t>
  </si>
  <si>
    <t>&gt;&gt; Too many applicants for available jobs ;  Persons ;</t>
  </si>
  <si>
    <t>&gt;&gt; Too many applicants for available jobs ;  &gt; Males ;</t>
  </si>
  <si>
    <t>&gt;&gt; Too many applicants for available jobs ;  &gt; Females ;</t>
  </si>
  <si>
    <t>&gt;&gt; Lacked necessary skills or education ;  Persons ;</t>
  </si>
  <si>
    <t>&gt;&gt; Lacked necessary skills or education ;  &gt; Males ;</t>
  </si>
  <si>
    <t>&gt;&gt; Lacked necessary skills or education ;  &gt; Females ;</t>
  </si>
  <si>
    <t>&gt;&gt; Considered too young or too old by employers ;  Persons ;</t>
  </si>
  <si>
    <t>&gt;&gt; Considered too young or too old by employers ;  &gt; Males ;</t>
  </si>
  <si>
    <t>&gt;&gt; Considered too young or too old by employers ;  &gt; Females ;</t>
  </si>
  <si>
    <t>&gt;&gt;&gt; Considered too young by employers ;  Persons ;</t>
  </si>
  <si>
    <t>&gt;&gt;&gt; Considered too young by employers ;  &gt; Males ;</t>
  </si>
  <si>
    <t>&gt;&gt;&gt; Considered too young by employers ;  &gt; Females ;</t>
  </si>
  <si>
    <t>&gt;&gt;&gt; Considered too old by employers ;  Persons ;</t>
  </si>
  <si>
    <t>&gt;&gt;&gt; Considered too old by employers ;  &gt; Males ;</t>
  </si>
  <si>
    <t>&gt;&gt;&gt; Considered too old by employers ;  &gt; Females ;</t>
  </si>
  <si>
    <t>&gt;&gt; Insufficient work experience ;  Persons ;</t>
  </si>
  <si>
    <t>&gt;&gt; Insufficient work experience ;  &gt; Males ;</t>
  </si>
  <si>
    <t>&gt;&gt; Insufficient work experience ;  &gt; Females ;</t>
  </si>
  <si>
    <t>&gt;&gt; No vacancies at all ;  Persons ;</t>
  </si>
  <si>
    <t>&gt;&gt; No vacancies at all ;  &gt; Males ;</t>
  </si>
  <si>
    <t>&gt;&gt; No vacancies at all ;  &gt; Females ;</t>
  </si>
  <si>
    <t>&gt;&gt; No vacancies in line of work ;  Persons ;</t>
  </si>
  <si>
    <t>&gt;&gt; No vacancies in line of work ;  &gt; Males ;</t>
  </si>
  <si>
    <t>&gt;&gt; No vacancies in line of work ;  &gt; Females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</si>
  <si>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</si>
  <si>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</si>
  <si>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</si>
  <si>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</si>
  <si>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</si>
  <si>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</si>
  <si>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</si>
  <si>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</si>
  <si>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</si>
  <si>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</si>
  <si>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</si>
  <si>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</si>
  <si>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A126230370A</t>
  </si>
  <si>
    <t>A126244626C</t>
  </si>
  <si>
    <t>A126237498R</t>
  </si>
  <si>
    <t>A126230802V</t>
  </si>
  <si>
    <t>A126245058K</t>
  </si>
  <si>
    <t>A126237930R</t>
  </si>
  <si>
    <t>A126230442A</t>
  </si>
  <si>
    <t>A126244698R</t>
  </si>
  <si>
    <t>A126237570W</t>
  </si>
  <si>
    <t>A126230946F</t>
  </si>
  <si>
    <t>A126245202T</t>
  </si>
  <si>
    <t>A126238074C</t>
  </si>
  <si>
    <t>A126230514A</t>
  </si>
  <si>
    <t>A126244770W</t>
  </si>
  <si>
    <t>A126237642W</t>
  </si>
  <si>
    <t>A126230658L</t>
  </si>
  <si>
    <t>A126244914W</t>
  </si>
  <si>
    <t>A126237786J</t>
  </si>
  <si>
    <t>A126230298V</t>
  </si>
  <si>
    <t>A126244554C</t>
  </si>
  <si>
    <t>A126237426C</t>
  </si>
  <si>
    <t>A126231018J</t>
  </si>
  <si>
    <t>A126245274C</t>
  </si>
  <si>
    <t>A126238146C</t>
  </si>
  <si>
    <t>A126230730V</t>
  </si>
  <si>
    <t>A126244986J</t>
  </si>
  <si>
    <t>A126237858J</t>
  </si>
  <si>
    <t>A126230382K</t>
  </si>
  <si>
    <t>A126244638L</t>
  </si>
  <si>
    <t>A126237510V</t>
  </si>
  <si>
    <t>A126230814C</t>
  </si>
  <si>
    <t>A126245070A</t>
  </si>
  <si>
    <t>A126237942X</t>
  </si>
  <si>
    <t>A126230454K</t>
  </si>
  <si>
    <t>A126244710V</t>
  </si>
  <si>
    <t>A126237582F</t>
  </si>
  <si>
    <t>A126230958R</t>
  </si>
  <si>
    <t>A126245214A</t>
  </si>
  <si>
    <t>A126238086L</t>
  </si>
  <si>
    <t>A126230526K</t>
  </si>
  <si>
    <t>A126244782F</t>
  </si>
  <si>
    <t>A126237654F</t>
  </si>
  <si>
    <t>A126230670C</t>
  </si>
  <si>
    <t>A126244926F</t>
  </si>
  <si>
    <t>A126237798T</t>
  </si>
  <si>
    <t>A126230310X</t>
  </si>
  <si>
    <t>A126244566L</t>
  </si>
  <si>
    <t>A126237438L</t>
  </si>
  <si>
    <t>A126231030X</t>
  </si>
  <si>
    <t>A126245286L</t>
  </si>
  <si>
    <t>A126238158L</t>
  </si>
  <si>
    <t>A126230742C</t>
  </si>
  <si>
    <t>A126244998T</t>
  </si>
  <si>
    <t>A126237870X</t>
  </si>
  <si>
    <t>A126230350T</t>
  </si>
  <si>
    <t>A126244606V</t>
  </si>
  <si>
    <t>A126237478F</t>
  </si>
  <si>
    <t>A126230782W</t>
  </si>
  <si>
    <t>A126245038A</t>
  </si>
  <si>
    <t>A126237910F</t>
  </si>
  <si>
    <t>A126230422T</t>
  </si>
  <si>
    <t>A126244678F</t>
  </si>
  <si>
    <t>A126237550L</t>
  </si>
  <si>
    <t>A126230926W</t>
  </si>
  <si>
    <t>A126245182V</t>
  </si>
  <si>
    <t>A126238054V</t>
  </si>
  <si>
    <t>A126230494C</t>
  </si>
  <si>
    <t>A126244750L</t>
  </si>
  <si>
    <t>A126237622L</t>
  </si>
  <si>
    <t>A126230638C</t>
  </si>
  <si>
    <t>A126244894X</t>
  </si>
  <si>
    <t>A126237766X</t>
  </si>
  <si>
    <t>A126230278K</t>
  </si>
  <si>
    <t>A126244534V</t>
  </si>
  <si>
    <t>A126237406V</t>
  </si>
  <si>
    <t>A126230998J</t>
  </si>
  <si>
    <t>A126245254V</t>
  </si>
  <si>
    <t>A126238126V</t>
  </si>
  <si>
    <t>A126230710K</t>
  </si>
  <si>
    <t>A126244966X</t>
  </si>
  <si>
    <t>A126237838X</t>
  </si>
  <si>
    <t>A126230386V</t>
  </si>
  <si>
    <t>A126244642C</t>
  </si>
  <si>
    <t>A126237514C</t>
  </si>
  <si>
    <t>A126230818L</t>
  </si>
  <si>
    <t>A126245074K</t>
  </si>
  <si>
    <t>A126237946J</t>
  </si>
  <si>
    <t>A126230458V</t>
  </si>
  <si>
    <t>A126244714C</t>
  </si>
  <si>
    <t>A126237586R</t>
  </si>
  <si>
    <t>A126230962F</t>
  </si>
  <si>
    <t>A126245218K</t>
  </si>
  <si>
    <t>A126238090C</t>
  </si>
  <si>
    <t>A126230530A</t>
  </si>
  <si>
    <t>A126244786R</t>
  </si>
  <si>
    <t>A126237658R</t>
  </si>
  <si>
    <t>A126230674L</t>
  </si>
  <si>
    <t>A126244930W</t>
  </si>
  <si>
    <t>A126237802W</t>
  </si>
  <si>
    <t>A126230314J</t>
  </si>
  <si>
    <t>A126244570C</t>
  </si>
  <si>
    <t>A126237442C</t>
  </si>
  <si>
    <t>A126231034J</t>
  </si>
  <si>
    <t>A126245290C</t>
  </si>
  <si>
    <t>A126238162C</t>
  </si>
  <si>
    <t>A126230746L</t>
  </si>
  <si>
    <t>A126245002X</t>
  </si>
  <si>
    <t>A126237874J</t>
  </si>
  <si>
    <t>A126230390K</t>
  </si>
  <si>
    <t>A126244646L</t>
  </si>
  <si>
    <t>A126237518L</t>
  </si>
  <si>
    <t>A126230822C</t>
  </si>
  <si>
    <t>A126245078V</t>
  </si>
  <si>
    <t>A126237950X</t>
  </si>
  <si>
    <t>A126230462K</t>
  </si>
  <si>
    <t>A126244718L</t>
  </si>
  <si>
    <t>A126237590F</t>
  </si>
  <si>
    <t>A126230966R</t>
  </si>
  <si>
    <t>A126245222A</t>
  </si>
  <si>
    <t>A126238094L</t>
  </si>
  <si>
    <t>A126230534K</t>
  </si>
  <si>
    <t>A126244790F</t>
  </si>
  <si>
    <t>A126237662F</t>
  </si>
  <si>
    <t>A126230678W</t>
  </si>
  <si>
    <t>A126244934F</t>
  </si>
  <si>
    <t>A126237806F</t>
  </si>
  <si>
    <t>A126230318T</t>
  </si>
  <si>
    <t>A126244574L</t>
  </si>
  <si>
    <t>A126237446L</t>
  </si>
  <si>
    <t>A126231038T</t>
  </si>
  <si>
    <t>A126245294L</t>
  </si>
  <si>
    <t>A126238166L</t>
  </si>
  <si>
    <t>A126230750C</t>
  </si>
  <si>
    <t>A126245006J</t>
  </si>
  <si>
    <t>A126237878T</t>
  </si>
  <si>
    <t>A126230354A</t>
  </si>
  <si>
    <t>A126244610K</t>
  </si>
  <si>
    <t>A126237482W</t>
  </si>
  <si>
    <t>A126230786F</t>
  </si>
  <si>
    <t>A126245042T</t>
  </si>
  <si>
    <t>A126237914R</t>
  </si>
  <si>
    <t>A126230426A</t>
  </si>
  <si>
    <t>A126244682W</t>
  </si>
  <si>
    <t>A126237554W</t>
  </si>
  <si>
    <t>A126230930L</t>
  </si>
  <si>
    <t>A126245186C</t>
  </si>
  <si>
    <t>A126238058C</t>
  </si>
  <si>
    <t>A126230498L</t>
  </si>
  <si>
    <t>A126244754W</t>
  </si>
  <si>
    <t>A126237626W</t>
  </si>
  <si>
    <t>A126230642V</t>
  </si>
  <si>
    <t>A126244898J</t>
  </si>
  <si>
    <t>A126237770R</t>
  </si>
  <si>
    <t>A126230282A</t>
  </si>
  <si>
    <t>A126244538C</t>
  </si>
  <si>
    <t>A126237410K</t>
  </si>
  <si>
    <t>A126231002R</t>
  </si>
  <si>
    <t>A126245258C</t>
  </si>
  <si>
    <t>A126238130K</t>
  </si>
  <si>
    <t>A126230714V</t>
  </si>
  <si>
    <t>A126244970R</t>
  </si>
  <si>
    <t>A126237842R</t>
  </si>
  <si>
    <t>A126230358K</t>
  </si>
  <si>
    <t>A126244614V</t>
  </si>
  <si>
    <t>A126237486F</t>
  </si>
  <si>
    <t>A126230790W</t>
  </si>
  <si>
    <t>A126245046A</t>
  </si>
  <si>
    <t>A126237918X</t>
  </si>
  <si>
    <t>A126230430T</t>
  </si>
  <si>
    <t>A126244686F</t>
  </si>
  <si>
    <t>A126237558F</t>
  </si>
  <si>
    <t>A126230934W</t>
  </si>
  <si>
    <t>A126245190V</t>
  </si>
  <si>
    <t>A126238062V</t>
  </si>
  <si>
    <t>A126230502T</t>
  </si>
  <si>
    <t>A126244758F</t>
  </si>
  <si>
    <t>A126237630L</t>
  </si>
  <si>
    <t>A126230646C</t>
  </si>
  <si>
    <t>A126244902L</t>
  </si>
  <si>
    <t>A126237774X</t>
  </si>
  <si>
    <t>A126230286K</t>
  </si>
  <si>
    <t>A126244542V</t>
  </si>
  <si>
    <t>A126237414V</t>
  </si>
  <si>
    <t>A126231006X</t>
  </si>
  <si>
    <t>A126245262V</t>
  </si>
  <si>
    <t>A126238134V</t>
  </si>
  <si>
    <t>A126230718C</t>
  </si>
  <si>
    <t>A126244974X</t>
  </si>
  <si>
    <t>A126237846X</t>
  </si>
  <si>
    <t>A126230374K</t>
  </si>
  <si>
    <t>A126244630V</t>
  </si>
  <si>
    <t>A126237502V</t>
  </si>
  <si>
    <t>A126230806C</t>
  </si>
  <si>
    <t>A126245062A</t>
  </si>
  <si>
    <t>A126237934X</t>
  </si>
  <si>
    <t>A126230446K</t>
  </si>
  <si>
    <t>A126244702V</t>
  </si>
  <si>
    <t>A126237574F</t>
  </si>
  <si>
    <t>A126230950W</t>
  </si>
  <si>
    <t>A126245206A</t>
  </si>
  <si>
    <t>A126238078L</t>
  </si>
  <si>
    <t>A126230518K</t>
  </si>
  <si>
    <t>A126244774F</t>
  </si>
  <si>
    <t>A126237646F</t>
  </si>
  <si>
    <t>A126230662C</t>
  </si>
  <si>
    <t>A126244918F</t>
  </si>
  <si>
    <t>A126237790X</t>
  </si>
  <si>
    <t>A126230302X</t>
  </si>
  <si>
    <t>A126244558L</t>
  </si>
  <si>
    <t>A126237430V</t>
  </si>
  <si>
    <t>A126231022X</t>
  </si>
  <si>
    <t>A126245278L</t>
  </si>
  <si>
    <t>A126238150V</t>
  </si>
  <si>
    <t>A126230734C</t>
  </si>
  <si>
    <t>A126244990X</t>
  </si>
  <si>
    <t>A126237862X</t>
  </si>
  <si>
    <t>A126230342T</t>
  </si>
  <si>
    <t>A126244598F</t>
  </si>
  <si>
    <t>A126237470L</t>
  </si>
  <si>
    <t>A126230774W</t>
  </si>
  <si>
    <t>A126245030J</t>
  </si>
  <si>
    <t>A126237902F</t>
  </si>
  <si>
    <t>A126230414T</t>
  </si>
  <si>
    <t>A126244670L</t>
  </si>
  <si>
    <t>A126237542L</t>
  </si>
  <si>
    <t>A126230918W</t>
  </si>
  <si>
    <t>A126245174V</t>
  </si>
  <si>
    <t>A126238046V</t>
  </si>
  <si>
    <t>A126230486C</t>
  </si>
  <si>
    <t>A126244742L</t>
  </si>
  <si>
    <t>A126237614L</t>
  </si>
  <si>
    <t>A126230630K</t>
  </si>
  <si>
    <t>A126244886X</t>
  </si>
  <si>
    <t>A126237758X</t>
  </si>
  <si>
    <t>A126230270T</t>
  </si>
  <si>
    <t>A126244526V</t>
  </si>
  <si>
    <t>A126237398F</t>
  </si>
  <si>
    <t>A126230990R</t>
  </si>
  <si>
    <t>A126245246V</t>
  </si>
  <si>
    <t>A126238118V</t>
  </si>
  <si>
    <t>A126230702K</t>
  </si>
  <si>
    <t>A126244958X</t>
  </si>
  <si>
    <t>A126237830F</t>
  </si>
  <si>
    <t>A126230394V</t>
  </si>
  <si>
    <t>A126244650C</t>
  </si>
  <si>
    <t>A126237522C</t>
  </si>
  <si>
    <t>A126230826L</t>
  </si>
  <si>
    <t>A126245082K</t>
  </si>
  <si>
    <t>A126237954J</t>
  </si>
  <si>
    <t>A126230466V</t>
  </si>
  <si>
    <t>&gt;&gt; Too far to travel or transport problems ;  Persons ;</t>
  </si>
  <si>
    <t>&gt;&gt; Too far to travel or transport problems ;  &gt; Males ;</t>
  </si>
  <si>
    <t>&gt;&gt; Too far to travel or transport problems ;  &gt; Females ;</t>
  </si>
  <si>
    <t>&gt;&gt; Own ill health or disability ;  Persons ;</t>
  </si>
  <si>
    <t>&gt;&gt; Own ill health or disability ;  &gt; Males ;</t>
  </si>
  <si>
    <t>&gt;&gt; Own ill health or disability ;  &gt; Females ;</t>
  </si>
  <si>
    <t>&gt;&gt; Language difficulties ;  Persons ;</t>
  </si>
  <si>
    <t>&gt;&gt; Language difficulties ;  &gt; Males ;</t>
  </si>
  <si>
    <t>&gt;&gt; Language difficulties ;  &gt; Females ;</t>
  </si>
  <si>
    <t>&gt;&gt; No jobs with suitable hours ;  Persons ;</t>
  </si>
  <si>
    <t>&gt;&gt; No jobs with suitable hours ;  &gt; Males ;</t>
  </si>
  <si>
    <t>&gt;&gt; No jobs with suitable hours ;  &gt; Females ;</t>
  </si>
  <si>
    <t>&gt;&gt; Child care or other family considerations ;  Persons ;</t>
  </si>
  <si>
    <t>&gt;&gt; Child care or other family considerations ;  &gt; Males ;</t>
  </si>
  <si>
    <t>&gt;&gt; Child care or other family considerations ;  &gt; Females ;</t>
  </si>
  <si>
    <t>&gt;&gt; No feedback from employers ;  Persons ;</t>
  </si>
  <si>
    <t>&gt;&gt; No feedback from employers ;  &gt; Males ;</t>
  </si>
  <si>
    <t>&gt;&gt; No feedback from employers ;  &gt; Females ;</t>
  </si>
  <si>
    <t>&gt;&gt; Other difficulties ;  Persons ;</t>
  </si>
  <si>
    <t>&gt;&gt; Other difficulties ;  &gt; Males ;</t>
  </si>
  <si>
    <t>&gt;&gt; Other difficulties ;  &gt; Females ;</t>
  </si>
  <si>
    <t>&gt; Did not have difficulty finding work ;  Persons ;</t>
  </si>
  <si>
    <t>&gt; Did not have difficulty finding work ;  &gt; Males ;</t>
  </si>
  <si>
    <t>&gt; Did not have difficulty finding work ;  &gt; Females ;</t>
  </si>
  <si>
    <t>New South Wales ;  Unemployed total ;  Persons ;</t>
  </si>
  <si>
    <t>New South Wales ;  Unemployed total ;  &gt; Males ;</t>
  </si>
  <si>
    <t>New South Wales ;  Unemployed total ;  &gt; Females ;</t>
  </si>
  <si>
    <t>A126244722C</t>
  </si>
  <si>
    <t>A126237594R</t>
  </si>
  <si>
    <t>A126230970F</t>
  </si>
  <si>
    <t>A126245226K</t>
  </si>
  <si>
    <t>A126238098W</t>
  </si>
  <si>
    <t>A126230538V</t>
  </si>
  <si>
    <t>A126244794R</t>
  </si>
  <si>
    <t>A126237666R</t>
  </si>
  <si>
    <t>A126230682L</t>
  </si>
  <si>
    <t>A126244938R</t>
  </si>
  <si>
    <t>A126237810W</t>
  </si>
  <si>
    <t>A126230322J</t>
  </si>
  <si>
    <t>A126244578W</t>
  </si>
  <si>
    <t>A126237450C</t>
  </si>
  <si>
    <t>A126231042J</t>
  </si>
  <si>
    <t>A126245298W</t>
  </si>
  <si>
    <t>A126238170C</t>
  </si>
  <si>
    <t>A126230754L</t>
  </si>
  <si>
    <t>A126245010X</t>
  </si>
  <si>
    <t>A126237882J</t>
  </si>
  <si>
    <t>A126230378V</t>
  </si>
  <si>
    <t>A126244634C</t>
  </si>
  <si>
    <t>A126237506C</t>
  </si>
  <si>
    <t>A126230810V</t>
  </si>
  <si>
    <t>A126245066K</t>
  </si>
  <si>
    <t>A126237938J</t>
  </si>
  <si>
    <t>A126230450A</t>
  </si>
  <si>
    <t>A126244706C</t>
  </si>
  <si>
    <t>A126237578R</t>
  </si>
  <si>
    <t>A126230954F</t>
  </si>
  <si>
    <t>A126245210T</t>
  </si>
  <si>
    <t>A126238082C</t>
  </si>
  <si>
    <t>A126230522A</t>
  </si>
  <si>
    <t>A126244778R</t>
  </si>
  <si>
    <t>A126237650W</t>
  </si>
  <si>
    <t>A126230666L</t>
  </si>
  <si>
    <t>A126244922W</t>
  </si>
  <si>
    <t>A126237794J</t>
  </si>
  <si>
    <t>A126230306J</t>
  </si>
  <si>
    <t>A126244562C</t>
  </si>
  <si>
    <t>A126237434C</t>
  </si>
  <si>
    <t>A126231026J</t>
  </si>
  <si>
    <t>A126245282C</t>
  </si>
  <si>
    <t>A126238154C</t>
  </si>
  <si>
    <t>A126230738L</t>
  </si>
  <si>
    <t>A126244994J</t>
  </si>
  <si>
    <t>A126237866J</t>
  </si>
  <si>
    <t>A126230398C</t>
  </si>
  <si>
    <t>A126244654L</t>
  </si>
  <si>
    <t>A126237526L</t>
  </si>
  <si>
    <t>A126230830C</t>
  </si>
  <si>
    <t>A126245086V</t>
  </si>
  <si>
    <t>A126237958T</t>
  </si>
  <si>
    <t>A126230470K</t>
  </si>
  <si>
    <t>A126244726L</t>
  </si>
  <si>
    <t>A126237598X</t>
  </si>
  <si>
    <t>A126230974R</t>
  </si>
  <si>
    <t>A126245230A</t>
  </si>
  <si>
    <t>A126238102A</t>
  </si>
  <si>
    <t>A126230542K</t>
  </si>
  <si>
    <t>A126244798X</t>
  </si>
  <si>
    <t>A126237670F</t>
  </si>
  <si>
    <t>A126230686W</t>
  </si>
  <si>
    <t>A126244942F</t>
  </si>
  <si>
    <t>A126237814F</t>
  </si>
  <si>
    <t>A126230326T</t>
  </si>
  <si>
    <t>A126244582L</t>
  </si>
  <si>
    <t>A126237454L</t>
  </si>
  <si>
    <t>A126231046T</t>
  </si>
  <si>
    <t>A126245302A</t>
  </si>
  <si>
    <t>A126238174L</t>
  </si>
  <si>
    <t>A126230758W</t>
  </si>
  <si>
    <t>A126245014J</t>
  </si>
  <si>
    <t>A126237886T</t>
  </si>
  <si>
    <t>A126230346A</t>
  </si>
  <si>
    <t>A126244602K</t>
  </si>
  <si>
    <t>A126237474W</t>
  </si>
  <si>
    <t>A126230778F</t>
  </si>
  <si>
    <t>A126245034T</t>
  </si>
  <si>
    <t>A126237906R</t>
  </si>
  <si>
    <t>A126230418A</t>
  </si>
  <si>
    <t>A126244674W</t>
  </si>
  <si>
    <t>A126237546W</t>
  </si>
  <si>
    <t>A126230922L</t>
  </si>
  <si>
    <t>A126245178C</t>
  </si>
  <si>
    <t>A126238050K</t>
  </si>
  <si>
    <t>A126230490V</t>
  </si>
  <si>
    <t>A126244746W</t>
  </si>
  <si>
    <t>A126237618W</t>
  </si>
  <si>
    <t>A126230634V</t>
  </si>
  <si>
    <t>A126244890R</t>
  </si>
  <si>
    <t>A126237762R</t>
  </si>
  <si>
    <t>A126230274A</t>
  </si>
  <si>
    <t>A126244530K</t>
  </si>
  <si>
    <t>A126237402K</t>
  </si>
  <si>
    <t>A126230994X</t>
  </si>
  <si>
    <t>A126245250K</t>
  </si>
  <si>
    <t>A126238122K</t>
  </si>
  <si>
    <t>A126230706V</t>
  </si>
  <si>
    <t>A126244962R</t>
  </si>
  <si>
    <t>A126237834R</t>
  </si>
  <si>
    <t>A126230330J</t>
  </si>
  <si>
    <t>A126244586W</t>
  </si>
  <si>
    <t>A126237458W</t>
  </si>
  <si>
    <t>A126230762L</t>
  </si>
  <si>
    <t>A126245018T</t>
  </si>
  <si>
    <t>A126237890J</t>
  </si>
  <si>
    <t>A126230402J</t>
  </si>
  <si>
    <t>A126244658W</t>
  </si>
  <si>
    <t>A126237530C</t>
  </si>
  <si>
    <t>A126230906L</t>
  </si>
  <si>
    <t>A126245162K</t>
  </si>
  <si>
    <t>A126238034K</t>
  </si>
  <si>
    <t>A126230474V</t>
  </si>
  <si>
    <t>A126244730C</t>
  </si>
  <si>
    <t>A126237602C</t>
  </si>
  <si>
    <t>A126230618V</t>
  </si>
  <si>
    <t>A126244874R</t>
  </si>
  <si>
    <t>A126237746R</t>
  </si>
  <si>
    <t>A126230258A</t>
  </si>
  <si>
    <t>A126244514K</t>
  </si>
  <si>
    <t>A126237386W</t>
  </si>
  <si>
    <t>A126230978X</t>
  </si>
  <si>
    <t>A126245234K</t>
  </si>
  <si>
    <t>A126238106K</t>
  </si>
  <si>
    <t>A126230690L</t>
  </si>
  <si>
    <t>A126244946R</t>
  </si>
  <si>
    <t>A126237818R</t>
  </si>
  <si>
    <t>A126230334T</t>
  </si>
  <si>
    <t>A126244590L</t>
  </si>
  <si>
    <t>A126237462L</t>
  </si>
  <si>
    <t>A126230766W</t>
  </si>
  <si>
    <t>A126245022J</t>
  </si>
  <si>
    <t>A126237894T</t>
  </si>
  <si>
    <t>A126230406T</t>
  </si>
  <si>
    <t>A126244662L</t>
  </si>
  <si>
    <t>A126237534L</t>
  </si>
  <si>
    <t>A126230910C</t>
  </si>
  <si>
    <t>A126245166V</t>
  </si>
  <si>
    <t>A126238038V</t>
  </si>
  <si>
    <t>A126230478C</t>
  </si>
  <si>
    <t>A126244734L</t>
  </si>
  <si>
    <t>A126237606L</t>
  </si>
  <si>
    <t>A126230622K</t>
  </si>
  <si>
    <t>A126244878X</t>
  </si>
  <si>
    <t>A126237750F</t>
  </si>
  <si>
    <t>A126230262T</t>
  </si>
  <si>
    <t>A126244518V</t>
  </si>
  <si>
    <t>A126237390L</t>
  </si>
  <si>
    <t>A126230982R</t>
  </si>
  <si>
    <t>A126245238V</t>
  </si>
  <si>
    <t>A126238110A</t>
  </si>
  <si>
    <t>A126230694W</t>
  </si>
  <si>
    <t>A126244950F</t>
  </si>
  <si>
    <t>A126237822F</t>
  </si>
  <si>
    <t>A126230362A</t>
  </si>
  <si>
    <t>A126244618C</t>
  </si>
  <si>
    <t>A126237490W</t>
  </si>
  <si>
    <t>A126230794F</t>
  </si>
  <si>
    <t>A126245050T</t>
  </si>
  <si>
    <t>A126237922R</t>
  </si>
  <si>
    <t>A126230434A</t>
  </si>
  <si>
    <t>A126244690W</t>
  </si>
  <si>
    <t>A126237562W</t>
  </si>
  <si>
    <t>A126230938F</t>
  </si>
  <si>
    <t>A126245194C</t>
  </si>
  <si>
    <t>A126238066C</t>
  </si>
  <si>
    <t>A126230506A</t>
  </si>
  <si>
    <t>A126244762W</t>
  </si>
  <si>
    <t>A126237634W</t>
  </si>
  <si>
    <t>A126230650V</t>
  </si>
  <si>
    <t>A126244906W</t>
  </si>
  <si>
    <t>A126237778J</t>
  </si>
  <si>
    <t>A126230290A</t>
  </si>
  <si>
    <t>A126244546C</t>
  </si>
  <si>
    <t>A126237418C</t>
  </si>
  <si>
    <t>A126231010R</t>
  </si>
  <si>
    <t>A126245266C</t>
  </si>
  <si>
    <t>A126238138C</t>
  </si>
  <si>
    <t>A126230722V</t>
  </si>
  <si>
    <t>A126244978J</t>
  </si>
  <si>
    <t>A126237850R</t>
  </si>
  <si>
    <t>A126230338A</t>
  </si>
  <si>
    <t>A126244594W</t>
  </si>
  <si>
    <t>A126237466W</t>
  </si>
  <si>
    <t>A126230770L</t>
  </si>
  <si>
    <t>A126245026T</t>
  </si>
  <si>
    <t>A126237898A</t>
  </si>
  <si>
    <t>A126230410J</t>
  </si>
  <si>
    <t>A126244666W</t>
  </si>
  <si>
    <t>A126237538W</t>
  </si>
  <si>
    <t>A126230914L</t>
  </si>
  <si>
    <t>A126245170K</t>
  </si>
  <si>
    <t>A126238042K</t>
  </si>
  <si>
    <t>A126230482V</t>
  </si>
  <si>
    <t>A126244738W</t>
  </si>
  <si>
    <t>A126237610C</t>
  </si>
  <si>
    <t>A126230626V</t>
  </si>
  <si>
    <t>A126244882R</t>
  </si>
  <si>
    <t>A126237754R</t>
  </si>
  <si>
    <t>A126230266A</t>
  </si>
  <si>
    <t>A126244522K</t>
  </si>
  <si>
    <t>A126237394W</t>
  </si>
  <si>
    <t>A126230986X</t>
  </si>
  <si>
    <t>A126245242K</t>
  </si>
  <si>
    <t>A126238114K</t>
  </si>
  <si>
    <t>A126230698F</t>
  </si>
  <si>
    <t>A126244954R</t>
  </si>
  <si>
    <t>A126237826R</t>
  </si>
  <si>
    <t>A126230366K</t>
  </si>
  <si>
    <t>A126244622V</t>
  </si>
  <si>
    <t>A126237494F</t>
  </si>
  <si>
    <t>A126230798R</t>
  </si>
  <si>
    <t>A126245054A</t>
  </si>
  <si>
    <t>A126237926X</t>
  </si>
  <si>
    <t>A126230438K</t>
  </si>
  <si>
    <t>A126244694F</t>
  </si>
  <si>
    <t>A126237566F</t>
  </si>
  <si>
    <t>A126230942W</t>
  </si>
  <si>
    <t>A126245198L</t>
  </si>
  <si>
    <t>A126238070V</t>
  </si>
  <si>
    <t>A126230510T</t>
  </si>
  <si>
    <t>A126244766F</t>
  </si>
  <si>
    <t>A126237638F</t>
  </si>
  <si>
    <t>A126230654C</t>
  </si>
  <si>
    <t>A126244910L</t>
  </si>
  <si>
    <t>A126237782X</t>
  </si>
  <si>
    <t>A126230294K</t>
  </si>
  <si>
    <t>A126244550V</t>
  </si>
  <si>
    <t>A126237422V</t>
  </si>
  <si>
    <t>A126231014X</t>
  </si>
  <si>
    <t>A126245270V</t>
  </si>
  <si>
    <t>A126238142V</t>
  </si>
  <si>
    <t>A126230726C</t>
  </si>
  <si>
    <t>A126244982X</t>
  </si>
  <si>
    <t>A126237854X</t>
  </si>
  <si>
    <t>A126235122F</t>
  </si>
  <si>
    <t>A126249378V</t>
  </si>
  <si>
    <t>A126242250F</t>
  </si>
  <si>
    <t>A126235554K</t>
  </si>
  <si>
    <t>A126249810V</t>
  </si>
  <si>
    <t>A126242682K</t>
  </si>
  <si>
    <t>A126235194T</t>
  </si>
  <si>
    <t>A126249450A</t>
  </si>
  <si>
    <t>A126242322F</t>
  </si>
  <si>
    <t>A126235698W</t>
  </si>
  <si>
    <t>A126249954F</t>
  </si>
  <si>
    <t>A126242826K</t>
  </si>
  <si>
    <t>A126235266T</t>
  </si>
  <si>
    <t>A126249522A</t>
  </si>
  <si>
    <t>New South Wales ;  &gt; Had difficulty finding work ;  Persons ;</t>
  </si>
  <si>
    <t>New South Wales ;  &gt; Had difficulty finding work ;  &gt; Males ;</t>
  </si>
  <si>
    <t>New South Wales ;  &gt; Had difficulty finding work ;  &gt; Females ;</t>
  </si>
  <si>
    <t>New South Wales ;  &gt;&gt; Too many applicants for available jobs ;  Persons ;</t>
  </si>
  <si>
    <t>New South Wales ;  &gt;&gt; Too many applicants for available jobs ;  &gt; Males ;</t>
  </si>
  <si>
    <t>New South Wales ;  &gt;&gt; Too many applicants for available jobs ;  &gt; Females ;</t>
  </si>
  <si>
    <t>New South Wales ;  &gt;&gt; Lacked necessary skills or education ;  Persons ;</t>
  </si>
  <si>
    <t>New South Wales ;  &gt;&gt; Lacked necessary skills or education ;  &gt; Males ;</t>
  </si>
  <si>
    <t>New South Wales ;  &gt;&gt; Lacked necessary skills or education ;  &gt; Females ;</t>
  </si>
  <si>
    <t>New South Wales ;  &gt;&gt; Considered too young or too old by employers ;  Persons ;</t>
  </si>
  <si>
    <t>New South Wales ;  &gt;&gt; Considered too young or too old by employers ;  &gt; Males ;</t>
  </si>
  <si>
    <t>New South Wales ;  &gt;&gt; Considered too young or too old by employers ;  &gt; Females ;</t>
  </si>
  <si>
    <t>New South Wales ;  &gt;&gt;&gt; Considered too young by employers ;  Persons ;</t>
  </si>
  <si>
    <t>New South Wales ;  &gt;&gt;&gt; Considered too young by employers ;  &gt; Males ;</t>
  </si>
  <si>
    <t>New South Wales ;  &gt;&gt;&gt; Considered too young by employers ;  &gt; Females ;</t>
  </si>
  <si>
    <t>New South Wales ;  &gt;&gt;&gt; Considered too old by employers ;  Persons ;</t>
  </si>
  <si>
    <t>New South Wales ;  &gt;&gt;&gt; Considered too old by employers ;  &gt; Males ;</t>
  </si>
  <si>
    <t>New South Wales ;  &gt;&gt;&gt; Considered too old by employers ;  &gt; Females ;</t>
  </si>
  <si>
    <t>New South Wales ;  &gt;&gt; Insufficient work experience ;  Persons ;</t>
  </si>
  <si>
    <t>New South Wales ;  &gt;&gt; Insufficient work experience ;  &gt; Males ;</t>
  </si>
  <si>
    <t>New South Wales ;  &gt;&gt; Insufficient work experience ;  &gt; Females ;</t>
  </si>
  <si>
    <t>New South Wales ;  &gt;&gt; No vacancies at all ;  Persons ;</t>
  </si>
  <si>
    <t>New South Wales ;  &gt;&gt; No vacancies at all ;  &gt; Males ;</t>
  </si>
  <si>
    <t>New South Wales ;  &gt;&gt; No vacancies at all ;  &gt; Females ;</t>
  </si>
  <si>
    <t>New South Wales ;  &gt;&gt; No vacancies in line of work ;  Persons ;</t>
  </si>
  <si>
    <t>New South Wales ;  &gt;&gt; No vacancies in line of work ;  &gt; Males ;</t>
  </si>
  <si>
    <t>New South Wales ;  &gt;&gt; No vacancies in line of work ;  &gt; Females ;</t>
  </si>
  <si>
    <t>A126242394T</t>
  </si>
  <si>
    <t>A126235410X</t>
  </si>
  <si>
    <t>A126249666L</t>
  </si>
  <si>
    <t>A126242538T</t>
  </si>
  <si>
    <t>A126235050F</t>
  </si>
  <si>
    <t>A126249306J</t>
  </si>
  <si>
    <t>A126242178X</t>
  </si>
  <si>
    <t>A126235770C</t>
  </si>
  <si>
    <t>A126250026L</t>
  </si>
  <si>
    <t>A126242898W</t>
  </si>
  <si>
    <t>A126235482K</t>
  </si>
  <si>
    <t>A126249738L</t>
  </si>
  <si>
    <t>A126242610X</t>
  </si>
  <si>
    <t>A126235134R</t>
  </si>
  <si>
    <t>A126249390K</t>
  </si>
  <si>
    <t>A126242262R</t>
  </si>
  <si>
    <t>A126235566V</t>
  </si>
  <si>
    <t>A126249822C</t>
  </si>
  <si>
    <t>A126242694V</t>
  </si>
  <si>
    <t>A126235206R</t>
  </si>
  <si>
    <t>A126249462K</t>
  </si>
  <si>
    <t>A126242334R</t>
  </si>
  <si>
    <t>A126235710A</t>
  </si>
  <si>
    <t>A126249966R</t>
  </si>
  <si>
    <t>A126242838V</t>
  </si>
  <si>
    <t>A126235278A</t>
  </si>
  <si>
    <t>A126249534K</t>
  </si>
  <si>
    <t>A126242406R</t>
  </si>
  <si>
    <t>A126235422J</t>
  </si>
  <si>
    <t>A126249678W</t>
  </si>
  <si>
    <t>A126242550J</t>
  </si>
  <si>
    <t>A126235062R</t>
  </si>
  <si>
    <t>A126249318T</t>
  </si>
  <si>
    <t>A126242190R</t>
  </si>
  <si>
    <t>A126235782L</t>
  </si>
  <si>
    <t>A126250038W</t>
  </si>
  <si>
    <t>A126242910A</t>
  </si>
  <si>
    <t>A126235494V</t>
  </si>
  <si>
    <t>A126249750C</t>
  </si>
  <si>
    <t>A126242622J</t>
  </si>
  <si>
    <t>A126235102W</t>
  </si>
  <si>
    <t>A126249358K</t>
  </si>
  <si>
    <t>A126242230W</t>
  </si>
  <si>
    <t>A126235534A</t>
  </si>
  <si>
    <t>A126249790W</t>
  </si>
  <si>
    <t>A126242662A</t>
  </si>
  <si>
    <t>A126235174J</t>
  </si>
  <si>
    <t>A126249430T</t>
  </si>
  <si>
    <t>A126242302W</t>
  </si>
  <si>
    <t>A126235678L</t>
  </si>
  <si>
    <t>A126249934W</t>
  </si>
  <si>
    <t>A126242806A</t>
  </si>
  <si>
    <t>A126235246J</t>
  </si>
  <si>
    <t>A126249502T</t>
  </si>
  <si>
    <t>A126242374J</t>
  </si>
  <si>
    <t>A126235390A</t>
  </si>
  <si>
    <t>A126249646C</t>
  </si>
  <si>
    <t>A126242518J</t>
  </si>
  <si>
    <t>A126235030W</t>
  </si>
  <si>
    <t>A126249286K</t>
  </si>
  <si>
    <t>A126242158R</t>
  </si>
  <si>
    <t>A126235750V</t>
  </si>
  <si>
    <t>A126250006C</t>
  </si>
  <si>
    <t>A126242878L</t>
  </si>
  <si>
    <t>A126235462A</t>
  </si>
  <si>
    <t>A126249718C</t>
  </si>
  <si>
    <t>A126242590A</t>
  </si>
  <si>
    <t>A126235138X</t>
  </si>
  <si>
    <t>A126249394V</t>
  </si>
  <si>
    <t>A126242266X</t>
  </si>
  <si>
    <t>A126235570K</t>
  </si>
  <si>
    <t>A126249826L</t>
  </si>
  <si>
    <t>A126242698C</t>
  </si>
  <si>
    <t>A126235210F</t>
  </si>
  <si>
    <t>A126249466V</t>
  </si>
  <si>
    <t>A126242338X</t>
  </si>
  <si>
    <t>A126235714K</t>
  </si>
  <si>
    <t>A126249970F</t>
  </si>
  <si>
    <t>A126242842K</t>
  </si>
  <si>
    <t>A126235282T</t>
  </si>
  <si>
    <t>A126249538V</t>
  </si>
  <si>
    <t>A126242410F</t>
  </si>
  <si>
    <t>A126235426T</t>
  </si>
  <si>
    <t>A126249682L</t>
  </si>
  <si>
    <t>A126242554T</t>
  </si>
  <si>
    <t>A126235066X</t>
  </si>
  <si>
    <t>A126249322J</t>
  </si>
  <si>
    <t>A126242194X</t>
  </si>
  <si>
    <t>A126235786W</t>
  </si>
  <si>
    <t>A126250042L</t>
  </si>
  <si>
    <t>A126242914K</t>
  </si>
  <si>
    <t>A126235498C</t>
  </si>
  <si>
    <t>A126249754L</t>
  </si>
  <si>
    <t>A126242626T</t>
  </si>
  <si>
    <t>A126235142R</t>
  </si>
  <si>
    <t>A126249398C</t>
  </si>
  <si>
    <t>A126242270R</t>
  </si>
  <si>
    <t>A126235574V</t>
  </si>
  <si>
    <t>A126249830C</t>
  </si>
  <si>
    <t>A126242702J</t>
  </si>
  <si>
    <t>A126235214R</t>
  </si>
  <si>
    <t>A126249470K</t>
  </si>
  <si>
    <t>A126242342R</t>
  </si>
  <si>
    <t>A126235718V</t>
  </si>
  <si>
    <t>A126249974R</t>
  </si>
  <si>
    <t>A126242846V</t>
  </si>
  <si>
    <t>A126235286A</t>
  </si>
  <si>
    <t>A126249542K</t>
  </si>
  <si>
    <t>A126242414R</t>
  </si>
  <si>
    <t>A126235430J</t>
  </si>
  <si>
    <t>A126249686W</t>
  </si>
  <si>
    <t>A126242558A</t>
  </si>
  <si>
    <t>A126235070R</t>
  </si>
  <si>
    <t>A126249326T</t>
  </si>
  <si>
    <t>A126242198J</t>
  </si>
  <si>
    <t>A126235790L</t>
  </si>
  <si>
    <t>A126250046W</t>
  </si>
  <si>
    <t>A126242918V</t>
  </si>
  <si>
    <t>A126235502J</t>
  </si>
  <si>
    <t>A126249758W</t>
  </si>
  <si>
    <t>A126242630J</t>
  </si>
  <si>
    <t>A126235106F</t>
  </si>
  <si>
    <t>A126249362A</t>
  </si>
  <si>
    <t>A126242234F</t>
  </si>
  <si>
    <t>A126235538K</t>
  </si>
  <si>
    <t>A126249794F</t>
  </si>
  <si>
    <t>A126242666K</t>
  </si>
  <si>
    <t>A126235178T</t>
  </si>
  <si>
    <t>A126249434A</t>
  </si>
  <si>
    <t>A126242306F</t>
  </si>
  <si>
    <t>A126235682C</t>
  </si>
  <si>
    <t>A126249938F</t>
  </si>
  <si>
    <t>A126242810T</t>
  </si>
  <si>
    <t>A126235250X</t>
  </si>
  <si>
    <t>A126249506A</t>
  </si>
  <si>
    <t>A126242378T</t>
  </si>
  <si>
    <t>A126235394K</t>
  </si>
  <si>
    <t>A126249650V</t>
  </si>
  <si>
    <t>A126242522X</t>
  </si>
  <si>
    <t>A126235034F</t>
  </si>
  <si>
    <t>A126249290A</t>
  </si>
  <si>
    <t>A126242162F</t>
  </si>
  <si>
    <t>A126235754C</t>
  </si>
  <si>
    <t>A126250010V</t>
  </si>
  <si>
    <t>A126242882C</t>
  </si>
  <si>
    <t>A126235466K</t>
  </si>
  <si>
    <t>A126249722V</t>
  </si>
  <si>
    <t>A126242594K</t>
  </si>
  <si>
    <t>A126235110W</t>
  </si>
  <si>
    <t>A126249366K</t>
  </si>
  <si>
    <t>A126242238R</t>
  </si>
  <si>
    <t>A126235542A</t>
  </si>
  <si>
    <t>A126249798R</t>
  </si>
  <si>
    <t>A126242670A</t>
  </si>
  <si>
    <t>A126235182J</t>
  </si>
  <si>
    <t>A126249438K</t>
  </si>
  <si>
    <t>A126242310W</t>
  </si>
  <si>
    <t>A126235686L</t>
  </si>
  <si>
    <t>A126249942W</t>
  </si>
  <si>
    <t>A126242814A</t>
  </si>
  <si>
    <t>A126235254J</t>
  </si>
  <si>
    <t>A126249510T</t>
  </si>
  <si>
    <t>A126242382J</t>
  </si>
  <si>
    <t>A126235398V</t>
  </si>
  <si>
    <t>A126249654C</t>
  </si>
  <si>
    <t>A126242526J</t>
  </si>
  <si>
    <t>A126235038R</t>
  </si>
  <si>
    <t>A126249294K</t>
  </si>
  <si>
    <t>A126242166R</t>
  </si>
  <si>
    <t>A126235758L</t>
  </si>
  <si>
    <t>A126250014C</t>
  </si>
  <si>
    <t>A126242886L</t>
  </si>
  <si>
    <t>A126235470A</t>
  </si>
  <si>
    <t>A126249726C</t>
  </si>
  <si>
    <t>A126242598V</t>
  </si>
  <si>
    <t>A126235126R</t>
  </si>
  <si>
    <t>A126249382K</t>
  </si>
  <si>
    <t>A126242254R</t>
  </si>
  <si>
    <t>A126235558V</t>
  </si>
  <si>
    <t>A126249814C</t>
  </si>
  <si>
    <t>A126242686V</t>
  </si>
  <si>
    <t>A126235198A</t>
  </si>
  <si>
    <t>A126249454K</t>
  </si>
  <si>
    <t>A126242326R</t>
  </si>
  <si>
    <t>A126235702A</t>
  </si>
  <si>
    <t>A126249958R</t>
  </si>
  <si>
    <t>A126242830A</t>
  </si>
  <si>
    <t>A126235270J</t>
  </si>
  <si>
    <t>A126249526K</t>
  </si>
  <si>
    <t>A126242398A</t>
  </si>
  <si>
    <t>A126235414J</t>
  </si>
  <si>
    <t>A126249670C</t>
  </si>
  <si>
    <t>A126242542J</t>
  </si>
  <si>
    <t>A126235054R</t>
  </si>
  <si>
    <t>A126249310X</t>
  </si>
  <si>
    <t>A126242182R</t>
  </si>
  <si>
    <t>A126235774L</t>
  </si>
  <si>
    <t>A126250030C</t>
  </si>
  <si>
    <t>A126242902A</t>
  </si>
  <si>
    <t>A126235486V</t>
  </si>
  <si>
    <t>A126249742C</t>
  </si>
  <si>
    <t>A126242614J</t>
  </si>
  <si>
    <t>A126235094J</t>
  </si>
  <si>
    <t>A126249350T</t>
  </si>
  <si>
    <t>A126242222W</t>
  </si>
  <si>
    <t>A126235526A</t>
  </si>
  <si>
    <t>A126249782W</t>
  </si>
  <si>
    <t>A126242654A</t>
  </si>
  <si>
    <t>A126235166J</t>
  </si>
  <si>
    <t>A126249422T</t>
  </si>
  <si>
    <t>A126242294J</t>
  </si>
  <si>
    <t>A126235670V</t>
  </si>
  <si>
    <t>A126249926W</t>
  </si>
  <si>
    <t>A126242798L</t>
  </si>
  <si>
    <t>A126235238J</t>
  </si>
  <si>
    <t>A126249494C</t>
  </si>
  <si>
    <t>A126242366J</t>
  </si>
  <si>
    <t>A126235382A</t>
  </si>
  <si>
    <t>A126249638C</t>
  </si>
  <si>
    <t>A126242510R</t>
  </si>
  <si>
    <t>A126235022W</t>
  </si>
  <si>
    <t>A126249278K</t>
  </si>
  <si>
    <t>A126242150W</t>
  </si>
  <si>
    <t>A126235742V</t>
  </si>
  <si>
    <t>A126249998J</t>
  </si>
  <si>
    <t>A126242870V</t>
  </si>
  <si>
    <t>A126235454A</t>
  </si>
  <si>
    <t>A126249710K</t>
  </si>
  <si>
    <t>A126242582A</t>
  </si>
  <si>
    <t>A126235146X</t>
  </si>
  <si>
    <t>A126249402J</t>
  </si>
  <si>
    <t>A126242274X</t>
  </si>
  <si>
    <t>A126235578C</t>
  </si>
  <si>
    <t>A126249834L</t>
  </si>
  <si>
    <t>A126242706T</t>
  </si>
  <si>
    <t>A126235218X</t>
  </si>
  <si>
    <t>A126249474V</t>
  </si>
  <si>
    <t>A126242346X</t>
  </si>
  <si>
    <t>A126235722K</t>
  </si>
  <si>
    <t>A126249978X</t>
  </si>
  <si>
    <t>A126242850K</t>
  </si>
  <si>
    <t>A126235290T</t>
  </si>
  <si>
    <t>A126249546V</t>
  </si>
  <si>
    <t>A126242418X</t>
  </si>
  <si>
    <t>A126235434T</t>
  </si>
  <si>
    <t>A126249690L</t>
  </si>
  <si>
    <t>A126242562T</t>
  </si>
  <si>
    <t>A126235074X</t>
  </si>
  <si>
    <t>A126249330J</t>
  </si>
  <si>
    <t>A126242202L</t>
  </si>
  <si>
    <t>New South Wales ;  &gt;&gt; Too far to travel or transport problems ;  Persons ;</t>
  </si>
  <si>
    <t>New South Wales ;  &gt;&gt; Too far to travel or transport problems ;  &gt; Males ;</t>
  </si>
  <si>
    <t>New South Wales ;  &gt;&gt; Too far to travel or transport problems ;  &gt; Females ;</t>
  </si>
  <si>
    <t>New South Wales ;  &gt;&gt; Own ill health or disability ;  Persons ;</t>
  </si>
  <si>
    <t>New South Wales ;  &gt;&gt; Own ill health or disability ;  &gt; Males ;</t>
  </si>
  <si>
    <t>New South Wales ;  &gt;&gt; Own ill health or disability ;  &gt; Females ;</t>
  </si>
  <si>
    <t>New South Wales ;  &gt;&gt; Language difficulties ;  Persons ;</t>
  </si>
  <si>
    <t>New South Wales ;  &gt;&gt; Language difficulties ;  &gt; Males ;</t>
  </si>
  <si>
    <t>New South Wales ;  &gt;&gt; Language difficulties ;  &gt; Females ;</t>
  </si>
  <si>
    <t>New South Wales ;  &gt;&gt; No jobs with suitable hours ;  Persons ;</t>
  </si>
  <si>
    <t>New South Wales ;  &gt;&gt; No jobs with suitable hours ;  &gt; Males ;</t>
  </si>
  <si>
    <t>New South Wales ;  &gt;&gt; No jobs with suitable hours ;  &gt; Females ;</t>
  </si>
  <si>
    <t>New South Wales ;  &gt;&gt; Child care or other family considerations ;  Persons ;</t>
  </si>
  <si>
    <t>New South Wales ;  &gt;&gt; Child care or other family considerations ;  &gt; Males ;</t>
  </si>
  <si>
    <t>New South Wales ;  &gt;&gt; Child care or other family considerations ;  &gt; Females ;</t>
  </si>
  <si>
    <t>New South Wales ;  &gt;&gt; No feedback from employers ;  Persons ;</t>
  </si>
  <si>
    <t>New South Wales ;  &gt;&gt; No feedback from employers ;  &gt; Males ;</t>
  </si>
  <si>
    <t>New South Wales ;  &gt;&gt; No feedback from employers ;  &gt; Females ;</t>
  </si>
  <si>
    <t>New South Wales ;  &gt;&gt; Other difficulties ;  Persons ;</t>
  </si>
  <si>
    <t>New South Wales ;  &gt;&gt; Other difficulties ;  &gt; Males ;</t>
  </si>
  <si>
    <t>New South Wales ;  &gt;&gt; Other difficulties ;  &gt; Females ;</t>
  </si>
  <si>
    <t>New South Wales ;  &gt; Did not have difficulty finding work ;  Persons ;</t>
  </si>
  <si>
    <t>New South Wales ;  &gt; Did not have difficulty finding work ;  &gt; Males ;</t>
  </si>
  <si>
    <t>New South Wales ;  &gt; Did not have difficulty finding work ;  &gt; Females ;</t>
  </si>
  <si>
    <t>Victoria ;  Unemployed total ;  Persons ;</t>
  </si>
  <si>
    <t>Victoria ;  Unemployed total ;  &gt; Males ;</t>
  </si>
  <si>
    <t>Victoria ;  Unemployed total ;  &gt; Females ;</t>
  </si>
  <si>
    <t>Victoria ;  &gt; Had difficulty finding work ;  Persons ;</t>
  </si>
  <si>
    <t>A126235794W</t>
  </si>
  <si>
    <t>A126250050L</t>
  </si>
  <si>
    <t>A126242922K</t>
  </si>
  <si>
    <t>A126235506T</t>
  </si>
  <si>
    <t>A126249762L</t>
  </si>
  <si>
    <t>A126242634T</t>
  </si>
  <si>
    <t>A126235130F</t>
  </si>
  <si>
    <t>A126249386V</t>
  </si>
  <si>
    <t>A126242258X</t>
  </si>
  <si>
    <t>A126235562K</t>
  </si>
  <si>
    <t>A126249818L</t>
  </si>
  <si>
    <t>A126242690K</t>
  </si>
  <si>
    <t>A126235202F</t>
  </si>
  <si>
    <t>A126249458V</t>
  </si>
  <si>
    <t>A126242330F</t>
  </si>
  <si>
    <t>A126235706K</t>
  </si>
  <si>
    <t>A126249962F</t>
  </si>
  <si>
    <t>A126242834K</t>
  </si>
  <si>
    <t>A126235274T</t>
  </si>
  <si>
    <t>A126249530A</t>
  </si>
  <si>
    <t>A126242402F</t>
  </si>
  <si>
    <t>A126235418T</t>
  </si>
  <si>
    <t>A126249674L</t>
  </si>
  <si>
    <t>A126242546T</t>
  </si>
  <si>
    <t>A126235058X</t>
  </si>
  <si>
    <t>A126249314J</t>
  </si>
  <si>
    <t>A126242186X</t>
  </si>
  <si>
    <t>A126235778W</t>
  </si>
  <si>
    <t>A126250034L</t>
  </si>
  <si>
    <t>A126242906K</t>
  </si>
  <si>
    <t>A126235490K</t>
  </si>
  <si>
    <t>A126249746L</t>
  </si>
  <si>
    <t>A126242618T</t>
  </si>
  <si>
    <t>A126235150R</t>
  </si>
  <si>
    <t>A126249406T</t>
  </si>
  <si>
    <t>A126242278J</t>
  </si>
  <si>
    <t>A126235582V</t>
  </si>
  <si>
    <t>A126249838W</t>
  </si>
  <si>
    <t>A126242710J</t>
  </si>
  <si>
    <t>A126235222R</t>
  </si>
  <si>
    <t>A126249478C</t>
  </si>
  <si>
    <t>A126242350R</t>
  </si>
  <si>
    <t>A126235726V</t>
  </si>
  <si>
    <t>A126249982R</t>
  </si>
  <si>
    <t>A126242854V</t>
  </si>
  <si>
    <t>A126235294A</t>
  </si>
  <si>
    <t>A126249550K</t>
  </si>
  <si>
    <t>A126242422R</t>
  </si>
  <si>
    <t>A126235438A</t>
  </si>
  <si>
    <t>A126249694W</t>
  </si>
  <si>
    <t>A126242566A</t>
  </si>
  <si>
    <t>A126235078J</t>
  </si>
  <si>
    <t>A126249334T</t>
  </si>
  <si>
    <t>A126242206W</t>
  </si>
  <si>
    <t>A126235798F</t>
  </si>
  <si>
    <t>A126250054W</t>
  </si>
  <si>
    <t>A126242926V</t>
  </si>
  <si>
    <t>A126235510J</t>
  </si>
  <si>
    <t>A126249766W</t>
  </si>
  <si>
    <t>A126242638A</t>
  </si>
  <si>
    <t>A126235098T</t>
  </si>
  <si>
    <t>A126249354A</t>
  </si>
  <si>
    <t>A126242226F</t>
  </si>
  <si>
    <t>A126235530T</t>
  </si>
  <si>
    <t>A126249786F</t>
  </si>
  <si>
    <t>A126242658K</t>
  </si>
  <si>
    <t>A126235170X</t>
  </si>
  <si>
    <t>A126249426A</t>
  </si>
  <si>
    <t>A126242298T</t>
  </si>
  <si>
    <t>A126235674C</t>
  </si>
  <si>
    <t>A126249930L</t>
  </si>
  <si>
    <t>A126242802T</t>
  </si>
  <si>
    <t>A126235242X</t>
  </si>
  <si>
    <t>A126249498L</t>
  </si>
  <si>
    <t>A126242370X</t>
  </si>
  <si>
    <t>A126235386K</t>
  </si>
  <si>
    <t>A126249642V</t>
  </si>
  <si>
    <t>A126242514X</t>
  </si>
  <si>
    <t>A126235026F</t>
  </si>
  <si>
    <t>A126249282A</t>
  </si>
  <si>
    <t>A126242154F</t>
  </si>
  <si>
    <t>A126235746C</t>
  </si>
  <si>
    <t>A126250002V</t>
  </si>
  <si>
    <t>A126242874C</t>
  </si>
  <si>
    <t>A126235458K</t>
  </si>
  <si>
    <t>A126249714V</t>
  </si>
  <si>
    <t>A126242586K</t>
  </si>
  <si>
    <t>A126235082X</t>
  </si>
  <si>
    <t>A126249338A</t>
  </si>
  <si>
    <t>A126242210L</t>
  </si>
  <si>
    <t>A126235514T</t>
  </si>
  <si>
    <t>A126249770L</t>
  </si>
  <si>
    <t>A126242642T</t>
  </si>
  <si>
    <t>A126235154X</t>
  </si>
  <si>
    <t>A126249410J</t>
  </si>
  <si>
    <t>A126242282X</t>
  </si>
  <si>
    <t>A126235658C</t>
  </si>
  <si>
    <t>A126249914L</t>
  </si>
  <si>
    <t>A126242786C</t>
  </si>
  <si>
    <t>A126235226X</t>
  </si>
  <si>
    <t>A126249482V</t>
  </si>
  <si>
    <t>A126242354X</t>
  </si>
  <si>
    <t>A126235370T</t>
  </si>
  <si>
    <t>A126249626V</t>
  </si>
  <si>
    <t>A126242498K</t>
  </si>
  <si>
    <t>A126235010L</t>
  </si>
  <si>
    <t>A126249266A</t>
  </si>
  <si>
    <t>A126242138F</t>
  </si>
  <si>
    <t>A126235730K</t>
  </si>
  <si>
    <t>A126249986X</t>
  </si>
  <si>
    <t>A126242858C</t>
  </si>
  <si>
    <t>A126235442T</t>
  </si>
  <si>
    <t>A126249698F</t>
  </si>
  <si>
    <t>A126242570T</t>
  </si>
  <si>
    <t>A126235086J</t>
  </si>
  <si>
    <t>A126249342T</t>
  </si>
  <si>
    <t>A126242214W</t>
  </si>
  <si>
    <t>A126235518A</t>
  </si>
  <si>
    <t>A126249774W</t>
  </si>
  <si>
    <t>A126242646A</t>
  </si>
  <si>
    <t>A126235158J</t>
  </si>
  <si>
    <t>A126249414T</t>
  </si>
  <si>
    <t>A126242286J</t>
  </si>
  <si>
    <t>A126235662V</t>
  </si>
  <si>
    <t>A126249918W</t>
  </si>
  <si>
    <t>A126242790V</t>
  </si>
  <si>
    <t>A126235230R</t>
  </si>
  <si>
    <t>A126249486C</t>
  </si>
  <si>
    <t>A126242358J</t>
  </si>
  <si>
    <t>A126235374A</t>
  </si>
  <si>
    <t>A126249630K</t>
  </si>
  <si>
    <t>A126242502R</t>
  </si>
  <si>
    <t>A126235014W</t>
  </si>
  <si>
    <t>A126249270T</t>
  </si>
  <si>
    <t>A126242142W</t>
  </si>
  <si>
    <t>A126235734V</t>
  </si>
  <si>
    <t>A126249990R</t>
  </si>
  <si>
    <t>A126242862V</t>
  </si>
  <si>
    <t>A126235446A</t>
  </si>
  <si>
    <t>A126249702K</t>
  </si>
  <si>
    <t>A126242574A</t>
  </si>
  <si>
    <t>A126235114F</t>
  </si>
  <si>
    <t>A126249370A</t>
  </si>
  <si>
    <t>A126242242F</t>
  </si>
  <si>
    <t>A126235546K</t>
  </si>
  <si>
    <t>A126249802V</t>
  </si>
  <si>
    <t>A126242674K</t>
  </si>
  <si>
    <t>A126235186T</t>
  </si>
  <si>
    <t>A126249442A</t>
  </si>
  <si>
    <t>A126242314F</t>
  </si>
  <si>
    <t>A126235690C</t>
  </si>
  <si>
    <t>A126249946F</t>
  </si>
  <si>
    <t>A126242818K</t>
  </si>
  <si>
    <t>A126235258T</t>
  </si>
  <si>
    <t>A126249514A</t>
  </si>
  <si>
    <t>A126242386T</t>
  </si>
  <si>
    <t>A126235402X</t>
  </si>
  <si>
    <t>A126249658L</t>
  </si>
  <si>
    <t>A126242530X</t>
  </si>
  <si>
    <t>A126235042F</t>
  </si>
  <si>
    <t>A126249298V</t>
  </si>
  <si>
    <t>A126242170F</t>
  </si>
  <si>
    <t>A126235762C</t>
  </si>
  <si>
    <t>A126250018L</t>
  </si>
  <si>
    <t>A126242890C</t>
  </si>
  <si>
    <t>A126235474K</t>
  </si>
  <si>
    <t>A126249730V</t>
  </si>
  <si>
    <t>A126242602X</t>
  </si>
  <si>
    <t>A126235090X</t>
  </si>
  <si>
    <t>A126249346A</t>
  </si>
  <si>
    <t>A126242218F</t>
  </si>
  <si>
    <t>A126235522T</t>
  </si>
  <si>
    <t>A126249778F</t>
  </si>
  <si>
    <t>A126242650T</t>
  </si>
  <si>
    <t>A126235162X</t>
  </si>
  <si>
    <t>A126249418A</t>
  </si>
  <si>
    <t>A126242290X</t>
  </si>
  <si>
    <t>A126235666C</t>
  </si>
  <si>
    <t>A126249922L</t>
  </si>
  <si>
    <t>A126242794C</t>
  </si>
  <si>
    <t>A126235234X</t>
  </si>
  <si>
    <t>A126249490V</t>
  </si>
  <si>
    <t>A126242362X</t>
  </si>
  <si>
    <t>A126235378K</t>
  </si>
  <si>
    <t>A126249634V</t>
  </si>
  <si>
    <t>A126242506X</t>
  </si>
  <si>
    <t>A126235018F</t>
  </si>
  <si>
    <t>A126249274A</t>
  </si>
  <si>
    <t>A126242146F</t>
  </si>
  <si>
    <t>A126235738C</t>
  </si>
  <si>
    <t>A126249994X</t>
  </si>
  <si>
    <t>A126242866C</t>
  </si>
  <si>
    <t>A126235450T</t>
  </si>
  <si>
    <t>A126249706V</t>
  </si>
  <si>
    <t>A126242578K</t>
  </si>
  <si>
    <t>A126235118R</t>
  </si>
  <si>
    <t>A126249374K</t>
  </si>
  <si>
    <t>A126242246R</t>
  </si>
  <si>
    <t>A126235550A</t>
  </si>
  <si>
    <t>A126249806C</t>
  </si>
  <si>
    <t>A126242678V</t>
  </si>
  <si>
    <t>A126235190J</t>
  </si>
  <si>
    <t>A126249446K</t>
  </si>
  <si>
    <t>A126242318R</t>
  </si>
  <si>
    <t>A126235694L</t>
  </si>
  <si>
    <t>A126249950W</t>
  </si>
  <si>
    <t>A126242822A</t>
  </si>
  <si>
    <t>A126235262J</t>
  </si>
  <si>
    <t>A126249518K</t>
  </si>
  <si>
    <t>A126242390J</t>
  </si>
  <si>
    <t>A126235406J</t>
  </si>
  <si>
    <t>A126249662C</t>
  </si>
  <si>
    <t>A126242534J</t>
  </si>
  <si>
    <t>A126235046R</t>
  </si>
  <si>
    <t>A126249302X</t>
  </si>
  <si>
    <t>A126242174R</t>
  </si>
  <si>
    <t>A126235766L</t>
  </si>
  <si>
    <t>A126250022C</t>
  </si>
  <si>
    <t>A126242894L</t>
  </si>
  <si>
    <t>A126235478V</t>
  </si>
  <si>
    <t>A126249734C</t>
  </si>
  <si>
    <t>A126242606J</t>
  </si>
  <si>
    <t>A126231954X</t>
  </si>
  <si>
    <t>A126246210K</t>
  </si>
  <si>
    <t>A126239082W</t>
  </si>
  <si>
    <t>A126232386F</t>
  </si>
  <si>
    <t>A126246642R</t>
  </si>
  <si>
    <t>A126239514R</t>
  </si>
  <si>
    <t>A126232026A</t>
  </si>
  <si>
    <t>A126246282W</t>
  </si>
  <si>
    <t>A126239154W</t>
  </si>
  <si>
    <t>A126232530L</t>
  </si>
  <si>
    <t>A126246786A</t>
  </si>
  <si>
    <t>A126239658A</t>
  </si>
  <si>
    <t>A126232098L</t>
  </si>
  <si>
    <t>A126246354W</t>
  </si>
  <si>
    <t>A126239226W</t>
  </si>
  <si>
    <t>A126232242V</t>
  </si>
  <si>
    <t>A126246498J</t>
  </si>
  <si>
    <t>A126239370R</t>
  </si>
  <si>
    <t>A126231882X</t>
  </si>
  <si>
    <t>A126246138C</t>
  </si>
  <si>
    <t>A126239010K</t>
  </si>
  <si>
    <t>A126232602L</t>
  </si>
  <si>
    <t>A126246858A</t>
  </si>
  <si>
    <t>A126239730J</t>
  </si>
  <si>
    <t>A126232314V</t>
  </si>
  <si>
    <t>A126246570R</t>
  </si>
  <si>
    <t>A126239442R</t>
  </si>
  <si>
    <t>A126231966J</t>
  </si>
  <si>
    <t>Victoria ;  &gt; Had difficulty finding work ;  &gt; Males ;</t>
  </si>
  <si>
    <t>Victoria ;  &gt; Had difficulty finding work ;  &gt; Females ;</t>
  </si>
  <si>
    <t>Victoria ;  &gt;&gt; Too many applicants for available jobs ;  Persons ;</t>
  </si>
  <si>
    <t>Victoria ;  &gt;&gt; Too many applicants for available jobs ;  &gt; Males ;</t>
  </si>
  <si>
    <t>Victoria ;  &gt;&gt; Too many applicants for available jobs ;  &gt; Females ;</t>
  </si>
  <si>
    <t>Victoria ;  &gt;&gt; Lacked necessary skills or education ;  Persons ;</t>
  </si>
  <si>
    <t>Victoria ;  &gt;&gt; Lacked necessary skills or education ;  &gt; Males ;</t>
  </si>
  <si>
    <t>Victoria ;  &gt;&gt; Lacked necessary skills or education ;  &gt; Females ;</t>
  </si>
  <si>
    <t>Victoria ;  &gt;&gt; Considered too young or too old by employers ;  Persons ;</t>
  </si>
  <si>
    <t>Victoria ;  &gt;&gt; Considered too young or too old by employers ;  &gt; Males ;</t>
  </si>
  <si>
    <t>Victoria ;  &gt;&gt; Considered too young or too old by employers ;  &gt; Females ;</t>
  </si>
  <si>
    <t>Victoria ;  &gt;&gt;&gt; Considered too young by employers ;  Persons ;</t>
  </si>
  <si>
    <t>Victoria ;  &gt;&gt;&gt; Considered too young by employers ;  &gt; Males ;</t>
  </si>
  <si>
    <t>Victoria ;  &gt;&gt;&gt; Considered too young by employers ;  &gt; Females ;</t>
  </si>
  <si>
    <t>Victoria ;  &gt;&gt;&gt; Considered too old by employers ;  Persons ;</t>
  </si>
  <si>
    <t>Victoria ;  &gt;&gt;&gt; Considered too old by employers ;  &gt; Males ;</t>
  </si>
  <si>
    <t>Victoria ;  &gt;&gt;&gt; Considered too old by employers ;  &gt; Females ;</t>
  </si>
  <si>
    <t>Victoria ;  &gt;&gt; Insufficient work experience ;  Persons ;</t>
  </si>
  <si>
    <t>Victoria ;  &gt;&gt; Insufficient work experience ;  &gt; Males ;</t>
  </si>
  <si>
    <t>Victoria ;  &gt;&gt; Insufficient work experience ;  &gt; Females ;</t>
  </si>
  <si>
    <t>Victoria ;  &gt;&gt; No vacancies at all ;  Persons ;</t>
  </si>
  <si>
    <t>Victoria ;  &gt;&gt; No vacancies at all ;  &gt; Males ;</t>
  </si>
  <si>
    <t>Victoria ;  &gt;&gt; No vacancies at all ;  &gt; Females ;</t>
  </si>
  <si>
    <t>Victoria ;  &gt;&gt; No vacancies in line of work ;  Persons ;</t>
  </si>
  <si>
    <t>Victoria ;  &gt;&gt; No vacancies in line of work ;  &gt; Males ;</t>
  </si>
  <si>
    <t>Victoria ;  &gt;&gt; No vacancies in line of work ;  &gt; Females ;</t>
  </si>
  <si>
    <t>Victoria ;  &gt;&gt; Too far to travel or transport problems ;  Persons ;</t>
  </si>
  <si>
    <t>Victoria ;  &gt;&gt; Too far to travel or transport problems ;  &gt; Males ;</t>
  </si>
  <si>
    <t>Victoria ;  &gt;&gt; Too far to travel or transport problems ;  &gt; Females ;</t>
  </si>
  <si>
    <t>A126246222V</t>
  </si>
  <si>
    <t>A126239094F</t>
  </si>
  <si>
    <t>A126232398R</t>
  </si>
  <si>
    <t>A126246654X</t>
  </si>
  <si>
    <t>A126239526X</t>
  </si>
  <si>
    <t>A126232038K</t>
  </si>
  <si>
    <t>A126246294F</t>
  </si>
  <si>
    <t>A126239166F</t>
  </si>
  <si>
    <t>A126232542W</t>
  </si>
  <si>
    <t>A126246798K</t>
  </si>
  <si>
    <t>A126239670T</t>
  </si>
  <si>
    <t>A126232110T</t>
  </si>
  <si>
    <t>A126246366F</t>
  </si>
  <si>
    <t>A126239238F</t>
  </si>
  <si>
    <t>A126232254C</t>
  </si>
  <si>
    <t>A126246510L</t>
  </si>
  <si>
    <t>A126239382X</t>
  </si>
  <si>
    <t>A126231894J</t>
  </si>
  <si>
    <t>A126246150V</t>
  </si>
  <si>
    <t>A126239022V</t>
  </si>
  <si>
    <t>A126232614W</t>
  </si>
  <si>
    <t>A126246870T</t>
  </si>
  <si>
    <t>A126239742T</t>
  </si>
  <si>
    <t>A126232326C</t>
  </si>
  <si>
    <t>A126246582X</t>
  </si>
  <si>
    <t>A126239454X</t>
  </si>
  <si>
    <t>A126231934R</t>
  </si>
  <si>
    <t>A126246190L</t>
  </si>
  <si>
    <t>A126239062L</t>
  </si>
  <si>
    <t>A126232366W</t>
  </si>
  <si>
    <t>A126246622F</t>
  </si>
  <si>
    <t>A126239494T</t>
  </si>
  <si>
    <t>A126232006T</t>
  </si>
  <si>
    <t>A126246262L</t>
  </si>
  <si>
    <t>A126239134L</t>
  </si>
  <si>
    <t>A126232510C</t>
  </si>
  <si>
    <t>A126246766T</t>
  </si>
  <si>
    <t>A126239638T</t>
  </si>
  <si>
    <t>A126232078C</t>
  </si>
  <si>
    <t>A126246334L</t>
  </si>
  <si>
    <t>A126239206L</t>
  </si>
  <si>
    <t>A126232222K</t>
  </si>
  <si>
    <t>A126246478X</t>
  </si>
  <si>
    <t>A126239350F</t>
  </si>
  <si>
    <t>A126231862R</t>
  </si>
  <si>
    <t>A126246118V</t>
  </si>
  <si>
    <t>A126238990K</t>
  </si>
  <si>
    <t>A126232582R</t>
  </si>
  <si>
    <t>A126246838T</t>
  </si>
  <si>
    <t>A126239710X</t>
  </si>
  <si>
    <t>A126232294W</t>
  </si>
  <si>
    <t>A126246550F</t>
  </si>
  <si>
    <t>A126239422F</t>
  </si>
  <si>
    <t>A126231970X</t>
  </si>
  <si>
    <t>A126246226C</t>
  </si>
  <si>
    <t>A126239098R</t>
  </si>
  <si>
    <t>A126232402V</t>
  </si>
  <si>
    <t>A126246658J</t>
  </si>
  <si>
    <t>A126239530R</t>
  </si>
  <si>
    <t>A126232042A</t>
  </si>
  <si>
    <t>A126246298R</t>
  </si>
  <si>
    <t>A126239170W</t>
  </si>
  <si>
    <t>A126232546F</t>
  </si>
  <si>
    <t>A126246802R</t>
  </si>
  <si>
    <t>A126239674A</t>
  </si>
  <si>
    <t>A126232114A</t>
  </si>
  <si>
    <t>A126246370W</t>
  </si>
  <si>
    <t>A126239242W</t>
  </si>
  <si>
    <t>A126232258L</t>
  </si>
  <si>
    <t>A126246514W</t>
  </si>
  <si>
    <t>A126239386J</t>
  </si>
  <si>
    <t>A126231898T</t>
  </si>
  <si>
    <t>A126246154C</t>
  </si>
  <si>
    <t>A126239026C</t>
  </si>
  <si>
    <t>A126232618F</t>
  </si>
  <si>
    <t>A126246874A</t>
  </si>
  <si>
    <t>A126239746A</t>
  </si>
  <si>
    <t>A126232330V</t>
  </si>
  <si>
    <t>A126246586J</t>
  </si>
  <si>
    <t>A126239458J</t>
  </si>
  <si>
    <t>A126231974J</t>
  </si>
  <si>
    <t>A126246230V</t>
  </si>
  <si>
    <t>A126239102V</t>
  </si>
  <si>
    <t>A126232406C</t>
  </si>
  <si>
    <t>A126246662X</t>
  </si>
  <si>
    <t>A126239534X</t>
  </si>
  <si>
    <t>A126232046K</t>
  </si>
  <si>
    <t>A126246302V</t>
  </si>
  <si>
    <t>A126239174F</t>
  </si>
  <si>
    <t>A126232550W</t>
  </si>
  <si>
    <t>A126246806X</t>
  </si>
  <si>
    <t>A126239678K</t>
  </si>
  <si>
    <t>A126232118K</t>
  </si>
  <si>
    <t>A126246374F</t>
  </si>
  <si>
    <t>A126239246F</t>
  </si>
  <si>
    <t>A126232262C</t>
  </si>
  <si>
    <t>A126246518F</t>
  </si>
  <si>
    <t>A126239390X</t>
  </si>
  <si>
    <t>A126231902W</t>
  </si>
  <si>
    <t>A126246158L</t>
  </si>
  <si>
    <t>A126239030V</t>
  </si>
  <si>
    <t>A126232622W</t>
  </si>
  <si>
    <t>A126246878K</t>
  </si>
  <si>
    <t>A126239750T</t>
  </si>
  <si>
    <t>A126232334C</t>
  </si>
  <si>
    <t>A126246590X</t>
  </si>
  <si>
    <t>A126239462X</t>
  </si>
  <si>
    <t>A126231938X</t>
  </si>
  <si>
    <t>A126246194W</t>
  </si>
  <si>
    <t>A126239066W</t>
  </si>
  <si>
    <t>A126232370L</t>
  </si>
  <si>
    <t>A126246626R</t>
  </si>
  <si>
    <t>A126239498A</t>
  </si>
  <si>
    <t>A126232010J</t>
  </si>
  <si>
    <t>A126246266W</t>
  </si>
  <si>
    <t>A126239138W</t>
  </si>
  <si>
    <t>A126232514L</t>
  </si>
  <si>
    <t>A126246770J</t>
  </si>
  <si>
    <t>A126239642J</t>
  </si>
  <si>
    <t>A126232082V</t>
  </si>
  <si>
    <t>A126246338W</t>
  </si>
  <si>
    <t>A126239210C</t>
  </si>
  <si>
    <t>A126232226V</t>
  </si>
  <si>
    <t>A126246482R</t>
  </si>
  <si>
    <t>A126239354R</t>
  </si>
  <si>
    <t>A126231866X</t>
  </si>
  <si>
    <t>A126246122K</t>
  </si>
  <si>
    <t>A126238994V</t>
  </si>
  <si>
    <t>A126232586X</t>
  </si>
  <si>
    <t>A126246842J</t>
  </si>
  <si>
    <t>A126239714J</t>
  </si>
  <si>
    <t>A126232298F</t>
  </si>
  <si>
    <t>A126246554R</t>
  </si>
  <si>
    <t>A126239426R</t>
  </si>
  <si>
    <t>A126231942R</t>
  </si>
  <si>
    <t>A126246198F</t>
  </si>
  <si>
    <t>A126239070L</t>
  </si>
  <si>
    <t>A126232374W</t>
  </si>
  <si>
    <t>A126246630F</t>
  </si>
  <si>
    <t>A126239502F</t>
  </si>
  <si>
    <t>A126232014T</t>
  </si>
  <si>
    <t>A126246270L</t>
  </si>
  <si>
    <t>A126239142L</t>
  </si>
  <si>
    <t>A126232518W</t>
  </si>
  <si>
    <t>A126246774T</t>
  </si>
  <si>
    <t>A126239646T</t>
  </si>
  <si>
    <t>A126232086C</t>
  </si>
  <si>
    <t>A126246342L</t>
  </si>
  <si>
    <t>A126239214L</t>
  </si>
  <si>
    <t>A126232230K</t>
  </si>
  <si>
    <t>A126246486X</t>
  </si>
  <si>
    <t>A126239358X</t>
  </si>
  <si>
    <t>A126231870R</t>
  </si>
  <si>
    <t>A126246126V</t>
  </si>
  <si>
    <t>A126238998C</t>
  </si>
  <si>
    <t>A126232590R</t>
  </si>
  <si>
    <t>A126246846T</t>
  </si>
  <si>
    <t>A126239718T</t>
  </si>
  <si>
    <t>A126232302K</t>
  </si>
  <si>
    <t>A126246558X</t>
  </si>
  <si>
    <t>A126239430F</t>
  </si>
  <si>
    <t>A126231958J</t>
  </si>
  <si>
    <t>A126246214V</t>
  </si>
  <si>
    <t>A126239086F</t>
  </si>
  <si>
    <t>A126232390W</t>
  </si>
  <si>
    <t>A126246646X</t>
  </si>
  <si>
    <t>A126239518X</t>
  </si>
  <si>
    <t>A126232030T</t>
  </si>
  <si>
    <t>A126246286F</t>
  </si>
  <si>
    <t>A126239158F</t>
  </si>
  <si>
    <t>A126232534W</t>
  </si>
  <si>
    <t>A126246790T</t>
  </si>
  <si>
    <t>A126239662T</t>
  </si>
  <si>
    <t>A126232102T</t>
  </si>
  <si>
    <t>A126246358F</t>
  </si>
  <si>
    <t>A126239230L</t>
  </si>
  <si>
    <t>A126232246C</t>
  </si>
  <si>
    <t>A126246502L</t>
  </si>
  <si>
    <t>A126239374X</t>
  </si>
  <si>
    <t>A126231886J</t>
  </si>
  <si>
    <t>A126246142V</t>
  </si>
  <si>
    <t>A126239014V</t>
  </si>
  <si>
    <t>A126232606W</t>
  </si>
  <si>
    <t>A126246862T</t>
  </si>
  <si>
    <t>A126239734T</t>
  </si>
  <si>
    <t>A126232318C</t>
  </si>
  <si>
    <t>A126246574X</t>
  </si>
  <si>
    <t>A126239446X</t>
  </si>
  <si>
    <t>A126231926R</t>
  </si>
  <si>
    <t>A126246182L</t>
  </si>
  <si>
    <t>A126239054L</t>
  </si>
  <si>
    <t>A126232358W</t>
  </si>
  <si>
    <t>A126246614F</t>
  </si>
  <si>
    <t>A126239486T</t>
  </si>
  <si>
    <t>A126231998A</t>
  </si>
  <si>
    <t>A126246254L</t>
  </si>
  <si>
    <t>A126239126L</t>
  </si>
  <si>
    <t>A126232502C</t>
  </si>
  <si>
    <t>A126246758T</t>
  </si>
  <si>
    <t>A126239630X</t>
  </si>
  <si>
    <t>A126232070K</t>
  </si>
  <si>
    <t>A126246326L</t>
  </si>
  <si>
    <t>A126239198X</t>
  </si>
  <si>
    <t>A126232214K</t>
  </si>
  <si>
    <t>A126246470F</t>
  </si>
  <si>
    <t>A126239342F</t>
  </si>
  <si>
    <t>A126231854R</t>
  </si>
  <si>
    <t>A126246110A</t>
  </si>
  <si>
    <t>A126238982K</t>
  </si>
  <si>
    <t>A126232574R</t>
  </si>
  <si>
    <t>A126246830X</t>
  </si>
  <si>
    <t>A126239702X</t>
  </si>
  <si>
    <t>A126232286W</t>
  </si>
  <si>
    <t>A126246542F</t>
  </si>
  <si>
    <t>A126239414F</t>
  </si>
  <si>
    <t>A126231978T</t>
  </si>
  <si>
    <t>A126246234C</t>
  </si>
  <si>
    <t>A126239106C</t>
  </si>
  <si>
    <t>A126232410V</t>
  </si>
  <si>
    <t>A126246666J</t>
  </si>
  <si>
    <t>A126239538J</t>
  </si>
  <si>
    <t>A126232050A</t>
  </si>
  <si>
    <t>A126246306C</t>
  </si>
  <si>
    <t>A126239178R</t>
  </si>
  <si>
    <t>A126232554F</t>
  </si>
  <si>
    <t>A126246810R</t>
  </si>
  <si>
    <t>A126239682A</t>
  </si>
  <si>
    <t>A126232122A</t>
  </si>
  <si>
    <t>A126246378R</t>
  </si>
  <si>
    <t>A126239250W</t>
  </si>
  <si>
    <t>A126232266L</t>
  </si>
  <si>
    <t>A126246522W</t>
  </si>
  <si>
    <t>A126239394J</t>
  </si>
  <si>
    <t>A126231906F</t>
  </si>
  <si>
    <t>A126246162C</t>
  </si>
  <si>
    <t>A126239034C</t>
  </si>
  <si>
    <t>A126232626F</t>
  </si>
  <si>
    <t>A126246882A</t>
  </si>
  <si>
    <t>A126239754A</t>
  </si>
  <si>
    <t>A126232338L</t>
  </si>
  <si>
    <t>A126246594J</t>
  </si>
  <si>
    <t>A126239466J</t>
  </si>
  <si>
    <t>A126231962X</t>
  </si>
  <si>
    <t>A126246218C</t>
  </si>
  <si>
    <t>A126239090W</t>
  </si>
  <si>
    <t>A126232394F</t>
  </si>
  <si>
    <t>A126246650R</t>
  </si>
  <si>
    <t>A126239522R</t>
  </si>
  <si>
    <t>A126232034A</t>
  </si>
  <si>
    <t>A126246290W</t>
  </si>
  <si>
    <t>Victoria ;  &gt;&gt; Own ill health or disability ;  Persons ;</t>
  </si>
  <si>
    <t>Victoria ;  &gt;&gt; Own ill health or disability ;  &gt; Males ;</t>
  </si>
  <si>
    <t>Victoria ;  &gt;&gt; Own ill health or disability ;  &gt; Females ;</t>
  </si>
  <si>
    <t>Victoria ;  &gt;&gt; Language difficulties ;  Persons ;</t>
  </si>
  <si>
    <t>Victoria ;  &gt;&gt; Language difficulties ;  &gt; Males ;</t>
  </si>
  <si>
    <t>Victoria ;  &gt;&gt; Language difficulties ;  &gt; Females ;</t>
  </si>
  <si>
    <t>Victoria ;  &gt;&gt; No jobs with suitable hours ;  Persons ;</t>
  </si>
  <si>
    <t>Victoria ;  &gt;&gt; No jobs with suitable hours ;  &gt; Males ;</t>
  </si>
  <si>
    <t>Victoria ;  &gt;&gt; No jobs with suitable hours ;  &gt; Females ;</t>
  </si>
  <si>
    <t>Victoria ;  &gt;&gt; Child care or other family considerations ;  Persons ;</t>
  </si>
  <si>
    <t>Victoria ;  &gt;&gt; Child care or other family considerations ;  &gt; Males ;</t>
  </si>
  <si>
    <t>Victoria ;  &gt;&gt; Child care or other family considerations ;  &gt; Females ;</t>
  </si>
  <si>
    <t>Victoria ;  &gt;&gt; No feedback from employers ;  Persons ;</t>
  </si>
  <si>
    <t>Victoria ;  &gt;&gt; No feedback from employers ;  &gt; Males ;</t>
  </si>
  <si>
    <t>Victoria ;  &gt;&gt; No feedback from employers ;  &gt; Females ;</t>
  </si>
  <si>
    <t>Victoria ;  &gt;&gt; Other difficulties ;  Persons ;</t>
  </si>
  <si>
    <t>Victoria ;  &gt;&gt; Other difficulties ;  &gt; Males ;</t>
  </si>
  <si>
    <t>Victoria ;  &gt;&gt; Other difficulties ;  &gt; Females ;</t>
  </si>
  <si>
    <t>Victoria ;  &gt; Did not have difficulty finding work ;  Persons ;</t>
  </si>
  <si>
    <t>Victoria ;  &gt; Did not have difficulty finding work ;  &gt; Males ;</t>
  </si>
  <si>
    <t>Victoria ;  &gt; Did not have difficulty finding work ;  &gt; Females ;</t>
  </si>
  <si>
    <t>Queensland ;  Unemployed total ;  Persons ;</t>
  </si>
  <si>
    <t>Queensland ;  Unemployed total ;  &gt; Males ;</t>
  </si>
  <si>
    <t>Queensland ;  Unemployed total ;  &gt; Females ;</t>
  </si>
  <si>
    <t>Queensland ;  &gt; Had difficulty finding work ;  Persons ;</t>
  </si>
  <si>
    <t>Queensland ;  &gt; Had difficulty finding work ;  &gt; Males ;</t>
  </si>
  <si>
    <t>Queensland ;  &gt; Had difficulty finding work ;  &gt; Females ;</t>
  </si>
  <si>
    <t>A126239162W</t>
  </si>
  <si>
    <t>A126232538F</t>
  </si>
  <si>
    <t>A126246794A</t>
  </si>
  <si>
    <t>A126239666A</t>
  </si>
  <si>
    <t>A126232106A</t>
  </si>
  <si>
    <t>A126246362W</t>
  </si>
  <si>
    <t>A126239234W</t>
  </si>
  <si>
    <t>A126232250V</t>
  </si>
  <si>
    <t>A126246506W</t>
  </si>
  <si>
    <t>A126239378J</t>
  </si>
  <si>
    <t>A126231890X</t>
  </si>
  <si>
    <t>A126246146C</t>
  </si>
  <si>
    <t>A126239018C</t>
  </si>
  <si>
    <t>A126232610L</t>
  </si>
  <si>
    <t>A126246866A</t>
  </si>
  <si>
    <t>A126239738A</t>
  </si>
  <si>
    <t>A126232322V</t>
  </si>
  <si>
    <t>A126246578J</t>
  </si>
  <si>
    <t>A126239450R</t>
  </si>
  <si>
    <t>A126231982J</t>
  </si>
  <si>
    <t>A126246238L</t>
  </si>
  <si>
    <t>A126239110V</t>
  </si>
  <si>
    <t>A126232414C</t>
  </si>
  <si>
    <t>A126246670X</t>
  </si>
  <si>
    <t>A126239542X</t>
  </si>
  <si>
    <t>A126232054K</t>
  </si>
  <si>
    <t>A126246310V</t>
  </si>
  <si>
    <t>A126239182F</t>
  </si>
  <si>
    <t>A126232558R</t>
  </si>
  <si>
    <t>A126246814X</t>
  </si>
  <si>
    <t>A126239686K</t>
  </si>
  <si>
    <t>A126232126K</t>
  </si>
  <si>
    <t>A126246382F</t>
  </si>
  <si>
    <t>A126239254F</t>
  </si>
  <si>
    <t>A126232270C</t>
  </si>
  <si>
    <t>A126246526F</t>
  </si>
  <si>
    <t>A126239398T</t>
  </si>
  <si>
    <t>A126231910W</t>
  </si>
  <si>
    <t>A126246166L</t>
  </si>
  <si>
    <t>A126239038L</t>
  </si>
  <si>
    <t>A126232630W</t>
  </si>
  <si>
    <t>A126246886K</t>
  </si>
  <si>
    <t>A126239758K</t>
  </si>
  <si>
    <t>A126232342C</t>
  </si>
  <si>
    <t>A126246598T</t>
  </si>
  <si>
    <t>A126239470X</t>
  </si>
  <si>
    <t>A126231930F</t>
  </si>
  <si>
    <t>A126246186W</t>
  </si>
  <si>
    <t>A126239058W</t>
  </si>
  <si>
    <t>A126232362L</t>
  </si>
  <si>
    <t>A126246618R</t>
  </si>
  <si>
    <t>A126239490J</t>
  </si>
  <si>
    <t>A126232002J</t>
  </si>
  <si>
    <t>A126246258W</t>
  </si>
  <si>
    <t>A126239130C</t>
  </si>
  <si>
    <t>A126232506L</t>
  </si>
  <si>
    <t>A126246762J</t>
  </si>
  <si>
    <t>A126239634J</t>
  </si>
  <si>
    <t>A126232074V</t>
  </si>
  <si>
    <t>A126246330C</t>
  </si>
  <si>
    <t>A126239202C</t>
  </si>
  <si>
    <t>A126232218V</t>
  </si>
  <si>
    <t>A126246474R</t>
  </si>
  <si>
    <t>A126239346R</t>
  </si>
  <si>
    <t>A126231858X</t>
  </si>
  <si>
    <t>A126246114K</t>
  </si>
  <si>
    <t>A126238986V</t>
  </si>
  <si>
    <t>A126232578X</t>
  </si>
  <si>
    <t>A126246834J</t>
  </si>
  <si>
    <t>A126239706J</t>
  </si>
  <si>
    <t>A126232290L</t>
  </si>
  <si>
    <t>A126246546R</t>
  </si>
  <si>
    <t>A126239418R</t>
  </si>
  <si>
    <t>A126231914F</t>
  </si>
  <si>
    <t>A126246170C</t>
  </si>
  <si>
    <t>A126239042C</t>
  </si>
  <si>
    <t>A126232346L</t>
  </si>
  <si>
    <t>A126246602W</t>
  </si>
  <si>
    <t>A126239474J</t>
  </si>
  <si>
    <t>A126231986T</t>
  </si>
  <si>
    <t>A126246242C</t>
  </si>
  <si>
    <t>A126239114C</t>
  </si>
  <si>
    <t>A126232490F</t>
  </si>
  <si>
    <t>A126246746J</t>
  </si>
  <si>
    <t>A126239618J</t>
  </si>
  <si>
    <t>A126232058V</t>
  </si>
  <si>
    <t>A126246314C</t>
  </si>
  <si>
    <t>A126239186R</t>
  </si>
  <si>
    <t>A126232202A</t>
  </si>
  <si>
    <t>A126246458R</t>
  </si>
  <si>
    <t>A126239330W</t>
  </si>
  <si>
    <t>A126231842F</t>
  </si>
  <si>
    <t>A126246098W</t>
  </si>
  <si>
    <t>A126238970A</t>
  </si>
  <si>
    <t>A126232562F</t>
  </si>
  <si>
    <t>A126246818J</t>
  </si>
  <si>
    <t>A126239690A</t>
  </si>
  <si>
    <t>A126232274L</t>
  </si>
  <si>
    <t>A126246530W</t>
  </si>
  <si>
    <t>A126239402W</t>
  </si>
  <si>
    <t>A126231918R</t>
  </si>
  <si>
    <t>A126246174L</t>
  </si>
  <si>
    <t>A126239046L</t>
  </si>
  <si>
    <t>A126232350C</t>
  </si>
  <si>
    <t>A126246606F</t>
  </si>
  <si>
    <t>A126239478T</t>
  </si>
  <si>
    <t>A126231990J</t>
  </si>
  <si>
    <t>A126246246L</t>
  </si>
  <si>
    <t>A126239118L</t>
  </si>
  <si>
    <t>A126232494R</t>
  </si>
  <si>
    <t>A126246750X</t>
  </si>
  <si>
    <t>A126239622X</t>
  </si>
  <si>
    <t>A126232062K</t>
  </si>
  <si>
    <t>A126246318L</t>
  </si>
  <si>
    <t>A126239190F</t>
  </si>
  <si>
    <t>A126232206K</t>
  </si>
  <si>
    <t>A126246462F</t>
  </si>
  <si>
    <t>A126239334F</t>
  </si>
  <si>
    <t>A126231846R</t>
  </si>
  <si>
    <t>A126246102A</t>
  </si>
  <si>
    <t>A126238974K</t>
  </si>
  <si>
    <t>A126232566R</t>
  </si>
  <si>
    <t>A126246822X</t>
  </si>
  <si>
    <t>A126239694K</t>
  </si>
  <si>
    <t>A126232278W</t>
  </si>
  <si>
    <t>A126246534F</t>
  </si>
  <si>
    <t>A126239406F</t>
  </si>
  <si>
    <t>A126231946X</t>
  </si>
  <si>
    <t>A126246202K</t>
  </si>
  <si>
    <t>A126239074W</t>
  </si>
  <si>
    <t>A126232378F</t>
  </si>
  <si>
    <t>A126246634R</t>
  </si>
  <si>
    <t>A126239506R</t>
  </si>
  <si>
    <t>A126232018A</t>
  </si>
  <si>
    <t>A126246274W</t>
  </si>
  <si>
    <t>A126239146W</t>
  </si>
  <si>
    <t>A126232522L</t>
  </si>
  <si>
    <t>A126246778A</t>
  </si>
  <si>
    <t>A126239650J</t>
  </si>
  <si>
    <t>A126232090V</t>
  </si>
  <si>
    <t>A126246346W</t>
  </si>
  <si>
    <t>A126239218W</t>
  </si>
  <si>
    <t>A126232234V</t>
  </si>
  <si>
    <t>A126246490R</t>
  </si>
  <si>
    <t>A126239362R</t>
  </si>
  <si>
    <t>A126231874X</t>
  </si>
  <si>
    <t>A126246130K</t>
  </si>
  <si>
    <t>A126239002K</t>
  </si>
  <si>
    <t>A126232594X</t>
  </si>
  <si>
    <t>A126246850J</t>
  </si>
  <si>
    <t>A126239722J</t>
  </si>
  <si>
    <t>A126232306V</t>
  </si>
  <si>
    <t>A126246562R</t>
  </si>
  <si>
    <t>A126239434R</t>
  </si>
  <si>
    <t>A126231922F</t>
  </si>
  <si>
    <t>A126246178W</t>
  </si>
  <si>
    <t>A126239050C</t>
  </si>
  <si>
    <t>A126232354L</t>
  </si>
  <si>
    <t>A126246610W</t>
  </si>
  <si>
    <t>A126239482J</t>
  </si>
  <si>
    <t>A126231994T</t>
  </si>
  <si>
    <t>A126246250C</t>
  </si>
  <si>
    <t>A126239122C</t>
  </si>
  <si>
    <t>A126232498X</t>
  </si>
  <si>
    <t>A126246754J</t>
  </si>
  <si>
    <t>A126239626J</t>
  </si>
  <si>
    <t>A126232066V</t>
  </si>
  <si>
    <t>A126246322C</t>
  </si>
  <si>
    <t>A126239194R</t>
  </si>
  <si>
    <t>A126232210A</t>
  </si>
  <si>
    <t>A126246466R</t>
  </si>
  <si>
    <t>A126239338R</t>
  </si>
  <si>
    <t>A126231850F</t>
  </si>
  <si>
    <t>A126246106K</t>
  </si>
  <si>
    <t>A126238978V</t>
  </si>
  <si>
    <t>A126232570F</t>
  </si>
  <si>
    <t>A126246826J</t>
  </si>
  <si>
    <t>A126239698V</t>
  </si>
  <si>
    <t>A126232282L</t>
  </si>
  <si>
    <t>A126246538R</t>
  </si>
  <si>
    <t>A126239410W</t>
  </si>
  <si>
    <t>A126231950R</t>
  </si>
  <si>
    <t>A126246206V</t>
  </si>
  <si>
    <t>A126239078F</t>
  </si>
  <si>
    <t>A126232382W</t>
  </si>
  <si>
    <t>A126246638X</t>
  </si>
  <si>
    <t>A126239510F</t>
  </si>
  <si>
    <t>A126232022T</t>
  </si>
  <si>
    <t>A126246278F</t>
  </si>
  <si>
    <t>A126239150L</t>
  </si>
  <si>
    <t>A126232526W</t>
  </si>
  <si>
    <t>A126246782T</t>
  </si>
  <si>
    <t>A126239654T</t>
  </si>
  <si>
    <t>A126232094C</t>
  </si>
  <si>
    <t>A126246350L</t>
  </si>
  <si>
    <t>A126239222L</t>
  </si>
  <si>
    <t>A126232238C</t>
  </si>
  <si>
    <t>A126246494X</t>
  </si>
  <si>
    <t>A126239366X</t>
  </si>
  <si>
    <t>A126231878J</t>
  </si>
  <si>
    <t>A126246134V</t>
  </si>
  <si>
    <t>A126239006V</t>
  </si>
  <si>
    <t>A126232598J</t>
  </si>
  <si>
    <t>A126246854T</t>
  </si>
  <si>
    <t>A126239726T</t>
  </si>
  <si>
    <t>A126232310K</t>
  </si>
  <si>
    <t>A126246566X</t>
  </si>
  <si>
    <t>A126239438X</t>
  </si>
  <si>
    <t>A126235914C</t>
  </si>
  <si>
    <t>A126250170F</t>
  </si>
  <si>
    <t>A126243042F</t>
  </si>
  <si>
    <t>A126236346K</t>
  </si>
  <si>
    <t>A126250602X</t>
  </si>
  <si>
    <t>A126243474K</t>
  </si>
  <si>
    <t>A126235986R</t>
  </si>
  <si>
    <t>A126250242F</t>
  </si>
  <si>
    <t>A126243114F</t>
  </si>
  <si>
    <t>A126236490C</t>
  </si>
  <si>
    <t>A126250746K</t>
  </si>
  <si>
    <t>A126243618K</t>
  </si>
  <si>
    <t>A126236058T</t>
  </si>
  <si>
    <t>A126250314F</t>
  </si>
  <si>
    <t>A126243186T</t>
  </si>
  <si>
    <t>A126236202X</t>
  </si>
  <si>
    <t>A126250458T</t>
  </si>
  <si>
    <t>A126243330X</t>
  </si>
  <si>
    <t>A126235842C</t>
  </si>
  <si>
    <t>A126250098X</t>
  </si>
  <si>
    <t>A126242970C</t>
  </si>
  <si>
    <t>A126236562C</t>
  </si>
  <si>
    <t>A126250818K</t>
  </si>
  <si>
    <t>A126243690C</t>
  </si>
  <si>
    <t>A126236274K</t>
  </si>
  <si>
    <t>A126250530X</t>
  </si>
  <si>
    <t>A126243402X</t>
  </si>
  <si>
    <t>A126235926L</t>
  </si>
  <si>
    <t>A126250182R</t>
  </si>
  <si>
    <t>A126243054R</t>
  </si>
  <si>
    <t>A126236358V</t>
  </si>
  <si>
    <t>A126250614J</t>
  </si>
  <si>
    <t>A126243486V</t>
  </si>
  <si>
    <t>A126235998X</t>
  </si>
  <si>
    <t>A126250254R</t>
  </si>
  <si>
    <t>A126243126R</t>
  </si>
  <si>
    <t>A126236502A</t>
  </si>
  <si>
    <t>A126250758V</t>
  </si>
  <si>
    <t>A126243630A</t>
  </si>
  <si>
    <t>A126236070J</t>
  </si>
  <si>
    <t>A126250326R</t>
  </si>
  <si>
    <t>A126243198A</t>
  </si>
  <si>
    <t>Queensland ;  &gt;&gt; Too many applicants for available jobs ;  Persons ;</t>
  </si>
  <si>
    <t>Queensland ;  &gt;&gt; Too many applicants for available jobs ;  &gt; Males ;</t>
  </si>
  <si>
    <t>Queensland ;  &gt;&gt; Too many applicants for available jobs ;  &gt; Females ;</t>
  </si>
  <si>
    <t>Queensland ;  &gt;&gt; Lacked necessary skills or education ;  Persons ;</t>
  </si>
  <si>
    <t>Queensland ;  &gt;&gt; Lacked necessary skills or education ;  &gt; Males ;</t>
  </si>
  <si>
    <t>Queensland ;  &gt;&gt; Lacked necessary skills or education ;  &gt; Females ;</t>
  </si>
  <si>
    <t>Queensland ;  &gt;&gt; Considered too young or too old by employers ;  Persons ;</t>
  </si>
  <si>
    <t>Queensland ;  &gt;&gt; Considered too young or too old by employers ;  &gt; Males ;</t>
  </si>
  <si>
    <t>Queensland ;  &gt;&gt; Considered too young or too old by employers ;  &gt; Females ;</t>
  </si>
  <si>
    <t>Queensland ;  &gt;&gt;&gt; Considered too young by employers ;  Persons ;</t>
  </si>
  <si>
    <t>Queensland ;  &gt;&gt;&gt; Considered too young by employers ;  &gt; Males ;</t>
  </si>
  <si>
    <t>Queensland ;  &gt;&gt;&gt; Considered too young by employers ;  &gt; Females ;</t>
  </si>
  <si>
    <t>Queensland ;  &gt;&gt;&gt; Considered too old by employers ;  Persons ;</t>
  </si>
  <si>
    <t>Queensland ;  &gt;&gt;&gt; Considered too old by employers ;  &gt; Males ;</t>
  </si>
  <si>
    <t>Queensland ;  &gt;&gt;&gt; Considered too old by employers ;  &gt; Females ;</t>
  </si>
  <si>
    <t>Queensland ;  &gt;&gt; Insufficient work experience ;  Persons ;</t>
  </si>
  <si>
    <t>Queensland ;  &gt;&gt; Insufficient work experience ;  &gt; Males ;</t>
  </si>
  <si>
    <t>Queensland ;  &gt;&gt; Insufficient work experience ;  &gt; Females ;</t>
  </si>
  <si>
    <t>Queensland ;  &gt;&gt; No vacancies at all ;  Persons ;</t>
  </si>
  <si>
    <t>Queensland ;  &gt;&gt; No vacancies at all ;  &gt; Males ;</t>
  </si>
  <si>
    <t>Queensland ;  &gt;&gt; No vacancies at all ;  &gt; Females ;</t>
  </si>
  <si>
    <t>Queensland ;  &gt;&gt; No vacancies in line of work ;  Persons ;</t>
  </si>
  <si>
    <t>Queensland ;  &gt;&gt; No vacancies in line of work ;  &gt; Males ;</t>
  </si>
  <si>
    <t>Queensland ;  &gt;&gt; No vacancies in line of work ;  &gt; Females ;</t>
  </si>
  <si>
    <t>Queensland ;  &gt;&gt; Too far to travel or transport problems ;  Persons ;</t>
  </si>
  <si>
    <t>Queensland ;  &gt;&gt; Too far to travel or transport problems ;  &gt; Males ;</t>
  </si>
  <si>
    <t>Queensland ;  &gt;&gt; Too far to travel or transport problems ;  &gt; Females ;</t>
  </si>
  <si>
    <t>A126236214J</t>
  </si>
  <si>
    <t>A126250470J</t>
  </si>
  <si>
    <t>A126243342J</t>
  </si>
  <si>
    <t>A126235854L</t>
  </si>
  <si>
    <t>A126250110C</t>
  </si>
  <si>
    <t>A126242982L</t>
  </si>
  <si>
    <t>A126236574L</t>
  </si>
  <si>
    <t>A126250830A</t>
  </si>
  <si>
    <t>A126243702A</t>
  </si>
  <si>
    <t>A126236286V</t>
  </si>
  <si>
    <t>A126250542J</t>
  </si>
  <si>
    <t>A126243414J</t>
  </si>
  <si>
    <t>A126235894F</t>
  </si>
  <si>
    <t>A126250150W</t>
  </si>
  <si>
    <t>A126243022W</t>
  </si>
  <si>
    <t>A126236326A</t>
  </si>
  <si>
    <t>A126250582A</t>
  </si>
  <si>
    <t>A126243454A</t>
  </si>
  <si>
    <t>A126235966F</t>
  </si>
  <si>
    <t>A126250222W</t>
  </si>
  <si>
    <t>A126243094J</t>
  </si>
  <si>
    <t>A126236470V</t>
  </si>
  <si>
    <t>A126250726A</t>
  </si>
  <si>
    <t>A126243598L</t>
  </si>
  <si>
    <t>A126236038J</t>
  </si>
  <si>
    <t>A126250294J</t>
  </si>
  <si>
    <t>A126243166J</t>
  </si>
  <si>
    <t>A126236182A</t>
  </si>
  <si>
    <t>A126250438J</t>
  </si>
  <si>
    <t>A126243310R</t>
  </si>
  <si>
    <t>A126235822V</t>
  </si>
  <si>
    <t>A126250078R</t>
  </si>
  <si>
    <t>A126242950V</t>
  </si>
  <si>
    <t>A126236542V</t>
  </si>
  <si>
    <t>A126250798L</t>
  </si>
  <si>
    <t>A126243670V</t>
  </si>
  <si>
    <t>A126236254A</t>
  </si>
  <si>
    <t>A126250510R</t>
  </si>
  <si>
    <t>A126243382A</t>
  </si>
  <si>
    <t>A126235930C</t>
  </si>
  <si>
    <t>A126250186X</t>
  </si>
  <si>
    <t>A126243058X</t>
  </si>
  <si>
    <t>A126236362K</t>
  </si>
  <si>
    <t>A126250618T</t>
  </si>
  <si>
    <t>A126243490K</t>
  </si>
  <si>
    <t>A126236002F</t>
  </si>
  <si>
    <t>A126250258X</t>
  </si>
  <si>
    <t>A126243130F</t>
  </si>
  <si>
    <t>A126236506K</t>
  </si>
  <si>
    <t>A126250762K</t>
  </si>
  <si>
    <t>A126243634K</t>
  </si>
  <si>
    <t>A126236074T</t>
  </si>
  <si>
    <t>A126250330F</t>
  </si>
  <si>
    <t>A126243202F</t>
  </si>
  <si>
    <t>A126236218T</t>
  </si>
  <si>
    <t>A126250474T</t>
  </si>
  <si>
    <t>A126243346T</t>
  </si>
  <si>
    <t>A126235858W</t>
  </si>
  <si>
    <t>A126250114L</t>
  </si>
  <si>
    <t>A126242986W</t>
  </si>
  <si>
    <t>A126236578W</t>
  </si>
  <si>
    <t>A126250834K</t>
  </si>
  <si>
    <t>A126243706K</t>
  </si>
  <si>
    <t>A126236290K</t>
  </si>
  <si>
    <t>A126250546T</t>
  </si>
  <si>
    <t>A126243418T</t>
  </si>
  <si>
    <t>A126235934L</t>
  </si>
  <si>
    <t>A126250190R</t>
  </si>
  <si>
    <t>A126243062R</t>
  </si>
  <si>
    <t>A126236366V</t>
  </si>
  <si>
    <t>A126250622J</t>
  </si>
  <si>
    <t>A126243494V</t>
  </si>
  <si>
    <t>A126236006R</t>
  </si>
  <si>
    <t>A126250262R</t>
  </si>
  <si>
    <t>A126243134R</t>
  </si>
  <si>
    <t>A126236510A</t>
  </si>
  <si>
    <t>A126250766V</t>
  </si>
  <si>
    <t>A126243638V</t>
  </si>
  <si>
    <t>A126236078A</t>
  </si>
  <si>
    <t>A126250334R</t>
  </si>
  <si>
    <t>A126243206R</t>
  </si>
  <si>
    <t>A126236222J</t>
  </si>
  <si>
    <t>A126250478A</t>
  </si>
  <si>
    <t>A126243350J</t>
  </si>
  <si>
    <t>A126235862L</t>
  </si>
  <si>
    <t>A126250118W</t>
  </si>
  <si>
    <t>A126242990L</t>
  </si>
  <si>
    <t>A126236582L</t>
  </si>
  <si>
    <t>A126250838V</t>
  </si>
  <si>
    <t>A126243710A</t>
  </si>
  <si>
    <t>A126236294V</t>
  </si>
  <si>
    <t>A126250550J</t>
  </si>
  <si>
    <t>A126243422J</t>
  </si>
  <si>
    <t>A126235898R</t>
  </si>
  <si>
    <t>A126250154F</t>
  </si>
  <si>
    <t>A126243026F</t>
  </si>
  <si>
    <t>A126236330T</t>
  </si>
  <si>
    <t>A126250586K</t>
  </si>
  <si>
    <t>A126243458K</t>
  </si>
  <si>
    <t>A126235970W</t>
  </si>
  <si>
    <t>A126250226F</t>
  </si>
  <si>
    <t>A126243098T</t>
  </si>
  <si>
    <t>A126236474C</t>
  </si>
  <si>
    <t>A126250730T</t>
  </si>
  <si>
    <t>A126243602T</t>
  </si>
  <si>
    <t>A126236042X</t>
  </si>
  <si>
    <t>A126250298T</t>
  </si>
  <si>
    <t>A126243170X</t>
  </si>
  <si>
    <t>A126236186K</t>
  </si>
  <si>
    <t>A126250442X</t>
  </si>
  <si>
    <t>A126243314X</t>
  </si>
  <si>
    <t>A126235826C</t>
  </si>
  <si>
    <t>A126250082F</t>
  </si>
  <si>
    <t>A126242954C</t>
  </si>
  <si>
    <t>A126236546C</t>
  </si>
  <si>
    <t>A126250802T</t>
  </si>
  <si>
    <t>A126243674C</t>
  </si>
  <si>
    <t>A126236258K</t>
  </si>
  <si>
    <t>A126250514X</t>
  </si>
  <si>
    <t>A126243386K</t>
  </si>
  <si>
    <t>A126235902V</t>
  </si>
  <si>
    <t>A126250158R</t>
  </si>
  <si>
    <t>A126243030W</t>
  </si>
  <si>
    <t>A126236334A</t>
  </si>
  <si>
    <t>A126250590A</t>
  </si>
  <si>
    <t>A126243462A</t>
  </si>
  <si>
    <t>A126235974F</t>
  </si>
  <si>
    <t>A126250230W</t>
  </si>
  <si>
    <t>A126243102W</t>
  </si>
  <si>
    <t>A126236478L</t>
  </si>
  <si>
    <t>A126250734A</t>
  </si>
  <si>
    <t>A126243606A</t>
  </si>
  <si>
    <t>A126236046J</t>
  </si>
  <si>
    <t>A126250302W</t>
  </si>
  <si>
    <t>A126243174J</t>
  </si>
  <si>
    <t>A126236190A</t>
  </si>
  <si>
    <t>A126250446J</t>
  </si>
  <si>
    <t>A126243318J</t>
  </si>
  <si>
    <t>A126235830V</t>
  </si>
  <si>
    <t>A126250086R</t>
  </si>
  <si>
    <t>A126242958L</t>
  </si>
  <si>
    <t>A126236550V</t>
  </si>
  <si>
    <t>A126250806A</t>
  </si>
  <si>
    <t>A126243678L</t>
  </si>
  <si>
    <t>A126236262A</t>
  </si>
  <si>
    <t>A126250518J</t>
  </si>
  <si>
    <t>A126243390A</t>
  </si>
  <si>
    <t>A126235918L</t>
  </si>
  <si>
    <t>A126250174R</t>
  </si>
  <si>
    <t>A126243046R</t>
  </si>
  <si>
    <t>A126236350A</t>
  </si>
  <si>
    <t>A126250606J</t>
  </si>
  <si>
    <t>A126243478V</t>
  </si>
  <si>
    <t>A126235990F</t>
  </si>
  <si>
    <t>A126250246R</t>
  </si>
  <si>
    <t>A126243118R</t>
  </si>
  <si>
    <t>A126236494L</t>
  </si>
  <si>
    <t>A126250750A</t>
  </si>
  <si>
    <t>A126243622A</t>
  </si>
  <si>
    <t>A126236062J</t>
  </si>
  <si>
    <t>A126250318R</t>
  </si>
  <si>
    <t>A126243190J</t>
  </si>
  <si>
    <t>A126236206J</t>
  </si>
  <si>
    <t>A126250462J</t>
  </si>
  <si>
    <t>A126243334J</t>
  </si>
  <si>
    <t>A126235846L</t>
  </si>
  <si>
    <t>A126250102C</t>
  </si>
  <si>
    <t>A126242974L</t>
  </si>
  <si>
    <t>A126236566L</t>
  </si>
  <si>
    <t>A126250822A</t>
  </si>
  <si>
    <t>A126243694L</t>
  </si>
  <si>
    <t>A126236278V</t>
  </si>
  <si>
    <t>A126250534J</t>
  </si>
  <si>
    <t>A126243406J</t>
  </si>
  <si>
    <t>A126235886F</t>
  </si>
  <si>
    <t>A126250142W</t>
  </si>
  <si>
    <t>A126243014W</t>
  </si>
  <si>
    <t>A126236318A</t>
  </si>
  <si>
    <t>A126250574A</t>
  </si>
  <si>
    <t>A126243446A</t>
  </si>
  <si>
    <t>A126235958F</t>
  </si>
  <si>
    <t>A126250214W</t>
  </si>
  <si>
    <t>A126243086J</t>
  </si>
  <si>
    <t>A126236462V</t>
  </si>
  <si>
    <t>A126250718A</t>
  </si>
  <si>
    <t>A126243590V</t>
  </si>
  <si>
    <t>A126236030R</t>
  </si>
  <si>
    <t>A126250286J</t>
  </si>
  <si>
    <t>A126243158J</t>
  </si>
  <si>
    <t>A126236174A</t>
  </si>
  <si>
    <t>A126250430R</t>
  </si>
  <si>
    <t>A126243302R</t>
  </si>
  <si>
    <t>A126235814V</t>
  </si>
  <si>
    <t>A126250070W</t>
  </si>
  <si>
    <t>A126242942V</t>
  </si>
  <si>
    <t>A126236534V</t>
  </si>
  <si>
    <t>A126250790V</t>
  </si>
  <si>
    <t>A126243662V</t>
  </si>
  <si>
    <t>A126236246A</t>
  </si>
  <si>
    <t>A126250502R</t>
  </si>
  <si>
    <t>A126243374A</t>
  </si>
  <si>
    <t>A126235938W</t>
  </si>
  <si>
    <t>A126250194X</t>
  </si>
  <si>
    <t>A126243066X</t>
  </si>
  <si>
    <t>A126236370K</t>
  </si>
  <si>
    <t>A126250626T</t>
  </si>
  <si>
    <t>A126243498C</t>
  </si>
  <si>
    <t>A126236010F</t>
  </si>
  <si>
    <t>A126250266X</t>
  </si>
  <si>
    <t>A126243138X</t>
  </si>
  <si>
    <t>A126236514K</t>
  </si>
  <si>
    <t>A126250770K</t>
  </si>
  <si>
    <t>A126243642K</t>
  </si>
  <si>
    <t>A126236082T</t>
  </si>
  <si>
    <t>A126250338X</t>
  </si>
  <si>
    <t>A126243210F</t>
  </si>
  <si>
    <t>A126236226T</t>
  </si>
  <si>
    <t>A126250482T</t>
  </si>
  <si>
    <t>A126243354T</t>
  </si>
  <si>
    <t>A126235866W</t>
  </si>
  <si>
    <t>A126250122L</t>
  </si>
  <si>
    <t>A126242994W</t>
  </si>
  <si>
    <t>A126236586W</t>
  </si>
  <si>
    <t>A126250842K</t>
  </si>
  <si>
    <t>A126243714K</t>
  </si>
  <si>
    <t>A126236298C</t>
  </si>
  <si>
    <t>A126250554T</t>
  </si>
  <si>
    <t>A126243426T</t>
  </si>
  <si>
    <t>A126235922C</t>
  </si>
  <si>
    <t>A126250178X</t>
  </si>
  <si>
    <t>A126243050F</t>
  </si>
  <si>
    <t>A126236354K</t>
  </si>
  <si>
    <t>A126250610X</t>
  </si>
  <si>
    <t>A126243482K</t>
  </si>
  <si>
    <t>A126235994R</t>
  </si>
  <si>
    <t>A126250250F</t>
  </si>
  <si>
    <t>A126243122F</t>
  </si>
  <si>
    <t>A126236498W</t>
  </si>
  <si>
    <t>A126250754K</t>
  </si>
  <si>
    <t>A126243626K</t>
  </si>
  <si>
    <t>A126236066T</t>
  </si>
  <si>
    <t>A126250322F</t>
  </si>
  <si>
    <t>A126243194T</t>
  </si>
  <si>
    <t>A126236210X</t>
  </si>
  <si>
    <t>A126250466T</t>
  </si>
  <si>
    <t>A126243338T</t>
  </si>
  <si>
    <t>A126235850C</t>
  </si>
  <si>
    <t>A126250106L</t>
  </si>
  <si>
    <t>A126242978W</t>
  </si>
  <si>
    <t>A126236570C</t>
  </si>
  <si>
    <t>Queensland ;  &gt;&gt; Own ill health or disability ;  Persons ;</t>
  </si>
  <si>
    <t>Queensland ;  &gt;&gt; Own ill health or disability ;  &gt; Males ;</t>
  </si>
  <si>
    <t>Queensland ;  &gt;&gt; Own ill health or disability ;  &gt; Females ;</t>
  </si>
  <si>
    <t>Queensland ;  &gt;&gt; Language difficulties ;  Persons ;</t>
  </si>
  <si>
    <t>Queensland ;  &gt;&gt; Language difficulties ;  &gt; Males ;</t>
  </si>
  <si>
    <t>Queensland ;  &gt;&gt; Language difficulties ;  &gt; Females ;</t>
  </si>
  <si>
    <t>Queensland ;  &gt;&gt; No jobs with suitable hours ;  Persons ;</t>
  </si>
  <si>
    <t>Queensland ;  &gt;&gt; No jobs with suitable hours ;  &gt; Males ;</t>
  </si>
  <si>
    <t>Queensland ;  &gt;&gt; No jobs with suitable hours ;  &gt; Females ;</t>
  </si>
  <si>
    <t>Queensland ;  &gt;&gt; Child care or other family considerations ;  Persons ;</t>
  </si>
  <si>
    <t>Queensland ;  &gt;&gt; Child care or other family considerations ;  &gt; Males ;</t>
  </si>
  <si>
    <t>Queensland ;  &gt;&gt; Child care or other family considerations ;  &gt; Females ;</t>
  </si>
  <si>
    <t>Queensland ;  &gt;&gt; No feedback from employers ;  Persons ;</t>
  </si>
  <si>
    <t>Queensland ;  &gt;&gt; No feedback from employers ;  &gt; Males ;</t>
  </si>
  <si>
    <t>Queensland ;  &gt;&gt; No feedback from employers ;  &gt; Females ;</t>
  </si>
  <si>
    <t>Queensland ;  &gt;&gt; Other difficulties ;  Persons ;</t>
  </si>
  <si>
    <t>Queensland ;  &gt;&gt; Other difficulties ;  &gt; Males ;</t>
  </si>
  <si>
    <t>Queensland ;  &gt;&gt; Other difficulties ;  &gt; Females ;</t>
  </si>
  <si>
    <t>Queensland ;  &gt; Did not have difficulty finding work ;  Persons ;</t>
  </si>
  <si>
    <t>Queensland ;  &gt; Did not have difficulty finding work ;  &gt; Males ;</t>
  </si>
  <si>
    <t>Queensland ;  &gt; Did not have difficulty finding work ;  &gt; Females ;</t>
  </si>
  <si>
    <t>South Australia ;  Unemployed total ;  Persons ;</t>
  </si>
  <si>
    <t>South Australia ;  Unemployed total ;  &gt; Males ;</t>
  </si>
  <si>
    <t>South Australia ;  Unemployed total ;  &gt; Females ;</t>
  </si>
  <si>
    <t>South Australia ;  &gt; Had difficulty finding work ;  Persons ;</t>
  </si>
  <si>
    <t>South Australia ;  &gt; Had difficulty finding work ;  &gt; Males ;</t>
  </si>
  <si>
    <t>South Australia ;  &gt; Had difficulty finding work ;  &gt; Females ;</t>
  </si>
  <si>
    <t>South Australia ;  &gt;&gt; Too many applicants for available jobs ;  Persons ;</t>
  </si>
  <si>
    <t>South Australia ;  &gt;&gt; Too many applicants for available jobs ;  &gt; Males ;</t>
  </si>
  <si>
    <t>A126250826K</t>
  </si>
  <si>
    <t>A126243698W</t>
  </si>
  <si>
    <t>A126236282K</t>
  </si>
  <si>
    <t>A126250538T</t>
  </si>
  <si>
    <t>A126243410X</t>
  </si>
  <si>
    <t>A126235942L</t>
  </si>
  <si>
    <t>A126250198J</t>
  </si>
  <si>
    <t>A126243070R</t>
  </si>
  <si>
    <t>A126236374V</t>
  </si>
  <si>
    <t>A126250630J</t>
  </si>
  <si>
    <t>A126243502J</t>
  </si>
  <si>
    <t>A126236014R</t>
  </si>
  <si>
    <t>A126250270R</t>
  </si>
  <si>
    <t>A126243142R</t>
  </si>
  <si>
    <t>A126236518V</t>
  </si>
  <si>
    <t>A126250774V</t>
  </si>
  <si>
    <t>A126243646V</t>
  </si>
  <si>
    <t>A126236086A</t>
  </si>
  <si>
    <t>A126250342R</t>
  </si>
  <si>
    <t>A126243214R</t>
  </si>
  <si>
    <t>A126236230J</t>
  </si>
  <si>
    <t>A126250486A</t>
  </si>
  <si>
    <t>A126243358A</t>
  </si>
  <si>
    <t>A126235870L</t>
  </si>
  <si>
    <t>A126250126W</t>
  </si>
  <si>
    <t>A126242998F</t>
  </si>
  <si>
    <t>A126236590L</t>
  </si>
  <si>
    <t>A126250846V</t>
  </si>
  <si>
    <t>A126243718V</t>
  </si>
  <si>
    <t>A126236302J</t>
  </si>
  <si>
    <t>A126250558A</t>
  </si>
  <si>
    <t>A126243430J</t>
  </si>
  <si>
    <t>A126235890W</t>
  </si>
  <si>
    <t>A126250146F</t>
  </si>
  <si>
    <t>A126243018F</t>
  </si>
  <si>
    <t>A126236322T</t>
  </si>
  <si>
    <t>A126250578K</t>
  </si>
  <si>
    <t>A126243450T</t>
  </si>
  <si>
    <t>A126235962W</t>
  </si>
  <si>
    <t>A126250218F</t>
  </si>
  <si>
    <t>A126243090X</t>
  </si>
  <si>
    <t>A126236466C</t>
  </si>
  <si>
    <t>A126250722T</t>
  </si>
  <si>
    <t>A126243594C</t>
  </si>
  <si>
    <t>A126236034X</t>
  </si>
  <si>
    <t>A126250290X</t>
  </si>
  <si>
    <t>A126243162X</t>
  </si>
  <si>
    <t>A126236178K</t>
  </si>
  <si>
    <t>A126250434X</t>
  </si>
  <si>
    <t>A126243306X</t>
  </si>
  <si>
    <t>A126235818C</t>
  </si>
  <si>
    <t>A126250074F</t>
  </si>
  <si>
    <t>A126242946C</t>
  </si>
  <si>
    <t>A126236538C</t>
  </si>
  <si>
    <t>A126250794C</t>
  </si>
  <si>
    <t>A126243666C</t>
  </si>
  <si>
    <t>A126236250T</t>
  </si>
  <si>
    <t>A126250506X</t>
  </si>
  <si>
    <t>A126243378K</t>
  </si>
  <si>
    <t>A126235874W</t>
  </si>
  <si>
    <t>A126250130L</t>
  </si>
  <si>
    <t>A126243002L</t>
  </si>
  <si>
    <t>A126236306T</t>
  </si>
  <si>
    <t>A126250562T</t>
  </si>
  <si>
    <t>A126243434T</t>
  </si>
  <si>
    <t>A126235946W</t>
  </si>
  <si>
    <t>A126250202L</t>
  </si>
  <si>
    <t>A126243074X</t>
  </si>
  <si>
    <t>A126236450K</t>
  </si>
  <si>
    <t>A126250706T</t>
  </si>
  <si>
    <t>A126243578C</t>
  </si>
  <si>
    <t>A126236018X</t>
  </si>
  <si>
    <t>A126250274X</t>
  </si>
  <si>
    <t>A126243146X</t>
  </si>
  <si>
    <t>A126236162T</t>
  </si>
  <si>
    <t>A126250418X</t>
  </si>
  <si>
    <t>A126243290T</t>
  </si>
  <si>
    <t>A126235802K</t>
  </si>
  <si>
    <t>A126250058F</t>
  </si>
  <si>
    <t>A126242930K</t>
  </si>
  <si>
    <t>A126236522K</t>
  </si>
  <si>
    <t>A126250778C</t>
  </si>
  <si>
    <t>A126243650K</t>
  </si>
  <si>
    <t>A126236234T</t>
  </si>
  <si>
    <t>A126250490T</t>
  </si>
  <si>
    <t>A126243362T</t>
  </si>
  <si>
    <t>A126235878F</t>
  </si>
  <si>
    <t>A126250134W</t>
  </si>
  <si>
    <t>A126243006W</t>
  </si>
  <si>
    <t>A126236310J</t>
  </si>
  <si>
    <t>A126250566A</t>
  </si>
  <si>
    <t>A126243438A</t>
  </si>
  <si>
    <t>A126235950L</t>
  </si>
  <si>
    <t>A126250206W</t>
  </si>
  <si>
    <t>A126243078J</t>
  </si>
  <si>
    <t>A126236454V</t>
  </si>
  <si>
    <t>A126250710J</t>
  </si>
  <si>
    <t>A126243582V</t>
  </si>
  <si>
    <t>A126236022R</t>
  </si>
  <si>
    <t>A126250278J</t>
  </si>
  <si>
    <t>A126243150R</t>
  </si>
  <si>
    <t>A126236166A</t>
  </si>
  <si>
    <t>A126250422R</t>
  </si>
  <si>
    <t>A126243294A</t>
  </si>
  <si>
    <t>A126235806V</t>
  </si>
  <si>
    <t>A126250062W</t>
  </si>
  <si>
    <t>A126242934V</t>
  </si>
  <si>
    <t>A126236526V</t>
  </si>
  <si>
    <t>A126250782V</t>
  </si>
  <si>
    <t>A126243654V</t>
  </si>
  <si>
    <t>A126236238A</t>
  </si>
  <si>
    <t>A126250494A</t>
  </si>
  <si>
    <t>A126243366A</t>
  </si>
  <si>
    <t>A126235906C</t>
  </si>
  <si>
    <t>A126250162F</t>
  </si>
  <si>
    <t>A126243034F</t>
  </si>
  <si>
    <t>A126236338K</t>
  </si>
  <si>
    <t>A126250594K</t>
  </si>
  <si>
    <t>A126243466K</t>
  </si>
  <si>
    <t>A126235978R</t>
  </si>
  <si>
    <t>A126250234F</t>
  </si>
  <si>
    <t>A126243106F</t>
  </si>
  <si>
    <t>A126236482C</t>
  </si>
  <si>
    <t>A126250738K</t>
  </si>
  <si>
    <t>A126243610T</t>
  </si>
  <si>
    <t>A126236050X</t>
  </si>
  <si>
    <t>A126250306F</t>
  </si>
  <si>
    <t>A126243178T</t>
  </si>
  <si>
    <t>A126236194K</t>
  </si>
  <si>
    <t>A126250450X</t>
  </si>
  <si>
    <t>A126243322X</t>
  </si>
  <si>
    <t>A126235834C</t>
  </si>
  <si>
    <t>A126250090F</t>
  </si>
  <si>
    <t>A126242962C</t>
  </si>
  <si>
    <t>A126236554C</t>
  </si>
  <si>
    <t>A126250810T</t>
  </si>
  <si>
    <t>A126243682C</t>
  </si>
  <si>
    <t>A126236266K</t>
  </si>
  <si>
    <t>A126250522X</t>
  </si>
  <si>
    <t>A126243394K</t>
  </si>
  <si>
    <t>A126235882W</t>
  </si>
  <si>
    <t>A126250138F</t>
  </si>
  <si>
    <t>A126243010L</t>
  </si>
  <si>
    <t>A126236314T</t>
  </si>
  <si>
    <t>A126250570T</t>
  </si>
  <si>
    <t>A126243442T</t>
  </si>
  <si>
    <t>A126235954W</t>
  </si>
  <si>
    <t>A126250210L</t>
  </si>
  <si>
    <t>A126243082X</t>
  </si>
  <si>
    <t>A126236458C</t>
  </si>
  <si>
    <t>A126250714T</t>
  </si>
  <si>
    <t>A126243586C</t>
  </si>
  <si>
    <t>A126236026X</t>
  </si>
  <si>
    <t>A126250282X</t>
  </si>
  <si>
    <t>A126243154X</t>
  </si>
  <si>
    <t>A126236170T</t>
  </si>
  <si>
    <t>A126250426X</t>
  </si>
  <si>
    <t>A126243298K</t>
  </si>
  <si>
    <t>A126235810K</t>
  </si>
  <si>
    <t>A126250066F</t>
  </si>
  <si>
    <t>A126242938C</t>
  </si>
  <si>
    <t>A126236530K</t>
  </si>
  <si>
    <t>A126250786C</t>
  </si>
  <si>
    <t>A126243658C</t>
  </si>
  <si>
    <t>A126236242T</t>
  </si>
  <si>
    <t>A126250498K</t>
  </si>
  <si>
    <t>A126243370T</t>
  </si>
  <si>
    <t>A126235910V</t>
  </si>
  <si>
    <t>A126250166R</t>
  </si>
  <si>
    <t>A126243038R</t>
  </si>
  <si>
    <t>A126236342A</t>
  </si>
  <si>
    <t>A126250598V</t>
  </si>
  <si>
    <t>A126243470A</t>
  </si>
  <si>
    <t>A126235982F</t>
  </si>
  <si>
    <t>A126250238R</t>
  </si>
  <si>
    <t>A126243110W</t>
  </si>
  <si>
    <t>A126236486L</t>
  </si>
  <si>
    <t>A126250742A</t>
  </si>
  <si>
    <t>A126243614A</t>
  </si>
  <si>
    <t>A126236054J</t>
  </si>
  <si>
    <t>A126250310W</t>
  </si>
  <si>
    <t>A126243182J</t>
  </si>
  <si>
    <t>A126236198V</t>
  </si>
  <si>
    <t>A126250454J</t>
  </si>
  <si>
    <t>A126243326J</t>
  </si>
  <si>
    <t>A126235838L</t>
  </si>
  <si>
    <t>A126250094R</t>
  </si>
  <si>
    <t>A126242966L</t>
  </si>
  <si>
    <t>A126236558L</t>
  </si>
  <si>
    <t>A126250814A</t>
  </si>
  <si>
    <t>A126243686L</t>
  </si>
  <si>
    <t>A126236270A</t>
  </si>
  <si>
    <t>A126250526J</t>
  </si>
  <si>
    <t>A126243398V</t>
  </si>
  <si>
    <t>A126236706C</t>
  </si>
  <si>
    <t>A126250962C</t>
  </si>
  <si>
    <t>A126243834C</t>
  </si>
  <si>
    <t>A126237138K</t>
  </si>
  <si>
    <t>A126251394K</t>
  </si>
  <si>
    <t>A126244266K</t>
  </si>
  <si>
    <t>A126236778R</t>
  </si>
  <si>
    <t>A126251034F</t>
  </si>
  <si>
    <t>A126243906C</t>
  </si>
  <si>
    <t>A126237282C</t>
  </si>
  <si>
    <t>A126251538K</t>
  </si>
  <si>
    <t>A126244410T</t>
  </si>
  <si>
    <t>A126236850W</t>
  </si>
  <si>
    <t>A126251106F</t>
  </si>
  <si>
    <t>A126243978R</t>
  </si>
  <si>
    <t>A126236994J</t>
  </si>
  <si>
    <t>A126251250X</t>
  </si>
  <si>
    <t>A126244122X</t>
  </si>
  <si>
    <t>A126236634C</t>
  </si>
  <si>
    <t>A126250890C</t>
  </si>
  <si>
    <t>A126243762C</t>
  </si>
  <si>
    <t>A126237354C</t>
  </si>
  <si>
    <t>A126251610T</t>
  </si>
  <si>
    <t>A126244482C</t>
  </si>
  <si>
    <t>A126237066K</t>
  </si>
  <si>
    <t>A126251322X</t>
  </si>
  <si>
    <t>A126244194K</t>
  </si>
  <si>
    <t>A126236718L</t>
  </si>
  <si>
    <t>A126250974L</t>
  </si>
  <si>
    <t>A126243846L</t>
  </si>
  <si>
    <t>A126237150A</t>
  </si>
  <si>
    <t>A126251406J</t>
  </si>
  <si>
    <t>A126244278V</t>
  </si>
  <si>
    <t>A126236790F</t>
  </si>
  <si>
    <t>A126251046R</t>
  </si>
  <si>
    <t>A126243918L</t>
  </si>
  <si>
    <t>A126237294L</t>
  </si>
  <si>
    <t>A126251550A</t>
  </si>
  <si>
    <t>A126244422A</t>
  </si>
  <si>
    <t>A126236862F</t>
  </si>
  <si>
    <t>A126251118R</t>
  </si>
  <si>
    <t>A126243990F</t>
  </si>
  <si>
    <t>A126237006J</t>
  </si>
  <si>
    <t>A126251262J</t>
  </si>
  <si>
    <t>A126244134J</t>
  </si>
  <si>
    <t>A126236646L</t>
  </si>
  <si>
    <t>A126250902A</t>
  </si>
  <si>
    <t>A126243774L</t>
  </si>
  <si>
    <t>A126237366L</t>
  </si>
  <si>
    <t>A126251622A</t>
  </si>
  <si>
    <t>A126244494L</t>
  </si>
  <si>
    <t>A126237078V</t>
  </si>
  <si>
    <t>A126251334J</t>
  </si>
  <si>
    <t>A126244206J</t>
  </si>
  <si>
    <t>A126236686F</t>
  </si>
  <si>
    <t>A126250942V</t>
  </si>
  <si>
    <t>South Australia ;  &gt;&gt; Too many applicants for available jobs ;  &gt; Females ;</t>
  </si>
  <si>
    <t>South Australia ;  &gt;&gt; Lacked necessary skills or education ;  Persons ;</t>
  </si>
  <si>
    <t>South Australia ;  &gt;&gt; Lacked necessary skills or education ;  &gt; Males ;</t>
  </si>
  <si>
    <t>South Australia ;  &gt;&gt; Lacked necessary skills or education ;  &gt; Females ;</t>
  </si>
  <si>
    <t>South Australia ;  &gt;&gt; Considered too young or too old by employers ;  Persons ;</t>
  </si>
  <si>
    <t>South Australia ;  &gt;&gt; Considered too young or too old by employers ;  &gt; Males ;</t>
  </si>
  <si>
    <t>South Australia ;  &gt;&gt; Considered too young or too old by employers ;  &gt; Females ;</t>
  </si>
  <si>
    <t>South Australia ;  &gt;&gt;&gt; Considered too young by employers ;  Persons ;</t>
  </si>
  <si>
    <t>South Australia ;  &gt;&gt;&gt; Considered too young by employers ;  &gt; Males ;</t>
  </si>
  <si>
    <t>South Australia ;  &gt;&gt;&gt; Considered too young by employers ;  &gt; Females ;</t>
  </si>
  <si>
    <t>South Australia ;  &gt;&gt;&gt; Considered too old by employers ;  Persons ;</t>
  </si>
  <si>
    <t>South Australia ;  &gt;&gt;&gt; Considered too old by employers ;  &gt; Males ;</t>
  </si>
  <si>
    <t>South Australia ;  &gt;&gt;&gt; Considered too old by employers ;  &gt; Females ;</t>
  </si>
  <si>
    <t>South Australia ;  &gt;&gt; Insufficient work experience ;  Persons ;</t>
  </si>
  <si>
    <t>South Australia ;  &gt;&gt; Insufficient work experience ;  &gt; Males ;</t>
  </si>
  <si>
    <t>South Australia ;  &gt;&gt; Insufficient work experience ;  &gt; Females ;</t>
  </si>
  <si>
    <t>South Australia ;  &gt;&gt; No vacancies at all ;  Persons ;</t>
  </si>
  <si>
    <t>South Australia ;  &gt;&gt; No vacancies at all ;  &gt; Males ;</t>
  </si>
  <si>
    <t>South Australia ;  &gt;&gt; No vacancies at all ;  &gt; Females ;</t>
  </si>
  <si>
    <t>South Australia ;  &gt;&gt; No vacancies in line of work ;  Persons ;</t>
  </si>
  <si>
    <t>South Australia ;  &gt;&gt; No vacancies in line of work ;  &gt; Males ;</t>
  </si>
  <si>
    <t>South Australia ;  &gt;&gt; No vacancies in line of work ;  &gt; Females ;</t>
  </si>
  <si>
    <t>South Australia ;  &gt;&gt; Too far to travel or transport problems ;  Persons ;</t>
  </si>
  <si>
    <t>South Australia ;  &gt;&gt; Too far to travel or transport problems ;  &gt; Males ;</t>
  </si>
  <si>
    <t>South Australia ;  &gt;&gt; Too far to travel or transport problems ;  &gt; Females ;</t>
  </si>
  <si>
    <t>South Australia ;  &gt;&gt; Own ill health or disability ;  Persons ;</t>
  </si>
  <si>
    <t>South Australia ;  &gt;&gt; Own ill health or disability ;  &gt; Males ;</t>
  </si>
  <si>
    <t>South Australia ;  &gt;&gt; Own ill health or disability ;  &gt; Females ;</t>
  </si>
  <si>
    <t>A126243814V</t>
  </si>
  <si>
    <t>A126237118A</t>
  </si>
  <si>
    <t>A126251374A</t>
  </si>
  <si>
    <t>A126244246A</t>
  </si>
  <si>
    <t>A126236758F</t>
  </si>
  <si>
    <t>A126251014W</t>
  </si>
  <si>
    <t>A126243886F</t>
  </si>
  <si>
    <t>A126237262V</t>
  </si>
  <si>
    <t>A126251518A</t>
  </si>
  <si>
    <t>A126244390V</t>
  </si>
  <si>
    <t>A126236830L</t>
  </si>
  <si>
    <t>A126251086J</t>
  </si>
  <si>
    <t>A126243958F</t>
  </si>
  <si>
    <t>A126236974X</t>
  </si>
  <si>
    <t>A126251230R</t>
  </si>
  <si>
    <t>A126244102R</t>
  </si>
  <si>
    <t>A126236614V</t>
  </si>
  <si>
    <t>A126250870V</t>
  </si>
  <si>
    <t>A126243742V</t>
  </si>
  <si>
    <t>A126237334V</t>
  </si>
  <si>
    <t>A126251590V</t>
  </si>
  <si>
    <t>A126244462V</t>
  </si>
  <si>
    <t>A126237046A</t>
  </si>
  <si>
    <t>A126251302R</t>
  </si>
  <si>
    <t>A126244174A</t>
  </si>
  <si>
    <t>A126236722C</t>
  </si>
  <si>
    <t>A126250978W</t>
  </si>
  <si>
    <t>A126243850C</t>
  </si>
  <si>
    <t>A126237154K</t>
  </si>
  <si>
    <t>A126251410X</t>
  </si>
  <si>
    <t>A126244282K</t>
  </si>
  <si>
    <t>A126236794R</t>
  </si>
  <si>
    <t>A126251050F</t>
  </si>
  <si>
    <t>A126243922C</t>
  </si>
  <si>
    <t>A126237298W</t>
  </si>
  <si>
    <t>A126251554K</t>
  </si>
  <si>
    <t>A126244426K</t>
  </si>
  <si>
    <t>A126236866R</t>
  </si>
  <si>
    <t>A126251122F</t>
  </si>
  <si>
    <t>A126243994R</t>
  </si>
  <si>
    <t>A126237010X</t>
  </si>
  <si>
    <t>A126251266T</t>
  </si>
  <si>
    <t>A126244138T</t>
  </si>
  <si>
    <t>A126236650C</t>
  </si>
  <si>
    <t>A126250906K</t>
  </si>
  <si>
    <t>A126243778W</t>
  </si>
  <si>
    <t>A126237370C</t>
  </si>
  <si>
    <t>A126251626K</t>
  </si>
  <si>
    <t>A126244498W</t>
  </si>
  <si>
    <t>A126237082K</t>
  </si>
  <si>
    <t>A126251338T</t>
  </si>
  <si>
    <t>A126244210X</t>
  </si>
  <si>
    <t>A126236726L</t>
  </si>
  <si>
    <t>A126250982L</t>
  </si>
  <si>
    <t>A126243854L</t>
  </si>
  <si>
    <t>A126237158V</t>
  </si>
  <si>
    <t>A126251414J</t>
  </si>
  <si>
    <t>A126244286V</t>
  </si>
  <si>
    <t>A126236798X</t>
  </si>
  <si>
    <t>A126251054R</t>
  </si>
  <si>
    <t>A126243926L</t>
  </si>
  <si>
    <t>A126237302A</t>
  </si>
  <si>
    <t>A126251558V</t>
  </si>
  <si>
    <t>A126244430A</t>
  </si>
  <si>
    <t>A126236870F</t>
  </si>
  <si>
    <t>A126251126R</t>
  </si>
  <si>
    <t>A126243998X</t>
  </si>
  <si>
    <t>A126237014J</t>
  </si>
  <si>
    <t>A126251270J</t>
  </si>
  <si>
    <t>A126244142J</t>
  </si>
  <si>
    <t>A126236654L</t>
  </si>
  <si>
    <t>A126250910A</t>
  </si>
  <si>
    <t>A126243782L</t>
  </si>
  <si>
    <t>A126237374L</t>
  </si>
  <si>
    <t>A126251630A</t>
  </si>
  <si>
    <t>A126244502A</t>
  </si>
  <si>
    <t>A126237086V</t>
  </si>
  <si>
    <t>A126251342J</t>
  </si>
  <si>
    <t>A126244214J</t>
  </si>
  <si>
    <t>A126236690W</t>
  </si>
  <si>
    <t>A126250946C</t>
  </si>
  <si>
    <t>A126243818C</t>
  </si>
  <si>
    <t>A126237122T</t>
  </si>
  <si>
    <t>A126251378K</t>
  </si>
  <si>
    <t>A126244250T</t>
  </si>
  <si>
    <t>A126236762W</t>
  </si>
  <si>
    <t>A126251018F</t>
  </si>
  <si>
    <t>A126243890W</t>
  </si>
  <si>
    <t>A126237266C</t>
  </si>
  <si>
    <t>A126251522T</t>
  </si>
  <si>
    <t>A126244394C</t>
  </si>
  <si>
    <t>A126236834W</t>
  </si>
  <si>
    <t>A126251090X</t>
  </si>
  <si>
    <t>A126243962W</t>
  </si>
  <si>
    <t>A126236978J</t>
  </si>
  <si>
    <t>A126251234X</t>
  </si>
  <si>
    <t>A126244106X</t>
  </si>
  <si>
    <t>A126236618C</t>
  </si>
  <si>
    <t>A126250874C</t>
  </si>
  <si>
    <t>A126243746C</t>
  </si>
  <si>
    <t>A126237338C</t>
  </si>
  <si>
    <t>A126251594C</t>
  </si>
  <si>
    <t>A126244466C</t>
  </si>
  <si>
    <t>A126237050T</t>
  </si>
  <si>
    <t>A126251306X</t>
  </si>
  <si>
    <t>A126244178K</t>
  </si>
  <si>
    <t>A126236694F</t>
  </si>
  <si>
    <t>A126250950V</t>
  </si>
  <si>
    <t>A126243822V</t>
  </si>
  <si>
    <t>A126237126A</t>
  </si>
  <si>
    <t>A126251382A</t>
  </si>
  <si>
    <t>A126244254A</t>
  </si>
  <si>
    <t>A126236766F</t>
  </si>
  <si>
    <t>A126251022W</t>
  </si>
  <si>
    <t>A126243894F</t>
  </si>
  <si>
    <t>A126237270V</t>
  </si>
  <si>
    <t>A126251526A</t>
  </si>
  <si>
    <t>A126244398L</t>
  </si>
  <si>
    <t>A126236838F</t>
  </si>
  <si>
    <t>A126251094J</t>
  </si>
  <si>
    <t>A126243966F</t>
  </si>
  <si>
    <t>A126236982X</t>
  </si>
  <si>
    <t>A126251238J</t>
  </si>
  <si>
    <t>A126244110R</t>
  </si>
  <si>
    <t>A126236622V</t>
  </si>
  <si>
    <t>A126250878L</t>
  </si>
  <si>
    <t>A126243750V</t>
  </si>
  <si>
    <t>A126237342V</t>
  </si>
  <si>
    <t>A126251598L</t>
  </si>
  <si>
    <t>A126244470V</t>
  </si>
  <si>
    <t>A126237054A</t>
  </si>
  <si>
    <t>A126251310R</t>
  </si>
  <si>
    <t>A126244182A</t>
  </si>
  <si>
    <t>A126236710V</t>
  </si>
  <si>
    <t>A126250966L</t>
  </si>
  <si>
    <t>A126243838L</t>
  </si>
  <si>
    <t>A126237142A</t>
  </si>
  <si>
    <t>A126251398V</t>
  </si>
  <si>
    <t>A126244270A</t>
  </si>
  <si>
    <t>A126236782F</t>
  </si>
  <si>
    <t>A126251038R</t>
  </si>
  <si>
    <t>A126243910V</t>
  </si>
  <si>
    <t>A126237286L</t>
  </si>
  <si>
    <t>A126251542A</t>
  </si>
  <si>
    <t>A126244414A</t>
  </si>
  <si>
    <t>A126236854F</t>
  </si>
  <si>
    <t>A126251110W</t>
  </si>
  <si>
    <t>A126243982F</t>
  </si>
  <si>
    <t>A126236998T</t>
  </si>
  <si>
    <t>A126251254J</t>
  </si>
  <si>
    <t>A126244126J</t>
  </si>
  <si>
    <t>A126236638L</t>
  </si>
  <si>
    <t>A126250894L</t>
  </si>
  <si>
    <t>A126243766L</t>
  </si>
  <si>
    <t>A126237358L</t>
  </si>
  <si>
    <t>A126251614A</t>
  </si>
  <si>
    <t>A126244486L</t>
  </si>
  <si>
    <t>A126237070A</t>
  </si>
  <si>
    <t>A126251326J</t>
  </si>
  <si>
    <t>A126244198V</t>
  </si>
  <si>
    <t>A126236678F</t>
  </si>
  <si>
    <t>A126250934V</t>
  </si>
  <si>
    <t>A126243806V</t>
  </si>
  <si>
    <t>A126237110J</t>
  </si>
  <si>
    <t>A126251366A</t>
  </si>
  <si>
    <t>A126244238A</t>
  </si>
  <si>
    <t>A126236750L</t>
  </si>
  <si>
    <t>A126251006W</t>
  </si>
  <si>
    <t>A126243878F</t>
  </si>
  <si>
    <t>A126237254V</t>
  </si>
  <si>
    <t>A126251510J</t>
  </si>
  <si>
    <t>A126244382V</t>
  </si>
  <si>
    <t>A126236822L</t>
  </si>
  <si>
    <t>A126251078J</t>
  </si>
  <si>
    <t>A126243950L</t>
  </si>
  <si>
    <t>A126236966X</t>
  </si>
  <si>
    <t>A126251222R</t>
  </si>
  <si>
    <t>A126244094A</t>
  </si>
  <si>
    <t>A126236606V</t>
  </si>
  <si>
    <t>A126250862V</t>
  </si>
  <si>
    <t>A126243734V</t>
  </si>
  <si>
    <t>A126237326V</t>
  </si>
  <si>
    <t>A126251582V</t>
  </si>
  <si>
    <t>A126244454V</t>
  </si>
  <si>
    <t>A126237038A</t>
  </si>
  <si>
    <t>A126251294A</t>
  </si>
  <si>
    <t>A126244166A</t>
  </si>
  <si>
    <t>A126236730C</t>
  </si>
  <si>
    <t>A126250986W</t>
  </si>
  <si>
    <t>A126243858W</t>
  </si>
  <si>
    <t>A126237162K</t>
  </si>
  <si>
    <t>A126251418T</t>
  </si>
  <si>
    <t>A126244290K</t>
  </si>
  <si>
    <t>A126236802C</t>
  </si>
  <si>
    <t>A126251058X</t>
  </si>
  <si>
    <t>A126243930C</t>
  </si>
  <si>
    <t>A126237306K</t>
  </si>
  <si>
    <t>A126251562K</t>
  </si>
  <si>
    <t>A126244434K</t>
  </si>
  <si>
    <t>A126236874R</t>
  </si>
  <si>
    <t>A126251130F</t>
  </si>
  <si>
    <t>A126244002F</t>
  </si>
  <si>
    <t>A126237018T</t>
  </si>
  <si>
    <t>A126251274T</t>
  </si>
  <si>
    <t>A126244146T</t>
  </si>
  <si>
    <t>A126236658W</t>
  </si>
  <si>
    <t>A126250914K</t>
  </si>
  <si>
    <t>A126243786W</t>
  </si>
  <si>
    <t>A126237378W</t>
  </si>
  <si>
    <t>A126251634K</t>
  </si>
  <si>
    <t>A126244506K</t>
  </si>
  <si>
    <t>A126237090K</t>
  </si>
  <si>
    <t>A126251346T</t>
  </si>
  <si>
    <t>A126244218T</t>
  </si>
  <si>
    <t>A126236714C</t>
  </si>
  <si>
    <t>A126250970C</t>
  </si>
  <si>
    <t>A126243842C</t>
  </si>
  <si>
    <t>A126237146K</t>
  </si>
  <si>
    <t>A126251402X</t>
  </si>
  <si>
    <t>A126244274K</t>
  </si>
  <si>
    <t>A126236786R</t>
  </si>
  <si>
    <t>A126251042F</t>
  </si>
  <si>
    <t>A126243914C</t>
  </si>
  <si>
    <t>A126237290C</t>
  </si>
  <si>
    <t>A126251546K</t>
  </si>
  <si>
    <t>A126244418K</t>
  </si>
  <si>
    <t>A126236858R</t>
  </si>
  <si>
    <t>A126251114F</t>
  </si>
  <si>
    <t>A126243986R</t>
  </si>
  <si>
    <t>A126237002X</t>
  </si>
  <si>
    <t>A126251258T</t>
  </si>
  <si>
    <t>A126244130X</t>
  </si>
  <si>
    <t>A126236642C</t>
  </si>
  <si>
    <t>A126250898W</t>
  </si>
  <si>
    <t>A126243770C</t>
  </si>
  <si>
    <t>A126237362C</t>
  </si>
  <si>
    <t>A126251618K</t>
  </si>
  <si>
    <t>A126244490C</t>
  </si>
  <si>
    <t>A126237074K</t>
  </si>
  <si>
    <t>A126251330X</t>
  </si>
  <si>
    <t>A126244202X</t>
  </si>
  <si>
    <t>A126236734L</t>
  </si>
  <si>
    <t>A126250990L</t>
  </si>
  <si>
    <t>A126243862L</t>
  </si>
  <si>
    <t>A126237166V</t>
  </si>
  <si>
    <t>A126251422J</t>
  </si>
  <si>
    <t>A126244294V</t>
  </si>
  <si>
    <t>A126236806L</t>
  </si>
  <si>
    <t>A126251062R</t>
  </si>
  <si>
    <t>A126243934L</t>
  </si>
  <si>
    <t>South Australia ;  &gt;&gt; Language difficulties ;  Persons ;</t>
  </si>
  <si>
    <t>South Australia ;  &gt;&gt; Language difficulties ;  &gt; Males ;</t>
  </si>
  <si>
    <t>South Australia ;  &gt;&gt; Language difficulties ;  &gt; Females ;</t>
  </si>
  <si>
    <t>South Australia ;  &gt;&gt; No jobs with suitable hours ;  Persons ;</t>
  </si>
  <si>
    <t>South Australia ;  &gt;&gt; No jobs with suitable hours ;  &gt; Males ;</t>
  </si>
  <si>
    <t>South Australia ;  &gt;&gt; No jobs with suitable hours ;  &gt; Females ;</t>
  </si>
  <si>
    <t>South Australia ;  &gt;&gt; Child care or other family considerations ;  Persons ;</t>
  </si>
  <si>
    <t>South Australia ;  &gt;&gt; Child care or other family considerations ;  &gt; Males ;</t>
  </si>
  <si>
    <t>South Australia ;  &gt;&gt; Child care or other family considerations ;  &gt; Females ;</t>
  </si>
  <si>
    <t>South Australia ;  &gt;&gt; No feedback from employers ;  Persons ;</t>
  </si>
  <si>
    <t>South Australia ;  &gt;&gt; No feedback from employers ;  &gt; Males ;</t>
  </si>
  <si>
    <t>South Australia ;  &gt;&gt; No feedback from employers ;  &gt; Females ;</t>
  </si>
  <si>
    <t>South Australia ;  &gt;&gt; Other difficulties ;  Persons ;</t>
  </si>
  <si>
    <t>South Australia ;  &gt;&gt; Other difficulties ;  &gt; Males ;</t>
  </si>
  <si>
    <t>South Australia ;  &gt;&gt; Other difficulties ;  &gt; Females ;</t>
  </si>
  <si>
    <t>South Australia ;  &gt; Did not have difficulty finding work ;  Persons ;</t>
  </si>
  <si>
    <t>South Australia ;  &gt; Did not have difficulty finding work ;  &gt; Males ;</t>
  </si>
  <si>
    <t>South Australia ;  &gt; Did not have difficulty finding work ;  &gt; Females ;</t>
  </si>
  <si>
    <t>Western Australia ;  Unemployed total ;  Persons ;</t>
  </si>
  <si>
    <t>Western Australia ;  Unemployed total ;  &gt; Males ;</t>
  </si>
  <si>
    <t>Western Australia ;  Unemployed total ;  &gt; Females ;</t>
  </si>
  <si>
    <t>Western Australia ;  &gt; Had difficulty finding work ;  Persons ;</t>
  </si>
  <si>
    <t>Western Australia ;  &gt; Had difficulty finding work ;  &gt; Males ;</t>
  </si>
  <si>
    <t>Western Australia ;  &gt; Had difficulty finding work ;  &gt; Females ;</t>
  </si>
  <si>
    <t>Western Australia ;  &gt;&gt; Too many applicants for available jobs ;  Persons ;</t>
  </si>
  <si>
    <t>Western Australia ;  &gt;&gt; Too many applicants for available jobs ;  &gt; Males ;</t>
  </si>
  <si>
    <t>Western Australia ;  &gt;&gt; Too many applicants for available jobs ;  &gt; Females ;</t>
  </si>
  <si>
    <t>A126237310A</t>
  </si>
  <si>
    <t>A126251566V</t>
  </si>
  <si>
    <t>A126244438V</t>
  </si>
  <si>
    <t>A126236878X</t>
  </si>
  <si>
    <t>A126251134R</t>
  </si>
  <si>
    <t>A126244006R</t>
  </si>
  <si>
    <t>A126237022J</t>
  </si>
  <si>
    <t>A126251278A</t>
  </si>
  <si>
    <t>A126244150J</t>
  </si>
  <si>
    <t>A126236662L</t>
  </si>
  <si>
    <t>A126250918V</t>
  </si>
  <si>
    <t>A126243790L</t>
  </si>
  <si>
    <t>A126237382L</t>
  </si>
  <si>
    <t>A126251638V</t>
  </si>
  <si>
    <t>A126244510A</t>
  </si>
  <si>
    <t>A126237094V</t>
  </si>
  <si>
    <t>A126251350J</t>
  </si>
  <si>
    <t>A126244222J</t>
  </si>
  <si>
    <t>A126236682W</t>
  </si>
  <si>
    <t>A126250938C</t>
  </si>
  <si>
    <t>A126243810K</t>
  </si>
  <si>
    <t>A126237114T</t>
  </si>
  <si>
    <t>A126251370T</t>
  </si>
  <si>
    <t>A126244242T</t>
  </si>
  <si>
    <t>A126236754W</t>
  </si>
  <si>
    <t>A126251010L</t>
  </si>
  <si>
    <t>A126243882W</t>
  </si>
  <si>
    <t>A126237258C</t>
  </si>
  <si>
    <t>A126251514T</t>
  </si>
  <si>
    <t>A126244386C</t>
  </si>
  <si>
    <t>A126236826W</t>
  </si>
  <si>
    <t>A126251082X</t>
  </si>
  <si>
    <t>A126243954W</t>
  </si>
  <si>
    <t>A126236970R</t>
  </si>
  <si>
    <t>A126251226X</t>
  </si>
  <si>
    <t>A126244098K</t>
  </si>
  <si>
    <t>A126236610K</t>
  </si>
  <si>
    <t>A126250866C</t>
  </si>
  <si>
    <t>A126243738C</t>
  </si>
  <si>
    <t>A126237330K</t>
  </si>
  <si>
    <t>A126251586C</t>
  </si>
  <si>
    <t>A126244458C</t>
  </si>
  <si>
    <t>A126237042T</t>
  </si>
  <si>
    <t>A126251298K</t>
  </si>
  <si>
    <t>A126244170T</t>
  </si>
  <si>
    <t>A126236666W</t>
  </si>
  <si>
    <t>A126250922K</t>
  </si>
  <si>
    <t>A126243794W</t>
  </si>
  <si>
    <t>A126237098C</t>
  </si>
  <si>
    <t>A126251354T</t>
  </si>
  <si>
    <t>A126244226T</t>
  </si>
  <si>
    <t>A126236738W</t>
  </si>
  <si>
    <t>A126250994W</t>
  </si>
  <si>
    <t>A126243866W</t>
  </si>
  <si>
    <t>A126237242K</t>
  </si>
  <si>
    <t>A126251498C</t>
  </si>
  <si>
    <t>A126244370K</t>
  </si>
  <si>
    <t>A126236810C</t>
  </si>
  <si>
    <t>A126251066X</t>
  </si>
  <si>
    <t>A126243938W</t>
  </si>
  <si>
    <t>A126236954R</t>
  </si>
  <si>
    <t>A126251210F</t>
  </si>
  <si>
    <t>A126244082T</t>
  </si>
  <si>
    <t>A126236594W</t>
  </si>
  <si>
    <t>A126250850K</t>
  </si>
  <si>
    <t>A126243722K</t>
  </si>
  <si>
    <t>A126237314K</t>
  </si>
  <si>
    <t>A126251570K</t>
  </si>
  <si>
    <t>A126244442K</t>
  </si>
  <si>
    <t>A126237026T</t>
  </si>
  <si>
    <t>A126251282T</t>
  </si>
  <si>
    <t>A126244154T</t>
  </si>
  <si>
    <t>A126236670L</t>
  </si>
  <si>
    <t>A126250926V</t>
  </si>
  <si>
    <t>A126243798F</t>
  </si>
  <si>
    <t>A126237102J</t>
  </si>
  <si>
    <t>A126251358A</t>
  </si>
  <si>
    <t>A126244230J</t>
  </si>
  <si>
    <t>A126236742L</t>
  </si>
  <si>
    <t>A126250998F</t>
  </si>
  <si>
    <t>A126243870L</t>
  </si>
  <si>
    <t>A126237246V</t>
  </si>
  <si>
    <t>A126251502J</t>
  </si>
  <si>
    <t>A126244374V</t>
  </si>
  <si>
    <t>A126236814L</t>
  </si>
  <si>
    <t>A126251070R</t>
  </si>
  <si>
    <t>A126243942L</t>
  </si>
  <si>
    <t>A126236958X</t>
  </si>
  <si>
    <t>A126251214R</t>
  </si>
  <si>
    <t>A126244086A</t>
  </si>
  <si>
    <t>A126236598F</t>
  </si>
  <si>
    <t>A126250854V</t>
  </si>
  <si>
    <t>A126243726V</t>
  </si>
  <si>
    <t>A126237318V</t>
  </si>
  <si>
    <t>A126251574V</t>
  </si>
  <si>
    <t>A126244446V</t>
  </si>
  <si>
    <t>A126237030J</t>
  </si>
  <si>
    <t>A126251286A</t>
  </si>
  <si>
    <t>A126244158A</t>
  </si>
  <si>
    <t>A126236698R</t>
  </si>
  <si>
    <t>A126250954C</t>
  </si>
  <si>
    <t>A126243826C</t>
  </si>
  <si>
    <t>A126237130T</t>
  </si>
  <si>
    <t>A126251386K</t>
  </si>
  <si>
    <t>A126244258K</t>
  </si>
  <si>
    <t>A126236770W</t>
  </si>
  <si>
    <t>A126251026F</t>
  </si>
  <si>
    <t>A126243898R</t>
  </si>
  <si>
    <t>A126237274C</t>
  </si>
  <si>
    <t>A126251530T</t>
  </si>
  <si>
    <t>A126244402T</t>
  </si>
  <si>
    <t>A126236842W</t>
  </si>
  <si>
    <t>A126251098T</t>
  </si>
  <si>
    <t>A126243970W</t>
  </si>
  <si>
    <t>A126236986J</t>
  </si>
  <si>
    <t>A126251242X</t>
  </si>
  <si>
    <t>A126244114X</t>
  </si>
  <si>
    <t>A126236626C</t>
  </si>
  <si>
    <t>A126250882C</t>
  </si>
  <si>
    <t>A126243754C</t>
  </si>
  <si>
    <t>A126237346C</t>
  </si>
  <si>
    <t>A126251602T</t>
  </si>
  <si>
    <t>A126244474C</t>
  </si>
  <si>
    <t>A126237058K</t>
  </si>
  <si>
    <t>A126251314X</t>
  </si>
  <si>
    <t>A126244186K</t>
  </si>
  <si>
    <t>A126236674W</t>
  </si>
  <si>
    <t>A126250930K</t>
  </si>
  <si>
    <t>A126243802K</t>
  </si>
  <si>
    <t>A126237106T</t>
  </si>
  <si>
    <t>A126251362T</t>
  </si>
  <si>
    <t>A126244234T</t>
  </si>
  <si>
    <t>A126236746W</t>
  </si>
  <si>
    <t>A126251002L</t>
  </si>
  <si>
    <t>A126243874W</t>
  </si>
  <si>
    <t>A126237250K</t>
  </si>
  <si>
    <t>A126251506T</t>
  </si>
  <si>
    <t>A126244378C</t>
  </si>
  <si>
    <t>A126236818W</t>
  </si>
  <si>
    <t>A126251074X</t>
  </si>
  <si>
    <t>A126243946W</t>
  </si>
  <si>
    <t>A126236962R</t>
  </si>
  <si>
    <t>A126251218X</t>
  </si>
  <si>
    <t>A126244090T</t>
  </si>
  <si>
    <t>A126236602K</t>
  </si>
  <si>
    <t>A126250858C</t>
  </si>
  <si>
    <t>A126243730K</t>
  </si>
  <si>
    <t>A126237322K</t>
  </si>
  <si>
    <t>A126251578C</t>
  </si>
  <si>
    <t>A126244450K</t>
  </si>
  <si>
    <t>A126237034T</t>
  </si>
  <si>
    <t>A126251290T</t>
  </si>
  <si>
    <t>A126244162T</t>
  </si>
  <si>
    <t>A126236702V</t>
  </si>
  <si>
    <t>A126250958L</t>
  </si>
  <si>
    <t>A126243830V</t>
  </si>
  <si>
    <t>A126237134A</t>
  </si>
  <si>
    <t>A126251390A</t>
  </si>
  <si>
    <t>A126244262A</t>
  </si>
  <si>
    <t>A126236774F</t>
  </si>
  <si>
    <t>A126251030W</t>
  </si>
  <si>
    <t>A126243902V</t>
  </si>
  <si>
    <t>A126237278L</t>
  </si>
  <si>
    <t>A126251534A</t>
  </si>
  <si>
    <t>A126244406A</t>
  </si>
  <si>
    <t>A126236846F</t>
  </si>
  <si>
    <t>A126251102W</t>
  </si>
  <si>
    <t>A126243974F</t>
  </si>
  <si>
    <t>A126236990X</t>
  </si>
  <si>
    <t>A126251246J</t>
  </si>
  <si>
    <t>A126244118J</t>
  </si>
  <si>
    <t>A126236630V</t>
  </si>
  <si>
    <t>A126250886L</t>
  </si>
  <si>
    <t>A126243758L</t>
  </si>
  <si>
    <t>A126237350V</t>
  </si>
  <si>
    <t>A126251606A</t>
  </si>
  <si>
    <t>A126244478L</t>
  </si>
  <si>
    <t>A126237062A</t>
  </si>
  <si>
    <t>A126251318J</t>
  </si>
  <si>
    <t>A126244190A</t>
  </si>
  <si>
    <t>A126232746X</t>
  </si>
  <si>
    <t>A126247002K</t>
  </si>
  <si>
    <t>A126239874V</t>
  </si>
  <si>
    <t>A126233178F</t>
  </si>
  <si>
    <t>A126247434R</t>
  </si>
  <si>
    <t>A126240306V</t>
  </si>
  <si>
    <t>A126232818X</t>
  </si>
  <si>
    <t>A126247074W</t>
  </si>
  <si>
    <t>A126239946V</t>
  </si>
  <si>
    <t>A126233322L</t>
  </si>
  <si>
    <t>A126247578A</t>
  </si>
  <si>
    <t>A126240450L</t>
  </si>
  <si>
    <t>A126232890T</t>
  </si>
  <si>
    <t>A126247146W</t>
  </si>
  <si>
    <t>A126240018A</t>
  </si>
  <si>
    <t>A126233034V</t>
  </si>
  <si>
    <t>A126247290R</t>
  </si>
  <si>
    <t>A126240162V</t>
  </si>
  <si>
    <t>A126232674X</t>
  </si>
  <si>
    <t>A126246930J</t>
  </si>
  <si>
    <t>A126239802J</t>
  </si>
  <si>
    <t>A126233394X</t>
  </si>
  <si>
    <t>A126247650J</t>
  </si>
  <si>
    <t>A126240522L</t>
  </si>
  <si>
    <t>A126233106V</t>
  </si>
  <si>
    <t>A126247362R</t>
  </si>
  <si>
    <t>A126240234V</t>
  </si>
  <si>
    <t>A126232758J</t>
  </si>
  <si>
    <t>A126247014V</t>
  </si>
  <si>
    <t>A126239886C</t>
  </si>
  <si>
    <t>A126233190W</t>
  </si>
  <si>
    <t>A126247446X</t>
  </si>
  <si>
    <t>A126240318C</t>
  </si>
  <si>
    <t>A126232830R</t>
  </si>
  <si>
    <t>A126247086F</t>
  </si>
  <si>
    <t>A126239958C</t>
  </si>
  <si>
    <t>A126233334W</t>
  </si>
  <si>
    <t>A126247590T</t>
  </si>
  <si>
    <t>A126240462W</t>
  </si>
  <si>
    <t>A126232902R</t>
  </si>
  <si>
    <t>A126247158F</t>
  </si>
  <si>
    <t>A126240030T</t>
  </si>
  <si>
    <t>A126233046C</t>
  </si>
  <si>
    <t>A126247302L</t>
  </si>
  <si>
    <t>A126240174C</t>
  </si>
  <si>
    <t>A126232686J</t>
  </si>
  <si>
    <t>A126246942T</t>
  </si>
  <si>
    <t>A126239814T</t>
  </si>
  <si>
    <t>A126233406W</t>
  </si>
  <si>
    <t>A126247662T</t>
  </si>
  <si>
    <t>A126240534W</t>
  </si>
  <si>
    <t>A126233118C</t>
  </si>
  <si>
    <t>A126247374X</t>
  </si>
  <si>
    <t>A126240246C</t>
  </si>
  <si>
    <t>A126232726R</t>
  </si>
  <si>
    <t>A126246982K</t>
  </si>
  <si>
    <t>A126239854K</t>
  </si>
  <si>
    <t>A126233158W</t>
  </si>
  <si>
    <t>A126247414F</t>
  </si>
  <si>
    <t>A126240286W</t>
  </si>
  <si>
    <t>A126232798A</t>
  </si>
  <si>
    <t>A126247054L</t>
  </si>
  <si>
    <t>A126239926K</t>
  </si>
  <si>
    <t>A126233302C</t>
  </si>
  <si>
    <t>A126247558T</t>
  </si>
  <si>
    <t>A126240430C</t>
  </si>
  <si>
    <t>A126232870J</t>
  </si>
  <si>
    <t>A126247126L</t>
  </si>
  <si>
    <t>A126239998W</t>
  </si>
  <si>
    <t>A126233014K</t>
  </si>
  <si>
    <t>Western Australia ;  &gt;&gt; Lacked necessary skills or education ;  Persons ;</t>
  </si>
  <si>
    <t>Western Australia ;  &gt;&gt; Lacked necessary skills or education ;  &gt; Males ;</t>
  </si>
  <si>
    <t>Western Australia ;  &gt;&gt; Lacked necessary skills or education ;  &gt; Females ;</t>
  </si>
  <si>
    <t>Western Australia ;  &gt;&gt; Considered too young or too old by employers ;  Persons ;</t>
  </si>
  <si>
    <t>Western Australia ;  &gt;&gt; Considered too young or too old by employers ;  &gt; Males ;</t>
  </si>
  <si>
    <t>Western Australia ;  &gt;&gt; Considered too young or too old by employers ;  &gt; Females ;</t>
  </si>
  <si>
    <t>Western Australia ;  &gt;&gt;&gt; Considered too young by employers ;  Persons ;</t>
  </si>
  <si>
    <t>Western Australia ;  &gt;&gt;&gt; Considered too young by employers ;  &gt; Males ;</t>
  </si>
  <si>
    <t>Western Australia ;  &gt;&gt;&gt; Considered too young by employers ;  &gt; Females ;</t>
  </si>
  <si>
    <t>Western Australia ;  &gt;&gt;&gt; Considered too old by employers ;  Persons ;</t>
  </si>
  <si>
    <t>Western Australia ;  &gt;&gt;&gt; Considered too old by employers ;  &gt; Males ;</t>
  </si>
  <si>
    <t>Western Australia ;  &gt;&gt;&gt; Considered too old by employers ;  &gt; Females ;</t>
  </si>
  <si>
    <t>Western Australia ;  &gt;&gt; Insufficient work experience ;  Persons ;</t>
  </si>
  <si>
    <t>Western Australia ;  &gt;&gt; Insufficient work experience ;  &gt; Males ;</t>
  </si>
  <si>
    <t>Western Australia ;  &gt;&gt; Insufficient work experience ;  &gt; Females ;</t>
  </si>
  <si>
    <t>Western Australia ;  &gt;&gt; No vacancies at all ;  Persons ;</t>
  </si>
  <si>
    <t>Western Australia ;  &gt;&gt; No vacancies at all ;  &gt; Males ;</t>
  </si>
  <si>
    <t>Western Australia ;  &gt;&gt; No vacancies at all ;  &gt; Females ;</t>
  </si>
  <si>
    <t>Western Australia ;  &gt;&gt; No vacancies in line of work ;  Persons ;</t>
  </si>
  <si>
    <t>Western Australia ;  &gt;&gt; No vacancies in line of work ;  &gt; Males ;</t>
  </si>
  <si>
    <t>Western Australia ;  &gt;&gt; No vacancies in line of work ;  &gt; Females ;</t>
  </si>
  <si>
    <t>Western Australia ;  &gt;&gt; Too far to travel or transport problems ;  Persons ;</t>
  </si>
  <si>
    <t>Western Australia ;  &gt;&gt; Too far to travel or transport problems ;  &gt; Males ;</t>
  </si>
  <si>
    <t>Western Australia ;  &gt;&gt; Too far to travel or transport problems ;  &gt; Females ;</t>
  </si>
  <si>
    <t>Western Australia ;  &gt;&gt; Own ill health or disability ;  Persons ;</t>
  </si>
  <si>
    <t>Western Australia ;  &gt;&gt; Own ill health or disability ;  &gt; Males ;</t>
  </si>
  <si>
    <t>Western Australia ;  &gt;&gt; Own ill health or disability ;  &gt; Females ;</t>
  </si>
  <si>
    <t>A126247270F</t>
  </si>
  <si>
    <t>A126240142K</t>
  </si>
  <si>
    <t>A126232654R</t>
  </si>
  <si>
    <t>A126246910X</t>
  </si>
  <si>
    <t>A126239782K</t>
  </si>
  <si>
    <t>A126233374R</t>
  </si>
  <si>
    <t>A126247630X</t>
  </si>
  <si>
    <t>A126240502C</t>
  </si>
  <si>
    <t>A126233086W</t>
  </si>
  <si>
    <t>A126247342F</t>
  </si>
  <si>
    <t>A126240214K</t>
  </si>
  <si>
    <t>A126232762X</t>
  </si>
  <si>
    <t>A126247018C</t>
  </si>
  <si>
    <t>A126239890V</t>
  </si>
  <si>
    <t>A126233194F</t>
  </si>
  <si>
    <t>A126247450R</t>
  </si>
  <si>
    <t>A126240322V</t>
  </si>
  <si>
    <t>A126232834X</t>
  </si>
  <si>
    <t>A126247090W</t>
  </si>
  <si>
    <t>A126239962V</t>
  </si>
  <si>
    <t>A126233338F</t>
  </si>
  <si>
    <t>A126247594A</t>
  </si>
  <si>
    <t>A126240466F</t>
  </si>
  <si>
    <t>A126232906X</t>
  </si>
  <si>
    <t>A126247162W</t>
  </si>
  <si>
    <t>A126240034A</t>
  </si>
  <si>
    <t>A126233050V</t>
  </si>
  <si>
    <t>A126247306W</t>
  </si>
  <si>
    <t>A126240178L</t>
  </si>
  <si>
    <t>A126232690X</t>
  </si>
  <si>
    <t>A126246946A</t>
  </si>
  <si>
    <t>A126239818A</t>
  </si>
  <si>
    <t>A126233410L</t>
  </si>
  <si>
    <t>A126247666A</t>
  </si>
  <si>
    <t>A126240538F</t>
  </si>
  <si>
    <t>A126233122V</t>
  </si>
  <si>
    <t>A126247378J</t>
  </si>
  <si>
    <t>A126240250V</t>
  </si>
  <si>
    <t>A126232766J</t>
  </si>
  <si>
    <t>A126247022V</t>
  </si>
  <si>
    <t>A126239894C</t>
  </si>
  <si>
    <t>A126233198R</t>
  </si>
  <si>
    <t>A126247454X</t>
  </si>
  <si>
    <t>A126240326C</t>
  </si>
  <si>
    <t>A126232838J</t>
  </si>
  <si>
    <t>A126247094F</t>
  </si>
  <si>
    <t>A126239966C</t>
  </si>
  <si>
    <t>A126233342W</t>
  </si>
  <si>
    <t>A126247598K</t>
  </si>
  <si>
    <t>A126240470W</t>
  </si>
  <si>
    <t>A126232910R</t>
  </si>
  <si>
    <t>A126247166F</t>
  </si>
  <si>
    <t>A126240038K</t>
  </si>
  <si>
    <t>A126233054C</t>
  </si>
  <si>
    <t>A126247310L</t>
  </si>
  <si>
    <t>A126240182C</t>
  </si>
  <si>
    <t>A126232694J</t>
  </si>
  <si>
    <t>A126246950T</t>
  </si>
  <si>
    <t>A126239822T</t>
  </si>
  <si>
    <t>A126233414W</t>
  </si>
  <si>
    <t>A126247670T</t>
  </si>
  <si>
    <t>A126240542W</t>
  </si>
  <si>
    <t>A126233126C</t>
  </si>
  <si>
    <t>A126247382X</t>
  </si>
  <si>
    <t>A126240254C</t>
  </si>
  <si>
    <t>A126232730F</t>
  </si>
  <si>
    <t>A126246986V</t>
  </si>
  <si>
    <t>A126239858V</t>
  </si>
  <si>
    <t>A126233162L</t>
  </si>
  <si>
    <t>A126247418R</t>
  </si>
  <si>
    <t>A126240290L</t>
  </si>
  <si>
    <t>A126232802F</t>
  </si>
  <si>
    <t>A126247058W</t>
  </si>
  <si>
    <t>A126239930A</t>
  </si>
  <si>
    <t>A126233306L</t>
  </si>
  <si>
    <t>A126247562J</t>
  </si>
  <si>
    <t>A126240434L</t>
  </si>
  <si>
    <t>A126232874T</t>
  </si>
  <si>
    <t>A126247130C</t>
  </si>
  <si>
    <t>A126240002J</t>
  </si>
  <si>
    <t>A126233018V</t>
  </si>
  <si>
    <t>A126247274R</t>
  </si>
  <si>
    <t>A126240146V</t>
  </si>
  <si>
    <t>A126232658X</t>
  </si>
  <si>
    <t>A126246914J</t>
  </si>
  <si>
    <t>A126239786V</t>
  </si>
  <si>
    <t>A126233378X</t>
  </si>
  <si>
    <t>A126247634J</t>
  </si>
  <si>
    <t>A126240506L</t>
  </si>
  <si>
    <t>A126233090L</t>
  </si>
  <si>
    <t>A126247346R</t>
  </si>
  <si>
    <t>A126240218V</t>
  </si>
  <si>
    <t>A126232734R</t>
  </si>
  <si>
    <t>A126246990K</t>
  </si>
  <si>
    <t>A126239862K</t>
  </si>
  <si>
    <t>A126233166W</t>
  </si>
  <si>
    <t>A126247422F</t>
  </si>
  <si>
    <t>A126240294W</t>
  </si>
  <si>
    <t>A126232806R</t>
  </si>
  <si>
    <t>A126247062L</t>
  </si>
  <si>
    <t>A126239934K</t>
  </si>
  <si>
    <t>A126233310C</t>
  </si>
  <si>
    <t>A126247566T</t>
  </si>
  <si>
    <t>A126240438W</t>
  </si>
  <si>
    <t>A126232878A</t>
  </si>
  <si>
    <t>A126247134L</t>
  </si>
  <si>
    <t>A126240006T</t>
  </si>
  <si>
    <t>A126233022K</t>
  </si>
  <si>
    <t>A126247278X</t>
  </si>
  <si>
    <t>A126240150K</t>
  </si>
  <si>
    <t>A126232662R</t>
  </si>
  <si>
    <t>A126246918T</t>
  </si>
  <si>
    <t>A126239790K</t>
  </si>
  <si>
    <t>A126233382R</t>
  </si>
  <si>
    <t>A126247638T</t>
  </si>
  <si>
    <t>A126240510C</t>
  </si>
  <si>
    <t>A126233094W</t>
  </si>
  <si>
    <t>A126247350F</t>
  </si>
  <si>
    <t>A126240222K</t>
  </si>
  <si>
    <t>A126232750R</t>
  </si>
  <si>
    <t>A126247006V</t>
  </si>
  <si>
    <t>A126239878C</t>
  </si>
  <si>
    <t>A126233182W</t>
  </si>
  <si>
    <t>A126247438X</t>
  </si>
  <si>
    <t>A126240310K</t>
  </si>
  <si>
    <t>A126232822R</t>
  </si>
  <si>
    <t>A126247078F</t>
  </si>
  <si>
    <t>A126239950K</t>
  </si>
  <si>
    <t>A126233326W</t>
  </si>
  <si>
    <t>A126247582T</t>
  </si>
  <si>
    <t>A126240454W</t>
  </si>
  <si>
    <t>A126232894A</t>
  </si>
  <si>
    <t>A126247150L</t>
  </si>
  <si>
    <t>A126240022T</t>
  </si>
  <si>
    <t>A126233038C</t>
  </si>
  <si>
    <t>A126247294X</t>
  </si>
  <si>
    <t>A126240166C</t>
  </si>
  <si>
    <t>A126232678J</t>
  </si>
  <si>
    <t>A126246934T</t>
  </si>
  <si>
    <t>A126239806T</t>
  </si>
  <si>
    <t>A126233398J</t>
  </si>
  <si>
    <t>A126247654T</t>
  </si>
  <si>
    <t>A126240526W</t>
  </si>
  <si>
    <t>A126233110K</t>
  </si>
  <si>
    <t>A126247366X</t>
  </si>
  <si>
    <t>A126240238C</t>
  </si>
  <si>
    <t>A126232718R</t>
  </si>
  <si>
    <t>A126246974K</t>
  </si>
  <si>
    <t>A126239846K</t>
  </si>
  <si>
    <t>A126233150C</t>
  </si>
  <si>
    <t>A126247406F</t>
  </si>
  <si>
    <t>A126240278W</t>
  </si>
  <si>
    <t>A126232790J</t>
  </si>
  <si>
    <t>A126247046L</t>
  </si>
  <si>
    <t>A126239918K</t>
  </si>
  <si>
    <t>A126233294R</t>
  </si>
  <si>
    <t>A126247550X</t>
  </si>
  <si>
    <t>A126240422C</t>
  </si>
  <si>
    <t>A126232862J</t>
  </si>
  <si>
    <t>A126247118L</t>
  </si>
  <si>
    <t>A126239990C</t>
  </si>
  <si>
    <t>A126233006K</t>
  </si>
  <si>
    <t>A126247262F</t>
  </si>
  <si>
    <t>A126240134K</t>
  </si>
  <si>
    <t>A126232646R</t>
  </si>
  <si>
    <t>A126246902X</t>
  </si>
  <si>
    <t>A126239774K</t>
  </si>
  <si>
    <t>A126233366R</t>
  </si>
  <si>
    <t>A126247622X</t>
  </si>
  <si>
    <t>A126240494R</t>
  </si>
  <si>
    <t>A126233078W</t>
  </si>
  <si>
    <t>A126247334F</t>
  </si>
  <si>
    <t>A126240206K</t>
  </si>
  <si>
    <t>A126232770X</t>
  </si>
  <si>
    <t>A126247026C</t>
  </si>
  <si>
    <t>A126239898L</t>
  </si>
  <si>
    <t>A126233202V</t>
  </si>
  <si>
    <t>A126247458J</t>
  </si>
  <si>
    <t>A126240330V</t>
  </si>
  <si>
    <t>A126232842X</t>
  </si>
  <si>
    <t>A126247098R</t>
  </si>
  <si>
    <t>A126239970V</t>
  </si>
  <si>
    <t>A126233346F</t>
  </si>
  <si>
    <t>A126247602R</t>
  </si>
  <si>
    <t>A126240474F</t>
  </si>
  <si>
    <t>A126232914X</t>
  </si>
  <si>
    <t>A126247170W</t>
  </si>
  <si>
    <t>A126240042A</t>
  </si>
  <si>
    <t>A126233058L</t>
  </si>
  <si>
    <t>A126247314W</t>
  </si>
  <si>
    <t>A126240186L</t>
  </si>
  <si>
    <t>A126232698T</t>
  </si>
  <si>
    <t>A126246954A</t>
  </si>
  <si>
    <t>A126239826A</t>
  </si>
  <si>
    <t>A126233418F</t>
  </si>
  <si>
    <t>A126247674A</t>
  </si>
  <si>
    <t>A126240546F</t>
  </si>
  <si>
    <t>A126233130V</t>
  </si>
  <si>
    <t>A126247386J</t>
  </si>
  <si>
    <t>A126240258L</t>
  </si>
  <si>
    <t>A126232754X</t>
  </si>
  <si>
    <t>A126247010K</t>
  </si>
  <si>
    <t>A126239882V</t>
  </si>
  <si>
    <t>A126233186F</t>
  </si>
  <si>
    <t>A126247442R</t>
  </si>
  <si>
    <t>A126240314V</t>
  </si>
  <si>
    <t>A126232826X</t>
  </si>
  <si>
    <t>A126247082W</t>
  </si>
  <si>
    <t>A126239954V</t>
  </si>
  <si>
    <t>A126233330L</t>
  </si>
  <si>
    <t>A126247586A</t>
  </si>
  <si>
    <t>A126240458F</t>
  </si>
  <si>
    <t>A126232898K</t>
  </si>
  <si>
    <t>A126247154W</t>
  </si>
  <si>
    <t>A126240026A</t>
  </si>
  <si>
    <t>A126233042V</t>
  </si>
  <si>
    <t>A126247298J</t>
  </si>
  <si>
    <t>A126240170V</t>
  </si>
  <si>
    <t>A126232682X</t>
  </si>
  <si>
    <t>A126246938A</t>
  </si>
  <si>
    <t>A126239810J</t>
  </si>
  <si>
    <t>A126233402L</t>
  </si>
  <si>
    <t>A126247658A</t>
  </si>
  <si>
    <t>A126240530L</t>
  </si>
  <si>
    <t>A126233114V</t>
  </si>
  <si>
    <t>A126247370R</t>
  </si>
  <si>
    <t>A126240242V</t>
  </si>
  <si>
    <t>A126232774J</t>
  </si>
  <si>
    <t>A126247030V</t>
  </si>
  <si>
    <t>A126239902T</t>
  </si>
  <si>
    <t>A126233206C</t>
  </si>
  <si>
    <t>A126247462X</t>
  </si>
  <si>
    <t>A126240334C</t>
  </si>
  <si>
    <t>A126232846J</t>
  </si>
  <si>
    <t>A126247102V</t>
  </si>
  <si>
    <t>A126239974C</t>
  </si>
  <si>
    <t>A126233350W</t>
  </si>
  <si>
    <t>A126247606X</t>
  </si>
  <si>
    <t>A126240478R</t>
  </si>
  <si>
    <t>A126232918J</t>
  </si>
  <si>
    <t>A126247174F</t>
  </si>
  <si>
    <t>A126240046K</t>
  </si>
  <si>
    <t>A126233062C</t>
  </si>
  <si>
    <t>A126247318F</t>
  </si>
  <si>
    <t>A126240190C</t>
  </si>
  <si>
    <t>A126232702W</t>
  </si>
  <si>
    <t>A126246958K</t>
  </si>
  <si>
    <t>A126239830T</t>
  </si>
  <si>
    <t>A126233422W</t>
  </si>
  <si>
    <t>A126247678K</t>
  </si>
  <si>
    <t>Western Australia ;  &gt;&gt; Language difficulties ;  Persons ;</t>
  </si>
  <si>
    <t>Western Australia ;  &gt;&gt; Language difficulties ;  &gt; Males ;</t>
  </si>
  <si>
    <t>Western Australia ;  &gt;&gt; Language difficulties ;  &gt; Females ;</t>
  </si>
  <si>
    <t>Western Australia ;  &gt;&gt; No jobs with suitable hours ;  Persons ;</t>
  </si>
  <si>
    <t>Western Australia ;  &gt;&gt; No jobs with suitable hours ;  &gt; Males ;</t>
  </si>
  <si>
    <t>Western Australia ;  &gt;&gt; No jobs with suitable hours ;  &gt; Females ;</t>
  </si>
  <si>
    <t>Western Australia ;  &gt;&gt; Child care or other family considerations ;  Persons ;</t>
  </si>
  <si>
    <t>Western Australia ;  &gt;&gt; Child care or other family considerations ;  &gt; Males ;</t>
  </si>
  <si>
    <t>Western Australia ;  &gt;&gt; Child care or other family considerations ;  &gt; Females ;</t>
  </si>
  <si>
    <t>Western Australia ;  &gt;&gt; No feedback from employers ;  Persons ;</t>
  </si>
  <si>
    <t>Western Australia ;  &gt;&gt; No feedback from employers ;  &gt; Males ;</t>
  </si>
  <si>
    <t>Western Australia ;  &gt;&gt; No feedback from employers ;  &gt; Females ;</t>
  </si>
  <si>
    <t>Western Australia ;  &gt;&gt; Other difficulties ;  Persons ;</t>
  </si>
  <si>
    <t>Western Australia ;  &gt;&gt; Other difficulties ;  &gt; Males ;</t>
  </si>
  <si>
    <t>Western Australia ;  &gt;&gt; Other difficulties ;  &gt; Females ;</t>
  </si>
  <si>
    <t>Western Australia ;  &gt; Did not have difficulty finding work ;  Persons ;</t>
  </si>
  <si>
    <t>Western Australia ;  &gt; Did not have difficulty finding work ;  &gt; Males ;</t>
  </si>
  <si>
    <t>Western Australia ;  &gt; Did not have difficulty finding work ;  &gt; Females ;</t>
  </si>
  <si>
    <t>Tasmania ;  Unemployed total ;  Persons ;</t>
  </si>
  <si>
    <t>Tasmania ;  Unemployed total ;  &gt; Males ;</t>
  </si>
  <si>
    <t>Tasmania ;  Unemployed total ;  &gt; Females ;</t>
  </si>
  <si>
    <t>Tasmania ;  &gt; Had difficulty finding work ;  Persons ;</t>
  </si>
  <si>
    <t>Tasmania ;  &gt; Had difficulty finding work ;  &gt; Males ;</t>
  </si>
  <si>
    <t>Tasmania ;  &gt; Had difficulty finding work ;  &gt; Females ;</t>
  </si>
  <si>
    <t>Tasmania ;  &gt;&gt; Too many applicants for available jobs ;  Persons ;</t>
  </si>
  <si>
    <t>Tasmania ;  &gt;&gt; Too many applicants for available jobs ;  &gt; Males ;</t>
  </si>
  <si>
    <t>Tasmania ;  &gt;&gt; Too many applicants for available jobs ;  &gt; Females ;</t>
  </si>
  <si>
    <t>Tasmania ;  &gt;&gt; Lacked necessary skills or education ;  Persons ;</t>
  </si>
  <si>
    <t>Tasmania ;  &gt;&gt; Lacked necessary skills or education ;  &gt; Males ;</t>
  </si>
  <si>
    <t>Tasmania ;  &gt;&gt; Lacked necessary skills or education ;  &gt; Females ;</t>
  </si>
  <si>
    <t>A126240550W</t>
  </si>
  <si>
    <t>A126233134C</t>
  </si>
  <si>
    <t>A126247390X</t>
  </si>
  <si>
    <t>A126240262C</t>
  </si>
  <si>
    <t>A126232722F</t>
  </si>
  <si>
    <t>A126246978V</t>
  </si>
  <si>
    <t>A126239850A</t>
  </si>
  <si>
    <t>A126233154L</t>
  </si>
  <si>
    <t>A126247410W</t>
  </si>
  <si>
    <t>A126240282L</t>
  </si>
  <si>
    <t>A126232794T</t>
  </si>
  <si>
    <t>A126247050C</t>
  </si>
  <si>
    <t>A126239922A</t>
  </si>
  <si>
    <t>A126233298X</t>
  </si>
  <si>
    <t>A126247554J</t>
  </si>
  <si>
    <t>A126240426L</t>
  </si>
  <si>
    <t>A126232866T</t>
  </si>
  <si>
    <t>A126247122C</t>
  </si>
  <si>
    <t>A126239994L</t>
  </si>
  <si>
    <t>A126233010A</t>
  </si>
  <si>
    <t>A126247266R</t>
  </si>
  <si>
    <t>A126240138V</t>
  </si>
  <si>
    <t>A126232650F</t>
  </si>
  <si>
    <t>A126246906J</t>
  </si>
  <si>
    <t>A126239778V</t>
  </si>
  <si>
    <t>A126233370F</t>
  </si>
  <si>
    <t>A126247626J</t>
  </si>
  <si>
    <t>A126240498X</t>
  </si>
  <si>
    <t>A126233082L</t>
  </si>
  <si>
    <t>A126247338R</t>
  </si>
  <si>
    <t>A126240210A</t>
  </si>
  <si>
    <t>A126232706F</t>
  </si>
  <si>
    <t>A126246962A</t>
  </si>
  <si>
    <t>A126239834A</t>
  </si>
  <si>
    <t>A126233138L</t>
  </si>
  <si>
    <t>A126247394J</t>
  </si>
  <si>
    <t>A126240266L</t>
  </si>
  <si>
    <t>A126232778T</t>
  </si>
  <si>
    <t>A126247034C</t>
  </si>
  <si>
    <t>A126239906A</t>
  </si>
  <si>
    <t>A126233282F</t>
  </si>
  <si>
    <t>A126247538J</t>
  </si>
  <si>
    <t>A126240410V</t>
  </si>
  <si>
    <t>A126232850X</t>
  </si>
  <si>
    <t>A126247106C</t>
  </si>
  <si>
    <t>A126239978L</t>
  </si>
  <si>
    <t>A126232994K</t>
  </si>
  <si>
    <t>A126247250W</t>
  </si>
  <si>
    <t>A126240122A</t>
  </si>
  <si>
    <t>A126232634F</t>
  </si>
  <si>
    <t>A126246890A</t>
  </si>
  <si>
    <t>A126239762A</t>
  </si>
  <si>
    <t>A126233354F</t>
  </si>
  <si>
    <t>A126247610R</t>
  </si>
  <si>
    <t>A126240482F</t>
  </si>
  <si>
    <t>A126233066L</t>
  </si>
  <si>
    <t>A126247322W</t>
  </si>
  <si>
    <t>A126240194L</t>
  </si>
  <si>
    <t>A126232710W</t>
  </si>
  <si>
    <t>A126246966K</t>
  </si>
  <si>
    <t>A126239838K</t>
  </si>
  <si>
    <t>A126233142C</t>
  </si>
  <si>
    <t>A126247398T</t>
  </si>
  <si>
    <t>A126240270C</t>
  </si>
  <si>
    <t>A126232782J</t>
  </si>
  <si>
    <t>A126247038L</t>
  </si>
  <si>
    <t>A126239910T</t>
  </si>
  <si>
    <t>A126233286R</t>
  </si>
  <si>
    <t>A126247542X</t>
  </si>
  <si>
    <t>A126240414C</t>
  </si>
  <si>
    <t>A126232854J</t>
  </si>
  <si>
    <t>A126247110V</t>
  </si>
  <si>
    <t>A126239982C</t>
  </si>
  <si>
    <t>A126232998V</t>
  </si>
  <si>
    <t>A126247254F</t>
  </si>
  <si>
    <t>A126240126K</t>
  </si>
  <si>
    <t>A126232638R</t>
  </si>
  <si>
    <t>A126246894K</t>
  </si>
  <si>
    <t>A126239766K</t>
  </si>
  <si>
    <t>A126233358R</t>
  </si>
  <si>
    <t>A126247614X</t>
  </si>
  <si>
    <t>A126240486R</t>
  </si>
  <si>
    <t>A126233070C</t>
  </si>
  <si>
    <t>A126247326F</t>
  </si>
  <si>
    <t>A126240198W</t>
  </si>
  <si>
    <t>A126232738X</t>
  </si>
  <si>
    <t>A126246994V</t>
  </si>
  <si>
    <t>A126239866V</t>
  </si>
  <si>
    <t>A126233170L</t>
  </si>
  <si>
    <t>A126247426R</t>
  </si>
  <si>
    <t>A126240298F</t>
  </si>
  <si>
    <t>A126232810F</t>
  </si>
  <si>
    <t>A126247066W</t>
  </si>
  <si>
    <t>A126239938V</t>
  </si>
  <si>
    <t>A126233314L</t>
  </si>
  <si>
    <t>A126247570J</t>
  </si>
  <si>
    <t>A126240442L</t>
  </si>
  <si>
    <t>A126232882T</t>
  </si>
  <si>
    <t>A126247138W</t>
  </si>
  <si>
    <t>A126240010J</t>
  </si>
  <si>
    <t>A126233026V</t>
  </si>
  <si>
    <t>A126247282R</t>
  </si>
  <si>
    <t>A126240154V</t>
  </si>
  <si>
    <t>A126232666X</t>
  </si>
  <si>
    <t>A126246922J</t>
  </si>
  <si>
    <t>A126239794V</t>
  </si>
  <si>
    <t>A126233386X</t>
  </si>
  <si>
    <t>A126247642J</t>
  </si>
  <si>
    <t>A126240514L</t>
  </si>
  <si>
    <t>A126233098F</t>
  </si>
  <si>
    <t>A126247354R</t>
  </si>
  <si>
    <t>A126240226V</t>
  </si>
  <si>
    <t>A126232714F</t>
  </si>
  <si>
    <t>A126246970A</t>
  </si>
  <si>
    <t>A126239842A</t>
  </si>
  <si>
    <t>A126233146L</t>
  </si>
  <si>
    <t>A126247402W</t>
  </si>
  <si>
    <t>A126240274L</t>
  </si>
  <si>
    <t>A126232786T</t>
  </si>
  <si>
    <t>A126247042C</t>
  </si>
  <si>
    <t>A126239914A</t>
  </si>
  <si>
    <t>A126233290F</t>
  </si>
  <si>
    <t>A126247546J</t>
  </si>
  <si>
    <t>A126240418L</t>
  </si>
  <si>
    <t>A126232858T</t>
  </si>
  <si>
    <t>A126247114C</t>
  </si>
  <si>
    <t>A126239986L</t>
  </si>
  <si>
    <t>A126233002A</t>
  </si>
  <si>
    <t>A126247258R</t>
  </si>
  <si>
    <t>A126240130A</t>
  </si>
  <si>
    <t>A126232642F</t>
  </si>
  <si>
    <t>A126246898V</t>
  </si>
  <si>
    <t>A126239770A</t>
  </si>
  <si>
    <t>A126233362F</t>
  </si>
  <si>
    <t>A126247618J</t>
  </si>
  <si>
    <t>A126240490F</t>
  </si>
  <si>
    <t>A126233074L</t>
  </si>
  <si>
    <t>A126247330W</t>
  </si>
  <si>
    <t>A126240202A</t>
  </si>
  <si>
    <t>A126232742R</t>
  </si>
  <si>
    <t>A126246998C</t>
  </si>
  <si>
    <t>A126239870K</t>
  </si>
  <si>
    <t>A126233174W</t>
  </si>
  <si>
    <t>A126247430F</t>
  </si>
  <si>
    <t>A126240302K</t>
  </si>
  <si>
    <t>A126232814R</t>
  </si>
  <si>
    <t>A126247070L</t>
  </si>
  <si>
    <t>A126239942K</t>
  </si>
  <si>
    <t>A126233318W</t>
  </si>
  <si>
    <t>A126247574T</t>
  </si>
  <si>
    <t>A126240446W</t>
  </si>
  <si>
    <t>A126232886A</t>
  </si>
  <si>
    <t>A126247142L</t>
  </si>
  <si>
    <t>A126240014T</t>
  </si>
  <si>
    <t>A126233030K</t>
  </si>
  <si>
    <t>A126247286X</t>
  </si>
  <si>
    <t>A126240158C</t>
  </si>
  <si>
    <t>A126232670R</t>
  </si>
  <si>
    <t>A126246926T</t>
  </si>
  <si>
    <t>A126239798C</t>
  </si>
  <si>
    <t>A126233390R</t>
  </si>
  <si>
    <t>A126247646T</t>
  </si>
  <si>
    <t>A126240518W</t>
  </si>
  <si>
    <t>A126233102K</t>
  </si>
  <si>
    <t>A126247358X</t>
  </si>
  <si>
    <t>A126240230K</t>
  </si>
  <si>
    <t>A126233538X</t>
  </si>
  <si>
    <t>A126247794V</t>
  </si>
  <si>
    <t>A126240666X</t>
  </si>
  <si>
    <t>A126233970K</t>
  </si>
  <si>
    <t>A126248226R</t>
  </si>
  <si>
    <t>A126241098F</t>
  </si>
  <si>
    <t>A126233610F</t>
  </si>
  <si>
    <t>A126247866V</t>
  </si>
  <si>
    <t>A126240738X</t>
  </si>
  <si>
    <t>A126234114L</t>
  </si>
  <si>
    <t>A126248370J</t>
  </si>
  <si>
    <t>A126241242L</t>
  </si>
  <si>
    <t>A126233682T</t>
  </si>
  <si>
    <t>A126247938V</t>
  </si>
  <si>
    <t>A126240810F</t>
  </si>
  <si>
    <t>A126233826T</t>
  </si>
  <si>
    <t>A126248082R</t>
  </si>
  <si>
    <t>A126240954T</t>
  </si>
  <si>
    <t>A126233466X</t>
  </si>
  <si>
    <t>A126247722J</t>
  </si>
  <si>
    <t>A126240594X</t>
  </si>
  <si>
    <t>A126234186X</t>
  </si>
  <si>
    <t>A126248442J</t>
  </si>
  <si>
    <t>A126241314L</t>
  </si>
  <si>
    <t>A126233898C</t>
  </si>
  <si>
    <t>A126248154R</t>
  </si>
  <si>
    <t>A126241026V</t>
  </si>
  <si>
    <t>A126233550R</t>
  </si>
  <si>
    <t>A126247806T</t>
  </si>
  <si>
    <t>A126240678J</t>
  </si>
  <si>
    <t>A126233982V</t>
  </si>
  <si>
    <t>A126248238X</t>
  </si>
  <si>
    <t>A126241110K</t>
  </si>
  <si>
    <t>A126233622R</t>
  </si>
  <si>
    <t>A126247878C</t>
  </si>
  <si>
    <t>A126240750R</t>
  </si>
  <si>
    <t>A126234126W</t>
  </si>
  <si>
    <t>A126248382T</t>
  </si>
  <si>
    <t>A126241254W</t>
  </si>
  <si>
    <t>A126233694A</t>
  </si>
  <si>
    <t>A126247950K</t>
  </si>
  <si>
    <t>A126240822R</t>
  </si>
  <si>
    <t>A126233838A</t>
  </si>
  <si>
    <t>A126248094X</t>
  </si>
  <si>
    <t>A126240966A</t>
  </si>
  <si>
    <t>A126233478J</t>
  </si>
  <si>
    <t>A126247734T</t>
  </si>
  <si>
    <t>A126240606W</t>
  </si>
  <si>
    <t>A126234198J</t>
  </si>
  <si>
    <t>A126248454T</t>
  </si>
  <si>
    <t>A126241326W</t>
  </si>
  <si>
    <t>A126233910J</t>
  </si>
  <si>
    <t>A126248166X</t>
  </si>
  <si>
    <t>A126241038C</t>
  </si>
  <si>
    <t>A126233518R</t>
  </si>
  <si>
    <t>A126247774K</t>
  </si>
  <si>
    <t>A126240646R</t>
  </si>
  <si>
    <t>A126233950A</t>
  </si>
  <si>
    <t>A126248206F</t>
  </si>
  <si>
    <t>A126241078W</t>
  </si>
  <si>
    <t>A126233590J</t>
  </si>
  <si>
    <t>A126247846K</t>
  </si>
  <si>
    <t>A126240718R</t>
  </si>
  <si>
    <t>A126234094R</t>
  </si>
  <si>
    <t>A126248350X</t>
  </si>
  <si>
    <t>A126241222C</t>
  </si>
  <si>
    <t>A126233662J</t>
  </si>
  <si>
    <t>A126247918K</t>
  </si>
  <si>
    <t>A126240790J</t>
  </si>
  <si>
    <t>A126233806J</t>
  </si>
  <si>
    <t>A126248062F</t>
  </si>
  <si>
    <t>A126240934J</t>
  </si>
  <si>
    <t>A126233446R</t>
  </si>
  <si>
    <t>A126247702X</t>
  </si>
  <si>
    <t>A126240574R</t>
  </si>
  <si>
    <t>A126234166R</t>
  </si>
  <si>
    <t>A126248422X</t>
  </si>
  <si>
    <t>A126241294R</t>
  </si>
  <si>
    <t>A126233878V</t>
  </si>
  <si>
    <t>A126248134F</t>
  </si>
  <si>
    <t>A126241006K</t>
  </si>
  <si>
    <t>A126233554X</t>
  </si>
  <si>
    <t>A126247810J</t>
  </si>
  <si>
    <t>A126240682X</t>
  </si>
  <si>
    <t>Tasmania ;  &gt;&gt; Considered too young or too old by employers ;  Persons ;</t>
  </si>
  <si>
    <t>Tasmania ;  &gt;&gt; Considered too young or too old by employers ;  &gt; Males ;</t>
  </si>
  <si>
    <t>Tasmania ;  &gt;&gt; Considered too young or too old by employers ;  &gt; Females ;</t>
  </si>
  <si>
    <t>Tasmania ;  &gt;&gt;&gt; Considered too young by employers ;  Persons ;</t>
  </si>
  <si>
    <t>Tasmania ;  &gt;&gt;&gt; Considered too young by employers ;  &gt; Males ;</t>
  </si>
  <si>
    <t>Tasmania ;  &gt;&gt;&gt; Considered too young by employers ;  &gt; Females ;</t>
  </si>
  <si>
    <t>Tasmania ;  &gt;&gt;&gt; Considered too old by employers ;  Persons ;</t>
  </si>
  <si>
    <t>Tasmania ;  &gt;&gt;&gt; Considered too old by employers ;  &gt; Males ;</t>
  </si>
  <si>
    <t>Tasmania ;  &gt;&gt;&gt; Considered too old by employers ;  &gt; Females ;</t>
  </si>
  <si>
    <t>Tasmania ;  &gt;&gt; Insufficient work experience ;  Persons ;</t>
  </si>
  <si>
    <t>Tasmania ;  &gt;&gt; Insufficient work experience ;  &gt; Males ;</t>
  </si>
  <si>
    <t>Tasmania ;  &gt;&gt; Insufficient work experience ;  &gt; Females ;</t>
  </si>
  <si>
    <t>Tasmania ;  &gt;&gt; No vacancies at all ;  Persons ;</t>
  </si>
  <si>
    <t>Tasmania ;  &gt;&gt; No vacancies at all ;  &gt; Males ;</t>
  </si>
  <si>
    <t>Tasmania ;  &gt;&gt; No vacancies at all ;  &gt; Females ;</t>
  </si>
  <si>
    <t>Tasmania ;  &gt;&gt; No vacancies in line of work ;  Persons ;</t>
  </si>
  <si>
    <t>Tasmania ;  &gt;&gt; No vacancies in line of work ;  &gt; Males ;</t>
  </si>
  <si>
    <t>Tasmania ;  &gt;&gt; No vacancies in line of work ;  &gt; Females ;</t>
  </si>
  <si>
    <t>Tasmania ;  &gt;&gt; Too far to travel or transport problems ;  Persons ;</t>
  </si>
  <si>
    <t>Tasmania ;  &gt;&gt; Too far to travel or transport problems ;  &gt; Males ;</t>
  </si>
  <si>
    <t>Tasmania ;  &gt;&gt; Too far to travel or transport problems ;  &gt; Females ;</t>
  </si>
  <si>
    <t>Tasmania ;  &gt;&gt; Own ill health or disability ;  Persons ;</t>
  </si>
  <si>
    <t>Tasmania ;  &gt;&gt; Own ill health or disability ;  &gt; Males ;</t>
  </si>
  <si>
    <t>Tasmania ;  &gt;&gt; Own ill health or disability ;  &gt; Females ;</t>
  </si>
  <si>
    <t>Tasmania ;  &gt;&gt; Language difficulties ;  Persons ;</t>
  </si>
  <si>
    <t>Tasmania ;  &gt;&gt; Language difficulties ;  &gt; Males ;</t>
  </si>
  <si>
    <t>Tasmania ;  &gt;&gt; Language difficulties ;  &gt; Females ;</t>
  </si>
  <si>
    <t>A126233986C</t>
  </si>
  <si>
    <t>A126248242R</t>
  </si>
  <si>
    <t>A126241114V</t>
  </si>
  <si>
    <t>A126233626X</t>
  </si>
  <si>
    <t>A126247882V</t>
  </si>
  <si>
    <t>A126240754X</t>
  </si>
  <si>
    <t>A126234130L</t>
  </si>
  <si>
    <t>A126248386A</t>
  </si>
  <si>
    <t>A126241258F</t>
  </si>
  <si>
    <t>A126233698K</t>
  </si>
  <si>
    <t>A126247954V</t>
  </si>
  <si>
    <t>A126240826X</t>
  </si>
  <si>
    <t>A126233842T</t>
  </si>
  <si>
    <t>A126248098J</t>
  </si>
  <si>
    <t>A126240970T</t>
  </si>
  <si>
    <t>A126233482X</t>
  </si>
  <si>
    <t>A126247738A</t>
  </si>
  <si>
    <t>A126240610L</t>
  </si>
  <si>
    <t>A126234202L</t>
  </si>
  <si>
    <t>A126248458A</t>
  </si>
  <si>
    <t>A126241330L</t>
  </si>
  <si>
    <t>A126233914T</t>
  </si>
  <si>
    <t>A126248170R</t>
  </si>
  <si>
    <t>A126241042V</t>
  </si>
  <si>
    <t>A126233558J</t>
  </si>
  <si>
    <t>A126247814T</t>
  </si>
  <si>
    <t>A126240686J</t>
  </si>
  <si>
    <t>A126233990V</t>
  </si>
  <si>
    <t>A126248246X</t>
  </si>
  <si>
    <t>A126241118C</t>
  </si>
  <si>
    <t>A126233630R</t>
  </si>
  <si>
    <t>A126247886C</t>
  </si>
  <si>
    <t>A126240758J</t>
  </si>
  <si>
    <t>A126234134W</t>
  </si>
  <si>
    <t>A126248390T</t>
  </si>
  <si>
    <t>A126241262W</t>
  </si>
  <si>
    <t>A126233702R</t>
  </si>
  <si>
    <t>A126247958C</t>
  </si>
  <si>
    <t>A126240830R</t>
  </si>
  <si>
    <t>A126233846A</t>
  </si>
  <si>
    <t>A126248102L</t>
  </si>
  <si>
    <t>A126240974A</t>
  </si>
  <si>
    <t>A126233486J</t>
  </si>
  <si>
    <t>A126247742T</t>
  </si>
  <si>
    <t>A126240614W</t>
  </si>
  <si>
    <t>A126234206W</t>
  </si>
  <si>
    <t>A126248462T</t>
  </si>
  <si>
    <t>A126241334W</t>
  </si>
  <si>
    <t>A126233918A</t>
  </si>
  <si>
    <t>A126248174X</t>
  </si>
  <si>
    <t>A126241046C</t>
  </si>
  <si>
    <t>A126233522F</t>
  </si>
  <si>
    <t>A126247778V</t>
  </si>
  <si>
    <t>A126240650F</t>
  </si>
  <si>
    <t>A126233954K</t>
  </si>
  <si>
    <t>A126248210W</t>
  </si>
  <si>
    <t>A126241082L</t>
  </si>
  <si>
    <t>A126233594T</t>
  </si>
  <si>
    <t>A126247850A</t>
  </si>
  <si>
    <t>A126240722F</t>
  </si>
  <si>
    <t>A126234098X</t>
  </si>
  <si>
    <t>A126248354J</t>
  </si>
  <si>
    <t>A126241226L</t>
  </si>
  <si>
    <t>A126233666T</t>
  </si>
  <si>
    <t>A126247922A</t>
  </si>
  <si>
    <t>A126240794T</t>
  </si>
  <si>
    <t>A126233810X</t>
  </si>
  <si>
    <t>A126248066R</t>
  </si>
  <si>
    <t>A126240938T</t>
  </si>
  <si>
    <t>A126233450F</t>
  </si>
  <si>
    <t>A126247706J</t>
  </si>
  <si>
    <t>A126240578X</t>
  </si>
  <si>
    <t>A126234170F</t>
  </si>
  <si>
    <t>A126248426J</t>
  </si>
  <si>
    <t>A126241298X</t>
  </si>
  <si>
    <t>A126233882K</t>
  </si>
  <si>
    <t>A126248138R</t>
  </si>
  <si>
    <t>A126241010A</t>
  </si>
  <si>
    <t>A126233526R</t>
  </si>
  <si>
    <t>A126247782K</t>
  </si>
  <si>
    <t>A126240654R</t>
  </si>
  <si>
    <t>A126233958V</t>
  </si>
  <si>
    <t>A126248214F</t>
  </si>
  <si>
    <t>A126241086W</t>
  </si>
  <si>
    <t>A126233598A</t>
  </si>
  <si>
    <t>A126247854K</t>
  </si>
  <si>
    <t>A126240726R</t>
  </si>
  <si>
    <t>A126234102C</t>
  </si>
  <si>
    <t>A126248358T</t>
  </si>
  <si>
    <t>A126241230C</t>
  </si>
  <si>
    <t>A126233670J</t>
  </si>
  <si>
    <t>A126247926K</t>
  </si>
  <si>
    <t>A126240798A</t>
  </si>
  <si>
    <t>A126233814J</t>
  </si>
  <si>
    <t>A126248070F</t>
  </si>
  <si>
    <t>A126240942J</t>
  </si>
  <si>
    <t>A126233454R</t>
  </si>
  <si>
    <t>A126247710X</t>
  </si>
  <si>
    <t>A126240582R</t>
  </si>
  <si>
    <t>A126234174R</t>
  </si>
  <si>
    <t>A126248430X</t>
  </si>
  <si>
    <t>A126241302C</t>
  </si>
  <si>
    <t>A126233886V</t>
  </si>
  <si>
    <t>A126248142F</t>
  </si>
  <si>
    <t>A126241014K</t>
  </si>
  <si>
    <t>A126233542R</t>
  </si>
  <si>
    <t>A126247798C</t>
  </si>
  <si>
    <t>A126240670R</t>
  </si>
  <si>
    <t>A126233974V</t>
  </si>
  <si>
    <t>A126248230F</t>
  </si>
  <si>
    <t>A126241102K</t>
  </si>
  <si>
    <t>A126233614R</t>
  </si>
  <si>
    <t>A126247870K</t>
  </si>
  <si>
    <t>A126240742R</t>
  </si>
  <si>
    <t>A126234118W</t>
  </si>
  <si>
    <t>A126248374T</t>
  </si>
  <si>
    <t>A126241246W</t>
  </si>
  <si>
    <t>A126233686A</t>
  </si>
  <si>
    <t>A126247942K</t>
  </si>
  <si>
    <t>A126240814R</t>
  </si>
  <si>
    <t>A126233830J</t>
  </si>
  <si>
    <t>A126248086X</t>
  </si>
  <si>
    <t>A126240958A</t>
  </si>
  <si>
    <t>A126233470R</t>
  </si>
  <si>
    <t>A126247726T</t>
  </si>
  <si>
    <t>A126240598J</t>
  </si>
  <si>
    <t>A126234190R</t>
  </si>
  <si>
    <t>A126248446T</t>
  </si>
  <si>
    <t>A126241318W</t>
  </si>
  <si>
    <t>A126233902J</t>
  </si>
  <si>
    <t>A126248158X</t>
  </si>
  <si>
    <t>A126241030K</t>
  </si>
  <si>
    <t>A126233510W</t>
  </si>
  <si>
    <t>A126247766K</t>
  </si>
  <si>
    <t>A126240638R</t>
  </si>
  <si>
    <t>A126233942A</t>
  </si>
  <si>
    <t>A126248198T</t>
  </si>
  <si>
    <t>A126241070C</t>
  </si>
  <si>
    <t>A126233582J</t>
  </si>
  <si>
    <t>A126247838K</t>
  </si>
  <si>
    <t>A126240710W</t>
  </si>
  <si>
    <t>A126234086R</t>
  </si>
  <si>
    <t>A126248342X</t>
  </si>
  <si>
    <t>A126241214C</t>
  </si>
  <si>
    <t>A126233654J</t>
  </si>
  <si>
    <t>A126247910T</t>
  </si>
  <si>
    <t>A126240782J</t>
  </si>
  <si>
    <t>A126233798V</t>
  </si>
  <si>
    <t>A126248054F</t>
  </si>
  <si>
    <t>A126240926J</t>
  </si>
  <si>
    <t>A126233438R</t>
  </si>
  <si>
    <t>A126247694K</t>
  </si>
  <si>
    <t>A126240566R</t>
  </si>
  <si>
    <t>A126234158R</t>
  </si>
  <si>
    <t>A126248414X</t>
  </si>
  <si>
    <t>A126241286R</t>
  </si>
  <si>
    <t>A126233870A</t>
  </si>
  <si>
    <t>A126248126F</t>
  </si>
  <si>
    <t>A126240998V</t>
  </si>
  <si>
    <t>A126233562X</t>
  </si>
  <si>
    <t>A126247818A</t>
  </si>
  <si>
    <t>A126240690X</t>
  </si>
  <si>
    <t>A126233994C</t>
  </si>
  <si>
    <t>A126248250R</t>
  </si>
  <si>
    <t>A126241122V</t>
  </si>
  <si>
    <t>A126233634X</t>
  </si>
  <si>
    <t>A126247890V</t>
  </si>
  <si>
    <t>A126240762X</t>
  </si>
  <si>
    <t>A126234138F</t>
  </si>
  <si>
    <t>A126248394A</t>
  </si>
  <si>
    <t>A126241266F</t>
  </si>
  <si>
    <t>A126233706X</t>
  </si>
  <si>
    <t>A126247962V</t>
  </si>
  <si>
    <t>A126240834X</t>
  </si>
  <si>
    <t>A126233850T</t>
  </si>
  <si>
    <t>A126248106W</t>
  </si>
  <si>
    <t>A126240978K</t>
  </si>
  <si>
    <t>A126233490X</t>
  </si>
  <si>
    <t>A126247746A</t>
  </si>
  <si>
    <t>A126240618F</t>
  </si>
  <si>
    <t>A126234210L</t>
  </si>
  <si>
    <t>A126248466A</t>
  </si>
  <si>
    <t>A126241338F</t>
  </si>
  <si>
    <t>A126233922T</t>
  </si>
  <si>
    <t>A126248178J</t>
  </si>
  <si>
    <t>A126241050V</t>
  </si>
  <si>
    <t>A126233546X</t>
  </si>
  <si>
    <t>A126247802J</t>
  </si>
  <si>
    <t>A126240674X</t>
  </si>
  <si>
    <t>A126233978C</t>
  </si>
  <si>
    <t>A126248234R</t>
  </si>
  <si>
    <t>A126241106V</t>
  </si>
  <si>
    <t>A126233618X</t>
  </si>
  <si>
    <t>A126247874V</t>
  </si>
  <si>
    <t>A126240746X</t>
  </si>
  <si>
    <t>A126234122L</t>
  </si>
  <si>
    <t>A126248378A</t>
  </si>
  <si>
    <t>A126241250L</t>
  </si>
  <si>
    <t>A126233690T</t>
  </si>
  <si>
    <t>A126247946V</t>
  </si>
  <si>
    <t>A126240818X</t>
  </si>
  <si>
    <t>A126233834T</t>
  </si>
  <si>
    <t>A126248090R</t>
  </si>
  <si>
    <t>A126240962T</t>
  </si>
  <si>
    <t>A126233474X</t>
  </si>
  <si>
    <t>A126247730J</t>
  </si>
  <si>
    <t>A126240602L</t>
  </si>
  <si>
    <t>A126234194X</t>
  </si>
  <si>
    <t>A126248450J</t>
  </si>
  <si>
    <t>A126241322L</t>
  </si>
  <si>
    <t>A126233906T</t>
  </si>
  <si>
    <t>A126248162R</t>
  </si>
  <si>
    <t>A126241034V</t>
  </si>
  <si>
    <t>A126233566J</t>
  </si>
  <si>
    <t>A126247822T</t>
  </si>
  <si>
    <t>A126240694J</t>
  </si>
  <si>
    <t>A126233998L</t>
  </si>
  <si>
    <t>A126248254X</t>
  </si>
  <si>
    <t>A126241126C</t>
  </si>
  <si>
    <t>A126233638J</t>
  </si>
  <si>
    <t>A126247894C</t>
  </si>
  <si>
    <t>A126240766J</t>
  </si>
  <si>
    <t>A126234142W</t>
  </si>
  <si>
    <t>A126248398K</t>
  </si>
  <si>
    <t>A126241270W</t>
  </si>
  <si>
    <t>A126233710R</t>
  </si>
  <si>
    <t>A126247966C</t>
  </si>
  <si>
    <t>A126240838J</t>
  </si>
  <si>
    <t>A126233854A</t>
  </si>
  <si>
    <t>A126248110L</t>
  </si>
  <si>
    <t>A126240982A</t>
  </si>
  <si>
    <t>A126233494J</t>
  </si>
  <si>
    <t>A126247750T</t>
  </si>
  <si>
    <t>A126240622W</t>
  </si>
  <si>
    <t>A126234214W</t>
  </si>
  <si>
    <t>A126248470T</t>
  </si>
  <si>
    <t>A126241342W</t>
  </si>
  <si>
    <t>A126233926A</t>
  </si>
  <si>
    <t>A126248182X</t>
  </si>
  <si>
    <t>A126241054C</t>
  </si>
  <si>
    <t>A126233514F</t>
  </si>
  <si>
    <t>A126247770A</t>
  </si>
  <si>
    <t>A126240642F</t>
  </si>
  <si>
    <t>A126233946K</t>
  </si>
  <si>
    <t>A126248202W</t>
  </si>
  <si>
    <t>A126241074L</t>
  </si>
  <si>
    <t>A126233586T</t>
  </si>
  <si>
    <t>A126247842A</t>
  </si>
  <si>
    <t>A126240714F</t>
  </si>
  <si>
    <t>A126234090F</t>
  </si>
  <si>
    <t>Tasmania ;  &gt;&gt; No jobs with suitable hours ;  Persons ;</t>
  </si>
  <si>
    <t>Tasmania ;  &gt;&gt; No jobs with suitable hours ;  &gt; Males ;</t>
  </si>
  <si>
    <t>Tasmania ;  &gt;&gt; No jobs with suitable hours ;  &gt; Females ;</t>
  </si>
  <si>
    <t>Tasmania ;  &gt;&gt; Child care or other family considerations ;  Persons ;</t>
  </si>
  <si>
    <t>Tasmania ;  &gt;&gt; Child care or other family considerations ;  &gt; Males ;</t>
  </si>
  <si>
    <t>Tasmania ;  &gt;&gt; Child care or other family considerations ;  &gt; Females ;</t>
  </si>
  <si>
    <t>Tasmania ;  &gt;&gt; No feedback from employers ;  Persons ;</t>
  </si>
  <si>
    <t>Tasmania ;  &gt;&gt; No feedback from employers ;  &gt; Males ;</t>
  </si>
  <si>
    <t>Tasmania ;  &gt;&gt; No feedback from employers ;  &gt; Females ;</t>
  </si>
  <si>
    <t>Tasmania ;  &gt;&gt; Other difficulties ;  Persons ;</t>
  </si>
  <si>
    <t>Tasmania ;  &gt;&gt; Other difficulties ;  &gt; Males ;</t>
  </si>
  <si>
    <t>Tasmania ;  &gt;&gt; Other difficulties ;  &gt; Females ;</t>
  </si>
  <si>
    <t>Tasmania ;  &gt; Did not have difficulty finding work ;  Persons ;</t>
  </si>
  <si>
    <t>Tasmania ;  &gt; Did not have difficulty finding work ;  &gt; Males ;</t>
  </si>
  <si>
    <t>Tasmania ;  &gt; Did not have difficulty finding work ;  &gt; Females ;</t>
  </si>
  <si>
    <t>Northern Territory ;  Unemployed total ;  Persons ;</t>
  </si>
  <si>
    <t>Northern Territory ;  Unemployed total ;  &gt; Males ;</t>
  </si>
  <si>
    <t>Northern Territory ;  Unemployed total ;  &gt; Females ;</t>
  </si>
  <si>
    <t>Northern Territory ;  &gt; Had difficulty finding work ;  Persons ;</t>
  </si>
  <si>
    <t>Northern Territory ;  &gt; Had difficulty finding work ;  &gt; Males ;</t>
  </si>
  <si>
    <t>Northern Territory ;  &gt; Had difficulty finding work ;  &gt; Females ;</t>
  </si>
  <si>
    <t>Northern Territory ;  &gt;&gt; Too many applicants for available jobs ;  Persons ;</t>
  </si>
  <si>
    <t>Northern Territory ;  &gt;&gt; Too many applicants for available jobs ;  &gt; Males ;</t>
  </si>
  <si>
    <t>Northern Territory ;  &gt;&gt; Too many applicants for available jobs ;  &gt; Females ;</t>
  </si>
  <si>
    <t>Northern Territory ;  &gt;&gt; Lacked necessary skills or education ;  Persons ;</t>
  </si>
  <si>
    <t>Northern Territory ;  &gt;&gt; Lacked necessary skills or education ;  &gt; Males ;</t>
  </si>
  <si>
    <t>Northern Territory ;  &gt;&gt; Lacked necessary skills or education ;  &gt; Females ;</t>
  </si>
  <si>
    <t>A126248346J</t>
  </si>
  <si>
    <t>A126241218L</t>
  </si>
  <si>
    <t>A126233658T</t>
  </si>
  <si>
    <t>A126247914A</t>
  </si>
  <si>
    <t>A126240786T</t>
  </si>
  <si>
    <t>A126233802X</t>
  </si>
  <si>
    <t>A126248058R</t>
  </si>
  <si>
    <t>A126240930X</t>
  </si>
  <si>
    <t>A126233442F</t>
  </si>
  <si>
    <t>A126247698V</t>
  </si>
  <si>
    <t>A126240570F</t>
  </si>
  <si>
    <t>A126234162F</t>
  </si>
  <si>
    <t>A126248418J</t>
  </si>
  <si>
    <t>A126241290F</t>
  </si>
  <si>
    <t>A126233874K</t>
  </si>
  <si>
    <t>A126248130W</t>
  </si>
  <si>
    <t>A126241002A</t>
  </si>
  <si>
    <t>A126233498T</t>
  </si>
  <si>
    <t>A126247754A</t>
  </si>
  <si>
    <t>A126240626F</t>
  </si>
  <si>
    <t>A126233930T</t>
  </si>
  <si>
    <t>A126248186J</t>
  </si>
  <si>
    <t>A126241058L</t>
  </si>
  <si>
    <t>A126233570X</t>
  </si>
  <si>
    <t>A126247826A</t>
  </si>
  <si>
    <t>A126240698T</t>
  </si>
  <si>
    <t>A126234074F</t>
  </si>
  <si>
    <t>A126248330R</t>
  </si>
  <si>
    <t>A126241202V</t>
  </si>
  <si>
    <t>A126233642X</t>
  </si>
  <si>
    <t>A126247898L</t>
  </si>
  <si>
    <t>A126240770X</t>
  </si>
  <si>
    <t>A126233786K</t>
  </si>
  <si>
    <t>A126248042W</t>
  </si>
  <si>
    <t>A126240914X</t>
  </si>
  <si>
    <t>A126233426F</t>
  </si>
  <si>
    <t>A126247682A</t>
  </si>
  <si>
    <t>A126240554F</t>
  </si>
  <si>
    <t>A126234146F</t>
  </si>
  <si>
    <t>A126248402R</t>
  </si>
  <si>
    <t>A126241274F</t>
  </si>
  <si>
    <t>A126233858K</t>
  </si>
  <si>
    <t>A126248114W</t>
  </si>
  <si>
    <t>A126240986K</t>
  </si>
  <si>
    <t>A126233502W</t>
  </si>
  <si>
    <t>A126247758K</t>
  </si>
  <si>
    <t>A126240630W</t>
  </si>
  <si>
    <t>A126233934A</t>
  </si>
  <si>
    <t>A126248190X</t>
  </si>
  <si>
    <t>A126241062C</t>
  </si>
  <si>
    <t>A126233574J</t>
  </si>
  <si>
    <t>A126247830T</t>
  </si>
  <si>
    <t>A126240702W</t>
  </si>
  <si>
    <t>A126234078R</t>
  </si>
  <si>
    <t>A126248334X</t>
  </si>
  <si>
    <t>A126241206C</t>
  </si>
  <si>
    <t>A126233646J</t>
  </si>
  <si>
    <t>A126247902T</t>
  </si>
  <si>
    <t>A126240774J</t>
  </si>
  <si>
    <t>A126233790A</t>
  </si>
  <si>
    <t>A126248046F</t>
  </si>
  <si>
    <t>A126240918J</t>
  </si>
  <si>
    <t>A126233430W</t>
  </si>
  <si>
    <t>A126247686K</t>
  </si>
  <si>
    <t>A126240558R</t>
  </si>
  <si>
    <t>A126234150W</t>
  </si>
  <si>
    <t>A126248406X</t>
  </si>
  <si>
    <t>A126241278R</t>
  </si>
  <si>
    <t>A126233862A</t>
  </si>
  <si>
    <t>A126248118F</t>
  </si>
  <si>
    <t>A126240990A</t>
  </si>
  <si>
    <t>A126233530F</t>
  </si>
  <si>
    <t>A126247786V</t>
  </si>
  <si>
    <t>A126240658X</t>
  </si>
  <si>
    <t>A126233962K</t>
  </si>
  <si>
    <t>A126248218R</t>
  </si>
  <si>
    <t>A126241090L</t>
  </si>
  <si>
    <t>A126233602F</t>
  </si>
  <si>
    <t>A126247858V</t>
  </si>
  <si>
    <t>A126240730F</t>
  </si>
  <si>
    <t>A126234106L</t>
  </si>
  <si>
    <t>A126248362J</t>
  </si>
  <si>
    <t>A126241234L</t>
  </si>
  <si>
    <t>A126233674T</t>
  </si>
  <si>
    <t>A126247930A</t>
  </si>
  <si>
    <t>A126240802F</t>
  </si>
  <si>
    <t>A126233818T</t>
  </si>
  <si>
    <t>A126248074R</t>
  </si>
  <si>
    <t>A126240946T</t>
  </si>
  <si>
    <t>A126233458X</t>
  </si>
  <si>
    <t>A126247714J</t>
  </si>
  <si>
    <t>A126240586X</t>
  </si>
  <si>
    <t>A126234178X</t>
  </si>
  <si>
    <t>A126248434J</t>
  </si>
  <si>
    <t>A126241306L</t>
  </si>
  <si>
    <t>A126233890K</t>
  </si>
  <si>
    <t>A126248146R</t>
  </si>
  <si>
    <t>A126241018V</t>
  </si>
  <si>
    <t>A126233506F</t>
  </si>
  <si>
    <t>A126247762A</t>
  </si>
  <si>
    <t>A126240634F</t>
  </si>
  <si>
    <t>A126233938K</t>
  </si>
  <si>
    <t>A126248194J</t>
  </si>
  <si>
    <t>A126241066L</t>
  </si>
  <si>
    <t>A126233578T</t>
  </si>
  <si>
    <t>A126247834A</t>
  </si>
  <si>
    <t>A126240706F</t>
  </si>
  <si>
    <t>A126234082F</t>
  </si>
  <si>
    <t>A126248338J</t>
  </si>
  <si>
    <t>A126241210V</t>
  </si>
  <si>
    <t>A126233650X</t>
  </si>
  <si>
    <t>A126247906A</t>
  </si>
  <si>
    <t>A126240778T</t>
  </si>
  <si>
    <t>A126233794K</t>
  </si>
  <si>
    <t>A126248050W</t>
  </si>
  <si>
    <t>A126240922X</t>
  </si>
  <si>
    <t>A126233434F</t>
  </si>
  <si>
    <t>A126247690A</t>
  </si>
  <si>
    <t>A126240562F</t>
  </si>
  <si>
    <t>A126234154F</t>
  </si>
  <si>
    <t>A126248410R</t>
  </si>
  <si>
    <t>A126241282F</t>
  </si>
  <si>
    <t>A126233866K</t>
  </si>
  <si>
    <t>A126248122W</t>
  </si>
  <si>
    <t>A126240994K</t>
  </si>
  <si>
    <t>A126233534R</t>
  </si>
  <si>
    <t>A126247790K</t>
  </si>
  <si>
    <t>A126240662R</t>
  </si>
  <si>
    <t>A126233966V</t>
  </si>
  <si>
    <t>A126248222F</t>
  </si>
  <si>
    <t>A126241094W</t>
  </si>
  <si>
    <t>A126233606R</t>
  </si>
  <si>
    <t>A126247862K</t>
  </si>
  <si>
    <t>A126240734R</t>
  </si>
  <si>
    <t>A126234110C</t>
  </si>
  <si>
    <t>A126248366T</t>
  </si>
  <si>
    <t>A126241238W</t>
  </si>
  <si>
    <t>A126233678A</t>
  </si>
  <si>
    <t>A126247934K</t>
  </si>
  <si>
    <t>A126240806R</t>
  </si>
  <si>
    <t>A126233822J</t>
  </si>
  <si>
    <t>A126248078X</t>
  </si>
  <si>
    <t>A126240950J</t>
  </si>
  <si>
    <t>A126233462R</t>
  </si>
  <si>
    <t>A126247718T</t>
  </si>
  <si>
    <t>A126240590R</t>
  </si>
  <si>
    <t>A126234182R</t>
  </si>
  <si>
    <t>A126248438T</t>
  </si>
  <si>
    <t>A126241310C</t>
  </si>
  <si>
    <t>A126233894V</t>
  </si>
  <si>
    <t>A126248150F</t>
  </si>
  <si>
    <t>A126241022K</t>
  </si>
  <si>
    <t>A126234330F</t>
  </si>
  <si>
    <t>A126248586V</t>
  </si>
  <si>
    <t>A126241458X</t>
  </si>
  <si>
    <t>A126234762K</t>
  </si>
  <si>
    <t>A126249018R</t>
  </si>
  <si>
    <t>A126241890K</t>
  </si>
  <si>
    <t>A126234402F</t>
  </si>
  <si>
    <t>A126248658V</t>
  </si>
  <si>
    <t>A126241530F</t>
  </si>
  <si>
    <t>A126234906K</t>
  </si>
  <si>
    <t>A126249162J</t>
  </si>
  <si>
    <t>A126242034L</t>
  </si>
  <si>
    <t>A126234474T</t>
  </si>
  <si>
    <t>A126248730A</t>
  </si>
  <si>
    <t>A126241602F</t>
  </si>
  <si>
    <t>A126234618T</t>
  </si>
  <si>
    <t>A126248874L</t>
  </si>
  <si>
    <t>A126241746T</t>
  </si>
  <si>
    <t>A126234258X</t>
  </si>
  <si>
    <t>A126248514J</t>
  </si>
  <si>
    <t>A126241386X</t>
  </si>
  <si>
    <t>A126234978W</t>
  </si>
  <si>
    <t>A126249234J</t>
  </si>
  <si>
    <t>A126242106L</t>
  </si>
  <si>
    <t>A126234690K</t>
  </si>
  <si>
    <t>A126248946L</t>
  </si>
  <si>
    <t>A126241818T</t>
  </si>
  <si>
    <t>A126234342R</t>
  </si>
  <si>
    <t>A126248598C</t>
  </si>
  <si>
    <t>A126241470R</t>
  </si>
  <si>
    <t>A126234774V</t>
  </si>
  <si>
    <t>A126249030F</t>
  </si>
  <si>
    <t>A126241902J</t>
  </si>
  <si>
    <t>A126234414R</t>
  </si>
  <si>
    <t>A126248670K</t>
  </si>
  <si>
    <t>A126241542R</t>
  </si>
  <si>
    <t>A126234918V</t>
  </si>
  <si>
    <t>A126249174T</t>
  </si>
  <si>
    <t>A126242046W</t>
  </si>
  <si>
    <t>A126234486A</t>
  </si>
  <si>
    <t>A126248742K</t>
  </si>
  <si>
    <t>A126241614R</t>
  </si>
  <si>
    <t>A126234630J</t>
  </si>
  <si>
    <t>A126248886W</t>
  </si>
  <si>
    <t>A126241758A</t>
  </si>
  <si>
    <t>A126234270R</t>
  </si>
  <si>
    <t>A126248526T</t>
  </si>
  <si>
    <t>A126241398J</t>
  </si>
  <si>
    <t>A126234990L</t>
  </si>
  <si>
    <t>A126249246T</t>
  </si>
  <si>
    <t>A126242118W</t>
  </si>
  <si>
    <t>A126234702J</t>
  </si>
  <si>
    <t>A126248958W</t>
  </si>
  <si>
    <t>A126241830J</t>
  </si>
  <si>
    <t>A126234310W</t>
  </si>
  <si>
    <t>A126248566K</t>
  </si>
  <si>
    <t>A126241438R</t>
  </si>
  <si>
    <t>A126234742A</t>
  </si>
  <si>
    <t>A126248998R</t>
  </si>
  <si>
    <t>A126241870A</t>
  </si>
  <si>
    <t>A126234382J</t>
  </si>
  <si>
    <t>A126248638K</t>
  </si>
  <si>
    <t>A126241510W</t>
  </si>
  <si>
    <t>A126234886L</t>
  </si>
  <si>
    <t>A126249142X</t>
  </si>
  <si>
    <t>A126242014C</t>
  </si>
  <si>
    <t>A126234454J</t>
  </si>
  <si>
    <t>A126248710T</t>
  </si>
  <si>
    <t>A126241582J</t>
  </si>
  <si>
    <t>A126234598V</t>
  </si>
  <si>
    <t>A126248854C</t>
  </si>
  <si>
    <t>A126241726J</t>
  </si>
  <si>
    <t>A126234238R</t>
  </si>
  <si>
    <t>A126248494K</t>
  </si>
  <si>
    <t>A126241366R</t>
  </si>
  <si>
    <t>A126234958L</t>
  </si>
  <si>
    <t>A126249214X</t>
  </si>
  <si>
    <t>A126242086R</t>
  </si>
  <si>
    <t>A126234670A</t>
  </si>
  <si>
    <t>A126248926C</t>
  </si>
  <si>
    <t>A126241798V</t>
  </si>
  <si>
    <t>A126234346X</t>
  </si>
  <si>
    <t>A126248602J</t>
  </si>
  <si>
    <t>A126241474X</t>
  </si>
  <si>
    <t>A126234778C</t>
  </si>
  <si>
    <t>A126249034R</t>
  </si>
  <si>
    <t>A126241906T</t>
  </si>
  <si>
    <t>A126234418X</t>
  </si>
  <si>
    <t>A126248674V</t>
  </si>
  <si>
    <t>A126241546X</t>
  </si>
  <si>
    <t>A126234922K</t>
  </si>
  <si>
    <t>A126249178A</t>
  </si>
  <si>
    <t>A126242050L</t>
  </si>
  <si>
    <t>A126234490T</t>
  </si>
  <si>
    <t>A126248746V</t>
  </si>
  <si>
    <t>A126241618X</t>
  </si>
  <si>
    <t>A126234634T</t>
  </si>
  <si>
    <t>A126248890L</t>
  </si>
  <si>
    <t>Northern Territory ;  &gt;&gt; Considered too young or too old by employers ;  Persons ;</t>
  </si>
  <si>
    <t>Northern Territory ;  &gt;&gt; Considered too young or too old by employers ;  &gt; Males ;</t>
  </si>
  <si>
    <t>Northern Territory ;  &gt;&gt; Considered too young or too old by employers ;  &gt; Females ;</t>
  </si>
  <si>
    <t>Northern Territory ;  &gt;&gt;&gt; Considered too young by employers ;  Persons ;</t>
  </si>
  <si>
    <t>Northern Territory ;  &gt;&gt;&gt; Considered too young by employers ;  &gt; Males ;</t>
  </si>
  <si>
    <t>Northern Territory ;  &gt;&gt;&gt; Considered too young by employers ;  &gt; Females ;</t>
  </si>
  <si>
    <t>Northern Territory ;  &gt;&gt;&gt; Considered too old by employers ;  Persons ;</t>
  </si>
  <si>
    <t>Northern Territory ;  &gt;&gt;&gt; Considered too old by employers ;  &gt; Males ;</t>
  </si>
  <si>
    <t>Northern Territory ;  &gt;&gt;&gt; Considered too old by employers ;  &gt; Females ;</t>
  </si>
  <si>
    <t>Northern Territory ;  &gt;&gt; Insufficient work experience ;  Persons ;</t>
  </si>
  <si>
    <t>Northern Territory ;  &gt;&gt; Insufficient work experience ;  &gt; Males ;</t>
  </si>
  <si>
    <t>Northern Territory ;  &gt;&gt; Insufficient work experience ;  &gt; Females ;</t>
  </si>
  <si>
    <t>Northern Territory ;  &gt;&gt; No vacancies at all ;  Persons ;</t>
  </si>
  <si>
    <t>Northern Territory ;  &gt;&gt; No vacancies at all ;  &gt; Males ;</t>
  </si>
  <si>
    <t>Northern Territory ;  &gt;&gt; No vacancies at all ;  &gt; Females ;</t>
  </si>
  <si>
    <t>Northern Territory ;  &gt;&gt; No vacancies in line of work ;  Persons ;</t>
  </si>
  <si>
    <t>Northern Territory ;  &gt;&gt; No vacancies in line of work ;  &gt; Males ;</t>
  </si>
  <si>
    <t>Northern Territory ;  &gt;&gt; No vacancies in line of work ;  &gt; Females ;</t>
  </si>
  <si>
    <t>Northern Territory ;  &gt;&gt; Too far to travel or transport problems ;  Persons ;</t>
  </si>
  <si>
    <t>Northern Territory ;  &gt;&gt; Too far to travel or transport problems ;  &gt; Males ;</t>
  </si>
  <si>
    <t>Northern Territory ;  &gt;&gt; Too far to travel or transport problems ;  &gt; Females ;</t>
  </si>
  <si>
    <t>Northern Territory ;  &gt;&gt; Own ill health or disability ;  Persons ;</t>
  </si>
  <si>
    <t>Northern Territory ;  &gt;&gt; Own ill health or disability ;  &gt; Males ;</t>
  </si>
  <si>
    <t>Northern Territory ;  &gt;&gt; Own ill health or disability ;  &gt; Females ;</t>
  </si>
  <si>
    <t>Northern Territory ;  &gt;&gt; Language difficulties ;  Persons ;</t>
  </si>
  <si>
    <t>Northern Territory ;  &gt;&gt; Language difficulties ;  &gt; Males ;</t>
  </si>
  <si>
    <t>Northern Territory ;  &gt;&gt; Language difficulties ;  &gt; Females ;</t>
  </si>
  <si>
    <t>A126241762T</t>
  </si>
  <si>
    <t>A126234274X</t>
  </si>
  <si>
    <t>A126248530J</t>
  </si>
  <si>
    <t>A126241402L</t>
  </si>
  <si>
    <t>A126234994W</t>
  </si>
  <si>
    <t>A126249250J</t>
  </si>
  <si>
    <t>A126242122L</t>
  </si>
  <si>
    <t>A126234706T</t>
  </si>
  <si>
    <t>A126248962L</t>
  </si>
  <si>
    <t>A126241834T</t>
  </si>
  <si>
    <t>A126234350R</t>
  </si>
  <si>
    <t>A126248606T</t>
  </si>
  <si>
    <t>A126241478J</t>
  </si>
  <si>
    <t>A126234782V</t>
  </si>
  <si>
    <t>A126249038X</t>
  </si>
  <si>
    <t>A126241910J</t>
  </si>
  <si>
    <t>A126234422R</t>
  </si>
  <si>
    <t>A126248678C</t>
  </si>
  <si>
    <t>A126241550R</t>
  </si>
  <si>
    <t>A126234926V</t>
  </si>
  <si>
    <t>A126249182T</t>
  </si>
  <si>
    <t>A126242054W</t>
  </si>
  <si>
    <t>A126234494A</t>
  </si>
  <si>
    <t>A126248750K</t>
  </si>
  <si>
    <t>A126241622R</t>
  </si>
  <si>
    <t>A126234638A</t>
  </si>
  <si>
    <t>A126248894W</t>
  </si>
  <si>
    <t>A126241766A</t>
  </si>
  <si>
    <t>A126234278J</t>
  </si>
  <si>
    <t>A126248534T</t>
  </si>
  <si>
    <t>A126241406W</t>
  </si>
  <si>
    <t>A126234998F</t>
  </si>
  <si>
    <t>A126249254T</t>
  </si>
  <si>
    <t>A126242126W</t>
  </si>
  <si>
    <t>A126234710J</t>
  </si>
  <si>
    <t>A126248966W</t>
  </si>
  <si>
    <t>A126241838A</t>
  </si>
  <si>
    <t>A126234314F</t>
  </si>
  <si>
    <t>A126248570A</t>
  </si>
  <si>
    <t>A126241442F</t>
  </si>
  <si>
    <t>A126234746K</t>
  </si>
  <si>
    <t>A126249002W</t>
  </si>
  <si>
    <t>A126241874K</t>
  </si>
  <si>
    <t>A126234386T</t>
  </si>
  <si>
    <t>A126248642A</t>
  </si>
  <si>
    <t>A126241514F</t>
  </si>
  <si>
    <t>A126234890C</t>
  </si>
  <si>
    <t>A126249146J</t>
  </si>
  <si>
    <t>A126242018L</t>
  </si>
  <si>
    <t>A126234458T</t>
  </si>
  <si>
    <t>A126248714A</t>
  </si>
  <si>
    <t>A126241586T</t>
  </si>
  <si>
    <t>A126234602X</t>
  </si>
  <si>
    <t>A126248858L</t>
  </si>
  <si>
    <t>A126241730X</t>
  </si>
  <si>
    <t>A126234242F</t>
  </si>
  <si>
    <t>A126248498V</t>
  </si>
  <si>
    <t>A126241370F</t>
  </si>
  <si>
    <t>A126234962C</t>
  </si>
  <si>
    <t>A126249218J</t>
  </si>
  <si>
    <t>A126242090F</t>
  </si>
  <si>
    <t>A126234674K</t>
  </si>
  <si>
    <t>A126248930V</t>
  </si>
  <si>
    <t>A126241802X</t>
  </si>
  <si>
    <t>A126234318R</t>
  </si>
  <si>
    <t>A126248574K</t>
  </si>
  <si>
    <t>A126241446R</t>
  </si>
  <si>
    <t>A126234750A</t>
  </si>
  <si>
    <t>A126249006F</t>
  </si>
  <si>
    <t>A126241878V</t>
  </si>
  <si>
    <t>A126234390J</t>
  </si>
  <si>
    <t>A126248646K</t>
  </si>
  <si>
    <t>A126241518R</t>
  </si>
  <si>
    <t>A126234894L</t>
  </si>
  <si>
    <t>A126249150X</t>
  </si>
  <si>
    <t>A126242022C</t>
  </si>
  <si>
    <t>A126234462J</t>
  </si>
  <si>
    <t>A126248718K</t>
  </si>
  <si>
    <t>A126241590J</t>
  </si>
  <si>
    <t>A126234606J</t>
  </si>
  <si>
    <t>A126248862C</t>
  </si>
  <si>
    <t>A126241734J</t>
  </si>
  <si>
    <t>A126234246R</t>
  </si>
  <si>
    <t>A126248502X</t>
  </si>
  <si>
    <t>A126241374R</t>
  </si>
  <si>
    <t>A126234966L</t>
  </si>
  <si>
    <t>A126249222X</t>
  </si>
  <si>
    <t>A126242094R</t>
  </si>
  <si>
    <t>A126234678V</t>
  </si>
  <si>
    <t>A126248934C</t>
  </si>
  <si>
    <t>A126241806J</t>
  </si>
  <si>
    <t>A126234334R</t>
  </si>
  <si>
    <t>A126248590K</t>
  </si>
  <si>
    <t>A126241462R</t>
  </si>
  <si>
    <t>A126234766V</t>
  </si>
  <si>
    <t>A126249022F</t>
  </si>
  <si>
    <t>A126241894V</t>
  </si>
  <si>
    <t>A126234406R</t>
  </si>
  <si>
    <t>A126248662K</t>
  </si>
  <si>
    <t>A126241534R</t>
  </si>
  <si>
    <t>A126234910A</t>
  </si>
  <si>
    <t>A126249166T</t>
  </si>
  <si>
    <t>A126242038W</t>
  </si>
  <si>
    <t>A126234478A</t>
  </si>
  <si>
    <t>A126248734K</t>
  </si>
  <si>
    <t>A126241606R</t>
  </si>
  <si>
    <t>A126234622J</t>
  </si>
  <si>
    <t>A126248878W</t>
  </si>
  <si>
    <t>A126241750J</t>
  </si>
  <si>
    <t>A126234262R</t>
  </si>
  <si>
    <t>A126248518T</t>
  </si>
  <si>
    <t>A126241390R</t>
  </si>
  <si>
    <t>A126234982L</t>
  </si>
  <si>
    <t>A126249238T</t>
  </si>
  <si>
    <t>A126242110C</t>
  </si>
  <si>
    <t>A126234694V</t>
  </si>
  <si>
    <t>A126248950C</t>
  </si>
  <si>
    <t>A126241822J</t>
  </si>
  <si>
    <t>A126234302W</t>
  </si>
  <si>
    <t>A126248558K</t>
  </si>
  <si>
    <t>A126241430W</t>
  </si>
  <si>
    <t>A126234734A</t>
  </si>
  <si>
    <t>A126248990W</t>
  </si>
  <si>
    <t>A126241862A</t>
  </si>
  <si>
    <t>A126234374J</t>
  </si>
  <si>
    <t>A126248630T</t>
  </si>
  <si>
    <t>A126241502W</t>
  </si>
  <si>
    <t>A126234878L</t>
  </si>
  <si>
    <t>A126249134X</t>
  </si>
  <si>
    <t>A126242006C</t>
  </si>
  <si>
    <t>A126234446J</t>
  </si>
  <si>
    <t>A126248702T</t>
  </si>
  <si>
    <t>A126241574J</t>
  </si>
  <si>
    <t>A126234590A</t>
  </si>
  <si>
    <t>A126248846C</t>
  </si>
  <si>
    <t>A126241718J</t>
  </si>
  <si>
    <t>A126234230W</t>
  </si>
  <si>
    <t>A126248486K</t>
  </si>
  <si>
    <t>A126241358R</t>
  </si>
  <si>
    <t>A126234950V</t>
  </si>
  <si>
    <t>A126249206X</t>
  </si>
  <si>
    <t>A126242078R</t>
  </si>
  <si>
    <t>A126234662A</t>
  </si>
  <si>
    <t>A126248918C</t>
  </si>
  <si>
    <t>A126241790A</t>
  </si>
  <si>
    <t>A126234354X</t>
  </si>
  <si>
    <t>A126248610J</t>
  </si>
  <si>
    <t>A126241482X</t>
  </si>
  <si>
    <t>A126234786C</t>
  </si>
  <si>
    <t>A126249042R</t>
  </si>
  <si>
    <t>A126241914T</t>
  </si>
  <si>
    <t>A126234426X</t>
  </si>
  <si>
    <t>A126248682V</t>
  </si>
  <si>
    <t>A126241554X</t>
  </si>
  <si>
    <t>A126234930K</t>
  </si>
  <si>
    <t>A126249186A</t>
  </si>
  <si>
    <t>A126242058F</t>
  </si>
  <si>
    <t>A126234498K</t>
  </si>
  <si>
    <t>A126248754V</t>
  </si>
  <si>
    <t>A126241626X</t>
  </si>
  <si>
    <t>A126234642T</t>
  </si>
  <si>
    <t>A126248898F</t>
  </si>
  <si>
    <t>A126241770T</t>
  </si>
  <si>
    <t>A126234282X</t>
  </si>
  <si>
    <t>A126248538A</t>
  </si>
  <si>
    <t>A126241410L</t>
  </si>
  <si>
    <t>A126235002L</t>
  </si>
  <si>
    <t>A126249258A</t>
  </si>
  <si>
    <t>A126242130L</t>
  </si>
  <si>
    <t>A126234714T</t>
  </si>
  <si>
    <t>A126248970L</t>
  </si>
  <si>
    <t>A126241842T</t>
  </si>
  <si>
    <t>A126234338X</t>
  </si>
  <si>
    <t>A126248594V</t>
  </si>
  <si>
    <t>A126241466X</t>
  </si>
  <si>
    <t>A126234770K</t>
  </si>
  <si>
    <t>A126249026R</t>
  </si>
  <si>
    <t>A126241898C</t>
  </si>
  <si>
    <t>A126234410F</t>
  </si>
  <si>
    <t>A126248666V</t>
  </si>
  <si>
    <t>A126241538X</t>
  </si>
  <si>
    <t>A126234914K</t>
  </si>
  <si>
    <t>A126249170J</t>
  </si>
  <si>
    <t>A126242042L</t>
  </si>
  <si>
    <t>A126234482T</t>
  </si>
  <si>
    <t>A126248738V</t>
  </si>
  <si>
    <t>A126241610F</t>
  </si>
  <si>
    <t>A126234626T</t>
  </si>
  <si>
    <t>A126248882L</t>
  </si>
  <si>
    <t>A126241754T</t>
  </si>
  <si>
    <t>A126234266X</t>
  </si>
  <si>
    <t>A126248522J</t>
  </si>
  <si>
    <t>A126241394X</t>
  </si>
  <si>
    <t>A126234986W</t>
  </si>
  <si>
    <t>A126249242J</t>
  </si>
  <si>
    <t>A126242114L</t>
  </si>
  <si>
    <t>A126234698C</t>
  </si>
  <si>
    <t>A126248954L</t>
  </si>
  <si>
    <t>A126241826T</t>
  </si>
  <si>
    <t>A126234358J</t>
  </si>
  <si>
    <t>A126248614T</t>
  </si>
  <si>
    <t>A126241486J</t>
  </si>
  <si>
    <t>A126234790V</t>
  </si>
  <si>
    <t>A126249046X</t>
  </si>
  <si>
    <t>A126241918A</t>
  </si>
  <si>
    <t>A126234430R</t>
  </si>
  <si>
    <t>A126248686C</t>
  </si>
  <si>
    <t>A126241558J</t>
  </si>
  <si>
    <t>A126234934V</t>
  </si>
  <si>
    <t>A126249190T</t>
  </si>
  <si>
    <t>A126242062W</t>
  </si>
  <si>
    <t>A126234502R</t>
  </si>
  <si>
    <t>A126248758C</t>
  </si>
  <si>
    <t>A126241630R</t>
  </si>
  <si>
    <t>A126234646A</t>
  </si>
  <si>
    <t>A126248902K</t>
  </si>
  <si>
    <t>A126241774A</t>
  </si>
  <si>
    <t>A126234286J</t>
  </si>
  <si>
    <t>A126248542T</t>
  </si>
  <si>
    <t>A126241414W</t>
  </si>
  <si>
    <t>A126235006W</t>
  </si>
  <si>
    <t>A126249262T</t>
  </si>
  <si>
    <t>A126242134W</t>
  </si>
  <si>
    <t>A126234718A</t>
  </si>
  <si>
    <t>A126248974W</t>
  </si>
  <si>
    <t>A126241846A</t>
  </si>
  <si>
    <t>A126234306F</t>
  </si>
  <si>
    <t>A126248562A</t>
  </si>
  <si>
    <t>A126241434F</t>
  </si>
  <si>
    <t>A126234738K</t>
  </si>
  <si>
    <t>A126248994F</t>
  </si>
  <si>
    <t>A126241866K</t>
  </si>
  <si>
    <t>A126234378T</t>
  </si>
  <si>
    <t>A126248634A</t>
  </si>
  <si>
    <t>A126241506F</t>
  </si>
  <si>
    <t>A126234882C</t>
  </si>
  <si>
    <t>A126249138J</t>
  </si>
  <si>
    <t>A126242010V</t>
  </si>
  <si>
    <t>A126234450X</t>
  </si>
  <si>
    <t>A126248706A</t>
  </si>
  <si>
    <t>A126241578T</t>
  </si>
  <si>
    <t>A126234594K</t>
  </si>
  <si>
    <t>A126248850V</t>
  </si>
  <si>
    <t>A126241722X</t>
  </si>
  <si>
    <t>A126234234F</t>
  </si>
  <si>
    <t>A126248490A</t>
  </si>
  <si>
    <t>A126241362F</t>
  </si>
  <si>
    <t>A126234954C</t>
  </si>
  <si>
    <t>A126249210R</t>
  </si>
  <si>
    <t>A126242082F</t>
  </si>
  <si>
    <t>Northern Territory ;  &gt;&gt; No jobs with suitable hours ;  Persons ;</t>
  </si>
  <si>
    <t>Northern Territory ;  &gt;&gt; No jobs with suitable hours ;  &gt; Males ;</t>
  </si>
  <si>
    <t>Northern Territory ;  &gt;&gt; No jobs with suitable hours ;  &gt; Females ;</t>
  </si>
  <si>
    <t>Northern Territory ;  &gt;&gt; Child care or other family considerations ;  Persons ;</t>
  </si>
  <si>
    <t>Northern Territory ;  &gt;&gt; Child care or other family considerations ;  &gt; Males ;</t>
  </si>
  <si>
    <t>Northern Territory ;  &gt;&gt; Child care or other family considerations ;  &gt; Females ;</t>
  </si>
  <si>
    <t>Northern Territory ;  &gt;&gt; No feedback from employers ;  Persons ;</t>
  </si>
  <si>
    <t>Northern Territory ;  &gt;&gt; No feedback from employers ;  &gt; Males ;</t>
  </si>
  <si>
    <t>Northern Territory ;  &gt;&gt; No feedback from employers ;  &gt; Females ;</t>
  </si>
  <si>
    <t>Northern Territory ;  &gt;&gt; Other difficulties ;  Persons ;</t>
  </si>
  <si>
    <t>Northern Territory ;  &gt;&gt; Other difficulties ;  &gt; Males ;</t>
  </si>
  <si>
    <t>Northern Territory ;  &gt;&gt; Other difficulties ;  &gt; Females ;</t>
  </si>
  <si>
    <t>Northern Territory ;  &gt; Did not have difficulty finding work ;  Persons ;</t>
  </si>
  <si>
    <t>Northern Territory ;  &gt; Did not have difficulty finding work ;  &gt; Males ;</t>
  </si>
  <si>
    <t>Northern Territory ;  &gt; Did not have difficulty finding work ;  &gt; Females ;</t>
  </si>
  <si>
    <t>Australian Capital Territory ;  Unemployed total ;  Persons ;</t>
  </si>
  <si>
    <t>Australian Capital Territory ;  Unemployed total ;  &gt; Males ;</t>
  </si>
  <si>
    <t>Australian Capital Territory ;  Unemployed total ;  &gt; Females ;</t>
  </si>
  <si>
    <t>Australian Capital Territory ;  &gt; Had difficulty finding work ;  Persons ;</t>
  </si>
  <si>
    <t>Australian Capital Territory ;  &gt; Had difficulty finding work ;  &gt; Males ;</t>
  </si>
  <si>
    <t>Australian Capital Territory ;  &gt; Had difficulty finding work ;  &gt; Females ;</t>
  </si>
  <si>
    <t>Australian Capital Territory ;  &gt;&gt; Too many applicants for available jobs ;  Persons ;</t>
  </si>
  <si>
    <t>Australian Capital Territory ;  &gt;&gt; Too many applicants for available jobs ;  &gt; Males ;</t>
  </si>
  <si>
    <t>Australian Capital Territory ;  &gt;&gt; Too many applicants for available jobs ;  &gt; Females ;</t>
  </si>
  <si>
    <t>Australian Capital Territory ;  &gt;&gt; Lacked necessary skills or education ;  Persons ;</t>
  </si>
  <si>
    <t>Australian Capital Territory ;  &gt;&gt; Lacked necessary skills or education ;  &gt; Males ;</t>
  </si>
  <si>
    <t>Australian Capital Territory ;  &gt;&gt; Lacked necessary skills or education ;  &gt; Females ;</t>
  </si>
  <si>
    <t>Australian Capital Territory ;  &gt;&gt; Considered too young or too old by employers ;  Persons ;</t>
  </si>
  <si>
    <t>Australian Capital Territory ;  &gt;&gt; Considered too young or too old by employers ;  &gt; Males ;</t>
  </si>
  <si>
    <t>Australian Capital Territory ;  &gt;&gt; Considered too young or too old by employers ;  &gt; Females ;</t>
  </si>
  <si>
    <t>A126234666K</t>
  </si>
  <si>
    <t>A126248922V</t>
  </si>
  <si>
    <t>A126241794K</t>
  </si>
  <si>
    <t>A126234290X</t>
  </si>
  <si>
    <t>A126248546A</t>
  </si>
  <si>
    <t>A126241418F</t>
  </si>
  <si>
    <t>A126234722T</t>
  </si>
  <si>
    <t>A126248978F</t>
  </si>
  <si>
    <t>A126241850T</t>
  </si>
  <si>
    <t>A126234362X</t>
  </si>
  <si>
    <t>A126248618A</t>
  </si>
  <si>
    <t>A126241490X</t>
  </si>
  <si>
    <t>A126234866C</t>
  </si>
  <si>
    <t>A126249122R</t>
  </si>
  <si>
    <t>A126241994C</t>
  </si>
  <si>
    <t>A126234434X</t>
  </si>
  <si>
    <t>A126248690V</t>
  </si>
  <si>
    <t>A126241562X</t>
  </si>
  <si>
    <t>A126234578K</t>
  </si>
  <si>
    <t>A126248834V</t>
  </si>
  <si>
    <t>A126241706X</t>
  </si>
  <si>
    <t>A126234218F</t>
  </si>
  <si>
    <t>A126248474A</t>
  </si>
  <si>
    <t>A126241346F</t>
  </si>
  <si>
    <t>A126234938C</t>
  </si>
  <si>
    <t>A126249194A</t>
  </si>
  <si>
    <t>A126242066F</t>
  </si>
  <si>
    <t>A126234650T</t>
  </si>
  <si>
    <t>A126248906V</t>
  </si>
  <si>
    <t>A126241778K</t>
  </si>
  <si>
    <t>A126234294J</t>
  </si>
  <si>
    <t>A126248550T</t>
  </si>
  <si>
    <t>A126241422W</t>
  </si>
  <si>
    <t>A126234726A</t>
  </si>
  <si>
    <t>A126248982W</t>
  </si>
  <si>
    <t>A126241854A</t>
  </si>
  <si>
    <t>A126234366J</t>
  </si>
  <si>
    <t>A126248622T</t>
  </si>
  <si>
    <t>A126241494J</t>
  </si>
  <si>
    <t>A126234870V</t>
  </si>
  <si>
    <t>A126249126X</t>
  </si>
  <si>
    <t>A126241998L</t>
  </si>
  <si>
    <t>A126234438J</t>
  </si>
  <si>
    <t>A126248694C</t>
  </si>
  <si>
    <t>A126241566J</t>
  </si>
  <si>
    <t>A126234582A</t>
  </si>
  <si>
    <t>A126248838C</t>
  </si>
  <si>
    <t>A126241710R</t>
  </si>
  <si>
    <t>A126234222W</t>
  </si>
  <si>
    <t>A126248478K</t>
  </si>
  <si>
    <t>A126241350W</t>
  </si>
  <si>
    <t>A126234942V</t>
  </si>
  <si>
    <t>A126249198K</t>
  </si>
  <si>
    <t>A126242070W</t>
  </si>
  <si>
    <t>A126234654A</t>
  </si>
  <si>
    <t>A126248910K</t>
  </si>
  <si>
    <t>A126241782A</t>
  </si>
  <si>
    <t>A126234322F</t>
  </si>
  <si>
    <t>A126248578V</t>
  </si>
  <si>
    <t>A126241450F</t>
  </si>
  <si>
    <t>A126234754K</t>
  </si>
  <si>
    <t>A126249010W</t>
  </si>
  <si>
    <t>A126241882K</t>
  </si>
  <si>
    <t>A126234394T</t>
  </si>
  <si>
    <t>A126248650A</t>
  </si>
  <si>
    <t>A126241522F</t>
  </si>
  <si>
    <t>A126234898W</t>
  </si>
  <si>
    <t>A126249154J</t>
  </si>
  <si>
    <t>A126242026L</t>
  </si>
  <si>
    <t>A126234466T</t>
  </si>
  <si>
    <t>A126248722A</t>
  </si>
  <si>
    <t>A126241594T</t>
  </si>
  <si>
    <t>A126234610X</t>
  </si>
  <si>
    <t>A126248866L</t>
  </si>
  <si>
    <t>A126241738T</t>
  </si>
  <si>
    <t>A126234250F</t>
  </si>
  <si>
    <t>A126248506J</t>
  </si>
  <si>
    <t>A126241378X</t>
  </si>
  <si>
    <t>A126234970C</t>
  </si>
  <si>
    <t>A126249226J</t>
  </si>
  <si>
    <t>A126242098X</t>
  </si>
  <si>
    <t>A126234682K</t>
  </si>
  <si>
    <t>A126248938L</t>
  </si>
  <si>
    <t>A126241810X</t>
  </si>
  <si>
    <t>A126234298T</t>
  </si>
  <si>
    <t>A126248554A</t>
  </si>
  <si>
    <t>A126241426F</t>
  </si>
  <si>
    <t>A126234730T</t>
  </si>
  <si>
    <t>A126248986F</t>
  </si>
  <si>
    <t>A126241858K</t>
  </si>
  <si>
    <t>A126234370X</t>
  </si>
  <si>
    <t>A126248626A</t>
  </si>
  <si>
    <t>A126241498T</t>
  </si>
  <si>
    <t>A126234874C</t>
  </si>
  <si>
    <t>A126249130R</t>
  </si>
  <si>
    <t>A126242002V</t>
  </si>
  <si>
    <t>A126234442X</t>
  </si>
  <si>
    <t>A126248698L</t>
  </si>
  <si>
    <t>A126241570X</t>
  </si>
  <si>
    <t>A126234586K</t>
  </si>
  <si>
    <t>A126248842V</t>
  </si>
  <si>
    <t>A126241714X</t>
  </si>
  <si>
    <t>A126234226F</t>
  </si>
  <si>
    <t>A126248482A</t>
  </si>
  <si>
    <t>A126241354F</t>
  </si>
  <si>
    <t>A126234946C</t>
  </si>
  <si>
    <t>A126249202R</t>
  </si>
  <si>
    <t>A126242074F</t>
  </si>
  <si>
    <t>A126234658K</t>
  </si>
  <si>
    <t>A126248914V</t>
  </si>
  <si>
    <t>A126241786K</t>
  </si>
  <si>
    <t>A126234326R</t>
  </si>
  <si>
    <t>A126248582K</t>
  </si>
  <si>
    <t>A126241454R</t>
  </si>
  <si>
    <t>A126234758V</t>
  </si>
  <si>
    <t>A126249014F</t>
  </si>
  <si>
    <t>A126241886V</t>
  </si>
  <si>
    <t>A126234398A</t>
  </si>
  <si>
    <t>A126248654K</t>
  </si>
  <si>
    <t>A126241526R</t>
  </si>
  <si>
    <t>A126234902A</t>
  </si>
  <si>
    <t>A126249158T</t>
  </si>
  <si>
    <t>A126242030C</t>
  </si>
  <si>
    <t>A126234470J</t>
  </si>
  <si>
    <t>A126248726K</t>
  </si>
  <si>
    <t>A126241598A</t>
  </si>
  <si>
    <t>A126234614J</t>
  </si>
  <si>
    <t>A126248870C</t>
  </si>
  <si>
    <t>A126241742J</t>
  </si>
  <si>
    <t>A126234254R</t>
  </si>
  <si>
    <t>A126248510X</t>
  </si>
  <si>
    <t>A126241382R</t>
  </si>
  <si>
    <t>A126234974L</t>
  </si>
  <si>
    <t>A126249230X</t>
  </si>
  <si>
    <t>A126242102C</t>
  </si>
  <si>
    <t>A126234686V</t>
  </si>
  <si>
    <t>A126248942C</t>
  </si>
  <si>
    <t>A126241814J</t>
  </si>
  <si>
    <t>A126231162A</t>
  </si>
  <si>
    <t>A126245418C</t>
  </si>
  <si>
    <t>A126238290W</t>
  </si>
  <si>
    <t>A126231594F</t>
  </si>
  <si>
    <t>A126245850R</t>
  </si>
  <si>
    <t>A126238722R</t>
  </si>
  <si>
    <t>A126231234A</t>
  </si>
  <si>
    <t>A126245490W</t>
  </si>
  <si>
    <t>A126238362W</t>
  </si>
  <si>
    <t>A126231738F</t>
  </si>
  <si>
    <t>A126245994A</t>
  </si>
  <si>
    <t>A126238866A</t>
  </si>
  <si>
    <t>A126231306A</t>
  </si>
  <si>
    <t>A126245562W</t>
  </si>
  <si>
    <t>A126238434W</t>
  </si>
  <si>
    <t>A126231450V</t>
  </si>
  <si>
    <t>A126245706W</t>
  </si>
  <si>
    <t>A126238578J</t>
  </si>
  <si>
    <t>A126231090A</t>
  </si>
  <si>
    <t>A126245346C</t>
  </si>
  <si>
    <t>A126238218C</t>
  </si>
  <si>
    <t>A126231810L</t>
  </si>
  <si>
    <t>A126246066C</t>
  </si>
  <si>
    <t>A126238938A</t>
  </si>
  <si>
    <t>A126231522V</t>
  </si>
  <si>
    <t>A126245778J</t>
  </si>
  <si>
    <t>A126238650R</t>
  </si>
  <si>
    <t>A126231174K</t>
  </si>
  <si>
    <t>A126245430V</t>
  </si>
  <si>
    <t>A126238302V</t>
  </si>
  <si>
    <t>A126231606C</t>
  </si>
  <si>
    <t>A126245862X</t>
  </si>
  <si>
    <t>A126238734X</t>
  </si>
  <si>
    <t>A126231246K</t>
  </si>
  <si>
    <t>A126245502V</t>
  </si>
  <si>
    <t>A126238374F</t>
  </si>
  <si>
    <t>A126231750W</t>
  </si>
  <si>
    <t>A126246006A</t>
  </si>
  <si>
    <t>A126238878K</t>
  </si>
  <si>
    <t>A126231318K</t>
  </si>
  <si>
    <t>A126245574F</t>
  </si>
  <si>
    <t>A126238446F</t>
  </si>
  <si>
    <t>A126231462C</t>
  </si>
  <si>
    <t>A126245718F</t>
  </si>
  <si>
    <t>A126238590X</t>
  </si>
  <si>
    <t>A126231102X</t>
  </si>
  <si>
    <t>A126245358L</t>
  </si>
  <si>
    <t>A126238230V</t>
  </si>
  <si>
    <t>A126231822W</t>
  </si>
  <si>
    <t>A126246078L</t>
  </si>
  <si>
    <t>A126238950T</t>
  </si>
  <si>
    <t>A126231534C</t>
  </si>
  <si>
    <t>A126245790X</t>
  </si>
  <si>
    <t>A126238662X</t>
  </si>
  <si>
    <t>A126231142T</t>
  </si>
  <si>
    <t>A126245398F</t>
  </si>
  <si>
    <t>A126238270L</t>
  </si>
  <si>
    <t>A126231574W</t>
  </si>
  <si>
    <t>A126245830F</t>
  </si>
  <si>
    <t>A126238702F</t>
  </si>
  <si>
    <t>A126231214T</t>
  </si>
  <si>
    <t>A126245470L</t>
  </si>
  <si>
    <t>A126238342L</t>
  </si>
  <si>
    <t>A126231718W</t>
  </si>
  <si>
    <t>A126245974T</t>
  </si>
  <si>
    <t>A126238846T</t>
  </si>
  <si>
    <t>A126231286C</t>
  </si>
  <si>
    <t>A126245542L</t>
  </si>
  <si>
    <t>A126238414L</t>
  </si>
  <si>
    <t>A126231430K</t>
  </si>
  <si>
    <t>A126245686X</t>
  </si>
  <si>
    <t>A126238558X</t>
  </si>
  <si>
    <t>A126231070T</t>
  </si>
  <si>
    <t>A126245326V</t>
  </si>
  <si>
    <t>A126238198F</t>
  </si>
  <si>
    <t>A126231790R</t>
  </si>
  <si>
    <t>A126246046V</t>
  </si>
  <si>
    <t>A126238918T</t>
  </si>
  <si>
    <t>A126231502K</t>
  </si>
  <si>
    <t>A126245758X</t>
  </si>
  <si>
    <t>A126238630F</t>
  </si>
  <si>
    <t>A126231178V</t>
  </si>
  <si>
    <t>A126245434C</t>
  </si>
  <si>
    <t>A126238306C</t>
  </si>
  <si>
    <t>A126231610V</t>
  </si>
  <si>
    <t>A126245866J</t>
  </si>
  <si>
    <t>A126238738J</t>
  </si>
  <si>
    <t>A126231250A</t>
  </si>
  <si>
    <t>A126245506C</t>
  </si>
  <si>
    <t>A126238378R</t>
  </si>
  <si>
    <t>A126231754F</t>
  </si>
  <si>
    <t>A126246010T</t>
  </si>
  <si>
    <t>A126238882A</t>
  </si>
  <si>
    <t>A126231322A</t>
  </si>
  <si>
    <t>A126245578R</t>
  </si>
  <si>
    <t>A126238450W</t>
  </si>
  <si>
    <t>A126231466L</t>
  </si>
  <si>
    <t>A126245722W</t>
  </si>
  <si>
    <t>A126238594J</t>
  </si>
  <si>
    <t>A126231106J</t>
  </si>
  <si>
    <t>A126245362C</t>
  </si>
  <si>
    <t>A126238234C</t>
  </si>
  <si>
    <t>A126231826F</t>
  </si>
  <si>
    <t>A126246082C</t>
  </si>
  <si>
    <t>A126238954A</t>
  </si>
  <si>
    <t>A126231538L</t>
  </si>
  <si>
    <t>A126245794J</t>
  </si>
  <si>
    <t>A126238666J</t>
  </si>
  <si>
    <t>A126231182K</t>
  </si>
  <si>
    <t>A126245438L</t>
  </si>
  <si>
    <t>A126238310V</t>
  </si>
  <si>
    <t>A126231614C</t>
  </si>
  <si>
    <t>Australian Capital Territory ;  &gt;&gt;&gt; Considered too young by employers ;  Persons ;</t>
  </si>
  <si>
    <t>Australian Capital Territory ;  &gt;&gt;&gt; Considered too young by employers ;  &gt; Males ;</t>
  </si>
  <si>
    <t>Australian Capital Territory ;  &gt;&gt;&gt; Considered too young by employers ;  &gt; Females ;</t>
  </si>
  <si>
    <t>Australian Capital Territory ;  &gt;&gt;&gt; Considered too old by employers ;  Persons ;</t>
  </si>
  <si>
    <t>Australian Capital Territory ;  &gt;&gt;&gt; Considered too old by employers ;  &gt; Males ;</t>
  </si>
  <si>
    <t>Australian Capital Territory ;  &gt;&gt;&gt; Considered too old by employers ;  &gt; Females ;</t>
  </si>
  <si>
    <t>Australian Capital Territory ;  &gt;&gt; Insufficient work experience ;  Persons ;</t>
  </si>
  <si>
    <t>Australian Capital Territory ;  &gt;&gt; Insufficient work experience ;  &gt; Males ;</t>
  </si>
  <si>
    <t>Australian Capital Territory ;  &gt;&gt; Insufficient work experience ;  &gt; Females ;</t>
  </si>
  <si>
    <t>Australian Capital Territory ;  &gt;&gt; No vacancies at all ;  Persons ;</t>
  </si>
  <si>
    <t>Australian Capital Territory ;  &gt;&gt; No vacancies at all ;  &gt; Males ;</t>
  </si>
  <si>
    <t>Australian Capital Territory ;  &gt;&gt; No vacancies at all ;  &gt; Females ;</t>
  </si>
  <si>
    <t>Australian Capital Territory ;  &gt;&gt; No vacancies in line of work ;  Persons ;</t>
  </si>
  <si>
    <t>Australian Capital Territory ;  &gt;&gt; No vacancies in line of work ;  &gt; Males ;</t>
  </si>
  <si>
    <t>Australian Capital Territory ;  &gt;&gt; No vacancies in line of work ;  &gt; Females ;</t>
  </si>
  <si>
    <t>Australian Capital Territory ;  &gt;&gt; Too far to travel or transport problems ;  Persons ;</t>
  </si>
  <si>
    <t>Australian Capital Territory ;  &gt;&gt; Too far to travel or transport problems ;  &gt; Males ;</t>
  </si>
  <si>
    <t>Australian Capital Territory ;  &gt;&gt; Too far to travel or transport problems ;  &gt; Females ;</t>
  </si>
  <si>
    <t>Australian Capital Territory ;  &gt;&gt; Own ill health or disability ;  Persons ;</t>
  </si>
  <si>
    <t>Australian Capital Territory ;  &gt;&gt; Own ill health or disability ;  &gt; Males ;</t>
  </si>
  <si>
    <t>Australian Capital Territory ;  &gt;&gt; Own ill health or disability ;  &gt; Females ;</t>
  </si>
  <si>
    <t>Australian Capital Territory ;  &gt;&gt; Language difficulties ;  Persons ;</t>
  </si>
  <si>
    <t>Australian Capital Territory ;  &gt;&gt; Language difficulties ;  &gt; Males ;</t>
  </si>
  <si>
    <t>Australian Capital Territory ;  &gt;&gt; Language difficulties ;  &gt; Females ;</t>
  </si>
  <si>
    <t>Australian Capital Territory ;  &gt;&gt; No jobs with suitable hours ;  Persons ;</t>
  </si>
  <si>
    <t>Australian Capital Territory ;  &gt;&gt; No jobs with suitable hours ;  &gt; Males ;</t>
  </si>
  <si>
    <t>Australian Capital Territory ;  &gt;&gt; No jobs with suitable hours ;  &gt; Females ;</t>
  </si>
  <si>
    <t>A126245870X</t>
  </si>
  <si>
    <t>A126238742X</t>
  </si>
  <si>
    <t>A126231254K</t>
  </si>
  <si>
    <t>A126245510V</t>
  </si>
  <si>
    <t>A126238382F</t>
  </si>
  <si>
    <t>A126231758R</t>
  </si>
  <si>
    <t>A126246014A</t>
  </si>
  <si>
    <t>A126238886K</t>
  </si>
  <si>
    <t>A126231326K</t>
  </si>
  <si>
    <t>A126245582F</t>
  </si>
  <si>
    <t>A126238454F</t>
  </si>
  <si>
    <t>A126231470C</t>
  </si>
  <si>
    <t>A126245726F</t>
  </si>
  <si>
    <t>A126238598T</t>
  </si>
  <si>
    <t>A126231110X</t>
  </si>
  <si>
    <t>A126245366L</t>
  </si>
  <si>
    <t>A126238238L</t>
  </si>
  <si>
    <t>A126231830W</t>
  </si>
  <si>
    <t>A126246086L</t>
  </si>
  <si>
    <t>A126238958K</t>
  </si>
  <si>
    <t>A126231542C</t>
  </si>
  <si>
    <t>A126245798T</t>
  </si>
  <si>
    <t>A126238670X</t>
  </si>
  <si>
    <t>A126231146A</t>
  </si>
  <si>
    <t>A126245402K</t>
  </si>
  <si>
    <t>A126238274W</t>
  </si>
  <si>
    <t>A126231578F</t>
  </si>
  <si>
    <t>A126245834R</t>
  </si>
  <si>
    <t>A126238706R</t>
  </si>
  <si>
    <t>A126231218A</t>
  </si>
  <si>
    <t>A126245474W</t>
  </si>
  <si>
    <t>A126238346W</t>
  </si>
  <si>
    <t>A126231722L</t>
  </si>
  <si>
    <t>A126245978A</t>
  </si>
  <si>
    <t>A126238850J</t>
  </si>
  <si>
    <t>A126231290V</t>
  </si>
  <si>
    <t>A126245546W</t>
  </si>
  <si>
    <t>A126238418W</t>
  </si>
  <si>
    <t>A126231434V</t>
  </si>
  <si>
    <t>A126245690R</t>
  </si>
  <si>
    <t>A126238562R</t>
  </si>
  <si>
    <t>A126231074A</t>
  </si>
  <si>
    <t>A126245330K</t>
  </si>
  <si>
    <t>A126238202K</t>
  </si>
  <si>
    <t>A126231794X</t>
  </si>
  <si>
    <t>A126246050K</t>
  </si>
  <si>
    <t>A126238922J</t>
  </si>
  <si>
    <t>A126231506V</t>
  </si>
  <si>
    <t>A126245762R</t>
  </si>
  <si>
    <t>A126238634R</t>
  </si>
  <si>
    <t>A126231150T</t>
  </si>
  <si>
    <t>A126245406V</t>
  </si>
  <si>
    <t>A126238278F</t>
  </si>
  <si>
    <t>A126231582W</t>
  </si>
  <si>
    <t>A126245838X</t>
  </si>
  <si>
    <t>A126238710F</t>
  </si>
  <si>
    <t>A126231222T</t>
  </si>
  <si>
    <t>A126245478F</t>
  </si>
  <si>
    <t>A126238350L</t>
  </si>
  <si>
    <t>A126231726W</t>
  </si>
  <si>
    <t>A126245982T</t>
  </si>
  <si>
    <t>A126238854T</t>
  </si>
  <si>
    <t>A126231294C</t>
  </si>
  <si>
    <t>A126245550L</t>
  </si>
  <si>
    <t>A126238422L</t>
  </si>
  <si>
    <t>A126231438C</t>
  </si>
  <si>
    <t>A126245694X</t>
  </si>
  <si>
    <t>A126238566X</t>
  </si>
  <si>
    <t>A126231078K</t>
  </si>
  <si>
    <t>A126245334V</t>
  </si>
  <si>
    <t>A126238206V</t>
  </si>
  <si>
    <t>A126231798J</t>
  </si>
  <si>
    <t>A126246054V</t>
  </si>
  <si>
    <t>A126238926T</t>
  </si>
  <si>
    <t>A126231510K</t>
  </si>
  <si>
    <t>A126245766X</t>
  </si>
  <si>
    <t>A126238638X</t>
  </si>
  <si>
    <t>A126231166K</t>
  </si>
  <si>
    <t>A126245422V</t>
  </si>
  <si>
    <t>A126238294F</t>
  </si>
  <si>
    <t>A126231598R</t>
  </si>
  <si>
    <t>A126245854X</t>
  </si>
  <si>
    <t>A126238726X</t>
  </si>
  <si>
    <t>A126231238K</t>
  </si>
  <si>
    <t>A126245494F</t>
  </si>
  <si>
    <t>A126238366F</t>
  </si>
  <si>
    <t>A126231742W</t>
  </si>
  <si>
    <t>A126245998K</t>
  </si>
  <si>
    <t>A126238870T</t>
  </si>
  <si>
    <t>A126231310T</t>
  </si>
  <si>
    <t>A126245566F</t>
  </si>
  <si>
    <t>A126238438F</t>
  </si>
  <si>
    <t>A126231454C</t>
  </si>
  <si>
    <t>A126245710L</t>
  </si>
  <si>
    <t>A126238582X</t>
  </si>
  <si>
    <t>A126231094K</t>
  </si>
  <si>
    <t>A126245350V</t>
  </si>
  <si>
    <t>A126238222V</t>
  </si>
  <si>
    <t>A126231814W</t>
  </si>
  <si>
    <t>A126246070V</t>
  </si>
  <si>
    <t>A126238942T</t>
  </si>
  <si>
    <t>A126231526C</t>
  </si>
  <si>
    <t>A126245782X</t>
  </si>
  <si>
    <t>A126238654X</t>
  </si>
  <si>
    <t>A126231134T</t>
  </si>
  <si>
    <t>A126245390L</t>
  </si>
  <si>
    <t>A126238262L</t>
  </si>
  <si>
    <t>A126231566W</t>
  </si>
  <si>
    <t>A126245822F</t>
  </si>
  <si>
    <t>A126238694T</t>
  </si>
  <si>
    <t>A126231206T</t>
  </si>
  <si>
    <t>A126245462L</t>
  </si>
  <si>
    <t>A126238334L</t>
  </si>
  <si>
    <t>A126231710C</t>
  </si>
  <si>
    <t>A126245966T</t>
  </si>
  <si>
    <t>A126238838T</t>
  </si>
  <si>
    <t>A126231278C</t>
  </si>
  <si>
    <t>A126245534L</t>
  </si>
  <si>
    <t>A126238406L</t>
  </si>
  <si>
    <t>A126231422K</t>
  </si>
  <si>
    <t>A126245678X</t>
  </si>
  <si>
    <t>A126238550F</t>
  </si>
  <si>
    <t>A126231062T</t>
  </si>
  <si>
    <t>A126245318V</t>
  </si>
  <si>
    <t>A126238190L</t>
  </si>
  <si>
    <t>A126231782R</t>
  </si>
  <si>
    <t>A126246038V</t>
  </si>
  <si>
    <t>A126238910X</t>
  </si>
  <si>
    <t>A126231494W</t>
  </si>
  <si>
    <t>A126245750F</t>
  </si>
  <si>
    <t>A126238622F</t>
  </si>
  <si>
    <t>A126231186V</t>
  </si>
  <si>
    <t>A126245442C</t>
  </si>
  <si>
    <t>A126238314C</t>
  </si>
  <si>
    <t>A126231618L</t>
  </si>
  <si>
    <t>A126245874J</t>
  </si>
  <si>
    <t>A126238746J</t>
  </si>
  <si>
    <t>A126231258V</t>
  </si>
  <si>
    <t>A126245514C</t>
  </si>
  <si>
    <t>A126238386R</t>
  </si>
  <si>
    <t>A126231762F</t>
  </si>
  <si>
    <t>A126246018K</t>
  </si>
  <si>
    <t>A126238890A</t>
  </si>
  <si>
    <t>A126231330A</t>
  </si>
  <si>
    <t>A126245586R</t>
  </si>
  <si>
    <t>A126238458R</t>
  </si>
  <si>
    <t>A126231474L</t>
  </si>
  <si>
    <t>A126245730W</t>
  </si>
  <si>
    <t>A126238602W</t>
  </si>
  <si>
    <t>A126231114J</t>
  </si>
  <si>
    <t>A126245370C</t>
  </si>
  <si>
    <t>A126238242C</t>
  </si>
  <si>
    <t>A126231834F</t>
  </si>
  <si>
    <t>A126246090C</t>
  </si>
  <si>
    <t>A126238962A</t>
  </si>
  <si>
    <t>A126231546L</t>
  </si>
  <si>
    <t>A126245802W</t>
  </si>
  <si>
    <t>A126238674J</t>
  </si>
  <si>
    <t>A126231170A</t>
  </si>
  <si>
    <t>A126245426C</t>
  </si>
  <si>
    <t>A126238298R</t>
  </si>
  <si>
    <t>A126231602V</t>
  </si>
  <si>
    <t>A126245858J</t>
  </si>
  <si>
    <t>A126238730R</t>
  </si>
  <si>
    <t>A126231242A</t>
  </si>
  <si>
    <t>A126245498R</t>
  </si>
  <si>
    <t>A126238370W</t>
  </si>
  <si>
    <t>A126231746F</t>
  </si>
  <si>
    <t>A126246002T</t>
  </si>
  <si>
    <t>A126238874A</t>
  </si>
  <si>
    <t>A126231314A</t>
  </si>
  <si>
    <t>A126245570W</t>
  </si>
  <si>
    <t>A126238442W</t>
  </si>
  <si>
    <t>A126231458L</t>
  </si>
  <si>
    <t>A126245714W</t>
  </si>
  <si>
    <t>A126238586J</t>
  </si>
  <si>
    <t>A126231098V</t>
  </si>
  <si>
    <t>A126245354C</t>
  </si>
  <si>
    <t>A126238226C</t>
  </si>
  <si>
    <t>A126231818F</t>
  </si>
  <si>
    <t>A126246074C</t>
  </si>
  <si>
    <t>A126238946A</t>
  </si>
  <si>
    <t>A126231530V</t>
  </si>
  <si>
    <t>A126245786J</t>
  </si>
  <si>
    <t>A126238658J</t>
  </si>
  <si>
    <t>A126231190K</t>
  </si>
  <si>
    <t>A126245446L</t>
  </si>
  <si>
    <t>A126238318L</t>
  </si>
  <si>
    <t>A126231622C</t>
  </si>
  <si>
    <t>A126245878T</t>
  </si>
  <si>
    <t>A126238750X</t>
  </si>
  <si>
    <t>A126231262K</t>
  </si>
  <si>
    <t>A126245518L</t>
  </si>
  <si>
    <t>A126238390F</t>
  </si>
  <si>
    <t>A126231766R</t>
  </si>
  <si>
    <t>A126246022A</t>
  </si>
  <si>
    <t>A126238894K</t>
  </si>
  <si>
    <t>A126231334K</t>
  </si>
  <si>
    <t>A126245590F</t>
  </si>
  <si>
    <t>A126238462F</t>
  </si>
  <si>
    <t>A126231478W</t>
  </si>
  <si>
    <t>A126245734F</t>
  </si>
  <si>
    <t>A126238606F</t>
  </si>
  <si>
    <t>A126231118T</t>
  </si>
  <si>
    <t>A126245374L</t>
  </si>
  <si>
    <t>A126238246L</t>
  </si>
  <si>
    <t>A126231838R</t>
  </si>
  <si>
    <t>A126246094L</t>
  </si>
  <si>
    <t>A126238966K</t>
  </si>
  <si>
    <t>A126231550C</t>
  </si>
  <si>
    <t>A126245806F</t>
  </si>
  <si>
    <t>A126238678T</t>
  </si>
  <si>
    <t>A126231138A</t>
  </si>
  <si>
    <t>A126245394W</t>
  </si>
  <si>
    <t>A126238266W</t>
  </si>
  <si>
    <t>A126231570L</t>
  </si>
  <si>
    <t>A126245826R</t>
  </si>
  <si>
    <t>A126238698A</t>
  </si>
  <si>
    <t>A126231210J</t>
  </si>
  <si>
    <t>A126245466W</t>
  </si>
  <si>
    <t>A126238338W</t>
  </si>
  <si>
    <t>A126231714L</t>
  </si>
  <si>
    <t>A126245970J</t>
  </si>
  <si>
    <t>A126238842J</t>
  </si>
  <si>
    <t>A126231282V</t>
  </si>
  <si>
    <t>A126245538W</t>
  </si>
  <si>
    <t>A126238410C</t>
  </si>
  <si>
    <t>A126231426V</t>
  </si>
  <si>
    <t>A126245682R</t>
  </si>
  <si>
    <t>A126238554R</t>
  </si>
  <si>
    <t>A126231066A</t>
  </si>
  <si>
    <t>A126245322K</t>
  </si>
  <si>
    <t>A126238194W</t>
  </si>
  <si>
    <t>A126231786X</t>
  </si>
  <si>
    <t>A126246042K</t>
  </si>
  <si>
    <t>A126238914J</t>
  </si>
  <si>
    <t>A126231498F</t>
  </si>
  <si>
    <t>A126245754R</t>
  </si>
  <si>
    <t>A126238626R</t>
  </si>
  <si>
    <t>A126231122J</t>
  </si>
  <si>
    <t>A126245378W</t>
  </si>
  <si>
    <t>A126238250C</t>
  </si>
  <si>
    <t>A126231554L</t>
  </si>
  <si>
    <t>A126245810W</t>
  </si>
  <si>
    <t>A126238682J</t>
  </si>
  <si>
    <t>A126231194V</t>
  </si>
  <si>
    <t>A126245450C</t>
  </si>
  <si>
    <t>A126238322C</t>
  </si>
  <si>
    <t>A126231698X</t>
  </si>
  <si>
    <t>A126245954J</t>
  </si>
  <si>
    <t>Australian Capital Territory ;  &gt;&gt; Child care or other family considerations ;  Persons ;</t>
  </si>
  <si>
    <t>Australian Capital Territory ;  &gt;&gt; Child care or other family considerations ;  &gt; Males ;</t>
  </si>
  <si>
    <t>Australian Capital Territory ;  &gt;&gt; Child care or other family considerations ;  &gt; Females ;</t>
  </si>
  <si>
    <t>Australian Capital Territory ;  &gt;&gt; No feedback from employers ;  Persons ;</t>
  </si>
  <si>
    <t>Australian Capital Territory ;  &gt;&gt; No feedback from employers ;  &gt; Males ;</t>
  </si>
  <si>
    <t>Australian Capital Territory ;  &gt;&gt; No feedback from employers ;  &gt; Females ;</t>
  </si>
  <si>
    <t>Australian Capital Territory ;  &gt;&gt; Other difficulties ;  Persons ;</t>
  </si>
  <si>
    <t>Australian Capital Territory ;  &gt;&gt; Other difficulties ;  &gt; Males ;</t>
  </si>
  <si>
    <t>Australian Capital Territory ;  &gt;&gt; Other difficulties ;  &gt; Females ;</t>
  </si>
  <si>
    <t>Australian Capital Territory ;  &gt; Did not have difficulty finding work ;  Persons ;</t>
  </si>
  <si>
    <t>Australian Capital Territory ;  &gt; Did not have difficulty finding work ;  &gt; Males ;</t>
  </si>
  <si>
    <t>Australian Capital Territory ;  &gt; Did not have difficulty finding work ;  &gt; Females ;</t>
  </si>
  <si>
    <t>A126238826J</t>
  </si>
  <si>
    <t>A126231266V</t>
  </si>
  <si>
    <t>A126245522C</t>
  </si>
  <si>
    <t>A126238394R</t>
  </si>
  <si>
    <t>A126231410A</t>
  </si>
  <si>
    <t>A126245666R</t>
  </si>
  <si>
    <t>A126238538R</t>
  </si>
  <si>
    <t>A126231050J</t>
  </si>
  <si>
    <t>A126245306K</t>
  </si>
  <si>
    <t>A126238178W</t>
  </si>
  <si>
    <t>A126231770F</t>
  </si>
  <si>
    <t>A126246026K</t>
  </si>
  <si>
    <t>A126238898V</t>
  </si>
  <si>
    <t>A126231482L</t>
  </si>
  <si>
    <t>A126245738R</t>
  </si>
  <si>
    <t>A126238610W</t>
  </si>
  <si>
    <t>A126231126T</t>
  </si>
  <si>
    <t>A126245382L</t>
  </si>
  <si>
    <t>A126238254L</t>
  </si>
  <si>
    <t>A126231558W</t>
  </si>
  <si>
    <t>A126245814F</t>
  </si>
  <si>
    <t>A126238686T</t>
  </si>
  <si>
    <t>A126231198C</t>
  </si>
  <si>
    <t>A126245454L</t>
  </si>
  <si>
    <t>A126238326L</t>
  </si>
  <si>
    <t>A126231702C</t>
  </si>
  <si>
    <t>A126245958T</t>
  </si>
  <si>
    <t>A126238830X</t>
  </si>
  <si>
    <t>A126231270K</t>
  </si>
  <si>
    <t>A126245526L</t>
  </si>
  <si>
    <t>A126238398X</t>
  </si>
  <si>
    <t>A126231414K</t>
  </si>
  <si>
    <t>A126245670F</t>
  </si>
  <si>
    <t>A126238542F</t>
  </si>
  <si>
    <t>A126231054T</t>
  </si>
  <si>
    <t>A126245310A</t>
  </si>
  <si>
    <t>A126238182L</t>
  </si>
  <si>
    <t>A126231774R</t>
  </si>
  <si>
    <t>A126246030A</t>
  </si>
  <si>
    <t>A126238902X</t>
  </si>
  <si>
    <t>A126231486W</t>
  </si>
  <si>
    <t>A126245742F</t>
  </si>
  <si>
    <t>A126238614F</t>
  </si>
  <si>
    <t>A126231154A</t>
  </si>
  <si>
    <t>A126245410K</t>
  </si>
  <si>
    <t>A126238282W</t>
  </si>
  <si>
    <t>A126231586F</t>
  </si>
  <si>
    <t>A126245842R</t>
  </si>
  <si>
    <t>A126238714R</t>
  </si>
  <si>
    <t>A126231226A</t>
  </si>
  <si>
    <t>A126245482W</t>
  </si>
  <si>
    <t>A126238354W</t>
  </si>
  <si>
    <t>A126231730L</t>
  </si>
  <si>
    <t>A126245986A</t>
  </si>
  <si>
    <t>A126238858A</t>
  </si>
  <si>
    <t>A126231298L</t>
  </si>
  <si>
    <t>A126245554W</t>
  </si>
  <si>
    <t>A126238426W</t>
  </si>
  <si>
    <t>A126231442V</t>
  </si>
  <si>
    <t>A126245698J</t>
  </si>
  <si>
    <t>A126238570R</t>
  </si>
  <si>
    <t>A126231082A</t>
  </si>
  <si>
    <t>A126245338C</t>
  </si>
  <si>
    <t>A126238210K</t>
  </si>
  <si>
    <t>A126231802L</t>
  </si>
  <si>
    <t>A126246058C</t>
  </si>
  <si>
    <t>A126238930J</t>
  </si>
  <si>
    <t>A126231514V</t>
  </si>
  <si>
    <t>A126245770R</t>
  </si>
  <si>
    <t>A126238642R</t>
  </si>
  <si>
    <t>A126231130J</t>
  </si>
  <si>
    <t>A126245386W</t>
  </si>
  <si>
    <t>A126238258W</t>
  </si>
  <si>
    <t>A126231562L</t>
  </si>
  <si>
    <t>A126245818R</t>
  </si>
  <si>
    <t>A126238690J</t>
  </si>
  <si>
    <t>A126231202J</t>
  </si>
  <si>
    <t>A126245458W</t>
  </si>
  <si>
    <t>A126238330C</t>
  </si>
  <si>
    <t>A126231706L</t>
  </si>
  <si>
    <t>A126245962J</t>
  </si>
  <si>
    <t>A126238834J</t>
  </si>
  <si>
    <t>A126231274V</t>
  </si>
  <si>
    <t>A126245530C</t>
  </si>
  <si>
    <t>A126238402C</t>
  </si>
  <si>
    <t>A126231418V</t>
  </si>
  <si>
    <t>A126245674R</t>
  </si>
  <si>
    <t>A126238546R</t>
  </si>
  <si>
    <t>A126231058A</t>
  </si>
  <si>
    <t>A126245314K</t>
  </si>
  <si>
    <t>A126238186W</t>
  </si>
  <si>
    <t>A126231778X</t>
  </si>
  <si>
    <t>A126246034K</t>
  </si>
  <si>
    <t>A126238906J</t>
  </si>
  <si>
    <t>A126231490L</t>
  </si>
  <si>
    <t>A126245746R</t>
  </si>
  <si>
    <t>A126238618R</t>
  </si>
  <si>
    <t>A126231158K</t>
  </si>
  <si>
    <t>A126245414V</t>
  </si>
  <si>
    <t>A126238286F</t>
  </si>
  <si>
    <t>A126231590W</t>
  </si>
  <si>
    <t>A126245846X</t>
  </si>
  <si>
    <t>A126238718X</t>
  </si>
  <si>
    <t>A126231230T</t>
  </si>
  <si>
    <t>A126245486F</t>
  </si>
  <si>
    <t>A126238358F</t>
  </si>
  <si>
    <t>A126231734W</t>
  </si>
  <si>
    <t>A126245990T</t>
  </si>
  <si>
    <t>A126238862T</t>
  </si>
  <si>
    <t>A126231302T</t>
  </si>
  <si>
    <t>A126245558F</t>
  </si>
  <si>
    <t>A126238430L</t>
  </si>
  <si>
    <t>A126231446C</t>
  </si>
  <si>
    <t>A126245702L</t>
  </si>
  <si>
    <t>A126238574X</t>
  </si>
  <si>
    <t>A126231086K</t>
  </si>
  <si>
    <t>A126245342V</t>
  </si>
  <si>
    <t>A126238214V</t>
  </si>
  <si>
    <t>A126231806W</t>
  </si>
  <si>
    <t>A126246062V</t>
  </si>
  <si>
    <t>A126238934T</t>
  </si>
  <si>
    <t>A126231518C</t>
  </si>
  <si>
    <t>A126245774X</t>
  </si>
  <si>
    <t>A126238646X</t>
  </si>
  <si>
    <t>Time Series Workbook</t>
  </si>
  <si>
    <t>6228.0 Potential workers</t>
  </si>
  <si>
    <t>Table 9. Main difficulty in finding work by age of unemployed persons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</si>
  <si>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</si>
  <si>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</si>
  <si>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</si>
  <si>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</si>
  <si>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</si>
  <si>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</si>
  <si>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</si>
  <si>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Released at 11:30 am (Canberra time) Fri 29 Apr 2022</t>
  </si>
  <si>
    <t>Contents</t>
  </si>
  <si>
    <t>Tables</t>
  </si>
  <si>
    <t>Table 9.1 - Main difficulty in finding work by age of unemployed persons by state and territory,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</si>
  <si>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</si>
  <si>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</si>
  <si>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</si>
  <si>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</si>
  <si>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</si>
  <si>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</si>
  <si>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</si>
  <si>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</si>
  <si>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</si>
  <si>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</si>
  <si>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</si>
  <si>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15 years and over</t>
  </si>
  <si>
    <t>15-64 years</t>
  </si>
  <si>
    <t>15-24 years</t>
  </si>
  <si>
    <t>25-34 years</t>
  </si>
  <si>
    <t>35-44 years</t>
  </si>
  <si>
    <t>45-54 years</t>
  </si>
  <si>
    <t>55 years and over</t>
  </si>
  <si>
    <t>55-64 years</t>
  </si>
  <si>
    <t>65 years and over</t>
  </si>
  <si>
    <t>'000</t>
  </si>
  <si>
    <t>Persons</t>
  </si>
  <si>
    <t>Main difficulty in finding work over the last 12 months</t>
  </si>
  <si>
    <t>Had difficulty finding work</t>
  </si>
  <si>
    <t>Too many applicants for available jobs</t>
  </si>
  <si>
    <t>Lacked necessary skills or education</t>
  </si>
  <si>
    <t>Considered too young or too old by employers</t>
  </si>
  <si>
    <t>Considered too young by employers</t>
  </si>
  <si>
    <t>Considered too old by employers</t>
  </si>
  <si>
    <t>Insufficient work experience</t>
  </si>
  <si>
    <t>No vacancies at all</t>
  </si>
  <si>
    <t>No vacancies in line of work</t>
  </si>
  <si>
    <t>Too far to travel or transport problems</t>
  </si>
  <si>
    <t>Own ill health or disability</t>
  </si>
  <si>
    <t>Language difficulties</t>
  </si>
  <si>
    <t>No jobs with suitable hours</t>
  </si>
  <si>
    <t>Difficulties with child care or other family considerations</t>
  </si>
  <si>
    <t>No feedback from employers</t>
  </si>
  <si>
    <t>Other difficulties</t>
  </si>
  <si>
    <t>Did not have difficulty finding work</t>
  </si>
  <si>
    <t>Total</t>
  </si>
  <si>
    <t>Males</t>
  </si>
  <si>
    <t>Females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</si>
  <si>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</si>
  <si>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</si>
  <si>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</si>
  <si>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</si>
  <si>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</si>
  <si>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</si>
  <si>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</si>
  <si>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</si>
  <si>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NSW</t>
  </si>
  <si>
    <t>Vic</t>
  </si>
  <si>
    <t>Qld</t>
  </si>
  <si>
    <t>SA</t>
  </si>
  <si>
    <t>WA</t>
  </si>
  <si>
    <t>Tas</t>
  </si>
  <si>
    <t>NT</t>
  </si>
  <si>
    <t>ACT</t>
  </si>
  <si>
    <t>weeks</t>
  </si>
  <si>
    <t>Looked for full-time work</t>
  </si>
  <si>
    <t>Looked for part-time work</t>
  </si>
  <si>
    <t>Unemployed total</t>
  </si>
  <si>
    <t>Looked for both full-time and part-time work</t>
  </si>
  <si>
    <t>Looked for only full-time work</t>
  </si>
  <si>
    <t>Waiting to start a full-time job</t>
  </si>
  <si>
    <t>Looked for only part-time work</t>
  </si>
  <si>
    <t>Waiting to start a part-time job</t>
  </si>
  <si>
    <t>Unemployed total ;  15-64 years ;  Persons ;</t>
  </si>
  <si>
    <t>Unemployed total ;  15-64 years ;  &gt; Males ;</t>
  </si>
  <si>
    <t>Unemployed total ;  15-64 years ;  &gt; Females ;</t>
  </si>
  <si>
    <t>Unemployed total ;  &gt; 15-24 years ;  Persons ;</t>
  </si>
  <si>
    <t>Unemployed total ;  &gt; 15-24 years ;  &gt; Males ;</t>
  </si>
  <si>
    <t>Unemployed total ;  &gt; 15-24 years ;  &gt; Females ;</t>
  </si>
  <si>
    <t>&gt; Had difficulty finding work ;  15-64 years ;  Persons ;</t>
  </si>
  <si>
    <t>&gt; Had difficulty finding work ;  15-64 years ;  &gt; Males ;</t>
  </si>
  <si>
    <t>&gt; Had difficulty finding work ;  15-64 years ;  &gt; Females ;</t>
  </si>
  <si>
    <t>&gt; Had difficulty finding work ;  &gt; 15-24 years ;  Persons ;</t>
  </si>
  <si>
    <t>&gt; Had difficulty finding work ;  &gt; 15-24 years ;  &gt; Males ;</t>
  </si>
  <si>
    <t>&gt; Had difficulty finding work ;  &gt; 15-24 years ;  &gt; Females ;</t>
  </si>
  <si>
    <t>&gt;&gt; Too many applicants for available jobs ;  15-64 years ;  Persons ;</t>
  </si>
  <si>
    <t>&gt;&gt; Too many applicants for available jobs ;  15-64 years ;  &gt; Males ;</t>
  </si>
  <si>
    <t>&gt;&gt; Too many applicants for available jobs ;  15-64 years ;  &gt; Females ;</t>
  </si>
  <si>
    <t>&gt;&gt; Too many applicants for available jobs ;  &gt; 15-24 years ;  Persons ;</t>
  </si>
  <si>
    <t>&gt;&gt; Too many applicants for available jobs ;  &gt; 15-24 years ;  &gt; Males ;</t>
  </si>
  <si>
    <t>&gt;&gt; Too many applicants for available jobs ;  &gt; 15-24 years ;  &gt; Females ;</t>
  </si>
  <si>
    <t>&gt;&gt; Lacked necessary skills or education ;  15-64 years ;  Persons ;</t>
  </si>
  <si>
    <t>&gt;&gt; Lacked necessary skills or education ;  15-64 years ;  &gt; Males ;</t>
  </si>
  <si>
    <t>&gt;&gt; Lacked necessary skills or education ;  15-64 years ;  &gt; Females ;</t>
  </si>
  <si>
    <t>&gt;&gt; Lacked necessary skills or education ;  &gt; 15-24 years ;  Persons ;</t>
  </si>
  <si>
    <t>&gt;&gt; Lacked necessary skills or education ;  &gt; 15-24 years ;  &gt; Males ;</t>
  </si>
  <si>
    <t>&gt;&gt; Lacked necessary skills or education ;  &gt; 15-24 years ;  &gt; Females ;</t>
  </si>
  <si>
    <t>&gt;&gt; Considered too young or too old by employers ;  15-64 years ;  Persons ;</t>
  </si>
  <si>
    <t>&gt;&gt; Considered too young or too old by employers ;  15-64 years ;  &gt; Males ;</t>
  </si>
  <si>
    <t>&gt;&gt; Considered too young or too old by employers ;  15-64 years ;  &gt; Females ;</t>
  </si>
  <si>
    <t>&gt;&gt; Considered too young or too old by employers ;  &gt; 15-24 years ;  Persons ;</t>
  </si>
  <si>
    <t>&gt;&gt; Considered too young or too old by employers ;  &gt; 15-24 years ;  &gt; Males ;</t>
  </si>
  <si>
    <t>&gt;&gt; Considered too young or too old by employers ;  &gt; 15-24 years ;  &gt; Females ;</t>
  </si>
  <si>
    <t>&gt;&gt;&gt; Considered too young by employers ;  15-64 years ;  Persons ;</t>
  </si>
  <si>
    <t>&gt;&gt;&gt; Considered too young by employers ;  15-64 years ;  &gt; Males ;</t>
  </si>
  <si>
    <t>&gt;&gt;&gt; Considered too young by employers ;  15-64 years ;  &gt; Females ;</t>
  </si>
  <si>
    <t>&gt;&gt;&gt; Considered too young by employers ;  &gt; 15-24 years ;  Persons ;</t>
  </si>
  <si>
    <t>&gt;&gt;&gt; Considered too young by employers ;  &gt; 15-24 years ;  &gt; Males ;</t>
  </si>
  <si>
    <t>&gt;&gt;&gt; Considered too young by employers ;  &gt; 15-24 years ;  &gt; Females ;</t>
  </si>
  <si>
    <t>&gt;&gt;&gt; Considered too old by employers ;  15-64 years ;  Persons ;</t>
  </si>
  <si>
    <t>&gt;&gt;&gt; Considered too old by employers ;  15-64 years ;  &gt; Males ;</t>
  </si>
  <si>
    <t>&gt;&gt;&gt; Considered too old by employers ;  15-64 years ;  &gt; Females ;</t>
  </si>
  <si>
    <t>&gt;&gt;&gt; Considered too old by employers ;  &gt; 15-24 years ;  Persons ;</t>
  </si>
  <si>
    <t>&gt;&gt;&gt; Considered too old by employers ;  &gt; 15-24 years ;  &gt; Males ;</t>
  </si>
  <si>
    <t>&gt;&gt;&gt; Considered too old by employers ;  &gt; 15-24 years ;  &gt; Females ;</t>
  </si>
  <si>
    <t>&gt;&gt; Insufficient work experience ;  15-64 years ;  Persons ;</t>
  </si>
  <si>
    <t>&gt;&gt; Insufficient work experience ;  15-64 years ;  &gt; Males ;</t>
  </si>
  <si>
    <t>&gt;&gt; Insufficient work experience ;  15-64 years ;  &gt; Females ;</t>
  </si>
  <si>
    <t>&gt;&gt; Insufficient work experience ;  &gt; 15-24 years ;  Persons ;</t>
  </si>
  <si>
    <t>&gt;&gt; Insufficient work experience ;  &gt; 15-24 years ;  &gt; Males ;</t>
  </si>
  <si>
    <t>&gt;&gt; Insufficient work experience ;  &gt; 15-24 years ;  &gt; Females ;</t>
  </si>
  <si>
    <t>&gt;&gt; No vacancies at all ;  15-64 years ;  Persons ;</t>
  </si>
  <si>
    <t>&gt;&gt; No vacancies at all ;  15-64 years ;  &gt; Males ;</t>
  </si>
  <si>
    <t>&gt;&gt; No vacancies at all ;  15-64 years ;  &gt; Females ;</t>
  </si>
  <si>
    <t>&gt;&gt; No vacancies at all ;  &gt; 15-24 years ;  Persons ;</t>
  </si>
  <si>
    <t>&gt;&gt; No vacancies at all ;  &gt; 15-24 years ;  &gt; Males ;</t>
  </si>
  <si>
    <t>&gt;&gt; No vacancies at all ;  &gt; 15-24 years ;  &gt; Females ;</t>
  </si>
  <si>
    <t>&gt;&gt; No vacancies in line of work ;  15-64 years ;  Persons ;</t>
  </si>
  <si>
    <t>&gt;&gt; No vacancies in line of work ;  15-64 years ;  &gt; Males ;</t>
  </si>
  <si>
    <t>&gt;&gt; No vacancies in line of work ;  15-64 years ;  &gt; Females ;</t>
  </si>
  <si>
    <t>&gt;&gt; No vacancies in line of work ;  &gt; 15-24 years ;  Persons ;</t>
  </si>
  <si>
    <t>&gt;&gt; No vacancies in line of work ;  &gt; 15-24 years ;  &gt; Males ;</t>
  </si>
  <si>
    <t>&gt;&gt; No vacancies in line of work ;  &gt; 15-24 years ;  &gt; Females ;</t>
  </si>
  <si>
    <t>&gt;&gt; Too far to travel or transport problems ;  15-64 years ;  Persons ;</t>
  </si>
  <si>
    <t>&gt;&gt; Too far to travel or transport problems ;  15-64 years ;  &gt; Males ;</t>
  </si>
  <si>
    <t>&gt;&gt; Too far to travel or transport problems ;  15-64 years ;  &gt; Females ;</t>
  </si>
  <si>
    <t>&gt;&gt; Too far to travel or transport problems ;  &gt; 15-24 years ;  Persons ;</t>
  </si>
  <si>
    <t>&gt;&gt; Too far to travel or transport problems ;  &gt; 15-24 years ;  &gt; Males ;</t>
  </si>
  <si>
    <t>&gt;&gt; Too far to travel or transport problems ;  &gt; 15-24 years ;  &gt; Females ;</t>
  </si>
  <si>
    <t>&gt;&gt; Own ill health or disability ;  15-64 years ;  Persons ;</t>
  </si>
  <si>
    <t>&gt;&gt; Own ill health or disability ;  15-64 years ;  &gt; Males ;</t>
  </si>
  <si>
    <t>&gt;&gt; Own ill health or disability ;  15-64 years ;  &gt; Females ;</t>
  </si>
  <si>
    <t>&gt;&gt; Own ill health or disability ;  &gt; 15-24 years ;  Persons ;</t>
  </si>
  <si>
    <t>&gt;&gt; Own ill health or disability ;  &gt; 15-24 years ;  &gt; Males ;</t>
  </si>
  <si>
    <t>&gt;&gt; Own ill health or disability ;  &gt; 15-24 years ;  &gt; Females ;</t>
  </si>
  <si>
    <t>&gt;&gt; Language difficulties ;  15-64 years ;  Persons ;</t>
  </si>
  <si>
    <t>&gt;&gt; Language difficulties ;  15-64 years ;  &gt; Males ;</t>
  </si>
  <si>
    <t>&gt;&gt; Language difficulties ;  15-64 years ;  &gt; Females ;</t>
  </si>
  <si>
    <t>&gt;&gt; Language difficulties ;  &gt; 15-24 years ;  Persons ;</t>
  </si>
  <si>
    <t>&gt;&gt; Language difficulties ;  &gt; 15-24 years ;  &gt; Males ;</t>
  </si>
  <si>
    <t>&gt;&gt; Language difficulties ;  &gt; 15-24 years ;  &gt; Females ;</t>
  </si>
  <si>
    <t>&gt;&gt; No jobs with suitable hours ;  15-64 years ;  Persons ;</t>
  </si>
  <si>
    <t>&gt;&gt; No jobs with suitable hours ;  15-64 years ;  &gt; Males ;</t>
  </si>
  <si>
    <t>&gt;&gt; No jobs with suitable hours ;  15-64 years ;  &gt; Females ;</t>
  </si>
  <si>
    <t>&gt;&gt; No jobs with suitable hours ;  &gt; 15-24 years ;  Persons ;</t>
  </si>
  <si>
    <t>&gt;&gt; No jobs with suitable hours ;  &gt; 15-24 years ;  &gt; Males ;</t>
  </si>
  <si>
    <t>&gt;&gt; No jobs with suitable hours ;  &gt; 15-24 years ;  &gt; Females ;</t>
  </si>
  <si>
    <t>&gt;&gt; Child care or other family considerations ;  15-64 years ;  Persons ;</t>
  </si>
  <si>
    <t>&gt;&gt; Child care or other family considerations ;  15-64 years ;  &gt; Males ;</t>
  </si>
  <si>
    <t>&gt;&gt; Child care or other family considerations ;  15-64 years ;  &gt; Females ;</t>
  </si>
  <si>
    <t>&gt;&gt; Child care or other family considerations ;  &gt; 15-24 years ;  Persons ;</t>
  </si>
  <si>
    <t>&gt;&gt; Child care or other family considerations ;  &gt; 15-24 years ;  &gt; Males ;</t>
  </si>
  <si>
    <t>&gt;&gt; Child care or other family considerations ;  &gt; 15-24 years ;  &gt; Females ;</t>
  </si>
  <si>
    <t>&gt;&gt; No feedback from employers ;  15-64 years ;  Persons ;</t>
  </si>
  <si>
    <t>&gt;&gt; No feedback from employers ;  15-64 years ;  &gt; Males ;</t>
  </si>
  <si>
    <t>&gt;&gt; No feedback from employers ;  15-64 years ;  &gt; Females ;</t>
  </si>
  <si>
    <t>&gt;&gt; No feedback from employers ;  &gt; 15-24 years ;  Persons ;</t>
  </si>
  <si>
    <t>&gt;&gt; No feedback from employers ;  &gt; 15-24 years ;  &gt; Males ;</t>
  </si>
  <si>
    <t>&gt;&gt; No feedback from employers ;  &gt; 15-24 years ;  &gt; Females ;</t>
  </si>
  <si>
    <t>&gt;&gt; Other difficulties ;  15-64 years ;  Persons ;</t>
  </si>
  <si>
    <t>&gt;&gt; Other difficulties ;  15-64 years ;  &gt; Males ;</t>
  </si>
  <si>
    <t>&gt;&gt; Other difficulties ;  15-64 years ;  &gt; Females ;</t>
  </si>
  <si>
    <t>&gt;&gt; Other difficulties ;  &gt; 15-24 years ;  Persons ;</t>
  </si>
  <si>
    <t>&gt;&gt; Other difficulties ;  &gt; 15-24 years ;  &gt; Males ;</t>
  </si>
  <si>
    <t>&gt;&gt; Other difficulties ;  &gt; 15-24 years ;  &gt; Females ;</t>
  </si>
  <si>
    <t>&gt; Did not have difficulty finding work ;  15-64 years ;  Persons ;</t>
  </si>
  <si>
    <t>&gt; Did not have difficulty finding work ;  15-64 years ;  &gt; Males ;</t>
  </si>
  <si>
    <t>&gt; Did not have difficulty finding work ;  15-64 years ;  &gt; Females ;</t>
  </si>
  <si>
    <t>&gt; Did not have difficulty finding work ;  &gt; 15-24 years ;  Persons ;</t>
  </si>
  <si>
    <t>&gt; Did not have difficulty finding work ;  &gt; 15-24 years ;  &gt; Males ;</t>
  </si>
  <si>
    <t>&gt; Did not have difficulty finding work ;  &gt; 15-24 years ;  &gt; Females ;</t>
  </si>
  <si>
    <t>New South Wales ;  Unemployed total ;  15-64 years ;  Persons ;</t>
  </si>
  <si>
    <t>New South Wales ;  Unemployed total ;  15-64 years ;  &gt; Males ;</t>
  </si>
  <si>
    <t>New South Wales ;  Unemployed total ;  15-64 years ;  &gt; Females ;</t>
  </si>
  <si>
    <t>New South Wales ;  Unemployed total ;  &gt; 15-24 years ;  Persons ;</t>
  </si>
  <si>
    <t>New South Wales ;  Unemployed total ;  &gt; 15-24 years ;  &gt; Males ;</t>
  </si>
  <si>
    <t>New South Wales ;  Unemployed total ;  &gt; 15-24 years ;  &gt; Females ;</t>
  </si>
  <si>
    <t>New South Wales ;  &gt; Had difficulty finding work ;  15-64 years ;  Persons ;</t>
  </si>
  <si>
    <t>New South Wales ;  &gt; Had difficulty finding work ;  15-64 years ;  &gt; Males ;</t>
  </si>
  <si>
    <t>New South Wales ;  &gt; Had difficulty finding work ;  15-64 years ;  &gt; Females ;</t>
  </si>
  <si>
    <t>New South Wales ;  &gt; Had difficulty finding work ;  &gt; 15-24 years ;  Persons ;</t>
  </si>
  <si>
    <t>New South Wales ;  &gt; Had difficulty finding work ;  &gt; 15-24 years ;  &gt; Males ;</t>
  </si>
  <si>
    <t>New South Wales ;  &gt; Had difficulty finding work ;  &gt; 15-24 years ;  &gt; Females ;</t>
  </si>
  <si>
    <t>New South Wales ;  &gt;&gt; Too many applicants for available jobs ;  15-64 years ;  Persons ;</t>
  </si>
  <si>
    <t>New South Wales ;  &gt;&gt; Too many applicants for available jobs ;  15-64 years ;  &gt; Males ;</t>
  </si>
  <si>
    <t>New South Wales ;  &gt;&gt; Too many applicants for available jobs ;  15-64 years ;  &gt; Females ;</t>
  </si>
  <si>
    <t>New South Wales ;  &gt;&gt; Too many applicants for available jobs ;  &gt; 15-24 years ;  Persons ;</t>
  </si>
  <si>
    <t>New South Wales ;  &gt;&gt; Too many applicants for available jobs ;  &gt; 15-24 years ;  &gt; Males ;</t>
  </si>
  <si>
    <t>New South Wales ;  &gt;&gt; Too many applicants for available jobs ;  &gt; 15-24 years ;  &gt; Females ;</t>
  </si>
  <si>
    <t>New South Wales ;  &gt;&gt; Lacked necessary skills or education ;  15-64 years ;  Persons ;</t>
  </si>
  <si>
    <t>New South Wales ;  &gt;&gt; Lacked necessary skills or education ;  15-64 years ;  &gt; Males ;</t>
  </si>
  <si>
    <t>New South Wales ;  &gt;&gt; Lacked necessary skills or education ;  15-64 years ;  &gt; Females ;</t>
  </si>
  <si>
    <t>New South Wales ;  &gt;&gt; Lacked necessary skills or education ;  &gt; 15-24 years ;  Persons ;</t>
  </si>
  <si>
    <t>New South Wales ;  &gt;&gt; Lacked necessary skills or education ;  &gt; 15-24 years ;  &gt; Males ;</t>
  </si>
  <si>
    <t>New South Wales ;  &gt;&gt; Lacked necessary skills or education ;  &gt; 15-24 years ;  &gt; Females ;</t>
  </si>
  <si>
    <t>New South Wales ;  &gt;&gt; Considered too young or too old by employers ;  15-64 years ;  Persons ;</t>
  </si>
  <si>
    <t>New South Wales ;  &gt;&gt; Considered too young or too old by employers ;  15-64 years ;  &gt; Males ;</t>
  </si>
  <si>
    <t>New South Wales ;  &gt;&gt; Considered too young or too old by employers ;  15-64 years ;  &gt; Females ;</t>
  </si>
  <si>
    <t>New South Wales ;  &gt;&gt; Considered too young or too old by employers ;  &gt; 15-24 years ;  Persons ;</t>
  </si>
  <si>
    <t>New South Wales ;  &gt;&gt; Considered too young or too old by employers ;  &gt; 15-24 years ;  &gt; Males ;</t>
  </si>
  <si>
    <t>New South Wales ;  &gt;&gt; Considered too young or too old by employers ;  &gt; 15-24 years ;  &gt; Females ;</t>
  </si>
  <si>
    <t>New South Wales ;  &gt;&gt;&gt; Considered too young by employers ;  15-64 years ;  Persons ;</t>
  </si>
  <si>
    <t>New South Wales ;  &gt;&gt;&gt; Considered too young by employers ;  15-64 years ;  &gt; Males ;</t>
  </si>
  <si>
    <t>New South Wales ;  &gt;&gt;&gt; Considered too young by employers ;  15-64 years ;  &gt; Females ;</t>
  </si>
  <si>
    <t>New South Wales ;  &gt;&gt;&gt; Considered too young by employers ;  &gt; 15-24 years ;  Persons ;</t>
  </si>
  <si>
    <t>New South Wales ;  &gt;&gt;&gt; Considered too young by employers ;  &gt; 15-24 years ;  &gt; Males ;</t>
  </si>
  <si>
    <t>New South Wales ;  &gt;&gt;&gt; Considered too young by employers ;  &gt; 15-24 years ;  &gt; Females ;</t>
  </si>
  <si>
    <t>New South Wales ;  &gt;&gt;&gt; Considered too old by employers ;  15-64 years ;  Persons ;</t>
  </si>
  <si>
    <t>New South Wales ;  &gt;&gt;&gt; Considered too old by employers ;  15-64 years ;  &gt; Males ;</t>
  </si>
  <si>
    <t>New South Wales ;  &gt;&gt;&gt; Considered too old by employers ;  15-64 years ;  &gt; Females ;</t>
  </si>
  <si>
    <t>New South Wales ;  &gt;&gt;&gt; Considered too old by employers ;  &gt; 15-24 years ;  Persons ;</t>
  </si>
  <si>
    <t>New South Wales ;  &gt;&gt;&gt; Considered too old by employers ;  &gt; 15-24 years ;  &gt; Males ;</t>
  </si>
  <si>
    <t>New South Wales ;  &gt;&gt;&gt; Considered too old by employers ;  &gt; 15-24 years ;  &gt; Females ;</t>
  </si>
  <si>
    <t>New South Wales ;  &gt;&gt; Insufficient work experience ;  15-64 years ;  Persons ;</t>
  </si>
  <si>
    <t>New South Wales ;  &gt;&gt; Insufficient work experience ;  15-64 years ;  &gt; Males ;</t>
  </si>
  <si>
    <t>New South Wales ;  &gt;&gt; Insufficient work experience ;  15-64 years ;  &gt; Females ;</t>
  </si>
  <si>
    <t>New South Wales ;  &gt;&gt; Insufficient work experience ;  &gt; 15-24 years ;  Persons ;</t>
  </si>
  <si>
    <t>New South Wales ;  &gt;&gt; Insufficient work experience ;  &gt; 15-24 years ;  &gt; Males ;</t>
  </si>
  <si>
    <t>New South Wales ;  &gt;&gt; Insufficient work experience ;  &gt; 15-24 years ;  &gt; Females ;</t>
  </si>
  <si>
    <t>New South Wales ;  &gt;&gt; No vacancies at all ;  15-64 years ;  Persons ;</t>
  </si>
  <si>
    <t>New South Wales ;  &gt;&gt; No vacancies at all ;  15-64 years ;  &gt; Males ;</t>
  </si>
  <si>
    <t>New South Wales ;  &gt;&gt; No vacancies at all ;  15-64 years ;  &gt; Females ;</t>
  </si>
  <si>
    <t>New South Wales ;  &gt;&gt; No vacancies at all ;  &gt; 15-24 years ;  Persons ;</t>
  </si>
  <si>
    <t>New South Wales ;  &gt;&gt; No vacancies at all ;  &gt; 15-24 years ;  &gt; Males ;</t>
  </si>
  <si>
    <t>New South Wales ;  &gt;&gt; No vacancies at all ;  &gt; 15-24 years ;  &gt; Females ;</t>
  </si>
  <si>
    <t>New South Wales ;  &gt;&gt; No vacancies in line of work ;  15-64 years ;  Persons ;</t>
  </si>
  <si>
    <t>New South Wales ;  &gt;&gt; No vacancies in line of work ;  15-64 years ;  &gt; Males ;</t>
  </si>
  <si>
    <t>New South Wales ;  &gt;&gt; No vacancies in line of work ;  15-64 years ;  &gt; Females ;</t>
  </si>
  <si>
    <t>New South Wales ;  &gt;&gt; No vacancies in line of work ;  &gt; 15-24 years ;  Persons ;</t>
  </si>
  <si>
    <t>New South Wales ;  &gt;&gt; No vacancies in line of work ;  &gt; 15-24 years ;  &gt; Males ;</t>
  </si>
  <si>
    <t>New South Wales ;  &gt;&gt; No vacancies in line of work ;  &gt; 15-24 years ;  &gt; Females ;</t>
  </si>
  <si>
    <t>New South Wales ;  &gt;&gt; Too far to travel or transport problems ;  15-64 years ;  Persons ;</t>
  </si>
  <si>
    <t>New South Wales ;  &gt;&gt; Too far to travel or transport problems ;  15-64 years ;  &gt; Males ;</t>
  </si>
  <si>
    <t>New South Wales ;  &gt;&gt; Too far to travel or transport problems ;  15-64 years ;  &gt; Females ;</t>
  </si>
  <si>
    <t>New South Wales ;  &gt;&gt; Too far to travel or transport problems ;  &gt; 15-24 years ;  Persons ;</t>
  </si>
  <si>
    <t>New South Wales ;  &gt;&gt; Too far to travel or transport problems ;  &gt; 15-24 years ;  &gt; Males ;</t>
  </si>
  <si>
    <t>New South Wales ;  &gt;&gt; Too far to travel or transport problems ;  &gt; 15-24 years ;  &gt; Females ;</t>
  </si>
  <si>
    <t>New South Wales ;  &gt;&gt; Own ill health or disability ;  15-64 years ;  Persons ;</t>
  </si>
  <si>
    <t>New South Wales ;  &gt;&gt; Own ill health or disability ;  15-64 years ;  &gt; Males ;</t>
  </si>
  <si>
    <t>New South Wales ;  &gt;&gt; Own ill health or disability ;  15-64 years ;  &gt; Females ;</t>
  </si>
  <si>
    <t>New South Wales ;  &gt;&gt; Own ill health or disability ;  &gt; 15-24 years ;  Persons ;</t>
  </si>
  <si>
    <t>New South Wales ;  &gt;&gt; Own ill health or disability ;  &gt; 15-24 years ;  &gt; Males ;</t>
  </si>
  <si>
    <t>New South Wales ;  &gt;&gt; Own ill health or disability ;  &gt; 15-24 years ;  &gt; Females ;</t>
  </si>
  <si>
    <t>New South Wales ;  &gt;&gt; Language difficulties ;  15-64 years ;  Persons ;</t>
  </si>
  <si>
    <t>New South Wales ;  &gt;&gt; Language difficulties ;  15-64 years ;  &gt; Males ;</t>
  </si>
  <si>
    <t>New South Wales ;  &gt;&gt; Language difficulties ;  15-64 years ;  &gt; Females ;</t>
  </si>
  <si>
    <t>New South Wales ;  &gt;&gt; Language difficulties ;  &gt; 15-24 years ;  Persons ;</t>
  </si>
  <si>
    <t>New South Wales ;  &gt;&gt; Language difficulties ;  &gt; 15-24 years ;  &gt; Males ;</t>
  </si>
  <si>
    <t>New South Wales ;  &gt;&gt; Language difficulties ;  &gt; 15-24 years ;  &gt; Females ;</t>
  </si>
  <si>
    <t>New South Wales ;  &gt;&gt; No jobs with suitable hours ;  15-64 years ;  Persons ;</t>
  </si>
  <si>
    <t>New South Wales ;  &gt;&gt; No jobs with suitable hours ;  15-64 years ;  &gt; Males ;</t>
  </si>
  <si>
    <t>New South Wales ;  &gt;&gt; No jobs with suitable hours ;  15-64 years ;  &gt; Females ;</t>
  </si>
  <si>
    <t>New South Wales ;  &gt;&gt; No jobs with suitable hours ;  &gt; 15-24 years ;  Persons ;</t>
  </si>
  <si>
    <t>New South Wales ;  &gt;&gt; No jobs with suitable hours ;  &gt; 15-24 years ;  &gt; Males ;</t>
  </si>
  <si>
    <t>New South Wales ;  &gt;&gt; No jobs with suitable hours ;  &gt; 15-24 years ;  &gt; Females ;</t>
  </si>
  <si>
    <t>New South Wales ;  &gt;&gt; Child care or other family considerations ;  15-64 years ;  Persons ;</t>
  </si>
  <si>
    <t>New South Wales ;  &gt;&gt; Child care or other family considerations ;  15-64 years ;  &gt; Males ;</t>
  </si>
  <si>
    <t>New South Wales ;  &gt;&gt; Child care or other family considerations ;  15-64 years ;  &gt; Females ;</t>
  </si>
  <si>
    <t>New South Wales ;  &gt;&gt; Child care or other family considerations ;  &gt; 15-24 years ;  Persons ;</t>
  </si>
  <si>
    <t>New South Wales ;  &gt;&gt; Child care or other family considerations ;  &gt; 15-24 years ;  &gt; Males ;</t>
  </si>
  <si>
    <t>New South Wales ;  &gt;&gt; Child care or other family considerations ;  &gt; 15-24 years ;  &gt; Females ;</t>
  </si>
  <si>
    <t>New South Wales ;  &gt;&gt; No feedback from employers ;  15-64 years ;  Persons ;</t>
  </si>
  <si>
    <t>New South Wales ;  &gt;&gt; No feedback from employers ;  15-64 years ;  &gt; Males ;</t>
  </si>
  <si>
    <t>New South Wales ;  &gt;&gt; No feedback from employers ;  15-64 years ;  &gt; Females ;</t>
  </si>
  <si>
    <t>New South Wales ;  &gt;&gt; No feedback from employers ;  &gt; 15-24 years ;  Persons ;</t>
  </si>
  <si>
    <t>New South Wales ;  &gt;&gt; No feedback from employers ;  &gt; 15-24 years ;  &gt; Males ;</t>
  </si>
  <si>
    <t>New South Wales ;  &gt;&gt; No feedback from employers ;  &gt; 15-24 years ;  &gt; Females ;</t>
  </si>
  <si>
    <t>New South Wales ;  &gt;&gt; Other difficulties ;  15-64 years ;  Persons ;</t>
  </si>
  <si>
    <t>New South Wales ;  &gt;&gt; Other difficulties ;  15-64 years ;  &gt; Males ;</t>
  </si>
  <si>
    <t>New South Wales ;  &gt;&gt; Other difficulties ;  15-64 years ;  &gt; Females ;</t>
  </si>
  <si>
    <t>New South Wales ;  &gt;&gt; Other difficulties ;  &gt; 15-24 years ;  Persons ;</t>
  </si>
  <si>
    <t>New South Wales ;  &gt;&gt; Other difficulties ;  &gt; 15-24 years ;  &gt; Males ;</t>
  </si>
  <si>
    <t>New South Wales ;  &gt;&gt; Other difficulties ;  &gt; 15-24 years ;  &gt; Females ;</t>
  </si>
  <si>
    <t>New South Wales ;  &gt; Did not have difficulty finding work ;  15-64 years ;  Persons ;</t>
  </si>
  <si>
    <t>New South Wales ;  &gt; Did not have difficulty finding work ;  15-64 years ;  &gt; Males ;</t>
  </si>
  <si>
    <t>New South Wales ;  &gt; Did not have difficulty finding work ;  15-64 years ;  &gt; Females ;</t>
  </si>
  <si>
    <t>New South Wales ;  &gt; Did not have difficulty finding work ;  &gt; 15-24 years ;  Persons ;</t>
  </si>
  <si>
    <t>New South Wales ;  &gt; Did not have difficulty finding work ;  &gt; 15-24 years ;  &gt; Males ;</t>
  </si>
  <si>
    <t>New South Wales ;  &gt; Did not have difficulty finding work ;  &gt; 15-24 years ;  &gt; Females ;</t>
  </si>
  <si>
    <t>Victoria ;  Unemployed total ;  15-64 years ;  Persons ;</t>
  </si>
  <si>
    <t>Victoria ;  Unemployed total ;  15-64 years ;  &gt; Males ;</t>
  </si>
  <si>
    <t>Victoria ;  Unemployed total ;  15-64 years ;  &gt; Females ;</t>
  </si>
  <si>
    <t>Victoria ;  Unemployed total ;  &gt; 15-24 years ;  Persons ;</t>
  </si>
  <si>
    <t>Victoria ;  Unemployed total ;  &gt; 15-24 years ;  &gt; Males ;</t>
  </si>
  <si>
    <t>Victoria ;  Unemployed total ;  &gt; 15-24 years ;  &gt; Females ;</t>
  </si>
  <si>
    <t>Victoria ;  &gt; Had difficulty finding work ;  15-64 years ;  Persons ;</t>
  </si>
  <si>
    <t>Victoria ;  &gt; Had difficulty finding work ;  15-64 years ;  &gt; Males ;</t>
  </si>
  <si>
    <t>Victoria ;  &gt; Had difficulty finding work ;  15-64 years ;  &gt; Females ;</t>
  </si>
  <si>
    <t>Victoria ;  &gt; Had difficulty finding work ;  &gt; 15-24 years ;  Persons ;</t>
  </si>
  <si>
    <t>Victoria ;  &gt; Had difficulty finding work ;  &gt; 15-24 years ;  &gt; Males ;</t>
  </si>
  <si>
    <t>Victoria ;  &gt; Had difficulty finding work ;  &gt; 15-24 years ;  &gt; Females ;</t>
  </si>
  <si>
    <t>Victoria ;  &gt;&gt; Too many applicants for available jobs ;  15-64 years ;  Persons ;</t>
  </si>
  <si>
    <t>Victoria ;  &gt;&gt; Too many applicants for available jobs ;  15-64 years ;  &gt; Males ;</t>
  </si>
  <si>
    <t>Victoria ;  &gt;&gt; Too many applicants for available jobs ;  15-64 years ;  &gt; Females ;</t>
  </si>
  <si>
    <t>Victoria ;  &gt;&gt; Too many applicants for available jobs ;  &gt; 15-24 years ;  Persons ;</t>
  </si>
  <si>
    <t>Victoria ;  &gt;&gt; Too many applicants for available jobs ;  &gt; 15-24 years ;  &gt; Males ;</t>
  </si>
  <si>
    <t>Victoria ;  &gt;&gt; Too many applicants for available jobs ;  &gt; 15-24 years ;  &gt; Females ;</t>
  </si>
  <si>
    <t>Victoria ;  &gt;&gt; Lacked necessary skills or education ;  15-64 years ;  Persons ;</t>
  </si>
  <si>
    <t>Victoria ;  &gt;&gt; Lacked necessary skills or education ;  15-64 years ;  &gt; Males ;</t>
  </si>
  <si>
    <t>Victoria ;  &gt;&gt; Lacked necessary skills or education ;  15-64 years ;  &gt; Females ;</t>
  </si>
  <si>
    <t>Victoria ;  &gt;&gt; Lacked necessary skills or education ;  &gt; 15-24 years ;  Persons ;</t>
  </si>
  <si>
    <t>Victoria ;  &gt;&gt; Lacked necessary skills or education ;  &gt; 15-24 years ;  &gt; Males ;</t>
  </si>
  <si>
    <t>Victoria ;  &gt;&gt; Lacked necessary skills or education ;  &gt; 15-24 years ;  &gt; Females ;</t>
  </si>
  <si>
    <t>Victoria ;  &gt;&gt; Considered too young or too old by employers ;  15-64 years ;  Persons ;</t>
  </si>
  <si>
    <t>Victoria ;  &gt;&gt; Considered too young or too old by employers ;  15-64 years ;  &gt; Males ;</t>
  </si>
  <si>
    <t>Victoria ;  &gt;&gt; Considered too young or too old by employers ;  15-64 years ;  &gt; Females ;</t>
  </si>
  <si>
    <t>Victoria ;  &gt;&gt; Considered too young or too old by employers ;  &gt; 15-24 years ;  Persons ;</t>
  </si>
  <si>
    <t>Victoria ;  &gt;&gt; Considered too young or too old by employers ;  &gt; 15-24 years ;  &gt; Males ;</t>
  </si>
  <si>
    <t>Victoria ;  &gt;&gt; Considered too young or too old by employers ;  &gt; 15-24 years ;  &gt; Females ;</t>
  </si>
  <si>
    <t>Victoria ;  &gt;&gt;&gt; Considered too young by employers ;  15-64 years ;  Persons ;</t>
  </si>
  <si>
    <t>Victoria ;  &gt;&gt;&gt; Considered too young by employers ;  15-64 years ;  &gt; Males ;</t>
  </si>
  <si>
    <t>Victoria ;  &gt;&gt;&gt; Considered too young by employers ;  15-64 years ;  &gt; Females ;</t>
  </si>
  <si>
    <t>Victoria ;  &gt;&gt;&gt; Considered too young by employers ;  &gt; 15-24 years ;  Persons ;</t>
  </si>
  <si>
    <t>Victoria ;  &gt;&gt;&gt; Considered too young by employers ;  &gt; 15-24 years ;  &gt; Males ;</t>
  </si>
  <si>
    <t>Victoria ;  &gt;&gt;&gt; Considered too young by employers ;  &gt; 15-24 years ;  &gt; Females ;</t>
  </si>
  <si>
    <t>Victoria ;  &gt;&gt;&gt; Considered too old by employers ;  15-64 years ;  Persons ;</t>
  </si>
  <si>
    <t>Victoria ;  &gt;&gt;&gt; Considered too old by employers ;  15-64 years ;  &gt; Males ;</t>
  </si>
  <si>
    <t>Victoria ;  &gt;&gt;&gt; Considered too old by employers ;  15-64 years ;  &gt; Females ;</t>
  </si>
  <si>
    <t>Victoria ;  &gt;&gt;&gt; Considered too old by employers ;  &gt; 15-24 years ;  Persons ;</t>
  </si>
  <si>
    <t>Victoria ;  &gt;&gt;&gt; Considered too old by employers ;  &gt; 15-24 years ;  &gt; Males ;</t>
  </si>
  <si>
    <t>Victoria ;  &gt;&gt;&gt; Considered too old by employers ;  &gt; 15-24 years ;  &gt; Females ;</t>
  </si>
  <si>
    <t>Victoria ;  &gt;&gt; Insufficient work experience ;  15-64 years ;  Persons ;</t>
  </si>
  <si>
    <t>Victoria ;  &gt;&gt; Insufficient work experience ;  15-64 years ;  &gt; Males ;</t>
  </si>
  <si>
    <t>Victoria ;  &gt;&gt; Insufficient work experience ;  15-64 years ;  &gt; Females ;</t>
  </si>
  <si>
    <t>Victoria ;  &gt;&gt; Insufficient work experience ;  &gt; 15-24 years ;  Persons ;</t>
  </si>
  <si>
    <t>Victoria ;  &gt;&gt; Insufficient work experience ;  &gt; 15-24 years ;  &gt; Males ;</t>
  </si>
  <si>
    <t>Victoria ;  &gt;&gt; Insufficient work experience ;  &gt; 15-24 years ;  &gt; Females ;</t>
  </si>
  <si>
    <t>Victoria ;  &gt;&gt; No vacancies at all ;  15-64 years ;  Persons ;</t>
  </si>
  <si>
    <t>Victoria ;  &gt;&gt; No vacancies at all ;  15-64 years ;  &gt; Males ;</t>
  </si>
  <si>
    <t>Victoria ;  &gt;&gt; No vacancies at all ;  15-64 years ;  &gt; Females ;</t>
  </si>
  <si>
    <t>Victoria ;  &gt;&gt; No vacancies at all ;  &gt; 15-24 years ;  Persons ;</t>
  </si>
  <si>
    <t>Victoria ;  &gt;&gt; No vacancies at all ;  &gt; 15-24 years ;  &gt; Males ;</t>
  </si>
  <si>
    <t>Victoria ;  &gt;&gt; No vacancies at all ;  &gt; 15-24 years ;  &gt; Females ;</t>
  </si>
  <si>
    <t>Victoria ;  &gt;&gt; No vacancies in line of work ;  15-64 years ;  Persons ;</t>
  </si>
  <si>
    <t>Victoria ;  &gt;&gt; No vacancies in line of work ;  15-64 years ;  &gt; Males ;</t>
  </si>
  <si>
    <t>Victoria ;  &gt;&gt; No vacancies in line of work ;  15-64 years ;  &gt; Females ;</t>
  </si>
  <si>
    <t>Victoria ;  &gt;&gt; No vacancies in line of work ;  &gt; 15-24 years ;  Persons ;</t>
  </si>
  <si>
    <t>Victoria ;  &gt;&gt; No vacancies in line of work ;  &gt; 15-24 years ;  &gt; Males ;</t>
  </si>
  <si>
    <t>Victoria ;  &gt;&gt; No vacancies in line of work ;  &gt; 15-24 years ;  &gt; Females ;</t>
  </si>
  <si>
    <t>Victoria ;  &gt;&gt; Too far to travel or transport problems ;  15-64 years ;  Persons ;</t>
  </si>
  <si>
    <t>Victoria ;  &gt;&gt; Too far to travel or transport problems ;  15-64 years ;  &gt; Males ;</t>
  </si>
  <si>
    <t>Victoria ;  &gt;&gt; Too far to travel or transport problems ;  15-64 years ;  &gt; Females ;</t>
  </si>
  <si>
    <t>Victoria ;  &gt;&gt; Too far to travel or transport problems ;  &gt; 15-24 years ;  Persons ;</t>
  </si>
  <si>
    <t>Victoria ;  &gt;&gt; Too far to travel or transport problems ;  &gt; 15-24 years ;  &gt; Males ;</t>
  </si>
  <si>
    <t>Victoria ;  &gt;&gt; Too far to travel or transport problems ;  &gt; 15-24 years ;  &gt; Females ;</t>
  </si>
  <si>
    <t>Victoria ;  &gt;&gt; Own ill health or disability ;  15-64 years ;  Persons ;</t>
  </si>
  <si>
    <t>Victoria ;  &gt;&gt; Own ill health or disability ;  15-64 years ;  &gt; Males ;</t>
  </si>
  <si>
    <t>Victoria ;  &gt;&gt; Own ill health or disability ;  15-64 years ;  &gt; Females ;</t>
  </si>
  <si>
    <t>Victoria ;  &gt;&gt; Own ill health or disability ;  &gt; 15-24 years ;  Persons ;</t>
  </si>
  <si>
    <t>Victoria ;  &gt;&gt; Own ill health or disability ;  &gt; 15-24 years ;  &gt; Males ;</t>
  </si>
  <si>
    <t>Victoria ;  &gt;&gt; Own ill health or disability ;  &gt; 15-24 years ;  &gt; Females ;</t>
  </si>
  <si>
    <t>Victoria ;  &gt;&gt; Language difficulties ;  15-64 years ;  Persons ;</t>
  </si>
  <si>
    <t>Victoria ;  &gt;&gt; Language difficulties ;  15-64 years ;  &gt; Males ;</t>
  </si>
  <si>
    <t>Victoria ;  &gt;&gt; Language difficulties ;  15-64 years ;  &gt; Females ;</t>
  </si>
  <si>
    <t>Victoria ;  &gt;&gt; Language difficulties ;  &gt; 15-24 years ;  Persons ;</t>
  </si>
  <si>
    <t>Victoria ;  &gt;&gt; Language difficulties ;  &gt; 15-24 years ;  &gt; Males ;</t>
  </si>
  <si>
    <t>Victoria ;  &gt;&gt; Language difficulties ;  &gt; 15-24 years ;  &gt; Females ;</t>
  </si>
  <si>
    <t>Victoria ;  &gt;&gt; No jobs with suitable hours ;  15-64 years ;  Persons ;</t>
  </si>
  <si>
    <t>Victoria ;  &gt;&gt; No jobs with suitable hours ;  15-64 years ;  &gt; Males ;</t>
  </si>
  <si>
    <t>Victoria ;  &gt;&gt; No jobs with suitable hours ;  15-64 years ;  &gt; Females ;</t>
  </si>
  <si>
    <t>Victoria ;  &gt;&gt; No jobs with suitable hours ;  &gt; 15-24 years ;  Persons ;</t>
  </si>
  <si>
    <t>Victoria ;  &gt;&gt; No jobs with suitable hours ;  &gt; 15-24 years ;  &gt; Males ;</t>
  </si>
  <si>
    <t>Victoria ;  &gt;&gt; No jobs with suitable hours ;  &gt; 15-24 years ;  &gt; Females ;</t>
  </si>
  <si>
    <t>Victoria ;  &gt;&gt; Child care or other family considerations ;  15-64 years ;  Persons ;</t>
  </si>
  <si>
    <t>Victoria ;  &gt;&gt; Child care or other family considerations ;  15-64 years ;  &gt; Males ;</t>
  </si>
  <si>
    <t>Victoria ;  &gt;&gt; Child care or other family considerations ;  15-64 years ;  &gt; Females ;</t>
  </si>
  <si>
    <t>Victoria ;  &gt;&gt; Child care or other family considerations ;  &gt; 15-24 years ;  Persons ;</t>
  </si>
  <si>
    <t>Victoria ;  &gt;&gt; Child care or other family considerations ;  &gt; 15-24 years ;  &gt; Males ;</t>
  </si>
  <si>
    <t>Victoria ;  &gt;&gt; Child care or other family considerations ;  &gt; 15-24 years ;  &gt; Females ;</t>
  </si>
  <si>
    <t>Victoria ;  &gt;&gt; No feedback from employers ;  15-64 years ;  Persons ;</t>
  </si>
  <si>
    <t>Victoria ;  &gt;&gt; No feedback from employers ;  15-64 years ;  &gt; Males ;</t>
  </si>
  <si>
    <t>Victoria ;  &gt;&gt; No feedback from employers ;  15-64 years ;  &gt; Females ;</t>
  </si>
  <si>
    <t>Victoria ;  &gt;&gt; No feedback from employers ;  &gt; 15-24 years ;  Persons ;</t>
  </si>
  <si>
    <t>Victoria ;  &gt;&gt; No feedback from employers ;  &gt; 15-24 years ;  &gt; Males ;</t>
  </si>
  <si>
    <t>Victoria ;  &gt;&gt; No feedback from employers ;  &gt; 15-24 years ;  &gt; Females ;</t>
  </si>
  <si>
    <t>Victoria ;  &gt;&gt; Other difficulties ;  15-64 years ;  Persons ;</t>
  </si>
  <si>
    <t>Victoria ;  &gt;&gt; Other difficulties ;  15-64 years ;  &gt; Males ;</t>
  </si>
  <si>
    <t>Victoria ;  &gt;&gt; Other difficulties ;  15-64 years ;  &gt; Females ;</t>
  </si>
  <si>
    <t>Victoria ;  &gt;&gt; Other difficulties ;  &gt; 15-24 years ;  Persons ;</t>
  </si>
  <si>
    <t>Victoria ;  &gt;&gt; Other difficulties ;  &gt; 15-24 years ;  &gt; Males ;</t>
  </si>
  <si>
    <t>Victoria ;  &gt;&gt; Other difficulties ;  &gt; 15-24 years ;  &gt; Females ;</t>
  </si>
  <si>
    <t>Victoria ;  &gt; Did not have difficulty finding work ;  15-64 years ;  Persons ;</t>
  </si>
  <si>
    <t>Victoria ;  &gt; Did not have difficulty finding work ;  15-64 years ;  &gt; Males ;</t>
  </si>
  <si>
    <t>Victoria ;  &gt; Did not have difficulty finding work ;  15-64 years ;  &gt; Females ;</t>
  </si>
  <si>
    <t>Victoria ;  &gt; Did not have difficulty finding work ;  &gt; 15-24 years ;  Persons ;</t>
  </si>
  <si>
    <t>Victoria ;  &gt; Did not have difficulty finding work ;  &gt; 15-24 years ;  &gt; Males ;</t>
  </si>
  <si>
    <t>Victoria ;  &gt; Did not have difficulty finding work ;  &gt; 15-24 years ;  &gt; Females ;</t>
  </si>
  <si>
    <t>Queensland ;  Unemployed total ;  15-64 years ;  Persons ;</t>
  </si>
  <si>
    <t>Queensland ;  Unemployed total ;  15-64 years ;  &gt; Males ;</t>
  </si>
  <si>
    <t>Queensland ;  Unemployed total ;  15-64 years ;  &gt; Females ;</t>
  </si>
  <si>
    <t>Queensland ;  Unemployed total ;  &gt; 15-24 years ;  Persons ;</t>
  </si>
  <si>
    <t>Queensland ;  Unemployed total ;  &gt; 15-24 years ;  &gt; Males ;</t>
  </si>
  <si>
    <t>Queensland ;  Unemployed total ;  &gt; 15-24 years ;  &gt; Females ;</t>
  </si>
  <si>
    <t>Queensland ;  &gt; Had difficulty finding work ;  15-64 years ;  Persons ;</t>
  </si>
  <si>
    <t>Queensland ;  &gt; Had difficulty finding work ;  15-64 years ;  &gt; Males ;</t>
  </si>
  <si>
    <t>Queensland ;  &gt; Had difficulty finding work ;  15-64 years ;  &gt; Females ;</t>
  </si>
  <si>
    <t>Queensland ;  &gt; Had difficulty finding work ;  &gt; 15-24 years ;  Persons ;</t>
  </si>
  <si>
    <t>Queensland ;  &gt; Had difficulty finding work ;  &gt; 15-24 years ;  &gt; Males ;</t>
  </si>
  <si>
    <t>Queensland ;  &gt; Had difficulty finding work ;  &gt; 15-24 years ;  &gt; Females ;</t>
  </si>
  <si>
    <t>Queensland ;  &gt;&gt; Too many applicants for available jobs ;  15-64 years ;  Persons ;</t>
  </si>
  <si>
    <t>Queensland ;  &gt;&gt; Too many applicants for available jobs ;  15-64 years ;  &gt; Males ;</t>
  </si>
  <si>
    <t>Queensland ;  &gt;&gt; Too many applicants for available jobs ;  15-64 years ;  &gt; Females ;</t>
  </si>
  <si>
    <t>Queensland ;  &gt;&gt; Too many applicants for available jobs ;  &gt; 15-24 years ;  Persons ;</t>
  </si>
  <si>
    <t>Queensland ;  &gt;&gt; Too many applicants for available jobs ;  &gt; 15-24 years ;  &gt; Males ;</t>
  </si>
  <si>
    <t>Queensland ;  &gt;&gt; Too many applicants for available jobs ;  &gt; 15-24 years ;  &gt; Females ;</t>
  </si>
  <si>
    <t>Queensland ;  &gt;&gt; Lacked necessary skills or education ;  15-64 years ;  Persons ;</t>
  </si>
  <si>
    <t>Queensland ;  &gt;&gt; Lacked necessary skills or education ;  15-64 years ;  &gt; Males ;</t>
  </si>
  <si>
    <t>Queensland ;  &gt;&gt; Lacked necessary skills or education ;  15-64 years ;  &gt; Females ;</t>
  </si>
  <si>
    <t>Queensland ;  &gt;&gt; Lacked necessary skills or education ;  &gt; 15-24 years ;  Persons ;</t>
  </si>
  <si>
    <t>Queensland ;  &gt;&gt; Lacked necessary skills or education ;  &gt; 15-24 years ;  &gt; Males ;</t>
  </si>
  <si>
    <t>Queensland ;  &gt;&gt; Lacked necessary skills or education ;  &gt; 15-24 years ;  &gt; Females ;</t>
  </si>
  <si>
    <t>Queensland ;  &gt;&gt; Considered too young or too old by employers ;  15-64 years ;  Persons ;</t>
  </si>
  <si>
    <t>Queensland ;  &gt;&gt; Considered too young or too old by employers ;  15-64 years ;  &gt; Males ;</t>
  </si>
  <si>
    <t>Queensland ;  &gt;&gt; Considered too young or too old by employers ;  15-64 years ;  &gt; Females ;</t>
  </si>
  <si>
    <t>Queensland ;  &gt;&gt; Considered too young or too old by employers ;  &gt; 15-24 years ;  Persons ;</t>
  </si>
  <si>
    <t>Queensland ;  &gt;&gt; Considered too young or too old by employers ;  &gt; 15-24 years ;  &gt; Males ;</t>
  </si>
  <si>
    <t>Queensland ;  &gt;&gt; Considered too young or too old by employers ;  &gt; 15-24 years ;  &gt; Females ;</t>
  </si>
  <si>
    <t>Queensland ;  &gt;&gt;&gt; Considered too young by employers ;  15-64 years ;  Persons ;</t>
  </si>
  <si>
    <t>Queensland ;  &gt;&gt;&gt; Considered too young by employers ;  15-64 years ;  &gt; Males ;</t>
  </si>
  <si>
    <t>Queensland ;  &gt;&gt;&gt; Considered too young by employers ;  15-64 years ;  &gt; Females ;</t>
  </si>
  <si>
    <t>Queensland ;  &gt;&gt;&gt; Considered too young by employers ;  &gt; 15-24 years ;  Persons ;</t>
  </si>
  <si>
    <t>Queensland ;  &gt;&gt;&gt; Considered too young by employers ;  &gt; 15-24 years ;  &gt; Males ;</t>
  </si>
  <si>
    <t>Queensland ;  &gt;&gt;&gt; Considered too young by employers ;  &gt; 15-24 years ;  &gt; Females ;</t>
  </si>
  <si>
    <t>Queensland ;  &gt;&gt;&gt; Considered too old by employers ;  15-64 years ;  Persons ;</t>
  </si>
  <si>
    <t>Queensland ;  &gt;&gt;&gt; Considered too old by employers ;  15-64 years ;  &gt; Males ;</t>
  </si>
  <si>
    <t>Queensland ;  &gt;&gt;&gt; Considered too old by employers ;  15-64 years ;  &gt; Females ;</t>
  </si>
  <si>
    <t>Queensland ;  &gt;&gt;&gt; Considered too old by employers ;  &gt; 15-24 years ;  Persons ;</t>
  </si>
  <si>
    <t>Queensland ;  &gt;&gt;&gt; Considered too old by employers ;  &gt; 15-24 years ;  &gt; Males ;</t>
  </si>
  <si>
    <t>Queensland ;  &gt;&gt;&gt; Considered too old by employers ;  &gt; 15-24 years ;  &gt; Females ;</t>
  </si>
  <si>
    <t>Queensland ;  &gt;&gt; Insufficient work experience ;  15-64 years ;  Persons ;</t>
  </si>
  <si>
    <t>Queensland ;  &gt;&gt; Insufficient work experience ;  15-64 years ;  &gt; Males ;</t>
  </si>
  <si>
    <t>Queensland ;  &gt;&gt; Insufficient work experience ;  15-64 years ;  &gt; Females ;</t>
  </si>
  <si>
    <t>Queensland ;  &gt;&gt; Insufficient work experience ;  &gt; 15-24 years ;  Persons ;</t>
  </si>
  <si>
    <t>Queensland ;  &gt;&gt; Insufficient work experience ;  &gt; 15-24 years ;  &gt; Males ;</t>
  </si>
  <si>
    <t>Queensland ;  &gt;&gt; Insufficient work experience ;  &gt; 15-24 years ;  &gt; Females ;</t>
  </si>
  <si>
    <t>Queensland ;  &gt;&gt; No vacancies at all ;  15-64 years ;  Persons ;</t>
  </si>
  <si>
    <t>Queensland ;  &gt;&gt; No vacancies at all ;  15-64 years ;  &gt; Males ;</t>
  </si>
  <si>
    <t>Queensland ;  &gt;&gt; No vacancies at all ;  15-64 years ;  &gt; Females ;</t>
  </si>
  <si>
    <t>Queensland ;  &gt;&gt; No vacancies at all ;  &gt; 15-24 years ;  Persons ;</t>
  </si>
  <si>
    <t>Queensland ;  &gt;&gt; No vacancies at all ;  &gt; 15-24 years ;  &gt; Males ;</t>
  </si>
  <si>
    <t>Queensland ;  &gt;&gt; No vacancies at all ;  &gt; 15-24 years ;  &gt; Females ;</t>
  </si>
  <si>
    <t>Queensland ;  &gt;&gt; No vacancies in line of work ;  15-64 years ;  Persons ;</t>
  </si>
  <si>
    <t>Queensland ;  &gt;&gt; No vacancies in line of work ;  15-64 years ;  &gt; Males ;</t>
  </si>
  <si>
    <t>Queensland ;  &gt;&gt; No vacancies in line of work ;  15-64 years ;  &gt; Females ;</t>
  </si>
  <si>
    <t>Queensland ;  &gt;&gt; No vacancies in line of work ;  &gt; 15-24 years ;  Persons ;</t>
  </si>
  <si>
    <t>Queensland ;  &gt;&gt; No vacancies in line of work ;  &gt; 15-24 years ;  &gt; Males ;</t>
  </si>
  <si>
    <t>Queensland ;  &gt;&gt; No vacancies in line of work ;  &gt; 15-24 years ;  &gt; Females ;</t>
  </si>
  <si>
    <t>Queensland ;  &gt;&gt; Too far to travel or transport problems ;  15-64 years ;  Persons ;</t>
  </si>
  <si>
    <t>Queensland ;  &gt;&gt; Too far to travel or transport problems ;  15-64 years ;  &gt; Males ;</t>
  </si>
  <si>
    <t>Queensland ;  &gt;&gt; Too far to travel or transport problems ;  15-64 years ;  &gt; Females ;</t>
  </si>
  <si>
    <t>Queensland ;  &gt;&gt; Too far to travel or transport problems ;  &gt; 15-24 years ;  Persons ;</t>
  </si>
  <si>
    <t>Queensland ;  &gt;&gt; Too far to travel or transport problems ;  &gt; 15-24 years ;  &gt; Males ;</t>
  </si>
  <si>
    <t>Queensland ;  &gt;&gt; Too far to travel or transport problems ;  &gt; 15-24 years ;  &gt; Females ;</t>
  </si>
  <si>
    <t>Queensland ;  &gt;&gt; Own ill health or disability ;  15-64 years ;  Persons ;</t>
  </si>
  <si>
    <t>Queensland ;  &gt;&gt; Own ill health or disability ;  15-64 years ;  &gt; Males ;</t>
  </si>
  <si>
    <t>Queensland ;  &gt;&gt; Own ill health or disability ;  15-64 years ;  &gt; Females ;</t>
  </si>
  <si>
    <t>Queensland ;  &gt;&gt; Own ill health or disability ;  &gt; 15-24 years ;  Persons ;</t>
  </si>
  <si>
    <t>Queensland ;  &gt;&gt; Own ill health or disability ;  &gt; 15-24 years ;  &gt; Males ;</t>
  </si>
  <si>
    <t>Queensland ;  &gt;&gt; Own ill health or disability ;  &gt; 15-24 years ;  &gt; Females ;</t>
  </si>
  <si>
    <t>Queensland ;  &gt;&gt; Language difficulties ;  15-64 years ;  Persons ;</t>
  </si>
  <si>
    <t>Queensland ;  &gt;&gt; Language difficulties ;  15-64 years ;  &gt; Males ;</t>
  </si>
  <si>
    <t>Queensland ;  &gt;&gt; Language difficulties ;  15-64 years ;  &gt; Females ;</t>
  </si>
  <si>
    <t>Queensland ;  &gt;&gt; Language difficulties ;  &gt; 15-24 years ;  Persons ;</t>
  </si>
  <si>
    <t>Queensland ;  &gt;&gt; Language difficulties ;  &gt; 15-24 years ;  &gt; Males ;</t>
  </si>
  <si>
    <t>Queensland ;  &gt;&gt; Language difficulties ;  &gt; 15-24 years ;  &gt; Females ;</t>
  </si>
  <si>
    <t>Queensland ;  &gt;&gt; No jobs with suitable hours ;  15-64 years ;  Persons ;</t>
  </si>
  <si>
    <t>Queensland ;  &gt;&gt; No jobs with suitable hours ;  15-64 years ;  &gt; Males ;</t>
  </si>
  <si>
    <t>Queensland ;  &gt;&gt; No jobs with suitable hours ;  15-64 years ;  &gt; Females ;</t>
  </si>
  <si>
    <t>Queensland ;  &gt;&gt; No jobs with suitable hours ;  &gt; 15-24 years ;  Persons ;</t>
  </si>
  <si>
    <t>Queensland ;  &gt;&gt; No jobs with suitable hours ;  &gt; 15-24 years ;  &gt; Males ;</t>
  </si>
  <si>
    <t>Queensland ;  &gt;&gt; No jobs with suitable hours ;  &gt; 15-24 years ;  &gt; Females ;</t>
  </si>
  <si>
    <t>Queensland ;  &gt;&gt; Child care or other family considerations ;  15-64 years ;  Persons ;</t>
  </si>
  <si>
    <t>Queensland ;  &gt;&gt; Child care or other family considerations ;  15-64 years ;  &gt; Males ;</t>
  </si>
  <si>
    <t>Queensland ;  &gt;&gt; Child care or other family considerations ;  15-64 years ;  &gt; Females ;</t>
  </si>
  <si>
    <t>Queensland ;  &gt;&gt; Child care or other family considerations ;  &gt; 15-24 years ;  Persons ;</t>
  </si>
  <si>
    <t>Queensland ;  &gt;&gt; Child care or other family considerations ;  &gt; 15-24 years ;  &gt; Males ;</t>
  </si>
  <si>
    <t>Queensland ;  &gt;&gt; Child care or other family considerations ;  &gt; 15-24 years ;  &gt; Females ;</t>
  </si>
  <si>
    <t>Queensland ;  &gt;&gt; No feedback from employers ;  15-64 years ;  Persons ;</t>
  </si>
  <si>
    <t>Queensland ;  &gt;&gt; No feedback from employers ;  15-64 years ;  &gt; Males ;</t>
  </si>
  <si>
    <t>Queensland ;  &gt;&gt; No feedback from employers ;  15-64 years ;  &gt; Females ;</t>
  </si>
  <si>
    <t>Queensland ;  &gt;&gt; No feedback from employers ;  &gt; 15-24 years ;  Persons ;</t>
  </si>
  <si>
    <t>Queensland ;  &gt;&gt; No feedback from employers ;  &gt; 15-24 years ;  &gt; Males ;</t>
  </si>
  <si>
    <t>Queensland ;  &gt;&gt; No feedback from employers ;  &gt; 15-24 years ;  &gt; Females ;</t>
  </si>
  <si>
    <t>Queensland ;  &gt;&gt; Other difficulties ;  15-64 years ;  Persons ;</t>
  </si>
  <si>
    <t>Queensland ;  &gt;&gt; Other difficulties ;  15-64 years ;  &gt; Males ;</t>
  </si>
  <si>
    <t>Queensland ;  &gt;&gt; Other difficulties ;  15-64 years ;  &gt; Females ;</t>
  </si>
  <si>
    <t>Queensland ;  &gt;&gt; Other difficulties ;  &gt; 15-24 years ;  Persons ;</t>
  </si>
  <si>
    <t>Queensland ;  &gt;&gt; Other difficulties ;  &gt; 15-24 years ;  &gt; Males ;</t>
  </si>
  <si>
    <t>Queensland ;  &gt;&gt; Other difficulties ;  &gt; 15-24 years ;  &gt; Females ;</t>
  </si>
  <si>
    <t>Queensland ;  &gt; Did not have difficulty finding work ;  15-64 years ;  Persons ;</t>
  </si>
  <si>
    <t>Queensland ;  &gt; Did not have difficulty finding work ;  15-64 years ;  &gt; Males ;</t>
  </si>
  <si>
    <t>Queensland ;  &gt; Did not have difficulty finding work ;  15-64 years ;  &gt; Females ;</t>
  </si>
  <si>
    <t>Queensland ;  &gt; Did not have difficulty finding work ;  &gt; 15-24 years ;  Persons ;</t>
  </si>
  <si>
    <t>Queensland ;  &gt; Did not have difficulty finding work ;  &gt; 15-24 years ;  &gt; Males ;</t>
  </si>
  <si>
    <t>Queensland ;  &gt; Did not have difficulty finding work ;  &gt; 15-24 years ;  &gt; Females ;</t>
  </si>
  <si>
    <t>South Australia ;  Unemployed total ;  15-64 years ;  Persons ;</t>
  </si>
  <si>
    <t>South Australia ;  Unemployed total ;  15-64 years ;  &gt; Males ;</t>
  </si>
  <si>
    <t>South Australia ;  Unemployed total ;  15-64 years ;  &gt; Females ;</t>
  </si>
  <si>
    <t>South Australia ;  Unemployed total ;  &gt; 15-24 years ;  Persons ;</t>
  </si>
  <si>
    <t>South Australia ;  Unemployed total ;  &gt; 15-24 years ;  &gt; Males ;</t>
  </si>
  <si>
    <t>South Australia ;  Unemployed total ;  &gt; 15-24 years ;  &gt; Females ;</t>
  </si>
  <si>
    <t>South Australia ;  &gt; Had difficulty finding work ;  15-64 years ;  Persons ;</t>
  </si>
  <si>
    <t>South Australia ;  &gt; Had difficulty finding work ;  15-64 years ;  &gt; Males ;</t>
  </si>
  <si>
    <t>South Australia ;  &gt; Had difficulty finding work ;  15-64 years ;  &gt; Females ;</t>
  </si>
  <si>
    <t>South Australia ;  &gt; Had difficulty finding work ;  &gt; 15-24 years ;  Persons ;</t>
  </si>
  <si>
    <t>South Australia ;  &gt; Had difficulty finding work ;  &gt; 15-24 years ;  &gt; Males ;</t>
  </si>
  <si>
    <t>South Australia ;  &gt; Had difficulty finding work ;  &gt; 15-24 years ;  &gt; Females ;</t>
  </si>
  <si>
    <t>South Australia ;  &gt;&gt; Too many applicants for available jobs ;  15-64 years ;  Persons ;</t>
  </si>
  <si>
    <t>South Australia ;  &gt;&gt; Too many applicants for available jobs ;  15-64 years ;  &gt; Males ;</t>
  </si>
  <si>
    <t>South Australia ;  &gt;&gt; Too many applicants for available jobs ;  15-64 years ;  &gt; Females ;</t>
  </si>
  <si>
    <t>South Australia ;  &gt;&gt; Too many applicants for available jobs ;  &gt; 15-24 years ;  Persons ;</t>
  </si>
  <si>
    <t>South Australia ;  &gt;&gt; Too many applicants for available jobs ;  &gt; 15-24 years ;  &gt; Males ;</t>
  </si>
  <si>
    <t>South Australia ;  &gt;&gt; Too many applicants for available jobs ;  &gt; 15-24 years ;  &gt; Females ;</t>
  </si>
  <si>
    <t>South Australia ;  &gt;&gt; Lacked necessary skills or education ;  15-64 years ;  Persons ;</t>
  </si>
  <si>
    <t>South Australia ;  &gt;&gt; Lacked necessary skills or education ;  15-64 years ;  &gt; Males ;</t>
  </si>
  <si>
    <t>South Australia ;  &gt;&gt; Lacked necessary skills or education ;  15-64 years ;  &gt; Females ;</t>
  </si>
  <si>
    <t>South Australia ;  &gt;&gt; Lacked necessary skills or education ;  &gt; 15-24 years ;  Persons ;</t>
  </si>
  <si>
    <t>South Australia ;  &gt;&gt; Lacked necessary skills or education ;  &gt; 15-24 years ;  &gt; Males ;</t>
  </si>
  <si>
    <t>South Australia ;  &gt;&gt; Lacked necessary skills or education ;  &gt; 15-24 years ;  &gt; Females ;</t>
  </si>
  <si>
    <t>South Australia ;  &gt;&gt; Considered too young or too old by employers ;  15-64 years ;  Persons ;</t>
  </si>
  <si>
    <t>South Australia ;  &gt;&gt; Considered too young or too old by employers ;  15-64 years ;  &gt; Males ;</t>
  </si>
  <si>
    <t>South Australia ;  &gt;&gt; Considered too young or too old by employers ;  15-64 years ;  &gt; Females ;</t>
  </si>
  <si>
    <t>South Australia ;  &gt;&gt; Considered too young or too old by employers ;  &gt; 15-24 years ;  Persons ;</t>
  </si>
  <si>
    <t>South Australia ;  &gt;&gt; Considered too young or too old by employers ;  &gt; 15-24 years ;  &gt; Males ;</t>
  </si>
  <si>
    <t>South Australia ;  &gt;&gt; Considered too young or too old by employers ;  &gt; 15-24 years ;  &gt; Females ;</t>
  </si>
  <si>
    <t>South Australia ;  &gt;&gt;&gt; Considered too young by employers ;  15-64 years ;  Persons ;</t>
  </si>
  <si>
    <t>South Australia ;  &gt;&gt;&gt; Considered too young by employers ;  15-64 years ;  &gt; Males ;</t>
  </si>
  <si>
    <t>South Australia ;  &gt;&gt;&gt; Considered too young by employers ;  15-64 years ;  &gt; Females ;</t>
  </si>
  <si>
    <t>South Australia ;  &gt;&gt;&gt; Considered too young by employers ;  &gt; 15-24 years ;  Persons ;</t>
  </si>
  <si>
    <t>South Australia ;  &gt;&gt;&gt; Considered too young by employers ;  &gt; 15-24 years ;  &gt; Males ;</t>
  </si>
  <si>
    <t>South Australia ;  &gt;&gt;&gt; Considered too young by employers ;  &gt; 15-24 years ;  &gt; Females ;</t>
  </si>
  <si>
    <t>South Australia ;  &gt;&gt;&gt; Considered too old by employers ;  15-64 years ;  Persons ;</t>
  </si>
  <si>
    <t>South Australia ;  &gt;&gt;&gt; Considered too old by employers ;  15-64 years ;  &gt; Males ;</t>
  </si>
  <si>
    <t>South Australia ;  &gt;&gt;&gt; Considered too old by employers ;  15-64 years ;  &gt; Females ;</t>
  </si>
  <si>
    <t>South Australia ;  &gt;&gt;&gt; Considered too old by employers ;  &gt; 15-24 years ;  Persons ;</t>
  </si>
  <si>
    <t>South Australia ;  &gt;&gt;&gt; Considered too old by employers ;  &gt; 15-24 years ;  &gt; Males ;</t>
  </si>
  <si>
    <t>South Australia ;  &gt;&gt;&gt; Considered too old by employers ;  &gt; 15-24 years ;  &gt; Females ;</t>
  </si>
  <si>
    <t>South Australia ;  &gt;&gt; Insufficient work experience ;  15-64 years ;  Persons ;</t>
  </si>
  <si>
    <t>South Australia ;  &gt;&gt; Insufficient work experience ;  15-64 years ;  &gt; Males ;</t>
  </si>
  <si>
    <t>South Australia ;  &gt;&gt; Insufficient work experience ;  15-64 years ;  &gt; Females ;</t>
  </si>
  <si>
    <t>South Australia ;  &gt;&gt; Insufficient work experience ;  &gt; 15-24 years ;  Persons ;</t>
  </si>
  <si>
    <t>South Australia ;  &gt;&gt; Insufficient work experience ;  &gt; 15-24 years ;  &gt; Males ;</t>
  </si>
  <si>
    <t>South Australia ;  &gt;&gt; Insufficient work experience ;  &gt; 15-24 years ;  &gt; Females ;</t>
  </si>
  <si>
    <t>South Australia ;  &gt;&gt; No vacancies at all ;  15-64 years ;  Persons ;</t>
  </si>
  <si>
    <t>South Australia ;  &gt;&gt; No vacancies at all ;  15-64 years ;  &gt; Males ;</t>
  </si>
  <si>
    <t>South Australia ;  &gt;&gt; No vacancies at all ;  15-64 years ;  &gt; Females ;</t>
  </si>
  <si>
    <t>South Australia ;  &gt;&gt; No vacancies at all ;  &gt; 15-24 years ;  Persons ;</t>
  </si>
  <si>
    <t>South Australia ;  &gt;&gt; No vacancies at all ;  &gt; 15-24 years ;  &gt; Males ;</t>
  </si>
  <si>
    <t>South Australia ;  &gt;&gt; No vacancies at all ;  &gt; 15-24 years ;  &gt; Females ;</t>
  </si>
  <si>
    <t>South Australia ;  &gt;&gt; No vacancies in line of work ;  15-64 years ;  Persons ;</t>
  </si>
  <si>
    <t>South Australia ;  &gt;&gt; No vacancies in line of work ;  15-64 years ;  &gt; Males ;</t>
  </si>
  <si>
    <t>South Australia ;  &gt;&gt; No vacancies in line of work ;  15-64 years ;  &gt; Females ;</t>
  </si>
  <si>
    <t>South Australia ;  &gt;&gt; No vacancies in line of work ;  &gt; 15-24 years ;  Persons ;</t>
  </si>
  <si>
    <t>South Australia ;  &gt;&gt; No vacancies in line of work ;  &gt; 15-24 years ;  &gt; Males ;</t>
  </si>
  <si>
    <t>South Australia ;  &gt;&gt; No vacancies in line of work ;  &gt; 15-24 years ;  &gt; Females ;</t>
  </si>
  <si>
    <t>South Australia ;  &gt;&gt; Too far to travel or transport problems ;  15-64 years ;  Persons ;</t>
  </si>
  <si>
    <t>South Australia ;  &gt;&gt; Too far to travel or transport problems ;  15-64 years ;  &gt; Males ;</t>
  </si>
  <si>
    <t>South Australia ;  &gt;&gt; Too far to travel or transport problems ;  15-64 years ;  &gt; Females ;</t>
  </si>
  <si>
    <t>South Australia ;  &gt;&gt; Too far to travel or transport problems ;  &gt; 15-24 years ;  Persons ;</t>
  </si>
  <si>
    <t>South Australia ;  &gt;&gt; Too far to travel or transport problems ;  &gt; 15-24 years ;  &gt; Males ;</t>
  </si>
  <si>
    <t>South Australia ;  &gt;&gt; Too far to travel or transport problems ;  &gt; 15-24 years ;  &gt; Females ;</t>
  </si>
  <si>
    <t>South Australia ;  &gt;&gt; Own ill health or disability ;  15-64 years ;  Persons ;</t>
  </si>
  <si>
    <t>South Australia ;  &gt;&gt; Own ill health or disability ;  15-64 years ;  &gt; Males ;</t>
  </si>
  <si>
    <t>South Australia ;  &gt;&gt; Own ill health or disability ;  15-64 years ;  &gt; Females ;</t>
  </si>
  <si>
    <t>South Australia ;  &gt;&gt; Own ill health or disability ;  &gt; 15-24 years ;  Persons ;</t>
  </si>
  <si>
    <t>South Australia ;  &gt;&gt; Own ill health or disability ;  &gt; 15-24 years ;  &gt; Males ;</t>
  </si>
  <si>
    <t>South Australia ;  &gt;&gt; Own ill health or disability ;  &gt; 15-24 years ;  &gt; Females ;</t>
  </si>
  <si>
    <t>South Australia ;  &gt;&gt; Language difficulties ;  15-64 years ;  Persons ;</t>
  </si>
  <si>
    <t>South Australia ;  &gt;&gt; Language difficulties ;  15-64 years ;  &gt; Males ;</t>
  </si>
  <si>
    <t>South Australia ;  &gt;&gt; Language difficulties ;  15-64 years ;  &gt; Females ;</t>
  </si>
  <si>
    <t>South Australia ;  &gt;&gt; Language difficulties ;  &gt; 15-24 years ;  Persons ;</t>
  </si>
  <si>
    <t>South Australia ;  &gt;&gt; Language difficulties ;  &gt; 15-24 years ;  &gt; Males ;</t>
  </si>
  <si>
    <t>South Australia ;  &gt;&gt; Language difficulties ;  &gt; 15-24 years ;  &gt; Females ;</t>
  </si>
  <si>
    <t>South Australia ;  &gt;&gt; No jobs with suitable hours ;  15-64 years ;  Persons ;</t>
  </si>
  <si>
    <t>South Australia ;  &gt;&gt; No jobs with suitable hours ;  15-64 years ;  &gt; Males ;</t>
  </si>
  <si>
    <t>South Australia ;  &gt;&gt; No jobs with suitable hours ;  15-64 years ;  &gt; Females ;</t>
  </si>
  <si>
    <t>South Australia ;  &gt;&gt; No jobs with suitable hours ;  &gt; 15-24 years ;  Persons ;</t>
  </si>
  <si>
    <t>South Australia ;  &gt;&gt; No jobs with suitable hours ;  &gt; 15-24 years ;  &gt; Males ;</t>
  </si>
  <si>
    <t>South Australia ;  &gt;&gt; No jobs with suitable hours ;  &gt; 15-24 years ;  &gt; Females ;</t>
  </si>
  <si>
    <t>South Australia ;  &gt;&gt; Child care or other family considerations ;  15-64 years ;  Persons ;</t>
  </si>
  <si>
    <t>South Australia ;  &gt;&gt; Child care or other family considerations ;  15-64 years ;  &gt; Males ;</t>
  </si>
  <si>
    <t>South Australia ;  &gt;&gt; Child care or other family considerations ;  15-64 years ;  &gt; Females ;</t>
  </si>
  <si>
    <t>South Australia ;  &gt;&gt; Child care or other family considerations ;  &gt; 15-24 years ;  Persons ;</t>
  </si>
  <si>
    <t>South Australia ;  &gt;&gt; Child care or other family considerations ;  &gt; 15-24 years ;  &gt; Males ;</t>
  </si>
  <si>
    <t>South Australia ;  &gt;&gt; Child care or other family considerations ;  &gt; 15-24 years ;  &gt; Females ;</t>
  </si>
  <si>
    <t>South Australia ;  &gt;&gt; No feedback from employers ;  15-64 years ;  Persons ;</t>
  </si>
  <si>
    <t>South Australia ;  &gt;&gt; No feedback from employers ;  15-64 years ;  &gt; Males ;</t>
  </si>
  <si>
    <t>South Australia ;  &gt;&gt; No feedback from employers ;  15-64 years ;  &gt; Females ;</t>
  </si>
  <si>
    <t>South Australia ;  &gt;&gt; No feedback from employers ;  &gt; 15-24 years ;  Persons ;</t>
  </si>
  <si>
    <t>South Australia ;  &gt;&gt; No feedback from employers ;  &gt; 15-24 years ;  &gt; Males ;</t>
  </si>
  <si>
    <t>South Australia ;  &gt;&gt; No feedback from employers ;  &gt; 15-24 years ;  &gt; Females ;</t>
  </si>
  <si>
    <t>South Australia ;  &gt;&gt; Other difficulties ;  15-64 years ;  Persons ;</t>
  </si>
  <si>
    <t>South Australia ;  &gt;&gt; Other difficulties ;  15-64 years ;  &gt; Males ;</t>
  </si>
  <si>
    <t>South Australia ;  &gt;&gt; Other difficulties ;  15-64 years ;  &gt; Females ;</t>
  </si>
  <si>
    <t>South Australia ;  &gt;&gt; Other difficulties ;  &gt; 15-24 years ;  Persons ;</t>
  </si>
  <si>
    <t>South Australia ;  &gt;&gt; Other difficulties ;  &gt; 15-24 years ;  &gt; Males ;</t>
  </si>
  <si>
    <t>South Australia ;  &gt;&gt; Other difficulties ;  &gt; 15-24 years ;  &gt; Females ;</t>
  </si>
  <si>
    <t>South Australia ;  &gt; Did not have difficulty finding work ;  15-64 years ;  Persons ;</t>
  </si>
  <si>
    <t>South Australia ;  &gt; Did not have difficulty finding work ;  15-64 years ;  &gt; Males ;</t>
  </si>
  <si>
    <t>South Australia ;  &gt; Did not have difficulty finding work ;  15-64 years ;  &gt; Females ;</t>
  </si>
  <si>
    <t>South Australia ;  &gt; Did not have difficulty finding work ;  &gt; 15-24 years ;  Persons ;</t>
  </si>
  <si>
    <t>South Australia ;  &gt; Did not have difficulty finding work ;  &gt; 15-24 years ;  &gt; Males ;</t>
  </si>
  <si>
    <t>South Australia ;  &gt; Did not have difficulty finding work ;  &gt; 15-24 years ;  &gt; Females ;</t>
  </si>
  <si>
    <t>Western Australia ;  Unemployed total ;  15-64 years ;  Persons ;</t>
  </si>
  <si>
    <t>Western Australia ;  Unemployed total ;  15-64 years ;  &gt; Males ;</t>
  </si>
  <si>
    <t>Western Australia ;  Unemployed total ;  15-64 years ;  &gt; Females ;</t>
  </si>
  <si>
    <t>Western Australia ;  Unemployed total ;  &gt; 15-24 years ;  Persons ;</t>
  </si>
  <si>
    <t>Western Australia ;  Unemployed total ;  &gt; 15-24 years ;  &gt; Males ;</t>
  </si>
  <si>
    <t>Western Australia ;  Unemployed total ;  &gt; 15-24 years ;  &gt; Females ;</t>
  </si>
  <si>
    <t>Western Australia ;  &gt; Had difficulty finding work ;  15-64 years ;  Persons ;</t>
  </si>
  <si>
    <t>Western Australia ;  &gt; Had difficulty finding work ;  15-64 years ;  &gt; Males ;</t>
  </si>
  <si>
    <t>Western Australia ;  &gt; Had difficulty finding work ;  15-64 years ;  &gt; Females ;</t>
  </si>
  <si>
    <t>Western Australia ;  &gt; Had difficulty finding work ;  &gt; 15-24 years ;  Persons ;</t>
  </si>
  <si>
    <t>Western Australia ;  &gt; Had difficulty finding work ;  &gt; 15-24 years ;  &gt; Males ;</t>
  </si>
  <si>
    <t>Western Australia ;  &gt; Had difficulty finding work ;  &gt; 15-24 years ;  &gt; Females ;</t>
  </si>
  <si>
    <t>Western Australia ;  &gt;&gt; Too many applicants for available jobs ;  15-64 years ;  Persons ;</t>
  </si>
  <si>
    <t>Western Australia ;  &gt;&gt; Too many applicants for available jobs ;  15-64 years ;  &gt; Males ;</t>
  </si>
  <si>
    <t>Western Australia ;  &gt;&gt; Too many applicants for available jobs ;  15-64 years ;  &gt; Females ;</t>
  </si>
  <si>
    <t>Western Australia ;  &gt;&gt; Too many applicants for available jobs ;  &gt; 15-24 years ;  Persons ;</t>
  </si>
  <si>
    <t>Western Australia ;  &gt;&gt; Too many applicants for available jobs ;  &gt; 15-24 years ;  &gt; Males ;</t>
  </si>
  <si>
    <t>Western Australia ;  &gt;&gt; Too many applicants for available jobs ;  &gt; 15-24 years ;  &gt; Females ;</t>
  </si>
  <si>
    <t>Western Australia ;  &gt;&gt; Lacked necessary skills or education ;  15-64 years ;  Persons ;</t>
  </si>
  <si>
    <t>Western Australia ;  &gt;&gt; Lacked necessary skills or education ;  15-64 years ;  &gt; Males ;</t>
  </si>
  <si>
    <t>Western Australia ;  &gt;&gt; Lacked necessary skills or education ;  15-64 years ;  &gt; Females ;</t>
  </si>
  <si>
    <t>Western Australia ;  &gt;&gt; Lacked necessary skills or education ;  &gt; 15-24 years ;  Persons ;</t>
  </si>
  <si>
    <t>Western Australia ;  &gt;&gt; Lacked necessary skills or education ;  &gt; 15-24 years ;  &gt; Males ;</t>
  </si>
  <si>
    <t>Western Australia ;  &gt;&gt; Lacked necessary skills or education ;  &gt; 15-24 years ;  &gt; Females ;</t>
  </si>
  <si>
    <t>Western Australia ;  &gt;&gt; Considered too young or too old by employers ;  15-64 years ;  Persons ;</t>
  </si>
  <si>
    <t>Western Australia ;  &gt;&gt; Considered too young or too old by employers ;  15-64 years ;  &gt; Males ;</t>
  </si>
  <si>
    <t>Western Australia ;  &gt;&gt; Considered too young or too old by employers ;  15-64 years ;  &gt; Females ;</t>
  </si>
  <si>
    <t>Western Australia ;  &gt;&gt; Considered too young or too old by employers ;  &gt; 15-24 years ;  Persons ;</t>
  </si>
  <si>
    <t>Western Australia ;  &gt;&gt; Considered too young or too old by employers ;  &gt; 15-24 years ;  &gt; Males ;</t>
  </si>
  <si>
    <t>Western Australia ;  &gt;&gt; Considered too young or too old by employers ;  &gt; 15-24 years ;  &gt; Females ;</t>
  </si>
  <si>
    <t>Western Australia ;  &gt;&gt;&gt; Considered too young by employers ;  15-64 years ;  Persons ;</t>
  </si>
  <si>
    <t>Western Australia ;  &gt;&gt;&gt; Considered too young by employers ;  15-64 years ;  &gt; Males ;</t>
  </si>
  <si>
    <t>Western Australia ;  &gt;&gt;&gt; Considered too young by employers ;  15-64 years ;  &gt; Females ;</t>
  </si>
  <si>
    <t>Western Australia ;  &gt;&gt;&gt; Considered too young by employers ;  &gt; 15-24 years ;  Persons ;</t>
  </si>
  <si>
    <t>Western Australia ;  &gt;&gt;&gt; Considered too young by employers ;  &gt; 15-24 years ;  &gt; Males ;</t>
  </si>
  <si>
    <t>Western Australia ;  &gt;&gt;&gt; Considered too young by employers ;  &gt; 15-24 years ;  &gt; Females ;</t>
  </si>
  <si>
    <t>Western Australia ;  &gt;&gt;&gt; Considered too old by employers ;  15-64 years ;  Persons ;</t>
  </si>
  <si>
    <t>Western Australia ;  &gt;&gt;&gt; Considered too old by employers ;  15-64 years ;  &gt; Males ;</t>
  </si>
  <si>
    <t>Western Australia ;  &gt;&gt;&gt; Considered too old by employers ;  15-64 years ;  &gt; Females ;</t>
  </si>
  <si>
    <t>Western Australia ;  &gt;&gt;&gt; Considered too old by employers ;  &gt; 15-24 years ;  Persons ;</t>
  </si>
  <si>
    <t>Western Australia ;  &gt;&gt;&gt; Considered too old by employers ;  &gt; 15-24 years ;  &gt; Males ;</t>
  </si>
  <si>
    <t>Western Australia ;  &gt;&gt;&gt; Considered too old by employers ;  &gt; 15-24 years ;  &gt; Females ;</t>
  </si>
  <si>
    <t>Western Australia ;  &gt;&gt; Insufficient work experience ;  15-64 years ;  Persons ;</t>
  </si>
  <si>
    <t>Western Australia ;  &gt;&gt; Insufficient work experience ;  15-64 years ;  &gt; Males ;</t>
  </si>
  <si>
    <t>Western Australia ;  &gt;&gt; Insufficient work experience ;  15-64 years ;  &gt; Females ;</t>
  </si>
  <si>
    <t>Western Australia ;  &gt;&gt; Insufficient work experience ;  &gt; 15-24 years ;  Persons ;</t>
  </si>
  <si>
    <t>Western Australia ;  &gt;&gt; Insufficient work experience ;  &gt; 15-24 years ;  &gt; Males ;</t>
  </si>
  <si>
    <t>Western Australia ;  &gt;&gt; Insufficient work experience ;  &gt; 15-24 years ;  &gt; Females ;</t>
  </si>
  <si>
    <t>Western Australia ;  &gt;&gt; No vacancies at all ;  15-64 years ;  Persons ;</t>
  </si>
  <si>
    <t>Western Australia ;  &gt;&gt; No vacancies at all ;  15-64 years ;  &gt; Males ;</t>
  </si>
  <si>
    <t>Western Australia ;  &gt;&gt; No vacancies at all ;  15-64 years ;  &gt; Females ;</t>
  </si>
  <si>
    <t>Western Australia ;  &gt;&gt; No vacancies at all ;  &gt; 15-24 years ;  Persons ;</t>
  </si>
  <si>
    <t>Western Australia ;  &gt;&gt; No vacancies at all ;  &gt; 15-24 years ;  &gt; Males ;</t>
  </si>
  <si>
    <t>Western Australia ;  &gt;&gt; No vacancies at all ;  &gt; 15-24 years ;  &gt; Females ;</t>
  </si>
  <si>
    <t>Western Australia ;  &gt;&gt; No vacancies in line of work ;  15-64 years ;  Persons ;</t>
  </si>
  <si>
    <t>Western Australia ;  &gt;&gt; No vacancies in line of work ;  15-64 years ;  &gt; Males ;</t>
  </si>
  <si>
    <t>Western Australia ;  &gt;&gt; No vacancies in line of work ;  15-64 years ;  &gt; Females ;</t>
  </si>
  <si>
    <t>Western Australia ;  &gt;&gt; No vacancies in line of work ;  &gt; 15-24 years ;  Persons ;</t>
  </si>
  <si>
    <t>Western Australia ;  &gt;&gt; No vacancies in line of work ;  &gt; 15-24 years ;  &gt; Males ;</t>
  </si>
  <si>
    <t>Western Australia ;  &gt;&gt; No vacancies in line of work ;  &gt; 15-24 years ;  &gt; Females ;</t>
  </si>
  <si>
    <t>Western Australia ;  &gt;&gt; Too far to travel or transport problems ;  15-64 years ;  Persons ;</t>
  </si>
  <si>
    <t>Western Australia ;  &gt;&gt; Too far to travel or transport problems ;  15-64 years ;  &gt; Males ;</t>
  </si>
  <si>
    <t>Western Australia ;  &gt;&gt; Too far to travel or transport problems ;  15-64 years ;  &gt; Females ;</t>
  </si>
  <si>
    <t>Western Australia ;  &gt;&gt; Too far to travel or transport problems ;  &gt; 15-24 years ;  Persons ;</t>
  </si>
  <si>
    <t>Western Australia ;  &gt;&gt; Too far to travel or transport problems ;  &gt; 15-24 years ;  &gt; Males ;</t>
  </si>
  <si>
    <t>Western Australia ;  &gt;&gt; Too far to travel or transport problems ;  &gt; 15-24 years ;  &gt; Females ;</t>
  </si>
  <si>
    <t>Western Australia ;  &gt;&gt; Own ill health or disability ;  15-64 years ;  Persons ;</t>
  </si>
  <si>
    <t>Western Australia ;  &gt;&gt; Own ill health or disability ;  15-64 years ;  &gt; Males ;</t>
  </si>
  <si>
    <t>Western Australia ;  &gt;&gt; Own ill health or disability ;  15-64 years ;  &gt; Females ;</t>
  </si>
  <si>
    <t>Western Australia ;  &gt;&gt; Own ill health or disability ;  &gt; 15-24 years ;  Persons ;</t>
  </si>
  <si>
    <t>Western Australia ;  &gt;&gt; Own ill health or disability ;  &gt; 15-24 years ;  &gt; Males ;</t>
  </si>
  <si>
    <t>Western Australia ;  &gt;&gt; Own ill health or disability ;  &gt; 15-24 years ;  &gt; Females ;</t>
  </si>
  <si>
    <t>Western Australia ;  &gt;&gt; Language difficulties ;  15-64 years ;  Persons ;</t>
  </si>
  <si>
    <t>Western Australia ;  &gt;&gt; Language difficulties ;  15-64 years ;  &gt; Males ;</t>
  </si>
  <si>
    <t>Western Australia ;  &gt;&gt; Language difficulties ;  15-64 years ;  &gt; Females ;</t>
  </si>
  <si>
    <t>Western Australia ;  &gt;&gt; Language difficulties ;  &gt; 15-24 years ;  Persons ;</t>
  </si>
  <si>
    <t>Western Australia ;  &gt;&gt; Language difficulties ;  &gt; 15-24 years ;  &gt; Males ;</t>
  </si>
  <si>
    <t>Western Australia ;  &gt;&gt; Language difficulties ;  &gt; 15-24 years ;  &gt; Females ;</t>
  </si>
  <si>
    <t>Western Australia ;  &gt;&gt; No jobs with suitable hours ;  15-64 years ;  Persons ;</t>
  </si>
  <si>
    <t>Western Australia ;  &gt;&gt; No jobs with suitable hours ;  15-64 years ;  &gt; Males ;</t>
  </si>
  <si>
    <t>Western Australia ;  &gt;&gt; No jobs with suitable hours ;  15-64 years ;  &gt; Females ;</t>
  </si>
  <si>
    <t>Western Australia ;  &gt;&gt; No jobs with suitable hours ;  &gt; 15-24 years ;  Persons ;</t>
  </si>
  <si>
    <t>Western Australia ;  &gt;&gt; No jobs with suitable hours ;  &gt; 15-24 years ;  &gt; Males ;</t>
  </si>
  <si>
    <t>Western Australia ;  &gt;&gt; No jobs with suitable hours ;  &gt; 15-24 years ;  &gt; Females ;</t>
  </si>
  <si>
    <t>Western Australia ;  &gt;&gt; Child care or other family considerations ;  15-64 years ;  Persons ;</t>
  </si>
  <si>
    <t>Western Australia ;  &gt;&gt; Child care or other family considerations ;  15-64 years ;  &gt; Males ;</t>
  </si>
  <si>
    <t>Western Australia ;  &gt;&gt; Child care or other family considerations ;  15-64 years ;  &gt; Females ;</t>
  </si>
  <si>
    <t>Western Australia ;  &gt;&gt; Child care or other family considerations ;  &gt; 15-24 years ;  Persons ;</t>
  </si>
  <si>
    <t>Western Australia ;  &gt;&gt; Child care or other family considerations ;  &gt; 15-24 years ;  &gt; Males ;</t>
  </si>
  <si>
    <t>Western Australia ;  &gt;&gt; Child care or other family considerations ;  &gt; 15-24 years ;  &gt; Females ;</t>
  </si>
  <si>
    <t>Western Australia ;  &gt;&gt; No feedback from employers ;  15-64 years ;  Persons ;</t>
  </si>
  <si>
    <t>Western Australia ;  &gt;&gt; No feedback from employers ;  15-64 years ;  &gt; Males ;</t>
  </si>
  <si>
    <t>Western Australia ;  &gt;&gt; No feedback from employers ;  15-64 years ;  &gt; Females ;</t>
  </si>
  <si>
    <t>Western Australia ;  &gt;&gt; No feedback from employers ;  &gt; 15-24 years ;  Persons ;</t>
  </si>
  <si>
    <t>Western Australia ;  &gt;&gt; No feedback from employers ;  &gt; 15-24 years ;  &gt; Males ;</t>
  </si>
  <si>
    <t>Western Australia ;  &gt;&gt; No feedback from employers ;  &gt; 15-24 years ;  &gt; Females ;</t>
  </si>
  <si>
    <t>Western Australia ;  &gt;&gt; Other difficulties ;  15-64 years ;  Persons ;</t>
  </si>
  <si>
    <t>Western Australia ;  &gt;&gt; Other difficulties ;  15-64 years ;  &gt; Males ;</t>
  </si>
  <si>
    <t>Western Australia ;  &gt;&gt; Other difficulties ;  15-64 years ;  &gt; Females ;</t>
  </si>
  <si>
    <t>Western Australia ;  &gt;&gt; Other difficulties ;  &gt; 15-24 years ;  Persons ;</t>
  </si>
  <si>
    <t>Western Australia ;  &gt;&gt; Other difficulties ;  &gt; 15-24 years ;  &gt; Males ;</t>
  </si>
  <si>
    <t>Western Australia ;  &gt;&gt; Other difficulties ;  &gt; 15-24 years ;  &gt; Females ;</t>
  </si>
  <si>
    <t>Western Australia ;  &gt; Did not have difficulty finding work ;  15-64 years ;  Persons ;</t>
  </si>
  <si>
    <t>Western Australia ;  &gt; Did not have difficulty finding work ;  15-64 years ;  &gt; Males ;</t>
  </si>
  <si>
    <t>Western Australia ;  &gt; Did not have difficulty finding work ;  15-64 years ;  &gt; Females ;</t>
  </si>
  <si>
    <t>Western Australia ;  &gt; Did not have difficulty finding work ;  &gt; 15-24 years ;  Persons ;</t>
  </si>
  <si>
    <t>Western Australia ;  &gt; Did not have difficulty finding work ;  &gt; 15-24 years ;  &gt; Males ;</t>
  </si>
  <si>
    <t>Western Australia ;  &gt; Did not have difficulty finding work ;  &gt; 15-24 years ;  &gt; Females ;</t>
  </si>
  <si>
    <t>Tasmania ;  Unemployed total ;  15-64 years ;  Persons ;</t>
  </si>
  <si>
    <t>Tasmania ;  Unemployed total ;  15-64 years ;  &gt; Males ;</t>
  </si>
  <si>
    <t>Tasmania ;  Unemployed total ;  15-64 years ;  &gt; Females ;</t>
  </si>
  <si>
    <t>Tasmania ;  Unemployed total ;  &gt; 15-24 years ;  Persons ;</t>
  </si>
  <si>
    <t>Tasmania ;  Unemployed total ;  &gt; 15-24 years ;  &gt; Males ;</t>
  </si>
  <si>
    <t>Tasmania ;  Unemployed total ;  &gt; 15-24 years ;  &gt; Females ;</t>
  </si>
  <si>
    <t>Tasmania ;  &gt; Had difficulty finding work ;  15-64 years ;  Persons ;</t>
  </si>
  <si>
    <t>Tasmania ;  &gt; Had difficulty finding work ;  15-64 years ;  &gt; Males ;</t>
  </si>
  <si>
    <t>Tasmania ;  &gt; Had difficulty finding work ;  15-64 years ;  &gt; Females ;</t>
  </si>
  <si>
    <t>Tasmania ;  &gt; Had difficulty finding work ;  &gt; 15-24 years ;  Persons ;</t>
  </si>
  <si>
    <t>Tasmania ;  &gt; Had difficulty finding work ;  &gt; 15-24 years ;  &gt; Males ;</t>
  </si>
  <si>
    <t>Tasmania ;  &gt; Had difficulty finding work ;  &gt; 15-24 years ;  &gt; Females ;</t>
  </si>
  <si>
    <t>Tasmania ;  &gt;&gt; Too many applicants for available jobs ;  15-64 years ;  Persons ;</t>
  </si>
  <si>
    <t>Tasmania ;  &gt;&gt; Too many applicants for available jobs ;  15-64 years ;  &gt; Males ;</t>
  </si>
  <si>
    <t>Tasmania ;  &gt;&gt; Too many applicants for available jobs ;  15-64 years ;  &gt; Females ;</t>
  </si>
  <si>
    <t>Tasmania ;  &gt;&gt; Too many applicants for available jobs ;  &gt; 15-24 years ;  Persons ;</t>
  </si>
  <si>
    <t>Tasmania ;  &gt;&gt; Too many applicants for available jobs ;  &gt; 15-24 years ;  &gt; Males ;</t>
  </si>
  <si>
    <t>Tasmania ;  &gt;&gt; Too many applicants for available jobs ;  &gt; 15-24 years ;  &gt; Females ;</t>
  </si>
  <si>
    <t>Tasmania ;  &gt;&gt; Lacked necessary skills or education ;  15-64 years ;  Persons ;</t>
  </si>
  <si>
    <t>Tasmania ;  &gt;&gt; Lacked necessary skills or education ;  15-64 years ;  &gt; Males ;</t>
  </si>
  <si>
    <t>Tasmania ;  &gt;&gt; Lacked necessary skills or education ;  15-64 years ;  &gt; Females ;</t>
  </si>
  <si>
    <t>Tasmania ;  &gt;&gt; Lacked necessary skills or education ;  &gt; 15-24 years ;  Persons ;</t>
  </si>
  <si>
    <t>Tasmania ;  &gt;&gt; Lacked necessary skills or education ;  &gt; 15-24 years ;  &gt; Males ;</t>
  </si>
  <si>
    <t>Tasmania ;  &gt;&gt; Lacked necessary skills or education ;  &gt; 15-24 years ;  &gt; Females ;</t>
  </si>
  <si>
    <t>Tasmania ;  &gt;&gt; Considered too young or too old by employers ;  15-64 years ;  Persons ;</t>
  </si>
  <si>
    <t>Tasmania ;  &gt;&gt; Considered too young or too old by employers ;  15-64 years ;  &gt; Males ;</t>
  </si>
  <si>
    <t>Tasmania ;  &gt;&gt; Considered too young or too old by employers ;  15-64 years ;  &gt; Females ;</t>
  </si>
  <si>
    <t>Tasmania ;  &gt;&gt; Considered too young or too old by employers ;  &gt; 15-24 years ;  Persons ;</t>
  </si>
  <si>
    <t>Tasmania ;  &gt;&gt; Considered too young or too old by employers ;  &gt; 15-24 years ;  &gt; Males ;</t>
  </si>
  <si>
    <t>Tasmania ;  &gt;&gt; Considered too young or too old by employers ;  &gt; 15-24 years ;  &gt; Females ;</t>
  </si>
  <si>
    <t>Tasmania ;  &gt;&gt;&gt; Considered too young by employers ;  15-64 years ;  Persons ;</t>
  </si>
  <si>
    <t>Tasmania ;  &gt;&gt;&gt; Considered too young by employers ;  15-64 years ;  &gt; Males ;</t>
  </si>
  <si>
    <t>Tasmania ;  &gt;&gt;&gt; Considered too young by employers ;  15-64 years ;  &gt; Females ;</t>
  </si>
  <si>
    <t>Tasmania ;  &gt;&gt;&gt; Considered too young by employers ;  &gt; 15-24 years ;  Persons ;</t>
  </si>
  <si>
    <t>Tasmania ;  &gt;&gt;&gt; Considered too young by employers ;  &gt; 15-24 years ;  &gt; Males ;</t>
  </si>
  <si>
    <t>Tasmania ;  &gt;&gt;&gt; Considered too young by employers ;  &gt; 15-24 years ;  &gt; Females ;</t>
  </si>
  <si>
    <t>Tasmania ;  &gt;&gt;&gt; Considered too old by employers ;  15-64 years ;  Persons ;</t>
  </si>
  <si>
    <t>Tasmania ;  &gt;&gt;&gt; Considered too old by employers ;  15-64 years ;  &gt; Males ;</t>
  </si>
  <si>
    <t>Tasmania ;  &gt;&gt;&gt; Considered too old by employers ;  15-64 years ;  &gt; Females ;</t>
  </si>
  <si>
    <t>Tasmania ;  &gt;&gt;&gt; Considered too old by employers ;  &gt; 15-24 years ;  Persons ;</t>
  </si>
  <si>
    <t>Tasmania ;  &gt;&gt;&gt; Considered too old by employers ;  &gt; 15-24 years ;  &gt; Males ;</t>
  </si>
  <si>
    <t>Tasmania ;  &gt;&gt;&gt; Considered too old by employers ;  &gt; 15-24 years ;  &gt; Females ;</t>
  </si>
  <si>
    <t>Tasmania ;  &gt;&gt; Insufficient work experience ;  15-64 years ;  Persons ;</t>
  </si>
  <si>
    <t>Tasmania ;  &gt;&gt; Insufficient work experience ;  15-64 years ;  &gt; Males ;</t>
  </si>
  <si>
    <t>Tasmania ;  &gt;&gt; Insufficient work experience ;  15-64 years ;  &gt; Females ;</t>
  </si>
  <si>
    <t>Tasmania ;  &gt;&gt; Insufficient work experience ;  &gt; 15-24 years ;  Persons ;</t>
  </si>
  <si>
    <t>Tasmania ;  &gt;&gt; Insufficient work experience ;  &gt; 15-24 years ;  &gt; Males ;</t>
  </si>
  <si>
    <t>Tasmania ;  &gt;&gt; Insufficient work experience ;  &gt; 15-24 years ;  &gt; Females ;</t>
  </si>
  <si>
    <t>Tasmania ;  &gt;&gt; No vacancies at all ;  15-64 years ;  Persons ;</t>
  </si>
  <si>
    <t>Tasmania ;  &gt;&gt; No vacancies at all ;  15-64 years ;  &gt; Males ;</t>
  </si>
  <si>
    <t>Tasmania ;  &gt;&gt; No vacancies at all ;  15-64 years ;  &gt; Females ;</t>
  </si>
  <si>
    <t>Tasmania ;  &gt;&gt; No vacancies at all ;  &gt; 15-24 years ;  Persons ;</t>
  </si>
  <si>
    <t>Tasmania ;  &gt;&gt; No vacancies at all ;  &gt; 15-24 years ;  &gt; Males ;</t>
  </si>
  <si>
    <t>Tasmania ;  &gt;&gt; No vacancies at all ;  &gt; 15-24 years ;  &gt; Females ;</t>
  </si>
  <si>
    <t>Tasmania ;  &gt;&gt; No vacancies in line of work ;  15-64 years ;  Persons ;</t>
  </si>
  <si>
    <t>Tasmania ;  &gt;&gt; No vacancies in line of work ;  15-64 years ;  &gt; Males ;</t>
  </si>
  <si>
    <t>Tasmania ;  &gt;&gt; No vacancies in line of work ;  15-64 years ;  &gt; Females ;</t>
  </si>
  <si>
    <t>Tasmania ;  &gt;&gt; No vacancies in line of work ;  &gt; 15-24 years ;  Persons ;</t>
  </si>
  <si>
    <t>Tasmania ;  &gt;&gt; No vacancies in line of work ;  &gt; 15-24 years ;  &gt; Males ;</t>
  </si>
  <si>
    <t>Tasmania ;  &gt;&gt; No vacancies in line of work ;  &gt; 15-24 years ;  &gt; Females ;</t>
  </si>
  <si>
    <t>Tasmania ;  &gt;&gt; Too far to travel or transport problems ;  15-64 years ;  Persons ;</t>
  </si>
  <si>
    <t>Tasmania ;  &gt;&gt; Too far to travel or transport problems ;  15-64 years ;  &gt; Males ;</t>
  </si>
  <si>
    <t>Tasmania ;  &gt;&gt; Too far to travel or transport problems ;  15-64 years ;  &gt; Females ;</t>
  </si>
  <si>
    <t>Tasmania ;  &gt;&gt; Too far to travel or transport problems ;  &gt; 15-24 years ;  Persons ;</t>
  </si>
  <si>
    <t>Tasmania ;  &gt;&gt; Too far to travel or transport problems ;  &gt; 15-24 years ;  &gt; Males ;</t>
  </si>
  <si>
    <t>Tasmania ;  &gt;&gt; Too far to travel or transport problems ;  &gt; 15-24 years ;  &gt; Females ;</t>
  </si>
  <si>
    <t>Tasmania ;  &gt;&gt; Own ill health or disability ;  15-64 years ;  Persons ;</t>
  </si>
  <si>
    <t>Tasmania ;  &gt;&gt; Own ill health or disability ;  15-64 years ;  &gt; Males ;</t>
  </si>
  <si>
    <t>Tasmania ;  &gt;&gt; Own ill health or disability ;  15-64 years ;  &gt; Females ;</t>
  </si>
  <si>
    <t>Tasmania ;  &gt;&gt; Own ill health or disability ;  &gt; 15-24 years ;  Persons ;</t>
  </si>
  <si>
    <t>Tasmania ;  &gt;&gt; Own ill health or disability ;  &gt; 15-24 years ;  &gt; Males ;</t>
  </si>
  <si>
    <t>Tasmania ;  &gt;&gt; Own ill health or disability ;  &gt; 15-24 years ;  &gt; Females ;</t>
  </si>
  <si>
    <t>Tasmania ;  &gt;&gt; Language difficulties ;  15-64 years ;  Persons ;</t>
  </si>
  <si>
    <t>Tasmania ;  &gt;&gt; Language difficulties ;  15-64 years ;  &gt; Males ;</t>
  </si>
  <si>
    <t>Tasmania ;  &gt;&gt; Language difficulties ;  15-64 years ;  &gt; Females ;</t>
  </si>
  <si>
    <t>Tasmania ;  &gt;&gt; Language difficulties ;  &gt; 15-24 years ;  Persons ;</t>
  </si>
  <si>
    <t>Tasmania ;  &gt;&gt; Language difficulties ;  &gt; 15-24 years ;  &gt; Males ;</t>
  </si>
  <si>
    <t>Tasmania ;  &gt;&gt; Language difficulties ;  &gt; 15-24 years ;  &gt; Females ;</t>
  </si>
  <si>
    <t>Tasmania ;  &gt;&gt; No jobs with suitable hours ;  15-64 years ;  Persons ;</t>
  </si>
  <si>
    <t>Tasmania ;  &gt;&gt; No jobs with suitable hours ;  15-64 years ;  &gt; Males ;</t>
  </si>
  <si>
    <t>Tasmania ;  &gt;&gt; No jobs with suitable hours ;  15-64 years ;  &gt; Females ;</t>
  </si>
  <si>
    <t>Tasmania ;  &gt;&gt; No jobs with suitable hours ;  &gt; 15-24 years ;  Persons ;</t>
  </si>
  <si>
    <t>Tasmania ;  &gt;&gt; No jobs with suitable hours ;  &gt; 15-24 years ;  &gt; Males ;</t>
  </si>
  <si>
    <t>Tasmania ;  &gt;&gt; No jobs with suitable hours ;  &gt; 15-24 years ;  &gt; Females ;</t>
  </si>
  <si>
    <t>Tasmania ;  &gt;&gt; Child care or other family considerations ;  15-64 years ;  Persons ;</t>
  </si>
  <si>
    <t>Tasmania ;  &gt;&gt; Child care or other family considerations ;  15-64 years ;  &gt; Males ;</t>
  </si>
  <si>
    <t>Tasmania ;  &gt;&gt; Child care or other family considerations ;  15-64 years ;  &gt; Females ;</t>
  </si>
  <si>
    <t>Tasmania ;  &gt;&gt; Child care or other family considerations ;  &gt; 15-24 years ;  Persons ;</t>
  </si>
  <si>
    <t>Tasmania ;  &gt;&gt; Child care or other family considerations ;  &gt; 15-24 years ;  &gt; Males ;</t>
  </si>
  <si>
    <t>Tasmania ;  &gt;&gt; Child care or other family considerations ;  &gt; 15-24 years ;  &gt; Females ;</t>
  </si>
  <si>
    <t>Tasmania ;  &gt;&gt; No feedback from employers ;  15-64 years ;  Persons ;</t>
  </si>
  <si>
    <t>Tasmania ;  &gt;&gt; No feedback from employers ;  15-64 years ;  &gt; Males ;</t>
  </si>
  <si>
    <t>Tasmania ;  &gt;&gt; No feedback from employers ;  15-64 years ;  &gt; Females ;</t>
  </si>
  <si>
    <t>Tasmania ;  &gt;&gt; No feedback from employers ;  &gt; 15-24 years ;  Persons ;</t>
  </si>
  <si>
    <t>Tasmania ;  &gt;&gt; No feedback from employers ;  &gt; 15-24 years ;  &gt; Males ;</t>
  </si>
  <si>
    <t>Tasmania ;  &gt;&gt; No feedback from employers ;  &gt; 15-24 years ;  &gt; Females ;</t>
  </si>
  <si>
    <t>Tasmania ;  &gt;&gt; Other difficulties ;  15-64 years ;  Persons ;</t>
  </si>
  <si>
    <t>Tasmania ;  &gt;&gt; Other difficulties ;  15-64 years ;  &gt; Males ;</t>
  </si>
  <si>
    <t>Tasmania ;  &gt;&gt; Other difficulties ;  15-64 years ;  &gt; Females ;</t>
  </si>
  <si>
    <t>Tasmania ;  &gt;&gt; Other difficulties ;  &gt; 15-24 years ;  Persons ;</t>
  </si>
  <si>
    <t>Tasmania ;  &gt;&gt; Other difficulties ;  &gt; 15-24 years ;  &gt; Males ;</t>
  </si>
  <si>
    <t>Tasmania ;  &gt;&gt; Other difficulties ;  &gt; 15-24 years ;  &gt; Females ;</t>
  </si>
  <si>
    <t>Tasmania ;  &gt; Did not have difficulty finding work ;  15-64 years ;  Persons ;</t>
  </si>
  <si>
    <t>Tasmania ;  &gt; Did not have difficulty finding work ;  15-64 years ;  &gt; Males ;</t>
  </si>
  <si>
    <t>Tasmania ;  &gt; Did not have difficulty finding work ;  15-64 years ;  &gt; Females ;</t>
  </si>
  <si>
    <t>Tasmania ;  &gt; Did not have difficulty finding work ;  &gt; 15-24 years ;  Persons ;</t>
  </si>
  <si>
    <t>Tasmania ;  &gt; Did not have difficulty finding work ;  &gt; 15-24 years ;  &gt; Males ;</t>
  </si>
  <si>
    <t>Tasmania ;  &gt; Did not have difficulty finding work ;  &gt; 15-24 years ;  &gt; Females ;</t>
  </si>
  <si>
    <t>Northern Territory ;  Unemployed total ;  15-64 years ;  Persons ;</t>
  </si>
  <si>
    <t>Northern Territory ;  Unemployed total ;  15-64 years ;  &gt; Males ;</t>
  </si>
  <si>
    <t>Northern Territory ;  Unemployed total ;  15-64 years ;  &gt; Females ;</t>
  </si>
  <si>
    <t>Northern Territory ;  Unemployed total ;  &gt; 15-24 years ;  Persons ;</t>
  </si>
  <si>
    <t>Northern Territory ;  Unemployed total ;  &gt; 15-24 years ;  &gt; Males ;</t>
  </si>
  <si>
    <t>Northern Territory ;  Unemployed total ;  &gt; 15-24 years ;  &gt; Females ;</t>
  </si>
  <si>
    <t>Northern Territory ;  &gt; Had difficulty finding work ;  15-64 years ;  Persons ;</t>
  </si>
  <si>
    <t>Northern Territory ;  &gt; Had difficulty finding work ;  15-64 years ;  &gt; Males ;</t>
  </si>
  <si>
    <t>Northern Territory ;  &gt; Had difficulty finding work ;  15-64 years ;  &gt; Females ;</t>
  </si>
  <si>
    <t>Northern Territory ;  &gt; Had difficulty finding work ;  &gt; 15-24 years ;  Persons ;</t>
  </si>
  <si>
    <t>Northern Territory ;  &gt; Had difficulty finding work ;  &gt; 15-24 years ;  &gt; Males ;</t>
  </si>
  <si>
    <t>Northern Territory ;  &gt; Had difficulty finding work ;  &gt; 15-24 years ;  &gt; Females ;</t>
  </si>
  <si>
    <t>Northern Territory ;  &gt;&gt; Too many applicants for available jobs ;  15-64 years ;  Persons ;</t>
  </si>
  <si>
    <t>Northern Territory ;  &gt;&gt; Too many applicants for available jobs ;  15-64 years ;  &gt; Males ;</t>
  </si>
  <si>
    <t>Northern Territory ;  &gt;&gt; Too many applicants for available jobs ;  15-64 years ;  &gt; Females ;</t>
  </si>
  <si>
    <t>Northern Territory ;  &gt;&gt; Too many applicants for available jobs ;  &gt; 15-24 years ;  Persons ;</t>
  </si>
  <si>
    <t>Northern Territory ;  &gt;&gt; Too many applicants for available jobs ;  &gt; 15-24 years ;  &gt; Males ;</t>
  </si>
  <si>
    <t>Northern Territory ;  &gt;&gt; Too many applicants for available jobs ;  &gt; 15-24 years ;  &gt; Females ;</t>
  </si>
  <si>
    <t>Northern Territory ;  &gt;&gt; Lacked necessary skills or education ;  15-64 years ;  Persons ;</t>
  </si>
  <si>
    <t>Northern Territory ;  &gt;&gt; Lacked necessary skills or education ;  15-64 years ;  &gt; Males ;</t>
  </si>
  <si>
    <t>Northern Territory ;  &gt;&gt; Lacked necessary skills or education ;  15-64 years ;  &gt; Females ;</t>
  </si>
  <si>
    <t>Northern Territory ;  &gt;&gt; Lacked necessary skills or education ;  &gt; 15-24 years ;  Persons ;</t>
  </si>
  <si>
    <t>Northern Territory ;  &gt;&gt; Lacked necessary skills or education ;  &gt; 15-24 years ;  &gt; Males ;</t>
  </si>
  <si>
    <t>Northern Territory ;  &gt;&gt; Lacked necessary skills or education ;  &gt; 15-24 years ;  &gt; Females ;</t>
  </si>
  <si>
    <t>Northern Territory ;  &gt;&gt; Considered too young or too old by employers ;  15-64 years ;  Persons ;</t>
  </si>
  <si>
    <t>Northern Territory ;  &gt;&gt; Considered too young or too old by employers ;  15-64 years ;  &gt; Males ;</t>
  </si>
  <si>
    <t>Northern Territory ;  &gt;&gt; Considered too young or too old by employers ;  15-64 years ;  &gt; Females ;</t>
  </si>
  <si>
    <t>Northern Territory ;  &gt;&gt; Considered too young or too old by employers ;  &gt; 15-24 years ;  Persons ;</t>
  </si>
  <si>
    <t>Northern Territory ;  &gt;&gt; Considered too young or too old by employers ;  &gt; 15-24 years ;  &gt; Males ;</t>
  </si>
  <si>
    <t>Northern Territory ;  &gt;&gt; Considered too young or too old by employers ;  &gt; 15-24 years ;  &gt; Females ;</t>
  </si>
  <si>
    <t>Northern Territory ;  &gt;&gt;&gt; Considered too young by employers ;  15-64 years ;  Persons ;</t>
  </si>
  <si>
    <t>Northern Territory ;  &gt;&gt;&gt; Considered too young by employers ;  15-64 years ;  &gt; Males ;</t>
  </si>
  <si>
    <t>Northern Territory ;  &gt;&gt;&gt; Considered too young by employers ;  15-64 years ;  &gt; Females ;</t>
  </si>
  <si>
    <t>Northern Territory ;  &gt;&gt;&gt; Considered too young by employers ;  &gt; 15-24 years ;  Persons ;</t>
  </si>
  <si>
    <t>Northern Territory ;  &gt;&gt;&gt; Considered too young by employers ;  &gt; 15-24 years ;  &gt; Males ;</t>
  </si>
  <si>
    <t>Northern Territory ;  &gt;&gt;&gt; Considered too young by employers ;  &gt; 15-24 years ;  &gt; Females ;</t>
  </si>
  <si>
    <t>Northern Territory ;  &gt;&gt;&gt; Considered too old by employers ;  15-64 years ;  Persons ;</t>
  </si>
  <si>
    <t>Northern Territory ;  &gt;&gt;&gt; Considered too old by employers ;  15-64 years ;  &gt; Males ;</t>
  </si>
  <si>
    <t>Northern Territory ;  &gt;&gt;&gt; Considered too old by employers ;  15-64 years ;  &gt; Females ;</t>
  </si>
  <si>
    <t>Northern Territory ;  &gt;&gt;&gt; Considered too old by employers ;  &gt; 15-24 years ;  Persons ;</t>
  </si>
  <si>
    <t>Northern Territory ;  &gt;&gt;&gt; Considered too old by employers ;  &gt; 15-24 years ;  &gt; Males ;</t>
  </si>
  <si>
    <t>Northern Territory ;  &gt;&gt;&gt; Considered too old by employers ;  &gt; 15-24 years ;  &gt; Females ;</t>
  </si>
  <si>
    <t>Northern Territory ;  &gt;&gt; Insufficient work experience ;  15-64 years ;  Persons ;</t>
  </si>
  <si>
    <t>Northern Territory ;  &gt;&gt; Insufficient work experience ;  15-64 years ;  &gt; Males ;</t>
  </si>
  <si>
    <t>Northern Territory ;  &gt;&gt; Insufficient work experience ;  15-64 years ;  &gt; Females ;</t>
  </si>
  <si>
    <t>Northern Territory ;  &gt;&gt; Insufficient work experience ;  &gt; 15-24 years ;  Persons ;</t>
  </si>
  <si>
    <t>Northern Territory ;  &gt;&gt; Insufficient work experience ;  &gt; 15-24 years ;  &gt; Males ;</t>
  </si>
  <si>
    <t>Northern Territory ;  &gt;&gt; Insufficient work experience ;  &gt; 15-24 years ;  &gt; Females ;</t>
  </si>
  <si>
    <t>Northern Territory ;  &gt;&gt; No vacancies at all ;  15-64 years ;  Persons ;</t>
  </si>
  <si>
    <t>Northern Territory ;  &gt;&gt; No vacancies at all ;  15-64 years ;  &gt; Males ;</t>
  </si>
  <si>
    <t>Northern Territory ;  &gt;&gt; No vacancies at all ;  15-64 years ;  &gt; Females ;</t>
  </si>
  <si>
    <t>Northern Territory ;  &gt;&gt; No vacancies at all ;  &gt; 15-24 years ;  Persons ;</t>
  </si>
  <si>
    <t>Northern Territory ;  &gt;&gt; No vacancies at all ;  &gt; 15-24 years ;  &gt; Males ;</t>
  </si>
  <si>
    <t>Northern Territory ;  &gt;&gt; No vacancies at all ;  &gt; 15-24 years ;  &gt; Females ;</t>
  </si>
  <si>
    <t>Northern Territory ;  &gt;&gt; No vacancies in line of work ;  15-64 years ;  Persons ;</t>
  </si>
  <si>
    <t>Northern Territory ;  &gt;&gt; No vacancies in line of work ;  15-64 years ;  &gt; Males ;</t>
  </si>
  <si>
    <t>Northern Territory ;  &gt;&gt; No vacancies in line of work ;  15-64 years ;  &gt; Females ;</t>
  </si>
  <si>
    <t>Northern Territory ;  &gt;&gt; No vacancies in line of work ;  &gt; 15-24 years ;  Persons ;</t>
  </si>
  <si>
    <t>Northern Territory ;  &gt;&gt; No vacancies in line of work ;  &gt; 15-24 years ;  &gt; Males ;</t>
  </si>
  <si>
    <t>Northern Territory ;  &gt;&gt; No vacancies in line of work ;  &gt; 15-24 years ;  &gt; Females ;</t>
  </si>
  <si>
    <t>Northern Territory ;  &gt;&gt; Too far to travel or transport problems ;  15-64 years ;  Persons ;</t>
  </si>
  <si>
    <t>Northern Territory ;  &gt;&gt; Too far to travel or transport problems ;  15-64 years ;  &gt; Males ;</t>
  </si>
  <si>
    <t>Northern Territory ;  &gt;&gt; Too far to travel or transport problems ;  15-64 years ;  &gt; Females ;</t>
  </si>
  <si>
    <t>Northern Territory ;  &gt;&gt; Too far to travel or transport problems ;  &gt; 15-24 years ;  Persons ;</t>
  </si>
  <si>
    <t>Northern Territory ;  &gt;&gt; Too far to travel or transport problems ;  &gt; 15-24 years ;  &gt; Males ;</t>
  </si>
  <si>
    <t>Northern Territory ;  &gt;&gt; Too far to travel or transport problems ;  &gt; 15-24 years ;  &gt; Females ;</t>
  </si>
  <si>
    <t>Northern Territory ;  &gt;&gt; Own ill health or disability ;  15-64 years ;  Persons ;</t>
  </si>
  <si>
    <t>Northern Territory ;  &gt;&gt; Own ill health or disability ;  15-64 years ;  &gt; Males ;</t>
  </si>
  <si>
    <t>Northern Territory ;  &gt;&gt; Own ill health or disability ;  15-64 years ;  &gt; Females ;</t>
  </si>
  <si>
    <t>Northern Territory ;  &gt;&gt; Own ill health or disability ;  &gt; 15-24 years ;  Persons ;</t>
  </si>
  <si>
    <t>Northern Territory ;  &gt;&gt; Own ill health or disability ;  &gt; 15-24 years ;  &gt; Males ;</t>
  </si>
  <si>
    <t>Northern Territory ;  &gt;&gt; Own ill health or disability ;  &gt; 15-24 years ;  &gt; Females ;</t>
  </si>
  <si>
    <t>Northern Territory ;  &gt;&gt; Language difficulties ;  15-64 years ;  Persons ;</t>
  </si>
  <si>
    <t>Northern Territory ;  &gt;&gt; Language difficulties ;  15-64 years ;  &gt; Males ;</t>
  </si>
  <si>
    <t>Northern Territory ;  &gt;&gt; Language difficulties ;  15-64 years ;  &gt; Females ;</t>
  </si>
  <si>
    <t>Northern Territory ;  &gt;&gt; Language difficulties ;  &gt; 15-24 years ;  Persons ;</t>
  </si>
  <si>
    <t>Northern Territory ;  &gt;&gt; Language difficulties ;  &gt; 15-24 years ;  &gt; Males ;</t>
  </si>
  <si>
    <t>Northern Territory ;  &gt;&gt; Language difficulties ;  &gt; 15-24 years ;  &gt; Females ;</t>
  </si>
  <si>
    <t>Northern Territory ;  &gt;&gt; No jobs with suitable hours ;  15-64 years ;  Persons ;</t>
  </si>
  <si>
    <t>Northern Territory ;  &gt;&gt; No jobs with suitable hours ;  15-64 years ;  &gt; Males ;</t>
  </si>
  <si>
    <t>Northern Territory ;  &gt;&gt; No jobs with suitable hours ;  15-64 years ;  &gt; Females ;</t>
  </si>
  <si>
    <t>Northern Territory ;  &gt;&gt; No jobs with suitable hours ;  &gt; 15-24 years ;  Persons ;</t>
  </si>
  <si>
    <t>Northern Territory ;  &gt;&gt; No jobs with suitable hours ;  &gt; 15-24 years ;  &gt; Males ;</t>
  </si>
  <si>
    <t>Northern Territory ;  &gt;&gt; No jobs with suitable hours ;  &gt; 15-24 years ;  &gt; Females ;</t>
  </si>
  <si>
    <t>Northern Territory ;  &gt;&gt; Child care or other family considerations ;  15-64 years ;  Persons ;</t>
  </si>
  <si>
    <t>Northern Territory ;  &gt;&gt; Child care or other family considerations ;  15-64 years ;  &gt; Males ;</t>
  </si>
  <si>
    <t>Northern Territory ;  &gt;&gt; Child care or other family considerations ;  15-64 years ;  &gt; Females ;</t>
  </si>
  <si>
    <t>Northern Territory ;  &gt;&gt; Child care or other family considerations ;  &gt; 15-24 years ;  Persons ;</t>
  </si>
  <si>
    <t>Northern Territory ;  &gt;&gt; Child care or other family considerations ;  &gt; 15-24 years ;  &gt; Males ;</t>
  </si>
  <si>
    <t>Northern Territory ;  &gt;&gt; Child care or other family considerations ;  &gt; 15-24 years ;  &gt; Females ;</t>
  </si>
  <si>
    <t>Northern Territory ;  &gt;&gt; No feedback from employers ;  15-64 years ;  Persons ;</t>
  </si>
  <si>
    <t>Northern Territory ;  &gt;&gt; No feedback from employers ;  15-64 years ;  &gt; Males ;</t>
  </si>
  <si>
    <t>Northern Territory ;  &gt;&gt; No feedback from employers ;  15-64 years ;  &gt; Females ;</t>
  </si>
  <si>
    <t>Northern Territory ;  &gt;&gt; No feedback from employers ;  &gt; 15-24 years ;  Persons ;</t>
  </si>
  <si>
    <t>Northern Territory ;  &gt;&gt; No feedback from employers ;  &gt; 15-24 years ;  &gt; Males ;</t>
  </si>
  <si>
    <t>Northern Territory ;  &gt;&gt; No feedback from employers ;  &gt; 15-24 years ;  &gt; Females ;</t>
  </si>
  <si>
    <t>Northern Territory ;  &gt;&gt; Other difficulties ;  15-64 years ;  Persons ;</t>
  </si>
  <si>
    <t>Northern Territory ;  &gt;&gt; Other difficulties ;  15-64 years ;  &gt; Males ;</t>
  </si>
  <si>
    <t>Northern Territory ;  &gt;&gt; Other difficulties ;  15-64 years ;  &gt; Females ;</t>
  </si>
  <si>
    <t>Northern Territory ;  &gt;&gt; Other difficulties ;  &gt; 15-24 years ;  Persons ;</t>
  </si>
  <si>
    <t>Northern Territory ;  &gt;&gt; Other difficulties ;  &gt; 15-24 years ;  &gt; Males ;</t>
  </si>
  <si>
    <t>Northern Territory ;  &gt;&gt; Other difficulties ;  &gt; 15-24 years ;  &gt; Females ;</t>
  </si>
  <si>
    <t>Northern Territory ;  &gt; Did not have difficulty finding work ;  15-64 years ;  Persons ;</t>
  </si>
  <si>
    <t>Northern Territory ;  &gt; Did not have difficulty finding work ;  15-64 years ;  &gt; Males ;</t>
  </si>
  <si>
    <t>Northern Territory ;  &gt; Did not have difficulty finding work ;  15-64 years ;  &gt; Females ;</t>
  </si>
  <si>
    <t>Northern Territory ;  &gt; Did not have difficulty finding work ;  &gt; 15-24 years ;  Persons ;</t>
  </si>
  <si>
    <t>Northern Territory ;  &gt; Did not have difficulty finding work ;  &gt; 15-24 years ;  &gt; Males ;</t>
  </si>
  <si>
    <t>Northern Territory ;  &gt; Did not have difficulty finding work ;  &gt; 15-24 years ;  &gt; Females ;</t>
  </si>
  <si>
    <t>Australian Capital Territory ;  Unemployed total ;  15-64 years ;  Persons ;</t>
  </si>
  <si>
    <t>Australian Capital Territory ;  Unemployed total ;  15-64 years ;  &gt; Males ;</t>
  </si>
  <si>
    <t>Australian Capital Territory ;  Unemployed total ;  15-64 years ;  &gt; Females ;</t>
  </si>
  <si>
    <t>Australian Capital Territory ;  Unemployed total ;  &gt; 15-24 years ;  Persons ;</t>
  </si>
  <si>
    <t>Australian Capital Territory ;  Unemployed total ;  &gt; 15-24 years ;  &gt; Males ;</t>
  </si>
  <si>
    <t>Australian Capital Territory ;  Unemployed total ;  &gt; 15-24 years ;  &gt; Females ;</t>
  </si>
  <si>
    <t>Australian Capital Territory ;  &gt; Had difficulty finding work ;  15-64 years ;  Persons ;</t>
  </si>
  <si>
    <t>Australian Capital Territory ;  &gt; Had difficulty finding work ;  15-64 years ;  &gt; Males ;</t>
  </si>
  <si>
    <t>Australian Capital Territory ;  &gt; Had difficulty finding work ;  15-64 years ;  &gt; Females ;</t>
  </si>
  <si>
    <t>Australian Capital Territory ;  &gt; Had difficulty finding work ;  &gt; 15-24 years ;  Persons ;</t>
  </si>
  <si>
    <t>Australian Capital Territory ;  &gt; Had difficulty finding work ;  &gt; 15-24 years ;  &gt; Males ;</t>
  </si>
  <si>
    <t>Australian Capital Territory ;  &gt; Had difficulty finding work ;  &gt; 15-24 years ;  &gt; Females ;</t>
  </si>
  <si>
    <t>Australian Capital Territory ;  &gt;&gt; Too many applicants for available jobs ;  15-64 years ;  Persons ;</t>
  </si>
  <si>
    <t>Australian Capital Territory ;  &gt;&gt; Too many applicants for available jobs ;  15-64 years ;  &gt; Males ;</t>
  </si>
  <si>
    <t>Australian Capital Territory ;  &gt;&gt; Too many applicants for available jobs ;  15-64 years ;  &gt; Females ;</t>
  </si>
  <si>
    <t>Australian Capital Territory ;  &gt;&gt; Too many applicants for available jobs ;  &gt; 15-24 years ;  Persons ;</t>
  </si>
  <si>
    <t>Australian Capital Territory ;  &gt;&gt; Too many applicants for available jobs ;  &gt; 15-24 years ;  &gt; Males ;</t>
  </si>
  <si>
    <t>Australian Capital Territory ;  &gt;&gt; Too many applicants for available jobs ;  &gt; 15-24 years ;  &gt; Females ;</t>
  </si>
  <si>
    <t>Australian Capital Territory ;  &gt;&gt; Lacked necessary skills or education ;  15-64 years ;  Persons ;</t>
  </si>
  <si>
    <t>Australian Capital Territory ;  &gt;&gt; Lacked necessary skills or education ;  15-64 years ;  &gt; Males ;</t>
  </si>
  <si>
    <t>Australian Capital Territory ;  &gt;&gt; Lacked necessary skills or education ;  15-64 years ;  &gt; Females ;</t>
  </si>
  <si>
    <t>Australian Capital Territory ;  &gt;&gt; Lacked necessary skills or education ;  &gt; 15-24 years ;  Persons ;</t>
  </si>
  <si>
    <t>Australian Capital Territory ;  &gt;&gt; Lacked necessary skills or education ;  &gt; 15-24 years ;  &gt; Males ;</t>
  </si>
  <si>
    <t>Australian Capital Territory ;  &gt;&gt; Lacked necessary skills or education ;  &gt; 15-24 years ;  &gt; Females ;</t>
  </si>
  <si>
    <t>Australian Capital Territory ;  &gt;&gt; Considered too young or too old by employers ;  15-64 years ;  Persons ;</t>
  </si>
  <si>
    <t>Australian Capital Territory ;  &gt;&gt; Considered too young or too old by employers ;  15-64 years ;  &gt; Males ;</t>
  </si>
  <si>
    <t>Australian Capital Territory ;  &gt;&gt; Considered too young or too old by employers ;  15-64 years ;  &gt; Females ;</t>
  </si>
  <si>
    <t>Australian Capital Territory ;  &gt;&gt; Considered too young or too old by employers ;  &gt; 15-24 years ;  Persons ;</t>
  </si>
  <si>
    <t>Australian Capital Territory ;  &gt;&gt; Considered too young or too old by employers ;  &gt; 15-24 years ;  &gt; Males ;</t>
  </si>
  <si>
    <t>Australian Capital Territory ;  &gt;&gt; Considered too young or too old by employers ;  &gt; 15-24 years ;  &gt; Females ;</t>
  </si>
  <si>
    <t>Australian Capital Territory ;  &gt;&gt;&gt; Considered too young by employers ;  15-64 years ;  Persons ;</t>
  </si>
  <si>
    <t>Australian Capital Territory ;  &gt;&gt;&gt; Considered too young by employers ;  15-64 years ;  &gt; Males ;</t>
  </si>
  <si>
    <t>Australian Capital Territory ;  &gt;&gt;&gt; Considered too young by employers ;  15-64 years ;  &gt; Females ;</t>
  </si>
  <si>
    <t>Australian Capital Territory ;  &gt;&gt;&gt; Considered too young by employers ;  &gt; 15-24 years ;  Persons ;</t>
  </si>
  <si>
    <t>Australian Capital Territory ;  &gt;&gt;&gt; Considered too young by employers ;  &gt; 15-24 years ;  &gt; Males ;</t>
  </si>
  <si>
    <t>Australian Capital Territory ;  &gt;&gt;&gt; Considered too young by employers ;  &gt; 15-24 years ;  &gt; Females ;</t>
  </si>
  <si>
    <t>Australian Capital Territory ;  &gt;&gt;&gt; Considered too old by employers ;  15-64 years ;  Persons ;</t>
  </si>
  <si>
    <t>Australian Capital Territory ;  &gt;&gt;&gt; Considered too old by employers ;  15-64 years ;  &gt; Males ;</t>
  </si>
  <si>
    <t>Australian Capital Territory ;  &gt;&gt;&gt; Considered too old by employers ;  15-64 years ;  &gt; Females ;</t>
  </si>
  <si>
    <t>Australian Capital Territory ;  &gt;&gt;&gt; Considered too old by employers ;  &gt; 15-24 years ;  Persons ;</t>
  </si>
  <si>
    <t>Australian Capital Territory ;  &gt;&gt;&gt; Considered too old by employers ;  &gt; 15-24 years ;  &gt; Males ;</t>
  </si>
  <si>
    <t>Australian Capital Territory ;  &gt;&gt;&gt; Considered too old by employers ;  &gt; 15-24 years ;  &gt; Females ;</t>
  </si>
  <si>
    <t>Australian Capital Territory ;  &gt;&gt; Insufficient work experience ;  15-64 years ;  Persons ;</t>
  </si>
  <si>
    <t>Australian Capital Territory ;  &gt;&gt; Insufficient work experience ;  15-64 years ;  &gt; Males ;</t>
  </si>
  <si>
    <t>Australian Capital Territory ;  &gt;&gt; Insufficient work experience ;  15-64 years ;  &gt; Females ;</t>
  </si>
  <si>
    <t>Australian Capital Territory ;  &gt;&gt; Insufficient work experience ;  &gt; 15-24 years ;  Persons ;</t>
  </si>
  <si>
    <t>Australian Capital Territory ;  &gt;&gt; Insufficient work experience ;  &gt; 15-24 years ;  &gt; Males ;</t>
  </si>
  <si>
    <t>Australian Capital Territory ;  &gt;&gt; Insufficient work experience ;  &gt; 15-24 years ;  &gt; Females ;</t>
  </si>
  <si>
    <t>Australian Capital Territory ;  &gt;&gt; No vacancies at all ;  15-64 years ;  Persons ;</t>
  </si>
  <si>
    <t>Australian Capital Territory ;  &gt;&gt; No vacancies at all ;  15-64 years ;  &gt; Males ;</t>
  </si>
  <si>
    <t>Australian Capital Territory ;  &gt;&gt; No vacancies at all ;  15-64 years ;  &gt; Females ;</t>
  </si>
  <si>
    <t>Australian Capital Territory ;  &gt;&gt; No vacancies at all ;  &gt; 15-24 years ;  Persons ;</t>
  </si>
  <si>
    <t>Australian Capital Territory ;  &gt;&gt; No vacancies at all ;  &gt; 15-24 years ;  &gt; Males ;</t>
  </si>
  <si>
    <t>Australian Capital Territory ;  &gt;&gt; No vacancies at all ;  &gt; 15-24 years ;  &gt; Females ;</t>
  </si>
  <si>
    <t>Australian Capital Territory ;  &gt;&gt; No vacancies in line of work ;  15-64 years ;  Persons ;</t>
  </si>
  <si>
    <t>Australian Capital Territory ;  &gt;&gt; No vacancies in line of work ;  15-64 years ;  &gt; Males ;</t>
  </si>
  <si>
    <t>Australian Capital Territory ;  &gt;&gt; No vacancies in line of work ;  15-64 years ;  &gt; Females ;</t>
  </si>
  <si>
    <t>Australian Capital Territory ;  &gt;&gt; No vacancies in line of work ;  &gt; 15-24 years ;  Persons ;</t>
  </si>
  <si>
    <t>Australian Capital Territory ;  &gt;&gt; No vacancies in line of work ;  &gt; 15-24 years ;  &gt; Males ;</t>
  </si>
  <si>
    <t>Australian Capital Territory ;  &gt;&gt; No vacancies in line of work ;  &gt; 15-24 years ;  &gt; Females ;</t>
  </si>
  <si>
    <t>Australian Capital Territory ;  &gt;&gt; Too far to travel or transport problems ;  15-64 years ;  Persons ;</t>
  </si>
  <si>
    <t>Australian Capital Territory ;  &gt;&gt; Too far to travel or transport problems ;  15-64 years ;  &gt; Males ;</t>
  </si>
  <si>
    <t>Australian Capital Territory ;  &gt;&gt; Too far to travel or transport problems ;  15-64 years ;  &gt; Females ;</t>
  </si>
  <si>
    <t>Australian Capital Territory ;  &gt;&gt; Too far to travel or transport problems ;  &gt; 15-24 years ;  Persons ;</t>
  </si>
  <si>
    <t>Australian Capital Territory ;  &gt;&gt; Too far to travel or transport problems ;  &gt; 15-24 years ;  &gt; Males ;</t>
  </si>
  <si>
    <t>Australian Capital Territory ;  &gt;&gt; Too far to travel or transport problems ;  &gt; 15-24 years ;  &gt; Females ;</t>
  </si>
  <si>
    <t>Australian Capital Territory ;  &gt;&gt; Own ill health or disability ;  15-64 years ;  Persons ;</t>
  </si>
  <si>
    <t>Australian Capital Territory ;  &gt;&gt; Own ill health or disability ;  15-64 years ;  &gt; Males ;</t>
  </si>
  <si>
    <t>Australian Capital Territory ;  &gt;&gt; Own ill health or disability ;  15-64 years ;  &gt; Females ;</t>
  </si>
  <si>
    <t>Australian Capital Territory ;  &gt;&gt; Own ill health or disability ;  &gt; 15-24 years ;  Persons ;</t>
  </si>
  <si>
    <t>Australian Capital Territory ;  &gt;&gt; Own ill health or disability ;  &gt; 15-24 years ;  &gt; Males ;</t>
  </si>
  <si>
    <t>Australian Capital Territory ;  &gt;&gt; Own ill health or disability ;  &gt; 15-24 years ;  &gt; Females ;</t>
  </si>
  <si>
    <t>Australian Capital Territory ;  &gt;&gt; Language difficulties ;  15-64 years ;  Persons ;</t>
  </si>
  <si>
    <t>Australian Capital Territory ;  &gt;&gt; Language difficulties ;  15-64 years ;  &gt; Males ;</t>
  </si>
  <si>
    <t>Australian Capital Territory ;  &gt;&gt; Language difficulties ;  15-64 years ;  &gt; Females ;</t>
  </si>
  <si>
    <t>Australian Capital Territory ;  &gt;&gt; Language difficulties ;  &gt; 15-24 years ;  Persons ;</t>
  </si>
  <si>
    <t>Australian Capital Territory ;  &gt;&gt; Language difficulties ;  &gt; 15-24 years ;  &gt; Males ;</t>
  </si>
  <si>
    <t>Australian Capital Territory ;  &gt;&gt; Language difficulties ;  &gt; 15-24 years ;  &gt; Females ;</t>
  </si>
  <si>
    <t>Australian Capital Territory ;  &gt;&gt; No jobs with suitable hours ;  15-64 years ;  Persons ;</t>
  </si>
  <si>
    <t>Australian Capital Territory ;  &gt;&gt; No jobs with suitable hours ;  15-64 years ;  &gt; Males ;</t>
  </si>
  <si>
    <t>Australian Capital Territory ;  &gt;&gt; No jobs with suitable hours ;  15-64 years ;  &gt; Females ;</t>
  </si>
  <si>
    <t>Australian Capital Territory ;  &gt;&gt; No jobs with suitable hours ;  &gt; 15-24 years ;  Persons ;</t>
  </si>
  <si>
    <t>Australian Capital Territory ;  &gt;&gt; No jobs with suitable hours ;  &gt; 15-24 years ;  &gt; Males ;</t>
  </si>
  <si>
    <t>Australian Capital Territory ;  &gt;&gt; No jobs with suitable hours ;  &gt; 15-24 years ;  &gt; Females ;</t>
  </si>
  <si>
    <t>Australian Capital Territory ;  &gt;&gt; Child care or other family considerations ;  15-64 years ;  Persons ;</t>
  </si>
  <si>
    <t>Australian Capital Territory ;  &gt;&gt; Child care or other family considerations ;  15-64 years ;  &gt; Males ;</t>
  </si>
  <si>
    <t>Australian Capital Territory ;  &gt;&gt; Child care or other family considerations ;  15-64 years ;  &gt; Females ;</t>
  </si>
  <si>
    <t>Australian Capital Territory ;  &gt;&gt; Child care or other family considerations ;  &gt; 15-24 years ;  Persons ;</t>
  </si>
  <si>
    <t>Australian Capital Territory ;  &gt;&gt; Child care or other family considerations ;  &gt; 15-24 years ;  &gt; Males ;</t>
  </si>
  <si>
    <t>Australian Capital Territory ;  &gt;&gt; Child care or other family considerations ;  &gt; 15-24 years ;  &gt; Females ;</t>
  </si>
  <si>
    <t>Australian Capital Territory ;  &gt;&gt; No feedback from employers ;  15-64 years ;  Persons ;</t>
  </si>
  <si>
    <t>Australian Capital Territory ;  &gt;&gt; No feedback from employers ;  15-64 years ;  &gt; Males ;</t>
  </si>
  <si>
    <t>Australian Capital Territory ;  &gt;&gt; No feedback from employers ;  15-64 years ;  &gt; Females ;</t>
  </si>
  <si>
    <t>Australian Capital Territory ;  &gt;&gt; No feedback from employers ;  &gt; 15-24 years ;  Persons ;</t>
  </si>
  <si>
    <t>Australian Capital Territory ;  &gt;&gt; No feedback from employers ;  &gt; 15-24 years ;  &gt; Males ;</t>
  </si>
  <si>
    <t>Australian Capital Territory ;  &gt;&gt; No feedback from employers ;  &gt; 15-24 years ;  &gt; Females ;</t>
  </si>
  <si>
    <t>Australian Capital Territory ;  &gt;&gt; Other difficulties ;  15-64 years ;  Persons ;</t>
  </si>
  <si>
    <t>Australian Capital Territory ;  &gt;&gt; Other difficulties ;  15-64 years ;  &gt; Males ;</t>
  </si>
  <si>
    <t>Australian Capital Territory ;  &gt;&gt; Other difficulties ;  15-64 years ;  &gt; Females ;</t>
  </si>
  <si>
    <t>Australian Capital Territory ;  &gt;&gt; Other difficulties ;  &gt; 15-24 years ;  Persons ;</t>
  </si>
  <si>
    <t>Australian Capital Territory ;  &gt;&gt; Other difficulties ;  &gt; 15-24 years ;  &gt; Males ;</t>
  </si>
  <si>
    <t>Australian Capital Territory ;  &gt;&gt; Other difficulties ;  &gt; 15-24 years ;  &gt; Females ;</t>
  </si>
  <si>
    <t>Australian Capital Territory ;  &gt; Did not have difficulty finding work ;  15-64 years ;  Persons ;</t>
  </si>
  <si>
    <t>Australian Capital Territory ;  &gt; Did not have difficulty finding work ;  15-64 years ;  &gt; Males ;</t>
  </si>
  <si>
    <t>Australian Capital Territory ;  &gt; Did not have difficulty finding work ;  15-64 years ;  &gt; Females ;</t>
  </si>
  <si>
    <t>Australian Capital Territory ;  &gt; Did not have difficulty finding work ;  &gt; 15-24 years ;  Persons ;</t>
  </si>
  <si>
    <t>Australian Capital Territory ;  &gt; Did not have difficulty finding work ;  &gt; 15-24 years ;  &gt; Males ;</t>
  </si>
  <si>
    <t>Australian Capital Territory ;  &gt; Did not have difficulty finding work ;  &gt; 15-24 years ;  &gt; Females ;</t>
  </si>
  <si>
    <t>Unemployed total ;  &gt; 25-34 years ;  Persons ;</t>
  </si>
  <si>
    <t>Unemployed total ;  &gt; 25-34 years ;  &gt; Males ;</t>
  </si>
  <si>
    <t>Unemployed total ;  &gt; 25-34 years ;  &gt; Females ;</t>
  </si>
  <si>
    <t>&gt; Had difficulty finding work ;  &gt; 25-34 years ;  Persons ;</t>
  </si>
  <si>
    <t>&gt; Had difficulty finding work ;  &gt; 25-34 years ;  &gt; Males ;</t>
  </si>
  <si>
    <t>&gt; Had difficulty finding work ;  &gt; 25-34 years ;  &gt; Females ;</t>
  </si>
  <si>
    <t>&gt;&gt; Too many applicants for available jobs ;  &gt; 25-34 years ;  Persons ;</t>
  </si>
  <si>
    <t>&gt;&gt; Too many applicants for available jobs ;  &gt; 25-34 years ;  &gt; Males ;</t>
  </si>
  <si>
    <t>&gt;&gt; Too many applicants for available jobs ;  &gt; 25-34 years ;  &gt; Females ;</t>
  </si>
  <si>
    <t>&gt;&gt; Lacked necessary skills or education ;  &gt; 25-34 years ;  Persons ;</t>
  </si>
  <si>
    <t>&gt;&gt; Lacked necessary skills or education ;  &gt; 25-34 years ;  &gt; Males ;</t>
  </si>
  <si>
    <t>&gt;&gt; Lacked necessary skills or education ;  &gt; 25-34 years ;  &gt; Females ;</t>
  </si>
  <si>
    <t>&gt;&gt; Considered too young or too old by employers ;  &gt; 25-34 years ;  Persons ;</t>
  </si>
  <si>
    <t>&gt;&gt; Considered too young or too old by employers ;  &gt; 25-34 years ;  &gt; Males ;</t>
  </si>
  <si>
    <t>&gt;&gt; Considered too young or too old by employers ;  &gt; 25-34 years ;  &gt; Females ;</t>
  </si>
  <si>
    <t>&gt;&gt;&gt; Considered too young by employers ;  &gt; 25-34 years ;  Persons ;</t>
  </si>
  <si>
    <t>&gt;&gt;&gt; Considered too young by employers ;  &gt; 25-34 years ;  &gt; Males ;</t>
  </si>
  <si>
    <t>&gt;&gt;&gt; Considered too young by employers ;  &gt; 25-34 years ;  &gt; Females ;</t>
  </si>
  <si>
    <t>&gt;&gt;&gt; Considered too old by employers ;  &gt; 25-34 years ;  Persons ;</t>
  </si>
  <si>
    <t>&gt;&gt;&gt; Considered too old by employers ;  &gt; 25-34 years ;  &gt; Males ;</t>
  </si>
  <si>
    <t>&gt;&gt;&gt; Considered too old by employers ;  &gt; 25-34 years ;  &gt; Females ;</t>
  </si>
  <si>
    <t>&gt;&gt; Insufficient work experience ;  &gt; 25-34 years ;  Persons ;</t>
  </si>
  <si>
    <t>&gt;&gt; Insufficient work experience ;  &gt; 25-34 years ;  &gt; Males ;</t>
  </si>
  <si>
    <t>&gt;&gt; Insufficient work experience ;  &gt; 25-34 years ;  &gt; Females ;</t>
  </si>
  <si>
    <t>&gt;&gt; No vacancies at all ;  &gt; 25-34 years ;  Persons ;</t>
  </si>
  <si>
    <t>&gt;&gt; No vacancies at all ;  &gt; 25-34 years ;  &gt; Males ;</t>
  </si>
  <si>
    <t>&gt;&gt; No vacancies at all ;  &gt; 25-34 years ;  &gt; Females ;</t>
  </si>
  <si>
    <t>&gt;&gt; No vacancies in line of work ;  &gt; 25-34 years ;  Persons ;</t>
  </si>
  <si>
    <t>&gt;&gt; No vacancies in line of work ;  &gt; 25-34 years ;  &gt; Males ;</t>
  </si>
  <si>
    <t>&gt;&gt; No vacancies in line of work ;  &gt; 25-34 years ;  &gt; Females ;</t>
  </si>
  <si>
    <t>&gt;&gt; Too far to travel or transport problems ;  &gt; 25-34 years ;  Persons ;</t>
  </si>
  <si>
    <t>&gt;&gt; Too far to travel or transport problems ;  &gt; 25-34 years ;  &gt; Males ;</t>
  </si>
  <si>
    <t>&gt;&gt; Too far to travel or transport problems ;  &gt; 25-34 years ;  &gt; Females ;</t>
  </si>
  <si>
    <t>&gt;&gt; Own ill health or disability ;  &gt; 25-34 years ;  Persons ;</t>
  </si>
  <si>
    <t>&gt;&gt; Own ill health or disability ;  &gt; 25-34 years ;  &gt; Males ;</t>
  </si>
  <si>
    <t>&gt;&gt; Own ill health or disability ;  &gt; 25-34 years ;  &gt; Females ;</t>
  </si>
  <si>
    <t>&gt;&gt; Language difficulties ;  &gt; 25-34 years ;  Persons ;</t>
  </si>
  <si>
    <t>&gt;&gt; Language difficulties ;  &gt; 25-34 years ;  &gt; Males ;</t>
  </si>
  <si>
    <t>&gt;&gt; Language difficulties ;  &gt; 25-34 years ;  &gt; Females ;</t>
  </si>
  <si>
    <t>&gt;&gt; No jobs with suitable hours ;  &gt; 25-34 years ;  Persons ;</t>
  </si>
  <si>
    <t>&gt;&gt; No jobs with suitable hours ;  &gt; 25-34 years ;  &gt; Males ;</t>
  </si>
  <si>
    <t>&gt;&gt; No jobs with suitable hours ;  &gt; 25-34 years ;  &gt; Females ;</t>
  </si>
  <si>
    <t>&gt;&gt; Child care or other family considerations ;  &gt; 25-34 years ;  Persons ;</t>
  </si>
  <si>
    <t>&gt;&gt; Child care or other family considerations ;  &gt; 25-34 years ;  &gt; Males ;</t>
  </si>
  <si>
    <t>&gt;&gt; Child care or other family considerations ;  &gt; 25-34 years ;  &gt; Females ;</t>
  </si>
  <si>
    <t>&gt;&gt; No feedback from employers ;  &gt; 25-34 years ;  Persons ;</t>
  </si>
  <si>
    <t>&gt;&gt; No feedback from employers ;  &gt; 25-34 years ;  &gt; Males ;</t>
  </si>
  <si>
    <t>&gt;&gt; No feedback from employers ;  &gt; 25-34 years ;  &gt; Females ;</t>
  </si>
  <si>
    <t>&gt;&gt; Other difficulties ;  &gt; 25-34 years ;  Persons ;</t>
  </si>
  <si>
    <t>&gt;&gt; Other difficulties ;  &gt; 25-34 years ;  &gt; Males ;</t>
  </si>
  <si>
    <t>&gt;&gt; Other difficulties ;  &gt; 25-34 years ;  &gt; Females ;</t>
  </si>
  <si>
    <t>&gt; Did not have difficulty finding work ;  &gt; 25-34 years ;  Persons ;</t>
  </si>
  <si>
    <t>&gt; Did not have difficulty finding work ;  &gt; 25-34 years ;  &gt; Males ;</t>
  </si>
  <si>
    <t>&gt; Did not have difficulty finding work ;  &gt; 25-34 years ;  &gt; Females ;</t>
  </si>
  <si>
    <t>New South Wales ;  Unemployed total ;  &gt; 25-34 years ;  Persons ;</t>
  </si>
  <si>
    <t>New South Wales ;  Unemployed total ;  &gt; 25-34 years ;  &gt; Males ;</t>
  </si>
  <si>
    <t>New South Wales ;  Unemployed total ;  &gt; 25-34 years ;  &gt; Females ;</t>
  </si>
  <si>
    <t>New South Wales ;  &gt; Had difficulty finding work ;  &gt; 25-34 years ;  Persons ;</t>
  </si>
  <si>
    <t>New South Wales ;  &gt; Had difficulty finding work ;  &gt; 25-34 years ;  &gt; Males ;</t>
  </si>
  <si>
    <t>New South Wales ;  &gt; Had difficulty finding work ;  &gt; 25-34 years ;  &gt; Females ;</t>
  </si>
  <si>
    <t>New South Wales ;  &gt;&gt; Too many applicants for available jobs ;  &gt; 25-34 years ;  Persons ;</t>
  </si>
  <si>
    <t>New South Wales ;  &gt;&gt; Too many applicants for available jobs ;  &gt; 25-34 years ;  &gt; Males ;</t>
  </si>
  <si>
    <t>New South Wales ;  &gt;&gt; Too many applicants for available jobs ;  &gt; 25-34 years ;  &gt; Females ;</t>
  </si>
  <si>
    <t>New South Wales ;  &gt;&gt; Lacked necessary skills or education ;  &gt; 25-34 years ;  Persons ;</t>
  </si>
  <si>
    <t>New South Wales ;  &gt;&gt; Lacked necessary skills or education ;  &gt; 25-34 years ;  &gt; Males ;</t>
  </si>
  <si>
    <t>New South Wales ;  &gt;&gt; Lacked necessary skills or education ;  &gt; 25-34 years ;  &gt; Females ;</t>
  </si>
  <si>
    <t>New South Wales ;  &gt;&gt; Considered too young or too old by employers ;  &gt; 25-34 years ;  Persons ;</t>
  </si>
  <si>
    <t>New South Wales ;  &gt;&gt; Considered too young or too old by employers ;  &gt; 25-34 years ;  &gt; Males ;</t>
  </si>
  <si>
    <t>New South Wales ;  &gt;&gt; Considered too young or too old by employers ;  &gt; 25-34 years ;  &gt; Females ;</t>
  </si>
  <si>
    <t>New South Wales ;  &gt;&gt;&gt; Considered too young by employers ;  &gt; 25-34 years ;  Persons ;</t>
  </si>
  <si>
    <t>New South Wales ;  &gt;&gt;&gt; Considered too young by employers ;  &gt; 25-34 years ;  &gt; Males ;</t>
  </si>
  <si>
    <t>New South Wales ;  &gt;&gt;&gt; Considered too young by employers ;  &gt; 25-34 years ;  &gt; Females ;</t>
  </si>
  <si>
    <t>New South Wales ;  &gt;&gt;&gt; Considered too old by employers ;  &gt; 25-34 years ;  Persons ;</t>
  </si>
  <si>
    <t>New South Wales ;  &gt;&gt;&gt; Considered too old by employers ;  &gt; 25-34 years ;  &gt; Males ;</t>
  </si>
  <si>
    <t>New South Wales ;  &gt;&gt;&gt; Considered too old by employers ;  &gt; 25-34 years ;  &gt; Females ;</t>
  </si>
  <si>
    <t>New South Wales ;  &gt;&gt; Insufficient work experience ;  &gt; 25-34 years ;  Persons ;</t>
  </si>
  <si>
    <t>New South Wales ;  &gt;&gt; Insufficient work experience ;  &gt; 25-34 years ;  &gt; Males ;</t>
  </si>
  <si>
    <t>New South Wales ;  &gt;&gt; Insufficient work experience ;  &gt; 25-34 years ;  &gt; Females ;</t>
  </si>
  <si>
    <t>New South Wales ;  &gt;&gt; No vacancies at all ;  &gt; 25-34 years ;  Persons ;</t>
  </si>
  <si>
    <t>New South Wales ;  &gt;&gt; No vacancies at all ;  &gt; 25-34 years ;  &gt; Males ;</t>
  </si>
  <si>
    <t>New South Wales ;  &gt;&gt; No vacancies at all ;  &gt; 25-34 years ;  &gt; Females ;</t>
  </si>
  <si>
    <t>New South Wales ;  &gt;&gt; No vacancies in line of work ;  &gt; 25-34 years ;  Persons ;</t>
  </si>
  <si>
    <t>New South Wales ;  &gt;&gt; No vacancies in line of work ;  &gt; 25-34 years ;  &gt; Males ;</t>
  </si>
  <si>
    <t>New South Wales ;  &gt;&gt; No vacancies in line of work ;  &gt; 25-34 years ;  &gt; Females ;</t>
  </si>
  <si>
    <t>New South Wales ;  &gt;&gt; Too far to travel or transport problems ;  &gt; 25-34 years ;  Persons ;</t>
  </si>
  <si>
    <t>New South Wales ;  &gt;&gt; Too far to travel or transport problems ;  &gt; 25-34 years ;  &gt; Males ;</t>
  </si>
  <si>
    <t>New South Wales ;  &gt;&gt; Too far to travel or transport problems ;  &gt; 25-34 years ;  &gt; Females ;</t>
  </si>
  <si>
    <t>New South Wales ;  &gt;&gt; Own ill health or disability ;  &gt; 25-34 years ;  Persons ;</t>
  </si>
  <si>
    <t>New South Wales ;  &gt;&gt; Own ill health or disability ;  &gt; 25-34 years ;  &gt; Males ;</t>
  </si>
  <si>
    <t>New South Wales ;  &gt;&gt; Own ill health or disability ;  &gt; 25-34 years ;  &gt; Females ;</t>
  </si>
  <si>
    <t>New South Wales ;  &gt;&gt; Language difficulties ;  &gt; 25-34 years ;  Persons ;</t>
  </si>
  <si>
    <t>New South Wales ;  &gt;&gt; Language difficulties ;  &gt; 25-34 years ;  &gt; Males ;</t>
  </si>
  <si>
    <t>New South Wales ;  &gt;&gt; Language difficulties ;  &gt; 25-34 years ;  &gt; Females ;</t>
  </si>
  <si>
    <t>New South Wales ;  &gt;&gt; No jobs with suitable hours ;  &gt; 25-34 years ;  Persons ;</t>
  </si>
  <si>
    <t>New South Wales ;  &gt;&gt; No jobs with suitable hours ;  &gt; 25-34 years ;  &gt; Males ;</t>
  </si>
  <si>
    <t>New South Wales ;  &gt;&gt; No jobs with suitable hours ;  &gt; 25-34 years ;  &gt; Females ;</t>
  </si>
  <si>
    <t>New South Wales ;  &gt;&gt; Child care or other family considerations ;  &gt; 25-34 years ;  Persons ;</t>
  </si>
  <si>
    <t>New South Wales ;  &gt;&gt; Child care or other family considerations ;  &gt; 25-34 years ;  &gt; Males ;</t>
  </si>
  <si>
    <t>New South Wales ;  &gt;&gt; Child care or other family considerations ;  &gt; 25-34 years ;  &gt; Females ;</t>
  </si>
  <si>
    <t>New South Wales ;  &gt;&gt; No feedback from employers ;  &gt; 25-34 years ;  Persons ;</t>
  </si>
  <si>
    <t>New South Wales ;  &gt;&gt; No feedback from employers ;  &gt; 25-34 years ;  &gt; Males ;</t>
  </si>
  <si>
    <t>New South Wales ;  &gt;&gt; No feedback from employers ;  &gt; 25-34 years ;  &gt; Females ;</t>
  </si>
  <si>
    <t>New South Wales ;  &gt;&gt; Other difficulties ;  &gt; 25-34 years ;  Persons ;</t>
  </si>
  <si>
    <t>New South Wales ;  &gt;&gt; Other difficulties ;  &gt; 25-34 years ;  &gt; Males ;</t>
  </si>
  <si>
    <t>New South Wales ;  &gt;&gt; Other difficulties ;  &gt; 25-34 years ;  &gt; Females ;</t>
  </si>
  <si>
    <t>New South Wales ;  &gt; Did not have difficulty finding work ;  &gt; 25-34 years ;  Persons ;</t>
  </si>
  <si>
    <t>New South Wales ;  &gt; Did not have difficulty finding work ;  &gt; 25-34 years ;  &gt; Males ;</t>
  </si>
  <si>
    <t>New South Wales ;  &gt; Did not have difficulty finding work ;  &gt; 25-34 years ;  &gt; Females ;</t>
  </si>
  <si>
    <t>Victoria ;  Unemployed total ;  &gt; 25-34 years ;  Persons ;</t>
  </si>
  <si>
    <t>Victoria ;  Unemployed total ;  &gt; 25-34 years ;  &gt; Males ;</t>
  </si>
  <si>
    <t>Victoria ;  Unemployed total ;  &gt; 25-34 years ;  &gt; Females ;</t>
  </si>
  <si>
    <t>Victoria ;  &gt; Had difficulty finding work ;  &gt; 25-34 years ;  Persons ;</t>
  </si>
  <si>
    <t>Victoria ;  &gt; Had difficulty finding work ;  &gt; 25-34 years ;  &gt; Males ;</t>
  </si>
  <si>
    <t>Victoria ;  &gt; Had difficulty finding work ;  &gt; 25-34 years ;  &gt; Females ;</t>
  </si>
  <si>
    <t>Victoria ;  &gt;&gt; Too many applicants for available jobs ;  &gt; 25-34 years ;  Persons ;</t>
  </si>
  <si>
    <t>Victoria ;  &gt;&gt; Too many applicants for available jobs ;  &gt; 25-34 years ;  &gt; Males ;</t>
  </si>
  <si>
    <t>Victoria ;  &gt;&gt; Too many applicants for available jobs ;  &gt; 25-34 years ;  &gt; Females ;</t>
  </si>
  <si>
    <t>Victoria ;  &gt;&gt; Lacked necessary skills or education ;  &gt; 25-34 years ;  Persons ;</t>
  </si>
  <si>
    <t>Victoria ;  &gt;&gt; Lacked necessary skills or education ;  &gt; 25-34 years ;  &gt; Males ;</t>
  </si>
  <si>
    <t>Victoria ;  &gt;&gt; Lacked necessary skills or education ;  &gt; 25-34 years ;  &gt; Females ;</t>
  </si>
  <si>
    <t>Victoria ;  &gt;&gt; Considered too young or too old by employers ;  &gt; 25-34 years ;  Persons ;</t>
  </si>
  <si>
    <t>Victoria ;  &gt;&gt; Considered too young or too old by employers ;  &gt; 25-34 years ;  &gt; Males ;</t>
  </si>
  <si>
    <t>Victoria ;  &gt;&gt; Considered too young or too old by employers ;  &gt; 25-34 years ;  &gt; Females ;</t>
  </si>
  <si>
    <t>Victoria ;  &gt;&gt;&gt; Considered too young by employers ;  &gt; 25-34 years ;  Persons ;</t>
  </si>
  <si>
    <t>Victoria ;  &gt;&gt;&gt; Considered too young by employers ;  &gt; 25-34 years ;  &gt; Males ;</t>
  </si>
  <si>
    <t>Victoria ;  &gt;&gt;&gt; Considered too young by employers ;  &gt; 25-34 years ;  &gt; Females ;</t>
  </si>
  <si>
    <t>Victoria ;  &gt;&gt;&gt; Considered too old by employers ;  &gt; 25-34 years ;  Persons ;</t>
  </si>
  <si>
    <t>Victoria ;  &gt;&gt;&gt; Considered too old by employers ;  &gt; 25-34 years ;  &gt; Males ;</t>
  </si>
  <si>
    <t>Victoria ;  &gt;&gt;&gt; Considered too old by employers ;  &gt; 25-34 years ;  &gt; Females ;</t>
  </si>
  <si>
    <t>Victoria ;  &gt;&gt; Insufficient work experience ;  &gt; 25-34 years ;  Persons ;</t>
  </si>
  <si>
    <t>Victoria ;  &gt;&gt; Insufficient work experience ;  &gt; 25-34 years ;  &gt; Males ;</t>
  </si>
  <si>
    <t>Victoria ;  &gt;&gt; Insufficient work experience ;  &gt; 25-34 years ;  &gt; Females ;</t>
  </si>
  <si>
    <t>Victoria ;  &gt;&gt; No vacancies at all ;  &gt; 25-34 years ;  Persons ;</t>
  </si>
  <si>
    <t>Victoria ;  &gt;&gt; No vacancies at all ;  &gt; 25-34 years ;  &gt; Males ;</t>
  </si>
  <si>
    <t>Victoria ;  &gt;&gt; No vacancies at all ;  &gt; 25-34 years ;  &gt; Females ;</t>
  </si>
  <si>
    <t>Victoria ;  &gt;&gt; No vacancies in line of work ;  &gt; 25-34 years ;  Persons ;</t>
  </si>
  <si>
    <t>Victoria ;  &gt;&gt; No vacancies in line of work ;  &gt; 25-34 years ;  &gt; Males ;</t>
  </si>
  <si>
    <t>Victoria ;  &gt;&gt; No vacancies in line of work ;  &gt; 25-34 years ;  &gt; Females ;</t>
  </si>
  <si>
    <t>Victoria ;  &gt;&gt; Too far to travel or transport problems ;  &gt; 25-34 years ;  Persons ;</t>
  </si>
  <si>
    <t>Victoria ;  &gt;&gt; Too far to travel or transport problems ;  &gt; 25-34 years ;  &gt; Males ;</t>
  </si>
  <si>
    <t>Victoria ;  &gt;&gt; Too far to travel or transport problems ;  &gt; 25-34 years ;  &gt; Females ;</t>
  </si>
  <si>
    <t>Victoria ;  &gt;&gt; Own ill health or disability ;  &gt; 25-34 years ;  Persons ;</t>
  </si>
  <si>
    <t>Victoria ;  &gt;&gt; Own ill health or disability ;  &gt; 25-34 years ;  &gt; Males ;</t>
  </si>
  <si>
    <t>Victoria ;  &gt;&gt; Own ill health or disability ;  &gt; 25-34 years ;  &gt; Females ;</t>
  </si>
  <si>
    <t>Victoria ;  &gt;&gt; Language difficulties ;  &gt; 25-34 years ;  Persons ;</t>
  </si>
  <si>
    <t>Victoria ;  &gt;&gt; Language difficulties ;  &gt; 25-34 years ;  &gt; Males ;</t>
  </si>
  <si>
    <t>Victoria ;  &gt;&gt; Language difficulties ;  &gt; 25-34 years ;  &gt; Females ;</t>
  </si>
  <si>
    <t>Victoria ;  &gt;&gt; No jobs with suitable hours ;  &gt; 25-34 years ;  Persons ;</t>
  </si>
  <si>
    <t>Victoria ;  &gt;&gt; No jobs with suitable hours ;  &gt; 25-34 years ;  &gt; Males ;</t>
  </si>
  <si>
    <t>Victoria ;  &gt;&gt; No jobs with suitable hours ;  &gt; 25-34 years ;  &gt; Females ;</t>
  </si>
  <si>
    <t>Victoria ;  &gt;&gt; Child care or other family considerations ;  &gt; 25-34 years ;  Persons ;</t>
  </si>
  <si>
    <t>Victoria ;  &gt;&gt; Child care or other family considerations ;  &gt; 25-34 years ;  &gt; Males ;</t>
  </si>
  <si>
    <t>Victoria ;  &gt;&gt; Child care or other family considerations ;  &gt; 25-34 years ;  &gt; Females ;</t>
  </si>
  <si>
    <t>Victoria ;  &gt;&gt; No feedback from employers ;  &gt; 25-34 years ;  Persons ;</t>
  </si>
  <si>
    <t>Victoria ;  &gt;&gt; No feedback from employers ;  &gt; 25-34 years ;  &gt; Males ;</t>
  </si>
  <si>
    <t>Victoria ;  &gt;&gt; No feedback from employers ;  &gt; 25-34 years ;  &gt; Females ;</t>
  </si>
  <si>
    <t>Victoria ;  &gt;&gt; Other difficulties ;  &gt; 25-34 years ;  Persons ;</t>
  </si>
  <si>
    <t>Victoria ;  &gt;&gt; Other difficulties ;  &gt; 25-34 years ;  &gt; Males ;</t>
  </si>
  <si>
    <t>Victoria ;  &gt;&gt; Other difficulties ;  &gt; 25-34 years ;  &gt; Females ;</t>
  </si>
  <si>
    <t>Victoria ;  &gt; Did not have difficulty finding work ;  &gt; 25-34 years ;  Persons ;</t>
  </si>
  <si>
    <t>Victoria ;  &gt; Did not have difficulty finding work ;  &gt; 25-34 years ;  &gt; Males ;</t>
  </si>
  <si>
    <t>Victoria ;  &gt; Did not have difficulty finding work ;  &gt; 25-34 years ;  &gt; Females ;</t>
  </si>
  <si>
    <t>Queensland ;  Unemployed total ;  &gt; 25-34 years ;  Persons ;</t>
  </si>
  <si>
    <t>Queensland ;  Unemployed total ;  &gt; 25-34 years ;  &gt; Males ;</t>
  </si>
  <si>
    <t>Queensland ;  Unemployed total ;  &gt; 25-34 years ;  &gt; Females ;</t>
  </si>
  <si>
    <t>Queensland ;  &gt; Had difficulty finding work ;  &gt; 25-34 years ;  Persons ;</t>
  </si>
  <si>
    <t>Queensland ;  &gt; Had difficulty finding work ;  &gt; 25-34 years ;  &gt; Males ;</t>
  </si>
  <si>
    <t>Queensland ;  &gt; Had difficulty finding work ;  &gt; 25-34 years ;  &gt; Females ;</t>
  </si>
  <si>
    <t>Queensland ;  &gt;&gt; Too many applicants for available jobs ;  &gt; 25-34 years ;  Persons ;</t>
  </si>
  <si>
    <t>Queensland ;  &gt;&gt; Too many applicants for available jobs ;  &gt; 25-34 years ;  &gt; Males ;</t>
  </si>
  <si>
    <t>Queensland ;  &gt;&gt; Too many applicants for available jobs ;  &gt; 25-34 years ;  &gt; Females ;</t>
  </si>
  <si>
    <t>Queensland ;  &gt;&gt; Lacked necessary skills or education ;  &gt; 25-34 years ;  Persons ;</t>
  </si>
  <si>
    <t>Queensland ;  &gt;&gt; Lacked necessary skills or education ;  &gt; 25-34 years ;  &gt; Males ;</t>
  </si>
  <si>
    <t>Queensland ;  &gt;&gt; Lacked necessary skills or education ;  &gt; 25-34 years ;  &gt; Females ;</t>
  </si>
  <si>
    <t>Queensland ;  &gt;&gt; Considered too young or too old by employers ;  &gt; 25-34 years ;  Persons ;</t>
  </si>
  <si>
    <t>Queensland ;  &gt;&gt; Considered too young or too old by employers ;  &gt; 25-34 years ;  &gt; Males ;</t>
  </si>
  <si>
    <t>Queensland ;  &gt;&gt; Considered too young or too old by employers ;  &gt; 25-34 years ;  &gt; Females ;</t>
  </si>
  <si>
    <t>Queensland ;  &gt;&gt;&gt; Considered too young by employers ;  &gt; 25-34 years ;  Persons ;</t>
  </si>
  <si>
    <t>Queensland ;  &gt;&gt;&gt; Considered too young by employers ;  &gt; 25-34 years ;  &gt; Males ;</t>
  </si>
  <si>
    <t>Queensland ;  &gt;&gt;&gt; Considered too young by employers ;  &gt; 25-34 years ;  &gt; Females ;</t>
  </si>
  <si>
    <t>Queensland ;  &gt;&gt;&gt; Considered too old by employers ;  &gt; 25-34 years ;  Persons ;</t>
  </si>
  <si>
    <t>Queensland ;  &gt;&gt;&gt; Considered too old by employers ;  &gt; 25-34 years ;  &gt; Males ;</t>
  </si>
  <si>
    <t>Queensland ;  &gt;&gt;&gt; Considered too old by employers ;  &gt; 25-34 years ;  &gt; Females ;</t>
  </si>
  <si>
    <t>Queensland ;  &gt;&gt; Insufficient work experience ;  &gt; 25-34 years ;  Persons ;</t>
  </si>
  <si>
    <t>Queensland ;  &gt;&gt; Insufficient work experience ;  &gt; 25-34 years ;  &gt; Males ;</t>
  </si>
  <si>
    <t>Queensland ;  &gt;&gt; Insufficient work experience ;  &gt; 25-34 years ;  &gt; Females ;</t>
  </si>
  <si>
    <t>Queensland ;  &gt;&gt; No vacancies at all ;  &gt; 25-34 years ;  Persons ;</t>
  </si>
  <si>
    <t>Queensland ;  &gt;&gt; No vacancies at all ;  &gt; 25-34 years ;  &gt; Males ;</t>
  </si>
  <si>
    <t>Queensland ;  &gt;&gt; No vacancies at all ;  &gt; 25-34 years ;  &gt; Females ;</t>
  </si>
  <si>
    <t>Queensland ;  &gt;&gt; No vacancies in line of work ;  &gt; 25-34 years ;  Persons ;</t>
  </si>
  <si>
    <t>Queensland ;  &gt;&gt; No vacancies in line of work ;  &gt; 25-34 years ;  &gt; Males ;</t>
  </si>
  <si>
    <t>Queensland ;  &gt;&gt; No vacancies in line of work ;  &gt; 25-34 years ;  &gt; Females ;</t>
  </si>
  <si>
    <t>Queensland ;  &gt;&gt; Too far to travel or transport problems ;  &gt; 25-34 years ;  Persons ;</t>
  </si>
  <si>
    <t>Queensland ;  &gt;&gt; Too far to travel or transport problems ;  &gt; 25-34 years ;  &gt; Males ;</t>
  </si>
  <si>
    <t>Queensland ;  &gt;&gt; Too far to travel or transport problems ;  &gt; 25-34 years ;  &gt; Females ;</t>
  </si>
  <si>
    <t>Queensland ;  &gt;&gt; Own ill health or disability ;  &gt; 25-34 years ;  Persons ;</t>
  </si>
  <si>
    <t>Queensland ;  &gt;&gt; Own ill health or disability ;  &gt; 25-34 years ;  &gt; Males ;</t>
  </si>
  <si>
    <t>Queensland ;  &gt;&gt; Own ill health or disability ;  &gt; 25-34 years ;  &gt; Females ;</t>
  </si>
  <si>
    <t>Queensland ;  &gt;&gt; Language difficulties ;  &gt; 25-34 years ;  Persons ;</t>
  </si>
  <si>
    <t>Queensland ;  &gt;&gt; Language difficulties ;  &gt; 25-34 years ;  &gt; Males ;</t>
  </si>
  <si>
    <t>Queensland ;  &gt;&gt; Language difficulties ;  &gt; 25-34 years ;  &gt; Females ;</t>
  </si>
  <si>
    <t>Queensland ;  &gt;&gt; No jobs with suitable hours ;  &gt; 25-34 years ;  Persons ;</t>
  </si>
  <si>
    <t>Queensland ;  &gt;&gt; No jobs with suitable hours ;  &gt; 25-34 years ;  &gt; Males ;</t>
  </si>
  <si>
    <t>Queensland ;  &gt;&gt; No jobs with suitable hours ;  &gt; 25-34 years ;  &gt; Females ;</t>
  </si>
  <si>
    <t>Queensland ;  &gt;&gt; Child care or other family considerations ;  &gt; 25-34 years ;  Persons ;</t>
  </si>
  <si>
    <t>Queensland ;  &gt;&gt; Child care or other family considerations ;  &gt; 25-34 years ;  &gt; Males ;</t>
  </si>
  <si>
    <t>Queensland ;  &gt;&gt; Child care or other family considerations ;  &gt; 25-34 years ;  &gt; Females ;</t>
  </si>
  <si>
    <t>Queensland ;  &gt;&gt; No feedback from employers ;  &gt; 25-34 years ;  Persons ;</t>
  </si>
  <si>
    <t>Queensland ;  &gt;&gt; No feedback from employers ;  &gt; 25-34 years ;  &gt; Males ;</t>
  </si>
  <si>
    <t>Queensland ;  &gt;&gt; No feedback from employers ;  &gt; 25-34 years ;  &gt; Females ;</t>
  </si>
  <si>
    <t>Queensland ;  &gt;&gt; Other difficulties ;  &gt; 25-34 years ;  Persons ;</t>
  </si>
  <si>
    <t>Queensland ;  &gt;&gt; Other difficulties ;  &gt; 25-34 years ;  &gt; Males ;</t>
  </si>
  <si>
    <t>Queensland ;  &gt;&gt; Other difficulties ;  &gt; 25-34 years ;  &gt; Females ;</t>
  </si>
  <si>
    <t>Queensland ;  &gt; Did not have difficulty finding work ;  &gt; 25-34 years ;  Persons ;</t>
  </si>
  <si>
    <t>Queensland ;  &gt; Did not have difficulty finding work ;  &gt; 25-34 years ;  &gt; Males ;</t>
  </si>
  <si>
    <t>Queensland ;  &gt; Did not have difficulty finding work ;  &gt; 25-34 years ;  &gt; Females ;</t>
  </si>
  <si>
    <t>South Australia ;  Unemployed total ;  &gt; 25-34 years ;  Persons ;</t>
  </si>
  <si>
    <t>South Australia ;  Unemployed total ;  &gt; 25-34 years ;  &gt; Males ;</t>
  </si>
  <si>
    <t>South Australia ;  Unemployed total ;  &gt; 25-34 years ;  &gt; Females ;</t>
  </si>
  <si>
    <t>South Australia ;  &gt; Had difficulty finding work ;  &gt; 25-34 years ;  Persons ;</t>
  </si>
  <si>
    <t>South Australia ;  &gt; Had difficulty finding work ;  &gt; 25-34 years ;  &gt; Males ;</t>
  </si>
  <si>
    <t>South Australia ;  &gt; Had difficulty finding work ;  &gt; 25-34 years ;  &gt; Females ;</t>
  </si>
  <si>
    <t>South Australia ;  &gt;&gt; Too many applicants for available jobs ;  &gt; 25-34 years ;  Persons ;</t>
  </si>
  <si>
    <t>South Australia ;  &gt;&gt; Too many applicants for available jobs ;  &gt; 25-34 years ;  &gt; Males ;</t>
  </si>
  <si>
    <t>South Australia ;  &gt;&gt; Too many applicants for available jobs ;  &gt; 25-34 years ;  &gt; Females ;</t>
  </si>
  <si>
    <t>South Australia ;  &gt;&gt; Lacked necessary skills or education ;  &gt; 25-34 years ;  Persons ;</t>
  </si>
  <si>
    <t>South Australia ;  &gt;&gt; Lacked necessary skills or education ;  &gt; 25-34 years ;  &gt; Males ;</t>
  </si>
  <si>
    <t>South Australia ;  &gt;&gt; Lacked necessary skills or education ;  &gt; 25-34 years ;  &gt; Females ;</t>
  </si>
  <si>
    <t>South Australia ;  &gt;&gt; Considered too young or too old by employers ;  &gt; 25-34 years ;  Persons ;</t>
  </si>
  <si>
    <t>South Australia ;  &gt;&gt; Considered too young or too old by employers ;  &gt; 25-34 years ;  &gt; Males ;</t>
  </si>
  <si>
    <t>South Australia ;  &gt;&gt; Considered too young or too old by employers ;  &gt; 25-34 years ;  &gt; Females ;</t>
  </si>
  <si>
    <t>South Australia ;  &gt;&gt;&gt; Considered too young by employers ;  &gt; 25-34 years ;  Persons ;</t>
  </si>
  <si>
    <t>South Australia ;  &gt;&gt;&gt; Considered too young by employers ;  &gt; 25-34 years ;  &gt; Males ;</t>
  </si>
  <si>
    <t>South Australia ;  &gt;&gt;&gt; Considered too young by employers ;  &gt; 25-34 years ;  &gt; Females ;</t>
  </si>
  <si>
    <t>South Australia ;  &gt;&gt;&gt; Considered too old by employers ;  &gt; 25-34 years ;  Persons ;</t>
  </si>
  <si>
    <t>South Australia ;  &gt;&gt;&gt; Considered too old by employers ;  &gt; 25-34 years ;  &gt; Males ;</t>
  </si>
  <si>
    <t>South Australia ;  &gt;&gt;&gt; Considered too old by employers ;  &gt; 25-34 years ;  &gt; Females ;</t>
  </si>
  <si>
    <t>South Australia ;  &gt;&gt; Insufficient work experience ;  &gt; 25-34 years ;  Persons ;</t>
  </si>
  <si>
    <t>South Australia ;  &gt;&gt; Insufficient work experience ;  &gt; 25-34 years ;  &gt; Males ;</t>
  </si>
  <si>
    <t>South Australia ;  &gt;&gt; Insufficient work experience ;  &gt; 25-34 years ;  &gt; Females ;</t>
  </si>
  <si>
    <t>South Australia ;  &gt;&gt; No vacancies at all ;  &gt; 25-34 years ;  Persons ;</t>
  </si>
  <si>
    <t>South Australia ;  &gt;&gt; No vacancies at all ;  &gt; 25-34 years ;  &gt; Males ;</t>
  </si>
  <si>
    <t>South Australia ;  &gt;&gt; No vacancies at all ;  &gt; 25-34 years ;  &gt; Females ;</t>
  </si>
  <si>
    <t>South Australia ;  &gt;&gt; No vacancies in line of work ;  &gt; 25-34 years ;  Persons ;</t>
  </si>
  <si>
    <t>South Australia ;  &gt;&gt; No vacancies in line of work ;  &gt; 25-34 years ;  &gt; Males ;</t>
  </si>
  <si>
    <t>South Australia ;  &gt;&gt; No vacancies in line of work ;  &gt; 25-34 years ;  &gt; Females ;</t>
  </si>
  <si>
    <t>South Australia ;  &gt;&gt; Too far to travel or transport problems ;  &gt; 25-34 years ;  Persons ;</t>
  </si>
  <si>
    <t>South Australia ;  &gt;&gt; Too far to travel or transport problems ;  &gt; 25-34 years ;  &gt; Males ;</t>
  </si>
  <si>
    <t>South Australia ;  &gt;&gt; Too far to travel or transport problems ;  &gt; 25-34 years ;  &gt; Females ;</t>
  </si>
  <si>
    <t>South Australia ;  &gt;&gt; Own ill health or disability ;  &gt; 25-34 years ;  Persons ;</t>
  </si>
  <si>
    <t>South Australia ;  &gt;&gt; Own ill health or disability ;  &gt; 25-34 years ;  &gt; Males ;</t>
  </si>
  <si>
    <t>South Australia ;  &gt;&gt; Own ill health or disability ;  &gt; 25-34 years ;  &gt; Females ;</t>
  </si>
  <si>
    <t>South Australia ;  &gt;&gt; Language difficulties ;  &gt; 25-34 years ;  Persons ;</t>
  </si>
  <si>
    <t>South Australia ;  &gt;&gt; Language difficulties ;  &gt; 25-34 years ;  &gt; Males ;</t>
  </si>
  <si>
    <t>South Australia ;  &gt;&gt; Language difficulties ;  &gt; 25-34 years ;  &gt; Females ;</t>
  </si>
  <si>
    <t>South Australia ;  &gt;&gt; No jobs with suitable hours ;  &gt; 25-34 years ;  Persons ;</t>
  </si>
  <si>
    <t>South Australia ;  &gt;&gt; No jobs with suitable hours ;  &gt; 25-34 years ;  &gt; Males ;</t>
  </si>
  <si>
    <t>South Australia ;  &gt;&gt; No jobs with suitable hours ;  &gt; 25-34 years ;  &gt; Females ;</t>
  </si>
  <si>
    <t>South Australia ;  &gt;&gt; Child care or other family considerations ;  &gt; 25-34 years ;  Persons ;</t>
  </si>
  <si>
    <t>South Australia ;  &gt;&gt; Child care or other family considerations ;  &gt; 25-34 years ;  &gt; Males ;</t>
  </si>
  <si>
    <t>South Australia ;  &gt;&gt; Child care or other family considerations ;  &gt; 25-34 years ;  &gt; Females ;</t>
  </si>
  <si>
    <t>South Australia ;  &gt;&gt; No feedback from employers ;  &gt; 25-34 years ;  Persons ;</t>
  </si>
  <si>
    <t>South Australia ;  &gt;&gt; No feedback from employers ;  &gt; 25-34 years ;  &gt; Males ;</t>
  </si>
  <si>
    <t>South Australia ;  &gt;&gt; No feedback from employers ;  &gt; 25-34 years ;  &gt; Females ;</t>
  </si>
  <si>
    <t>South Australia ;  &gt;&gt; Other difficulties ;  &gt; 25-34 years ;  Persons ;</t>
  </si>
  <si>
    <t>South Australia ;  &gt;&gt; Other difficulties ;  &gt; 25-34 years ;  &gt; Males ;</t>
  </si>
  <si>
    <t>South Australia ;  &gt;&gt; Other difficulties ;  &gt; 25-34 years ;  &gt; Females ;</t>
  </si>
  <si>
    <t>South Australia ;  &gt; Did not have difficulty finding work ;  &gt; 25-34 years ;  Persons ;</t>
  </si>
  <si>
    <t>South Australia ;  &gt; Did not have difficulty finding work ;  &gt; 25-34 years ;  &gt; Males ;</t>
  </si>
  <si>
    <t>South Australia ;  &gt; Did not have difficulty finding work ;  &gt; 25-34 years ;  &gt; Females ;</t>
  </si>
  <si>
    <t>Western Australia ;  Unemployed total ;  &gt; 25-34 years ;  Persons ;</t>
  </si>
  <si>
    <t>Western Australia ;  Unemployed total ;  &gt; 25-34 years ;  &gt; Males ;</t>
  </si>
  <si>
    <t>Western Australia ;  Unemployed total ;  &gt; 25-34 years ;  &gt; Females ;</t>
  </si>
  <si>
    <t>Western Australia ;  &gt; Had difficulty finding work ;  &gt; 25-34 years ;  Persons ;</t>
  </si>
  <si>
    <t>Western Australia ;  &gt; Had difficulty finding work ;  &gt; 25-34 years ;  &gt; Males ;</t>
  </si>
  <si>
    <t>Western Australia ;  &gt; Had difficulty finding work ;  &gt; 25-34 years ;  &gt; Females ;</t>
  </si>
  <si>
    <t>Western Australia ;  &gt;&gt; Too many applicants for available jobs ;  &gt; 25-34 years ;  Persons ;</t>
  </si>
  <si>
    <t>Western Australia ;  &gt;&gt; Too many applicants for available jobs ;  &gt; 25-34 years ;  &gt; Males ;</t>
  </si>
  <si>
    <t>Western Australia ;  &gt;&gt; Too many applicants for available jobs ;  &gt; 25-34 years ;  &gt; Females ;</t>
  </si>
  <si>
    <t>Western Australia ;  &gt;&gt; Lacked necessary skills or education ;  &gt; 25-34 years ;  Persons ;</t>
  </si>
  <si>
    <t>Western Australia ;  &gt;&gt; Lacked necessary skills or education ;  &gt; 25-34 years ;  &gt; Males ;</t>
  </si>
  <si>
    <t>Western Australia ;  &gt;&gt; Lacked necessary skills or education ;  &gt; 25-34 years ;  &gt; Females ;</t>
  </si>
  <si>
    <t>Western Australia ;  &gt;&gt; Considered too young or too old by employers ;  &gt; 25-34 years ;  Persons ;</t>
  </si>
  <si>
    <t>Western Australia ;  &gt;&gt; Considered too young or too old by employers ;  &gt; 25-34 years ;  &gt; Males ;</t>
  </si>
  <si>
    <t>Western Australia ;  &gt;&gt; Considered too young or too old by employers ;  &gt; 25-34 years ;  &gt; Females ;</t>
  </si>
  <si>
    <t>Western Australia ;  &gt;&gt;&gt; Considered too young by employers ;  &gt; 25-34 years ;  Persons ;</t>
  </si>
  <si>
    <t>Western Australia ;  &gt;&gt;&gt; Considered too young by employers ;  &gt; 25-34 years ;  &gt; Males ;</t>
  </si>
  <si>
    <t>Western Australia ;  &gt;&gt;&gt; Considered too young by employers ;  &gt; 25-34 years ;  &gt; Females ;</t>
  </si>
  <si>
    <t>Western Australia ;  &gt;&gt;&gt; Considered too old by employers ;  &gt; 25-34 years ;  Persons ;</t>
  </si>
  <si>
    <t>Western Australia ;  &gt;&gt;&gt; Considered too old by employers ;  &gt; 25-34 years ;  &gt; Males ;</t>
  </si>
  <si>
    <t>Western Australia ;  &gt;&gt;&gt; Considered too old by employers ;  &gt; 25-34 years ;  &gt; Females ;</t>
  </si>
  <si>
    <t>Western Australia ;  &gt;&gt; Insufficient work experience ;  &gt; 25-34 years ;  Persons ;</t>
  </si>
  <si>
    <t>Western Australia ;  &gt;&gt; Insufficient work experience ;  &gt; 25-34 years ;  &gt; Males ;</t>
  </si>
  <si>
    <t>Western Australia ;  &gt;&gt; Insufficient work experience ;  &gt; 25-34 years ;  &gt; Females ;</t>
  </si>
  <si>
    <t>Western Australia ;  &gt;&gt; No vacancies at all ;  &gt; 25-34 years ;  Persons ;</t>
  </si>
  <si>
    <t>Western Australia ;  &gt;&gt; No vacancies at all ;  &gt; 25-34 years ;  &gt; Males ;</t>
  </si>
  <si>
    <t>Western Australia ;  &gt;&gt; No vacancies at all ;  &gt; 25-34 years ;  &gt; Females ;</t>
  </si>
  <si>
    <t>Western Australia ;  &gt;&gt; No vacancies in line of work ;  &gt; 25-34 years ;  Persons ;</t>
  </si>
  <si>
    <t>Western Australia ;  &gt;&gt; No vacancies in line of work ;  &gt; 25-34 years ;  &gt; Males ;</t>
  </si>
  <si>
    <t>Western Australia ;  &gt;&gt; No vacancies in line of work ;  &gt; 25-34 years ;  &gt; Females ;</t>
  </si>
  <si>
    <t>Western Australia ;  &gt;&gt; Too far to travel or transport problems ;  &gt; 25-34 years ;  Persons ;</t>
  </si>
  <si>
    <t>Western Australia ;  &gt;&gt; Too far to travel or transport problems ;  &gt; 25-34 years ;  &gt; Males ;</t>
  </si>
  <si>
    <t>Western Australia ;  &gt;&gt; Too far to travel or transport problems ;  &gt; 25-34 years ;  &gt; Females ;</t>
  </si>
  <si>
    <t>Western Australia ;  &gt;&gt; Own ill health or disability ;  &gt; 25-34 years ;  Persons ;</t>
  </si>
  <si>
    <t>Western Australia ;  &gt;&gt; Own ill health or disability ;  &gt; 25-34 years ;  &gt; Males ;</t>
  </si>
  <si>
    <t>Western Australia ;  &gt;&gt; Own ill health or disability ;  &gt; 25-34 years ;  &gt; Females ;</t>
  </si>
  <si>
    <t>Western Australia ;  &gt;&gt; Language difficulties ;  &gt; 25-34 years ;  Persons ;</t>
  </si>
  <si>
    <t>Western Australia ;  &gt;&gt; Language difficulties ;  &gt; 25-34 years ;  &gt; Males ;</t>
  </si>
  <si>
    <t>Western Australia ;  &gt;&gt; Language difficulties ;  &gt; 25-34 years ;  &gt; Females ;</t>
  </si>
  <si>
    <t>Western Australia ;  &gt;&gt; No jobs with suitable hours ;  &gt; 25-34 years ;  Persons ;</t>
  </si>
  <si>
    <t>Western Australia ;  &gt;&gt; No jobs with suitable hours ;  &gt; 25-34 years ;  &gt; Males ;</t>
  </si>
  <si>
    <t>Western Australia ;  &gt;&gt; No jobs with suitable hours ;  &gt; 25-34 years ;  &gt; Females ;</t>
  </si>
  <si>
    <t>Western Australia ;  &gt;&gt; Child care or other family considerations ;  &gt; 25-34 years ;  Persons ;</t>
  </si>
  <si>
    <t>Western Australia ;  &gt;&gt; Child care or other family considerations ;  &gt; 25-34 years ;  &gt; Males ;</t>
  </si>
  <si>
    <t>Western Australia ;  &gt;&gt; Child care or other family considerations ;  &gt; 25-34 years ;  &gt; Females ;</t>
  </si>
  <si>
    <t>Western Australia ;  &gt;&gt; No feedback from employers ;  &gt; 25-34 years ;  Persons ;</t>
  </si>
  <si>
    <t>Western Australia ;  &gt;&gt; No feedback from employers ;  &gt; 25-34 years ;  &gt; Males ;</t>
  </si>
  <si>
    <t>Western Australia ;  &gt;&gt; No feedback from employers ;  &gt; 25-34 years ;  &gt; Females ;</t>
  </si>
  <si>
    <t>Western Australia ;  &gt;&gt; Other difficulties ;  &gt; 25-34 years ;  Persons ;</t>
  </si>
  <si>
    <t>Western Australia ;  &gt;&gt; Other difficulties ;  &gt; 25-34 years ;  &gt; Males ;</t>
  </si>
  <si>
    <t>Western Australia ;  &gt;&gt; Other difficulties ;  &gt; 25-34 years ;  &gt; Females ;</t>
  </si>
  <si>
    <t>Western Australia ;  &gt; Did not have difficulty finding work ;  &gt; 25-34 years ;  Persons ;</t>
  </si>
  <si>
    <t>Western Australia ;  &gt; Did not have difficulty finding work ;  &gt; 25-34 years ;  &gt; Males ;</t>
  </si>
  <si>
    <t>Western Australia ;  &gt; Did not have difficulty finding work ;  &gt; 25-34 years ;  &gt; Females ;</t>
  </si>
  <si>
    <t>Tasmania ;  Unemployed total ;  &gt; 25-34 years ;  Persons ;</t>
  </si>
  <si>
    <t>Tasmania ;  Unemployed total ;  &gt; 25-34 years ;  &gt; Males ;</t>
  </si>
  <si>
    <t>Tasmania ;  Unemployed total ;  &gt; 25-34 years ;  &gt; Females ;</t>
  </si>
  <si>
    <t>Tasmania ;  &gt; Had difficulty finding work ;  &gt; 25-34 years ;  Persons ;</t>
  </si>
  <si>
    <t>Tasmania ;  &gt; Had difficulty finding work ;  &gt; 25-34 years ;  &gt; Males ;</t>
  </si>
  <si>
    <t>Tasmania ;  &gt; Had difficulty finding work ;  &gt; 25-34 years ;  &gt; Females ;</t>
  </si>
  <si>
    <t>Tasmania ;  &gt;&gt; Too many applicants for available jobs ;  &gt; 25-34 years ;  Persons ;</t>
  </si>
  <si>
    <t>Tasmania ;  &gt;&gt; Too many applicants for available jobs ;  &gt; 25-34 years ;  &gt; Males ;</t>
  </si>
  <si>
    <t>Tasmania ;  &gt;&gt; Too many applicants for available jobs ;  &gt; 25-34 years ;  &gt; Females ;</t>
  </si>
  <si>
    <t>Tasmania ;  &gt;&gt; Lacked necessary skills or education ;  &gt; 25-34 years ;  Persons ;</t>
  </si>
  <si>
    <t>Tasmania ;  &gt;&gt; Lacked necessary skills or education ;  &gt; 25-34 years ;  &gt; Males ;</t>
  </si>
  <si>
    <t>Tasmania ;  &gt;&gt; Lacked necessary skills or education ;  &gt; 25-34 years ;  &gt; Females ;</t>
  </si>
  <si>
    <t>Tasmania ;  &gt;&gt; Considered too young or too old by employers ;  &gt; 25-34 years ;  Persons ;</t>
  </si>
  <si>
    <t>Tasmania ;  &gt;&gt; Considered too young or too old by employers ;  &gt; 25-34 years ;  &gt; Males ;</t>
  </si>
  <si>
    <t>Tasmania ;  &gt;&gt; Considered too young or too old by employers ;  &gt; 25-34 years ;  &gt; Females ;</t>
  </si>
  <si>
    <t>Tasmania ;  &gt;&gt;&gt; Considered too young by employers ;  &gt; 25-34 years ;  Persons ;</t>
  </si>
  <si>
    <t>Tasmania ;  &gt;&gt;&gt; Considered too young by employers ;  &gt; 25-34 years ;  &gt; Males ;</t>
  </si>
  <si>
    <t>Tasmania ;  &gt;&gt;&gt; Considered too young by employers ;  &gt; 25-34 years ;  &gt; Females ;</t>
  </si>
  <si>
    <t>Tasmania ;  &gt;&gt;&gt; Considered too old by employers ;  &gt; 25-34 years ;  Persons ;</t>
  </si>
  <si>
    <t>Tasmania ;  &gt;&gt;&gt; Considered too old by employers ;  &gt; 25-34 years ;  &gt; Males ;</t>
  </si>
  <si>
    <t>Tasmania ;  &gt;&gt;&gt; Considered too old by employers ;  &gt; 25-34 years ;  &gt; Females ;</t>
  </si>
  <si>
    <t>Tasmania ;  &gt;&gt; Insufficient work experience ;  &gt; 25-34 years ;  Persons ;</t>
  </si>
  <si>
    <t>Tasmania ;  &gt;&gt; Insufficient work experience ;  &gt; 25-34 years ;  &gt; Males ;</t>
  </si>
  <si>
    <t>Tasmania ;  &gt;&gt; Insufficient work experience ;  &gt; 25-34 years ;  &gt; Females ;</t>
  </si>
  <si>
    <t>Tasmania ;  &gt;&gt; No vacancies at all ;  &gt; 25-34 years ;  Persons ;</t>
  </si>
  <si>
    <t>Tasmania ;  &gt;&gt; No vacancies at all ;  &gt; 25-34 years ;  &gt; Males ;</t>
  </si>
  <si>
    <t>Tasmania ;  &gt;&gt; No vacancies at all ;  &gt; 25-34 years ;  &gt; Females ;</t>
  </si>
  <si>
    <t>Tasmania ;  &gt;&gt; No vacancies in line of work ;  &gt; 25-34 years ;  Persons ;</t>
  </si>
  <si>
    <t>Tasmania ;  &gt;&gt; No vacancies in line of work ;  &gt; 25-34 years ;  &gt; Males ;</t>
  </si>
  <si>
    <t>Tasmania ;  &gt;&gt; No vacancies in line of work ;  &gt; 25-34 years ;  &gt; Females ;</t>
  </si>
  <si>
    <t>Tasmania ;  &gt;&gt; Too far to travel or transport problems ;  &gt; 25-34 years ;  Persons ;</t>
  </si>
  <si>
    <t>Tasmania ;  &gt;&gt; Too far to travel or transport problems ;  &gt; 25-34 years ;  &gt; Males ;</t>
  </si>
  <si>
    <t>Tasmania ;  &gt;&gt; Too far to travel or transport problems ;  &gt; 25-34 years ;  &gt; Females ;</t>
  </si>
  <si>
    <t>Tasmania ;  &gt;&gt; Own ill health or disability ;  &gt; 25-34 years ;  Persons ;</t>
  </si>
  <si>
    <t>Tasmania ;  &gt;&gt; Own ill health or disability ;  &gt; 25-34 years ;  &gt; Males ;</t>
  </si>
  <si>
    <t>Tasmania ;  &gt;&gt; Own ill health or disability ;  &gt; 25-34 years ;  &gt; Females ;</t>
  </si>
  <si>
    <t>Tasmania ;  &gt;&gt; Language difficulties ;  &gt; 25-34 years ;  Persons ;</t>
  </si>
  <si>
    <t>Tasmania ;  &gt;&gt; Language difficulties ;  &gt; 25-34 years ;  &gt; Males ;</t>
  </si>
  <si>
    <t>Tasmania ;  &gt;&gt; Language difficulties ;  &gt; 25-34 years ;  &gt; Females ;</t>
  </si>
  <si>
    <t>Tasmania ;  &gt;&gt; No jobs with suitable hours ;  &gt; 25-34 years ;  Persons ;</t>
  </si>
  <si>
    <t>Tasmania ;  &gt;&gt; No jobs with suitable hours ;  &gt; 25-34 years ;  &gt; Males ;</t>
  </si>
  <si>
    <t>Tasmania ;  &gt;&gt; No jobs with suitable hours ;  &gt; 25-34 years ;  &gt; Females ;</t>
  </si>
  <si>
    <t>Tasmania ;  &gt;&gt; Child care or other family considerations ;  &gt; 25-34 years ;  Persons ;</t>
  </si>
  <si>
    <t>Tasmania ;  &gt;&gt; Child care or other family considerations ;  &gt; 25-34 years ;  &gt; Males ;</t>
  </si>
  <si>
    <t>Tasmania ;  &gt;&gt; Child care or other family considerations ;  &gt; 25-34 years ;  &gt; Females ;</t>
  </si>
  <si>
    <t>Tasmania ;  &gt;&gt; No feedback from employers ;  &gt; 25-34 years ;  Persons ;</t>
  </si>
  <si>
    <t>Tasmania ;  &gt;&gt; No feedback from employers ;  &gt; 25-34 years ;  &gt; Males ;</t>
  </si>
  <si>
    <t>Tasmania ;  &gt;&gt; No feedback from employers ;  &gt; 25-34 years ;  &gt; Females ;</t>
  </si>
  <si>
    <t>Tasmania ;  &gt;&gt; Other difficulties ;  &gt; 25-34 years ;  Persons ;</t>
  </si>
  <si>
    <t>Tasmania ;  &gt;&gt; Other difficulties ;  &gt; 25-34 years ;  &gt; Males ;</t>
  </si>
  <si>
    <t>Tasmania ;  &gt;&gt; Other difficulties ;  &gt; 25-34 years ;  &gt; Females ;</t>
  </si>
  <si>
    <t>Tasmania ;  &gt; Did not have difficulty finding work ;  &gt; 25-34 years ;  Persons ;</t>
  </si>
  <si>
    <t>Tasmania ;  &gt; Did not have difficulty finding work ;  &gt; 25-34 years ;  &gt; Males ;</t>
  </si>
  <si>
    <t>Tasmania ;  &gt; Did not have difficulty finding work ;  &gt; 25-34 years ;  &gt; Females ;</t>
  </si>
  <si>
    <t>Northern Territory ;  Unemployed total ;  &gt; 25-34 years ;  Persons ;</t>
  </si>
  <si>
    <t>Northern Territory ;  Unemployed total ;  &gt; 25-34 years ;  &gt; Males ;</t>
  </si>
  <si>
    <t>Northern Territory ;  Unemployed total ;  &gt; 25-34 years ;  &gt; Females ;</t>
  </si>
  <si>
    <t>Northern Territory ;  &gt; Had difficulty finding work ;  &gt; 25-34 years ;  Persons ;</t>
  </si>
  <si>
    <t>Northern Territory ;  &gt; Had difficulty finding work ;  &gt; 25-34 years ;  &gt; Males ;</t>
  </si>
  <si>
    <t>Northern Territory ;  &gt; Had difficulty finding work ;  &gt; 25-34 years ;  &gt; Females ;</t>
  </si>
  <si>
    <t>Northern Territory ;  &gt;&gt; Too many applicants for available jobs ;  &gt; 25-34 years ;  Persons ;</t>
  </si>
  <si>
    <t>Northern Territory ;  &gt;&gt; Too many applicants for available jobs ;  &gt; 25-34 years ;  &gt; Males ;</t>
  </si>
  <si>
    <t>Northern Territory ;  &gt;&gt; Too many applicants for available jobs ;  &gt; 25-34 years ;  &gt; Females ;</t>
  </si>
  <si>
    <t>Northern Territory ;  &gt;&gt; Lacked necessary skills or education ;  &gt; 25-34 years ;  Persons ;</t>
  </si>
  <si>
    <t>Northern Territory ;  &gt;&gt; Lacked necessary skills or education ;  &gt; 25-34 years ;  &gt; Males ;</t>
  </si>
  <si>
    <t>Northern Territory ;  &gt;&gt; Lacked necessary skills or education ;  &gt; 25-34 years ;  &gt; Females ;</t>
  </si>
  <si>
    <t>Northern Territory ;  &gt;&gt; Considered too young or too old by employers ;  &gt; 25-34 years ;  Persons ;</t>
  </si>
  <si>
    <t>Northern Territory ;  &gt;&gt; Considered too young or too old by employers ;  &gt; 25-34 years ;  &gt; Males ;</t>
  </si>
  <si>
    <t>Northern Territory ;  &gt;&gt; Considered too young or too old by employers ;  &gt; 25-34 years ;  &gt; Females ;</t>
  </si>
  <si>
    <t>Northern Territory ;  &gt;&gt;&gt; Considered too young by employers ;  &gt; 25-34 years ;  Persons ;</t>
  </si>
  <si>
    <t>Northern Territory ;  &gt;&gt;&gt; Considered too young by employers ;  &gt; 25-34 years ;  &gt; Males ;</t>
  </si>
  <si>
    <t>Northern Territory ;  &gt;&gt;&gt; Considered too young by employers ;  &gt; 25-34 years ;  &gt; Females ;</t>
  </si>
  <si>
    <t>Northern Territory ;  &gt;&gt;&gt; Considered too old by employers ;  &gt; 25-34 years ;  Persons ;</t>
  </si>
  <si>
    <t>Northern Territory ;  &gt;&gt;&gt; Considered too old by employers ;  &gt; 25-34 years ;  &gt; Males ;</t>
  </si>
  <si>
    <t>Northern Territory ;  &gt;&gt;&gt; Considered too old by employers ;  &gt; 25-34 years ;  &gt; Females ;</t>
  </si>
  <si>
    <t>Northern Territory ;  &gt;&gt; Insufficient work experience ;  &gt; 25-34 years ;  Persons ;</t>
  </si>
  <si>
    <t>Northern Territory ;  &gt;&gt; Insufficient work experience ;  &gt; 25-34 years ;  &gt; Males ;</t>
  </si>
  <si>
    <t>Northern Territory ;  &gt;&gt; Insufficient work experience ;  &gt; 25-34 years ;  &gt; Females ;</t>
  </si>
  <si>
    <t>Northern Territory ;  &gt;&gt; No vacancies at all ;  &gt; 25-34 years ;  Persons ;</t>
  </si>
  <si>
    <t>Northern Territory ;  &gt;&gt; No vacancies at all ;  &gt; 25-34 years ;  &gt; Males ;</t>
  </si>
  <si>
    <t>Northern Territory ;  &gt;&gt; No vacancies at all ;  &gt; 25-34 years ;  &gt; Females ;</t>
  </si>
  <si>
    <t>Northern Territory ;  &gt;&gt; No vacancies in line of work ;  &gt; 25-34 years ;  Persons ;</t>
  </si>
  <si>
    <t>Northern Territory ;  &gt;&gt; No vacancies in line of work ;  &gt; 25-34 years ;  &gt; Males ;</t>
  </si>
  <si>
    <t>Northern Territory ;  &gt;&gt; No vacancies in line of work ;  &gt; 25-34 years ;  &gt; Females ;</t>
  </si>
  <si>
    <t>Northern Territory ;  &gt;&gt; Too far to travel or transport problems ;  &gt; 25-34 years ;  Persons ;</t>
  </si>
  <si>
    <t>Northern Territory ;  &gt;&gt; Too far to travel or transport problems ;  &gt; 25-34 years ;  &gt; Males ;</t>
  </si>
  <si>
    <t>Northern Territory ;  &gt;&gt; Too far to travel or transport problems ;  &gt; 25-34 years ;  &gt; Females ;</t>
  </si>
  <si>
    <t>Northern Territory ;  &gt;&gt; Own ill health or disability ;  &gt; 25-34 years ;  Persons ;</t>
  </si>
  <si>
    <t>Northern Territory ;  &gt;&gt; Own ill health or disability ;  &gt; 25-34 years ;  &gt; Males ;</t>
  </si>
  <si>
    <t>Northern Territory ;  &gt;&gt; Own ill health or disability ;  &gt; 25-34 years ;  &gt; Females ;</t>
  </si>
  <si>
    <t>Northern Territory ;  &gt;&gt; Language difficulties ;  &gt; 25-34 years ;  Persons ;</t>
  </si>
  <si>
    <t>Northern Territory ;  &gt;&gt; Language difficulties ;  &gt; 25-34 years ;  &gt; Males ;</t>
  </si>
  <si>
    <t>Northern Territory ;  &gt;&gt; Language difficulties ;  &gt; 25-34 years ;  &gt; Females ;</t>
  </si>
  <si>
    <t>Northern Territory ;  &gt;&gt; No jobs with suitable hours ;  &gt; 25-34 years ;  Persons ;</t>
  </si>
  <si>
    <t>Northern Territory ;  &gt;&gt; No jobs with suitable hours ;  &gt; 25-34 years ;  &gt; Males ;</t>
  </si>
  <si>
    <t>Northern Territory ;  &gt;&gt; No jobs with suitable hours ;  &gt; 25-34 years ;  &gt; Females ;</t>
  </si>
  <si>
    <t>Northern Territory ;  &gt;&gt; Child care or other family considerations ;  &gt; 25-34 years ;  Persons ;</t>
  </si>
  <si>
    <t>Northern Territory ;  &gt;&gt; Child care or other family considerations ;  &gt; 25-34 years ;  &gt; Males ;</t>
  </si>
  <si>
    <t>Northern Territory ;  &gt;&gt; Child care or other family considerations ;  &gt; 25-34 years ;  &gt; Females ;</t>
  </si>
  <si>
    <t>Northern Territory ;  &gt;&gt; No feedback from employers ;  &gt; 25-34 years ;  Persons ;</t>
  </si>
  <si>
    <t>Northern Territory ;  &gt;&gt; No feedback from employers ;  &gt; 25-34 years ;  &gt; Males ;</t>
  </si>
  <si>
    <t>Northern Territory ;  &gt;&gt; No feedback from employers ;  &gt; 25-34 years ;  &gt; Females ;</t>
  </si>
  <si>
    <t>Northern Territory ;  &gt;&gt; Other difficulties ;  &gt; 25-34 years ;  Persons ;</t>
  </si>
  <si>
    <t>Northern Territory ;  &gt;&gt; Other difficulties ;  &gt; 25-34 years ;  &gt; Males ;</t>
  </si>
  <si>
    <t>Northern Territory ;  &gt;&gt; Other difficulties ;  &gt; 25-34 years ;  &gt; Females ;</t>
  </si>
  <si>
    <t>Northern Territory ;  &gt; Did not have difficulty finding work ;  &gt; 25-34 years ;  Persons ;</t>
  </si>
  <si>
    <t>Northern Territory ;  &gt; Did not have difficulty finding work ;  &gt; 25-34 years ;  &gt; Males ;</t>
  </si>
  <si>
    <t>Northern Territory ;  &gt; Did not have difficulty finding work ;  &gt; 25-34 years ;  &gt; Females ;</t>
  </si>
  <si>
    <t>Australian Capital Territory ;  Unemployed total ;  &gt; 25-34 years ;  Persons ;</t>
  </si>
  <si>
    <t>Australian Capital Territory ;  Unemployed total ;  &gt; 25-34 years ;  &gt; Males ;</t>
  </si>
  <si>
    <t>Australian Capital Territory ;  Unemployed total ;  &gt; 25-34 years ;  &gt; Females ;</t>
  </si>
  <si>
    <t>Australian Capital Territory ;  &gt; Had difficulty finding work ;  &gt; 25-34 years ;  Persons ;</t>
  </si>
  <si>
    <t>Australian Capital Territory ;  &gt; Had difficulty finding work ;  &gt; 25-34 years ;  &gt; Males ;</t>
  </si>
  <si>
    <t>Australian Capital Territory ;  &gt; Had difficulty finding work ;  &gt; 25-34 years ;  &gt; Females ;</t>
  </si>
  <si>
    <t>Australian Capital Territory ;  &gt;&gt; Too many applicants for available jobs ;  &gt; 25-34 years ;  Persons ;</t>
  </si>
  <si>
    <t>Australian Capital Territory ;  &gt;&gt; Too many applicants for available jobs ;  &gt; 25-34 years ;  &gt; Males ;</t>
  </si>
  <si>
    <t>Australian Capital Territory ;  &gt;&gt; Too many applicants for available jobs ;  &gt; 25-34 years ;  &gt; Females ;</t>
  </si>
  <si>
    <t>Australian Capital Territory ;  &gt;&gt; Lacked necessary skills or education ;  &gt; 25-34 years ;  Persons ;</t>
  </si>
  <si>
    <t>Australian Capital Territory ;  &gt;&gt; Lacked necessary skills or education ;  &gt; 25-34 years ;  &gt; Males ;</t>
  </si>
  <si>
    <t>Australian Capital Territory ;  &gt;&gt; Lacked necessary skills or education ;  &gt; 25-34 years ;  &gt; Females ;</t>
  </si>
  <si>
    <t>Australian Capital Territory ;  &gt;&gt; Considered too young or too old by employers ;  &gt; 25-34 years ;  Persons ;</t>
  </si>
  <si>
    <t>Australian Capital Territory ;  &gt;&gt; Considered too young or too old by employers ;  &gt; 25-34 years ;  &gt; Males ;</t>
  </si>
  <si>
    <t>Australian Capital Territory ;  &gt;&gt; Considered too young or too old by employers ;  &gt; 25-34 years ;  &gt; Females ;</t>
  </si>
  <si>
    <t>Australian Capital Territory ;  &gt;&gt;&gt; Considered too young by employers ;  &gt; 25-34 years ;  Persons ;</t>
  </si>
  <si>
    <t>Australian Capital Territory ;  &gt;&gt;&gt; Considered too young by employers ;  &gt; 25-34 years ;  &gt; Males ;</t>
  </si>
  <si>
    <t>Australian Capital Territory ;  &gt;&gt;&gt; Considered too young by employers ;  &gt; 25-34 years ;  &gt; Females ;</t>
  </si>
  <si>
    <t>Australian Capital Territory ;  &gt;&gt;&gt; Considered too old by employers ;  &gt; 25-34 years ;  Persons ;</t>
  </si>
  <si>
    <t>Australian Capital Territory ;  &gt;&gt;&gt; Considered too old by employers ;  &gt; 25-34 years ;  &gt; Males ;</t>
  </si>
  <si>
    <t>Australian Capital Territory ;  &gt;&gt;&gt; Considered too old by employers ;  &gt; 25-34 years ;  &gt; Females ;</t>
  </si>
  <si>
    <t>Australian Capital Territory ;  &gt;&gt; Insufficient work experience ;  &gt; 25-34 years ;  Persons ;</t>
  </si>
  <si>
    <t>Australian Capital Territory ;  &gt;&gt; Insufficient work experience ;  &gt; 25-34 years ;  &gt; Males ;</t>
  </si>
  <si>
    <t>Australian Capital Territory ;  &gt;&gt; Insufficient work experience ;  &gt; 25-34 years ;  &gt; Females ;</t>
  </si>
  <si>
    <t>Australian Capital Territory ;  &gt;&gt; No vacancies at all ;  &gt; 25-34 years ;  Persons ;</t>
  </si>
  <si>
    <t>Australian Capital Territory ;  &gt;&gt; No vacancies at all ;  &gt; 25-34 years ;  &gt; Males ;</t>
  </si>
  <si>
    <t>Australian Capital Territory ;  &gt;&gt; No vacancies at all ;  &gt; 25-34 years ;  &gt; Females ;</t>
  </si>
  <si>
    <t>Australian Capital Territory ;  &gt;&gt; No vacancies in line of work ;  &gt; 25-34 years ;  Persons ;</t>
  </si>
  <si>
    <t>Australian Capital Territory ;  &gt;&gt; No vacancies in line of work ;  &gt; 25-34 years ;  &gt; Males ;</t>
  </si>
  <si>
    <t>Australian Capital Territory ;  &gt;&gt; No vacancies in line of work ;  &gt; 25-34 years ;  &gt; Females ;</t>
  </si>
  <si>
    <t>Australian Capital Territory ;  &gt;&gt; Too far to travel or transport problems ;  &gt; 25-34 years ;  Persons ;</t>
  </si>
  <si>
    <t>Australian Capital Territory ;  &gt;&gt; Too far to travel or transport problems ;  &gt; 25-34 years ;  &gt; Males ;</t>
  </si>
  <si>
    <t>Australian Capital Territory ;  &gt;&gt; Too far to travel or transport problems ;  &gt; 25-34 years ;  &gt; Females ;</t>
  </si>
  <si>
    <t>Australian Capital Territory ;  &gt;&gt; Own ill health or disability ;  &gt; 25-34 years ;  Persons ;</t>
  </si>
  <si>
    <t>Australian Capital Territory ;  &gt;&gt; Own ill health or disability ;  &gt; 25-34 years ;  &gt; Males ;</t>
  </si>
  <si>
    <t>Australian Capital Territory ;  &gt;&gt; Own ill health or disability ;  &gt; 25-34 years ;  &gt; Females ;</t>
  </si>
  <si>
    <t>Australian Capital Territory ;  &gt;&gt; Language difficulties ;  &gt; 25-34 years ;  Persons ;</t>
  </si>
  <si>
    <t>Australian Capital Territory ;  &gt;&gt; Language difficulties ;  &gt; 25-34 years ;  &gt; Males ;</t>
  </si>
  <si>
    <t>Australian Capital Territory ;  &gt;&gt; Language difficulties ;  &gt; 25-34 years ;  &gt; Females ;</t>
  </si>
  <si>
    <t>Australian Capital Territory ;  &gt;&gt; No jobs with suitable hours ;  &gt; 25-34 years ;  Persons ;</t>
  </si>
  <si>
    <t>Australian Capital Territory ;  &gt;&gt; No jobs with suitable hours ;  &gt; 25-34 years ;  &gt; Males ;</t>
  </si>
  <si>
    <t>Australian Capital Territory ;  &gt;&gt; No jobs with suitable hours ;  &gt; 25-34 years ;  &gt; Females ;</t>
  </si>
  <si>
    <t>Australian Capital Territory ;  &gt;&gt; Child care or other family considerations ;  &gt; 25-34 years ;  Persons ;</t>
  </si>
  <si>
    <t>Australian Capital Territory ;  &gt;&gt; Child care or other family considerations ;  &gt; 25-34 years ;  &gt; Males ;</t>
  </si>
  <si>
    <t>Australian Capital Territory ;  &gt;&gt; Child care or other family considerations ;  &gt; 25-34 years ;  &gt; Females ;</t>
  </si>
  <si>
    <t>Australian Capital Territory ;  &gt;&gt; No feedback from employers ;  &gt; 25-34 years ;  Persons ;</t>
  </si>
  <si>
    <t>Australian Capital Territory ;  &gt;&gt; No feedback from employers ;  &gt; 25-34 years ;  &gt; Males ;</t>
  </si>
  <si>
    <t>Australian Capital Territory ;  &gt;&gt; No feedback from employers ;  &gt; 25-34 years ;  &gt; Females ;</t>
  </si>
  <si>
    <t>Australian Capital Territory ;  &gt;&gt; Other difficulties ;  &gt; 25-34 years ;  Persons ;</t>
  </si>
  <si>
    <t>Australian Capital Territory ;  &gt;&gt; Other difficulties ;  &gt; 25-34 years ;  &gt; Males ;</t>
  </si>
  <si>
    <t>Australian Capital Territory ;  &gt;&gt; Other difficulties ;  &gt; 25-34 years ;  &gt; Females ;</t>
  </si>
  <si>
    <t>Australian Capital Territory ;  &gt; Did not have difficulty finding work ;  &gt; 25-34 years ;  Persons ;</t>
  </si>
  <si>
    <t>Australian Capital Territory ;  &gt; Did not have difficulty finding work ;  &gt; 25-34 years ;  &gt; Males ;</t>
  </si>
  <si>
    <t>Australian Capital Territory ;  &gt; Did not have difficulty finding work ;  &gt; 25-34 years ;  &gt; Females ;</t>
  </si>
  <si>
    <t>Unemployed total ;  &gt; 35-44 years ;  Persons ;</t>
  </si>
  <si>
    <t>Unemployed total ;  &gt; 35-44 years ;  &gt; Males ;</t>
  </si>
  <si>
    <t>Unemployed total ;  &gt; 35-44 years ;  &gt; Females ;</t>
  </si>
  <si>
    <t>&gt; Had difficulty finding work ;  &gt; 35-44 years ;  Persons ;</t>
  </si>
  <si>
    <t>&gt; Had difficulty finding work ;  &gt; 35-44 years ;  &gt; Males ;</t>
  </si>
  <si>
    <t>&gt; Had difficulty finding work ;  &gt; 35-44 years ;  &gt; Females ;</t>
  </si>
  <si>
    <t>&gt;&gt; Too many applicants for available jobs ;  &gt; 35-44 years ;  Persons ;</t>
  </si>
  <si>
    <t>&gt;&gt; Too many applicants for available jobs ;  &gt; 35-44 years ;  &gt; Males ;</t>
  </si>
  <si>
    <t>&gt;&gt; Too many applicants for available jobs ;  &gt; 35-44 years ;  &gt; Females ;</t>
  </si>
  <si>
    <t>&gt;&gt; Lacked necessary skills or education ;  &gt; 35-44 years ;  Persons ;</t>
  </si>
  <si>
    <t>&gt;&gt; Lacked necessary skills or education ;  &gt; 35-44 years ;  &gt; Males ;</t>
  </si>
  <si>
    <t>&gt;&gt; Lacked necessary skills or education ;  &gt; 35-44 years ;  &gt; Females ;</t>
  </si>
  <si>
    <t>&gt;&gt; Considered too young or too old by employers ;  &gt; 35-44 years ;  Persons ;</t>
  </si>
  <si>
    <t>&gt;&gt; Considered too young or too old by employers ;  &gt; 35-44 years ;  &gt; Males ;</t>
  </si>
  <si>
    <t>&gt;&gt; Considered too young or too old by employers ;  &gt; 35-44 years ;  &gt; Females ;</t>
  </si>
  <si>
    <t>&gt;&gt;&gt; Considered too young by employers ;  &gt; 35-44 years ;  Persons ;</t>
  </si>
  <si>
    <t>&gt;&gt;&gt; Considered too young by employers ;  &gt; 35-44 years ;  &gt; Males ;</t>
  </si>
  <si>
    <t>&gt;&gt;&gt; Considered too young by employers ;  &gt; 35-44 years ;  &gt; Females ;</t>
  </si>
  <si>
    <t>&gt;&gt;&gt; Considered too old by employers ;  &gt; 35-44 years ;  Persons ;</t>
  </si>
  <si>
    <t>&gt;&gt;&gt; Considered too old by employers ;  &gt; 35-44 years ;  &gt; Males ;</t>
  </si>
  <si>
    <t>&gt;&gt;&gt; Considered too old by employers ;  &gt; 35-44 years ;  &gt; Females ;</t>
  </si>
  <si>
    <t>&gt;&gt; Insufficient work experience ;  &gt; 35-44 years ;  Persons ;</t>
  </si>
  <si>
    <t>&gt;&gt; Insufficient work experience ;  &gt; 35-44 years ;  &gt; Males ;</t>
  </si>
  <si>
    <t>&gt;&gt; Insufficient work experience ;  &gt; 35-44 years ;  &gt; Females ;</t>
  </si>
  <si>
    <t>&gt;&gt; No vacancies at all ;  &gt; 35-44 years ;  Persons ;</t>
  </si>
  <si>
    <t>&gt;&gt; No vacancies at all ;  &gt; 35-44 years ;  &gt; Males ;</t>
  </si>
  <si>
    <t>&gt;&gt; No vacancies at all ;  &gt; 35-44 years ;  &gt; Females ;</t>
  </si>
  <si>
    <t>&gt;&gt; No vacancies in line of work ;  &gt; 35-44 years ;  Persons ;</t>
  </si>
  <si>
    <t>&gt;&gt; No vacancies in line of work ;  &gt; 35-44 years ;  &gt; Males ;</t>
  </si>
  <si>
    <t>&gt;&gt; No vacancies in line of work ;  &gt; 35-44 years ;  &gt; Females ;</t>
  </si>
  <si>
    <t>&gt;&gt; Too far to travel or transport problems ;  &gt; 35-44 years ;  Persons ;</t>
  </si>
  <si>
    <t>&gt;&gt; Too far to travel or transport problems ;  &gt; 35-44 years ;  &gt; Males ;</t>
  </si>
  <si>
    <t>&gt;&gt; Too far to travel or transport problems ;  &gt; 35-44 years ;  &gt; Females ;</t>
  </si>
  <si>
    <t>&gt;&gt; Own ill health or disability ;  &gt; 35-44 years ;  Persons ;</t>
  </si>
  <si>
    <t>&gt;&gt; Own ill health or disability ;  &gt; 35-44 years ;  &gt; Males ;</t>
  </si>
  <si>
    <t>&gt;&gt; Own ill health or disability ;  &gt; 35-44 years ;  &gt; Females ;</t>
  </si>
  <si>
    <t>&gt;&gt; Language difficulties ;  &gt; 35-44 years ;  Persons ;</t>
  </si>
  <si>
    <t>&gt;&gt; Language difficulties ;  &gt; 35-44 years ;  &gt; Males ;</t>
  </si>
  <si>
    <t>&gt;&gt; Language difficulties ;  &gt; 35-44 years ;  &gt; Females ;</t>
  </si>
  <si>
    <t>&gt;&gt; No jobs with suitable hours ;  &gt; 35-44 years ;  Persons ;</t>
  </si>
  <si>
    <t>&gt;&gt; No jobs with suitable hours ;  &gt; 35-44 years ;  &gt; Males ;</t>
  </si>
  <si>
    <t>&gt;&gt; No jobs with suitable hours ;  &gt; 35-44 years ;  &gt; Females ;</t>
  </si>
  <si>
    <t>&gt;&gt; Child care or other family considerations ;  &gt; 35-44 years ;  Persons ;</t>
  </si>
  <si>
    <t>&gt;&gt; Child care or other family considerations ;  &gt; 35-44 years ;  &gt; Males ;</t>
  </si>
  <si>
    <t>&gt;&gt; Child care or other family considerations ;  &gt; 35-44 years ;  &gt; Females ;</t>
  </si>
  <si>
    <t>&gt;&gt; No feedback from employers ;  &gt; 35-44 years ;  Persons ;</t>
  </si>
  <si>
    <t>&gt;&gt; No feedback from employers ;  &gt; 35-44 years ;  &gt; Males ;</t>
  </si>
  <si>
    <t>&gt;&gt; No feedback from employers ;  &gt; 35-44 years ;  &gt; Females ;</t>
  </si>
  <si>
    <t>&gt;&gt; Other difficulties ;  &gt; 35-44 years ;  Persons ;</t>
  </si>
  <si>
    <t>&gt;&gt; Other difficulties ;  &gt; 35-44 years ;  &gt; Males ;</t>
  </si>
  <si>
    <t>&gt;&gt; Other difficulties ;  &gt; 35-44 years ;  &gt; Females ;</t>
  </si>
  <si>
    <t>&gt; Did not have difficulty finding work ;  &gt; 35-44 years ;  Persons ;</t>
  </si>
  <si>
    <t>&gt; Did not have difficulty finding work ;  &gt; 35-44 years ;  &gt; Males ;</t>
  </si>
  <si>
    <t>&gt; Did not have difficulty finding work ;  &gt; 35-44 years ;  &gt; Females ;</t>
  </si>
  <si>
    <t>New South Wales ;  Unemployed total ;  &gt; 35-44 years ;  Persons ;</t>
  </si>
  <si>
    <t>New South Wales ;  Unemployed total ;  &gt; 35-44 years ;  &gt; Males ;</t>
  </si>
  <si>
    <t>New South Wales ;  Unemployed total ;  &gt; 35-44 years ;  &gt; Females ;</t>
  </si>
  <si>
    <t>New South Wales ;  &gt; Had difficulty finding work ;  &gt; 35-44 years ;  Persons ;</t>
  </si>
  <si>
    <t>New South Wales ;  &gt; Had difficulty finding work ;  &gt; 35-44 years ;  &gt; Males ;</t>
  </si>
  <si>
    <t>New South Wales ;  &gt; Had difficulty finding work ;  &gt; 35-44 years ;  &gt; Females ;</t>
  </si>
  <si>
    <t>New South Wales ;  &gt;&gt; Too many applicants for available jobs ;  &gt; 35-44 years ;  Persons ;</t>
  </si>
  <si>
    <t>New South Wales ;  &gt;&gt; Too many applicants for available jobs ;  &gt; 35-44 years ;  &gt; Males ;</t>
  </si>
  <si>
    <t>New South Wales ;  &gt;&gt; Too many applicants for available jobs ;  &gt; 35-44 years ;  &gt; Females ;</t>
  </si>
  <si>
    <t>New South Wales ;  &gt;&gt; Lacked necessary skills or education ;  &gt; 35-44 years ;  Persons ;</t>
  </si>
  <si>
    <t>New South Wales ;  &gt;&gt; Lacked necessary skills or education ;  &gt; 35-44 years ;  &gt; Males ;</t>
  </si>
  <si>
    <t>New South Wales ;  &gt;&gt; Lacked necessary skills or education ;  &gt; 35-44 years ;  &gt; Females ;</t>
  </si>
  <si>
    <t>New South Wales ;  &gt;&gt; Considered too young or too old by employers ;  &gt; 35-44 years ;  Persons ;</t>
  </si>
  <si>
    <t>New South Wales ;  &gt;&gt; Considered too young or too old by employers ;  &gt; 35-44 years ;  &gt; Males ;</t>
  </si>
  <si>
    <t>New South Wales ;  &gt;&gt; Considered too young or too old by employers ;  &gt; 35-44 years ;  &gt; Females ;</t>
  </si>
  <si>
    <t>New South Wales ;  &gt;&gt;&gt; Considered too young by employers ;  &gt; 35-44 years ;  Persons ;</t>
  </si>
  <si>
    <t>New South Wales ;  &gt;&gt;&gt; Considered too young by employers ;  &gt; 35-44 years ;  &gt; Males ;</t>
  </si>
  <si>
    <t>New South Wales ;  &gt;&gt;&gt; Considered too young by employers ;  &gt; 35-44 years ;  &gt; Females ;</t>
  </si>
  <si>
    <t>New South Wales ;  &gt;&gt;&gt; Considered too old by employers ;  &gt; 35-44 years ;  Persons ;</t>
  </si>
  <si>
    <t>New South Wales ;  &gt;&gt;&gt; Considered too old by employers ;  &gt; 35-44 years ;  &gt; Males ;</t>
  </si>
  <si>
    <t>New South Wales ;  &gt;&gt;&gt; Considered too old by employers ;  &gt; 35-44 years ;  &gt; Females ;</t>
  </si>
  <si>
    <t>New South Wales ;  &gt;&gt; Insufficient work experience ;  &gt; 35-44 years ;  Persons ;</t>
  </si>
  <si>
    <t>New South Wales ;  &gt;&gt; Insufficient work experience ;  &gt; 35-44 years ;  &gt; Males ;</t>
  </si>
  <si>
    <t>New South Wales ;  &gt;&gt; Insufficient work experience ;  &gt; 35-44 years ;  &gt; Females ;</t>
  </si>
  <si>
    <t>New South Wales ;  &gt;&gt; No vacancies at all ;  &gt; 35-44 years ;  Persons ;</t>
  </si>
  <si>
    <t>New South Wales ;  &gt;&gt; No vacancies at all ;  &gt; 35-44 years ;  &gt; Males ;</t>
  </si>
  <si>
    <t>New South Wales ;  &gt;&gt; No vacancies at all ;  &gt; 35-44 years ;  &gt; Females ;</t>
  </si>
  <si>
    <t>New South Wales ;  &gt;&gt; No vacancies in line of work ;  &gt; 35-44 years ;  Persons ;</t>
  </si>
  <si>
    <t>New South Wales ;  &gt;&gt; No vacancies in line of work ;  &gt; 35-44 years ;  &gt; Males ;</t>
  </si>
  <si>
    <t>New South Wales ;  &gt;&gt; No vacancies in line of work ;  &gt; 35-44 years ;  &gt; Females ;</t>
  </si>
  <si>
    <t>New South Wales ;  &gt;&gt; Too far to travel or transport problems ;  &gt; 35-44 years ;  Persons ;</t>
  </si>
  <si>
    <t>New South Wales ;  &gt;&gt; Too far to travel or transport problems ;  &gt; 35-44 years ;  &gt; Males ;</t>
  </si>
  <si>
    <t>New South Wales ;  &gt;&gt; Too far to travel or transport problems ;  &gt; 35-44 years ;  &gt; Females ;</t>
  </si>
  <si>
    <t>New South Wales ;  &gt;&gt; Own ill health or disability ;  &gt; 35-44 years ;  Persons ;</t>
  </si>
  <si>
    <t>New South Wales ;  &gt;&gt; Own ill health or disability ;  &gt; 35-44 years ;  &gt; Males ;</t>
  </si>
  <si>
    <t>New South Wales ;  &gt;&gt; Own ill health or disability ;  &gt; 35-44 years ;  &gt; Females ;</t>
  </si>
  <si>
    <t>New South Wales ;  &gt;&gt; Language difficulties ;  &gt; 35-44 years ;  Persons ;</t>
  </si>
  <si>
    <t>New South Wales ;  &gt;&gt; Language difficulties ;  &gt; 35-44 years ;  &gt; Males ;</t>
  </si>
  <si>
    <t>New South Wales ;  &gt;&gt; Language difficulties ;  &gt; 35-44 years ;  &gt; Females ;</t>
  </si>
  <si>
    <t>New South Wales ;  &gt;&gt; No jobs with suitable hours ;  &gt; 35-44 years ;  Persons ;</t>
  </si>
  <si>
    <t>New South Wales ;  &gt;&gt; No jobs with suitable hours ;  &gt; 35-44 years ;  &gt; Males ;</t>
  </si>
  <si>
    <t>New South Wales ;  &gt;&gt; No jobs with suitable hours ;  &gt; 35-44 years ;  &gt; Females ;</t>
  </si>
  <si>
    <t>New South Wales ;  &gt;&gt; Child care or other family considerations ;  &gt; 35-44 years ;  Persons ;</t>
  </si>
  <si>
    <t>New South Wales ;  &gt;&gt; Child care or other family considerations ;  &gt; 35-44 years ;  &gt; Males ;</t>
  </si>
  <si>
    <t>New South Wales ;  &gt;&gt; Child care or other family considerations ;  &gt; 35-44 years ;  &gt; Females ;</t>
  </si>
  <si>
    <t>New South Wales ;  &gt;&gt; No feedback from employers ;  &gt; 35-44 years ;  Persons ;</t>
  </si>
  <si>
    <t>New South Wales ;  &gt;&gt; No feedback from employers ;  &gt; 35-44 years ;  &gt; Males ;</t>
  </si>
  <si>
    <t>New South Wales ;  &gt;&gt; No feedback from employers ;  &gt; 35-44 years ;  &gt; Females ;</t>
  </si>
  <si>
    <t>New South Wales ;  &gt;&gt; Other difficulties ;  &gt; 35-44 years ;  Persons ;</t>
  </si>
  <si>
    <t>New South Wales ;  &gt;&gt; Other difficulties ;  &gt; 35-44 years ;  &gt; Males ;</t>
  </si>
  <si>
    <t>New South Wales ;  &gt;&gt; Other difficulties ;  &gt; 35-44 years ;  &gt; Females ;</t>
  </si>
  <si>
    <t>New South Wales ;  &gt; Did not have difficulty finding work ;  &gt; 35-44 years ;  Persons ;</t>
  </si>
  <si>
    <t>New South Wales ;  &gt; Did not have difficulty finding work ;  &gt; 35-44 years ;  &gt; Males ;</t>
  </si>
  <si>
    <t>New South Wales ;  &gt; Did not have difficulty finding work ;  &gt; 35-44 years ;  &gt; Females ;</t>
  </si>
  <si>
    <t>Victoria ;  Unemployed total ;  &gt; 35-44 years ;  Persons ;</t>
  </si>
  <si>
    <t>Victoria ;  Unemployed total ;  &gt; 35-44 years ;  &gt; Males ;</t>
  </si>
  <si>
    <t>Victoria ;  Unemployed total ;  &gt; 35-44 years ;  &gt; Females ;</t>
  </si>
  <si>
    <t>Victoria ;  &gt; Had difficulty finding work ;  &gt; 35-44 years ;  Persons ;</t>
  </si>
  <si>
    <t>Victoria ;  &gt; Had difficulty finding work ;  &gt; 35-44 years ;  &gt; Males ;</t>
  </si>
  <si>
    <t>Victoria ;  &gt; Had difficulty finding work ;  &gt; 35-44 years ;  &gt; Females ;</t>
  </si>
  <si>
    <t>Victoria ;  &gt;&gt; Too many applicants for available jobs ;  &gt; 35-44 years ;  Persons ;</t>
  </si>
  <si>
    <t>Victoria ;  &gt;&gt; Too many applicants for available jobs ;  &gt; 35-44 years ;  &gt; Males ;</t>
  </si>
  <si>
    <t>Victoria ;  &gt;&gt; Too many applicants for available jobs ;  &gt; 35-44 years ;  &gt; Females ;</t>
  </si>
  <si>
    <t>Victoria ;  &gt;&gt; Lacked necessary skills or education ;  &gt; 35-44 years ;  Persons ;</t>
  </si>
  <si>
    <t>Victoria ;  &gt;&gt; Lacked necessary skills or education ;  &gt; 35-44 years ;  &gt; Males ;</t>
  </si>
  <si>
    <t>Victoria ;  &gt;&gt; Lacked necessary skills or education ;  &gt; 35-44 years ;  &gt; Females ;</t>
  </si>
  <si>
    <t>Victoria ;  &gt;&gt; Considered too young or too old by employers ;  &gt; 35-44 years ;  Persons ;</t>
  </si>
  <si>
    <t>Victoria ;  &gt;&gt; Considered too young or too old by employers ;  &gt; 35-44 years ;  &gt; Males ;</t>
  </si>
  <si>
    <t>Victoria ;  &gt;&gt; Considered too young or too old by employers ;  &gt; 35-44 years ;  &gt; Females ;</t>
  </si>
  <si>
    <t>Victoria ;  &gt;&gt;&gt; Considered too young by employers ;  &gt; 35-44 years ;  Persons ;</t>
  </si>
  <si>
    <t>Victoria ;  &gt;&gt;&gt; Considered too young by employers ;  &gt; 35-44 years ;  &gt; Males ;</t>
  </si>
  <si>
    <t>Victoria ;  &gt;&gt;&gt; Considered too young by employers ;  &gt; 35-44 years ;  &gt; Females ;</t>
  </si>
  <si>
    <t>Victoria ;  &gt;&gt;&gt; Considered too old by employers ;  &gt; 35-44 years ;  Persons ;</t>
  </si>
  <si>
    <t>Victoria ;  &gt;&gt;&gt; Considered too old by employers ;  &gt; 35-44 years ;  &gt; Males ;</t>
  </si>
  <si>
    <t>Victoria ;  &gt;&gt;&gt; Considered too old by employers ;  &gt; 35-44 years ;  &gt; Females ;</t>
  </si>
  <si>
    <t>Victoria ;  &gt;&gt; Insufficient work experience ;  &gt; 35-44 years ;  Persons ;</t>
  </si>
  <si>
    <t>Victoria ;  &gt;&gt; Insufficient work experience ;  &gt; 35-44 years ;  &gt; Males ;</t>
  </si>
  <si>
    <t>Victoria ;  &gt;&gt; Insufficient work experience ;  &gt; 35-44 years ;  &gt; Females ;</t>
  </si>
  <si>
    <t>Victoria ;  &gt;&gt; No vacancies at all ;  &gt; 35-44 years ;  Persons ;</t>
  </si>
  <si>
    <t>Victoria ;  &gt;&gt; No vacancies at all ;  &gt; 35-44 years ;  &gt; Males ;</t>
  </si>
  <si>
    <t>Victoria ;  &gt;&gt; No vacancies at all ;  &gt; 35-44 years ;  &gt; Females ;</t>
  </si>
  <si>
    <t>Victoria ;  &gt;&gt; No vacancies in line of work ;  &gt; 35-44 years ;  Persons ;</t>
  </si>
  <si>
    <t>Victoria ;  &gt;&gt; No vacancies in line of work ;  &gt; 35-44 years ;  &gt; Males ;</t>
  </si>
  <si>
    <t>Victoria ;  &gt;&gt; No vacancies in line of work ;  &gt; 35-44 years ;  &gt; Females ;</t>
  </si>
  <si>
    <t>Victoria ;  &gt;&gt; Too far to travel or transport problems ;  &gt; 35-44 years ;  Persons ;</t>
  </si>
  <si>
    <t>Victoria ;  &gt;&gt; Too far to travel or transport problems ;  &gt; 35-44 years ;  &gt; Males ;</t>
  </si>
  <si>
    <t>Victoria ;  &gt;&gt; Too far to travel or transport problems ;  &gt; 35-44 years ;  &gt; Females ;</t>
  </si>
  <si>
    <t>Victoria ;  &gt;&gt; Own ill health or disability ;  &gt; 35-44 years ;  Persons ;</t>
  </si>
  <si>
    <t>Victoria ;  &gt;&gt; Own ill health or disability ;  &gt; 35-44 years ;  &gt; Males ;</t>
  </si>
  <si>
    <t>Victoria ;  &gt;&gt; Own ill health or disability ;  &gt; 35-44 years ;  &gt; Females ;</t>
  </si>
  <si>
    <t>Victoria ;  &gt;&gt; Language difficulties ;  &gt; 35-44 years ;  Persons ;</t>
  </si>
  <si>
    <t>Victoria ;  &gt;&gt; Language difficulties ;  &gt; 35-44 years ;  &gt; Males ;</t>
  </si>
  <si>
    <t>Victoria ;  &gt;&gt; Language difficulties ;  &gt; 35-44 years ;  &gt; Females ;</t>
  </si>
  <si>
    <t>Victoria ;  &gt;&gt; No jobs with suitable hours ;  &gt; 35-44 years ;  Persons ;</t>
  </si>
  <si>
    <t>Victoria ;  &gt;&gt; No jobs with suitable hours ;  &gt; 35-44 years ;  &gt; Males ;</t>
  </si>
  <si>
    <t>Victoria ;  &gt;&gt; No jobs with suitable hours ;  &gt; 35-44 years ;  &gt; Females ;</t>
  </si>
  <si>
    <t>Victoria ;  &gt;&gt; Child care or other family considerations ;  &gt; 35-44 years ;  Persons ;</t>
  </si>
  <si>
    <t>Victoria ;  &gt;&gt; Child care or other family considerations ;  &gt; 35-44 years ;  &gt; Males ;</t>
  </si>
  <si>
    <t>Victoria ;  &gt;&gt; Child care or other family considerations ;  &gt; 35-44 years ;  &gt; Females ;</t>
  </si>
  <si>
    <t>Victoria ;  &gt;&gt; No feedback from employers ;  &gt; 35-44 years ;  Persons ;</t>
  </si>
  <si>
    <t>Victoria ;  &gt;&gt; No feedback from employers ;  &gt; 35-44 years ;  &gt; Males ;</t>
  </si>
  <si>
    <t>Victoria ;  &gt;&gt; No feedback from employers ;  &gt; 35-44 years ;  &gt; Females ;</t>
  </si>
  <si>
    <t>Victoria ;  &gt;&gt; Other difficulties ;  &gt; 35-44 years ;  Persons ;</t>
  </si>
  <si>
    <t>Victoria ;  &gt;&gt; Other difficulties ;  &gt; 35-44 years ;  &gt; Males ;</t>
  </si>
  <si>
    <t>Victoria ;  &gt;&gt; Other difficulties ;  &gt; 35-44 years ;  &gt; Females ;</t>
  </si>
  <si>
    <t>Victoria ;  &gt; Did not have difficulty finding work ;  &gt; 35-44 years ;  Persons ;</t>
  </si>
  <si>
    <t>Victoria ;  &gt; Did not have difficulty finding work ;  &gt; 35-44 years ;  &gt; Males ;</t>
  </si>
  <si>
    <t>Victoria ;  &gt; Did not have difficulty finding work ;  &gt; 35-44 years ;  &gt; Females ;</t>
  </si>
  <si>
    <t>Queensland ;  Unemployed total ;  &gt; 35-44 years ;  Persons ;</t>
  </si>
  <si>
    <t>Queensland ;  Unemployed total ;  &gt; 35-44 years ;  &gt; Males ;</t>
  </si>
  <si>
    <t>Queensland ;  Unemployed total ;  &gt; 35-44 years ;  &gt; Females ;</t>
  </si>
  <si>
    <t>Queensland ;  &gt; Had difficulty finding work ;  &gt; 35-44 years ;  Persons ;</t>
  </si>
  <si>
    <t>Queensland ;  &gt; Had difficulty finding work ;  &gt; 35-44 years ;  &gt; Males ;</t>
  </si>
  <si>
    <t>Queensland ;  &gt; Had difficulty finding work ;  &gt; 35-44 years ;  &gt; Females ;</t>
  </si>
  <si>
    <t>Queensland ;  &gt;&gt; Too many applicants for available jobs ;  &gt; 35-44 years ;  Persons ;</t>
  </si>
  <si>
    <t>Queensland ;  &gt;&gt; Too many applicants for available jobs ;  &gt; 35-44 years ;  &gt; Males ;</t>
  </si>
  <si>
    <t>Queensland ;  &gt;&gt; Too many applicants for available jobs ;  &gt; 35-44 years ;  &gt; Females ;</t>
  </si>
  <si>
    <t>Queensland ;  &gt;&gt; Lacked necessary skills or education ;  &gt; 35-44 years ;  Persons ;</t>
  </si>
  <si>
    <t>Queensland ;  &gt;&gt; Lacked necessary skills or education ;  &gt; 35-44 years ;  &gt; Males ;</t>
  </si>
  <si>
    <t>Queensland ;  &gt;&gt; Lacked necessary skills or education ;  &gt; 35-44 years ;  &gt; Females ;</t>
  </si>
  <si>
    <t>Queensland ;  &gt;&gt; Considered too young or too old by employers ;  &gt; 35-44 years ;  Persons ;</t>
  </si>
  <si>
    <t>Queensland ;  &gt;&gt; Considered too young or too old by employers ;  &gt; 35-44 years ;  &gt; Males ;</t>
  </si>
  <si>
    <t>Queensland ;  &gt;&gt; Considered too young or too old by employers ;  &gt; 35-44 years ;  &gt; Females ;</t>
  </si>
  <si>
    <t>Queensland ;  &gt;&gt;&gt; Considered too young by employers ;  &gt; 35-44 years ;  Persons ;</t>
  </si>
  <si>
    <t>Queensland ;  &gt;&gt;&gt; Considered too young by employers ;  &gt; 35-44 years ;  &gt; Males ;</t>
  </si>
  <si>
    <t>Queensland ;  &gt;&gt;&gt; Considered too young by employers ;  &gt; 35-44 years ;  &gt; Females ;</t>
  </si>
  <si>
    <t>Queensland ;  &gt;&gt;&gt; Considered too old by employers ;  &gt; 35-44 years ;  Persons ;</t>
  </si>
  <si>
    <t>Queensland ;  &gt;&gt;&gt; Considered too old by employers ;  &gt; 35-44 years ;  &gt; Males ;</t>
  </si>
  <si>
    <t>Queensland ;  &gt;&gt;&gt; Considered too old by employers ;  &gt; 35-44 years ;  &gt; Females ;</t>
  </si>
  <si>
    <t>Queensland ;  &gt;&gt; Insufficient work experience ;  &gt; 35-44 years ;  Persons ;</t>
  </si>
  <si>
    <t>Queensland ;  &gt;&gt; Insufficient work experience ;  &gt; 35-44 years ;  &gt; Males ;</t>
  </si>
  <si>
    <t>Queensland ;  &gt;&gt; Insufficient work experience ;  &gt; 35-44 years ;  &gt; Females ;</t>
  </si>
  <si>
    <t>Queensland ;  &gt;&gt; No vacancies at all ;  &gt; 35-44 years ;  Persons ;</t>
  </si>
  <si>
    <t>Queensland ;  &gt;&gt; No vacancies at all ;  &gt; 35-44 years ;  &gt; Males ;</t>
  </si>
  <si>
    <t>Queensland ;  &gt;&gt; No vacancies at all ;  &gt; 35-44 years ;  &gt; Females ;</t>
  </si>
  <si>
    <t>Queensland ;  &gt;&gt; No vacancies in line of work ;  &gt; 35-44 years ;  Persons ;</t>
  </si>
  <si>
    <t>Queensland ;  &gt;&gt; No vacancies in line of work ;  &gt; 35-44 years ;  &gt; Males ;</t>
  </si>
  <si>
    <t>Queensland ;  &gt;&gt; No vacancies in line of work ;  &gt; 35-44 years ;  &gt; Females ;</t>
  </si>
  <si>
    <t>Queensland ;  &gt;&gt; Too far to travel or transport problems ;  &gt; 35-44 years ;  Persons ;</t>
  </si>
  <si>
    <t>Queensland ;  &gt;&gt; Too far to travel or transport problems ;  &gt; 35-44 years ;  &gt; Males ;</t>
  </si>
  <si>
    <t>Queensland ;  &gt;&gt; Too far to travel or transport problems ;  &gt; 35-44 years ;  &gt; Females ;</t>
  </si>
  <si>
    <t>Queensland ;  &gt;&gt; Own ill health or disability ;  &gt; 35-44 years ;  Persons ;</t>
  </si>
  <si>
    <t>Queensland ;  &gt;&gt; Own ill health or disability ;  &gt; 35-44 years ;  &gt; Males ;</t>
  </si>
  <si>
    <t>Queensland ;  &gt;&gt; Own ill health or disability ;  &gt; 35-44 years ;  &gt; Females ;</t>
  </si>
  <si>
    <t>Queensland ;  &gt;&gt; Language difficulties ;  &gt; 35-44 years ;  Persons ;</t>
  </si>
  <si>
    <t>Queensland ;  &gt;&gt; Language difficulties ;  &gt; 35-44 years ;  &gt; Males ;</t>
  </si>
  <si>
    <t>Queensland ;  &gt;&gt; Language difficulties ;  &gt; 35-44 years ;  &gt; Females ;</t>
  </si>
  <si>
    <t>Queensland ;  &gt;&gt; No jobs with suitable hours ;  &gt; 35-44 years ;  Persons ;</t>
  </si>
  <si>
    <t>Queensland ;  &gt;&gt; No jobs with suitable hours ;  &gt; 35-44 years ;  &gt; Males ;</t>
  </si>
  <si>
    <t>Queensland ;  &gt;&gt; No jobs with suitable hours ;  &gt; 35-44 years ;  &gt; Females ;</t>
  </si>
  <si>
    <t>Queensland ;  &gt;&gt; Child care or other family considerations ;  &gt; 35-44 years ;  Persons ;</t>
  </si>
  <si>
    <t>Queensland ;  &gt;&gt; Child care or other family considerations ;  &gt; 35-44 years ;  &gt; Males ;</t>
  </si>
  <si>
    <t>Queensland ;  &gt;&gt; Child care or other family considerations ;  &gt; 35-44 years ;  &gt; Females ;</t>
  </si>
  <si>
    <t>Queensland ;  &gt;&gt; No feedback from employers ;  &gt; 35-44 years ;  Persons ;</t>
  </si>
  <si>
    <t>Queensland ;  &gt;&gt; No feedback from employers ;  &gt; 35-44 years ;  &gt; Males ;</t>
  </si>
  <si>
    <t>Queensland ;  &gt;&gt; No feedback from employers ;  &gt; 35-44 years ;  &gt; Females ;</t>
  </si>
  <si>
    <t>Queensland ;  &gt;&gt; Other difficulties ;  &gt; 35-44 years ;  Persons ;</t>
  </si>
  <si>
    <t>Queensland ;  &gt;&gt; Other difficulties ;  &gt; 35-44 years ;  &gt; Males ;</t>
  </si>
  <si>
    <t>Queensland ;  &gt;&gt; Other difficulties ;  &gt; 35-44 years ;  &gt; Females ;</t>
  </si>
  <si>
    <t>Queensland ;  &gt; Did not have difficulty finding work ;  &gt; 35-44 years ;  Persons ;</t>
  </si>
  <si>
    <t>Queensland ;  &gt; Did not have difficulty finding work ;  &gt; 35-44 years ;  &gt; Males ;</t>
  </si>
  <si>
    <t>Queensland ;  &gt; Did not have difficulty finding work ;  &gt; 35-44 years ;  &gt; Females ;</t>
  </si>
  <si>
    <t>South Australia ;  Unemployed total ;  &gt; 35-44 years ;  Persons ;</t>
  </si>
  <si>
    <t>South Australia ;  Unemployed total ;  &gt; 35-44 years ;  &gt; Males ;</t>
  </si>
  <si>
    <t>South Australia ;  Unemployed total ;  &gt; 35-44 years ;  &gt; Females ;</t>
  </si>
  <si>
    <t>South Australia ;  &gt; Had difficulty finding work ;  &gt; 35-44 years ;  Persons ;</t>
  </si>
  <si>
    <t>South Australia ;  &gt; Had difficulty finding work ;  &gt; 35-44 years ;  &gt; Males ;</t>
  </si>
  <si>
    <t>South Australia ;  &gt; Had difficulty finding work ;  &gt; 35-44 years ;  &gt; Females ;</t>
  </si>
  <si>
    <t>South Australia ;  &gt;&gt; Too many applicants for available jobs ;  &gt; 35-44 years ;  Persons ;</t>
  </si>
  <si>
    <t>South Australia ;  &gt;&gt; Too many applicants for available jobs ;  &gt; 35-44 years ;  &gt; Males ;</t>
  </si>
  <si>
    <t>South Australia ;  &gt;&gt; Too many applicants for available jobs ;  &gt; 35-44 years ;  &gt; Females ;</t>
  </si>
  <si>
    <t>South Australia ;  &gt;&gt; Lacked necessary skills or education ;  &gt; 35-44 years ;  Persons ;</t>
  </si>
  <si>
    <t>South Australia ;  &gt;&gt; Lacked necessary skills or education ;  &gt; 35-44 years ;  &gt; Males ;</t>
  </si>
  <si>
    <t>South Australia ;  &gt;&gt; Lacked necessary skills or education ;  &gt; 35-44 years ;  &gt; Females ;</t>
  </si>
  <si>
    <t>South Australia ;  &gt;&gt; Considered too young or too old by employers ;  &gt; 35-44 years ;  Persons ;</t>
  </si>
  <si>
    <t>South Australia ;  &gt;&gt; Considered too young or too old by employers ;  &gt; 35-44 years ;  &gt; Males ;</t>
  </si>
  <si>
    <t>South Australia ;  &gt;&gt; Considered too young or too old by employers ;  &gt; 35-44 years ;  &gt; Females ;</t>
  </si>
  <si>
    <t>South Australia ;  &gt;&gt;&gt; Considered too young by employers ;  &gt; 35-44 years ;  Persons ;</t>
  </si>
  <si>
    <t>South Australia ;  &gt;&gt;&gt; Considered too young by employers ;  &gt; 35-44 years ;  &gt; Males ;</t>
  </si>
  <si>
    <t>South Australia ;  &gt;&gt;&gt; Considered too young by employers ;  &gt; 35-44 years ;  &gt; Females ;</t>
  </si>
  <si>
    <t>South Australia ;  &gt;&gt;&gt; Considered too old by employers ;  &gt; 35-44 years ;  Persons ;</t>
  </si>
  <si>
    <t>South Australia ;  &gt;&gt;&gt; Considered too old by employers ;  &gt; 35-44 years ;  &gt; Males ;</t>
  </si>
  <si>
    <t>South Australia ;  &gt;&gt;&gt; Considered too old by employers ;  &gt; 35-44 years ;  &gt; Females ;</t>
  </si>
  <si>
    <t>South Australia ;  &gt;&gt; Insufficient work experience ;  &gt; 35-44 years ;  Persons ;</t>
  </si>
  <si>
    <t>South Australia ;  &gt;&gt; Insufficient work experience ;  &gt; 35-44 years ;  &gt; Males ;</t>
  </si>
  <si>
    <t>South Australia ;  &gt;&gt; Insufficient work experience ;  &gt; 35-44 years ;  &gt; Females ;</t>
  </si>
  <si>
    <t>South Australia ;  &gt;&gt; No vacancies at all ;  &gt; 35-44 years ;  Persons ;</t>
  </si>
  <si>
    <t>South Australia ;  &gt;&gt; No vacancies at all ;  &gt; 35-44 years ;  &gt; Males ;</t>
  </si>
  <si>
    <t>South Australia ;  &gt;&gt; No vacancies at all ;  &gt; 35-44 years ;  &gt; Females ;</t>
  </si>
  <si>
    <t>South Australia ;  &gt;&gt; No vacancies in line of work ;  &gt; 35-44 years ;  Persons ;</t>
  </si>
  <si>
    <t>South Australia ;  &gt;&gt; No vacancies in line of work ;  &gt; 35-44 years ;  &gt; Males ;</t>
  </si>
  <si>
    <t>South Australia ;  &gt;&gt; No vacancies in line of work ;  &gt; 35-44 years ;  &gt; Females ;</t>
  </si>
  <si>
    <t>South Australia ;  &gt;&gt; Too far to travel or transport problems ;  &gt; 35-44 years ;  Persons ;</t>
  </si>
  <si>
    <t>South Australia ;  &gt;&gt; Too far to travel or transport problems ;  &gt; 35-44 years ;  &gt; Males ;</t>
  </si>
  <si>
    <t>South Australia ;  &gt;&gt; Too far to travel or transport problems ;  &gt; 35-44 years ;  &gt; Females ;</t>
  </si>
  <si>
    <t>South Australia ;  &gt;&gt; Own ill health or disability ;  &gt; 35-44 years ;  Persons ;</t>
  </si>
  <si>
    <t>South Australia ;  &gt;&gt; Own ill health or disability ;  &gt; 35-44 years ;  &gt; Males ;</t>
  </si>
  <si>
    <t>South Australia ;  &gt;&gt; Own ill health or disability ;  &gt; 35-44 years ;  &gt; Females ;</t>
  </si>
  <si>
    <t>South Australia ;  &gt;&gt; Language difficulties ;  &gt; 35-44 years ;  Persons ;</t>
  </si>
  <si>
    <t>South Australia ;  &gt;&gt; Language difficulties ;  &gt; 35-44 years ;  &gt; Males ;</t>
  </si>
  <si>
    <t>South Australia ;  &gt;&gt; Language difficulties ;  &gt; 35-44 years ;  &gt; Females ;</t>
  </si>
  <si>
    <t>South Australia ;  &gt;&gt; No jobs with suitable hours ;  &gt; 35-44 years ;  Persons ;</t>
  </si>
  <si>
    <t>South Australia ;  &gt;&gt; No jobs with suitable hours ;  &gt; 35-44 years ;  &gt; Males ;</t>
  </si>
  <si>
    <t>South Australia ;  &gt;&gt; No jobs with suitable hours ;  &gt; 35-44 years ;  &gt; Females ;</t>
  </si>
  <si>
    <t>South Australia ;  &gt;&gt; Child care or other family considerations ;  &gt; 35-44 years ;  Persons ;</t>
  </si>
  <si>
    <t>South Australia ;  &gt;&gt; Child care or other family considerations ;  &gt; 35-44 years ;  &gt; Males ;</t>
  </si>
  <si>
    <t>South Australia ;  &gt;&gt; Child care or other family considerations ;  &gt; 35-44 years ;  &gt; Females ;</t>
  </si>
  <si>
    <t>South Australia ;  &gt;&gt; No feedback from employers ;  &gt; 35-44 years ;  Persons ;</t>
  </si>
  <si>
    <t>South Australia ;  &gt;&gt; No feedback from employers ;  &gt; 35-44 years ;  &gt; Males ;</t>
  </si>
  <si>
    <t>South Australia ;  &gt;&gt; No feedback from employers ;  &gt; 35-44 years ;  &gt; Females ;</t>
  </si>
  <si>
    <t>South Australia ;  &gt;&gt; Other difficulties ;  &gt; 35-44 years ;  Persons ;</t>
  </si>
  <si>
    <t>South Australia ;  &gt;&gt; Other difficulties ;  &gt; 35-44 years ;  &gt; Males ;</t>
  </si>
  <si>
    <t>South Australia ;  &gt;&gt; Other difficulties ;  &gt; 35-44 years ;  &gt; Females ;</t>
  </si>
  <si>
    <t>South Australia ;  &gt; Did not have difficulty finding work ;  &gt; 35-44 years ;  Persons ;</t>
  </si>
  <si>
    <t>South Australia ;  &gt; Did not have difficulty finding work ;  &gt; 35-44 years ;  &gt; Males ;</t>
  </si>
  <si>
    <t>South Australia ;  &gt; Did not have difficulty finding work ;  &gt; 35-44 years ;  &gt; Females ;</t>
  </si>
  <si>
    <t>Western Australia ;  Unemployed total ;  &gt; 35-44 years ;  Persons ;</t>
  </si>
  <si>
    <t>Western Australia ;  Unemployed total ;  &gt; 35-44 years ;  &gt; Males ;</t>
  </si>
  <si>
    <t>Western Australia ;  Unemployed total ;  &gt; 35-44 years ;  &gt; Females ;</t>
  </si>
  <si>
    <t>Western Australia ;  &gt; Had difficulty finding work ;  &gt; 35-44 years ;  Persons ;</t>
  </si>
  <si>
    <t>Western Australia ;  &gt; Had difficulty finding work ;  &gt; 35-44 years ;  &gt; Males ;</t>
  </si>
  <si>
    <t>Western Australia ;  &gt; Had difficulty finding work ;  &gt; 35-44 years ;  &gt; Females ;</t>
  </si>
  <si>
    <t>Western Australia ;  &gt;&gt; Too many applicants for available jobs ;  &gt; 35-44 years ;  Persons ;</t>
  </si>
  <si>
    <t>Western Australia ;  &gt;&gt; Too many applicants for available jobs ;  &gt; 35-44 years ;  &gt; Males ;</t>
  </si>
  <si>
    <t>Western Australia ;  &gt;&gt; Too many applicants for available jobs ;  &gt; 35-44 years ;  &gt; Females ;</t>
  </si>
  <si>
    <t>Western Australia ;  &gt;&gt; Lacked necessary skills or education ;  &gt; 35-44 years ;  Persons ;</t>
  </si>
  <si>
    <t>Western Australia ;  &gt;&gt; Lacked necessary skills or education ;  &gt; 35-44 years ;  &gt; Males ;</t>
  </si>
  <si>
    <t>Western Australia ;  &gt;&gt; Lacked necessary skills or education ;  &gt; 35-44 years ;  &gt; Females ;</t>
  </si>
  <si>
    <t>Western Australia ;  &gt;&gt; Considered too young or too old by employers ;  &gt; 35-44 years ;  Persons ;</t>
  </si>
  <si>
    <t>Western Australia ;  &gt;&gt; Considered too young or too old by employers ;  &gt; 35-44 years ;  &gt; Males ;</t>
  </si>
  <si>
    <t>Western Australia ;  &gt;&gt; Considered too young or too old by employers ;  &gt; 35-44 years ;  &gt; Females ;</t>
  </si>
  <si>
    <t>Western Australia ;  &gt;&gt;&gt; Considered too young by employers ;  &gt; 35-44 years ;  Persons ;</t>
  </si>
  <si>
    <t>Western Australia ;  &gt;&gt;&gt; Considered too young by employers ;  &gt; 35-44 years ;  &gt; Males ;</t>
  </si>
  <si>
    <t>Western Australia ;  &gt;&gt;&gt; Considered too young by employers ;  &gt; 35-44 years ;  &gt; Females ;</t>
  </si>
  <si>
    <t>Western Australia ;  &gt;&gt;&gt; Considered too old by employers ;  &gt; 35-44 years ;  Persons ;</t>
  </si>
  <si>
    <t>Western Australia ;  &gt;&gt;&gt; Considered too old by employers ;  &gt; 35-44 years ;  &gt; Males ;</t>
  </si>
  <si>
    <t>Western Australia ;  &gt;&gt;&gt; Considered too old by employers ;  &gt; 35-44 years ;  &gt; Females ;</t>
  </si>
  <si>
    <t>Western Australia ;  &gt;&gt; Insufficient work experience ;  &gt; 35-44 years ;  Persons ;</t>
  </si>
  <si>
    <t>Western Australia ;  &gt;&gt; Insufficient work experience ;  &gt; 35-44 years ;  &gt; Males ;</t>
  </si>
  <si>
    <t>Western Australia ;  &gt;&gt; Insufficient work experience ;  &gt; 35-44 years ;  &gt; Females ;</t>
  </si>
  <si>
    <t>Western Australia ;  &gt;&gt; No vacancies at all ;  &gt; 35-44 years ;  Persons ;</t>
  </si>
  <si>
    <t>Western Australia ;  &gt;&gt; No vacancies at all ;  &gt; 35-44 years ;  &gt; Males ;</t>
  </si>
  <si>
    <t>Western Australia ;  &gt;&gt; No vacancies at all ;  &gt; 35-44 years ;  &gt; Females ;</t>
  </si>
  <si>
    <t>Western Australia ;  &gt;&gt; No vacancies in line of work ;  &gt; 35-44 years ;  Persons ;</t>
  </si>
  <si>
    <t>Western Australia ;  &gt;&gt; No vacancies in line of work ;  &gt; 35-44 years ;  &gt; Males ;</t>
  </si>
  <si>
    <t>Western Australia ;  &gt;&gt; No vacancies in line of work ;  &gt; 35-44 years ;  &gt; Females ;</t>
  </si>
  <si>
    <t>Western Australia ;  &gt;&gt; Too far to travel or transport problems ;  &gt; 35-44 years ;  Persons ;</t>
  </si>
  <si>
    <t>Western Australia ;  &gt;&gt; Too far to travel or transport problems ;  &gt; 35-44 years ;  &gt; Males ;</t>
  </si>
  <si>
    <t>Western Australia ;  &gt;&gt; Too far to travel or transport problems ;  &gt; 35-44 years ;  &gt; Females ;</t>
  </si>
  <si>
    <t>Western Australia ;  &gt;&gt; Own ill health or disability ;  &gt; 35-44 years ;  Persons ;</t>
  </si>
  <si>
    <t>Western Australia ;  &gt;&gt; Own ill health or disability ;  &gt; 35-44 years ;  &gt; Males ;</t>
  </si>
  <si>
    <t>Western Australia ;  &gt;&gt; Own ill health or disability ;  &gt; 35-44 years ;  &gt; Females ;</t>
  </si>
  <si>
    <t>Western Australia ;  &gt;&gt; Language difficulties ;  &gt; 35-44 years ;  Persons ;</t>
  </si>
  <si>
    <t>Western Australia ;  &gt;&gt; Language difficulties ;  &gt; 35-44 years ;  &gt; Males ;</t>
  </si>
  <si>
    <t>Western Australia ;  &gt;&gt; Language difficulties ;  &gt; 35-44 years ;  &gt; Females ;</t>
  </si>
  <si>
    <t>Western Australia ;  &gt;&gt; No jobs with suitable hours ;  &gt; 35-44 years ;  Persons ;</t>
  </si>
  <si>
    <t>Western Australia ;  &gt;&gt; No jobs with suitable hours ;  &gt; 35-44 years ;  &gt; Males ;</t>
  </si>
  <si>
    <t>Western Australia ;  &gt;&gt; No jobs with suitable hours ;  &gt; 35-44 years ;  &gt; Females ;</t>
  </si>
  <si>
    <t>Western Australia ;  &gt;&gt; Child care or other family considerations ;  &gt; 35-44 years ;  Persons ;</t>
  </si>
  <si>
    <t>Western Australia ;  &gt;&gt; Child care or other family considerations ;  &gt; 35-44 years ;  &gt; Males ;</t>
  </si>
  <si>
    <t>Western Australia ;  &gt;&gt; Child care or other family considerations ;  &gt; 35-44 years ;  &gt; Females ;</t>
  </si>
  <si>
    <t>Western Australia ;  &gt;&gt; No feedback from employers ;  &gt; 35-44 years ;  Persons ;</t>
  </si>
  <si>
    <t>Western Australia ;  &gt;&gt; No feedback from employers ;  &gt; 35-44 years ;  &gt; Males ;</t>
  </si>
  <si>
    <t>Western Australia ;  &gt;&gt; No feedback from employers ;  &gt; 35-44 years ;  &gt; Females ;</t>
  </si>
  <si>
    <t>Western Australia ;  &gt;&gt; Other difficulties ;  &gt; 35-44 years ;  Persons ;</t>
  </si>
  <si>
    <t>Western Australia ;  &gt;&gt; Other difficulties ;  &gt; 35-44 years ;  &gt; Males ;</t>
  </si>
  <si>
    <t>Western Australia ;  &gt;&gt; Other difficulties ;  &gt; 35-44 years ;  &gt; Females ;</t>
  </si>
  <si>
    <t>Western Australia ;  &gt; Did not have difficulty finding work ;  &gt; 35-44 years ;  Persons ;</t>
  </si>
  <si>
    <t>Western Australia ;  &gt; Did not have difficulty finding work ;  &gt; 35-44 years ;  &gt; Males ;</t>
  </si>
  <si>
    <t>Western Australia ;  &gt; Did not have difficulty finding work ;  &gt; 35-44 years ;  &gt; Females ;</t>
  </si>
  <si>
    <t>Tasmania ;  Unemployed total ;  &gt; 35-44 years ;  Persons ;</t>
  </si>
  <si>
    <t>Tasmania ;  Unemployed total ;  &gt; 35-44 years ;  &gt; Males ;</t>
  </si>
  <si>
    <t>Tasmania ;  Unemployed total ;  &gt; 35-44 years ;  &gt; Females ;</t>
  </si>
  <si>
    <t>Tasmania ;  &gt; Had difficulty finding work ;  &gt; 35-44 years ;  Persons ;</t>
  </si>
  <si>
    <t>Tasmania ;  &gt; Had difficulty finding work ;  &gt; 35-44 years ;  &gt; Males ;</t>
  </si>
  <si>
    <t>Tasmania ;  &gt; Had difficulty finding work ;  &gt; 35-44 years ;  &gt; Females ;</t>
  </si>
  <si>
    <t>Tasmania ;  &gt;&gt; Too many applicants for available jobs ;  &gt; 35-44 years ;  Persons ;</t>
  </si>
  <si>
    <t>Tasmania ;  &gt;&gt; Too many applicants for available jobs ;  &gt; 35-44 years ;  &gt; Males ;</t>
  </si>
  <si>
    <t>Tasmania ;  &gt;&gt; Too many applicants for available jobs ;  &gt; 35-44 years ;  &gt; Females ;</t>
  </si>
  <si>
    <t>Tasmania ;  &gt;&gt; Lacked necessary skills or education ;  &gt; 35-44 years ;  Persons ;</t>
  </si>
  <si>
    <t>Tasmania ;  &gt;&gt; Lacked necessary skills or education ;  &gt; 35-44 years ;  &gt; Males ;</t>
  </si>
  <si>
    <t>Tasmania ;  &gt;&gt; Lacked necessary skills or education ;  &gt; 35-44 years ;  &gt; Females ;</t>
  </si>
  <si>
    <t>Tasmania ;  &gt;&gt; Considered too young or too old by employers ;  &gt; 35-44 years ;  Persons ;</t>
  </si>
  <si>
    <t>Tasmania ;  &gt;&gt; Considered too young or too old by employers ;  &gt; 35-44 years ;  &gt; Males ;</t>
  </si>
  <si>
    <t>Tasmania ;  &gt;&gt; Considered too young or too old by employers ;  &gt; 35-44 years ;  &gt; Females ;</t>
  </si>
  <si>
    <t>Tasmania ;  &gt;&gt;&gt; Considered too young by employers ;  &gt; 35-44 years ;  Persons ;</t>
  </si>
  <si>
    <t>Tasmania ;  &gt;&gt;&gt; Considered too young by employers ;  &gt; 35-44 years ;  &gt; Males ;</t>
  </si>
  <si>
    <t>Tasmania ;  &gt;&gt;&gt; Considered too young by employers ;  &gt; 35-44 years ;  &gt; Females ;</t>
  </si>
  <si>
    <t>Tasmania ;  &gt;&gt;&gt; Considered too old by employers ;  &gt; 35-44 years ;  Persons ;</t>
  </si>
  <si>
    <t>Tasmania ;  &gt;&gt;&gt; Considered too old by employers ;  &gt; 35-44 years ;  &gt; Males ;</t>
  </si>
  <si>
    <t>Tasmania ;  &gt;&gt;&gt; Considered too old by employers ;  &gt; 35-44 years ;  &gt; Females ;</t>
  </si>
  <si>
    <t>Tasmania ;  &gt;&gt; Insufficient work experience ;  &gt; 35-44 years ;  Persons ;</t>
  </si>
  <si>
    <t>Tasmania ;  &gt;&gt; Insufficient work experience ;  &gt; 35-44 years ;  &gt; Males ;</t>
  </si>
  <si>
    <t>Tasmania ;  &gt;&gt; Insufficient work experience ;  &gt; 35-44 years ;  &gt; Females ;</t>
  </si>
  <si>
    <t>Tasmania ;  &gt;&gt; No vacancies at all ;  &gt; 35-44 years ;  Persons ;</t>
  </si>
  <si>
    <t>Tasmania ;  &gt;&gt; No vacancies at all ;  &gt; 35-44 years ;  &gt; Males ;</t>
  </si>
  <si>
    <t>Tasmania ;  &gt;&gt; No vacancies at all ;  &gt; 35-44 years ;  &gt; Females ;</t>
  </si>
  <si>
    <t>Tasmania ;  &gt;&gt; No vacancies in line of work ;  &gt; 35-44 years ;  Persons ;</t>
  </si>
  <si>
    <t>Tasmania ;  &gt;&gt; No vacancies in line of work ;  &gt; 35-44 years ;  &gt; Males ;</t>
  </si>
  <si>
    <t>Tasmania ;  &gt;&gt; No vacancies in line of work ;  &gt; 35-44 years ;  &gt; Females ;</t>
  </si>
  <si>
    <t>Tasmania ;  &gt;&gt; Too far to travel or transport problems ;  &gt; 35-44 years ;  Persons ;</t>
  </si>
  <si>
    <t>Tasmania ;  &gt;&gt; Too far to travel or transport problems ;  &gt; 35-44 years ;  &gt; Males ;</t>
  </si>
  <si>
    <t>Tasmania ;  &gt;&gt; Too far to travel or transport problems ;  &gt; 35-44 years ;  &gt; Females ;</t>
  </si>
  <si>
    <t>Tasmania ;  &gt;&gt; Own ill health or disability ;  &gt; 35-44 years ;  Persons ;</t>
  </si>
  <si>
    <t>Tasmania ;  &gt;&gt; Own ill health or disability ;  &gt; 35-44 years ;  &gt; Males ;</t>
  </si>
  <si>
    <t>Tasmania ;  &gt;&gt; Own ill health or disability ;  &gt; 35-44 years ;  &gt; Females ;</t>
  </si>
  <si>
    <t>Tasmania ;  &gt;&gt; Language difficulties ;  &gt; 35-44 years ;  Persons ;</t>
  </si>
  <si>
    <t>Tasmania ;  &gt;&gt; Language difficulties ;  &gt; 35-44 years ;  &gt; Males ;</t>
  </si>
  <si>
    <t>Tasmania ;  &gt;&gt; Language difficulties ;  &gt; 35-44 years ;  &gt; Females ;</t>
  </si>
  <si>
    <t>Tasmania ;  &gt;&gt; No jobs with suitable hours ;  &gt; 35-44 years ;  Persons ;</t>
  </si>
  <si>
    <t>Tasmania ;  &gt;&gt; No jobs with suitable hours ;  &gt; 35-44 years ;  &gt; Males ;</t>
  </si>
  <si>
    <t>Tasmania ;  &gt;&gt; No jobs with suitable hours ;  &gt; 35-44 years ;  &gt; Females ;</t>
  </si>
  <si>
    <t>Tasmania ;  &gt;&gt; Child care or other family considerations ;  &gt; 35-44 years ;  Persons ;</t>
  </si>
  <si>
    <t>Tasmania ;  &gt;&gt; Child care or other family considerations ;  &gt; 35-44 years ;  &gt; Males ;</t>
  </si>
  <si>
    <t>Tasmania ;  &gt;&gt; Child care or other family considerations ;  &gt; 35-44 years ;  &gt; Females ;</t>
  </si>
  <si>
    <t>Tasmania ;  &gt;&gt; No feedback from employers ;  &gt; 35-44 years ;  Persons ;</t>
  </si>
  <si>
    <t>Tasmania ;  &gt;&gt; No feedback from employers ;  &gt; 35-44 years ;  &gt; Males ;</t>
  </si>
  <si>
    <t>Tasmania ;  &gt;&gt; No feedback from employers ;  &gt; 35-44 years ;  &gt; Females ;</t>
  </si>
  <si>
    <t>Tasmania ;  &gt;&gt; Other difficulties ;  &gt; 35-44 years ;  Persons ;</t>
  </si>
  <si>
    <t>Tasmania ;  &gt;&gt; Other difficulties ;  &gt; 35-44 years ;  &gt; Males ;</t>
  </si>
  <si>
    <t>Tasmania ;  &gt;&gt; Other difficulties ;  &gt; 35-44 years ;  &gt; Females ;</t>
  </si>
  <si>
    <t>Tasmania ;  &gt; Did not have difficulty finding work ;  &gt; 35-44 years ;  Persons ;</t>
  </si>
  <si>
    <t>Tasmania ;  &gt; Did not have difficulty finding work ;  &gt; 35-44 years ;  &gt; Males ;</t>
  </si>
  <si>
    <t>Tasmania ;  &gt; Did not have difficulty finding work ;  &gt; 35-44 years ;  &gt; Females ;</t>
  </si>
  <si>
    <t>Northern Territory ;  Unemployed total ;  &gt; 35-44 years ;  Persons ;</t>
  </si>
  <si>
    <t>Northern Territory ;  Unemployed total ;  &gt; 35-44 years ;  &gt; Males ;</t>
  </si>
  <si>
    <t>Northern Territory ;  Unemployed total ;  &gt; 35-44 years ;  &gt; Females ;</t>
  </si>
  <si>
    <t>Northern Territory ;  &gt; Had difficulty finding work ;  &gt; 35-44 years ;  Persons ;</t>
  </si>
  <si>
    <t>Northern Territory ;  &gt; Had difficulty finding work ;  &gt; 35-44 years ;  &gt; Males ;</t>
  </si>
  <si>
    <t>Northern Territory ;  &gt; Had difficulty finding work ;  &gt; 35-44 years ;  &gt; Females ;</t>
  </si>
  <si>
    <t>Northern Territory ;  &gt;&gt; Too many applicants for available jobs ;  &gt; 35-44 years ;  Persons ;</t>
  </si>
  <si>
    <t>Northern Territory ;  &gt;&gt; Too many applicants for available jobs ;  &gt; 35-44 years ;  &gt; Males ;</t>
  </si>
  <si>
    <t>Northern Territory ;  &gt;&gt; Too many applicants for available jobs ;  &gt; 35-44 years ;  &gt; Females ;</t>
  </si>
  <si>
    <t>Northern Territory ;  &gt;&gt; Lacked necessary skills or education ;  &gt; 35-44 years ;  Persons ;</t>
  </si>
  <si>
    <t>Northern Territory ;  &gt;&gt; Lacked necessary skills or education ;  &gt; 35-44 years ;  &gt; Males ;</t>
  </si>
  <si>
    <t>Northern Territory ;  &gt;&gt; Lacked necessary skills or education ;  &gt; 35-44 years ;  &gt; Females ;</t>
  </si>
  <si>
    <t>Northern Territory ;  &gt;&gt; Considered too young or too old by employers ;  &gt; 35-44 years ;  Persons ;</t>
  </si>
  <si>
    <t>Northern Territory ;  &gt;&gt; Considered too young or too old by employers ;  &gt; 35-44 years ;  &gt; Males ;</t>
  </si>
  <si>
    <t>Northern Territory ;  &gt;&gt; Considered too young or too old by employers ;  &gt; 35-44 years ;  &gt; Females ;</t>
  </si>
  <si>
    <t>Northern Territory ;  &gt;&gt;&gt; Considered too young by employers ;  &gt; 35-44 years ;  Persons ;</t>
  </si>
  <si>
    <t>Northern Territory ;  &gt;&gt;&gt; Considered too young by employers ;  &gt; 35-44 years ;  &gt; Males ;</t>
  </si>
  <si>
    <t>Northern Territory ;  &gt;&gt;&gt; Considered too young by employers ;  &gt; 35-44 years ;  &gt; Females ;</t>
  </si>
  <si>
    <t>Northern Territory ;  &gt;&gt;&gt; Considered too old by employers ;  &gt; 35-44 years ;  Persons ;</t>
  </si>
  <si>
    <t>Northern Territory ;  &gt;&gt;&gt; Considered too old by employers ;  &gt; 35-44 years ;  &gt; Males ;</t>
  </si>
  <si>
    <t>Northern Territory ;  &gt;&gt;&gt; Considered too old by employers ;  &gt; 35-44 years ;  &gt; Females ;</t>
  </si>
  <si>
    <t>Northern Territory ;  &gt;&gt; Insufficient work experience ;  &gt; 35-44 years ;  Persons ;</t>
  </si>
  <si>
    <t>Northern Territory ;  &gt;&gt; Insufficient work experience ;  &gt; 35-44 years ;  &gt; Males ;</t>
  </si>
  <si>
    <t>Northern Territory ;  &gt;&gt; Insufficient work experience ;  &gt; 35-44 years ;  &gt; Females ;</t>
  </si>
  <si>
    <t>Northern Territory ;  &gt;&gt; No vacancies at all ;  &gt; 35-44 years ;  Persons ;</t>
  </si>
  <si>
    <t>Northern Territory ;  &gt;&gt; No vacancies at all ;  &gt; 35-44 years ;  &gt; Males ;</t>
  </si>
  <si>
    <t>Northern Territory ;  &gt;&gt; No vacancies at all ;  &gt; 35-44 years ;  &gt; Females ;</t>
  </si>
  <si>
    <t>Northern Territory ;  &gt;&gt; No vacancies in line of work ;  &gt; 35-44 years ;  Persons ;</t>
  </si>
  <si>
    <t>Northern Territory ;  &gt;&gt; No vacancies in line of work ;  &gt; 35-44 years ;  &gt; Males ;</t>
  </si>
  <si>
    <t>Northern Territory ;  &gt;&gt; No vacancies in line of work ;  &gt; 35-44 years ;  &gt; Females ;</t>
  </si>
  <si>
    <t>Northern Territory ;  &gt;&gt; Too far to travel or transport problems ;  &gt; 35-44 years ;  Persons ;</t>
  </si>
  <si>
    <t>Northern Territory ;  &gt;&gt; Too far to travel or transport problems ;  &gt; 35-44 years ;  &gt; Males ;</t>
  </si>
  <si>
    <t>Northern Territory ;  &gt;&gt; Too far to travel or transport problems ;  &gt; 35-44 years ;  &gt; Females ;</t>
  </si>
  <si>
    <t>Northern Territory ;  &gt;&gt; Own ill health or disability ;  &gt; 35-44 years ;  Persons ;</t>
  </si>
  <si>
    <t>Northern Territory ;  &gt;&gt; Own ill health or disability ;  &gt; 35-44 years ;  &gt; Males ;</t>
  </si>
  <si>
    <t>Northern Territory ;  &gt;&gt; Own ill health or disability ;  &gt; 35-44 years ;  &gt; Females ;</t>
  </si>
  <si>
    <t>Northern Territory ;  &gt;&gt; Language difficulties ;  &gt; 35-44 years ;  Persons ;</t>
  </si>
  <si>
    <t>Northern Territory ;  &gt;&gt; Language difficulties ;  &gt; 35-44 years ;  &gt; Males ;</t>
  </si>
  <si>
    <t>Northern Territory ;  &gt;&gt; Language difficulties ;  &gt; 35-44 years ;  &gt; Females ;</t>
  </si>
  <si>
    <t>Northern Territory ;  &gt;&gt; No jobs with suitable hours ;  &gt; 35-44 years ;  Persons ;</t>
  </si>
  <si>
    <t>Northern Territory ;  &gt;&gt; No jobs with suitable hours ;  &gt; 35-44 years ;  &gt; Males ;</t>
  </si>
  <si>
    <t>Northern Territory ;  &gt;&gt; No jobs with suitable hours ;  &gt; 35-44 years ;  &gt; Females ;</t>
  </si>
  <si>
    <t>Northern Territory ;  &gt;&gt; Child care or other family considerations ;  &gt; 35-44 years ;  Persons ;</t>
  </si>
  <si>
    <t>Northern Territory ;  &gt;&gt; Child care or other family considerations ;  &gt; 35-44 years ;  &gt; Males ;</t>
  </si>
  <si>
    <t>Northern Territory ;  &gt;&gt; Child care or other family considerations ;  &gt; 35-44 years ;  &gt; Females ;</t>
  </si>
  <si>
    <t>Northern Territory ;  &gt;&gt; No feedback from employers ;  &gt; 35-44 years ;  Persons ;</t>
  </si>
  <si>
    <t>Northern Territory ;  &gt;&gt; No feedback from employers ;  &gt; 35-44 years ;  &gt; Males ;</t>
  </si>
  <si>
    <t>Northern Territory ;  &gt;&gt; No feedback from employers ;  &gt; 35-44 years ;  &gt; Females ;</t>
  </si>
  <si>
    <t>Northern Territory ;  &gt;&gt; Other difficulties ;  &gt; 35-44 years ;  Persons ;</t>
  </si>
  <si>
    <t>Northern Territory ;  &gt;&gt; Other difficulties ;  &gt; 35-44 years ;  &gt; Males ;</t>
  </si>
  <si>
    <t>Northern Territory ;  &gt;&gt; Other difficulties ;  &gt; 35-44 years ;  &gt; Females ;</t>
  </si>
  <si>
    <t>Northern Territory ;  &gt; Did not have difficulty finding work ;  &gt; 35-44 years ;  Persons ;</t>
  </si>
  <si>
    <t>Northern Territory ;  &gt; Did not have difficulty finding work ;  &gt; 35-44 years ;  &gt; Males ;</t>
  </si>
  <si>
    <t>Northern Territory ;  &gt; Did not have difficulty finding work ;  &gt; 35-44 years ;  &gt; Females ;</t>
  </si>
  <si>
    <t>Australian Capital Territory ;  Unemployed total ;  &gt; 35-44 years ;  Persons ;</t>
  </si>
  <si>
    <t>Australian Capital Territory ;  Unemployed total ;  &gt; 35-44 years ;  &gt; Males ;</t>
  </si>
  <si>
    <t>Australian Capital Territory ;  Unemployed total ;  &gt; 35-44 years ;  &gt; Females ;</t>
  </si>
  <si>
    <t>Australian Capital Territory ;  &gt; Had difficulty finding work ;  &gt; 35-44 years ;  Persons ;</t>
  </si>
  <si>
    <t>Australian Capital Territory ;  &gt; Had difficulty finding work ;  &gt; 35-44 years ;  &gt; Males ;</t>
  </si>
  <si>
    <t>Australian Capital Territory ;  &gt; Had difficulty finding work ;  &gt; 35-44 years ;  &gt; Females ;</t>
  </si>
  <si>
    <t>Australian Capital Territory ;  &gt;&gt; Too many applicants for available jobs ;  &gt; 35-44 years ;  Persons ;</t>
  </si>
  <si>
    <t>Australian Capital Territory ;  &gt;&gt; Too many applicants for available jobs ;  &gt; 35-44 years ;  &gt; Males ;</t>
  </si>
  <si>
    <t>Australian Capital Territory ;  &gt;&gt; Too many applicants for available jobs ;  &gt; 35-44 years ;  &gt; Females ;</t>
  </si>
  <si>
    <t>Australian Capital Territory ;  &gt;&gt; Lacked necessary skills or education ;  &gt; 35-44 years ;  Persons ;</t>
  </si>
  <si>
    <t>Australian Capital Territory ;  &gt;&gt; Lacked necessary skills or education ;  &gt; 35-44 years ;  &gt; Males ;</t>
  </si>
  <si>
    <t>Australian Capital Territory ;  &gt;&gt; Lacked necessary skills or education ;  &gt; 35-44 years ;  &gt; Females ;</t>
  </si>
  <si>
    <t>Australian Capital Territory ;  &gt;&gt; Considered too young or too old by employers ;  &gt; 35-44 years ;  Persons ;</t>
  </si>
  <si>
    <t>Australian Capital Territory ;  &gt;&gt; Considered too young or too old by employers ;  &gt; 35-44 years ;  &gt; Males ;</t>
  </si>
  <si>
    <t>Australian Capital Territory ;  &gt;&gt; Considered too young or too old by employers ;  &gt; 35-44 years ;  &gt; Females ;</t>
  </si>
  <si>
    <t>Australian Capital Territory ;  &gt;&gt;&gt; Considered too young by employers ;  &gt; 35-44 years ;  Persons ;</t>
  </si>
  <si>
    <t>Australian Capital Territory ;  &gt;&gt;&gt; Considered too young by employers ;  &gt; 35-44 years ;  &gt; Males ;</t>
  </si>
  <si>
    <t>Australian Capital Territory ;  &gt;&gt;&gt; Considered too young by employers ;  &gt; 35-44 years ;  &gt; Females ;</t>
  </si>
  <si>
    <t>Australian Capital Territory ;  &gt;&gt;&gt; Considered too old by employers ;  &gt; 35-44 years ;  Persons ;</t>
  </si>
  <si>
    <t>Australian Capital Territory ;  &gt;&gt;&gt; Considered too old by employers ;  &gt; 35-44 years ;  &gt; Males ;</t>
  </si>
  <si>
    <t>Australian Capital Territory ;  &gt;&gt;&gt; Considered too old by employers ;  &gt; 35-44 years ;  &gt; Females ;</t>
  </si>
  <si>
    <t>Australian Capital Territory ;  &gt;&gt; Insufficient work experience ;  &gt; 35-44 years ;  Persons ;</t>
  </si>
  <si>
    <t>Australian Capital Territory ;  &gt;&gt; Insufficient work experience ;  &gt; 35-44 years ;  &gt; Males ;</t>
  </si>
  <si>
    <t>Australian Capital Territory ;  &gt;&gt; Insufficient work experience ;  &gt; 35-44 years ;  &gt; Females ;</t>
  </si>
  <si>
    <t>Australian Capital Territory ;  &gt;&gt; No vacancies at all ;  &gt; 35-44 years ;  Persons ;</t>
  </si>
  <si>
    <t>Australian Capital Territory ;  &gt;&gt; No vacancies at all ;  &gt; 35-44 years ;  &gt; Males ;</t>
  </si>
  <si>
    <t>Australian Capital Territory ;  &gt;&gt; No vacancies at all ;  &gt; 35-44 years ;  &gt; Females ;</t>
  </si>
  <si>
    <t>Australian Capital Territory ;  &gt;&gt; No vacancies in line of work ;  &gt; 35-44 years ;  Persons ;</t>
  </si>
  <si>
    <t>Australian Capital Territory ;  &gt;&gt; No vacancies in line of work ;  &gt; 35-44 years ;  &gt; Males ;</t>
  </si>
  <si>
    <t>Australian Capital Territory ;  &gt;&gt; No vacancies in line of work ;  &gt; 35-44 years ;  &gt; Females ;</t>
  </si>
  <si>
    <t>Australian Capital Territory ;  &gt;&gt; Too far to travel or transport problems ;  &gt; 35-44 years ;  Persons ;</t>
  </si>
  <si>
    <t>Australian Capital Territory ;  &gt;&gt; Too far to travel or transport problems ;  &gt; 35-44 years ;  &gt; Males ;</t>
  </si>
  <si>
    <t>Australian Capital Territory ;  &gt;&gt; Too far to travel or transport problems ;  &gt; 35-44 years ;  &gt; Females ;</t>
  </si>
  <si>
    <t>Australian Capital Territory ;  &gt;&gt; Own ill health or disability ;  &gt; 35-44 years ;  Persons ;</t>
  </si>
  <si>
    <t>Australian Capital Territory ;  &gt;&gt; Own ill health or disability ;  &gt; 35-44 years ;  &gt; Males ;</t>
  </si>
  <si>
    <t>Australian Capital Territory ;  &gt;&gt; Own ill health or disability ;  &gt; 35-44 years ;  &gt; Females ;</t>
  </si>
  <si>
    <t>Australian Capital Territory ;  &gt;&gt; Language difficulties ;  &gt; 35-44 years ;  Persons ;</t>
  </si>
  <si>
    <t>Australian Capital Territory ;  &gt;&gt; Language difficulties ;  &gt; 35-44 years ;  &gt; Males ;</t>
  </si>
  <si>
    <t>Australian Capital Territory ;  &gt;&gt; Language difficulties ;  &gt; 35-44 years ;  &gt; Females ;</t>
  </si>
  <si>
    <t>Australian Capital Territory ;  &gt;&gt; No jobs with suitable hours ;  &gt; 35-44 years ;  Persons ;</t>
  </si>
  <si>
    <t>Australian Capital Territory ;  &gt;&gt; No jobs with suitable hours ;  &gt; 35-44 years ;  &gt; Males ;</t>
  </si>
  <si>
    <t>Australian Capital Territory ;  &gt;&gt; No jobs with suitable hours ;  &gt; 35-44 years ;  &gt; Females ;</t>
  </si>
  <si>
    <t>Australian Capital Territory ;  &gt;&gt; Child care or other family considerations ;  &gt; 35-44 years ;  Persons ;</t>
  </si>
  <si>
    <t>Australian Capital Territory ;  &gt;&gt; Child care or other family considerations ;  &gt; 35-44 years ;  &gt; Males ;</t>
  </si>
  <si>
    <t>Australian Capital Territory ;  &gt;&gt; Child care or other family considerations ;  &gt; 35-44 years ;  &gt; Females ;</t>
  </si>
  <si>
    <t>Australian Capital Territory ;  &gt;&gt; No feedback from employers ;  &gt; 35-44 years ;  Persons ;</t>
  </si>
  <si>
    <t>Australian Capital Territory ;  &gt;&gt; No feedback from employers ;  &gt; 35-44 years ;  &gt; Males ;</t>
  </si>
  <si>
    <t>Australian Capital Territory ;  &gt;&gt; No feedback from employers ;  &gt; 35-44 years ;  &gt; Females ;</t>
  </si>
  <si>
    <t>Australian Capital Territory ;  &gt;&gt; Other difficulties ;  &gt; 35-44 years ;  Persons ;</t>
  </si>
  <si>
    <t>Australian Capital Territory ;  &gt;&gt; Other difficulties ;  &gt; 35-44 years ;  &gt; Males ;</t>
  </si>
  <si>
    <t>Australian Capital Territory ;  &gt;&gt; Other difficulties ;  &gt; 35-44 years ;  &gt; Females ;</t>
  </si>
  <si>
    <t>Australian Capital Territory ;  &gt; Did not have difficulty finding work ;  &gt; 35-44 years ;  Persons ;</t>
  </si>
  <si>
    <t>Australian Capital Territory ;  &gt; Did not have difficulty finding work ;  &gt; 35-44 years ;  &gt; Males ;</t>
  </si>
  <si>
    <t>Australian Capital Territory ;  &gt; Did not have difficulty finding work ;  &gt; 35-44 years ;  &gt; Females ;</t>
  </si>
  <si>
    <t>Unemployed total ;  &gt; 45-54 years ;  Persons ;</t>
  </si>
  <si>
    <t>Unemployed total ;  &gt; 45-54 years ;  &gt; Males ;</t>
  </si>
  <si>
    <t>Unemployed total ;  &gt; 45-54 years ;  &gt; Females ;</t>
  </si>
  <si>
    <t>&gt; Had difficulty finding work ;  &gt; 45-54 years ;  Persons ;</t>
  </si>
  <si>
    <t>&gt; Had difficulty finding work ;  &gt; 45-54 years ;  &gt; Males ;</t>
  </si>
  <si>
    <t>&gt; Had difficulty finding work ;  &gt; 45-54 years ;  &gt; Females ;</t>
  </si>
  <si>
    <t>&gt;&gt; Too many applicants for available jobs ;  &gt; 45-54 years ;  Persons ;</t>
  </si>
  <si>
    <t>&gt;&gt; Too many applicants for available jobs ;  &gt; 45-54 years ;  &gt; Males ;</t>
  </si>
  <si>
    <t>&gt;&gt; Too many applicants for available jobs ;  &gt; 45-54 years ;  &gt; Females ;</t>
  </si>
  <si>
    <t>&gt;&gt; Lacked necessary skills or education ;  &gt; 45-54 years ;  Persons ;</t>
  </si>
  <si>
    <t>&gt;&gt; Lacked necessary skills or education ;  &gt; 45-54 years ;  &gt; Males ;</t>
  </si>
  <si>
    <t>&gt;&gt; Lacked necessary skills or education ;  &gt; 45-54 years ;  &gt; Females ;</t>
  </si>
  <si>
    <t>&gt;&gt; Considered too young or too old by employers ;  &gt; 45-54 years ;  Persons ;</t>
  </si>
  <si>
    <t>&gt;&gt; Considered too young or too old by employers ;  &gt; 45-54 years ;  &gt; Males ;</t>
  </si>
  <si>
    <t>&gt;&gt; Considered too young or too old by employers ;  &gt; 45-54 years ;  &gt; Females ;</t>
  </si>
  <si>
    <t>&gt;&gt;&gt; Considered too young by employers ;  &gt; 45-54 years ;  Persons ;</t>
  </si>
  <si>
    <t>&gt;&gt;&gt; Considered too young by employers ;  &gt; 45-54 years ;  &gt; Males ;</t>
  </si>
  <si>
    <t>&gt;&gt;&gt; Considered too young by employers ;  &gt; 45-54 years ;  &gt; Females ;</t>
  </si>
  <si>
    <t>&gt;&gt;&gt; Considered too old by employers ;  &gt; 45-54 years ;  Persons ;</t>
  </si>
  <si>
    <t>&gt;&gt;&gt; Considered too old by employers ;  &gt; 45-54 years ;  &gt; Males ;</t>
  </si>
  <si>
    <t>&gt;&gt;&gt; Considered too old by employers ;  &gt; 45-54 years ;  &gt; Females ;</t>
  </si>
  <si>
    <t>&gt;&gt; Insufficient work experience ;  &gt; 45-54 years ;  Persons ;</t>
  </si>
  <si>
    <t>&gt;&gt; Insufficient work experience ;  &gt; 45-54 years ;  &gt; Males ;</t>
  </si>
  <si>
    <t>&gt;&gt; Insufficient work experience ;  &gt; 45-54 years ;  &gt; Females ;</t>
  </si>
  <si>
    <t>&gt;&gt; No vacancies at all ;  &gt; 45-54 years ;  Persons ;</t>
  </si>
  <si>
    <t>&gt;&gt; No vacancies at all ;  &gt; 45-54 years ;  &gt; Males ;</t>
  </si>
  <si>
    <t>&gt;&gt; No vacancies at all ;  &gt; 45-54 years ;  &gt; Females ;</t>
  </si>
  <si>
    <t>&gt;&gt; No vacancies in line of work ;  &gt; 45-54 years ;  Persons ;</t>
  </si>
  <si>
    <t>&gt;&gt; No vacancies in line of work ;  &gt; 45-54 years ;  &gt; Males ;</t>
  </si>
  <si>
    <t>&gt;&gt; No vacancies in line of work ;  &gt; 45-54 years ;  &gt; Females ;</t>
  </si>
  <si>
    <t>&gt;&gt; Too far to travel or transport problems ;  &gt; 45-54 years ;  Persons ;</t>
  </si>
  <si>
    <t>&gt;&gt; Too far to travel or transport problems ;  &gt; 45-54 years ;  &gt; Males ;</t>
  </si>
  <si>
    <t>&gt;&gt; Too far to travel or transport problems ;  &gt; 45-54 years ;  &gt; Females ;</t>
  </si>
  <si>
    <t>&gt;&gt; Own ill health or disability ;  &gt; 45-54 years ;  Persons ;</t>
  </si>
  <si>
    <t>&gt;&gt; Own ill health or disability ;  &gt; 45-54 years ;  &gt; Males ;</t>
  </si>
  <si>
    <t>&gt;&gt; Own ill health or disability ;  &gt; 45-54 years ;  &gt; Females ;</t>
  </si>
  <si>
    <t>&gt;&gt; Language difficulties ;  &gt; 45-54 years ;  Persons ;</t>
  </si>
  <si>
    <t>&gt;&gt; Language difficulties ;  &gt; 45-54 years ;  &gt; Males ;</t>
  </si>
  <si>
    <t>&gt;&gt; Language difficulties ;  &gt; 45-54 years ;  &gt; Females ;</t>
  </si>
  <si>
    <t>&gt;&gt; No jobs with suitable hours ;  &gt; 45-54 years ;  Persons ;</t>
  </si>
  <si>
    <t>&gt;&gt; No jobs with suitable hours ;  &gt; 45-54 years ;  &gt; Males ;</t>
  </si>
  <si>
    <t>&gt;&gt; No jobs with suitable hours ;  &gt; 45-54 years ;  &gt; Females ;</t>
  </si>
  <si>
    <t>&gt;&gt; Child care or other family considerations ;  &gt; 45-54 years ;  Persons ;</t>
  </si>
  <si>
    <t>&gt;&gt; Child care or other family considerations ;  &gt; 45-54 years ;  &gt; Males ;</t>
  </si>
  <si>
    <t>&gt;&gt; Child care or other family considerations ;  &gt; 45-54 years ;  &gt; Females ;</t>
  </si>
  <si>
    <t>&gt;&gt; No feedback from employers ;  &gt; 45-54 years ;  Persons ;</t>
  </si>
  <si>
    <t>&gt;&gt; No feedback from employers ;  &gt; 45-54 years ;  &gt; Males ;</t>
  </si>
  <si>
    <t>&gt;&gt; No feedback from employers ;  &gt; 45-54 years ;  &gt; Females ;</t>
  </si>
  <si>
    <t>&gt;&gt; Other difficulties ;  &gt; 45-54 years ;  Persons ;</t>
  </si>
  <si>
    <t>&gt;&gt; Other difficulties ;  &gt; 45-54 years ;  &gt; Males ;</t>
  </si>
  <si>
    <t>&gt;&gt; Other difficulties ;  &gt; 45-54 years ;  &gt; Females ;</t>
  </si>
  <si>
    <t>&gt; Did not have difficulty finding work ;  &gt; 45-54 years ;  Persons ;</t>
  </si>
  <si>
    <t>&gt; Did not have difficulty finding work ;  &gt; 45-54 years ;  &gt; Males ;</t>
  </si>
  <si>
    <t>&gt; Did not have difficulty finding work ;  &gt; 45-54 years ;  &gt; Females ;</t>
  </si>
  <si>
    <t>New South Wales ;  Unemployed total ;  &gt; 45-54 years ;  Persons ;</t>
  </si>
  <si>
    <t>New South Wales ;  Unemployed total ;  &gt; 45-54 years ;  &gt; Males ;</t>
  </si>
  <si>
    <t>New South Wales ;  Unemployed total ;  &gt; 45-54 years ;  &gt; Females ;</t>
  </si>
  <si>
    <t>New South Wales ;  &gt; Had difficulty finding work ;  &gt; 45-54 years ;  Persons ;</t>
  </si>
  <si>
    <t>New South Wales ;  &gt; Had difficulty finding work ;  &gt; 45-54 years ;  &gt; Males ;</t>
  </si>
  <si>
    <t>New South Wales ;  &gt; Had difficulty finding work ;  &gt; 45-54 years ;  &gt; Females ;</t>
  </si>
  <si>
    <t>New South Wales ;  &gt;&gt; Too many applicants for available jobs ;  &gt; 45-54 years ;  Persons ;</t>
  </si>
  <si>
    <t>New South Wales ;  &gt;&gt; Too many applicants for available jobs ;  &gt; 45-54 years ;  &gt; Males ;</t>
  </si>
  <si>
    <t>New South Wales ;  &gt;&gt; Too many applicants for available jobs ;  &gt; 45-54 years ;  &gt; Females ;</t>
  </si>
  <si>
    <t>New South Wales ;  &gt;&gt; Lacked necessary skills or education ;  &gt; 45-54 years ;  Persons ;</t>
  </si>
  <si>
    <t>New South Wales ;  &gt;&gt; Lacked necessary skills or education ;  &gt; 45-54 years ;  &gt; Males ;</t>
  </si>
  <si>
    <t>New South Wales ;  &gt;&gt; Lacked necessary skills or education ;  &gt; 45-54 years ;  &gt; Females ;</t>
  </si>
  <si>
    <t>New South Wales ;  &gt;&gt; Considered too young or too old by employers ;  &gt; 45-54 years ;  Persons ;</t>
  </si>
  <si>
    <t>New South Wales ;  &gt;&gt; Considered too young or too old by employers ;  &gt; 45-54 years ;  &gt; Males ;</t>
  </si>
  <si>
    <t>New South Wales ;  &gt;&gt; Considered too young or too old by employers ;  &gt; 45-54 years ;  &gt; Females ;</t>
  </si>
  <si>
    <t>New South Wales ;  &gt;&gt;&gt; Considered too young by employers ;  &gt; 45-54 years ;  Persons ;</t>
  </si>
  <si>
    <t>New South Wales ;  &gt;&gt;&gt; Considered too young by employers ;  &gt; 45-54 years ;  &gt; Males ;</t>
  </si>
  <si>
    <t>New South Wales ;  &gt;&gt;&gt; Considered too young by employers ;  &gt; 45-54 years ;  &gt; Females ;</t>
  </si>
  <si>
    <t>New South Wales ;  &gt;&gt;&gt; Considered too old by employers ;  &gt; 45-54 years ;  Persons ;</t>
  </si>
  <si>
    <t>New South Wales ;  &gt;&gt;&gt; Considered too old by employers ;  &gt; 45-54 years ;  &gt; Males ;</t>
  </si>
  <si>
    <t>New South Wales ;  &gt;&gt;&gt; Considered too old by employers ;  &gt; 45-54 years ;  &gt; Females ;</t>
  </si>
  <si>
    <t>New South Wales ;  &gt;&gt; Insufficient work experience ;  &gt; 45-54 years ;  Persons ;</t>
  </si>
  <si>
    <t>New South Wales ;  &gt;&gt; Insufficient work experience ;  &gt; 45-54 years ;  &gt; Males ;</t>
  </si>
  <si>
    <t>New South Wales ;  &gt;&gt; Insufficient work experience ;  &gt; 45-54 years ;  &gt; Females ;</t>
  </si>
  <si>
    <t>New South Wales ;  &gt;&gt; No vacancies at all ;  &gt; 45-54 years ;  Persons ;</t>
  </si>
  <si>
    <t>New South Wales ;  &gt;&gt; No vacancies at all ;  &gt; 45-54 years ;  &gt; Males ;</t>
  </si>
  <si>
    <t>New South Wales ;  &gt;&gt; No vacancies at all ;  &gt; 45-54 years ;  &gt; Females ;</t>
  </si>
  <si>
    <t>New South Wales ;  &gt;&gt; No vacancies in line of work ;  &gt; 45-54 years ;  Persons ;</t>
  </si>
  <si>
    <t>New South Wales ;  &gt;&gt; No vacancies in line of work ;  &gt; 45-54 years ;  &gt; Males ;</t>
  </si>
  <si>
    <t>New South Wales ;  &gt;&gt; No vacancies in line of work ;  &gt; 45-54 years ;  &gt; Females ;</t>
  </si>
  <si>
    <t>New South Wales ;  &gt;&gt; Too far to travel or transport problems ;  &gt; 45-54 years ;  Persons ;</t>
  </si>
  <si>
    <t>New South Wales ;  &gt;&gt; Too far to travel or transport problems ;  &gt; 45-54 years ;  &gt; Males ;</t>
  </si>
  <si>
    <t>New South Wales ;  &gt;&gt; Too far to travel or transport problems ;  &gt; 45-54 years ;  &gt; Females ;</t>
  </si>
  <si>
    <t>New South Wales ;  &gt;&gt; Own ill health or disability ;  &gt; 45-54 years ;  Persons ;</t>
  </si>
  <si>
    <t>New South Wales ;  &gt;&gt; Own ill health or disability ;  &gt; 45-54 years ;  &gt; Males ;</t>
  </si>
  <si>
    <t>New South Wales ;  &gt;&gt; Own ill health or disability ;  &gt; 45-54 years ;  &gt; Females ;</t>
  </si>
  <si>
    <t>New South Wales ;  &gt;&gt; Language difficulties ;  &gt; 45-54 years ;  Persons ;</t>
  </si>
  <si>
    <t>New South Wales ;  &gt;&gt; Language difficulties ;  &gt; 45-54 years ;  &gt; Males ;</t>
  </si>
  <si>
    <t>New South Wales ;  &gt;&gt; Language difficulties ;  &gt; 45-54 years ;  &gt; Females ;</t>
  </si>
  <si>
    <t>New South Wales ;  &gt;&gt; No jobs with suitable hours ;  &gt; 45-54 years ;  Persons ;</t>
  </si>
  <si>
    <t>New South Wales ;  &gt;&gt; No jobs with suitable hours ;  &gt; 45-54 years ;  &gt; Males ;</t>
  </si>
  <si>
    <t>New South Wales ;  &gt;&gt; No jobs with suitable hours ;  &gt; 45-54 years ;  &gt; Females ;</t>
  </si>
  <si>
    <t>New South Wales ;  &gt;&gt; Child care or other family considerations ;  &gt; 45-54 years ;  Persons ;</t>
  </si>
  <si>
    <t>New South Wales ;  &gt;&gt; Child care or other family considerations ;  &gt; 45-54 years ;  &gt; Males ;</t>
  </si>
  <si>
    <t>New South Wales ;  &gt;&gt; Child care or other family considerations ;  &gt; 45-54 years ;  &gt; Females ;</t>
  </si>
  <si>
    <t>New South Wales ;  &gt;&gt; No feedback from employers ;  &gt; 45-54 years ;  Persons ;</t>
  </si>
  <si>
    <t>New South Wales ;  &gt;&gt; No feedback from employers ;  &gt; 45-54 years ;  &gt; Males ;</t>
  </si>
  <si>
    <t>New South Wales ;  &gt;&gt; No feedback from employers ;  &gt; 45-54 years ;  &gt; Females ;</t>
  </si>
  <si>
    <t>New South Wales ;  &gt;&gt; Other difficulties ;  &gt; 45-54 years ;  Persons ;</t>
  </si>
  <si>
    <t>New South Wales ;  &gt;&gt; Other difficulties ;  &gt; 45-54 years ;  &gt; Males ;</t>
  </si>
  <si>
    <t>New South Wales ;  &gt;&gt; Other difficulties ;  &gt; 45-54 years ;  &gt; Females ;</t>
  </si>
  <si>
    <t>New South Wales ;  &gt; Did not have difficulty finding work ;  &gt; 45-54 years ;  Persons ;</t>
  </si>
  <si>
    <t>New South Wales ;  &gt; Did not have difficulty finding work ;  &gt; 45-54 years ;  &gt; Males ;</t>
  </si>
  <si>
    <t>New South Wales ;  &gt; Did not have difficulty finding work ;  &gt; 45-54 years ;  &gt; Females ;</t>
  </si>
  <si>
    <t>Victoria ;  Unemployed total ;  &gt; 45-54 years ;  Persons ;</t>
  </si>
  <si>
    <t>Victoria ;  Unemployed total ;  &gt; 45-54 years ;  &gt; Males ;</t>
  </si>
  <si>
    <t>Victoria ;  Unemployed total ;  &gt; 45-54 years ;  &gt; Females ;</t>
  </si>
  <si>
    <t>Victoria ;  &gt; Had difficulty finding work ;  &gt; 45-54 years ;  Persons ;</t>
  </si>
  <si>
    <t>Victoria ;  &gt; Had difficulty finding work ;  &gt; 45-54 years ;  &gt; Males ;</t>
  </si>
  <si>
    <t>Victoria ;  &gt; Had difficulty finding work ;  &gt; 45-54 years ;  &gt; Females ;</t>
  </si>
  <si>
    <t>Victoria ;  &gt;&gt; Too many applicants for available jobs ;  &gt; 45-54 years ;  Persons ;</t>
  </si>
  <si>
    <t>Victoria ;  &gt;&gt; Too many applicants for available jobs ;  &gt; 45-54 years ;  &gt; Males ;</t>
  </si>
  <si>
    <t>Victoria ;  &gt;&gt; Too many applicants for available jobs ;  &gt; 45-54 years ;  &gt; Females ;</t>
  </si>
  <si>
    <t>Victoria ;  &gt;&gt; Lacked necessary skills or education ;  &gt; 45-54 years ;  Persons ;</t>
  </si>
  <si>
    <t>Victoria ;  &gt;&gt; Lacked necessary skills or education ;  &gt; 45-54 years ;  &gt; Males ;</t>
  </si>
  <si>
    <t>Victoria ;  &gt;&gt; Lacked necessary skills or education ;  &gt; 45-54 years ;  &gt; Females ;</t>
  </si>
  <si>
    <t>Victoria ;  &gt;&gt; Considered too young or too old by employers ;  &gt; 45-54 years ;  Persons ;</t>
  </si>
  <si>
    <t>Victoria ;  &gt;&gt; Considered too young or too old by employers ;  &gt; 45-54 years ;  &gt; Males ;</t>
  </si>
  <si>
    <t>Victoria ;  &gt;&gt; Considered too young or too old by employers ;  &gt; 45-54 years ;  &gt; Females ;</t>
  </si>
  <si>
    <t>Victoria ;  &gt;&gt;&gt; Considered too young by employers ;  &gt; 45-54 years ;  Persons ;</t>
  </si>
  <si>
    <t>Victoria ;  &gt;&gt;&gt; Considered too young by employers ;  &gt; 45-54 years ;  &gt; Males ;</t>
  </si>
  <si>
    <t>Victoria ;  &gt;&gt;&gt; Considered too young by employers ;  &gt; 45-54 years ;  &gt; Females ;</t>
  </si>
  <si>
    <t>Victoria ;  &gt;&gt;&gt; Considered too old by employers ;  &gt; 45-54 years ;  Persons ;</t>
  </si>
  <si>
    <t>Victoria ;  &gt;&gt;&gt; Considered too old by employers ;  &gt; 45-54 years ;  &gt; Males ;</t>
  </si>
  <si>
    <t>Victoria ;  &gt;&gt;&gt; Considered too old by employers ;  &gt; 45-54 years ;  &gt; Females ;</t>
  </si>
  <si>
    <t>Victoria ;  &gt;&gt; Insufficient work experience ;  &gt; 45-54 years ;  Persons ;</t>
  </si>
  <si>
    <t>Victoria ;  &gt;&gt; Insufficient work experience ;  &gt; 45-54 years ;  &gt; Males ;</t>
  </si>
  <si>
    <t>Victoria ;  &gt;&gt; Insufficient work experience ;  &gt; 45-54 years ;  &gt; Females ;</t>
  </si>
  <si>
    <t>Victoria ;  &gt;&gt; No vacancies at all ;  &gt; 45-54 years ;  Persons ;</t>
  </si>
  <si>
    <t>Victoria ;  &gt;&gt; No vacancies at all ;  &gt; 45-54 years ;  &gt; Males ;</t>
  </si>
  <si>
    <t>Victoria ;  &gt;&gt; No vacancies at all ;  &gt; 45-54 years ;  &gt; Females ;</t>
  </si>
  <si>
    <t>Victoria ;  &gt;&gt; No vacancies in line of work ;  &gt; 45-54 years ;  Persons ;</t>
  </si>
  <si>
    <t>Victoria ;  &gt;&gt; No vacancies in line of work ;  &gt; 45-54 years ;  &gt; Males ;</t>
  </si>
  <si>
    <t>Victoria ;  &gt;&gt; No vacancies in line of work ;  &gt; 45-54 years ;  &gt; Females ;</t>
  </si>
  <si>
    <t>Victoria ;  &gt;&gt; Too far to travel or transport problems ;  &gt; 45-54 years ;  Persons ;</t>
  </si>
  <si>
    <t>Victoria ;  &gt;&gt; Too far to travel or transport problems ;  &gt; 45-54 years ;  &gt; Males ;</t>
  </si>
  <si>
    <t>Victoria ;  &gt;&gt; Too far to travel or transport problems ;  &gt; 45-54 years ;  &gt; Females ;</t>
  </si>
  <si>
    <t>Victoria ;  &gt;&gt; Own ill health or disability ;  &gt; 45-54 years ;  Persons ;</t>
  </si>
  <si>
    <t>Victoria ;  &gt;&gt; Own ill health or disability ;  &gt; 45-54 years ;  &gt; Males ;</t>
  </si>
  <si>
    <t>Victoria ;  &gt;&gt; Own ill health or disability ;  &gt; 45-54 years ;  &gt; Females ;</t>
  </si>
  <si>
    <t>Victoria ;  &gt;&gt; Language difficulties ;  &gt; 45-54 years ;  Persons ;</t>
  </si>
  <si>
    <t>Victoria ;  &gt;&gt; Language difficulties ;  &gt; 45-54 years ;  &gt; Males ;</t>
  </si>
  <si>
    <t>Victoria ;  &gt;&gt; Language difficulties ;  &gt; 45-54 years ;  &gt; Females ;</t>
  </si>
  <si>
    <t>Victoria ;  &gt;&gt; No jobs with suitable hours ;  &gt; 45-54 years ;  Persons ;</t>
  </si>
  <si>
    <t>Victoria ;  &gt;&gt; No jobs with suitable hours ;  &gt; 45-54 years ;  &gt; Males ;</t>
  </si>
  <si>
    <t>Victoria ;  &gt;&gt; No jobs with suitable hours ;  &gt; 45-54 years ;  &gt; Females ;</t>
  </si>
  <si>
    <t>Victoria ;  &gt;&gt; Child care or other family considerations ;  &gt; 45-54 years ;  Persons ;</t>
  </si>
  <si>
    <t>Victoria ;  &gt;&gt; Child care or other family considerations ;  &gt; 45-54 years ;  &gt; Males ;</t>
  </si>
  <si>
    <t>Victoria ;  &gt;&gt; Child care or other family considerations ;  &gt; 45-54 years ;  &gt; Females ;</t>
  </si>
  <si>
    <t>Victoria ;  &gt;&gt; No feedback from employers ;  &gt; 45-54 years ;  Persons ;</t>
  </si>
  <si>
    <t>Victoria ;  &gt;&gt; No feedback from employers ;  &gt; 45-54 years ;  &gt; Males ;</t>
  </si>
  <si>
    <t>Victoria ;  &gt;&gt; No feedback from employers ;  &gt; 45-54 years ;  &gt; Females ;</t>
  </si>
  <si>
    <t>Victoria ;  &gt;&gt; Other difficulties ;  &gt; 45-54 years ;  Persons ;</t>
  </si>
  <si>
    <t>Victoria ;  &gt;&gt; Other difficulties ;  &gt; 45-54 years ;  &gt; Males ;</t>
  </si>
  <si>
    <t>Victoria ;  &gt;&gt; Other difficulties ;  &gt; 45-54 years ;  &gt; Females ;</t>
  </si>
  <si>
    <t>Victoria ;  &gt; Did not have difficulty finding work ;  &gt; 45-54 years ;  Persons ;</t>
  </si>
  <si>
    <t>Victoria ;  &gt; Did not have difficulty finding work ;  &gt; 45-54 years ;  &gt; Males ;</t>
  </si>
  <si>
    <t>Victoria ;  &gt; Did not have difficulty finding work ;  &gt; 45-54 years ;  &gt; Females ;</t>
  </si>
  <si>
    <t>Queensland ;  Unemployed total ;  &gt; 45-54 years ;  Persons ;</t>
  </si>
  <si>
    <t>Queensland ;  Unemployed total ;  &gt; 45-54 years ;  &gt; Males ;</t>
  </si>
  <si>
    <t>Queensland ;  Unemployed total ;  &gt; 45-54 years ;  &gt; Females ;</t>
  </si>
  <si>
    <t>Queensland ;  &gt; Had difficulty finding work ;  &gt; 45-54 years ;  Persons ;</t>
  </si>
  <si>
    <t>Queensland ;  &gt; Had difficulty finding work ;  &gt; 45-54 years ;  &gt; Males ;</t>
  </si>
  <si>
    <t>Queensland ;  &gt; Had difficulty finding work ;  &gt; 45-54 years ;  &gt; Females ;</t>
  </si>
  <si>
    <t>Queensland ;  &gt;&gt; Too many applicants for available jobs ;  &gt; 45-54 years ;  Persons ;</t>
  </si>
  <si>
    <t>Queensland ;  &gt;&gt; Too many applicants for available jobs ;  &gt; 45-54 years ;  &gt; Males ;</t>
  </si>
  <si>
    <t>Queensland ;  &gt;&gt; Too many applicants for available jobs ;  &gt; 45-54 years ;  &gt; Females ;</t>
  </si>
  <si>
    <t>Queensland ;  &gt;&gt; Lacked necessary skills or education ;  &gt; 45-54 years ;  Persons ;</t>
  </si>
  <si>
    <t>Queensland ;  &gt;&gt; Lacked necessary skills or education ;  &gt; 45-54 years ;  &gt; Males ;</t>
  </si>
  <si>
    <t>Queensland ;  &gt;&gt; Lacked necessary skills or education ;  &gt; 45-54 years ;  &gt; Females ;</t>
  </si>
  <si>
    <t>Queensland ;  &gt;&gt; Considered too young or too old by employers ;  &gt; 45-54 years ;  Persons ;</t>
  </si>
  <si>
    <t>Queensland ;  &gt;&gt; Considered too young or too old by employers ;  &gt; 45-54 years ;  &gt; Males ;</t>
  </si>
  <si>
    <t>Queensland ;  &gt;&gt; Considered too young or too old by employers ;  &gt; 45-54 years ;  &gt; Females ;</t>
  </si>
  <si>
    <t>Queensland ;  &gt;&gt;&gt; Considered too young by employers ;  &gt; 45-54 years ;  Persons ;</t>
  </si>
  <si>
    <t>Queensland ;  &gt;&gt;&gt; Considered too young by employers ;  &gt; 45-54 years ;  &gt; Males ;</t>
  </si>
  <si>
    <t>Queensland ;  &gt;&gt;&gt; Considered too young by employers ;  &gt; 45-54 years ;  &gt; Females ;</t>
  </si>
  <si>
    <t>Queensland ;  &gt;&gt;&gt; Considered too old by employers ;  &gt; 45-54 years ;  Persons ;</t>
  </si>
  <si>
    <t>Queensland ;  &gt;&gt;&gt; Considered too old by employers ;  &gt; 45-54 years ;  &gt; Males ;</t>
  </si>
  <si>
    <t>Queensland ;  &gt;&gt;&gt; Considered too old by employers ;  &gt; 45-54 years ;  &gt; Females ;</t>
  </si>
  <si>
    <t>Queensland ;  &gt;&gt; Insufficient work experience ;  &gt; 45-54 years ;  Persons ;</t>
  </si>
  <si>
    <t>Queensland ;  &gt;&gt; Insufficient work experience ;  &gt; 45-54 years ;  &gt; Males ;</t>
  </si>
  <si>
    <t>Queensland ;  &gt;&gt; Insufficient work experience ;  &gt; 45-54 years ;  &gt; Females ;</t>
  </si>
  <si>
    <t>Queensland ;  &gt;&gt; No vacancies at all ;  &gt; 45-54 years ;  Persons ;</t>
  </si>
  <si>
    <t>Queensland ;  &gt;&gt; No vacancies at all ;  &gt; 45-54 years ;  &gt; Males ;</t>
  </si>
  <si>
    <t>Queensland ;  &gt;&gt; No vacancies at all ;  &gt; 45-54 years ;  &gt; Females ;</t>
  </si>
  <si>
    <t>Queensland ;  &gt;&gt; No vacancies in line of work ;  &gt; 45-54 years ;  Persons ;</t>
  </si>
  <si>
    <t>Queensland ;  &gt;&gt; No vacancies in line of work ;  &gt; 45-54 years ;  &gt; Males ;</t>
  </si>
  <si>
    <t>Queensland ;  &gt;&gt; No vacancies in line of work ;  &gt; 45-54 years ;  &gt; Females ;</t>
  </si>
  <si>
    <t>Queensland ;  &gt;&gt; Too far to travel or transport problems ;  &gt; 45-54 years ;  Persons ;</t>
  </si>
  <si>
    <t>Queensland ;  &gt;&gt; Too far to travel or transport problems ;  &gt; 45-54 years ;  &gt; Males ;</t>
  </si>
  <si>
    <t>Queensland ;  &gt;&gt; Too far to travel or transport problems ;  &gt; 45-54 years ;  &gt; Females ;</t>
  </si>
  <si>
    <t>Queensland ;  &gt;&gt; Own ill health or disability ;  &gt; 45-54 years ;  Persons ;</t>
  </si>
  <si>
    <t>Queensland ;  &gt;&gt; Own ill health or disability ;  &gt; 45-54 years ;  &gt; Males ;</t>
  </si>
  <si>
    <t>Queensland ;  &gt;&gt; Own ill health or disability ;  &gt; 45-54 years ;  &gt; Females ;</t>
  </si>
  <si>
    <t>Queensland ;  &gt;&gt; Language difficulties ;  &gt; 45-54 years ;  Persons ;</t>
  </si>
  <si>
    <t>Queensland ;  &gt;&gt; Language difficulties ;  &gt; 45-54 years ;  &gt; Males ;</t>
  </si>
  <si>
    <t>Queensland ;  &gt;&gt; Language difficulties ;  &gt; 45-54 years ;  &gt; Females ;</t>
  </si>
  <si>
    <t>Queensland ;  &gt;&gt; No jobs with suitable hours ;  &gt; 45-54 years ;  Persons ;</t>
  </si>
  <si>
    <t>Queensland ;  &gt;&gt; No jobs with suitable hours ;  &gt; 45-54 years ;  &gt; Males ;</t>
  </si>
  <si>
    <t>Queensland ;  &gt;&gt; No jobs with suitable hours ;  &gt; 45-54 years ;  &gt; Females ;</t>
  </si>
  <si>
    <t>Queensland ;  &gt;&gt; Child care or other family considerations ;  &gt; 45-54 years ;  Persons ;</t>
  </si>
  <si>
    <t>Queensland ;  &gt;&gt; Child care or other family considerations ;  &gt; 45-54 years ;  &gt; Males ;</t>
  </si>
  <si>
    <t>Queensland ;  &gt;&gt; Child care or other family considerations ;  &gt; 45-54 years ;  &gt; Females ;</t>
  </si>
  <si>
    <t>Queensland ;  &gt;&gt; No feedback from employers ;  &gt; 45-54 years ;  Persons ;</t>
  </si>
  <si>
    <t>Queensland ;  &gt;&gt; No feedback from employers ;  &gt; 45-54 years ;  &gt; Males ;</t>
  </si>
  <si>
    <t>Queensland ;  &gt;&gt; No feedback from employers ;  &gt; 45-54 years ;  &gt; Females ;</t>
  </si>
  <si>
    <t>Queensland ;  &gt;&gt; Other difficulties ;  &gt; 45-54 years ;  Persons ;</t>
  </si>
  <si>
    <t>Queensland ;  &gt;&gt; Other difficulties ;  &gt; 45-54 years ;  &gt; Males ;</t>
  </si>
  <si>
    <t>Queensland ;  &gt;&gt; Other difficulties ;  &gt; 45-54 years ;  &gt; Females ;</t>
  </si>
  <si>
    <t>Queensland ;  &gt; Did not have difficulty finding work ;  &gt; 45-54 years ;  Persons ;</t>
  </si>
  <si>
    <t>Queensland ;  &gt; Did not have difficulty finding work ;  &gt; 45-54 years ;  &gt; Males ;</t>
  </si>
  <si>
    <t>Queensland ;  &gt; Did not have difficulty finding work ;  &gt; 45-54 years ;  &gt; Females ;</t>
  </si>
  <si>
    <t>South Australia ;  Unemployed total ;  &gt; 45-54 years ;  Persons ;</t>
  </si>
  <si>
    <t>South Australia ;  Unemployed total ;  &gt; 45-54 years ;  &gt; Males ;</t>
  </si>
  <si>
    <t>South Australia ;  Unemployed total ;  &gt; 45-54 years ;  &gt; Females ;</t>
  </si>
  <si>
    <t>South Australia ;  &gt; Had difficulty finding work ;  &gt; 45-54 years ;  Persons ;</t>
  </si>
  <si>
    <t>South Australia ;  &gt; Had difficulty finding work ;  &gt; 45-54 years ;  &gt; Males ;</t>
  </si>
  <si>
    <t>South Australia ;  &gt; Had difficulty finding work ;  &gt; 45-54 years ;  &gt; Females ;</t>
  </si>
  <si>
    <t>South Australia ;  &gt;&gt; Too many applicants for available jobs ;  &gt; 45-54 years ;  Persons ;</t>
  </si>
  <si>
    <t>South Australia ;  &gt;&gt; Too many applicants for available jobs ;  &gt; 45-54 years ;  &gt; Males ;</t>
  </si>
  <si>
    <t>South Australia ;  &gt;&gt; Too many applicants for available jobs ;  &gt; 45-54 years ;  &gt; Females ;</t>
  </si>
  <si>
    <t>South Australia ;  &gt;&gt; Lacked necessary skills or education ;  &gt; 45-54 years ;  Persons ;</t>
  </si>
  <si>
    <t>South Australia ;  &gt;&gt; Lacked necessary skills or education ;  &gt; 45-54 years ;  &gt; Males ;</t>
  </si>
  <si>
    <t>South Australia ;  &gt;&gt; Lacked necessary skills or education ;  &gt; 45-54 years ;  &gt; Females ;</t>
  </si>
  <si>
    <t>South Australia ;  &gt;&gt; Considered too young or too old by employers ;  &gt; 45-54 years ;  Persons ;</t>
  </si>
  <si>
    <t>South Australia ;  &gt;&gt; Considered too young or too old by employers ;  &gt; 45-54 years ;  &gt; Males ;</t>
  </si>
  <si>
    <t>South Australia ;  &gt;&gt; Considered too young or too old by employers ;  &gt; 45-54 years ;  &gt; Females ;</t>
  </si>
  <si>
    <t>South Australia ;  &gt;&gt;&gt; Considered too young by employers ;  &gt; 45-54 years ;  Persons ;</t>
  </si>
  <si>
    <t>South Australia ;  &gt;&gt;&gt; Considered too young by employers ;  &gt; 45-54 years ;  &gt; Males ;</t>
  </si>
  <si>
    <t>South Australia ;  &gt;&gt;&gt; Considered too young by employers ;  &gt; 45-54 years ;  &gt; Females ;</t>
  </si>
  <si>
    <t>South Australia ;  &gt;&gt;&gt; Considered too old by employers ;  &gt; 45-54 years ;  Persons ;</t>
  </si>
  <si>
    <t>South Australia ;  &gt;&gt;&gt; Considered too old by employers ;  &gt; 45-54 years ;  &gt; Males ;</t>
  </si>
  <si>
    <t>South Australia ;  &gt;&gt;&gt; Considered too old by employers ;  &gt; 45-54 years ;  &gt; Females ;</t>
  </si>
  <si>
    <t>South Australia ;  &gt;&gt; Insufficient work experience ;  &gt; 45-54 years ;  Persons ;</t>
  </si>
  <si>
    <t>South Australia ;  &gt;&gt; Insufficient work experience ;  &gt; 45-54 years ;  &gt; Males ;</t>
  </si>
  <si>
    <t>South Australia ;  &gt;&gt; Insufficient work experience ;  &gt; 45-54 years ;  &gt; Females ;</t>
  </si>
  <si>
    <t>South Australia ;  &gt;&gt; No vacancies at all ;  &gt; 45-54 years ;  Persons ;</t>
  </si>
  <si>
    <t>South Australia ;  &gt;&gt; No vacancies at all ;  &gt; 45-54 years ;  &gt; Males ;</t>
  </si>
  <si>
    <t>South Australia ;  &gt;&gt; No vacancies at all ;  &gt; 45-54 years ;  &gt; Females ;</t>
  </si>
  <si>
    <t>South Australia ;  &gt;&gt; No vacancies in line of work ;  &gt; 45-54 years ;  Persons ;</t>
  </si>
  <si>
    <t>South Australia ;  &gt;&gt; No vacancies in line of work ;  &gt; 45-54 years ;  &gt; Males ;</t>
  </si>
  <si>
    <t>South Australia ;  &gt;&gt; No vacancies in line of work ;  &gt; 45-54 years ;  &gt; Females ;</t>
  </si>
  <si>
    <t>South Australia ;  &gt;&gt; Too far to travel or transport problems ;  &gt; 45-54 years ;  Persons ;</t>
  </si>
  <si>
    <t>South Australia ;  &gt;&gt; Too far to travel or transport problems ;  &gt; 45-54 years ;  &gt; Males ;</t>
  </si>
  <si>
    <t>South Australia ;  &gt;&gt; Too far to travel or transport problems ;  &gt; 45-54 years ;  &gt; Females ;</t>
  </si>
  <si>
    <t>South Australia ;  &gt;&gt; Own ill health or disability ;  &gt; 45-54 years ;  Persons ;</t>
  </si>
  <si>
    <t>South Australia ;  &gt;&gt; Own ill health or disability ;  &gt; 45-54 years ;  &gt; Males ;</t>
  </si>
  <si>
    <t>South Australia ;  &gt;&gt; Own ill health or disability ;  &gt; 45-54 years ;  &gt; Females ;</t>
  </si>
  <si>
    <t>South Australia ;  &gt;&gt; Language difficulties ;  &gt; 45-54 years ;  Persons ;</t>
  </si>
  <si>
    <t>South Australia ;  &gt;&gt; Language difficulties ;  &gt; 45-54 years ;  &gt; Males ;</t>
  </si>
  <si>
    <t>South Australia ;  &gt;&gt; Language difficulties ;  &gt; 45-54 years ;  &gt; Females ;</t>
  </si>
  <si>
    <t>South Australia ;  &gt;&gt; No jobs with suitable hours ;  &gt; 45-54 years ;  Persons ;</t>
  </si>
  <si>
    <t>South Australia ;  &gt;&gt; No jobs with suitable hours ;  &gt; 45-54 years ;  &gt; Males ;</t>
  </si>
  <si>
    <t>South Australia ;  &gt;&gt; No jobs with suitable hours ;  &gt; 45-54 years ;  &gt; Females ;</t>
  </si>
  <si>
    <t>South Australia ;  &gt;&gt; Child care or other family considerations ;  &gt; 45-54 years ;  Persons ;</t>
  </si>
  <si>
    <t>South Australia ;  &gt;&gt; Child care or other family considerations ;  &gt; 45-54 years ;  &gt; Males ;</t>
  </si>
  <si>
    <t>South Australia ;  &gt;&gt; Child care or other family considerations ;  &gt; 45-54 years ;  &gt; Females ;</t>
  </si>
  <si>
    <t>South Australia ;  &gt;&gt; No feedback from employers ;  &gt; 45-54 years ;  Persons ;</t>
  </si>
  <si>
    <t>South Australia ;  &gt;&gt; No feedback from employers ;  &gt; 45-54 years ;  &gt; Males ;</t>
  </si>
  <si>
    <t>South Australia ;  &gt;&gt; No feedback from employers ;  &gt; 45-54 years ;  &gt; Females ;</t>
  </si>
  <si>
    <t>South Australia ;  &gt;&gt; Other difficulties ;  &gt; 45-54 years ;  Persons ;</t>
  </si>
  <si>
    <t>South Australia ;  &gt;&gt; Other difficulties ;  &gt; 45-54 years ;  &gt; Males ;</t>
  </si>
  <si>
    <t>South Australia ;  &gt;&gt; Other difficulties ;  &gt; 45-54 years ;  &gt; Females ;</t>
  </si>
  <si>
    <t>South Australia ;  &gt; Did not have difficulty finding work ;  &gt; 45-54 years ;  Persons ;</t>
  </si>
  <si>
    <t>South Australia ;  &gt; Did not have difficulty finding work ;  &gt; 45-54 years ;  &gt; Males ;</t>
  </si>
  <si>
    <t>South Australia ;  &gt; Did not have difficulty finding work ;  &gt; 45-54 years ;  &gt; Females ;</t>
  </si>
  <si>
    <t>Western Australia ;  Unemployed total ;  &gt; 45-54 years ;  Persons ;</t>
  </si>
  <si>
    <t>Western Australia ;  Unemployed total ;  &gt; 45-54 years ;  &gt; Males ;</t>
  </si>
  <si>
    <t>Western Australia ;  Unemployed total ;  &gt; 45-54 years ;  &gt; Females ;</t>
  </si>
  <si>
    <t>Western Australia ;  &gt; Had difficulty finding work ;  &gt; 45-54 years ;  Persons ;</t>
  </si>
  <si>
    <t>Western Australia ;  &gt; Had difficulty finding work ;  &gt; 45-54 years ;  &gt; Males ;</t>
  </si>
  <si>
    <t>Western Australia ;  &gt; Had difficulty finding work ;  &gt; 45-54 years ;  &gt; Females ;</t>
  </si>
  <si>
    <t>Western Australia ;  &gt;&gt; Too many applicants for available jobs ;  &gt; 45-54 years ;  Persons ;</t>
  </si>
  <si>
    <t>Western Australia ;  &gt;&gt; Too many applicants for available jobs ;  &gt; 45-54 years ;  &gt; Males ;</t>
  </si>
  <si>
    <t>Western Australia ;  &gt;&gt; Too many applicants for available jobs ;  &gt; 45-54 years ;  &gt; Females ;</t>
  </si>
  <si>
    <t>Western Australia ;  &gt;&gt; Lacked necessary skills or education ;  &gt; 45-54 years ;  Persons ;</t>
  </si>
  <si>
    <t>Western Australia ;  &gt;&gt; Lacked necessary skills or education ;  &gt; 45-54 years ;  &gt; Males ;</t>
  </si>
  <si>
    <t>Western Australia ;  &gt;&gt; Lacked necessary skills or education ;  &gt; 45-54 years ;  &gt; Females ;</t>
  </si>
  <si>
    <t>Western Australia ;  &gt;&gt; Considered too young or too old by employers ;  &gt; 45-54 years ;  Persons ;</t>
  </si>
  <si>
    <t>Western Australia ;  &gt;&gt; Considered too young or too old by employers ;  &gt; 45-54 years ;  &gt; Males ;</t>
  </si>
  <si>
    <t>Western Australia ;  &gt;&gt; Considered too young or too old by employers ;  &gt; 45-54 years ;  &gt; Females ;</t>
  </si>
  <si>
    <t>Western Australia ;  &gt;&gt;&gt; Considered too young by employers ;  &gt; 45-54 years ;  Persons ;</t>
  </si>
  <si>
    <t>Western Australia ;  &gt;&gt;&gt; Considered too young by employers ;  &gt; 45-54 years ;  &gt; Males ;</t>
  </si>
  <si>
    <t>Western Australia ;  &gt;&gt;&gt; Considered too young by employers ;  &gt; 45-54 years ;  &gt; Females ;</t>
  </si>
  <si>
    <t>Western Australia ;  &gt;&gt;&gt; Considered too old by employers ;  &gt; 45-54 years ;  Persons ;</t>
  </si>
  <si>
    <t>Western Australia ;  &gt;&gt;&gt; Considered too old by employers ;  &gt; 45-54 years ;  &gt; Males ;</t>
  </si>
  <si>
    <t>Western Australia ;  &gt;&gt;&gt; Considered too old by employers ;  &gt; 45-54 years ;  &gt; Females ;</t>
  </si>
  <si>
    <t>Western Australia ;  &gt;&gt; Insufficient work experience ;  &gt; 45-54 years ;  Persons ;</t>
  </si>
  <si>
    <t>Western Australia ;  &gt;&gt; Insufficient work experience ;  &gt; 45-54 years ;  &gt; Males ;</t>
  </si>
  <si>
    <t>Western Australia ;  &gt;&gt; Insufficient work experience ;  &gt; 45-54 years ;  &gt; Females ;</t>
  </si>
  <si>
    <t>Western Australia ;  &gt;&gt; No vacancies at all ;  &gt; 45-54 years ;  Persons ;</t>
  </si>
  <si>
    <t>Western Australia ;  &gt;&gt; No vacancies at all ;  &gt; 45-54 years ;  &gt; Males ;</t>
  </si>
  <si>
    <t>Western Australia ;  &gt;&gt; No vacancies at all ;  &gt; 45-54 years ;  &gt; Females ;</t>
  </si>
  <si>
    <t>Western Australia ;  &gt;&gt; No vacancies in line of work ;  &gt; 45-54 years ;  Persons ;</t>
  </si>
  <si>
    <t>Western Australia ;  &gt;&gt; No vacancies in line of work ;  &gt; 45-54 years ;  &gt; Males ;</t>
  </si>
  <si>
    <t>Western Australia ;  &gt;&gt; No vacancies in line of work ;  &gt; 45-54 years ;  &gt; Females ;</t>
  </si>
  <si>
    <t>Western Australia ;  &gt;&gt; Too far to travel or transport problems ;  &gt; 45-54 years ;  Persons ;</t>
  </si>
  <si>
    <t>Western Australia ;  &gt;&gt; Too far to travel or transport problems ;  &gt; 45-54 years ;  &gt; Males ;</t>
  </si>
  <si>
    <t>Western Australia ;  &gt;&gt; Too far to travel or transport problems ;  &gt; 45-54 years ;  &gt; Females ;</t>
  </si>
  <si>
    <t>Western Australia ;  &gt;&gt; Own ill health or disability ;  &gt; 45-54 years ;  Persons ;</t>
  </si>
  <si>
    <t>Western Australia ;  &gt;&gt; Own ill health or disability ;  &gt; 45-54 years ;  &gt; Males ;</t>
  </si>
  <si>
    <t>Western Australia ;  &gt;&gt; Own ill health or disability ;  &gt; 45-54 years ;  &gt; Females ;</t>
  </si>
  <si>
    <t>Western Australia ;  &gt;&gt; Language difficulties ;  &gt; 45-54 years ;  Persons ;</t>
  </si>
  <si>
    <t>Western Australia ;  &gt;&gt; Language difficulties ;  &gt; 45-54 years ;  &gt; Males ;</t>
  </si>
  <si>
    <t>Western Australia ;  &gt;&gt; Language difficulties ;  &gt; 45-54 years ;  &gt; Females ;</t>
  </si>
  <si>
    <t>Western Australia ;  &gt;&gt; No jobs with suitable hours ;  &gt; 45-54 years ;  Persons ;</t>
  </si>
  <si>
    <t>Western Australia ;  &gt;&gt; No jobs with suitable hours ;  &gt; 45-54 years ;  &gt; Males ;</t>
  </si>
  <si>
    <t>Western Australia ;  &gt;&gt; No jobs with suitable hours ;  &gt; 45-54 years ;  &gt; Females ;</t>
  </si>
  <si>
    <t>Western Australia ;  &gt;&gt; Child care or other family considerations ;  &gt; 45-54 years ;  Persons ;</t>
  </si>
  <si>
    <t>Western Australia ;  &gt;&gt; Child care or other family considerations ;  &gt; 45-54 years ;  &gt; Males ;</t>
  </si>
  <si>
    <t>Western Australia ;  &gt;&gt; Child care or other family considerations ;  &gt; 45-54 years ;  &gt; Females ;</t>
  </si>
  <si>
    <t>Western Australia ;  &gt;&gt; No feedback from employers ;  &gt; 45-54 years ;  Persons ;</t>
  </si>
  <si>
    <t>Western Australia ;  &gt;&gt; No feedback from employers ;  &gt; 45-54 years ;  &gt; Males ;</t>
  </si>
  <si>
    <t>Western Australia ;  &gt;&gt; No feedback from employers ;  &gt; 45-54 years ;  &gt; Females ;</t>
  </si>
  <si>
    <t>Western Australia ;  &gt;&gt; Other difficulties ;  &gt; 45-54 years ;  Persons ;</t>
  </si>
  <si>
    <t>Western Australia ;  &gt;&gt; Other difficulties ;  &gt; 45-54 years ;  &gt; Males ;</t>
  </si>
  <si>
    <t>Western Australia ;  &gt;&gt; Other difficulties ;  &gt; 45-54 years ;  &gt; Females ;</t>
  </si>
  <si>
    <t>Western Australia ;  &gt; Did not have difficulty finding work ;  &gt; 45-54 years ;  Persons ;</t>
  </si>
  <si>
    <t>Western Australia ;  &gt; Did not have difficulty finding work ;  &gt; 45-54 years ;  &gt; Males ;</t>
  </si>
  <si>
    <t>Western Australia ;  &gt; Did not have difficulty finding work ;  &gt; 45-54 years ;  &gt; Females ;</t>
  </si>
  <si>
    <t>Tasmania ;  Unemployed total ;  &gt; 45-54 years ;  Persons ;</t>
  </si>
  <si>
    <t>Tasmania ;  Unemployed total ;  &gt; 45-54 years ;  &gt; Males ;</t>
  </si>
  <si>
    <t>Tasmania ;  Unemployed total ;  &gt; 45-54 years ;  &gt; Females ;</t>
  </si>
  <si>
    <t>Tasmania ;  &gt; Had difficulty finding work ;  &gt; 45-54 years ;  Persons ;</t>
  </si>
  <si>
    <t>Tasmania ;  &gt; Had difficulty finding work ;  &gt; 45-54 years ;  &gt; Males ;</t>
  </si>
  <si>
    <t>Tasmania ;  &gt; Had difficulty finding work ;  &gt; 45-54 years ;  &gt; Females ;</t>
  </si>
  <si>
    <t>Tasmania ;  &gt;&gt; Too many applicants for available jobs ;  &gt; 45-54 years ;  Persons ;</t>
  </si>
  <si>
    <t>Tasmania ;  &gt;&gt; Too many applicants for available jobs ;  &gt; 45-54 years ;  &gt; Males ;</t>
  </si>
  <si>
    <t>Tasmania ;  &gt;&gt; Too many applicants for available jobs ;  &gt; 45-54 years ;  &gt; Females ;</t>
  </si>
  <si>
    <t>Tasmania ;  &gt;&gt; Lacked necessary skills or education ;  &gt; 45-54 years ;  Persons ;</t>
  </si>
  <si>
    <t>Tasmania ;  &gt;&gt; Lacked necessary skills or education ;  &gt; 45-54 years ;  &gt; Males ;</t>
  </si>
  <si>
    <t>Tasmania ;  &gt;&gt; Lacked necessary skills or education ;  &gt; 45-54 years ;  &gt; Females ;</t>
  </si>
  <si>
    <t>Tasmania ;  &gt;&gt; Considered too young or too old by employers ;  &gt; 45-54 years ;  Persons ;</t>
  </si>
  <si>
    <t>Tasmania ;  &gt;&gt; Considered too young or too old by employers ;  &gt; 45-54 years ;  &gt; Males ;</t>
  </si>
  <si>
    <t>Tasmania ;  &gt;&gt; Considered too young or too old by employers ;  &gt; 45-54 years ;  &gt; Females ;</t>
  </si>
  <si>
    <t>Tasmania ;  &gt;&gt;&gt; Considered too young by employers ;  &gt; 45-54 years ;  Persons ;</t>
  </si>
  <si>
    <t>Tasmania ;  &gt;&gt;&gt; Considered too young by employers ;  &gt; 45-54 years ;  &gt; Males ;</t>
  </si>
  <si>
    <t>Tasmania ;  &gt;&gt;&gt; Considered too young by employers ;  &gt; 45-54 years ;  &gt; Females ;</t>
  </si>
  <si>
    <t>Tasmania ;  &gt;&gt;&gt; Considered too old by employers ;  &gt; 45-54 years ;  Persons ;</t>
  </si>
  <si>
    <t>Tasmania ;  &gt;&gt;&gt; Considered too old by employers ;  &gt; 45-54 years ;  &gt; Males ;</t>
  </si>
  <si>
    <t>Tasmania ;  &gt;&gt;&gt; Considered too old by employers ;  &gt; 45-54 years ;  &gt; Females ;</t>
  </si>
  <si>
    <t>Tasmania ;  &gt;&gt; Insufficient work experience ;  &gt; 45-54 years ;  Persons ;</t>
  </si>
  <si>
    <t>Tasmania ;  &gt;&gt; Insufficient work experience ;  &gt; 45-54 years ;  &gt; Males ;</t>
  </si>
  <si>
    <t>Tasmania ;  &gt;&gt; Insufficient work experience ;  &gt; 45-54 years ;  &gt; Females ;</t>
  </si>
  <si>
    <t>Tasmania ;  &gt;&gt; No vacancies at all ;  &gt; 45-54 years ;  Persons ;</t>
  </si>
  <si>
    <t>Tasmania ;  &gt;&gt; No vacancies at all ;  &gt; 45-54 years ;  &gt; Males ;</t>
  </si>
  <si>
    <t>Tasmania ;  &gt;&gt; No vacancies at all ;  &gt; 45-54 years ;  &gt; Females ;</t>
  </si>
  <si>
    <t>Tasmania ;  &gt;&gt; No vacancies in line of work ;  &gt; 45-54 years ;  Persons ;</t>
  </si>
  <si>
    <t>Tasmania ;  &gt;&gt; No vacancies in line of work ;  &gt; 45-54 years ;  &gt; Males ;</t>
  </si>
  <si>
    <t>Tasmania ;  &gt;&gt; No vacancies in line of work ;  &gt; 45-54 years ;  &gt; Females ;</t>
  </si>
  <si>
    <t>Tasmania ;  &gt;&gt; Too far to travel or transport problems ;  &gt; 45-54 years ;  Persons ;</t>
  </si>
  <si>
    <t>Tasmania ;  &gt;&gt; Too far to travel or transport problems ;  &gt; 45-54 years ;  &gt; Males ;</t>
  </si>
  <si>
    <t>Tasmania ;  &gt;&gt; Too far to travel or transport problems ;  &gt; 45-54 years ;  &gt; Females ;</t>
  </si>
  <si>
    <t>Tasmania ;  &gt;&gt; Own ill health or disability ;  &gt; 45-54 years ;  Persons ;</t>
  </si>
  <si>
    <t>Tasmania ;  &gt;&gt; Own ill health or disability ;  &gt; 45-54 years ;  &gt; Males ;</t>
  </si>
  <si>
    <t>Tasmania ;  &gt;&gt; Own ill health or disability ;  &gt; 45-54 years ;  &gt; Females ;</t>
  </si>
  <si>
    <t>Tasmania ;  &gt;&gt; Language difficulties ;  &gt; 45-54 years ;  Persons ;</t>
  </si>
  <si>
    <t>Tasmania ;  &gt;&gt; Language difficulties ;  &gt; 45-54 years ;  &gt; Males ;</t>
  </si>
  <si>
    <t>Tasmania ;  &gt;&gt; Language difficulties ;  &gt; 45-54 years ;  &gt; Females ;</t>
  </si>
  <si>
    <t>Tasmania ;  &gt;&gt; No jobs with suitable hours ;  &gt; 45-54 years ;  Persons ;</t>
  </si>
  <si>
    <t>Tasmania ;  &gt;&gt; No jobs with suitable hours ;  &gt; 45-54 years ;  &gt; Males ;</t>
  </si>
  <si>
    <t>Tasmania ;  &gt;&gt; No jobs with suitable hours ;  &gt; 45-54 years ;  &gt; Females ;</t>
  </si>
  <si>
    <t>Tasmania ;  &gt;&gt; Child care or other family considerations ;  &gt; 45-54 years ;  Persons ;</t>
  </si>
  <si>
    <t>Tasmania ;  &gt;&gt; Child care or other family considerations ;  &gt; 45-54 years ;  &gt; Males ;</t>
  </si>
  <si>
    <t>Tasmania ;  &gt;&gt; Child care or other family considerations ;  &gt; 45-54 years ;  &gt; Females ;</t>
  </si>
  <si>
    <t>Tasmania ;  &gt;&gt; No feedback from employers ;  &gt; 45-54 years ;  Persons ;</t>
  </si>
  <si>
    <t>Tasmania ;  &gt;&gt; No feedback from employers ;  &gt; 45-54 years ;  &gt; Males ;</t>
  </si>
  <si>
    <t>Tasmania ;  &gt;&gt; No feedback from employers ;  &gt; 45-54 years ;  &gt; Females ;</t>
  </si>
  <si>
    <t>Tasmania ;  &gt;&gt; Other difficulties ;  &gt; 45-54 years ;  Persons ;</t>
  </si>
  <si>
    <t>Tasmania ;  &gt;&gt; Other difficulties ;  &gt; 45-54 years ;  &gt; Males ;</t>
  </si>
  <si>
    <t>Tasmania ;  &gt;&gt; Other difficulties ;  &gt; 45-54 years ;  &gt; Females ;</t>
  </si>
  <si>
    <t>Tasmania ;  &gt; Did not have difficulty finding work ;  &gt; 45-54 years ;  Persons ;</t>
  </si>
  <si>
    <t>Tasmania ;  &gt; Did not have difficulty finding work ;  &gt; 45-54 years ;  &gt; Males ;</t>
  </si>
  <si>
    <t>Tasmania ;  &gt; Did not have difficulty finding work ;  &gt; 45-54 years ;  &gt; Females ;</t>
  </si>
  <si>
    <t>Northern Territory ;  Unemployed total ;  &gt; 45-54 years ;  Persons ;</t>
  </si>
  <si>
    <t>Northern Territory ;  Unemployed total ;  &gt; 45-54 years ;  &gt; Males ;</t>
  </si>
  <si>
    <t>Northern Territory ;  Unemployed total ;  &gt; 45-54 years ;  &gt; Females ;</t>
  </si>
  <si>
    <t>Northern Territory ;  &gt; Had difficulty finding work ;  &gt; 45-54 years ;  Persons ;</t>
  </si>
  <si>
    <t>Northern Territory ;  &gt; Had difficulty finding work ;  &gt; 45-54 years ;  &gt; Males ;</t>
  </si>
  <si>
    <t>Northern Territory ;  &gt; Had difficulty finding work ;  &gt; 45-54 years ;  &gt; Females ;</t>
  </si>
  <si>
    <t>Northern Territory ;  &gt;&gt; Too many applicants for available jobs ;  &gt; 45-54 years ;  Persons ;</t>
  </si>
  <si>
    <t>Northern Territory ;  &gt;&gt; Too many applicants for available jobs ;  &gt; 45-54 years ;  &gt; Males ;</t>
  </si>
  <si>
    <t>Northern Territory ;  &gt;&gt; Too many applicants for available jobs ;  &gt; 45-54 years ;  &gt; Females ;</t>
  </si>
  <si>
    <t>Northern Territory ;  &gt;&gt; Lacked necessary skills or education ;  &gt; 45-54 years ;  Persons ;</t>
  </si>
  <si>
    <t>Northern Territory ;  &gt;&gt; Lacked necessary skills or education ;  &gt; 45-54 years ;  &gt; Males ;</t>
  </si>
  <si>
    <t>Northern Territory ;  &gt;&gt; Lacked necessary skills or education ;  &gt; 45-54 years ;  &gt; Females ;</t>
  </si>
  <si>
    <t>Northern Territory ;  &gt;&gt; Considered too young or too old by employers ;  &gt; 45-54 years ;  Persons ;</t>
  </si>
  <si>
    <t>Northern Territory ;  &gt;&gt; Considered too young or too old by employers ;  &gt; 45-54 years ;  &gt; Males ;</t>
  </si>
  <si>
    <t>Northern Territory ;  &gt;&gt; Considered too young or too old by employers ;  &gt; 45-54 years ;  &gt; Females ;</t>
  </si>
  <si>
    <t>Northern Territory ;  &gt;&gt;&gt; Considered too young by employers ;  &gt; 45-54 years ;  Persons ;</t>
  </si>
  <si>
    <t>Northern Territory ;  &gt;&gt;&gt; Considered too young by employers ;  &gt; 45-54 years ;  &gt; Males ;</t>
  </si>
  <si>
    <t>Northern Territory ;  &gt;&gt;&gt; Considered too young by employers ;  &gt; 45-54 years ;  &gt; Females ;</t>
  </si>
  <si>
    <t>Northern Territory ;  &gt;&gt;&gt; Considered too old by employers ;  &gt; 45-54 years ;  Persons ;</t>
  </si>
  <si>
    <t>Northern Territory ;  &gt;&gt;&gt; Considered too old by employers ;  &gt; 45-54 years ;  &gt; Males ;</t>
  </si>
  <si>
    <t>Northern Territory ;  &gt;&gt;&gt; Considered too old by employers ;  &gt; 45-54 years ;  &gt; Females ;</t>
  </si>
  <si>
    <t>Northern Territory ;  &gt;&gt; Insufficient work experience ;  &gt; 45-54 years ;  Persons ;</t>
  </si>
  <si>
    <t>Northern Territory ;  &gt;&gt; Insufficient work experience ;  &gt; 45-54 years ;  &gt; Males ;</t>
  </si>
  <si>
    <t>Northern Territory ;  &gt;&gt; Insufficient work experience ;  &gt; 45-54 years ;  &gt; Females ;</t>
  </si>
  <si>
    <t>Northern Territory ;  &gt;&gt; No vacancies at all ;  &gt; 45-54 years ;  Persons ;</t>
  </si>
  <si>
    <t>Northern Territory ;  &gt;&gt; No vacancies at all ;  &gt; 45-54 years ;  &gt; Males ;</t>
  </si>
  <si>
    <t>Northern Territory ;  &gt;&gt; No vacancies at all ;  &gt; 45-54 years ;  &gt; Females ;</t>
  </si>
  <si>
    <t>Northern Territory ;  &gt;&gt; No vacancies in line of work ;  &gt; 45-54 years ;  Persons ;</t>
  </si>
  <si>
    <t>Northern Territory ;  &gt;&gt; No vacancies in line of work ;  &gt; 45-54 years ;  &gt; Males ;</t>
  </si>
  <si>
    <t>Northern Territory ;  &gt;&gt; No vacancies in line of work ;  &gt; 45-54 years ;  &gt; Females ;</t>
  </si>
  <si>
    <t>Northern Territory ;  &gt;&gt; Too far to travel or transport problems ;  &gt; 45-54 years ;  Persons ;</t>
  </si>
  <si>
    <t>Northern Territory ;  &gt;&gt; Too far to travel or transport problems ;  &gt; 45-54 years ;  &gt; Males ;</t>
  </si>
  <si>
    <t>Northern Territory ;  &gt;&gt; Too far to travel or transport problems ;  &gt; 45-54 years ;  &gt; Females ;</t>
  </si>
  <si>
    <t>Northern Territory ;  &gt;&gt; Own ill health or disability ;  &gt; 45-54 years ;  Persons ;</t>
  </si>
  <si>
    <t>Northern Territory ;  &gt;&gt; Own ill health or disability ;  &gt; 45-54 years ;  &gt; Males ;</t>
  </si>
  <si>
    <t>Northern Territory ;  &gt;&gt; Own ill health or disability ;  &gt; 45-54 years ;  &gt; Females ;</t>
  </si>
  <si>
    <t>Northern Territory ;  &gt;&gt; Language difficulties ;  &gt; 45-54 years ;  Persons ;</t>
  </si>
  <si>
    <t>Northern Territory ;  &gt;&gt; Language difficulties ;  &gt; 45-54 years ;  &gt; Males ;</t>
  </si>
  <si>
    <t>Northern Territory ;  &gt;&gt; Language difficulties ;  &gt; 45-54 years ;  &gt; Females ;</t>
  </si>
  <si>
    <t>Northern Territory ;  &gt;&gt; No jobs with suitable hours ;  &gt; 45-54 years ;  Persons ;</t>
  </si>
  <si>
    <t>Northern Territory ;  &gt;&gt; No jobs with suitable hours ;  &gt; 45-54 years ;  &gt; Males ;</t>
  </si>
  <si>
    <t>Northern Territory ;  &gt;&gt; No jobs with suitable hours ;  &gt; 45-54 years ;  &gt; Females ;</t>
  </si>
  <si>
    <t>Northern Territory ;  &gt;&gt; Child care or other family considerations ;  &gt; 45-54 years ;  Persons ;</t>
  </si>
  <si>
    <t>Northern Territory ;  &gt;&gt; Child care or other family considerations ;  &gt; 45-54 years ;  &gt; Males ;</t>
  </si>
  <si>
    <t>Northern Territory ;  &gt;&gt; Child care or other family considerations ;  &gt; 45-54 years ;  &gt; Females ;</t>
  </si>
  <si>
    <t>Northern Territory ;  &gt;&gt; No feedback from employers ;  &gt; 45-54 years ;  Persons ;</t>
  </si>
  <si>
    <t>Northern Territory ;  &gt;&gt; No feedback from employers ;  &gt; 45-54 years ;  &gt; Males ;</t>
  </si>
  <si>
    <t>Northern Territory ;  &gt;&gt; No feedback from employers ;  &gt; 45-54 years ;  &gt; Females ;</t>
  </si>
  <si>
    <t>Northern Territory ;  &gt;&gt; Other difficulties ;  &gt; 45-54 years ;  Persons ;</t>
  </si>
  <si>
    <t>Northern Territory ;  &gt;&gt; Other difficulties ;  &gt; 45-54 years ;  &gt; Males ;</t>
  </si>
  <si>
    <t>Northern Territory ;  &gt;&gt; Other difficulties ;  &gt; 45-54 years ;  &gt; Females ;</t>
  </si>
  <si>
    <t>Northern Territory ;  &gt; Did not have difficulty finding work ;  &gt; 45-54 years ;  Persons ;</t>
  </si>
  <si>
    <t>Northern Territory ;  &gt; Did not have difficulty finding work ;  &gt; 45-54 years ;  &gt; Males ;</t>
  </si>
  <si>
    <t>Northern Territory ;  &gt; Did not have difficulty finding work ;  &gt; 45-54 years ;  &gt; Females ;</t>
  </si>
  <si>
    <t>Australian Capital Territory ;  Unemployed total ;  &gt; 45-54 years ;  Persons ;</t>
  </si>
  <si>
    <t>Australian Capital Territory ;  Unemployed total ;  &gt; 45-54 years ;  &gt; Males ;</t>
  </si>
  <si>
    <t>Australian Capital Territory ;  Unemployed total ;  &gt; 45-54 years ;  &gt; Females ;</t>
  </si>
  <si>
    <t>Australian Capital Territory ;  &gt; Had difficulty finding work ;  &gt; 45-54 years ;  Persons ;</t>
  </si>
  <si>
    <t>Australian Capital Territory ;  &gt; Had difficulty finding work ;  &gt; 45-54 years ;  &gt; Males ;</t>
  </si>
  <si>
    <t>Australian Capital Territory ;  &gt; Had difficulty finding work ;  &gt; 45-54 years ;  &gt; Females ;</t>
  </si>
  <si>
    <t>Australian Capital Territory ;  &gt;&gt; Too many applicants for available jobs ;  &gt; 45-54 years ;  Persons ;</t>
  </si>
  <si>
    <t>Australian Capital Territory ;  &gt;&gt; Too many applicants for available jobs ;  &gt; 45-54 years ;  &gt; Males ;</t>
  </si>
  <si>
    <t>Australian Capital Territory ;  &gt;&gt; Too many applicants for available jobs ;  &gt; 45-54 years ;  &gt; Females ;</t>
  </si>
  <si>
    <t>Australian Capital Territory ;  &gt;&gt; Lacked necessary skills or education ;  &gt; 45-54 years ;  Persons ;</t>
  </si>
  <si>
    <t>Australian Capital Territory ;  &gt;&gt; Lacked necessary skills or education ;  &gt; 45-54 years ;  &gt; Males ;</t>
  </si>
  <si>
    <t>Australian Capital Territory ;  &gt;&gt; Lacked necessary skills or education ;  &gt; 45-54 years ;  &gt; Females ;</t>
  </si>
  <si>
    <t>Australian Capital Territory ;  &gt;&gt; Considered too young or too old by employers ;  &gt; 45-54 years ;  Persons ;</t>
  </si>
  <si>
    <t>Australian Capital Territory ;  &gt;&gt; Considered too young or too old by employers ;  &gt; 45-54 years ;  &gt; Males ;</t>
  </si>
  <si>
    <t>Australian Capital Territory ;  &gt;&gt; Considered too young or too old by employers ;  &gt; 45-54 years ;  &gt; Females ;</t>
  </si>
  <si>
    <t>Australian Capital Territory ;  &gt;&gt;&gt; Considered too young by employers ;  &gt; 45-54 years ;  Persons ;</t>
  </si>
  <si>
    <t>Australian Capital Territory ;  &gt;&gt;&gt; Considered too young by employers ;  &gt; 45-54 years ;  &gt; Males ;</t>
  </si>
  <si>
    <t>Australian Capital Territory ;  &gt;&gt;&gt; Considered too young by employers ;  &gt; 45-54 years ;  &gt; Females ;</t>
  </si>
  <si>
    <t>Australian Capital Territory ;  &gt;&gt;&gt; Considered too old by employers ;  &gt; 45-54 years ;  Persons ;</t>
  </si>
  <si>
    <t>Australian Capital Territory ;  &gt;&gt;&gt; Considered too old by employers ;  &gt; 45-54 years ;  &gt; Males ;</t>
  </si>
  <si>
    <t>Australian Capital Territory ;  &gt;&gt;&gt; Considered too old by employers ;  &gt; 45-54 years ;  &gt; Females ;</t>
  </si>
  <si>
    <t>Australian Capital Territory ;  &gt;&gt; Insufficient work experience ;  &gt; 45-54 years ;  Persons ;</t>
  </si>
  <si>
    <t>Australian Capital Territory ;  &gt;&gt; Insufficient work experience ;  &gt; 45-54 years ;  &gt; Males ;</t>
  </si>
  <si>
    <t>Australian Capital Territory ;  &gt;&gt; Insufficient work experience ;  &gt; 45-54 years ;  &gt; Females ;</t>
  </si>
  <si>
    <t>Australian Capital Territory ;  &gt;&gt; No vacancies at all ;  &gt; 45-54 years ;  Persons ;</t>
  </si>
  <si>
    <t>Australian Capital Territory ;  &gt;&gt; No vacancies at all ;  &gt; 45-54 years ;  &gt; Males ;</t>
  </si>
  <si>
    <t>Australian Capital Territory ;  &gt;&gt; No vacancies at all ;  &gt; 45-54 years ;  &gt; Females ;</t>
  </si>
  <si>
    <t>Australian Capital Territory ;  &gt;&gt; No vacancies in line of work ;  &gt; 45-54 years ;  Persons ;</t>
  </si>
  <si>
    <t>Australian Capital Territory ;  &gt;&gt; No vacancies in line of work ;  &gt; 45-54 years ;  &gt; Males ;</t>
  </si>
  <si>
    <t>Australian Capital Territory ;  &gt;&gt; No vacancies in line of work ;  &gt; 45-54 years ;  &gt; Females ;</t>
  </si>
  <si>
    <t>Australian Capital Territory ;  &gt;&gt; Too far to travel or transport problems ;  &gt; 45-54 years ;  Persons ;</t>
  </si>
  <si>
    <t>Australian Capital Territory ;  &gt;&gt; Too far to travel or transport problems ;  &gt; 45-54 years ;  &gt; Males ;</t>
  </si>
  <si>
    <t>Australian Capital Territory ;  &gt;&gt; Too far to travel or transport problems ;  &gt; 45-54 years ;  &gt; Females ;</t>
  </si>
  <si>
    <t>Australian Capital Territory ;  &gt;&gt; Own ill health or disability ;  &gt; 45-54 years ;  Persons ;</t>
  </si>
  <si>
    <t>Australian Capital Territory ;  &gt;&gt; Own ill health or disability ;  &gt; 45-54 years ;  &gt; Males ;</t>
  </si>
  <si>
    <t>Australian Capital Territory ;  &gt;&gt; Own ill health or disability ;  &gt; 45-54 years ;  &gt; Females ;</t>
  </si>
  <si>
    <t>Australian Capital Territory ;  &gt;&gt; Language difficulties ;  &gt; 45-54 years ;  Persons ;</t>
  </si>
  <si>
    <t>Australian Capital Territory ;  &gt;&gt; Language difficulties ;  &gt; 45-54 years ;  &gt; Males ;</t>
  </si>
  <si>
    <t>Australian Capital Territory ;  &gt;&gt; Language difficulties ;  &gt; 45-54 years ;  &gt; Females ;</t>
  </si>
  <si>
    <t>Australian Capital Territory ;  &gt;&gt; No jobs with suitable hours ;  &gt; 45-54 years ;  Persons ;</t>
  </si>
  <si>
    <t>Australian Capital Territory ;  &gt;&gt; No jobs with suitable hours ;  &gt; 45-54 years ;  &gt; Males ;</t>
  </si>
  <si>
    <t>Australian Capital Territory ;  &gt;&gt; No jobs with suitable hours ;  &gt; 45-54 years ;  &gt; Females ;</t>
  </si>
  <si>
    <t>Australian Capital Territory ;  &gt;&gt; Child care or other family considerations ;  &gt; 45-54 years ;  Persons ;</t>
  </si>
  <si>
    <t>Australian Capital Territory ;  &gt;&gt; Child care or other family considerations ;  &gt; 45-54 years ;  &gt; Males ;</t>
  </si>
  <si>
    <t>Australian Capital Territory ;  &gt;&gt; Child care or other family considerations ;  &gt; 45-54 years ;  &gt; Females ;</t>
  </si>
  <si>
    <t>Australian Capital Territory ;  &gt;&gt; No feedback from employers ;  &gt; 45-54 years ;  Persons ;</t>
  </si>
  <si>
    <t>Australian Capital Territory ;  &gt;&gt; No feedback from employers ;  &gt; 45-54 years ;  &gt; Males ;</t>
  </si>
  <si>
    <t>Australian Capital Territory ;  &gt;&gt; No feedback from employers ;  &gt; 45-54 years ;  &gt; Females ;</t>
  </si>
  <si>
    <t>Australian Capital Territory ;  &gt;&gt; Other difficulties ;  &gt; 45-54 years ;  Persons ;</t>
  </si>
  <si>
    <t>Australian Capital Territory ;  &gt;&gt; Other difficulties ;  &gt; 45-54 years ;  &gt; Males ;</t>
  </si>
  <si>
    <t>Australian Capital Territory ;  &gt;&gt; Other difficulties ;  &gt; 45-54 years ;  &gt; Females ;</t>
  </si>
  <si>
    <t>Australian Capital Territory ;  &gt; Did not have difficulty finding work ;  &gt; 45-54 years ;  Persons ;</t>
  </si>
  <si>
    <t>Australian Capital Territory ;  &gt; Did not have difficulty finding work ;  &gt; 45-54 years ;  &gt; Males ;</t>
  </si>
  <si>
    <t>Australian Capital Territory ;  &gt; Did not have difficulty finding work ;  &gt; 45-54 years ;  &gt; Females ;</t>
  </si>
  <si>
    <t>Unemployed total ;  &gt; 55 years and over ;  Persons ;</t>
  </si>
  <si>
    <t>Unemployed total ;  &gt; 55 years and over ;  &gt; Males ;</t>
  </si>
  <si>
    <t>Unemployed total ;  &gt; 55 years and over ;  &gt; Females ;</t>
  </si>
  <si>
    <t>Unemployed total ;  &gt;&gt; 55-64 years ;  Persons ;</t>
  </si>
  <si>
    <t>Unemployed total ;  &gt;&gt; 55-64 years ;  &gt; Males ;</t>
  </si>
  <si>
    <t>Unemployed total ;  &gt;&gt; 55-64 years ;  &gt; Females ;</t>
  </si>
  <si>
    <t>&gt; Had difficulty finding work ;  &gt; 55 years and over ;  Persons ;</t>
  </si>
  <si>
    <t>&gt; Had difficulty finding work ;  &gt; 55 years and over ;  &gt; Males ;</t>
  </si>
  <si>
    <t>&gt; Had difficulty finding work ;  &gt; 55 years and over ;  &gt; Females ;</t>
  </si>
  <si>
    <t>&gt; Had difficulty finding work ;  &gt;&gt; 55-64 years ;  Persons ;</t>
  </si>
  <si>
    <t>&gt; Had difficulty finding work ;  &gt;&gt; 55-64 years ;  &gt; Males ;</t>
  </si>
  <si>
    <t>&gt; Had difficulty finding work ;  &gt;&gt; 55-64 years ;  &gt; Females ;</t>
  </si>
  <si>
    <t>&gt;&gt; Too many applicants for available jobs ;  &gt; 55 years and over ;  Persons ;</t>
  </si>
  <si>
    <t>&gt;&gt; Too many applicants for available jobs ;  &gt; 55 years and over ;  &gt; Males ;</t>
  </si>
  <si>
    <t>&gt;&gt; Too many applicants for available jobs ;  &gt; 55 years and over ;  &gt; Females ;</t>
  </si>
  <si>
    <t>&gt;&gt; Too many applicants for available jobs ;  &gt;&gt; 55-64 years ;  Persons ;</t>
  </si>
  <si>
    <t>&gt;&gt; Too many applicants for available jobs ;  &gt;&gt; 55-64 years ;  &gt; Males ;</t>
  </si>
  <si>
    <t>&gt;&gt; Too many applicants for available jobs ;  &gt;&gt; 55-64 years ;  &gt; Females ;</t>
  </si>
  <si>
    <t>&gt;&gt; Lacked necessary skills or education ;  &gt; 55 years and over ;  Persons ;</t>
  </si>
  <si>
    <t>&gt;&gt; Lacked necessary skills or education ;  &gt; 55 years and over ;  &gt; Males ;</t>
  </si>
  <si>
    <t>&gt;&gt; Lacked necessary skills or education ;  &gt; 55 years and over ;  &gt; Females ;</t>
  </si>
  <si>
    <t>&gt;&gt; Lacked necessary skills or education ;  &gt;&gt; 55-64 years ;  Persons ;</t>
  </si>
  <si>
    <t>&gt;&gt; Lacked necessary skills or education ;  &gt;&gt; 55-64 years ;  &gt; Males ;</t>
  </si>
  <si>
    <t>&gt;&gt; Lacked necessary skills or education ;  &gt;&gt; 55-64 years ;  &gt; Females ;</t>
  </si>
  <si>
    <t>&gt;&gt; Considered too young or too old by employers ;  &gt; 55 years and over ;  Persons ;</t>
  </si>
  <si>
    <t>&gt;&gt; Considered too young or too old by employers ;  &gt; 55 years and over ;  &gt; Males ;</t>
  </si>
  <si>
    <t>&gt;&gt; Considered too young or too old by employers ;  &gt; 55 years and over ;  &gt; Females ;</t>
  </si>
  <si>
    <t>&gt;&gt; Considered too young or too old by employers ;  &gt;&gt; 55-64 years ;  Persons ;</t>
  </si>
  <si>
    <t>&gt;&gt; Considered too young or too old by employers ;  &gt;&gt; 55-64 years ;  &gt; Males ;</t>
  </si>
  <si>
    <t>&gt;&gt; Considered too young or too old by employers ;  &gt;&gt; 55-64 years ;  &gt; Females ;</t>
  </si>
  <si>
    <t>&gt;&gt;&gt; Considered too young by employers ;  &gt; 55 years and over ;  Persons ;</t>
  </si>
  <si>
    <t>&gt;&gt;&gt; Considered too young by employers ;  &gt; 55 years and over ;  &gt; Males ;</t>
  </si>
  <si>
    <t>&gt;&gt;&gt; Considered too young by employers ;  &gt; 55 years and over ;  &gt; Females ;</t>
  </si>
  <si>
    <t>&gt;&gt;&gt; Considered too young by employers ;  &gt;&gt; 55-64 years ;  Persons ;</t>
  </si>
  <si>
    <t>&gt;&gt;&gt; Considered too young by employers ;  &gt;&gt; 55-64 years ;  &gt; Males ;</t>
  </si>
  <si>
    <t>&gt;&gt;&gt; Considered too young by employers ;  &gt;&gt; 55-64 years ;  &gt; Females ;</t>
  </si>
  <si>
    <t>&gt;&gt;&gt; Considered too old by employers ;  &gt; 55 years and over ;  Persons ;</t>
  </si>
  <si>
    <t>&gt;&gt;&gt; Considered too old by employers ;  &gt; 55 years and over ;  &gt; Males ;</t>
  </si>
  <si>
    <t>&gt;&gt;&gt; Considered too old by employers ;  &gt; 55 years and over ;  &gt; Females ;</t>
  </si>
  <si>
    <t>&gt;&gt;&gt; Considered too old by employers ;  &gt;&gt; 55-64 years ;  Persons ;</t>
  </si>
  <si>
    <t>&gt;&gt;&gt; Considered too old by employers ;  &gt;&gt; 55-64 years ;  &gt; Males ;</t>
  </si>
  <si>
    <t>&gt;&gt;&gt; Considered too old by employers ;  &gt;&gt; 55-64 years ;  &gt; Females ;</t>
  </si>
  <si>
    <t>&gt;&gt; Insufficient work experience ;  &gt; 55 years and over ;  Persons ;</t>
  </si>
  <si>
    <t>&gt;&gt; Insufficient work experience ;  &gt; 55 years and over ;  &gt; Males ;</t>
  </si>
  <si>
    <t>&gt;&gt; Insufficient work experience ;  &gt; 55 years and over ;  &gt; Females ;</t>
  </si>
  <si>
    <t>&gt;&gt; Insufficient work experience ;  &gt;&gt; 55-64 years ;  Persons ;</t>
  </si>
  <si>
    <t>&gt;&gt; Insufficient work experience ;  &gt;&gt; 55-64 years ;  &gt; Males ;</t>
  </si>
  <si>
    <t>&gt;&gt; Insufficient work experience ;  &gt;&gt; 55-64 years ;  &gt; Females ;</t>
  </si>
  <si>
    <t>&gt;&gt; No vacancies at all ;  &gt; 55 years and over ;  Persons ;</t>
  </si>
  <si>
    <t>&gt;&gt; No vacancies at all ;  &gt; 55 years and over ;  &gt; Males ;</t>
  </si>
  <si>
    <t>&gt;&gt; No vacancies at all ;  &gt; 55 years and over ;  &gt; Females ;</t>
  </si>
  <si>
    <t>&gt;&gt; No vacancies at all ;  &gt;&gt; 55-64 years ;  Persons ;</t>
  </si>
  <si>
    <t>&gt;&gt; No vacancies at all ;  &gt;&gt; 55-64 years ;  &gt; Males ;</t>
  </si>
  <si>
    <t>&gt;&gt; No vacancies at all ;  &gt;&gt; 55-64 years ;  &gt; Females ;</t>
  </si>
  <si>
    <t>&gt;&gt; No vacancies in line of work ;  &gt; 55 years and over ;  Persons ;</t>
  </si>
  <si>
    <t>&gt;&gt; No vacancies in line of work ;  &gt; 55 years and over ;  &gt; Males ;</t>
  </si>
  <si>
    <t>&gt;&gt; No vacancies in line of work ;  &gt; 55 years and over ;  &gt; Females ;</t>
  </si>
  <si>
    <t>&gt;&gt; No vacancies in line of work ;  &gt;&gt; 55-64 years ;  Persons ;</t>
  </si>
  <si>
    <t>&gt;&gt; No vacancies in line of work ;  &gt;&gt; 55-64 years ;  &gt; Males ;</t>
  </si>
  <si>
    <t>&gt;&gt; No vacancies in line of work ;  &gt;&gt; 55-64 years ;  &gt; Females ;</t>
  </si>
  <si>
    <t>&gt;&gt; Too far to travel or transport problems ;  &gt; 55 years and over ;  Persons ;</t>
  </si>
  <si>
    <t>&gt;&gt; Too far to travel or transport problems ;  &gt; 55 years and over ;  &gt; Males ;</t>
  </si>
  <si>
    <t>&gt;&gt; Too far to travel or transport problems ;  &gt; 55 years and over ;  &gt; Females ;</t>
  </si>
  <si>
    <t>&gt;&gt; Too far to travel or transport problems ;  &gt;&gt; 55-64 years ;  Persons ;</t>
  </si>
  <si>
    <t>&gt;&gt; Too far to travel or transport problems ;  &gt;&gt; 55-64 years ;  &gt; Males ;</t>
  </si>
  <si>
    <t>&gt;&gt; Too far to travel or transport problems ;  &gt;&gt; 55-64 years ;  &gt; Females ;</t>
  </si>
  <si>
    <t>&gt;&gt; Own ill health or disability ;  &gt; 55 years and over ;  Persons ;</t>
  </si>
  <si>
    <t>&gt;&gt; Own ill health or disability ;  &gt; 55 years and over ;  &gt; Males ;</t>
  </si>
  <si>
    <t>&gt;&gt; Own ill health or disability ;  &gt; 55 years and over ;  &gt; Females ;</t>
  </si>
  <si>
    <t>&gt;&gt; Own ill health or disability ;  &gt;&gt; 55-64 years ;  Persons ;</t>
  </si>
  <si>
    <t>&gt;&gt; Own ill health or disability ;  &gt;&gt; 55-64 years ;  &gt; Males ;</t>
  </si>
  <si>
    <t>&gt;&gt; Own ill health or disability ;  &gt;&gt; 55-64 years ;  &gt; Females ;</t>
  </si>
  <si>
    <t>&gt;&gt; Language difficulties ;  &gt; 55 years and over ;  Persons ;</t>
  </si>
  <si>
    <t>&gt;&gt; Language difficulties ;  &gt; 55 years and over ;  &gt; Males ;</t>
  </si>
  <si>
    <t>&gt;&gt; Language difficulties ;  &gt; 55 years and over ;  &gt; Females ;</t>
  </si>
  <si>
    <t>&gt;&gt; Language difficulties ;  &gt;&gt; 55-64 years ;  Persons ;</t>
  </si>
  <si>
    <t>&gt;&gt; Language difficulties ;  &gt;&gt; 55-64 years ;  &gt; Males ;</t>
  </si>
  <si>
    <t>&gt;&gt; Language difficulties ;  &gt;&gt; 55-64 years ;  &gt; Females ;</t>
  </si>
  <si>
    <t>&gt;&gt; No jobs with suitable hours ;  &gt; 55 years and over ;  Persons ;</t>
  </si>
  <si>
    <t>&gt;&gt; No jobs with suitable hours ;  &gt; 55 years and over ;  &gt; Males ;</t>
  </si>
  <si>
    <t>&gt;&gt; No jobs with suitable hours ;  &gt; 55 years and over ;  &gt; Females ;</t>
  </si>
  <si>
    <t>&gt;&gt; No jobs with suitable hours ;  &gt;&gt; 55-64 years ;  Persons ;</t>
  </si>
  <si>
    <t>&gt;&gt; No jobs with suitable hours ;  &gt;&gt; 55-64 years ;  &gt; Males ;</t>
  </si>
  <si>
    <t>&gt;&gt; No jobs with suitable hours ;  &gt;&gt; 55-64 years ;  &gt; Females ;</t>
  </si>
  <si>
    <t>&gt;&gt; Child care or other family considerations ;  &gt; 55 years and over ;  Persons ;</t>
  </si>
  <si>
    <t>&gt;&gt; Child care or other family considerations ;  &gt; 55 years and over ;  &gt; Males ;</t>
  </si>
  <si>
    <t>&gt;&gt; Child care or other family considerations ;  &gt; 55 years and over ;  &gt; Females ;</t>
  </si>
  <si>
    <t>&gt;&gt; Child care or other family considerations ;  &gt;&gt; 55-64 years ;  Persons ;</t>
  </si>
  <si>
    <t>&gt;&gt; Child care or other family considerations ;  &gt;&gt; 55-64 years ;  &gt; Males ;</t>
  </si>
  <si>
    <t>&gt;&gt; Child care or other family considerations ;  &gt;&gt; 55-64 years ;  &gt; Females ;</t>
  </si>
  <si>
    <t>&gt;&gt; No feedback from employers ;  &gt; 55 years and over ;  Persons ;</t>
  </si>
  <si>
    <t>&gt;&gt; No feedback from employers ;  &gt; 55 years and over ;  &gt; Males ;</t>
  </si>
  <si>
    <t>&gt;&gt; No feedback from employers ;  &gt; 55 years and over ;  &gt; Females ;</t>
  </si>
  <si>
    <t>&gt;&gt; No feedback from employers ;  &gt;&gt; 55-64 years ;  Persons ;</t>
  </si>
  <si>
    <t>&gt;&gt; No feedback from employers ;  &gt;&gt; 55-64 years ;  &gt; Males ;</t>
  </si>
  <si>
    <t>&gt;&gt; No feedback from employers ;  &gt;&gt; 55-64 years ;  &gt; Females ;</t>
  </si>
  <si>
    <t>&gt;&gt; Other difficulties ;  &gt; 55 years and over ;  Persons ;</t>
  </si>
  <si>
    <t>&gt;&gt; Other difficulties ;  &gt; 55 years and over ;  &gt; Males ;</t>
  </si>
  <si>
    <t>&gt;&gt; Other difficulties ;  &gt; 55 years and over ;  &gt; Females ;</t>
  </si>
  <si>
    <t>&gt;&gt; Other difficulties ;  &gt;&gt; 55-64 years ;  Persons ;</t>
  </si>
  <si>
    <t>&gt;&gt; Other difficulties ;  &gt;&gt; 55-64 years ;  &gt; Males ;</t>
  </si>
  <si>
    <t>&gt;&gt; Other difficulties ;  &gt;&gt; 55-64 years ;  &gt; Females ;</t>
  </si>
  <si>
    <t>&gt; Did not have difficulty finding work ;  &gt; 55 years and over ;  Persons ;</t>
  </si>
  <si>
    <t>&gt; Did not have difficulty finding work ;  &gt; 55 years and over ;  &gt; Males ;</t>
  </si>
  <si>
    <t>&gt; Did not have difficulty finding work ;  &gt; 55 years and over ;  &gt; Females ;</t>
  </si>
  <si>
    <t>&gt; Did not have difficulty finding work ;  &gt;&gt; 55-64 years ;  Persons ;</t>
  </si>
  <si>
    <t>&gt; Did not have difficulty finding work ;  &gt;&gt; 55-64 years ;  &gt; Males ;</t>
  </si>
  <si>
    <t>&gt; Did not have difficulty finding work ;  &gt;&gt; 55-64 years ;  &gt; Females ;</t>
  </si>
  <si>
    <t>New South Wales ;  Unemployed total ;  &gt; 55 years and over ;  Persons ;</t>
  </si>
  <si>
    <t>New South Wales ;  Unemployed total ;  &gt; 55 years and over ;  &gt; Males ;</t>
  </si>
  <si>
    <t>New South Wales ;  Unemployed total ;  &gt; 55 years and over ;  &gt; Females ;</t>
  </si>
  <si>
    <t>New South Wales ;  Unemployed total ;  &gt;&gt; 55-64 years ;  Persons ;</t>
  </si>
  <si>
    <t>New South Wales ;  Unemployed total ;  &gt;&gt; 55-64 years ;  &gt; Males ;</t>
  </si>
  <si>
    <t>New South Wales ;  Unemployed total ;  &gt;&gt; 55-64 years ;  &gt; Females ;</t>
  </si>
  <si>
    <t>New South Wales ;  &gt; Had difficulty finding work ;  &gt; 55 years and over ;  Persons ;</t>
  </si>
  <si>
    <t>New South Wales ;  &gt; Had difficulty finding work ;  &gt; 55 years and over ;  &gt; Males ;</t>
  </si>
  <si>
    <t>New South Wales ;  &gt; Had difficulty finding work ;  &gt; 55 years and over ;  &gt; Females ;</t>
  </si>
  <si>
    <t>New South Wales ;  &gt; Had difficulty finding work ;  &gt;&gt; 55-64 years ;  Persons ;</t>
  </si>
  <si>
    <t>New South Wales ;  &gt; Had difficulty finding work ;  &gt;&gt; 55-64 years ;  &gt; Males ;</t>
  </si>
  <si>
    <t>New South Wales ;  &gt; Had difficulty finding work ;  &gt;&gt; 55-64 years ;  &gt; Females ;</t>
  </si>
  <si>
    <t>New South Wales ;  &gt;&gt; Too many applicants for available jobs ;  &gt; 55 years and over ;  Persons ;</t>
  </si>
  <si>
    <t>New South Wales ;  &gt;&gt; Too many applicants for available jobs ;  &gt; 55 years and over ;  &gt; Males ;</t>
  </si>
  <si>
    <t>New South Wales ;  &gt;&gt; Too many applicants for available jobs ;  &gt; 55 years and over ;  &gt; Females ;</t>
  </si>
  <si>
    <t>New South Wales ;  &gt;&gt; Too many applicants for available jobs ;  &gt;&gt; 55-64 years ;  Persons ;</t>
  </si>
  <si>
    <t>New South Wales ;  &gt;&gt; Too many applicants for available jobs ;  &gt;&gt; 55-64 years ;  &gt; Males ;</t>
  </si>
  <si>
    <t>New South Wales ;  &gt;&gt; Too many applicants for available jobs ;  &gt;&gt; 55-64 years ;  &gt; Females ;</t>
  </si>
  <si>
    <t>New South Wales ;  &gt;&gt; Lacked necessary skills or education ;  &gt; 55 years and over ;  Persons ;</t>
  </si>
  <si>
    <t>New South Wales ;  &gt;&gt; Lacked necessary skills or education ;  &gt; 55 years and over ;  &gt; Males ;</t>
  </si>
  <si>
    <t>New South Wales ;  &gt;&gt; Lacked necessary skills or education ;  &gt; 55 years and over ;  &gt; Females ;</t>
  </si>
  <si>
    <t>New South Wales ;  &gt;&gt; Lacked necessary skills or education ;  &gt;&gt; 55-64 years ;  Persons ;</t>
  </si>
  <si>
    <t>New South Wales ;  &gt;&gt; Lacked necessary skills or education ;  &gt;&gt; 55-64 years ;  &gt; Males ;</t>
  </si>
  <si>
    <t>New South Wales ;  &gt;&gt; Lacked necessary skills or education ;  &gt;&gt; 55-64 years ;  &gt; Females ;</t>
  </si>
  <si>
    <t>New South Wales ;  &gt;&gt; Considered too young or too old by employers ;  &gt; 55 years and over ;  Persons ;</t>
  </si>
  <si>
    <t>New South Wales ;  &gt;&gt; Considered too young or too old by employers ;  &gt; 55 years and over ;  &gt; Males ;</t>
  </si>
  <si>
    <t>New South Wales ;  &gt;&gt; Considered too young or too old by employers ;  &gt; 55 years and over ;  &gt; Females ;</t>
  </si>
  <si>
    <t>New South Wales ;  &gt;&gt; Considered too young or too old by employers ;  &gt;&gt; 55-64 years ;  Persons ;</t>
  </si>
  <si>
    <t>New South Wales ;  &gt;&gt; Considered too young or too old by employers ;  &gt;&gt; 55-64 years ;  &gt; Males ;</t>
  </si>
  <si>
    <t>New South Wales ;  &gt;&gt; Considered too young or too old by employers ;  &gt;&gt; 55-64 years ;  &gt; Females ;</t>
  </si>
  <si>
    <t>New South Wales ;  &gt;&gt;&gt; Considered too young by employers ;  &gt; 55 years and over ;  Persons ;</t>
  </si>
  <si>
    <t>New South Wales ;  &gt;&gt;&gt; Considered too young by employers ;  &gt; 55 years and over ;  &gt; Males ;</t>
  </si>
  <si>
    <t>New South Wales ;  &gt;&gt;&gt; Considered too young by employers ;  &gt; 55 years and over ;  &gt; Females ;</t>
  </si>
  <si>
    <t>New South Wales ;  &gt;&gt;&gt; Considered too young by employers ;  &gt;&gt; 55-64 years ;  Persons ;</t>
  </si>
  <si>
    <t>New South Wales ;  &gt;&gt;&gt; Considered too young by employers ;  &gt;&gt; 55-64 years ;  &gt; Males ;</t>
  </si>
  <si>
    <t>New South Wales ;  &gt;&gt;&gt; Considered too young by employers ;  &gt;&gt; 55-64 years ;  &gt; Females ;</t>
  </si>
  <si>
    <t>New South Wales ;  &gt;&gt;&gt; Considered too old by employers ;  &gt; 55 years and over ;  Persons ;</t>
  </si>
  <si>
    <t>New South Wales ;  &gt;&gt;&gt; Considered too old by employers ;  &gt; 55 years and over ;  &gt; Males ;</t>
  </si>
  <si>
    <t>New South Wales ;  &gt;&gt;&gt; Considered too old by employers ;  &gt; 55 years and over ;  &gt; Females ;</t>
  </si>
  <si>
    <t>New South Wales ;  &gt;&gt;&gt; Considered too old by employers ;  &gt;&gt; 55-64 years ;  Persons ;</t>
  </si>
  <si>
    <t>New South Wales ;  &gt;&gt;&gt; Considered too old by employers ;  &gt;&gt; 55-64 years ;  &gt; Males ;</t>
  </si>
  <si>
    <t>New South Wales ;  &gt;&gt;&gt; Considered too old by employers ;  &gt;&gt; 55-64 years ;  &gt; Females ;</t>
  </si>
  <si>
    <t>New South Wales ;  &gt;&gt; Insufficient work experience ;  &gt; 55 years and over ;  Persons ;</t>
  </si>
  <si>
    <t>New South Wales ;  &gt;&gt; Insufficient work experience ;  &gt; 55 years and over ;  &gt; Males ;</t>
  </si>
  <si>
    <t>New South Wales ;  &gt;&gt; Insufficient work experience ;  &gt; 55 years and over ;  &gt; Females ;</t>
  </si>
  <si>
    <t>New South Wales ;  &gt;&gt; Insufficient work experience ;  &gt;&gt; 55-64 years ;  Persons ;</t>
  </si>
  <si>
    <t>New South Wales ;  &gt;&gt; Insufficient work experience ;  &gt;&gt; 55-64 years ;  &gt; Males ;</t>
  </si>
  <si>
    <t>New South Wales ;  &gt;&gt; Insufficient work experience ;  &gt;&gt; 55-64 years ;  &gt; Females ;</t>
  </si>
  <si>
    <t>New South Wales ;  &gt;&gt; No vacancies at all ;  &gt; 55 years and over ;  Persons ;</t>
  </si>
  <si>
    <t>New South Wales ;  &gt;&gt; No vacancies at all ;  &gt; 55 years and over ;  &gt; Males ;</t>
  </si>
  <si>
    <t>New South Wales ;  &gt;&gt; No vacancies at all ;  &gt; 55 years and over ;  &gt; Females ;</t>
  </si>
  <si>
    <t>New South Wales ;  &gt;&gt; No vacancies at all ;  &gt;&gt; 55-64 years ;  Persons ;</t>
  </si>
  <si>
    <t>New South Wales ;  &gt;&gt; No vacancies at all ;  &gt;&gt; 55-64 years ;  &gt; Males ;</t>
  </si>
  <si>
    <t>New South Wales ;  &gt;&gt; No vacancies at all ;  &gt;&gt; 55-64 years ;  &gt; Females ;</t>
  </si>
  <si>
    <t>New South Wales ;  &gt;&gt; No vacancies in line of work ;  &gt; 55 years and over ;  Persons ;</t>
  </si>
  <si>
    <t>New South Wales ;  &gt;&gt; No vacancies in line of work ;  &gt; 55 years and over ;  &gt; Males ;</t>
  </si>
  <si>
    <t>New South Wales ;  &gt;&gt; No vacancies in line of work ;  &gt; 55 years and over ;  &gt; Females ;</t>
  </si>
  <si>
    <t>New South Wales ;  &gt;&gt; No vacancies in line of work ;  &gt;&gt; 55-64 years ;  Persons ;</t>
  </si>
  <si>
    <t>New South Wales ;  &gt;&gt; No vacancies in line of work ;  &gt;&gt; 55-64 years ;  &gt; Males ;</t>
  </si>
  <si>
    <t>New South Wales ;  &gt;&gt; No vacancies in line of work ;  &gt;&gt; 55-64 years ;  &gt; Females ;</t>
  </si>
  <si>
    <t>New South Wales ;  &gt;&gt; Too far to travel or transport problems ;  &gt; 55 years and over ;  Persons ;</t>
  </si>
  <si>
    <t>New South Wales ;  &gt;&gt; Too far to travel or transport problems ;  &gt; 55 years and over ;  &gt; Males ;</t>
  </si>
  <si>
    <t>New South Wales ;  &gt;&gt; Too far to travel or transport problems ;  &gt; 55 years and over ;  &gt; Females ;</t>
  </si>
  <si>
    <t>New South Wales ;  &gt;&gt; Too far to travel or transport problems ;  &gt;&gt; 55-64 years ;  Persons ;</t>
  </si>
  <si>
    <t>New South Wales ;  &gt;&gt; Too far to travel or transport problems ;  &gt;&gt; 55-64 years ;  &gt; Males ;</t>
  </si>
  <si>
    <t>New South Wales ;  &gt;&gt; Too far to travel or transport problems ;  &gt;&gt; 55-64 years ;  &gt; Females ;</t>
  </si>
  <si>
    <t>New South Wales ;  &gt;&gt; Own ill health or disability ;  &gt; 55 years and over ;  Persons ;</t>
  </si>
  <si>
    <t>New South Wales ;  &gt;&gt; Own ill health or disability ;  &gt; 55 years and over ;  &gt; Males ;</t>
  </si>
  <si>
    <t>New South Wales ;  &gt;&gt; Own ill health or disability ;  &gt; 55 years and over ;  &gt; Females ;</t>
  </si>
  <si>
    <t>New South Wales ;  &gt;&gt; Own ill health or disability ;  &gt;&gt; 55-64 years ;  Persons ;</t>
  </si>
  <si>
    <t>New South Wales ;  &gt;&gt; Own ill health or disability ;  &gt;&gt; 55-64 years ;  &gt; Males ;</t>
  </si>
  <si>
    <t>New South Wales ;  &gt;&gt; Own ill health or disability ;  &gt;&gt; 55-64 years ;  &gt; Females ;</t>
  </si>
  <si>
    <t>New South Wales ;  &gt;&gt; Language difficulties ;  &gt; 55 years and over ;  Persons ;</t>
  </si>
  <si>
    <t>New South Wales ;  &gt;&gt; Language difficulties ;  &gt; 55 years and over ;  &gt; Males ;</t>
  </si>
  <si>
    <t>New South Wales ;  &gt;&gt; Language difficulties ;  &gt; 55 years and over ;  &gt; Females ;</t>
  </si>
  <si>
    <t>New South Wales ;  &gt;&gt; Language difficulties ;  &gt;&gt; 55-64 years ;  Persons ;</t>
  </si>
  <si>
    <t>New South Wales ;  &gt;&gt; Language difficulties ;  &gt;&gt; 55-64 years ;  &gt; Males ;</t>
  </si>
  <si>
    <t>New South Wales ;  &gt;&gt; Language difficulties ;  &gt;&gt; 55-64 years ;  &gt; Females ;</t>
  </si>
  <si>
    <t>New South Wales ;  &gt;&gt; No jobs with suitable hours ;  &gt; 55 years and over ;  Persons ;</t>
  </si>
  <si>
    <t>New South Wales ;  &gt;&gt; No jobs with suitable hours ;  &gt; 55 years and over ;  &gt; Males ;</t>
  </si>
  <si>
    <t>New South Wales ;  &gt;&gt; No jobs with suitable hours ;  &gt; 55 years and over ;  &gt; Females ;</t>
  </si>
  <si>
    <t>New South Wales ;  &gt;&gt; No jobs with suitable hours ;  &gt;&gt; 55-64 years ;  Persons ;</t>
  </si>
  <si>
    <t>New South Wales ;  &gt;&gt; No jobs with suitable hours ;  &gt;&gt; 55-64 years ;  &gt; Males ;</t>
  </si>
  <si>
    <t>New South Wales ;  &gt;&gt; No jobs with suitable hours ;  &gt;&gt; 55-64 years ;  &gt; Females ;</t>
  </si>
  <si>
    <t>New South Wales ;  &gt;&gt; Child care or other family considerations ;  &gt; 55 years and over ;  Persons ;</t>
  </si>
  <si>
    <t>New South Wales ;  &gt;&gt; Child care or other family considerations ;  &gt; 55 years and over ;  &gt; Males ;</t>
  </si>
  <si>
    <t>New South Wales ;  &gt;&gt; Child care or other family considerations ;  &gt; 55 years and over ;  &gt; Females ;</t>
  </si>
  <si>
    <t>New South Wales ;  &gt;&gt; Child care or other family considerations ;  &gt;&gt; 55-64 years ;  Persons ;</t>
  </si>
  <si>
    <t>New South Wales ;  &gt;&gt; Child care or other family considerations ;  &gt;&gt; 55-64 years ;  &gt; Males ;</t>
  </si>
  <si>
    <t>New South Wales ;  &gt;&gt; Child care or other family considerations ;  &gt;&gt; 55-64 years ;  &gt; Females ;</t>
  </si>
  <si>
    <t>New South Wales ;  &gt;&gt; No feedback from employers ;  &gt; 55 years and over ;  Persons ;</t>
  </si>
  <si>
    <t>New South Wales ;  &gt;&gt; No feedback from employers ;  &gt; 55 years and over ;  &gt; Males ;</t>
  </si>
  <si>
    <t>New South Wales ;  &gt;&gt; No feedback from employers ;  &gt; 55 years and over ;  &gt; Females ;</t>
  </si>
  <si>
    <t>New South Wales ;  &gt;&gt; No feedback from employers ;  &gt;&gt; 55-64 years ;  Persons ;</t>
  </si>
  <si>
    <t>New South Wales ;  &gt;&gt; No feedback from employers ;  &gt;&gt; 55-64 years ;  &gt; Males ;</t>
  </si>
  <si>
    <t>New South Wales ;  &gt;&gt; No feedback from employers ;  &gt;&gt; 55-64 years ;  &gt; Females ;</t>
  </si>
  <si>
    <t>New South Wales ;  &gt;&gt; Other difficulties ;  &gt; 55 years and over ;  Persons ;</t>
  </si>
  <si>
    <t>New South Wales ;  &gt;&gt; Other difficulties ;  &gt; 55 years and over ;  &gt; Males ;</t>
  </si>
  <si>
    <t>New South Wales ;  &gt;&gt; Other difficulties ;  &gt; 55 years and over ;  &gt; Females ;</t>
  </si>
  <si>
    <t>New South Wales ;  &gt;&gt; Other difficulties ;  &gt;&gt; 55-64 years ;  Persons ;</t>
  </si>
  <si>
    <t>New South Wales ;  &gt;&gt; Other difficulties ;  &gt;&gt; 55-64 years ;  &gt; Males ;</t>
  </si>
  <si>
    <t>New South Wales ;  &gt;&gt; Other difficulties ;  &gt;&gt; 55-64 years ;  &gt; Females ;</t>
  </si>
  <si>
    <t>New South Wales ;  &gt; Did not have difficulty finding work ;  &gt; 55 years and over ;  Persons ;</t>
  </si>
  <si>
    <t>New South Wales ;  &gt; Did not have difficulty finding work ;  &gt; 55 years and over ;  &gt; Males ;</t>
  </si>
  <si>
    <t>New South Wales ;  &gt; Did not have difficulty finding work ;  &gt; 55 years and over ;  &gt; Females ;</t>
  </si>
  <si>
    <t>New South Wales ;  &gt; Did not have difficulty finding work ;  &gt;&gt; 55-64 years ;  Persons ;</t>
  </si>
  <si>
    <t>New South Wales ;  &gt; Did not have difficulty finding work ;  &gt;&gt; 55-64 years ;  &gt; Males ;</t>
  </si>
  <si>
    <t>New South Wales ;  &gt; Did not have difficulty finding work ;  &gt;&gt; 55-64 years ;  &gt; Females ;</t>
  </si>
  <si>
    <t>Victoria ;  Unemployed total ;  &gt; 55 years and over ;  Persons ;</t>
  </si>
  <si>
    <t>Victoria ;  Unemployed total ;  &gt; 55 years and over ;  &gt; Males ;</t>
  </si>
  <si>
    <t>Victoria ;  Unemployed total ;  &gt; 55 years and over ;  &gt; Females ;</t>
  </si>
  <si>
    <t>Victoria ;  Unemployed total ;  &gt;&gt; 55-64 years ;  Persons ;</t>
  </si>
  <si>
    <t>Victoria ;  Unemployed total ;  &gt;&gt; 55-64 years ;  &gt; Males ;</t>
  </si>
  <si>
    <t>Victoria ;  Unemployed total ;  &gt;&gt; 55-64 years ;  &gt; Females ;</t>
  </si>
  <si>
    <t>Victoria ;  &gt; Had difficulty finding work ;  &gt; 55 years and over ;  Persons ;</t>
  </si>
  <si>
    <t>Victoria ;  &gt; Had difficulty finding work ;  &gt; 55 years and over ;  &gt; Males ;</t>
  </si>
  <si>
    <t>Victoria ;  &gt; Had difficulty finding work ;  &gt; 55 years and over ;  &gt; Females ;</t>
  </si>
  <si>
    <t>Victoria ;  &gt; Had difficulty finding work ;  &gt;&gt; 55-64 years ;  Persons ;</t>
  </si>
  <si>
    <t>Victoria ;  &gt; Had difficulty finding work ;  &gt;&gt; 55-64 years ;  &gt; Males ;</t>
  </si>
  <si>
    <t>Victoria ;  &gt; Had difficulty finding work ;  &gt;&gt; 55-64 years ;  &gt; Females ;</t>
  </si>
  <si>
    <t>Victoria ;  &gt;&gt; Too many applicants for available jobs ;  &gt; 55 years and over ;  Persons ;</t>
  </si>
  <si>
    <t>Victoria ;  &gt;&gt; Too many applicants for available jobs ;  &gt; 55 years and over ;  &gt; Males ;</t>
  </si>
  <si>
    <t>Victoria ;  &gt;&gt; Too many applicants for available jobs ;  &gt; 55 years and over ;  &gt; Females ;</t>
  </si>
  <si>
    <t>Victoria ;  &gt;&gt; Too many applicants for available jobs ;  &gt;&gt; 55-64 years ;  Persons ;</t>
  </si>
  <si>
    <t>Victoria ;  &gt;&gt; Too many applicants for available jobs ;  &gt;&gt; 55-64 years ;  &gt; Males ;</t>
  </si>
  <si>
    <t>Victoria ;  &gt;&gt; Too many applicants for available jobs ;  &gt;&gt; 55-64 years ;  &gt; Females ;</t>
  </si>
  <si>
    <t>Victoria ;  &gt;&gt; Lacked necessary skills or education ;  &gt; 55 years and over ;  Persons ;</t>
  </si>
  <si>
    <t>Victoria ;  &gt;&gt; Lacked necessary skills or education ;  &gt; 55 years and over ;  &gt; Males ;</t>
  </si>
  <si>
    <t>Victoria ;  &gt;&gt; Lacked necessary skills or education ;  &gt; 55 years and over ;  &gt; Females ;</t>
  </si>
  <si>
    <t>Victoria ;  &gt;&gt; Lacked necessary skills or education ;  &gt;&gt; 55-64 years ;  Persons ;</t>
  </si>
  <si>
    <t>Victoria ;  &gt;&gt; Lacked necessary skills or education ;  &gt;&gt; 55-64 years ;  &gt; Males ;</t>
  </si>
  <si>
    <t>Victoria ;  &gt;&gt; Lacked necessary skills or education ;  &gt;&gt; 55-64 years ;  &gt; Females ;</t>
  </si>
  <si>
    <t>Victoria ;  &gt;&gt; Considered too young or too old by employers ;  &gt; 55 years and over ;  Persons ;</t>
  </si>
  <si>
    <t>Victoria ;  &gt;&gt; Considered too young or too old by employers ;  &gt; 55 years and over ;  &gt; Males ;</t>
  </si>
  <si>
    <t>Victoria ;  &gt;&gt; Considered too young or too old by employers ;  &gt; 55 years and over ;  &gt; Females ;</t>
  </si>
  <si>
    <t>Victoria ;  &gt;&gt; Considered too young or too old by employers ;  &gt;&gt; 55-64 years ;  Persons ;</t>
  </si>
  <si>
    <t>Victoria ;  &gt;&gt; Considered too young or too old by employers ;  &gt;&gt; 55-64 years ;  &gt; Males ;</t>
  </si>
  <si>
    <t>Victoria ;  &gt;&gt; Considered too young or too old by employers ;  &gt;&gt; 55-64 years ;  &gt; Females ;</t>
  </si>
  <si>
    <t>Victoria ;  &gt;&gt;&gt; Considered too young by employers ;  &gt; 55 years and over ;  Persons ;</t>
  </si>
  <si>
    <t>Victoria ;  &gt;&gt;&gt; Considered too young by employers ;  &gt; 55 years and over ;  &gt; Males ;</t>
  </si>
  <si>
    <t>Victoria ;  &gt;&gt;&gt; Considered too young by employers ;  &gt; 55 years and over ;  &gt; Females ;</t>
  </si>
  <si>
    <t>Victoria ;  &gt;&gt;&gt; Considered too young by employers ;  &gt;&gt; 55-64 years ;  Persons ;</t>
  </si>
  <si>
    <t>Victoria ;  &gt;&gt;&gt; Considered too young by employers ;  &gt;&gt; 55-64 years ;  &gt; Males ;</t>
  </si>
  <si>
    <t>Victoria ;  &gt;&gt;&gt; Considered too young by employers ;  &gt;&gt; 55-64 years ;  &gt; Females ;</t>
  </si>
  <si>
    <t>Victoria ;  &gt;&gt;&gt; Considered too old by employers ;  &gt; 55 years and over ;  Persons ;</t>
  </si>
  <si>
    <t>Victoria ;  &gt;&gt;&gt; Considered too old by employers ;  &gt; 55 years and over ;  &gt; Males ;</t>
  </si>
  <si>
    <t>Victoria ;  &gt;&gt;&gt; Considered too old by employers ;  &gt; 55 years and over ;  &gt; Females ;</t>
  </si>
  <si>
    <t>Victoria ;  &gt;&gt;&gt; Considered too old by employers ;  &gt;&gt; 55-64 years ;  Persons ;</t>
  </si>
  <si>
    <t>Victoria ;  &gt;&gt;&gt; Considered too old by employers ;  &gt;&gt; 55-64 years ;  &gt; Males ;</t>
  </si>
  <si>
    <t>Victoria ;  &gt;&gt;&gt; Considered too old by employers ;  &gt;&gt; 55-64 years ;  &gt; Females ;</t>
  </si>
  <si>
    <t>Victoria ;  &gt;&gt; Insufficient work experience ;  &gt; 55 years and over ;  Persons ;</t>
  </si>
  <si>
    <t>Victoria ;  &gt;&gt; Insufficient work experience ;  &gt; 55 years and over ;  &gt; Males ;</t>
  </si>
  <si>
    <t>Victoria ;  &gt;&gt; Insufficient work experience ;  &gt; 55 years and over ;  &gt; Females ;</t>
  </si>
  <si>
    <t>Victoria ;  &gt;&gt; Insufficient work experience ;  &gt;&gt; 55-64 years ;  Persons ;</t>
  </si>
  <si>
    <t>Victoria ;  &gt;&gt; Insufficient work experience ;  &gt;&gt; 55-64 years ;  &gt; Males ;</t>
  </si>
  <si>
    <t>Victoria ;  &gt;&gt; Insufficient work experience ;  &gt;&gt; 55-64 years ;  &gt; Females ;</t>
  </si>
  <si>
    <t>Victoria ;  &gt;&gt; No vacancies at all ;  &gt; 55 years and over ;  Persons ;</t>
  </si>
  <si>
    <t>Victoria ;  &gt;&gt; No vacancies at all ;  &gt; 55 years and over ;  &gt; Males ;</t>
  </si>
  <si>
    <t>Victoria ;  &gt;&gt; No vacancies at all ;  &gt; 55 years and over ;  &gt; Females ;</t>
  </si>
  <si>
    <t>Victoria ;  &gt;&gt; No vacancies at all ;  &gt;&gt; 55-64 years ;  Persons ;</t>
  </si>
  <si>
    <t>Victoria ;  &gt;&gt; No vacancies at all ;  &gt;&gt; 55-64 years ;  &gt; Males ;</t>
  </si>
  <si>
    <t>Victoria ;  &gt;&gt; No vacancies at all ;  &gt;&gt; 55-64 years ;  &gt; Females ;</t>
  </si>
  <si>
    <t>Victoria ;  &gt;&gt; No vacancies in line of work ;  &gt; 55 years and over ;  Persons ;</t>
  </si>
  <si>
    <t>Victoria ;  &gt;&gt; No vacancies in line of work ;  &gt; 55 years and over ;  &gt; Males ;</t>
  </si>
  <si>
    <t>Victoria ;  &gt;&gt; No vacancies in line of work ;  &gt; 55 years and over ;  &gt; Females ;</t>
  </si>
  <si>
    <t>Victoria ;  &gt;&gt; No vacancies in line of work ;  &gt;&gt; 55-64 years ;  Persons ;</t>
  </si>
  <si>
    <t>Victoria ;  &gt;&gt; No vacancies in line of work ;  &gt;&gt; 55-64 years ;  &gt; Males ;</t>
  </si>
  <si>
    <t>Victoria ;  &gt;&gt; No vacancies in line of work ;  &gt;&gt; 55-64 years ;  &gt; Females ;</t>
  </si>
  <si>
    <t>Victoria ;  &gt;&gt; Too far to travel or transport problems ;  &gt; 55 years and over ;  Persons ;</t>
  </si>
  <si>
    <t>Victoria ;  &gt;&gt; Too far to travel or transport problems ;  &gt; 55 years and over ;  &gt; Males ;</t>
  </si>
  <si>
    <t>Victoria ;  &gt;&gt; Too far to travel or transport problems ;  &gt; 55 years and over ;  &gt; Females ;</t>
  </si>
  <si>
    <t>Victoria ;  &gt;&gt; Too far to travel or transport problems ;  &gt;&gt; 55-64 years ;  Persons ;</t>
  </si>
  <si>
    <t>Victoria ;  &gt;&gt; Too far to travel or transport problems ;  &gt;&gt; 55-64 years ;  &gt; Males ;</t>
  </si>
  <si>
    <t>Victoria ;  &gt;&gt; Too far to travel or transport problems ;  &gt;&gt; 55-64 years ;  &gt; Females ;</t>
  </si>
  <si>
    <t>Victoria ;  &gt;&gt; Own ill health or disability ;  &gt; 55 years and over ;  Persons ;</t>
  </si>
  <si>
    <t>Victoria ;  &gt;&gt; Own ill health or disability ;  &gt; 55 years and over ;  &gt; Males ;</t>
  </si>
  <si>
    <t>Victoria ;  &gt;&gt; Own ill health or disability ;  &gt; 55 years and over ;  &gt; Females ;</t>
  </si>
  <si>
    <t>Victoria ;  &gt;&gt; Own ill health or disability ;  &gt;&gt; 55-64 years ;  Persons ;</t>
  </si>
  <si>
    <t>Victoria ;  &gt;&gt; Own ill health or disability ;  &gt;&gt; 55-64 years ;  &gt; Males ;</t>
  </si>
  <si>
    <t>Victoria ;  &gt;&gt; Own ill health or disability ;  &gt;&gt; 55-64 years ;  &gt; Females ;</t>
  </si>
  <si>
    <t>Victoria ;  &gt;&gt; Language difficulties ;  &gt; 55 years and over ;  Persons ;</t>
  </si>
  <si>
    <t>Victoria ;  &gt;&gt; Language difficulties ;  &gt; 55 years and over ;  &gt; Males ;</t>
  </si>
  <si>
    <t>Victoria ;  &gt;&gt; Language difficulties ;  &gt; 55 years and over ;  &gt; Females ;</t>
  </si>
  <si>
    <t>Victoria ;  &gt;&gt; Language difficulties ;  &gt;&gt; 55-64 years ;  Persons ;</t>
  </si>
  <si>
    <t>Victoria ;  &gt;&gt; Language difficulties ;  &gt;&gt; 55-64 years ;  &gt; Males ;</t>
  </si>
  <si>
    <t>Victoria ;  &gt;&gt; Language difficulties ;  &gt;&gt; 55-64 years ;  &gt; Females ;</t>
  </si>
  <si>
    <t>Victoria ;  &gt;&gt; No jobs with suitable hours ;  &gt; 55 years and over ;  Persons ;</t>
  </si>
  <si>
    <t>Victoria ;  &gt;&gt; No jobs with suitable hours ;  &gt; 55 years and over ;  &gt; Males ;</t>
  </si>
  <si>
    <t>Victoria ;  &gt;&gt; No jobs with suitable hours ;  &gt; 55 years and over ;  &gt; Females ;</t>
  </si>
  <si>
    <t>Victoria ;  &gt;&gt; No jobs with suitable hours ;  &gt;&gt; 55-64 years ;  Persons ;</t>
  </si>
  <si>
    <t>Victoria ;  &gt;&gt; No jobs with suitable hours ;  &gt;&gt; 55-64 years ;  &gt; Males ;</t>
  </si>
  <si>
    <t>Victoria ;  &gt;&gt; No jobs with suitable hours ;  &gt;&gt; 55-64 years ;  &gt; Females ;</t>
  </si>
  <si>
    <t>Victoria ;  &gt;&gt; Child care or other family considerations ;  &gt; 55 years and over ;  Persons ;</t>
  </si>
  <si>
    <t>Victoria ;  &gt;&gt; Child care or other family considerations ;  &gt; 55 years and over ;  &gt; Males ;</t>
  </si>
  <si>
    <t>Victoria ;  &gt;&gt; Child care or other family considerations ;  &gt; 55 years and over ;  &gt; Females ;</t>
  </si>
  <si>
    <t>Victoria ;  &gt;&gt; Child care or other family considerations ;  &gt;&gt; 55-64 years ;  Persons ;</t>
  </si>
  <si>
    <t>Victoria ;  &gt;&gt; Child care or other family considerations ;  &gt;&gt; 55-64 years ;  &gt; Males ;</t>
  </si>
  <si>
    <t>Victoria ;  &gt;&gt; Child care or other family considerations ;  &gt;&gt; 55-64 years ;  &gt; Females ;</t>
  </si>
  <si>
    <t>Victoria ;  &gt;&gt; No feedback from employers ;  &gt; 55 years and over ;  Persons ;</t>
  </si>
  <si>
    <t>Victoria ;  &gt;&gt; No feedback from employers ;  &gt; 55 years and over ;  &gt; Males ;</t>
  </si>
  <si>
    <t>Victoria ;  &gt;&gt; No feedback from employers ;  &gt; 55 years and over ;  &gt; Females ;</t>
  </si>
  <si>
    <t>Victoria ;  &gt;&gt; No feedback from employers ;  &gt;&gt; 55-64 years ;  Persons ;</t>
  </si>
  <si>
    <t>Victoria ;  &gt;&gt; No feedback from employers ;  &gt;&gt; 55-64 years ;  &gt; Males ;</t>
  </si>
  <si>
    <t>Victoria ;  &gt;&gt; No feedback from employers ;  &gt;&gt; 55-64 years ;  &gt; Females ;</t>
  </si>
  <si>
    <t>Victoria ;  &gt;&gt; Other difficulties ;  &gt; 55 years and over ;  Persons ;</t>
  </si>
  <si>
    <t>Victoria ;  &gt;&gt; Other difficulties ;  &gt; 55 years and over ;  &gt; Males ;</t>
  </si>
  <si>
    <t>Victoria ;  &gt;&gt; Other difficulties ;  &gt; 55 years and over ;  &gt; Females ;</t>
  </si>
  <si>
    <t>Victoria ;  &gt;&gt; Other difficulties ;  &gt;&gt; 55-64 years ;  Persons ;</t>
  </si>
  <si>
    <t>Victoria ;  &gt;&gt; Other difficulties ;  &gt;&gt; 55-64 years ;  &gt; Males ;</t>
  </si>
  <si>
    <t>Victoria ;  &gt;&gt; Other difficulties ;  &gt;&gt; 55-64 years ;  &gt; Females ;</t>
  </si>
  <si>
    <t>Victoria ;  &gt; Did not have difficulty finding work ;  &gt; 55 years and over ;  Persons ;</t>
  </si>
  <si>
    <t>Victoria ;  &gt; Did not have difficulty finding work ;  &gt; 55 years and over ;  &gt; Males ;</t>
  </si>
  <si>
    <t>Victoria ;  &gt; Did not have difficulty finding work ;  &gt; 55 years and over ;  &gt; Females ;</t>
  </si>
  <si>
    <t>Victoria ;  &gt; Did not have difficulty finding work ;  &gt;&gt; 55-64 years ;  Persons ;</t>
  </si>
  <si>
    <t>Victoria ;  &gt; Did not have difficulty finding work ;  &gt;&gt; 55-64 years ;  &gt; Males ;</t>
  </si>
  <si>
    <t>Victoria ;  &gt; Did not have difficulty finding work ;  &gt;&gt; 55-64 years ;  &gt; Females ;</t>
  </si>
  <si>
    <t>Queensland ;  Unemployed total ;  &gt; 55 years and over ;  Persons ;</t>
  </si>
  <si>
    <t>Queensland ;  Unemployed total ;  &gt; 55 years and over ;  &gt; Males ;</t>
  </si>
  <si>
    <t>Queensland ;  Unemployed total ;  &gt; 55 years and over ;  &gt; Females ;</t>
  </si>
  <si>
    <t>Queensland ;  Unemployed total ;  &gt;&gt; 55-64 years ;  Persons ;</t>
  </si>
  <si>
    <t>Queensland ;  Unemployed total ;  &gt;&gt; 55-64 years ;  &gt; Males ;</t>
  </si>
  <si>
    <t>Queensland ;  Unemployed total ;  &gt;&gt; 55-64 years ;  &gt; Females ;</t>
  </si>
  <si>
    <t>Queensland ;  &gt; Had difficulty finding work ;  &gt; 55 years and over ;  Persons ;</t>
  </si>
  <si>
    <t>Queensland ;  &gt; Had difficulty finding work ;  &gt; 55 years and over ;  &gt; Males ;</t>
  </si>
  <si>
    <t>Queensland ;  &gt; Had difficulty finding work ;  &gt; 55 years and over ;  &gt; Females ;</t>
  </si>
  <si>
    <t>Queensland ;  &gt; Had difficulty finding work ;  &gt;&gt; 55-64 years ;  Persons ;</t>
  </si>
  <si>
    <t>Queensland ;  &gt; Had difficulty finding work ;  &gt;&gt; 55-64 years ;  &gt; Males ;</t>
  </si>
  <si>
    <t>Queensland ;  &gt; Had difficulty finding work ;  &gt;&gt; 55-64 years ;  &gt; Females ;</t>
  </si>
  <si>
    <t>Queensland ;  &gt;&gt; Too many applicants for available jobs ;  &gt; 55 years and over ;  Persons ;</t>
  </si>
  <si>
    <t>Queensland ;  &gt;&gt; Too many applicants for available jobs ;  &gt; 55 years and over ;  &gt; Males ;</t>
  </si>
  <si>
    <t>Queensland ;  &gt;&gt; Too many applicants for available jobs ;  &gt; 55 years and over ;  &gt; Females ;</t>
  </si>
  <si>
    <t>Queensland ;  &gt;&gt; Too many applicants for available jobs ;  &gt;&gt; 55-64 years ;  Persons ;</t>
  </si>
  <si>
    <t>Queensland ;  &gt;&gt; Too many applicants for available jobs ;  &gt;&gt; 55-64 years ;  &gt; Males ;</t>
  </si>
  <si>
    <t>Queensland ;  &gt;&gt; Too many applicants for available jobs ;  &gt;&gt; 55-64 years ;  &gt; Females ;</t>
  </si>
  <si>
    <t>Queensland ;  &gt;&gt; Lacked necessary skills or education ;  &gt; 55 years and over ;  Persons ;</t>
  </si>
  <si>
    <t>Queensland ;  &gt;&gt; Lacked necessary skills or education ;  &gt; 55 years and over ;  &gt; Males ;</t>
  </si>
  <si>
    <t>Queensland ;  &gt;&gt; Lacked necessary skills or education ;  &gt; 55 years and over ;  &gt; Females ;</t>
  </si>
  <si>
    <t>Queensland ;  &gt;&gt; Lacked necessary skills or education ;  &gt;&gt; 55-64 years ;  Persons ;</t>
  </si>
  <si>
    <t>Queensland ;  &gt;&gt; Lacked necessary skills or education ;  &gt;&gt; 55-64 years ;  &gt; Males ;</t>
  </si>
  <si>
    <t>Queensland ;  &gt;&gt; Lacked necessary skills or education ;  &gt;&gt; 55-64 years ;  &gt; Females ;</t>
  </si>
  <si>
    <t>Queensland ;  &gt;&gt; Considered too young or too old by employers ;  &gt; 55 years and over ;  Persons ;</t>
  </si>
  <si>
    <t>Queensland ;  &gt;&gt; Considered too young or too old by employers ;  &gt; 55 years and over ;  &gt; Males ;</t>
  </si>
  <si>
    <t>Queensland ;  &gt;&gt; Considered too young or too old by employers ;  &gt; 55 years and over ;  &gt; Females ;</t>
  </si>
  <si>
    <t>Queensland ;  &gt;&gt; Considered too young or too old by employers ;  &gt;&gt; 55-64 years ;  Persons ;</t>
  </si>
  <si>
    <t>Queensland ;  &gt;&gt; Considered too young or too old by employers ;  &gt;&gt; 55-64 years ;  &gt; Males ;</t>
  </si>
  <si>
    <t>Queensland ;  &gt;&gt; Considered too young or too old by employers ;  &gt;&gt; 55-64 years ;  &gt; Females ;</t>
  </si>
  <si>
    <t>Queensland ;  &gt;&gt;&gt; Considered too young by employers ;  &gt; 55 years and over ;  Persons ;</t>
  </si>
  <si>
    <t>Queensland ;  &gt;&gt;&gt; Considered too young by employers ;  &gt; 55 years and over ;  &gt; Males ;</t>
  </si>
  <si>
    <t>Queensland ;  &gt;&gt;&gt; Considered too young by employers ;  &gt; 55 years and over ;  &gt; Females ;</t>
  </si>
  <si>
    <t>Queensland ;  &gt;&gt;&gt; Considered too young by employers ;  &gt;&gt; 55-64 years ;  Persons ;</t>
  </si>
  <si>
    <t>Queensland ;  &gt;&gt;&gt; Considered too young by employers ;  &gt;&gt; 55-64 years ;  &gt; Males ;</t>
  </si>
  <si>
    <t>Queensland ;  &gt;&gt;&gt; Considered too young by employers ;  &gt;&gt; 55-64 years ;  &gt; Females ;</t>
  </si>
  <si>
    <t>Queensland ;  &gt;&gt;&gt; Considered too old by employers ;  &gt; 55 years and over ;  Persons ;</t>
  </si>
  <si>
    <t>Queensland ;  &gt;&gt;&gt; Considered too old by employers ;  &gt; 55 years and over ;  &gt; Males ;</t>
  </si>
  <si>
    <t>Queensland ;  &gt;&gt;&gt; Considered too old by employers ;  &gt; 55 years and over ;  &gt; Females ;</t>
  </si>
  <si>
    <t>Queensland ;  &gt;&gt;&gt; Considered too old by employers ;  &gt;&gt; 55-64 years ;  Persons ;</t>
  </si>
  <si>
    <t>Queensland ;  &gt;&gt;&gt; Considered too old by employers ;  &gt;&gt; 55-64 years ;  &gt; Males ;</t>
  </si>
  <si>
    <t>Queensland ;  &gt;&gt;&gt; Considered too old by employers ;  &gt;&gt; 55-64 years ;  &gt; Females ;</t>
  </si>
  <si>
    <t>Queensland ;  &gt;&gt; Insufficient work experience ;  &gt; 55 years and over ;  Persons ;</t>
  </si>
  <si>
    <t>Queensland ;  &gt;&gt; Insufficient work experience ;  &gt; 55 years and over ;  &gt; Males ;</t>
  </si>
  <si>
    <t>Queensland ;  &gt;&gt; Insufficient work experience ;  &gt; 55 years and over ;  &gt; Females ;</t>
  </si>
  <si>
    <t>Queensland ;  &gt;&gt; Insufficient work experience ;  &gt;&gt; 55-64 years ;  Persons ;</t>
  </si>
  <si>
    <t>Queensland ;  &gt;&gt; Insufficient work experience ;  &gt;&gt; 55-64 years ;  &gt; Males ;</t>
  </si>
  <si>
    <t>Queensland ;  &gt;&gt; Insufficient work experience ;  &gt;&gt; 55-64 years ;  &gt; Females ;</t>
  </si>
  <si>
    <t>Queensland ;  &gt;&gt; No vacancies at all ;  &gt; 55 years and over ;  Persons ;</t>
  </si>
  <si>
    <t>Queensland ;  &gt;&gt; No vacancies at all ;  &gt; 55 years and over ;  &gt; Males ;</t>
  </si>
  <si>
    <t>Queensland ;  &gt;&gt; No vacancies at all ;  &gt; 55 years and over ;  &gt; Females ;</t>
  </si>
  <si>
    <t>Queensland ;  &gt;&gt; No vacancies at all ;  &gt;&gt; 55-64 years ;  Persons ;</t>
  </si>
  <si>
    <t>Queensland ;  &gt;&gt; No vacancies at all ;  &gt;&gt; 55-64 years ;  &gt; Males ;</t>
  </si>
  <si>
    <t>Queensland ;  &gt;&gt; No vacancies at all ;  &gt;&gt; 55-64 years ;  &gt; Females ;</t>
  </si>
  <si>
    <t>Queensland ;  &gt;&gt; No vacancies in line of work ;  &gt; 55 years and over ;  Persons ;</t>
  </si>
  <si>
    <t>Queensland ;  &gt;&gt; No vacancies in line of work ;  &gt; 55 years and over ;  &gt; Males ;</t>
  </si>
  <si>
    <t>Queensland ;  &gt;&gt; No vacancies in line of work ;  &gt; 55 years and over ;  &gt; Females ;</t>
  </si>
  <si>
    <t>Queensland ;  &gt;&gt; No vacancies in line of work ;  &gt;&gt; 55-64 years ;  Persons ;</t>
  </si>
  <si>
    <t>Queensland ;  &gt;&gt; No vacancies in line of work ;  &gt;&gt; 55-64 years ;  &gt; Males ;</t>
  </si>
  <si>
    <t>Queensland ;  &gt;&gt; No vacancies in line of work ;  &gt;&gt; 55-64 years ;  &gt; Females ;</t>
  </si>
  <si>
    <t>Queensland ;  &gt;&gt; Too far to travel or transport problems ;  &gt; 55 years and over ;  Persons ;</t>
  </si>
  <si>
    <t>Queensland ;  &gt;&gt; Too far to travel or transport problems ;  &gt; 55 years and over ;  &gt; Males ;</t>
  </si>
  <si>
    <t>Queensland ;  &gt;&gt; Too far to travel or transport problems ;  &gt; 55 years and over ;  &gt; Females ;</t>
  </si>
  <si>
    <t>Queensland ;  &gt;&gt; Too far to travel or transport problems ;  &gt;&gt; 55-64 years ;  Persons ;</t>
  </si>
  <si>
    <t>Queensland ;  &gt;&gt; Too far to travel or transport problems ;  &gt;&gt; 55-64 years ;  &gt; Males ;</t>
  </si>
  <si>
    <t>Queensland ;  &gt;&gt; Too far to travel or transport problems ;  &gt;&gt; 55-64 years ;  &gt; Females ;</t>
  </si>
  <si>
    <t>Queensland ;  &gt;&gt; Own ill health or disability ;  &gt; 55 years and over ;  Persons ;</t>
  </si>
  <si>
    <t>Queensland ;  &gt;&gt; Own ill health or disability ;  &gt; 55 years and over ;  &gt; Males ;</t>
  </si>
  <si>
    <t>Queensland ;  &gt;&gt; Own ill health or disability ;  &gt; 55 years and over ;  &gt; Females ;</t>
  </si>
  <si>
    <t>Queensland ;  &gt;&gt; Own ill health or disability ;  &gt;&gt; 55-64 years ;  Persons ;</t>
  </si>
  <si>
    <t>Queensland ;  &gt;&gt; Own ill health or disability ;  &gt;&gt; 55-64 years ;  &gt; Males ;</t>
  </si>
  <si>
    <t>Queensland ;  &gt;&gt; Own ill health or disability ;  &gt;&gt; 55-64 years ;  &gt; Females ;</t>
  </si>
  <si>
    <t>Queensland ;  &gt;&gt; Language difficulties ;  &gt; 55 years and over ;  Persons ;</t>
  </si>
  <si>
    <t>Queensland ;  &gt;&gt; Language difficulties ;  &gt; 55 years and over ;  &gt; Males ;</t>
  </si>
  <si>
    <t>Queensland ;  &gt;&gt; Language difficulties ;  &gt; 55 years and over ;  &gt; Females ;</t>
  </si>
  <si>
    <t>Queensland ;  &gt;&gt; Language difficulties ;  &gt;&gt; 55-64 years ;  Persons ;</t>
  </si>
  <si>
    <t>Queensland ;  &gt;&gt; Language difficulties ;  &gt;&gt; 55-64 years ;  &gt; Males ;</t>
  </si>
  <si>
    <t>Queensland ;  &gt;&gt; Language difficulties ;  &gt;&gt; 55-64 years ;  &gt; Females ;</t>
  </si>
  <si>
    <t>Queensland ;  &gt;&gt; No jobs with suitable hours ;  &gt; 55 years and over ;  Persons ;</t>
  </si>
  <si>
    <t>Queensland ;  &gt;&gt; No jobs with suitable hours ;  &gt; 55 years and over ;  &gt; Males ;</t>
  </si>
  <si>
    <t>Queensland ;  &gt;&gt; No jobs with suitable hours ;  &gt; 55 years and over ;  &gt; Females ;</t>
  </si>
  <si>
    <t>Queensland ;  &gt;&gt; No jobs with suitable hours ;  &gt;&gt; 55-64 years ;  Persons ;</t>
  </si>
  <si>
    <t>Queensland ;  &gt;&gt; No jobs with suitable hours ;  &gt;&gt; 55-64 years ;  &gt; Males ;</t>
  </si>
  <si>
    <t>Queensland ;  &gt;&gt; No jobs with suitable hours ;  &gt;&gt; 55-64 years ;  &gt; Females ;</t>
  </si>
  <si>
    <t>Queensland ;  &gt;&gt; Child care or other family considerations ;  &gt; 55 years and over ;  Persons ;</t>
  </si>
  <si>
    <t>Queensland ;  &gt;&gt; Child care or other family considerations ;  &gt; 55 years and over ;  &gt; Males ;</t>
  </si>
  <si>
    <t>Queensland ;  &gt;&gt; Child care or other family considerations ;  &gt; 55 years and over ;  &gt; Females ;</t>
  </si>
  <si>
    <t>Queensland ;  &gt;&gt; Child care or other family considerations ;  &gt;&gt; 55-64 years ;  Persons ;</t>
  </si>
  <si>
    <t>Queensland ;  &gt;&gt; Child care or other family considerations ;  &gt;&gt; 55-64 years ;  &gt; Males ;</t>
  </si>
  <si>
    <t>Queensland ;  &gt;&gt; Child care or other family considerations ;  &gt;&gt; 55-64 years ;  &gt; Females ;</t>
  </si>
  <si>
    <t>Queensland ;  &gt;&gt; No feedback from employers ;  &gt; 55 years and over ;  Persons ;</t>
  </si>
  <si>
    <t>Queensland ;  &gt;&gt; No feedback from employers ;  &gt; 55 years and over ;  &gt; Males ;</t>
  </si>
  <si>
    <t>Queensland ;  &gt;&gt; No feedback from employers ;  &gt; 55 years and over ;  &gt; Females ;</t>
  </si>
  <si>
    <t>Queensland ;  &gt;&gt; No feedback from employers ;  &gt;&gt; 55-64 years ;  Persons ;</t>
  </si>
  <si>
    <t>Queensland ;  &gt;&gt; No feedback from employers ;  &gt;&gt; 55-64 years ;  &gt; Males ;</t>
  </si>
  <si>
    <t>Queensland ;  &gt;&gt; No feedback from employers ;  &gt;&gt; 55-64 years ;  &gt; Females ;</t>
  </si>
  <si>
    <t>Queensland ;  &gt;&gt; Other difficulties ;  &gt; 55 years and over ;  Persons ;</t>
  </si>
  <si>
    <t>Queensland ;  &gt;&gt; Other difficulties ;  &gt; 55 years and over ;  &gt; Males ;</t>
  </si>
  <si>
    <t>Queensland ;  &gt;&gt; Other difficulties ;  &gt; 55 years and over ;  &gt; Females ;</t>
  </si>
  <si>
    <t>Queensland ;  &gt;&gt; Other difficulties ;  &gt;&gt; 55-64 years ;  Persons ;</t>
  </si>
  <si>
    <t>Queensland ;  &gt;&gt; Other difficulties ;  &gt;&gt; 55-64 years ;  &gt; Males ;</t>
  </si>
  <si>
    <t>Queensland ;  &gt;&gt; Other difficulties ;  &gt;&gt; 55-64 years ;  &gt; Females ;</t>
  </si>
  <si>
    <t>Queensland ;  &gt; Did not have difficulty finding work ;  &gt; 55 years and over ;  Persons ;</t>
  </si>
  <si>
    <t>Queensland ;  &gt; Did not have difficulty finding work ;  &gt; 55 years and over ;  &gt; Males ;</t>
  </si>
  <si>
    <t>Queensland ;  &gt; Did not have difficulty finding work ;  &gt; 55 years and over ;  &gt; Females ;</t>
  </si>
  <si>
    <t>Queensland ;  &gt; Did not have difficulty finding work ;  &gt;&gt; 55-64 years ;  Persons ;</t>
  </si>
  <si>
    <t>Queensland ;  &gt; Did not have difficulty finding work ;  &gt;&gt; 55-64 years ;  &gt; Males ;</t>
  </si>
  <si>
    <t>Queensland ;  &gt; Did not have difficulty finding work ;  &gt;&gt; 55-64 years ;  &gt; Females ;</t>
  </si>
  <si>
    <t>South Australia ;  Unemployed total ;  &gt; 55 years and over ;  Persons ;</t>
  </si>
  <si>
    <t>South Australia ;  Unemployed total ;  &gt; 55 years and over ;  &gt; Males ;</t>
  </si>
  <si>
    <t>South Australia ;  Unemployed total ;  &gt; 55 years and over ;  &gt; Females ;</t>
  </si>
  <si>
    <t>South Australia ;  Unemployed total ;  &gt;&gt; 55-64 years ;  Persons ;</t>
  </si>
  <si>
    <t>South Australia ;  Unemployed total ;  &gt;&gt; 55-64 years ;  &gt; Males ;</t>
  </si>
  <si>
    <t>South Australia ;  Unemployed total ;  &gt;&gt; 55-64 years ;  &gt; Females ;</t>
  </si>
  <si>
    <t>South Australia ;  &gt; Had difficulty finding work ;  &gt; 55 years and over ;  Persons ;</t>
  </si>
  <si>
    <t>South Australia ;  &gt; Had difficulty finding work ;  &gt; 55 years and over ;  &gt; Males ;</t>
  </si>
  <si>
    <t>South Australia ;  &gt; Had difficulty finding work ;  &gt; 55 years and over ;  &gt; Females ;</t>
  </si>
  <si>
    <t>South Australia ;  &gt; Had difficulty finding work ;  &gt;&gt; 55-64 years ;  Persons ;</t>
  </si>
  <si>
    <t>South Australia ;  &gt; Had difficulty finding work ;  &gt;&gt; 55-64 years ;  &gt; Males ;</t>
  </si>
  <si>
    <t>South Australia ;  &gt; Had difficulty finding work ;  &gt;&gt; 55-64 years ;  &gt; Females ;</t>
  </si>
  <si>
    <t>South Australia ;  &gt;&gt; Too many applicants for available jobs ;  &gt; 55 years and over ;  Persons ;</t>
  </si>
  <si>
    <t>South Australia ;  &gt;&gt; Too many applicants for available jobs ;  &gt; 55 years and over ;  &gt; Males ;</t>
  </si>
  <si>
    <t>South Australia ;  &gt;&gt; Too many applicants for available jobs ;  &gt; 55 years and over ;  &gt; Females ;</t>
  </si>
  <si>
    <t>South Australia ;  &gt;&gt; Too many applicants for available jobs ;  &gt;&gt; 55-64 years ;  Persons ;</t>
  </si>
  <si>
    <t>South Australia ;  &gt;&gt; Too many applicants for available jobs ;  &gt;&gt; 55-64 years ;  &gt; Males ;</t>
  </si>
  <si>
    <t>South Australia ;  &gt;&gt; Too many applicants for available jobs ;  &gt;&gt; 55-64 years ;  &gt; Females ;</t>
  </si>
  <si>
    <t>South Australia ;  &gt;&gt; Lacked necessary skills or education ;  &gt; 55 years and over ;  Persons ;</t>
  </si>
  <si>
    <t>South Australia ;  &gt;&gt; Lacked necessary skills or education ;  &gt; 55 years and over ;  &gt; Males ;</t>
  </si>
  <si>
    <t>South Australia ;  &gt;&gt; Lacked necessary skills or education ;  &gt; 55 years and over ;  &gt; Females ;</t>
  </si>
  <si>
    <t>South Australia ;  &gt;&gt; Lacked necessary skills or education ;  &gt;&gt; 55-64 years ;  Persons ;</t>
  </si>
  <si>
    <t>South Australia ;  &gt;&gt; Lacked necessary skills or education ;  &gt;&gt; 55-64 years ;  &gt; Males ;</t>
  </si>
  <si>
    <t>South Australia ;  &gt;&gt; Lacked necessary skills or education ;  &gt;&gt; 55-64 years ;  &gt; Females ;</t>
  </si>
  <si>
    <t>South Australia ;  &gt;&gt; Considered too young or too old by employers ;  &gt; 55 years and over ;  Persons ;</t>
  </si>
  <si>
    <t>South Australia ;  &gt;&gt; Considered too young or too old by employers ;  &gt; 55 years and over ;  &gt; Males ;</t>
  </si>
  <si>
    <t>South Australia ;  &gt;&gt; Considered too young or too old by employers ;  &gt; 55 years and over ;  &gt; Females ;</t>
  </si>
  <si>
    <t>South Australia ;  &gt;&gt; Considered too young or too old by employers ;  &gt;&gt; 55-64 years ;  Persons ;</t>
  </si>
  <si>
    <t>South Australia ;  &gt;&gt; Considered too young or too old by employers ;  &gt;&gt; 55-64 years ;  &gt; Males ;</t>
  </si>
  <si>
    <t>South Australia ;  &gt;&gt; Considered too young or too old by employers ;  &gt;&gt; 55-64 years ;  &gt; Females ;</t>
  </si>
  <si>
    <t>South Australia ;  &gt;&gt;&gt; Considered too young by employers ;  &gt; 55 years and over ;  Persons ;</t>
  </si>
  <si>
    <t>South Australia ;  &gt;&gt;&gt; Considered too young by employers ;  &gt; 55 years and over ;  &gt; Males ;</t>
  </si>
  <si>
    <t>South Australia ;  &gt;&gt;&gt; Considered too young by employers ;  &gt; 55 years and over ;  &gt; Females ;</t>
  </si>
  <si>
    <t>South Australia ;  &gt;&gt;&gt; Considered too young by employers ;  &gt;&gt; 55-64 years ;  Persons ;</t>
  </si>
  <si>
    <t>South Australia ;  &gt;&gt;&gt; Considered too young by employers ;  &gt;&gt; 55-64 years ;  &gt; Males ;</t>
  </si>
  <si>
    <t>South Australia ;  &gt;&gt;&gt; Considered too young by employers ;  &gt;&gt; 55-64 years ;  &gt; Females ;</t>
  </si>
  <si>
    <t>South Australia ;  &gt;&gt;&gt; Considered too old by employers ;  &gt; 55 years and over ;  Persons ;</t>
  </si>
  <si>
    <t>South Australia ;  &gt;&gt;&gt; Considered too old by employers ;  &gt; 55 years and over ;  &gt; Males ;</t>
  </si>
  <si>
    <t>South Australia ;  &gt;&gt;&gt; Considered too old by employers ;  &gt; 55 years and over ;  &gt; Females ;</t>
  </si>
  <si>
    <t>South Australia ;  &gt;&gt;&gt; Considered too old by employers ;  &gt;&gt; 55-64 years ;  Persons ;</t>
  </si>
  <si>
    <t>South Australia ;  &gt;&gt;&gt; Considered too old by employers ;  &gt;&gt; 55-64 years ;  &gt; Males ;</t>
  </si>
  <si>
    <t>South Australia ;  &gt;&gt;&gt; Considered too old by employers ;  &gt;&gt; 55-64 years ;  &gt; Females ;</t>
  </si>
  <si>
    <t>South Australia ;  &gt;&gt; Insufficient work experience ;  &gt; 55 years and over ;  Persons ;</t>
  </si>
  <si>
    <t>South Australia ;  &gt;&gt; Insufficient work experience ;  &gt; 55 years and over ;  &gt; Males ;</t>
  </si>
  <si>
    <t>South Australia ;  &gt;&gt; Insufficient work experience ;  &gt; 55 years and over ;  &gt; Females ;</t>
  </si>
  <si>
    <t>South Australia ;  &gt;&gt; Insufficient work experience ;  &gt;&gt; 55-64 years ;  Persons ;</t>
  </si>
  <si>
    <t>South Australia ;  &gt;&gt; Insufficient work experience ;  &gt;&gt; 55-64 years ;  &gt; Males ;</t>
  </si>
  <si>
    <t>South Australia ;  &gt;&gt; Insufficient work experience ;  &gt;&gt; 55-64 years ;  &gt; Females ;</t>
  </si>
  <si>
    <t>South Australia ;  &gt;&gt; No vacancies at all ;  &gt; 55 years and over ;  Persons ;</t>
  </si>
  <si>
    <t>South Australia ;  &gt;&gt; No vacancies at all ;  &gt; 55 years and over ;  &gt; Males ;</t>
  </si>
  <si>
    <t>South Australia ;  &gt;&gt; No vacancies at all ;  &gt; 55 years and over ;  &gt; Females ;</t>
  </si>
  <si>
    <t>South Australia ;  &gt;&gt; No vacancies at all ;  &gt;&gt; 55-64 years ;  Persons ;</t>
  </si>
  <si>
    <t>South Australia ;  &gt;&gt; No vacancies at all ;  &gt;&gt; 55-64 years ;  &gt; Males ;</t>
  </si>
  <si>
    <t>South Australia ;  &gt;&gt; No vacancies at all ;  &gt;&gt; 55-64 years ;  &gt; Females ;</t>
  </si>
  <si>
    <t>South Australia ;  &gt;&gt; No vacancies in line of work ;  &gt; 55 years and over ;  Persons ;</t>
  </si>
  <si>
    <t>South Australia ;  &gt;&gt; No vacancies in line of work ;  &gt; 55 years and over ;  &gt; Males ;</t>
  </si>
  <si>
    <t>South Australia ;  &gt;&gt; No vacancies in line of work ;  &gt; 55 years and over ;  &gt; Females ;</t>
  </si>
  <si>
    <t>South Australia ;  &gt;&gt; No vacancies in line of work ;  &gt;&gt; 55-64 years ;  Persons ;</t>
  </si>
  <si>
    <t>South Australia ;  &gt;&gt; No vacancies in line of work ;  &gt;&gt; 55-64 years ;  &gt; Males ;</t>
  </si>
  <si>
    <t>South Australia ;  &gt;&gt; No vacancies in line of work ;  &gt;&gt; 55-64 years ;  &gt; Females ;</t>
  </si>
  <si>
    <t>South Australia ;  &gt;&gt; Too far to travel or transport problems ;  &gt; 55 years and over ;  Persons ;</t>
  </si>
  <si>
    <t>South Australia ;  &gt;&gt; Too far to travel or transport problems ;  &gt; 55 years and over ;  &gt; Males ;</t>
  </si>
  <si>
    <t>South Australia ;  &gt;&gt; Too far to travel or transport problems ;  &gt; 55 years and over ;  &gt; Females ;</t>
  </si>
  <si>
    <t>South Australia ;  &gt;&gt; Too far to travel or transport problems ;  &gt;&gt; 55-64 years ;  Persons ;</t>
  </si>
  <si>
    <t>South Australia ;  &gt;&gt; Too far to travel or transport problems ;  &gt;&gt; 55-64 years ;  &gt; Males ;</t>
  </si>
  <si>
    <t>South Australia ;  &gt;&gt; Too far to travel or transport problems ;  &gt;&gt; 55-64 years ;  &gt; Females ;</t>
  </si>
  <si>
    <t>South Australia ;  &gt;&gt; Own ill health or disability ;  &gt; 55 years and over ;  Persons ;</t>
  </si>
  <si>
    <t>South Australia ;  &gt;&gt; Own ill health or disability ;  &gt; 55 years and over ;  &gt; Males ;</t>
  </si>
  <si>
    <t>South Australia ;  &gt;&gt; Own ill health or disability ;  &gt; 55 years and over ;  &gt; Females ;</t>
  </si>
  <si>
    <t>South Australia ;  &gt;&gt; Own ill health or disability ;  &gt;&gt; 55-64 years ;  Persons ;</t>
  </si>
  <si>
    <t>South Australia ;  &gt;&gt; Own ill health or disability ;  &gt;&gt; 55-64 years ;  &gt; Males ;</t>
  </si>
  <si>
    <t>South Australia ;  &gt;&gt; Own ill health or disability ;  &gt;&gt; 55-64 years ;  &gt; Females ;</t>
  </si>
  <si>
    <t>South Australia ;  &gt;&gt; Language difficulties ;  &gt; 55 years and over ;  Persons ;</t>
  </si>
  <si>
    <t>South Australia ;  &gt;&gt; Language difficulties ;  &gt; 55 years and over ;  &gt; Males ;</t>
  </si>
  <si>
    <t>South Australia ;  &gt;&gt; Language difficulties ;  &gt; 55 years and over ;  &gt; Females ;</t>
  </si>
  <si>
    <t>South Australia ;  &gt;&gt; Language difficulties ;  &gt;&gt; 55-64 years ;  Persons ;</t>
  </si>
  <si>
    <t>South Australia ;  &gt;&gt; Language difficulties ;  &gt;&gt; 55-64 years ;  &gt; Males ;</t>
  </si>
  <si>
    <t>South Australia ;  &gt;&gt; Language difficulties ;  &gt;&gt; 55-64 years ;  &gt; Females ;</t>
  </si>
  <si>
    <t>South Australia ;  &gt;&gt; No jobs with suitable hours ;  &gt; 55 years and over ;  Persons ;</t>
  </si>
  <si>
    <t>South Australia ;  &gt;&gt; No jobs with suitable hours ;  &gt; 55 years and over ;  &gt; Males ;</t>
  </si>
  <si>
    <t>South Australia ;  &gt;&gt; No jobs with suitable hours ;  &gt; 55 years and over ;  &gt; Females ;</t>
  </si>
  <si>
    <t>South Australia ;  &gt;&gt; No jobs with suitable hours ;  &gt;&gt; 55-64 years ;  Persons ;</t>
  </si>
  <si>
    <t>South Australia ;  &gt;&gt; No jobs with suitable hours ;  &gt;&gt; 55-64 years ;  &gt; Males ;</t>
  </si>
  <si>
    <t>South Australia ;  &gt;&gt; No jobs with suitable hours ;  &gt;&gt; 55-64 years ;  &gt; Females ;</t>
  </si>
  <si>
    <t>South Australia ;  &gt;&gt; Child care or other family considerations ;  &gt; 55 years and over ;  Persons ;</t>
  </si>
  <si>
    <t>South Australia ;  &gt;&gt; Child care or other family considerations ;  &gt; 55 years and over ;  &gt; Males ;</t>
  </si>
  <si>
    <t>South Australia ;  &gt;&gt; Child care or other family considerations ;  &gt; 55 years and over ;  &gt; Females ;</t>
  </si>
  <si>
    <t>South Australia ;  &gt;&gt; Child care or other family considerations ;  &gt;&gt; 55-64 years ;  Persons ;</t>
  </si>
  <si>
    <t>South Australia ;  &gt;&gt; Child care or other family considerations ;  &gt;&gt; 55-64 years ;  &gt; Males ;</t>
  </si>
  <si>
    <t>South Australia ;  &gt;&gt; Child care or other family considerations ;  &gt;&gt; 55-64 years ;  &gt; Females ;</t>
  </si>
  <si>
    <t>South Australia ;  &gt;&gt; No feedback from employers ;  &gt; 55 years and over ;  Persons ;</t>
  </si>
  <si>
    <t>South Australia ;  &gt;&gt; No feedback from employers ;  &gt; 55 years and over ;  &gt; Males ;</t>
  </si>
  <si>
    <t>South Australia ;  &gt;&gt; No feedback from employers ;  &gt; 55 years and over ;  &gt; Females ;</t>
  </si>
  <si>
    <t>South Australia ;  &gt;&gt; No feedback from employers ;  &gt;&gt; 55-64 years ;  Persons ;</t>
  </si>
  <si>
    <t>South Australia ;  &gt;&gt; No feedback from employers ;  &gt;&gt; 55-64 years ;  &gt; Males ;</t>
  </si>
  <si>
    <t>South Australia ;  &gt;&gt; No feedback from employers ;  &gt;&gt; 55-64 years ;  &gt; Females ;</t>
  </si>
  <si>
    <t>South Australia ;  &gt;&gt; Other difficulties ;  &gt; 55 years and over ;  Persons ;</t>
  </si>
  <si>
    <t>South Australia ;  &gt;&gt; Other difficulties ;  &gt; 55 years and over ;  &gt; Males ;</t>
  </si>
  <si>
    <t>South Australia ;  &gt;&gt; Other difficulties ;  &gt; 55 years and over ;  &gt; Females ;</t>
  </si>
  <si>
    <t>South Australia ;  &gt;&gt; Other difficulties ;  &gt;&gt; 55-64 years ;  Persons ;</t>
  </si>
  <si>
    <t>South Australia ;  &gt;&gt; Other difficulties ;  &gt;&gt; 55-64 years ;  &gt; Males ;</t>
  </si>
  <si>
    <t>South Australia ;  &gt;&gt; Other difficulties ;  &gt;&gt; 55-64 years ;  &gt; Females ;</t>
  </si>
  <si>
    <t>South Australia ;  &gt; Did not have difficulty finding work ;  &gt; 55 years and over ;  Persons ;</t>
  </si>
  <si>
    <t>South Australia ;  &gt; Did not have difficulty finding work ;  &gt; 55 years and over ;  &gt; Males ;</t>
  </si>
  <si>
    <t>South Australia ;  &gt; Did not have difficulty finding work ;  &gt; 55 years and over ;  &gt; Females ;</t>
  </si>
  <si>
    <t>South Australia ;  &gt; Did not have difficulty finding work ;  &gt;&gt; 55-64 years ;  Persons ;</t>
  </si>
  <si>
    <t>South Australia ;  &gt; Did not have difficulty finding work ;  &gt;&gt; 55-64 years ;  &gt; Males ;</t>
  </si>
  <si>
    <t>South Australia ;  &gt; Did not have difficulty finding work ;  &gt;&gt; 55-64 years ;  &gt; Females ;</t>
  </si>
  <si>
    <t>Western Australia ;  Unemployed total ;  &gt; 55 years and over ;  Persons ;</t>
  </si>
  <si>
    <t>Western Australia ;  Unemployed total ;  &gt; 55 years and over ;  &gt; Males ;</t>
  </si>
  <si>
    <t>Western Australia ;  Unemployed total ;  &gt; 55 years and over ;  &gt; Females ;</t>
  </si>
  <si>
    <t>Western Australia ;  Unemployed total ;  &gt;&gt; 55-64 years ;  Persons ;</t>
  </si>
  <si>
    <t>Western Australia ;  Unemployed total ;  &gt;&gt; 55-64 years ;  &gt; Males ;</t>
  </si>
  <si>
    <t>Western Australia ;  Unemployed total ;  &gt;&gt; 55-64 years ;  &gt; Females ;</t>
  </si>
  <si>
    <t>Western Australia ;  &gt; Had difficulty finding work ;  &gt; 55 years and over ;  Persons ;</t>
  </si>
  <si>
    <t>Western Australia ;  &gt; Had difficulty finding work ;  &gt; 55 years and over ;  &gt; Males ;</t>
  </si>
  <si>
    <t>Western Australia ;  &gt; Had difficulty finding work ;  &gt; 55 years and over ;  &gt; Females ;</t>
  </si>
  <si>
    <t>Western Australia ;  &gt; Had difficulty finding work ;  &gt;&gt; 55-64 years ;  Persons ;</t>
  </si>
  <si>
    <t>Western Australia ;  &gt; Had difficulty finding work ;  &gt;&gt; 55-64 years ;  &gt; Males ;</t>
  </si>
  <si>
    <t>Western Australia ;  &gt; Had difficulty finding work ;  &gt;&gt; 55-64 years ;  &gt; Females ;</t>
  </si>
  <si>
    <t>Western Australia ;  &gt;&gt; Too many applicants for available jobs ;  &gt; 55 years and over ;  Persons ;</t>
  </si>
  <si>
    <t>Western Australia ;  &gt;&gt; Too many applicants for available jobs ;  &gt; 55 years and over ;  &gt; Males ;</t>
  </si>
  <si>
    <t>Western Australia ;  &gt;&gt; Too many applicants for available jobs ;  &gt; 55 years and over ;  &gt; Females ;</t>
  </si>
  <si>
    <t>Western Australia ;  &gt;&gt; Too many applicants for available jobs ;  &gt;&gt; 55-64 years ;  Persons ;</t>
  </si>
  <si>
    <t>Western Australia ;  &gt;&gt; Too many applicants for available jobs ;  &gt;&gt; 55-64 years ;  &gt; Males ;</t>
  </si>
  <si>
    <t>Western Australia ;  &gt;&gt; Too many applicants for available jobs ;  &gt;&gt; 55-64 years ;  &gt; Females ;</t>
  </si>
  <si>
    <t>Western Australia ;  &gt;&gt; Lacked necessary skills or education ;  &gt; 55 years and over ;  Persons ;</t>
  </si>
  <si>
    <t>Western Australia ;  &gt;&gt; Lacked necessary skills or education ;  &gt; 55 years and over ;  &gt; Males ;</t>
  </si>
  <si>
    <t>Western Australia ;  &gt;&gt; Lacked necessary skills or education ;  &gt; 55 years and over ;  &gt; Females ;</t>
  </si>
  <si>
    <t>Western Australia ;  &gt;&gt; Lacked necessary skills or education ;  &gt;&gt; 55-64 years ;  Persons ;</t>
  </si>
  <si>
    <t>Western Australia ;  &gt;&gt; Lacked necessary skills or education ;  &gt;&gt; 55-64 years ;  &gt; Males ;</t>
  </si>
  <si>
    <t>Western Australia ;  &gt;&gt; Lacked necessary skills or education ;  &gt;&gt; 55-64 years ;  &gt; Females ;</t>
  </si>
  <si>
    <t>Western Australia ;  &gt;&gt; Considered too young or too old by employers ;  &gt; 55 years and over ;  Persons ;</t>
  </si>
  <si>
    <t>Western Australia ;  &gt;&gt; Considered too young or too old by employers ;  &gt; 55 years and over ;  &gt; Males ;</t>
  </si>
  <si>
    <t>Western Australia ;  &gt;&gt; Considered too young or too old by employers ;  &gt; 55 years and over ;  &gt; Females ;</t>
  </si>
  <si>
    <t>Western Australia ;  &gt;&gt; Considered too young or too old by employers ;  &gt;&gt; 55-64 years ;  Persons ;</t>
  </si>
  <si>
    <t>Western Australia ;  &gt;&gt; Considered too young or too old by employers ;  &gt;&gt; 55-64 years ;  &gt; Males ;</t>
  </si>
  <si>
    <t>Western Australia ;  &gt;&gt; Considered too young or too old by employers ;  &gt;&gt; 55-64 years ;  &gt; Females ;</t>
  </si>
  <si>
    <t>Western Australia ;  &gt;&gt;&gt; Considered too young by employers ;  &gt; 55 years and over ;  Persons ;</t>
  </si>
  <si>
    <t>Western Australia ;  &gt;&gt;&gt; Considered too young by employers ;  &gt; 55 years and over ;  &gt; Males ;</t>
  </si>
  <si>
    <t>Western Australia ;  &gt;&gt;&gt; Considered too young by employers ;  &gt; 55 years and over ;  &gt; Females ;</t>
  </si>
  <si>
    <t>Western Australia ;  &gt;&gt;&gt; Considered too young by employers ;  &gt;&gt; 55-64 years ;  Persons ;</t>
  </si>
  <si>
    <t>Western Australia ;  &gt;&gt;&gt; Considered too young by employers ;  &gt;&gt; 55-64 years ;  &gt; Males ;</t>
  </si>
  <si>
    <t>Western Australia ;  &gt;&gt;&gt; Considered too young by employers ;  &gt;&gt; 55-64 years ;  &gt; Females ;</t>
  </si>
  <si>
    <t>Western Australia ;  &gt;&gt;&gt; Considered too old by employers ;  &gt; 55 years and over ;  Persons ;</t>
  </si>
  <si>
    <t>Western Australia ;  &gt;&gt;&gt; Considered too old by employers ;  &gt; 55 years and over ;  &gt; Males ;</t>
  </si>
  <si>
    <t>Western Australia ;  &gt;&gt;&gt; Considered too old by employers ;  &gt; 55 years and over ;  &gt; Females ;</t>
  </si>
  <si>
    <t>Western Australia ;  &gt;&gt;&gt; Considered too old by employers ;  &gt;&gt; 55-64 years ;  Persons ;</t>
  </si>
  <si>
    <t>Western Australia ;  &gt;&gt;&gt; Considered too old by employers ;  &gt;&gt; 55-64 years ;  &gt; Males ;</t>
  </si>
  <si>
    <t>Western Australia ;  &gt;&gt;&gt; Considered too old by employers ;  &gt;&gt; 55-64 years ;  &gt; Females ;</t>
  </si>
  <si>
    <t>Western Australia ;  &gt;&gt; Insufficient work experience ;  &gt; 55 years and over ;  Persons ;</t>
  </si>
  <si>
    <t>Western Australia ;  &gt;&gt; Insufficient work experience ;  &gt; 55 years and over ;  &gt; Males ;</t>
  </si>
  <si>
    <t>Western Australia ;  &gt;&gt; Insufficient work experience ;  &gt; 55 years and over ;  &gt; Females ;</t>
  </si>
  <si>
    <t>Western Australia ;  &gt;&gt; Insufficient work experience ;  &gt;&gt; 55-64 years ;  Persons ;</t>
  </si>
  <si>
    <t>Western Australia ;  &gt;&gt; Insufficient work experience ;  &gt;&gt; 55-64 years ;  &gt; Males ;</t>
  </si>
  <si>
    <t>Western Australia ;  &gt;&gt; Insufficient work experience ;  &gt;&gt; 55-64 years ;  &gt; Females ;</t>
  </si>
  <si>
    <t>Western Australia ;  &gt;&gt; No vacancies at all ;  &gt; 55 years and over ;  Persons ;</t>
  </si>
  <si>
    <t>Western Australia ;  &gt;&gt; No vacancies at all ;  &gt; 55 years and over ;  &gt; Males ;</t>
  </si>
  <si>
    <t>Western Australia ;  &gt;&gt; No vacancies at all ;  &gt; 55 years and over ;  &gt; Females ;</t>
  </si>
  <si>
    <t>Western Australia ;  &gt;&gt; No vacancies at all ;  &gt;&gt; 55-64 years ;  Persons ;</t>
  </si>
  <si>
    <t>Western Australia ;  &gt;&gt; No vacancies at all ;  &gt;&gt; 55-64 years ;  &gt; Males ;</t>
  </si>
  <si>
    <t>Western Australia ;  &gt;&gt; No vacancies at all ;  &gt;&gt; 55-64 years ;  &gt; Females ;</t>
  </si>
  <si>
    <t>Western Australia ;  &gt;&gt; No vacancies in line of work ;  &gt; 55 years and over ;  Persons ;</t>
  </si>
  <si>
    <t>Western Australia ;  &gt;&gt; No vacancies in line of work ;  &gt; 55 years and over ;  &gt; Males ;</t>
  </si>
  <si>
    <t>Western Australia ;  &gt;&gt; No vacancies in line of work ;  &gt; 55 years and over ;  &gt; Females ;</t>
  </si>
  <si>
    <t>Western Australia ;  &gt;&gt; No vacancies in line of work ;  &gt;&gt; 55-64 years ;  Persons ;</t>
  </si>
  <si>
    <t>Western Australia ;  &gt;&gt; No vacancies in line of work ;  &gt;&gt; 55-64 years ;  &gt; Males ;</t>
  </si>
  <si>
    <t>Western Australia ;  &gt;&gt; No vacancies in line of work ;  &gt;&gt; 55-64 years ;  &gt; Females ;</t>
  </si>
  <si>
    <t>Western Australia ;  &gt;&gt; Too far to travel or transport problems ;  &gt; 55 years and over ;  Persons ;</t>
  </si>
  <si>
    <t>Western Australia ;  &gt;&gt; Too far to travel or transport problems ;  &gt; 55 years and over ;  &gt; Males ;</t>
  </si>
  <si>
    <t>Western Australia ;  &gt;&gt; Too far to travel or transport problems ;  &gt; 55 years and over ;  &gt; Females ;</t>
  </si>
  <si>
    <t>Western Australia ;  &gt;&gt; Too far to travel or transport problems ;  &gt;&gt; 55-64 years ;  Persons ;</t>
  </si>
  <si>
    <t>Western Australia ;  &gt;&gt; Too far to travel or transport problems ;  &gt;&gt; 55-64 years ;  &gt; Males ;</t>
  </si>
  <si>
    <t>Western Australia ;  &gt;&gt; Too far to travel or transport problems ;  &gt;&gt; 55-64 years ;  &gt; Females ;</t>
  </si>
  <si>
    <t>Western Australia ;  &gt;&gt; Own ill health or disability ;  &gt; 55 years and over ;  Persons ;</t>
  </si>
  <si>
    <t>Western Australia ;  &gt;&gt; Own ill health or disability ;  &gt; 55 years and over ;  &gt; Males ;</t>
  </si>
  <si>
    <t>Western Australia ;  &gt;&gt; Own ill health or disability ;  &gt; 55 years and over ;  &gt; Females ;</t>
  </si>
  <si>
    <t>Western Australia ;  &gt;&gt; Own ill health or disability ;  &gt;&gt; 55-64 years ;  Persons ;</t>
  </si>
  <si>
    <t>Western Australia ;  &gt;&gt; Own ill health or disability ;  &gt;&gt; 55-64 years ;  &gt; Males ;</t>
  </si>
  <si>
    <t>Western Australia ;  &gt;&gt; Own ill health or disability ;  &gt;&gt; 55-64 years ;  &gt; Females ;</t>
  </si>
  <si>
    <t>Western Australia ;  &gt;&gt; Language difficulties ;  &gt; 55 years and over ;  Persons ;</t>
  </si>
  <si>
    <t>Western Australia ;  &gt;&gt; Language difficulties ;  &gt; 55 years and over ;  &gt; Males ;</t>
  </si>
  <si>
    <t>Western Australia ;  &gt;&gt; Language difficulties ;  &gt; 55 years and over ;  &gt; Females ;</t>
  </si>
  <si>
    <t>Western Australia ;  &gt;&gt; Language difficulties ;  &gt;&gt; 55-64 years ;  Persons ;</t>
  </si>
  <si>
    <t>Western Australia ;  &gt;&gt; Language difficulties ;  &gt;&gt; 55-64 years ;  &gt; Males ;</t>
  </si>
  <si>
    <t>Western Australia ;  &gt;&gt; Language difficulties ;  &gt;&gt; 55-64 years ;  &gt; Females ;</t>
  </si>
  <si>
    <t>Western Australia ;  &gt;&gt; No jobs with suitable hours ;  &gt; 55 years and over ;  Persons ;</t>
  </si>
  <si>
    <t>Western Australia ;  &gt;&gt; No jobs with suitable hours ;  &gt; 55 years and over ;  &gt; Males ;</t>
  </si>
  <si>
    <t>Western Australia ;  &gt;&gt; No jobs with suitable hours ;  &gt; 55 years and over ;  &gt; Females ;</t>
  </si>
  <si>
    <t>Western Australia ;  &gt;&gt; No jobs with suitable hours ;  &gt;&gt; 55-64 years ;  Persons ;</t>
  </si>
  <si>
    <t>Western Australia ;  &gt;&gt; No jobs with suitable hours ;  &gt;&gt; 55-64 years ;  &gt; Males ;</t>
  </si>
  <si>
    <t>Western Australia ;  &gt;&gt; No jobs with suitable hours ;  &gt;&gt; 55-64 years ;  &gt; Females ;</t>
  </si>
  <si>
    <t>Western Australia ;  &gt;&gt; Child care or other family considerations ;  &gt; 55 years and over ;  Persons ;</t>
  </si>
  <si>
    <t>Western Australia ;  &gt;&gt; Child care or other family considerations ;  &gt; 55 years and over ;  &gt; Males ;</t>
  </si>
  <si>
    <t>Western Australia ;  &gt;&gt; Child care or other family considerations ;  &gt; 55 years and over ;  &gt; Females ;</t>
  </si>
  <si>
    <t>Western Australia ;  &gt;&gt; Child care or other family considerations ;  &gt;&gt; 55-64 years ;  Persons ;</t>
  </si>
  <si>
    <t>Western Australia ;  &gt;&gt; Child care or other family considerations ;  &gt;&gt; 55-64 years ;  &gt; Males ;</t>
  </si>
  <si>
    <t>Western Australia ;  &gt;&gt; Child care or other family considerations ;  &gt;&gt; 55-64 years ;  &gt; Females ;</t>
  </si>
  <si>
    <t>Western Australia ;  &gt;&gt; No feedback from employers ;  &gt; 55 years and over ;  Persons ;</t>
  </si>
  <si>
    <t>Western Australia ;  &gt;&gt; No feedback from employers ;  &gt; 55 years and over ;  &gt; Males ;</t>
  </si>
  <si>
    <t>Western Australia ;  &gt;&gt; No feedback from employers ;  &gt; 55 years and over ;  &gt; Females ;</t>
  </si>
  <si>
    <t>Western Australia ;  &gt;&gt; No feedback from employers ;  &gt;&gt; 55-64 years ;  Persons ;</t>
  </si>
  <si>
    <t>Western Australia ;  &gt;&gt; No feedback from employers ;  &gt;&gt; 55-64 years ;  &gt; Males ;</t>
  </si>
  <si>
    <t>Western Australia ;  &gt;&gt; No feedback from employers ;  &gt;&gt; 55-64 years ;  &gt; Females ;</t>
  </si>
  <si>
    <t>Western Australia ;  &gt;&gt; Other difficulties ;  &gt; 55 years and over ;  Persons ;</t>
  </si>
  <si>
    <t>Western Australia ;  &gt;&gt; Other difficulties ;  &gt; 55 years and over ;  &gt; Males ;</t>
  </si>
  <si>
    <t>Western Australia ;  &gt;&gt; Other difficulties ;  &gt; 55 years and over ;  &gt; Females ;</t>
  </si>
  <si>
    <t>Western Australia ;  &gt;&gt; Other difficulties ;  &gt;&gt; 55-64 years ;  Persons ;</t>
  </si>
  <si>
    <t>Western Australia ;  &gt;&gt; Other difficulties ;  &gt;&gt; 55-64 years ;  &gt; Males ;</t>
  </si>
  <si>
    <t>Western Australia ;  &gt;&gt; Other difficulties ;  &gt;&gt; 55-64 years ;  &gt; Females ;</t>
  </si>
  <si>
    <t>Western Australia ;  &gt; Did not have difficulty finding work ;  &gt; 55 years and over ;  Persons ;</t>
  </si>
  <si>
    <t>Western Australia ;  &gt; Did not have difficulty finding work ;  &gt; 55 years and over ;  &gt; Males ;</t>
  </si>
  <si>
    <t>Western Australia ;  &gt; Did not have difficulty finding work ;  &gt; 55 years and over ;  &gt; Females ;</t>
  </si>
  <si>
    <t>Western Australia ;  &gt; Did not have difficulty finding work ;  &gt;&gt; 55-64 years ;  Persons ;</t>
  </si>
  <si>
    <t>Western Australia ;  &gt; Did not have difficulty finding work ;  &gt;&gt; 55-64 years ;  &gt; Males ;</t>
  </si>
  <si>
    <t>Western Australia ;  &gt; Did not have difficulty finding work ;  &gt;&gt; 55-64 years ;  &gt; Females ;</t>
  </si>
  <si>
    <t>Tasmania ;  Unemployed total ;  &gt; 55 years and over ;  Persons ;</t>
  </si>
  <si>
    <t>Tasmania ;  Unemployed total ;  &gt; 55 years and over ;  &gt; Males ;</t>
  </si>
  <si>
    <t>Tasmania ;  Unemployed total ;  &gt; 55 years and over ;  &gt; Females ;</t>
  </si>
  <si>
    <t>Tasmania ;  Unemployed total ;  &gt;&gt; 55-64 years ;  Persons ;</t>
  </si>
  <si>
    <t>Tasmania ;  Unemployed total ;  &gt;&gt; 55-64 years ;  &gt; Males ;</t>
  </si>
  <si>
    <t>Tasmania ;  Unemployed total ;  &gt;&gt; 55-64 years ;  &gt; Females ;</t>
  </si>
  <si>
    <t>Tasmania ;  &gt; Had difficulty finding work ;  &gt; 55 years and over ;  Persons ;</t>
  </si>
  <si>
    <t>Tasmania ;  &gt; Had difficulty finding work ;  &gt; 55 years and over ;  &gt; Males ;</t>
  </si>
  <si>
    <t>Tasmania ;  &gt; Had difficulty finding work ;  &gt; 55 years and over ;  &gt; Females ;</t>
  </si>
  <si>
    <t>Tasmania ;  &gt; Had difficulty finding work ;  &gt;&gt; 55-64 years ;  Persons ;</t>
  </si>
  <si>
    <t>Tasmania ;  &gt; Had difficulty finding work ;  &gt;&gt; 55-64 years ;  &gt; Males ;</t>
  </si>
  <si>
    <t>Tasmania ;  &gt; Had difficulty finding work ;  &gt;&gt; 55-64 years ;  &gt; Females ;</t>
  </si>
  <si>
    <t>Tasmania ;  &gt;&gt; Too many applicants for available jobs ;  &gt; 55 years and over ;  Persons ;</t>
  </si>
  <si>
    <t>Tasmania ;  &gt;&gt; Too many applicants for available jobs ;  &gt; 55 years and over ;  &gt; Males ;</t>
  </si>
  <si>
    <t>Tasmania ;  &gt;&gt; Too many applicants for available jobs ;  &gt; 55 years and over ;  &gt; Females ;</t>
  </si>
  <si>
    <t>Tasmania ;  &gt;&gt; Too many applicants for available jobs ;  &gt;&gt; 55-64 years ;  Persons ;</t>
  </si>
  <si>
    <t>Tasmania ;  &gt;&gt; Too many applicants for available jobs ;  &gt;&gt; 55-64 years ;  &gt; Males ;</t>
  </si>
  <si>
    <t>Tasmania ;  &gt;&gt; Too many applicants for available jobs ;  &gt;&gt; 55-64 years ;  &gt; Females ;</t>
  </si>
  <si>
    <t>Tasmania ;  &gt;&gt; Lacked necessary skills or education ;  &gt; 55 years and over ;  Persons ;</t>
  </si>
  <si>
    <t>Tasmania ;  &gt;&gt; Lacked necessary skills or education ;  &gt; 55 years and over ;  &gt; Males ;</t>
  </si>
  <si>
    <t>Tasmania ;  &gt;&gt; Lacked necessary skills or education ;  &gt; 55 years and over ;  &gt; Females ;</t>
  </si>
  <si>
    <t>Tasmania ;  &gt;&gt; Lacked necessary skills or education ;  &gt;&gt; 55-64 years ;  Persons ;</t>
  </si>
  <si>
    <t>Tasmania ;  &gt;&gt; Lacked necessary skills or education ;  &gt;&gt; 55-64 years ;  &gt; Males ;</t>
  </si>
  <si>
    <t>Tasmania ;  &gt;&gt; Lacked necessary skills or education ;  &gt;&gt; 55-64 years ;  &gt; Females ;</t>
  </si>
  <si>
    <t>Tasmania ;  &gt;&gt; Considered too young or too old by employers ;  &gt; 55 years and over ;  Persons ;</t>
  </si>
  <si>
    <t>Tasmania ;  &gt;&gt; Considered too young or too old by employers ;  &gt; 55 years and over ;  &gt; Males ;</t>
  </si>
  <si>
    <t>Tasmania ;  &gt;&gt; Considered too young or too old by employers ;  &gt; 55 years and over ;  &gt; Females ;</t>
  </si>
  <si>
    <t>Tasmania ;  &gt;&gt; Considered too young or too old by employers ;  &gt;&gt; 55-64 years ;  Persons ;</t>
  </si>
  <si>
    <t>Tasmania ;  &gt;&gt; Considered too young or too old by employers ;  &gt;&gt; 55-64 years ;  &gt; Males ;</t>
  </si>
  <si>
    <t>Tasmania ;  &gt;&gt; Considered too young or too old by employers ;  &gt;&gt; 55-64 years ;  &gt; Females ;</t>
  </si>
  <si>
    <t>Tasmania ;  &gt;&gt;&gt; Considered too young by employers ;  &gt; 55 years and over ;  Persons ;</t>
  </si>
  <si>
    <t>Tasmania ;  &gt;&gt;&gt; Considered too young by employers ;  &gt; 55 years and over ;  &gt; Males ;</t>
  </si>
  <si>
    <t>Tasmania ;  &gt;&gt;&gt; Considered too young by employers ;  &gt; 55 years and over ;  &gt; Females ;</t>
  </si>
  <si>
    <t>Tasmania ;  &gt;&gt;&gt; Considered too young by employers ;  &gt;&gt; 55-64 years ;  Persons ;</t>
  </si>
  <si>
    <t>Tasmania ;  &gt;&gt;&gt; Considered too young by employers ;  &gt;&gt; 55-64 years ;  &gt; Males ;</t>
  </si>
  <si>
    <t>Tasmania ;  &gt;&gt;&gt; Considered too young by employers ;  &gt;&gt; 55-64 years ;  &gt; Females ;</t>
  </si>
  <si>
    <t>Tasmania ;  &gt;&gt;&gt; Considered too old by employers ;  &gt; 55 years and over ;  Persons ;</t>
  </si>
  <si>
    <t>Tasmania ;  &gt;&gt;&gt; Considered too old by employers ;  &gt; 55 years and over ;  &gt; Males ;</t>
  </si>
  <si>
    <t>Tasmania ;  &gt;&gt;&gt; Considered too old by employers ;  &gt; 55 years and over ;  &gt; Females ;</t>
  </si>
  <si>
    <t>Tasmania ;  &gt;&gt;&gt; Considered too old by employers ;  &gt;&gt; 55-64 years ;  Persons ;</t>
  </si>
  <si>
    <t>Tasmania ;  &gt;&gt;&gt; Considered too old by employers ;  &gt;&gt; 55-64 years ;  &gt; Males ;</t>
  </si>
  <si>
    <t>Tasmania ;  &gt;&gt;&gt; Considered too old by employers ;  &gt;&gt; 55-64 years ;  &gt; Females ;</t>
  </si>
  <si>
    <t>Tasmania ;  &gt;&gt; Insufficient work experience ;  &gt; 55 years and over ;  Persons ;</t>
  </si>
  <si>
    <t>Tasmania ;  &gt;&gt; Insufficient work experience ;  &gt; 55 years and over ;  &gt; Males ;</t>
  </si>
  <si>
    <t>Tasmania ;  &gt;&gt; Insufficient work experience ;  &gt; 55 years and over ;  &gt; Females ;</t>
  </si>
  <si>
    <t>Tasmania ;  &gt;&gt; Insufficient work experience ;  &gt;&gt; 55-64 years ;  Persons ;</t>
  </si>
  <si>
    <t>Tasmania ;  &gt;&gt; Insufficient work experience ;  &gt;&gt; 55-64 years ;  &gt; Males ;</t>
  </si>
  <si>
    <t>Tasmania ;  &gt;&gt; Insufficient work experience ;  &gt;&gt; 55-64 years ;  &gt; Females ;</t>
  </si>
  <si>
    <t>Tasmania ;  &gt;&gt; No vacancies at all ;  &gt; 55 years and over ;  Persons ;</t>
  </si>
  <si>
    <t>Tasmania ;  &gt;&gt; No vacancies at all ;  &gt; 55 years and over ;  &gt; Males ;</t>
  </si>
  <si>
    <t>Tasmania ;  &gt;&gt; No vacancies at all ;  &gt; 55 years and over ;  &gt; Females ;</t>
  </si>
  <si>
    <t>Tasmania ;  &gt;&gt; No vacancies at all ;  &gt;&gt; 55-64 years ;  Persons ;</t>
  </si>
  <si>
    <t>Tasmania ;  &gt;&gt; No vacancies at all ;  &gt;&gt; 55-64 years ;  &gt; Males ;</t>
  </si>
  <si>
    <t>Tasmania ;  &gt;&gt; No vacancies at all ;  &gt;&gt; 55-64 years ;  &gt; Females ;</t>
  </si>
  <si>
    <t>Tasmania ;  &gt;&gt; No vacancies in line of work ;  &gt; 55 years and over ;  Persons ;</t>
  </si>
  <si>
    <t>Tasmania ;  &gt;&gt; No vacancies in line of work ;  &gt; 55 years and over ;  &gt; Males ;</t>
  </si>
  <si>
    <t>Tasmania ;  &gt;&gt; No vacancies in line of work ;  &gt; 55 years and over ;  &gt; Females ;</t>
  </si>
  <si>
    <t>Tasmania ;  &gt;&gt; No vacancies in line of work ;  &gt;&gt; 55-64 years ;  Persons ;</t>
  </si>
  <si>
    <t>Tasmania ;  &gt;&gt; No vacancies in line of work ;  &gt;&gt; 55-64 years ;  &gt; Males ;</t>
  </si>
  <si>
    <t>Tasmania ;  &gt;&gt; No vacancies in line of work ;  &gt;&gt; 55-64 years ;  &gt; Females ;</t>
  </si>
  <si>
    <t>Tasmania ;  &gt;&gt; Too far to travel or transport problems ;  &gt; 55 years and over ;  Persons ;</t>
  </si>
  <si>
    <t>Tasmania ;  &gt;&gt; Too far to travel or transport problems ;  &gt; 55 years and over ;  &gt; Males ;</t>
  </si>
  <si>
    <t>Tasmania ;  &gt;&gt; Too far to travel or transport problems ;  &gt; 55 years and over ;  &gt; Females ;</t>
  </si>
  <si>
    <t>Tasmania ;  &gt;&gt; Too far to travel or transport problems ;  &gt;&gt; 55-64 years ;  Persons ;</t>
  </si>
  <si>
    <t>Tasmania ;  &gt;&gt; Too far to travel or transport problems ;  &gt;&gt; 55-64 years ;  &gt; Males ;</t>
  </si>
  <si>
    <t>Tasmania ;  &gt;&gt; Too far to travel or transport problems ;  &gt;&gt; 55-64 years ;  &gt; Females ;</t>
  </si>
  <si>
    <t>Tasmania ;  &gt;&gt; Own ill health or disability ;  &gt; 55 years and over ;  Persons ;</t>
  </si>
  <si>
    <t>Tasmania ;  &gt;&gt; Own ill health or disability ;  &gt; 55 years and over ;  &gt; Males ;</t>
  </si>
  <si>
    <t>Tasmania ;  &gt;&gt; Own ill health or disability ;  &gt; 55 years and over ;  &gt; Females ;</t>
  </si>
  <si>
    <t>Tasmania ;  &gt;&gt; Own ill health or disability ;  &gt;&gt; 55-64 years ;  Persons ;</t>
  </si>
  <si>
    <t>Tasmania ;  &gt;&gt; Own ill health or disability ;  &gt;&gt; 55-64 years ;  &gt; Males ;</t>
  </si>
  <si>
    <t>Tasmania ;  &gt;&gt; Own ill health or disability ;  &gt;&gt; 55-64 years ;  &gt; Females ;</t>
  </si>
  <si>
    <t>Tasmania ;  &gt;&gt; Language difficulties ;  &gt; 55 years and over ;  Persons ;</t>
  </si>
  <si>
    <t>Tasmania ;  &gt;&gt; Language difficulties ;  &gt; 55 years and over ;  &gt; Males ;</t>
  </si>
  <si>
    <t>Tasmania ;  &gt;&gt; Language difficulties ;  &gt; 55 years and over ;  &gt; Females ;</t>
  </si>
  <si>
    <t>Tasmania ;  &gt;&gt; Language difficulties ;  &gt;&gt; 55-64 years ;  Persons ;</t>
  </si>
  <si>
    <t>Tasmania ;  &gt;&gt; Language difficulties ;  &gt;&gt; 55-64 years ;  &gt; Males ;</t>
  </si>
  <si>
    <t>Tasmania ;  &gt;&gt; Language difficulties ;  &gt;&gt; 55-64 years ;  &gt; Females ;</t>
  </si>
  <si>
    <t>Tasmania ;  &gt;&gt; No jobs with suitable hours ;  &gt; 55 years and over ;  Persons ;</t>
  </si>
  <si>
    <t>Tasmania ;  &gt;&gt; No jobs with suitable hours ;  &gt; 55 years and over ;  &gt; Males ;</t>
  </si>
  <si>
    <t>Tasmania ;  &gt;&gt; No jobs with suitable hours ;  &gt; 55 years and over ;  &gt; Females ;</t>
  </si>
  <si>
    <t>Tasmania ;  &gt;&gt; No jobs with suitable hours ;  &gt;&gt; 55-64 years ;  Persons ;</t>
  </si>
  <si>
    <t>Tasmania ;  &gt;&gt; No jobs with suitable hours ;  &gt;&gt; 55-64 years ;  &gt; Males ;</t>
  </si>
  <si>
    <t>Tasmania ;  &gt;&gt; No jobs with suitable hours ;  &gt;&gt; 55-64 years ;  &gt; Females ;</t>
  </si>
  <si>
    <t>Tasmania ;  &gt;&gt; Child care or other family considerations ;  &gt; 55 years and over ;  Persons ;</t>
  </si>
  <si>
    <t>Tasmania ;  &gt;&gt; Child care or other family considerations ;  &gt; 55 years and over ;  &gt; Males ;</t>
  </si>
  <si>
    <t>Tasmania ;  &gt;&gt; Child care or other family considerations ;  &gt; 55 years and over ;  &gt; Females ;</t>
  </si>
  <si>
    <t>Tasmania ;  &gt;&gt; Child care or other family considerations ;  &gt;&gt; 55-64 years ;  Persons ;</t>
  </si>
  <si>
    <t>Tasmania ;  &gt;&gt; Child care or other family considerations ;  &gt;&gt; 55-64 years ;  &gt; Males ;</t>
  </si>
  <si>
    <t>Tasmania ;  &gt;&gt; Child care or other family considerations ;  &gt;&gt; 55-64 years ;  &gt; Females ;</t>
  </si>
  <si>
    <t>Tasmania ;  &gt;&gt; No feedback from employers ;  &gt; 55 years and over ;  Persons ;</t>
  </si>
  <si>
    <t>Tasmania ;  &gt;&gt; No feedback from employers ;  &gt; 55 years and over ;  &gt; Males ;</t>
  </si>
  <si>
    <t>Tasmania ;  &gt;&gt; No feedback from employers ;  &gt; 55 years and over ;  &gt; Females ;</t>
  </si>
  <si>
    <t>Tasmania ;  &gt;&gt; No feedback from employers ;  &gt;&gt; 55-64 years ;  Persons ;</t>
  </si>
  <si>
    <t>Tasmania ;  &gt;&gt; No feedback from employers ;  &gt;&gt; 55-64 years ;  &gt; Males ;</t>
  </si>
  <si>
    <t>Tasmania ;  &gt;&gt; No feedback from employers ;  &gt;&gt; 55-64 years ;  &gt; Females ;</t>
  </si>
  <si>
    <t>Tasmania ;  &gt;&gt; Other difficulties ;  &gt; 55 years and over ;  Persons ;</t>
  </si>
  <si>
    <t>Tasmania ;  &gt;&gt; Other difficulties ;  &gt; 55 years and over ;  &gt; Males ;</t>
  </si>
  <si>
    <t>Tasmania ;  &gt;&gt; Other difficulties ;  &gt; 55 years and over ;  &gt; Females ;</t>
  </si>
  <si>
    <t>Tasmania ;  &gt;&gt; Other difficulties ;  &gt;&gt; 55-64 years ;  Persons ;</t>
  </si>
  <si>
    <t>Tasmania ;  &gt;&gt; Other difficulties ;  &gt;&gt; 55-64 years ;  &gt; Males ;</t>
  </si>
  <si>
    <t>Tasmania ;  &gt;&gt; Other difficulties ;  &gt;&gt; 55-64 years ;  &gt; Females ;</t>
  </si>
  <si>
    <t>Tasmania ;  &gt; Did not have difficulty finding work ;  &gt; 55 years and over ;  Persons ;</t>
  </si>
  <si>
    <t>Tasmania ;  &gt; Did not have difficulty finding work ;  &gt; 55 years and over ;  &gt; Males ;</t>
  </si>
  <si>
    <t>Tasmania ;  &gt; Did not have difficulty finding work ;  &gt; 55 years and over ;  &gt; Females ;</t>
  </si>
  <si>
    <t>Tasmania ;  &gt; Did not have difficulty finding work ;  &gt;&gt; 55-64 years ;  Persons ;</t>
  </si>
  <si>
    <t>Tasmania ;  &gt; Did not have difficulty finding work ;  &gt;&gt; 55-64 years ;  &gt; Males ;</t>
  </si>
  <si>
    <t>Tasmania ;  &gt; Did not have difficulty finding work ;  &gt;&gt; 55-64 years ;  &gt; Females ;</t>
  </si>
  <si>
    <t>Northern Territory ;  Unemployed total ;  &gt; 55 years and over ;  Persons ;</t>
  </si>
  <si>
    <t>Northern Territory ;  Unemployed total ;  &gt; 55 years and over ;  &gt; Males ;</t>
  </si>
  <si>
    <t>Northern Territory ;  Unemployed total ;  &gt; 55 years and over ;  &gt; Females ;</t>
  </si>
  <si>
    <t>Northern Territory ;  Unemployed total ;  &gt;&gt; 55-64 years ;  Persons ;</t>
  </si>
  <si>
    <t>Northern Territory ;  Unemployed total ;  &gt;&gt; 55-64 years ;  &gt; Males ;</t>
  </si>
  <si>
    <t>Northern Territory ;  Unemployed total ;  &gt;&gt; 55-64 years ;  &gt; Females ;</t>
  </si>
  <si>
    <t>Northern Territory ;  &gt; Had difficulty finding work ;  &gt; 55 years and over ;  Persons ;</t>
  </si>
  <si>
    <t>Northern Territory ;  &gt; Had difficulty finding work ;  &gt; 55 years and over ;  &gt; Males ;</t>
  </si>
  <si>
    <t>Northern Territory ;  &gt; Had difficulty finding work ;  &gt; 55 years and over ;  &gt; Females ;</t>
  </si>
  <si>
    <t>Northern Territory ;  &gt; Had difficulty finding work ;  &gt;&gt; 55-64 years ;  Persons ;</t>
  </si>
  <si>
    <t>Northern Territory ;  &gt; Had difficulty finding work ;  &gt;&gt; 55-64 years ;  &gt; Males ;</t>
  </si>
  <si>
    <t>Northern Territory ;  &gt; Had difficulty finding work ;  &gt;&gt; 55-64 years ;  &gt; Females ;</t>
  </si>
  <si>
    <t>Northern Territory ;  &gt;&gt; Too many applicants for available jobs ;  &gt; 55 years and over ;  Persons ;</t>
  </si>
  <si>
    <t>Northern Territory ;  &gt;&gt; Too many applicants for available jobs ;  &gt; 55 years and over ;  &gt; Males ;</t>
  </si>
  <si>
    <t>Northern Territory ;  &gt;&gt; Too many applicants for available jobs ;  &gt; 55 years and over ;  &gt; Females ;</t>
  </si>
  <si>
    <t>Northern Territory ;  &gt;&gt; Too many applicants for available jobs ;  &gt;&gt; 55-64 years ;  Persons ;</t>
  </si>
  <si>
    <t>Northern Territory ;  &gt;&gt; Too many applicants for available jobs ;  &gt;&gt; 55-64 years ;  &gt; Males ;</t>
  </si>
  <si>
    <t>Northern Territory ;  &gt;&gt; Too many applicants for available jobs ;  &gt;&gt; 55-64 years ;  &gt; Females ;</t>
  </si>
  <si>
    <t>Northern Territory ;  &gt;&gt; Lacked necessary skills or education ;  &gt; 55 years and over ;  Persons ;</t>
  </si>
  <si>
    <t>Northern Territory ;  &gt;&gt; Lacked necessary skills or education ;  &gt; 55 years and over ;  &gt; Males ;</t>
  </si>
  <si>
    <t>Northern Territory ;  &gt;&gt; Lacked necessary skills or education ;  &gt; 55 years and over ;  &gt; Females ;</t>
  </si>
  <si>
    <t>Northern Territory ;  &gt;&gt; Lacked necessary skills or education ;  &gt;&gt; 55-64 years ;  Persons ;</t>
  </si>
  <si>
    <t>Northern Territory ;  &gt;&gt; Lacked necessary skills or education ;  &gt;&gt; 55-64 years ;  &gt; Males ;</t>
  </si>
  <si>
    <t>Northern Territory ;  &gt;&gt; Lacked necessary skills or education ;  &gt;&gt; 55-64 years ;  &gt; Females ;</t>
  </si>
  <si>
    <t>Northern Territory ;  &gt;&gt; Considered too young or too old by employers ;  &gt; 55 years and over ;  Persons ;</t>
  </si>
  <si>
    <t>Northern Territory ;  &gt;&gt; Considered too young or too old by employers ;  &gt; 55 years and over ;  &gt; Males ;</t>
  </si>
  <si>
    <t>Northern Territory ;  &gt;&gt; Considered too young or too old by employers ;  &gt; 55 years and over ;  &gt; Females ;</t>
  </si>
  <si>
    <t>Northern Territory ;  &gt;&gt; Considered too young or too old by employers ;  &gt;&gt; 55-64 years ;  Persons ;</t>
  </si>
  <si>
    <t>Northern Territory ;  &gt;&gt; Considered too young or too old by employers ;  &gt;&gt; 55-64 years ;  &gt; Males ;</t>
  </si>
  <si>
    <t>Northern Territory ;  &gt;&gt; Considered too young or too old by employers ;  &gt;&gt; 55-64 years ;  &gt; Females ;</t>
  </si>
  <si>
    <t>Northern Territory ;  &gt;&gt;&gt; Considered too young by employers ;  &gt; 55 years and over ;  Persons ;</t>
  </si>
  <si>
    <t>Northern Territory ;  &gt;&gt;&gt; Considered too young by employers ;  &gt; 55 years and over ;  &gt; Males ;</t>
  </si>
  <si>
    <t>Northern Territory ;  &gt;&gt;&gt; Considered too young by employers ;  &gt; 55 years and over ;  &gt; Females ;</t>
  </si>
  <si>
    <t>Northern Territory ;  &gt;&gt;&gt; Considered too young by employers ;  &gt;&gt; 55-64 years ;  Persons ;</t>
  </si>
  <si>
    <t>Northern Territory ;  &gt;&gt;&gt; Considered too young by employers ;  &gt;&gt; 55-64 years ;  &gt; Males ;</t>
  </si>
  <si>
    <t>Northern Territory ;  &gt;&gt;&gt; Considered too young by employers ;  &gt;&gt; 55-64 years ;  &gt; Females ;</t>
  </si>
  <si>
    <t>Northern Territory ;  &gt;&gt;&gt; Considered too old by employers ;  &gt; 55 years and over ;  Persons ;</t>
  </si>
  <si>
    <t>Northern Territory ;  &gt;&gt;&gt; Considered too old by employers ;  &gt; 55 years and over ;  &gt; Males ;</t>
  </si>
  <si>
    <t>Northern Territory ;  &gt;&gt;&gt; Considered too old by employers ;  &gt; 55 years and over ;  &gt; Females ;</t>
  </si>
  <si>
    <t>Northern Territory ;  &gt;&gt;&gt; Considered too old by employers ;  &gt;&gt; 55-64 years ;  Persons ;</t>
  </si>
  <si>
    <t>Northern Territory ;  &gt;&gt;&gt; Considered too old by employers ;  &gt;&gt; 55-64 years ;  &gt; Males ;</t>
  </si>
  <si>
    <t>Northern Territory ;  &gt;&gt;&gt; Considered too old by employers ;  &gt;&gt; 55-64 years ;  &gt; Females ;</t>
  </si>
  <si>
    <t>Northern Territory ;  &gt;&gt; Insufficient work experience ;  &gt; 55 years and over ;  Persons ;</t>
  </si>
  <si>
    <t>Northern Territory ;  &gt;&gt; Insufficient work experience ;  &gt; 55 years and over ;  &gt; Males ;</t>
  </si>
  <si>
    <t>Northern Territory ;  &gt;&gt; Insufficient work experience ;  &gt; 55 years and over ;  &gt; Females ;</t>
  </si>
  <si>
    <t>Northern Territory ;  &gt;&gt; Insufficient work experience ;  &gt;&gt; 55-64 years ;  Persons ;</t>
  </si>
  <si>
    <t>Northern Territory ;  &gt;&gt; Insufficient work experience ;  &gt;&gt; 55-64 years ;  &gt; Males ;</t>
  </si>
  <si>
    <t>Northern Territory ;  &gt;&gt; Insufficient work experience ;  &gt;&gt; 55-64 years ;  &gt; Females ;</t>
  </si>
  <si>
    <t>Northern Territory ;  &gt;&gt; No vacancies at all ;  &gt; 55 years and over ;  Persons ;</t>
  </si>
  <si>
    <t>Northern Territory ;  &gt;&gt; No vacancies at all ;  &gt; 55 years and over ;  &gt; Males ;</t>
  </si>
  <si>
    <t>Northern Territory ;  &gt;&gt; No vacancies at all ;  &gt; 55 years and over ;  &gt; Females ;</t>
  </si>
  <si>
    <t>Northern Territory ;  &gt;&gt; No vacancies at all ;  &gt;&gt; 55-64 years ;  Persons ;</t>
  </si>
  <si>
    <t>Northern Territory ;  &gt;&gt; No vacancies at all ;  &gt;&gt; 55-64 years ;  &gt; Males ;</t>
  </si>
  <si>
    <t>Northern Territory ;  &gt;&gt; No vacancies at all ;  &gt;&gt; 55-64 years ;  &gt; Females ;</t>
  </si>
  <si>
    <t>Northern Territory ;  &gt;&gt; No vacancies in line of work ;  &gt; 55 years and over ;  Persons ;</t>
  </si>
  <si>
    <t>Northern Territory ;  &gt;&gt; No vacancies in line of work ;  &gt; 55 years and over ;  &gt; Males ;</t>
  </si>
  <si>
    <t>Northern Territory ;  &gt;&gt; No vacancies in line of work ;  &gt; 55 years and over ;  &gt; Females ;</t>
  </si>
  <si>
    <t>Northern Territory ;  &gt;&gt; No vacancies in line of work ;  &gt;&gt; 55-64 years ;  Persons ;</t>
  </si>
  <si>
    <t>Northern Territory ;  &gt;&gt; No vacancies in line of work ;  &gt;&gt; 55-64 years ;  &gt; Males ;</t>
  </si>
  <si>
    <t>Northern Territory ;  &gt;&gt; No vacancies in line of work ;  &gt;&gt; 55-64 years ;  &gt; Females ;</t>
  </si>
  <si>
    <t>Northern Territory ;  &gt;&gt; Too far to travel or transport problems ;  &gt; 55 years and over ;  Persons ;</t>
  </si>
  <si>
    <t>Northern Territory ;  &gt;&gt; Too far to travel or transport problems ;  &gt; 55 years and over ;  &gt; Males ;</t>
  </si>
  <si>
    <t>Northern Territory ;  &gt;&gt; Too far to travel or transport problems ;  &gt; 55 years and over ;  &gt; Females ;</t>
  </si>
  <si>
    <t>Northern Territory ;  &gt;&gt; Too far to travel or transport problems ;  &gt;&gt; 55-64 years ;  Persons ;</t>
  </si>
  <si>
    <t>Northern Territory ;  &gt;&gt; Too far to travel or transport problems ;  &gt;&gt; 55-64 years ;  &gt; Males ;</t>
  </si>
  <si>
    <t>Northern Territory ;  &gt;&gt; Too far to travel or transport problems ;  &gt;&gt; 55-64 years ;  &gt; Females ;</t>
  </si>
  <si>
    <t>Northern Territory ;  &gt;&gt; Own ill health or disability ;  &gt; 55 years and over ;  Persons ;</t>
  </si>
  <si>
    <t>Northern Territory ;  &gt;&gt; Own ill health or disability ;  &gt; 55 years and over ;  &gt; Males ;</t>
  </si>
  <si>
    <t>Northern Territory ;  &gt;&gt; Own ill health or disability ;  &gt; 55 years and over ;  &gt; Females ;</t>
  </si>
  <si>
    <t>Northern Territory ;  &gt;&gt; Own ill health or disability ;  &gt;&gt; 55-64 years ;  Persons ;</t>
  </si>
  <si>
    <t>Northern Territory ;  &gt;&gt; Own ill health or disability ;  &gt;&gt; 55-64 years ;  &gt; Males ;</t>
  </si>
  <si>
    <t>Northern Territory ;  &gt;&gt; Own ill health or disability ;  &gt;&gt; 55-64 years ;  &gt; Females ;</t>
  </si>
  <si>
    <t>Northern Territory ;  &gt;&gt; Language difficulties ;  &gt; 55 years and over ;  Persons ;</t>
  </si>
  <si>
    <t>Northern Territory ;  &gt;&gt; Language difficulties ;  &gt; 55 years and over ;  &gt; Males ;</t>
  </si>
  <si>
    <t>Northern Territory ;  &gt;&gt; Language difficulties ;  &gt; 55 years and over ;  &gt; Females ;</t>
  </si>
  <si>
    <t>Northern Territory ;  &gt;&gt; Language difficulties ;  &gt;&gt; 55-64 years ;  Persons ;</t>
  </si>
  <si>
    <t>Northern Territory ;  &gt;&gt; Language difficulties ;  &gt;&gt; 55-64 years ;  &gt; Males ;</t>
  </si>
  <si>
    <t>Northern Territory ;  &gt;&gt; Language difficulties ;  &gt;&gt; 55-64 years ;  &gt; Females ;</t>
  </si>
  <si>
    <t>Northern Territory ;  &gt;&gt; No jobs with suitable hours ;  &gt; 55 years and over ;  Persons ;</t>
  </si>
  <si>
    <t>Northern Territory ;  &gt;&gt; No jobs with suitable hours ;  &gt; 55 years and over ;  &gt; Males ;</t>
  </si>
  <si>
    <t>Northern Territory ;  &gt;&gt; No jobs with suitable hours ;  &gt; 55 years and over ;  &gt; Females ;</t>
  </si>
  <si>
    <t>Northern Territory ;  &gt;&gt; No jobs with suitable hours ;  &gt;&gt; 55-64 years ;  Persons ;</t>
  </si>
  <si>
    <t>Northern Territory ;  &gt;&gt; No jobs with suitable hours ;  &gt;&gt; 55-64 years ;  &gt; Males ;</t>
  </si>
  <si>
    <t>Northern Territory ;  &gt;&gt; No jobs with suitable hours ;  &gt;&gt; 55-64 years ;  &gt; Females ;</t>
  </si>
  <si>
    <t>Northern Territory ;  &gt;&gt; Child care or other family considerations ;  &gt; 55 years and over ;  Persons ;</t>
  </si>
  <si>
    <t>Northern Territory ;  &gt;&gt; Child care or other family considerations ;  &gt; 55 years and over ;  &gt; Males ;</t>
  </si>
  <si>
    <t>Northern Territory ;  &gt;&gt; Child care or other family considerations ;  &gt; 55 years and over ;  &gt; Females ;</t>
  </si>
  <si>
    <t>Northern Territory ;  &gt;&gt; Child care or other family considerations ;  &gt;&gt; 55-64 years ;  Persons ;</t>
  </si>
  <si>
    <t>Northern Territory ;  &gt;&gt; Child care or other family considerations ;  &gt;&gt; 55-64 years ;  &gt; Males ;</t>
  </si>
  <si>
    <t>Northern Territory ;  &gt;&gt; Child care or other family considerations ;  &gt;&gt; 55-64 years ;  &gt; Females ;</t>
  </si>
  <si>
    <t>Northern Territory ;  &gt;&gt; No feedback from employers ;  &gt; 55 years and over ;  Persons ;</t>
  </si>
  <si>
    <t>Northern Territory ;  &gt;&gt; No feedback from employers ;  &gt; 55 years and over ;  &gt; Males ;</t>
  </si>
  <si>
    <t>Northern Territory ;  &gt;&gt; No feedback from employers ;  &gt; 55 years and over ;  &gt; Females ;</t>
  </si>
  <si>
    <t>Northern Territory ;  &gt;&gt; No feedback from employers ;  &gt;&gt; 55-64 years ;  Persons ;</t>
  </si>
  <si>
    <t>Northern Territory ;  &gt;&gt; No feedback from employers ;  &gt;&gt; 55-64 years ;  &gt; Males ;</t>
  </si>
  <si>
    <t>Northern Territory ;  &gt;&gt; No feedback from employers ;  &gt;&gt; 55-64 years ;  &gt; Females ;</t>
  </si>
  <si>
    <t>Northern Territory ;  &gt;&gt; Other difficulties ;  &gt; 55 years and over ;  Persons ;</t>
  </si>
  <si>
    <t>Northern Territory ;  &gt;&gt; Other difficulties ;  &gt; 55 years and over ;  &gt; Males ;</t>
  </si>
  <si>
    <t>Northern Territory ;  &gt;&gt; Other difficulties ;  &gt; 55 years and over ;  &gt; Females ;</t>
  </si>
  <si>
    <t>Northern Territory ;  &gt;&gt; Other difficulties ;  &gt;&gt; 55-64 years ;  Persons ;</t>
  </si>
  <si>
    <t>Northern Territory ;  &gt;&gt; Other difficulties ;  &gt;&gt; 55-64 years ;  &gt; Males ;</t>
  </si>
  <si>
    <t>Northern Territory ;  &gt;&gt; Other difficulties ;  &gt;&gt; 55-64 years ;  &gt; Females ;</t>
  </si>
  <si>
    <t>Northern Territory ;  &gt; Did not have difficulty finding work ;  &gt; 55 years and over ;  Persons ;</t>
  </si>
  <si>
    <t>Northern Territory ;  &gt; Did not have difficulty finding work ;  &gt; 55 years and over ;  &gt; Males ;</t>
  </si>
  <si>
    <t>Northern Territory ;  &gt; Did not have difficulty finding work ;  &gt; 55 years and over ;  &gt; Females ;</t>
  </si>
  <si>
    <t>Northern Territory ;  &gt; Did not have difficulty finding work ;  &gt;&gt; 55-64 years ;  Persons ;</t>
  </si>
  <si>
    <t>Northern Territory ;  &gt; Did not have difficulty finding work ;  &gt;&gt; 55-64 years ;  &gt; Males ;</t>
  </si>
  <si>
    <t>Northern Territory ;  &gt; Did not have difficulty finding work ;  &gt;&gt; 55-64 years ;  &gt; Females ;</t>
  </si>
  <si>
    <t>Australian Capital Territory ;  Unemployed total ;  &gt; 55 years and over ;  Persons ;</t>
  </si>
  <si>
    <t>Australian Capital Territory ;  Unemployed total ;  &gt; 55 years and over ;  &gt; Males ;</t>
  </si>
  <si>
    <t>Australian Capital Territory ;  Unemployed total ;  &gt; 55 years and over ;  &gt; Females ;</t>
  </si>
  <si>
    <t>Australian Capital Territory ;  Unemployed total ;  &gt;&gt; 55-64 years ;  Persons ;</t>
  </si>
  <si>
    <t>Australian Capital Territory ;  Unemployed total ;  &gt;&gt; 55-64 years ;  &gt; Males ;</t>
  </si>
  <si>
    <t>Australian Capital Territory ;  Unemployed total ;  &gt;&gt; 55-64 years ;  &gt; Females ;</t>
  </si>
  <si>
    <t>Australian Capital Territory ;  &gt; Had difficulty finding work ;  &gt; 55 years and over ;  Persons ;</t>
  </si>
  <si>
    <t>Australian Capital Territory ;  &gt; Had difficulty finding work ;  &gt; 55 years and over ;  &gt; Males ;</t>
  </si>
  <si>
    <t>Australian Capital Territory ;  &gt; Had difficulty finding work ;  &gt; 55 years and over ;  &gt; Females ;</t>
  </si>
  <si>
    <t>Australian Capital Territory ;  &gt; Had difficulty finding work ;  &gt;&gt; 55-64 years ;  Persons ;</t>
  </si>
  <si>
    <t>Australian Capital Territory ;  &gt; Had difficulty finding work ;  &gt;&gt; 55-64 years ;  &gt; Males ;</t>
  </si>
  <si>
    <t>Australian Capital Territory ;  &gt; Had difficulty finding work ;  &gt;&gt; 55-64 years ;  &gt; Females ;</t>
  </si>
  <si>
    <t>Australian Capital Territory ;  &gt;&gt; Too many applicants for available jobs ;  &gt; 55 years and over ;  Persons ;</t>
  </si>
  <si>
    <t>Australian Capital Territory ;  &gt;&gt; Too many applicants for available jobs ;  &gt; 55 years and over ;  &gt; Males ;</t>
  </si>
  <si>
    <t>Australian Capital Territory ;  &gt;&gt; Too many applicants for available jobs ;  &gt; 55 years and over ;  &gt; Females ;</t>
  </si>
  <si>
    <t>Australian Capital Territory ;  &gt;&gt; Too many applicants for available jobs ;  &gt;&gt; 55-64 years ;  Persons ;</t>
  </si>
  <si>
    <t>Australian Capital Territory ;  &gt;&gt; Too many applicants for available jobs ;  &gt;&gt; 55-64 years ;  &gt; Males ;</t>
  </si>
  <si>
    <t>Australian Capital Territory ;  &gt;&gt; Too many applicants for available jobs ;  &gt;&gt; 55-64 years ;  &gt; Females ;</t>
  </si>
  <si>
    <t>Australian Capital Territory ;  &gt;&gt; Lacked necessary skills or education ;  &gt; 55 years and over ;  Persons ;</t>
  </si>
  <si>
    <t>Australian Capital Territory ;  &gt;&gt; Lacked necessary skills or education ;  &gt; 55 years and over ;  &gt; Males ;</t>
  </si>
  <si>
    <t>Australian Capital Territory ;  &gt;&gt; Lacked necessary skills or education ;  &gt; 55 years and over ;  &gt; Females ;</t>
  </si>
  <si>
    <t>Australian Capital Territory ;  &gt;&gt; Lacked necessary skills or education ;  &gt;&gt; 55-64 years ;  Persons ;</t>
  </si>
  <si>
    <t>Australian Capital Territory ;  &gt;&gt; Lacked necessary skills or education ;  &gt;&gt; 55-64 years ;  &gt; Males ;</t>
  </si>
  <si>
    <t>Australian Capital Territory ;  &gt;&gt; Lacked necessary skills or education ;  &gt;&gt; 55-64 years ;  &gt; Females ;</t>
  </si>
  <si>
    <t>Australian Capital Territory ;  &gt;&gt; Considered too young or too old by employers ;  &gt; 55 years and over ;  Persons ;</t>
  </si>
  <si>
    <t>Australian Capital Territory ;  &gt;&gt; Considered too young or too old by employers ;  &gt; 55 years and over ;  &gt; Males ;</t>
  </si>
  <si>
    <t>Australian Capital Territory ;  &gt;&gt; Considered too young or too old by employers ;  &gt; 55 years and over ;  &gt; Females ;</t>
  </si>
  <si>
    <t>Australian Capital Territory ;  &gt;&gt; Considered too young or too old by employers ;  &gt;&gt; 55-64 years ;  Persons ;</t>
  </si>
  <si>
    <t>Australian Capital Territory ;  &gt;&gt; Considered too young or too old by employers ;  &gt;&gt; 55-64 years ;  &gt; Males ;</t>
  </si>
  <si>
    <t>Australian Capital Territory ;  &gt;&gt; Considered too young or too old by employers ;  &gt;&gt; 55-64 years ;  &gt; Females ;</t>
  </si>
  <si>
    <t>Australian Capital Territory ;  &gt;&gt;&gt; Considered too young by employers ;  &gt; 55 years and over ;  Persons ;</t>
  </si>
  <si>
    <t>Australian Capital Territory ;  &gt;&gt;&gt; Considered too young by employers ;  &gt; 55 years and over ;  &gt; Males ;</t>
  </si>
  <si>
    <t>Australian Capital Territory ;  &gt;&gt;&gt; Considered too young by employers ;  &gt; 55 years and over ;  &gt; Females ;</t>
  </si>
  <si>
    <t>Australian Capital Territory ;  &gt;&gt;&gt; Considered too young by employers ;  &gt;&gt; 55-64 years ;  Persons ;</t>
  </si>
  <si>
    <t>Australian Capital Territory ;  &gt;&gt;&gt; Considered too young by employers ;  &gt;&gt; 55-64 years ;  &gt; Males ;</t>
  </si>
  <si>
    <t>Australian Capital Territory ;  &gt;&gt;&gt; Considered too young by employers ;  &gt;&gt; 55-64 years ;  &gt; Females ;</t>
  </si>
  <si>
    <t>Australian Capital Territory ;  &gt;&gt;&gt; Considered too old by employers ;  &gt; 55 years and over ;  Persons ;</t>
  </si>
  <si>
    <t>Australian Capital Territory ;  &gt;&gt;&gt; Considered too old by employers ;  &gt; 55 years and over ;  &gt; Males ;</t>
  </si>
  <si>
    <t>Australian Capital Territory ;  &gt;&gt;&gt; Considered too old by employers ;  &gt; 55 years and over ;  &gt; Females ;</t>
  </si>
  <si>
    <t>Australian Capital Territory ;  &gt;&gt;&gt; Considered too old by employers ;  &gt;&gt; 55-64 years ;  Persons ;</t>
  </si>
  <si>
    <t>Australian Capital Territory ;  &gt;&gt;&gt; Considered too old by employers ;  &gt;&gt; 55-64 years ;  &gt; Males ;</t>
  </si>
  <si>
    <t>Australian Capital Territory ;  &gt;&gt;&gt; Considered too old by employers ;  &gt;&gt; 55-64 years ;  &gt; Females ;</t>
  </si>
  <si>
    <t>Australian Capital Territory ;  &gt;&gt; Insufficient work experience ;  &gt; 55 years and over ;  Persons ;</t>
  </si>
  <si>
    <t>Australian Capital Territory ;  &gt;&gt; Insufficient work experience ;  &gt; 55 years and over ;  &gt; Males ;</t>
  </si>
  <si>
    <t>Australian Capital Territory ;  &gt;&gt; Insufficient work experience ;  &gt; 55 years and over ;  &gt; Females ;</t>
  </si>
  <si>
    <t>Australian Capital Territory ;  &gt;&gt; Insufficient work experience ;  &gt;&gt; 55-64 years ;  Persons ;</t>
  </si>
  <si>
    <t>Australian Capital Territory ;  &gt;&gt; Insufficient work experience ;  &gt;&gt; 55-64 years ;  &gt; Males ;</t>
  </si>
  <si>
    <t>Australian Capital Territory ;  &gt;&gt; Insufficient work experience ;  &gt;&gt; 55-64 years ;  &gt; Females ;</t>
  </si>
  <si>
    <t>Australian Capital Territory ;  &gt;&gt; No vacancies at all ;  &gt; 55 years and over ;  Persons ;</t>
  </si>
  <si>
    <t>Australian Capital Territory ;  &gt;&gt; No vacancies at all ;  &gt; 55 years and over ;  &gt; Males ;</t>
  </si>
  <si>
    <t>Australian Capital Territory ;  &gt;&gt; No vacancies at all ;  &gt; 55 years and over ;  &gt; Females ;</t>
  </si>
  <si>
    <t>Australian Capital Territory ;  &gt;&gt; No vacancies at all ;  &gt;&gt; 55-64 years ;  Persons ;</t>
  </si>
  <si>
    <t>Australian Capital Territory ;  &gt;&gt; No vacancies at all ;  &gt;&gt; 55-64 years ;  &gt; Males ;</t>
  </si>
  <si>
    <t>Australian Capital Territory ;  &gt;&gt; No vacancies at all ;  &gt;&gt; 55-64 years ;  &gt; Females ;</t>
  </si>
  <si>
    <t>Australian Capital Territory ;  &gt;&gt; No vacancies in line of work ;  &gt; 55 years and over ;  Persons ;</t>
  </si>
  <si>
    <t>Australian Capital Territory ;  &gt;&gt; No vacancies in line of work ;  &gt; 55 years and over ;  &gt; Males ;</t>
  </si>
  <si>
    <t>Australian Capital Territory ;  &gt;&gt; No vacancies in line of work ;  &gt; 55 years and over ;  &gt; Females ;</t>
  </si>
  <si>
    <t>Australian Capital Territory ;  &gt;&gt; No vacancies in line of work ;  &gt;&gt; 55-64 years ;  Persons ;</t>
  </si>
  <si>
    <t>Australian Capital Territory ;  &gt;&gt; No vacancies in line of work ;  &gt;&gt; 55-64 years ;  &gt; Males ;</t>
  </si>
  <si>
    <t>Australian Capital Territory ;  &gt;&gt; No vacancies in line of work ;  &gt;&gt; 55-64 years ;  &gt; Females ;</t>
  </si>
  <si>
    <t>Australian Capital Territory ;  &gt;&gt; Too far to travel or transport problems ;  &gt; 55 years and over ;  Persons ;</t>
  </si>
  <si>
    <t>Australian Capital Territory ;  &gt;&gt; Too far to travel or transport problems ;  &gt; 55 years and over ;  &gt; Males ;</t>
  </si>
  <si>
    <t>Australian Capital Territory ;  &gt;&gt; Too far to travel or transport problems ;  &gt; 55 years and over ;  &gt; Females ;</t>
  </si>
  <si>
    <t>Australian Capital Territory ;  &gt;&gt; Too far to travel or transport problems ;  &gt;&gt; 55-64 years ;  Persons ;</t>
  </si>
  <si>
    <t>Australian Capital Territory ;  &gt;&gt; Too far to travel or transport problems ;  &gt;&gt; 55-64 years ;  &gt; Males ;</t>
  </si>
  <si>
    <t>Australian Capital Territory ;  &gt;&gt; Too far to travel or transport problems ;  &gt;&gt; 55-64 years ;  &gt; Females ;</t>
  </si>
  <si>
    <t>Australian Capital Territory ;  &gt;&gt; Own ill health or disability ;  &gt; 55 years and over ;  Persons ;</t>
  </si>
  <si>
    <t>Australian Capital Territory ;  &gt;&gt; Own ill health or disability ;  &gt; 55 years and over ;  &gt; Males ;</t>
  </si>
  <si>
    <t>Australian Capital Territory ;  &gt;&gt; Own ill health or disability ;  &gt; 55 years and over ;  &gt; Females ;</t>
  </si>
  <si>
    <t>Australian Capital Territory ;  &gt;&gt; Own ill health or disability ;  &gt;&gt; 55-64 years ;  Persons ;</t>
  </si>
  <si>
    <t>Australian Capital Territory ;  &gt;&gt; Own ill health or disability ;  &gt;&gt; 55-64 years ;  &gt; Males ;</t>
  </si>
  <si>
    <t>Australian Capital Territory ;  &gt;&gt; Own ill health or disability ;  &gt;&gt; 55-64 years ;  &gt; Females ;</t>
  </si>
  <si>
    <t>Australian Capital Territory ;  &gt;&gt; Language difficulties ;  &gt; 55 years and over ;  Persons ;</t>
  </si>
  <si>
    <t>Australian Capital Territory ;  &gt;&gt; Language difficulties ;  &gt; 55 years and over ;  &gt; Males ;</t>
  </si>
  <si>
    <t>Australian Capital Territory ;  &gt;&gt; Language difficulties ;  &gt; 55 years and over ;  &gt; Females ;</t>
  </si>
  <si>
    <t>Australian Capital Territory ;  &gt;&gt; Language difficulties ;  &gt;&gt; 55-64 years ;  Persons ;</t>
  </si>
  <si>
    <t>Australian Capital Territory ;  &gt;&gt; Language difficulties ;  &gt;&gt; 55-64 years ;  &gt; Males ;</t>
  </si>
  <si>
    <t>Australian Capital Territory ;  &gt;&gt; Language difficulties ;  &gt;&gt; 55-64 years ;  &gt; Females ;</t>
  </si>
  <si>
    <t>Australian Capital Territory ;  &gt;&gt; No jobs with suitable hours ;  &gt; 55 years and over ;  Persons ;</t>
  </si>
  <si>
    <t>Australian Capital Territory ;  &gt;&gt; No jobs with suitable hours ;  &gt; 55 years and over ;  &gt; Males ;</t>
  </si>
  <si>
    <t>Australian Capital Territory ;  &gt;&gt; No jobs with suitable hours ;  &gt; 55 years and over ;  &gt; Females ;</t>
  </si>
  <si>
    <t>Australian Capital Territory ;  &gt;&gt; No jobs with suitable hours ;  &gt;&gt; 55-64 years ;  Persons ;</t>
  </si>
  <si>
    <t>Australian Capital Territory ;  &gt;&gt; No jobs with suitable hours ;  &gt;&gt; 55-64 years ;  &gt; Males ;</t>
  </si>
  <si>
    <t>Australian Capital Territory ;  &gt;&gt; No jobs with suitable hours ;  &gt;&gt; 55-64 years ;  &gt; Females ;</t>
  </si>
  <si>
    <t>Australian Capital Territory ;  &gt;&gt; Child care or other family considerations ;  &gt; 55 years and over ;  Persons ;</t>
  </si>
  <si>
    <t>Australian Capital Territory ;  &gt;&gt; Child care or other family considerations ;  &gt; 55 years and over ;  &gt; Males ;</t>
  </si>
  <si>
    <t>Australian Capital Territory ;  &gt;&gt; Child care or other family considerations ;  &gt; 55 years and over ;  &gt; Females ;</t>
  </si>
  <si>
    <t>Australian Capital Territory ;  &gt;&gt; Child care or other family considerations ;  &gt;&gt; 55-64 years ;  Persons ;</t>
  </si>
  <si>
    <t>Australian Capital Territory ;  &gt;&gt; Child care or other family considerations ;  &gt;&gt; 55-64 years ;  &gt; Males ;</t>
  </si>
  <si>
    <t>Australian Capital Territory ;  &gt;&gt; Child care or other family considerations ;  &gt;&gt; 55-64 years ;  &gt; Females ;</t>
  </si>
  <si>
    <t>Australian Capital Territory ;  &gt;&gt; No feedback from employers ;  &gt; 55 years and over ;  Persons ;</t>
  </si>
  <si>
    <t>Australian Capital Territory ;  &gt;&gt; No feedback from employers ;  &gt; 55 years and over ;  &gt; Males ;</t>
  </si>
  <si>
    <t>Australian Capital Territory ;  &gt;&gt; No feedback from employers ;  &gt; 55 years and over ;  &gt; Females ;</t>
  </si>
  <si>
    <t>Australian Capital Territory ;  &gt;&gt; No feedback from employers ;  &gt;&gt; 55-64 years ;  Persons ;</t>
  </si>
  <si>
    <t>Australian Capital Territory ;  &gt;&gt; No feedback from employers ;  &gt;&gt; 55-64 years ;  &gt; Males ;</t>
  </si>
  <si>
    <t>Australian Capital Territory ;  &gt;&gt; No feedback from employers ;  &gt;&gt; 55-64 years ;  &gt; Females ;</t>
  </si>
  <si>
    <t>Australian Capital Territory ;  &gt;&gt; Other difficulties ;  &gt; 55 years and over ;  Persons ;</t>
  </si>
  <si>
    <t>Australian Capital Territory ;  &gt;&gt; Other difficulties ;  &gt; 55 years and over ;  &gt; Males ;</t>
  </si>
  <si>
    <t>Australian Capital Territory ;  &gt;&gt; Other difficulties ;  &gt; 55 years and over ;  &gt; Females ;</t>
  </si>
  <si>
    <t>Australian Capital Territory ;  &gt;&gt; Other difficulties ;  &gt;&gt; 55-64 years ;  Persons ;</t>
  </si>
  <si>
    <t>Australian Capital Territory ;  &gt;&gt; Other difficulties ;  &gt;&gt; 55-64 years ;  &gt; Males ;</t>
  </si>
  <si>
    <t>Australian Capital Territory ;  &gt;&gt; Other difficulties ;  &gt;&gt; 55-64 years ;  &gt; Females ;</t>
  </si>
  <si>
    <t>Australian Capital Territory ;  &gt; Did not have difficulty finding work ;  &gt; 55 years and over ;  Persons ;</t>
  </si>
  <si>
    <t>Australian Capital Territory ;  &gt; Did not have difficulty finding work ;  &gt; 55 years and over ;  &gt; Males ;</t>
  </si>
  <si>
    <t>Australian Capital Territory ;  &gt; Did not have difficulty finding work ;  &gt; 55 years and over ;  &gt; Females ;</t>
  </si>
  <si>
    <t>Australian Capital Territory ;  &gt; Did not have difficulty finding work ;  &gt;&gt; 55-64 years ;  Persons ;</t>
  </si>
  <si>
    <t>Australian Capital Territory ;  &gt; Did not have difficulty finding work ;  &gt;&gt; 55-64 years ;  &gt; Males ;</t>
  </si>
  <si>
    <t>Australian Capital Territory ;  &gt; Did not have difficulty finding work ;  &gt;&gt; 55-64 years ;  &gt; Females ;</t>
  </si>
  <si>
    <t>Unemployed total ;  &gt;&gt; 65 years and over ;  Persons ;</t>
  </si>
  <si>
    <t>Unemployed total ;  &gt;&gt; 65 years and over ;  &gt; Males ;</t>
  </si>
  <si>
    <t>Unemployed total ;  &gt;&gt; 65 years and over ;  &gt; Females ;</t>
  </si>
  <si>
    <t>&gt; Had difficulty finding work ;  &gt;&gt; 65 years and over ;  Persons ;</t>
  </si>
  <si>
    <t>&gt; Had difficulty finding work ;  &gt;&gt; 65 years and over ;  &gt; Males ;</t>
  </si>
  <si>
    <t>&gt; Had difficulty finding work ;  &gt;&gt; 65 years and over ;  &gt; Females ;</t>
  </si>
  <si>
    <t>&gt;&gt; Too many applicants for available jobs ;  &gt;&gt; 65 years and over ;  Persons ;</t>
  </si>
  <si>
    <t>&gt;&gt; Too many applicants for available jobs ;  &gt;&gt; 65 years and over ;  &gt; Males ;</t>
  </si>
  <si>
    <t>&gt;&gt; Too many applicants for available jobs ;  &gt;&gt; 65 years and over ;  &gt; Females ;</t>
  </si>
  <si>
    <t>&gt;&gt; Lacked necessary skills or education ;  &gt;&gt; 65 years and over ;  Persons ;</t>
  </si>
  <si>
    <t>&gt;&gt; Lacked necessary skills or education ;  &gt;&gt; 65 years and over ;  &gt; Males ;</t>
  </si>
  <si>
    <t>&gt;&gt; Lacked necessary skills or education ;  &gt;&gt; 65 years and over ;  &gt; Females ;</t>
  </si>
  <si>
    <t>&gt;&gt; Considered too young or too old by employers ;  &gt;&gt; 65 years and over ;  Persons ;</t>
  </si>
  <si>
    <t>&gt;&gt; Considered too young or too old by employers ;  &gt;&gt; 65 years and over ;  &gt; Males ;</t>
  </si>
  <si>
    <t>&gt;&gt; Considered too young or too old by employers ;  &gt;&gt; 65 years and over ;  &gt; Females ;</t>
  </si>
  <si>
    <t>&gt;&gt;&gt; Considered too young by employers ;  &gt;&gt; 65 years and over ;  Persons ;</t>
  </si>
  <si>
    <t>&gt;&gt;&gt; Considered too young by employers ;  &gt;&gt; 65 years and over ;  &gt; Males ;</t>
  </si>
  <si>
    <t>&gt;&gt;&gt; Considered too young by employers ;  &gt;&gt; 65 years and over ;  &gt; Females ;</t>
  </si>
  <si>
    <t>&gt;&gt;&gt; Considered too old by employers ;  &gt;&gt; 65 years and over ;  Persons ;</t>
  </si>
  <si>
    <t>&gt;&gt;&gt; Considered too old by employers ;  &gt;&gt; 65 years and over ;  &gt; Males ;</t>
  </si>
  <si>
    <t>&gt;&gt;&gt; Considered too old by employers ;  &gt;&gt; 65 years and over ;  &gt; Females ;</t>
  </si>
  <si>
    <t>&gt;&gt; Insufficient work experience ;  &gt;&gt; 65 years and over ;  Persons ;</t>
  </si>
  <si>
    <t>&gt;&gt; Insufficient work experience ;  &gt;&gt; 65 years and over ;  &gt; Males ;</t>
  </si>
  <si>
    <t>&gt;&gt; Insufficient work experience ;  &gt;&gt; 65 years and over ;  &gt; Females ;</t>
  </si>
  <si>
    <t>&gt;&gt; No vacancies at all ;  &gt;&gt; 65 years and over ;  Persons ;</t>
  </si>
  <si>
    <t>&gt;&gt; No vacancies at all ;  &gt;&gt; 65 years and over ;  &gt; Males ;</t>
  </si>
  <si>
    <t>&gt;&gt; No vacancies at all ;  &gt;&gt; 65 years and over ;  &gt; Females ;</t>
  </si>
  <si>
    <t>&gt;&gt; No vacancies in line of work ;  &gt;&gt; 65 years and over ;  Persons ;</t>
  </si>
  <si>
    <t>&gt;&gt; No vacancies in line of work ;  &gt;&gt; 65 years and over ;  &gt; Males ;</t>
  </si>
  <si>
    <t>&gt;&gt; No vacancies in line of work ;  &gt;&gt; 65 years and over ;  &gt; Females ;</t>
  </si>
  <si>
    <t>&gt;&gt; Too far to travel or transport problems ;  &gt;&gt; 65 years and over ;  Persons ;</t>
  </si>
  <si>
    <t>&gt;&gt; Too far to travel or transport problems ;  &gt;&gt; 65 years and over ;  &gt; Males ;</t>
  </si>
  <si>
    <t>&gt;&gt; Too far to travel or transport problems ;  &gt;&gt; 65 years and over ;  &gt; Females ;</t>
  </si>
  <si>
    <t>&gt;&gt; Own ill health or disability ;  &gt;&gt; 65 years and over ;  Persons ;</t>
  </si>
  <si>
    <t>&gt;&gt; Own ill health or disability ;  &gt;&gt; 65 years and over ;  &gt; Males ;</t>
  </si>
  <si>
    <t>&gt;&gt; Own ill health or disability ;  &gt;&gt; 65 years and over ;  &gt; Females ;</t>
  </si>
  <si>
    <t>&gt;&gt; Language difficulties ;  &gt;&gt; 65 years and over ;  Persons ;</t>
  </si>
  <si>
    <t>&gt;&gt; Language difficulties ;  &gt;&gt; 65 years and over ;  &gt; Males ;</t>
  </si>
  <si>
    <t>&gt;&gt; Language difficulties ;  &gt;&gt; 65 years and over ;  &gt; Females ;</t>
  </si>
  <si>
    <t>&gt;&gt; No jobs with suitable hours ;  &gt;&gt; 65 years and over ;  Persons ;</t>
  </si>
  <si>
    <t>&gt;&gt; No jobs with suitable hours ;  &gt;&gt; 65 years and over ;  &gt; Males ;</t>
  </si>
  <si>
    <t>&gt;&gt; No jobs with suitable hours ;  &gt;&gt; 65 years and over ;  &gt; Females ;</t>
  </si>
  <si>
    <t>&gt;&gt; Child care or other family considerations ;  &gt;&gt; 65 years and over ;  Persons ;</t>
  </si>
  <si>
    <t>&gt;&gt; Child care or other family considerations ;  &gt;&gt; 65 years and over ;  &gt; Males ;</t>
  </si>
  <si>
    <t>&gt;&gt; Child care or other family considerations ;  &gt;&gt; 65 years and over ;  &gt; Females ;</t>
  </si>
  <si>
    <t>&gt;&gt; No feedback from employers ;  &gt;&gt; 65 years and over ;  Persons ;</t>
  </si>
  <si>
    <t>&gt;&gt; No feedback from employers ;  &gt;&gt; 65 years and over ;  &gt; Males ;</t>
  </si>
  <si>
    <t>&gt;&gt; No feedback from employers ;  &gt;&gt; 65 years and over ;  &gt; Females ;</t>
  </si>
  <si>
    <t>&gt;&gt; Other difficulties ;  &gt;&gt; 65 years and over ;  Persons ;</t>
  </si>
  <si>
    <t>&gt;&gt; Other difficulties ;  &gt;&gt; 65 years and over ;  &gt; Males ;</t>
  </si>
  <si>
    <t>&gt;&gt; Other difficulties ;  &gt;&gt; 65 years and over ;  &gt; Females ;</t>
  </si>
  <si>
    <t>&gt; Did not have difficulty finding work ;  &gt;&gt; 65 years and over ;  Persons ;</t>
  </si>
  <si>
    <t>&gt; Did not have difficulty finding work ;  &gt;&gt; 65 years and over ;  &gt; Males ;</t>
  </si>
  <si>
    <t>&gt; Did not have difficulty finding work ;  &gt;&gt; 65 years and over ;  &gt; Females ;</t>
  </si>
  <si>
    <t>New South Wales ;  Unemployed total ;  &gt;&gt; 65 years and over ;  Persons ;</t>
  </si>
  <si>
    <t>New South Wales ;  Unemployed total ;  &gt;&gt; 65 years and over ;  &gt; Males ;</t>
  </si>
  <si>
    <t>New South Wales ;  Unemployed total ;  &gt;&gt; 65 years and over ;  &gt; Females ;</t>
  </si>
  <si>
    <t>New South Wales ;  &gt; Had difficulty finding work ;  &gt;&gt; 65 years and over ;  Persons ;</t>
  </si>
  <si>
    <t>New South Wales ;  &gt; Had difficulty finding work ;  &gt;&gt; 65 years and over ;  &gt; Males ;</t>
  </si>
  <si>
    <t>New South Wales ;  &gt; Had difficulty finding work ;  &gt;&gt; 65 years and over ;  &gt; Females ;</t>
  </si>
  <si>
    <t>New South Wales ;  &gt;&gt; Too many applicants for available jobs ;  &gt;&gt; 65 years and over ;  Persons ;</t>
  </si>
  <si>
    <t>New South Wales ;  &gt;&gt; Too many applicants for available jobs ;  &gt;&gt; 65 years and over ;  &gt; Males ;</t>
  </si>
  <si>
    <t>New South Wales ;  &gt;&gt; Too many applicants for available jobs ;  &gt;&gt; 65 years and over ;  &gt; Females ;</t>
  </si>
  <si>
    <t>New South Wales ;  &gt;&gt; Lacked necessary skills or education ;  &gt;&gt; 65 years and over ;  Persons ;</t>
  </si>
  <si>
    <t>New South Wales ;  &gt;&gt; Lacked necessary skills or education ;  &gt;&gt; 65 years and over ;  &gt; Males ;</t>
  </si>
  <si>
    <t>New South Wales ;  &gt;&gt; Lacked necessary skills or education ;  &gt;&gt; 65 years and over ;  &gt; Females ;</t>
  </si>
  <si>
    <t>New South Wales ;  &gt;&gt; Considered too young or too old by employers ;  &gt;&gt; 65 years and over ;  Persons ;</t>
  </si>
  <si>
    <t>New South Wales ;  &gt;&gt; Considered too young or too old by employers ;  &gt;&gt; 65 years and over ;  &gt; Males ;</t>
  </si>
  <si>
    <t>New South Wales ;  &gt;&gt; Considered too young or too old by employers ;  &gt;&gt; 65 years and over ;  &gt; Females ;</t>
  </si>
  <si>
    <t>New South Wales ;  &gt;&gt;&gt; Considered too young by employers ;  &gt;&gt; 65 years and over ;  Persons ;</t>
  </si>
  <si>
    <t>New South Wales ;  &gt;&gt;&gt; Considered too young by employers ;  &gt;&gt; 65 years and over ;  &gt; Males ;</t>
  </si>
  <si>
    <t>New South Wales ;  &gt;&gt;&gt; Considered too young by employers ;  &gt;&gt; 65 years and over ;  &gt; Females ;</t>
  </si>
  <si>
    <t>New South Wales ;  &gt;&gt;&gt; Considered too old by employers ;  &gt;&gt; 65 years and over ;  Persons ;</t>
  </si>
  <si>
    <t>New South Wales ;  &gt;&gt;&gt; Considered too old by employers ;  &gt;&gt; 65 years and over ;  &gt; Males ;</t>
  </si>
  <si>
    <t>New South Wales ;  &gt;&gt;&gt; Considered too old by employers ;  &gt;&gt; 65 years and over ;  &gt; Females ;</t>
  </si>
  <si>
    <t>New South Wales ;  &gt;&gt; Insufficient work experience ;  &gt;&gt; 65 years and over ;  Persons ;</t>
  </si>
  <si>
    <t>New South Wales ;  &gt;&gt; Insufficient work experience ;  &gt;&gt; 65 years and over ;  &gt; Males ;</t>
  </si>
  <si>
    <t>New South Wales ;  &gt;&gt; Insufficient work experience ;  &gt;&gt; 65 years and over ;  &gt; Females ;</t>
  </si>
  <si>
    <t>New South Wales ;  &gt;&gt; No vacancies at all ;  &gt;&gt; 65 years and over ;  Persons ;</t>
  </si>
  <si>
    <t>New South Wales ;  &gt;&gt; No vacancies at all ;  &gt;&gt; 65 years and over ;  &gt; Males ;</t>
  </si>
  <si>
    <t>New South Wales ;  &gt;&gt; No vacancies at all ;  &gt;&gt; 65 years and over ;  &gt; Females ;</t>
  </si>
  <si>
    <t>New South Wales ;  &gt;&gt; No vacancies in line of work ;  &gt;&gt; 65 years and over ;  Persons ;</t>
  </si>
  <si>
    <t>New South Wales ;  &gt;&gt; No vacancies in line of work ;  &gt;&gt; 65 years and over ;  &gt; Males ;</t>
  </si>
  <si>
    <t>New South Wales ;  &gt;&gt; No vacancies in line of work ;  &gt;&gt; 65 years and over ;  &gt; Females ;</t>
  </si>
  <si>
    <t>New South Wales ;  &gt;&gt; Too far to travel or transport problems ;  &gt;&gt; 65 years and over ;  Persons ;</t>
  </si>
  <si>
    <t>New South Wales ;  &gt;&gt; Too far to travel or transport problems ;  &gt;&gt; 65 years and over ;  &gt; Males ;</t>
  </si>
  <si>
    <t>New South Wales ;  &gt;&gt; Too far to travel or transport problems ;  &gt;&gt; 65 years and over ;  &gt; Females ;</t>
  </si>
  <si>
    <t>New South Wales ;  &gt;&gt; Own ill health or disability ;  &gt;&gt; 65 years and over ;  Persons ;</t>
  </si>
  <si>
    <t>New South Wales ;  &gt;&gt; Own ill health or disability ;  &gt;&gt; 65 years and over ;  &gt; Males ;</t>
  </si>
  <si>
    <t>New South Wales ;  &gt;&gt; Own ill health or disability ;  &gt;&gt; 65 years and over ;  &gt; Females ;</t>
  </si>
  <si>
    <t>New South Wales ;  &gt;&gt; Language difficulties ;  &gt;&gt; 65 years and over ;  Persons ;</t>
  </si>
  <si>
    <t>New South Wales ;  &gt;&gt; Language difficulties ;  &gt;&gt; 65 years and over ;  &gt; Males ;</t>
  </si>
  <si>
    <t>New South Wales ;  &gt;&gt; Language difficulties ;  &gt;&gt; 65 years and over ;  &gt; Females ;</t>
  </si>
  <si>
    <t>New South Wales ;  &gt;&gt; No jobs with suitable hours ;  &gt;&gt; 65 years and over ;  Persons ;</t>
  </si>
  <si>
    <t>New South Wales ;  &gt;&gt; No jobs with suitable hours ;  &gt;&gt; 65 years and over ;  &gt; Males ;</t>
  </si>
  <si>
    <t>New South Wales ;  &gt;&gt; No jobs with suitable hours ;  &gt;&gt; 65 years and over ;  &gt; Females ;</t>
  </si>
  <si>
    <t>New South Wales ;  &gt;&gt; Child care or other family considerations ;  &gt;&gt; 65 years and over ;  Persons ;</t>
  </si>
  <si>
    <t>New South Wales ;  &gt;&gt; Child care or other family considerations ;  &gt;&gt; 65 years and over ;  &gt; Males ;</t>
  </si>
  <si>
    <t>New South Wales ;  &gt;&gt; Child care or other family considerations ;  &gt;&gt; 65 years and over ;  &gt; Females ;</t>
  </si>
  <si>
    <t>New South Wales ;  &gt;&gt; No feedback from employers ;  &gt;&gt; 65 years and over ;  Persons ;</t>
  </si>
  <si>
    <t>New South Wales ;  &gt;&gt; No feedback from employers ;  &gt;&gt; 65 years and over ;  &gt; Males ;</t>
  </si>
  <si>
    <t>New South Wales ;  &gt;&gt; No feedback from employers ;  &gt;&gt; 65 years and over ;  &gt; Females ;</t>
  </si>
  <si>
    <t>New South Wales ;  &gt;&gt; Other difficulties ;  &gt;&gt; 65 years and over ;  Persons ;</t>
  </si>
  <si>
    <t>New South Wales ;  &gt;&gt; Other difficulties ;  &gt;&gt; 65 years and over ;  &gt; Males ;</t>
  </si>
  <si>
    <t>New South Wales ;  &gt;&gt; Other difficulties ;  &gt;&gt; 65 years and over ;  &gt; Females ;</t>
  </si>
  <si>
    <t>New South Wales ;  &gt; Did not have difficulty finding work ;  &gt;&gt; 65 years and over ;  Persons ;</t>
  </si>
  <si>
    <t>New South Wales ;  &gt; Did not have difficulty finding work ;  &gt;&gt; 65 years and over ;  &gt; Males ;</t>
  </si>
  <si>
    <t>New South Wales ;  &gt; Did not have difficulty finding work ;  &gt;&gt; 65 years and over ;  &gt; Females ;</t>
  </si>
  <si>
    <t>Victoria ;  Unemployed total ;  &gt;&gt; 65 years and over ;  Persons ;</t>
  </si>
  <si>
    <t>Victoria ;  Unemployed total ;  &gt;&gt; 65 years and over ;  &gt; Males ;</t>
  </si>
  <si>
    <t>Victoria ;  Unemployed total ;  &gt;&gt; 65 years and over ;  &gt; Females ;</t>
  </si>
  <si>
    <t>Victoria ;  &gt; Had difficulty finding work ;  &gt;&gt; 65 years and over ;  Persons ;</t>
  </si>
  <si>
    <t>Victoria ;  &gt; Had difficulty finding work ;  &gt;&gt; 65 years and over ;  &gt; Males ;</t>
  </si>
  <si>
    <t>Victoria ;  &gt; Had difficulty finding work ;  &gt;&gt; 65 years and over ;  &gt; Females ;</t>
  </si>
  <si>
    <t>Victoria ;  &gt;&gt; Too many applicants for available jobs ;  &gt;&gt; 65 years and over ;  Persons ;</t>
  </si>
  <si>
    <t>Victoria ;  &gt;&gt; Too many applicants for available jobs ;  &gt;&gt; 65 years and over ;  &gt; Males ;</t>
  </si>
  <si>
    <t>Victoria ;  &gt;&gt; Too many applicants for available jobs ;  &gt;&gt; 65 years and over ;  &gt; Females ;</t>
  </si>
  <si>
    <t>Victoria ;  &gt;&gt; Lacked necessary skills or education ;  &gt;&gt; 65 years and over ;  Persons ;</t>
  </si>
  <si>
    <t>Victoria ;  &gt;&gt; Lacked necessary skills or education ;  &gt;&gt; 65 years and over ;  &gt; Males ;</t>
  </si>
  <si>
    <t>Victoria ;  &gt;&gt; Lacked necessary skills or education ;  &gt;&gt; 65 years and over ;  &gt; Females ;</t>
  </si>
  <si>
    <t>Victoria ;  &gt;&gt; Considered too young or too old by employers ;  &gt;&gt; 65 years and over ;  Persons ;</t>
  </si>
  <si>
    <t>Victoria ;  &gt;&gt; Considered too young or too old by employers ;  &gt;&gt; 65 years and over ;  &gt; Males ;</t>
  </si>
  <si>
    <t>Victoria ;  &gt;&gt; Considered too young or too old by employers ;  &gt;&gt; 65 years and over ;  &gt; Females ;</t>
  </si>
  <si>
    <t>Victoria ;  &gt;&gt;&gt; Considered too young by employers ;  &gt;&gt; 65 years and over ;  Persons ;</t>
  </si>
  <si>
    <t>Victoria ;  &gt;&gt;&gt; Considered too young by employers ;  &gt;&gt; 65 years and over ;  &gt; Males ;</t>
  </si>
  <si>
    <t>Victoria ;  &gt;&gt;&gt; Considered too young by employers ;  &gt;&gt; 65 years and over ;  &gt; Females ;</t>
  </si>
  <si>
    <t>Victoria ;  &gt;&gt;&gt; Considered too old by employers ;  &gt;&gt; 65 years and over ;  Persons ;</t>
  </si>
  <si>
    <t>Victoria ;  &gt;&gt;&gt; Considered too old by employers ;  &gt;&gt; 65 years and over ;  &gt; Males ;</t>
  </si>
  <si>
    <t>Victoria ;  &gt;&gt;&gt; Considered too old by employers ;  &gt;&gt; 65 years and over ;  &gt; Females ;</t>
  </si>
  <si>
    <t>Victoria ;  &gt;&gt; Insufficient work experience ;  &gt;&gt; 65 years and over ;  Persons ;</t>
  </si>
  <si>
    <t>Victoria ;  &gt;&gt; Insufficient work experience ;  &gt;&gt; 65 years and over ;  &gt; Males ;</t>
  </si>
  <si>
    <t>Victoria ;  &gt;&gt; Insufficient work experience ;  &gt;&gt; 65 years and over ;  &gt; Females ;</t>
  </si>
  <si>
    <t>Victoria ;  &gt;&gt; No vacancies at all ;  &gt;&gt; 65 years and over ;  Persons ;</t>
  </si>
  <si>
    <t>Victoria ;  &gt;&gt; No vacancies at all ;  &gt;&gt; 65 years and over ;  &gt; Males ;</t>
  </si>
  <si>
    <t>Victoria ;  &gt;&gt; No vacancies at all ;  &gt;&gt; 65 years and over ;  &gt; Females ;</t>
  </si>
  <si>
    <t>Victoria ;  &gt;&gt; No vacancies in line of work ;  &gt;&gt; 65 years and over ;  Persons ;</t>
  </si>
  <si>
    <t>Victoria ;  &gt;&gt; No vacancies in line of work ;  &gt;&gt; 65 years and over ;  &gt; Males ;</t>
  </si>
  <si>
    <t>Victoria ;  &gt;&gt; No vacancies in line of work ;  &gt;&gt; 65 years and over ;  &gt; Females ;</t>
  </si>
  <si>
    <t>Victoria ;  &gt;&gt; Too far to travel or transport problems ;  &gt;&gt; 65 years and over ;  Persons ;</t>
  </si>
  <si>
    <t>Victoria ;  &gt;&gt; Too far to travel or transport problems ;  &gt;&gt; 65 years and over ;  &gt; Males ;</t>
  </si>
  <si>
    <t>Victoria ;  &gt;&gt; Too far to travel or transport problems ;  &gt;&gt; 65 years and over ;  &gt; Females ;</t>
  </si>
  <si>
    <t>Victoria ;  &gt;&gt; Own ill health or disability ;  &gt;&gt; 65 years and over ;  Persons ;</t>
  </si>
  <si>
    <t>Victoria ;  &gt;&gt; Own ill health or disability ;  &gt;&gt; 65 years and over ;  &gt; Males ;</t>
  </si>
  <si>
    <t>Victoria ;  &gt;&gt; Own ill health or disability ;  &gt;&gt; 65 years and over ;  &gt; Females ;</t>
  </si>
  <si>
    <t>Victoria ;  &gt;&gt; Language difficulties ;  &gt;&gt; 65 years and over ;  Persons ;</t>
  </si>
  <si>
    <t>Victoria ;  &gt;&gt; Language difficulties ;  &gt;&gt; 65 years and over ;  &gt; Males ;</t>
  </si>
  <si>
    <t>Victoria ;  &gt;&gt; Language difficulties ;  &gt;&gt; 65 years and over ;  &gt; Females ;</t>
  </si>
  <si>
    <t>Victoria ;  &gt;&gt; No jobs with suitable hours ;  &gt;&gt; 65 years and over ;  Persons ;</t>
  </si>
  <si>
    <t>Victoria ;  &gt;&gt; No jobs with suitable hours ;  &gt;&gt; 65 years and over ;  &gt; Males ;</t>
  </si>
  <si>
    <t>Victoria ;  &gt;&gt; No jobs with suitable hours ;  &gt;&gt; 65 years and over ;  &gt; Females ;</t>
  </si>
  <si>
    <t>Victoria ;  &gt;&gt; Child care or other family considerations ;  &gt;&gt; 65 years and over ;  Persons ;</t>
  </si>
  <si>
    <t>Victoria ;  &gt;&gt; Child care or other family considerations ;  &gt;&gt; 65 years and over ;  &gt; Males ;</t>
  </si>
  <si>
    <t>Victoria ;  &gt;&gt; Child care or other family considerations ;  &gt;&gt; 65 years and over ;  &gt; Females ;</t>
  </si>
  <si>
    <t>Victoria ;  &gt;&gt; No feedback from employers ;  &gt;&gt; 65 years and over ;  Persons ;</t>
  </si>
  <si>
    <t>Victoria ;  &gt;&gt; No feedback from employers ;  &gt;&gt; 65 years and over ;  &gt; Males ;</t>
  </si>
  <si>
    <t>Victoria ;  &gt;&gt; No feedback from employers ;  &gt;&gt; 65 years and over ;  &gt; Females ;</t>
  </si>
  <si>
    <t>Victoria ;  &gt;&gt; Other difficulties ;  &gt;&gt; 65 years and over ;  Persons ;</t>
  </si>
  <si>
    <t>Victoria ;  &gt;&gt; Other difficulties ;  &gt;&gt; 65 years and over ;  &gt; Males ;</t>
  </si>
  <si>
    <t>Victoria ;  &gt;&gt; Other difficulties ;  &gt;&gt; 65 years and over ;  &gt; Females ;</t>
  </si>
  <si>
    <t>Victoria ;  &gt; Did not have difficulty finding work ;  &gt;&gt; 65 years and over ;  Persons ;</t>
  </si>
  <si>
    <t>Victoria ;  &gt; Did not have difficulty finding work ;  &gt;&gt; 65 years and over ;  &gt; Males ;</t>
  </si>
  <si>
    <t>Victoria ;  &gt; Did not have difficulty finding work ;  &gt;&gt; 65 years and over ;  &gt; Females ;</t>
  </si>
  <si>
    <t>Queensland ;  Unemployed total ;  &gt;&gt; 65 years and over ;  Persons ;</t>
  </si>
  <si>
    <t>Queensland ;  Unemployed total ;  &gt;&gt; 65 years and over ;  &gt; Males ;</t>
  </si>
  <si>
    <t>Queensland ;  Unemployed total ;  &gt;&gt; 65 years and over ;  &gt; Females ;</t>
  </si>
  <si>
    <t>Queensland ;  &gt; Had difficulty finding work ;  &gt;&gt; 65 years and over ;  Persons ;</t>
  </si>
  <si>
    <t>Queensland ;  &gt; Had difficulty finding work ;  &gt;&gt; 65 years and over ;  &gt; Males ;</t>
  </si>
  <si>
    <t>Queensland ;  &gt; Had difficulty finding work ;  &gt;&gt; 65 years and over ;  &gt; Females ;</t>
  </si>
  <si>
    <t>Queensland ;  &gt;&gt; Too many applicants for available jobs ;  &gt;&gt; 65 years and over ;  Persons ;</t>
  </si>
  <si>
    <t>Queensland ;  &gt;&gt; Too many applicants for available jobs ;  &gt;&gt; 65 years and over ;  &gt; Males ;</t>
  </si>
  <si>
    <t>Queensland ;  &gt;&gt; Too many applicants for available jobs ;  &gt;&gt; 65 years and over ;  &gt; Females ;</t>
  </si>
  <si>
    <t>Queensland ;  &gt;&gt; Lacked necessary skills or education ;  &gt;&gt; 65 years and over ;  Persons ;</t>
  </si>
  <si>
    <t>Queensland ;  &gt;&gt; Lacked necessary skills or education ;  &gt;&gt; 65 years and over ;  &gt; Males ;</t>
  </si>
  <si>
    <t>Queensland ;  &gt;&gt; Lacked necessary skills or education ;  &gt;&gt; 65 years and over ;  &gt; Females ;</t>
  </si>
  <si>
    <t>Queensland ;  &gt;&gt; Considered too young or too old by employers ;  &gt;&gt; 65 years and over ;  Persons ;</t>
  </si>
  <si>
    <t>Queensland ;  &gt;&gt; Considered too young or too old by employers ;  &gt;&gt; 65 years and over ;  &gt; Males ;</t>
  </si>
  <si>
    <t>Queensland ;  &gt;&gt; Considered too young or too old by employers ;  &gt;&gt; 65 years and over ;  &gt; Females ;</t>
  </si>
  <si>
    <t>Queensland ;  &gt;&gt;&gt; Considered too young by employers ;  &gt;&gt; 65 years and over ;  Persons ;</t>
  </si>
  <si>
    <t>Queensland ;  &gt;&gt;&gt; Considered too young by employers ;  &gt;&gt; 65 years and over ;  &gt; Males ;</t>
  </si>
  <si>
    <t>Queensland ;  &gt;&gt;&gt; Considered too young by employers ;  &gt;&gt; 65 years and over ;  &gt; Females ;</t>
  </si>
  <si>
    <t>Queensland ;  &gt;&gt;&gt; Considered too old by employers ;  &gt;&gt; 65 years and over ;  Persons ;</t>
  </si>
  <si>
    <t>Queensland ;  &gt;&gt;&gt; Considered too old by employers ;  &gt;&gt; 65 years and over ;  &gt; Males ;</t>
  </si>
  <si>
    <t>Queensland ;  &gt;&gt;&gt; Considered too old by employers ;  &gt;&gt; 65 years and over ;  &gt; Females ;</t>
  </si>
  <si>
    <t>Queensland ;  &gt;&gt; Insufficient work experience ;  &gt;&gt; 65 years and over ;  Persons ;</t>
  </si>
  <si>
    <t>Queensland ;  &gt;&gt; Insufficient work experience ;  &gt;&gt; 65 years and over ;  &gt; Males ;</t>
  </si>
  <si>
    <t>Queensland ;  &gt;&gt; Insufficient work experience ;  &gt;&gt; 65 years and over ;  &gt; Females ;</t>
  </si>
  <si>
    <t>Queensland ;  &gt;&gt; No vacancies at all ;  &gt;&gt; 65 years and over ;  Persons ;</t>
  </si>
  <si>
    <t>Queensland ;  &gt;&gt; No vacancies at all ;  &gt;&gt; 65 years and over ;  &gt; Males ;</t>
  </si>
  <si>
    <t>Queensland ;  &gt;&gt; No vacancies at all ;  &gt;&gt; 65 years and over ;  &gt; Females ;</t>
  </si>
  <si>
    <t>Queensland ;  &gt;&gt; No vacancies in line of work ;  &gt;&gt; 65 years and over ;  Persons ;</t>
  </si>
  <si>
    <t>Queensland ;  &gt;&gt; No vacancies in line of work ;  &gt;&gt; 65 years and over ;  &gt; Males ;</t>
  </si>
  <si>
    <t>Queensland ;  &gt;&gt; No vacancies in line of work ;  &gt;&gt; 65 years and over ;  &gt; Females ;</t>
  </si>
  <si>
    <t>Queensland ;  &gt;&gt; Too far to travel or transport problems ;  &gt;&gt; 65 years and over ;  Persons ;</t>
  </si>
  <si>
    <t>Queensland ;  &gt;&gt; Too far to travel or transport problems ;  &gt;&gt; 65 years and over ;  &gt; Males ;</t>
  </si>
  <si>
    <t>Queensland ;  &gt;&gt; Too far to travel or transport problems ;  &gt;&gt; 65 years and over ;  &gt; Females ;</t>
  </si>
  <si>
    <t>Queensland ;  &gt;&gt; Own ill health or disability ;  &gt;&gt; 65 years and over ;  Persons ;</t>
  </si>
  <si>
    <t>Queensland ;  &gt;&gt; Own ill health or disability ;  &gt;&gt; 65 years and over ;  &gt; Males ;</t>
  </si>
  <si>
    <t>Queensland ;  &gt;&gt; Own ill health or disability ;  &gt;&gt; 65 years and over ;  &gt; Females ;</t>
  </si>
  <si>
    <t>Queensland ;  &gt;&gt; Language difficulties ;  &gt;&gt; 65 years and over ;  Persons ;</t>
  </si>
  <si>
    <t>Queensland ;  &gt;&gt; Language difficulties ;  &gt;&gt; 65 years and over ;  &gt; Males ;</t>
  </si>
  <si>
    <t>Queensland ;  &gt;&gt; Language difficulties ;  &gt;&gt; 65 years and over ;  &gt; Females ;</t>
  </si>
  <si>
    <t>Queensland ;  &gt;&gt; No jobs with suitable hours ;  &gt;&gt; 65 years and over ;  Persons ;</t>
  </si>
  <si>
    <t>Queensland ;  &gt;&gt; No jobs with suitable hours ;  &gt;&gt; 65 years and over ;  &gt; Males ;</t>
  </si>
  <si>
    <t>Queensland ;  &gt;&gt; No jobs with suitable hours ;  &gt;&gt; 65 years and over ;  &gt; Females ;</t>
  </si>
  <si>
    <t>Queensland ;  &gt;&gt; Child care or other family considerations ;  &gt;&gt; 65 years and over ;  Persons ;</t>
  </si>
  <si>
    <t>Queensland ;  &gt;&gt; Child care or other family considerations ;  &gt;&gt; 65 years and over ;  &gt; Males ;</t>
  </si>
  <si>
    <t>Queensland ;  &gt;&gt; Child care or other family considerations ;  &gt;&gt; 65 years and over ;  &gt; Females ;</t>
  </si>
  <si>
    <t>Queensland ;  &gt;&gt; No feedback from employers ;  &gt;&gt; 65 years and over ;  Persons ;</t>
  </si>
  <si>
    <t>Queensland ;  &gt;&gt; No feedback from employers ;  &gt;&gt; 65 years and over ;  &gt; Males ;</t>
  </si>
  <si>
    <t>Queensland ;  &gt;&gt; No feedback from employers ;  &gt;&gt; 65 years and over ;  &gt; Females ;</t>
  </si>
  <si>
    <t>Queensland ;  &gt;&gt; Other difficulties ;  &gt;&gt; 65 years and over ;  Persons ;</t>
  </si>
  <si>
    <t>Queensland ;  &gt;&gt; Other difficulties ;  &gt;&gt; 65 years and over ;  &gt; Males ;</t>
  </si>
  <si>
    <t>Queensland ;  &gt;&gt; Other difficulties ;  &gt;&gt; 65 years and over ;  &gt; Females ;</t>
  </si>
  <si>
    <t>Queensland ;  &gt; Did not have difficulty finding work ;  &gt;&gt; 65 years and over ;  Persons ;</t>
  </si>
  <si>
    <t>Queensland ;  &gt; Did not have difficulty finding work ;  &gt;&gt; 65 years and over ;  &gt; Males ;</t>
  </si>
  <si>
    <t>Queensland ;  &gt; Did not have difficulty finding work ;  &gt;&gt; 65 years and over ;  &gt; Females ;</t>
  </si>
  <si>
    <t>South Australia ;  Unemployed total ;  &gt;&gt; 65 years and over ;  Persons ;</t>
  </si>
  <si>
    <t>South Australia ;  Unemployed total ;  &gt;&gt; 65 years and over ;  &gt; Males ;</t>
  </si>
  <si>
    <t>South Australia ;  Unemployed total ;  &gt;&gt; 65 years and over ;  &gt; Females ;</t>
  </si>
  <si>
    <t>South Australia ;  &gt; Had difficulty finding work ;  &gt;&gt; 65 years and over ;  Persons ;</t>
  </si>
  <si>
    <t>South Australia ;  &gt; Had difficulty finding work ;  &gt;&gt; 65 years and over ;  &gt; Males ;</t>
  </si>
  <si>
    <t>South Australia ;  &gt; Had difficulty finding work ;  &gt;&gt; 65 years and over ;  &gt; Females ;</t>
  </si>
  <si>
    <t>South Australia ;  &gt;&gt; Too many applicants for available jobs ;  &gt;&gt; 65 years and over ;  Persons ;</t>
  </si>
  <si>
    <t>South Australia ;  &gt;&gt; Too many applicants for available jobs ;  &gt;&gt; 65 years and over ;  &gt; Males ;</t>
  </si>
  <si>
    <t>South Australia ;  &gt;&gt; Too many applicants for available jobs ;  &gt;&gt; 65 years and over ;  &gt; Females ;</t>
  </si>
  <si>
    <t>South Australia ;  &gt;&gt; Lacked necessary skills or education ;  &gt;&gt; 65 years and over ;  Persons ;</t>
  </si>
  <si>
    <t>South Australia ;  &gt;&gt; Lacked necessary skills or education ;  &gt;&gt; 65 years and over ;  &gt; Males ;</t>
  </si>
  <si>
    <t>South Australia ;  &gt;&gt; Lacked necessary skills or education ;  &gt;&gt; 65 years and over ;  &gt; Females ;</t>
  </si>
  <si>
    <t>South Australia ;  &gt;&gt; Considered too young or too old by employers ;  &gt;&gt; 65 years and over ;  Persons ;</t>
  </si>
  <si>
    <t>South Australia ;  &gt;&gt; Considered too young or too old by employers ;  &gt;&gt; 65 years and over ;  &gt; Males ;</t>
  </si>
  <si>
    <t>South Australia ;  &gt;&gt; Considered too young or too old by employers ;  &gt;&gt; 65 years and over ;  &gt; Females ;</t>
  </si>
  <si>
    <t>South Australia ;  &gt;&gt;&gt; Considered too young by employers ;  &gt;&gt; 65 years and over ;  Persons ;</t>
  </si>
  <si>
    <t>South Australia ;  &gt;&gt;&gt; Considered too young by employers ;  &gt;&gt; 65 years and over ;  &gt; Males ;</t>
  </si>
  <si>
    <t>South Australia ;  &gt;&gt;&gt; Considered too young by employers ;  &gt;&gt; 65 years and over ;  &gt; Females ;</t>
  </si>
  <si>
    <t>South Australia ;  &gt;&gt;&gt; Considered too old by employers ;  &gt;&gt; 65 years and over ;  Persons ;</t>
  </si>
  <si>
    <t>South Australia ;  &gt;&gt;&gt; Considered too old by employers ;  &gt;&gt; 65 years and over ;  &gt; Males ;</t>
  </si>
  <si>
    <t>South Australia ;  &gt;&gt;&gt; Considered too old by employers ;  &gt;&gt; 65 years and over ;  &gt; Females ;</t>
  </si>
  <si>
    <t>South Australia ;  &gt;&gt; Insufficient work experience ;  &gt;&gt; 65 years and over ;  Persons ;</t>
  </si>
  <si>
    <t>South Australia ;  &gt;&gt; Insufficient work experience ;  &gt;&gt; 65 years and over ;  &gt; Males ;</t>
  </si>
  <si>
    <t>South Australia ;  &gt;&gt; Insufficient work experience ;  &gt;&gt; 65 years and over ;  &gt; Females ;</t>
  </si>
  <si>
    <t>South Australia ;  &gt;&gt; No vacancies at all ;  &gt;&gt; 65 years and over ;  Persons ;</t>
  </si>
  <si>
    <t>South Australia ;  &gt;&gt; No vacancies at all ;  &gt;&gt; 65 years and over ;  &gt; Males ;</t>
  </si>
  <si>
    <t>South Australia ;  &gt;&gt; No vacancies at all ;  &gt;&gt; 65 years and over ;  &gt; Females ;</t>
  </si>
  <si>
    <t>South Australia ;  &gt;&gt; No vacancies in line of work ;  &gt;&gt; 65 years and over ;  Persons ;</t>
  </si>
  <si>
    <t>South Australia ;  &gt;&gt; No vacancies in line of work ;  &gt;&gt; 65 years and over ;  &gt; Males ;</t>
  </si>
  <si>
    <t>South Australia ;  &gt;&gt; No vacancies in line of work ;  &gt;&gt; 65 years and over ;  &gt; Females ;</t>
  </si>
  <si>
    <t>South Australia ;  &gt;&gt; Too far to travel or transport problems ;  &gt;&gt; 65 years and over ;  Persons ;</t>
  </si>
  <si>
    <t>South Australia ;  &gt;&gt; Too far to travel or transport problems ;  &gt;&gt; 65 years and over ;  &gt; Males ;</t>
  </si>
  <si>
    <t>South Australia ;  &gt;&gt; Too far to travel or transport problems ;  &gt;&gt; 65 years and over ;  &gt; Females ;</t>
  </si>
  <si>
    <t>South Australia ;  &gt;&gt; Own ill health or disability ;  &gt;&gt; 65 years and over ;  Persons ;</t>
  </si>
  <si>
    <t>South Australia ;  &gt;&gt; Own ill health or disability ;  &gt;&gt; 65 years and over ;  &gt; Males ;</t>
  </si>
  <si>
    <t>South Australia ;  &gt;&gt; Own ill health or disability ;  &gt;&gt; 65 years and over ;  &gt; Females ;</t>
  </si>
  <si>
    <t>South Australia ;  &gt;&gt; Language difficulties ;  &gt;&gt; 65 years and over ;  Persons ;</t>
  </si>
  <si>
    <t>South Australia ;  &gt;&gt; Language difficulties ;  &gt;&gt; 65 years and over ;  &gt; Males ;</t>
  </si>
  <si>
    <t>South Australia ;  &gt;&gt; Language difficulties ;  &gt;&gt; 65 years and over ;  &gt; Females ;</t>
  </si>
  <si>
    <t>South Australia ;  &gt;&gt; No jobs with suitable hours ;  &gt;&gt; 65 years and over ;  Persons ;</t>
  </si>
  <si>
    <t>South Australia ;  &gt;&gt; No jobs with suitable hours ;  &gt;&gt; 65 years and over ;  &gt; Males ;</t>
  </si>
  <si>
    <t>South Australia ;  &gt;&gt; No jobs with suitable hours ;  &gt;&gt; 65 years and over ;  &gt; Females ;</t>
  </si>
  <si>
    <t>South Australia ;  &gt;&gt; Child care or other family considerations ;  &gt;&gt; 65 years and over ;  Persons ;</t>
  </si>
  <si>
    <t>South Australia ;  &gt;&gt; Child care or other family considerations ;  &gt;&gt; 65 years and over ;  &gt; Males ;</t>
  </si>
  <si>
    <t>South Australia ;  &gt;&gt; Child care or other family considerations ;  &gt;&gt; 65 years and over ;  &gt; Females ;</t>
  </si>
  <si>
    <t>South Australia ;  &gt;&gt; No feedback from employers ;  &gt;&gt; 65 years and over ;  Persons ;</t>
  </si>
  <si>
    <t>South Australia ;  &gt;&gt; No feedback from employers ;  &gt;&gt; 65 years and over ;  &gt; Males ;</t>
  </si>
  <si>
    <t>South Australia ;  &gt;&gt; No feedback from employers ;  &gt;&gt; 65 years and over ;  &gt; Females ;</t>
  </si>
  <si>
    <t>South Australia ;  &gt;&gt; Other difficulties ;  &gt;&gt; 65 years and over ;  Persons ;</t>
  </si>
  <si>
    <t>South Australia ;  &gt;&gt; Other difficulties ;  &gt;&gt; 65 years and over ;  &gt; Males ;</t>
  </si>
  <si>
    <t>South Australia ;  &gt;&gt; Other difficulties ;  &gt;&gt; 65 years and over ;  &gt; Females ;</t>
  </si>
  <si>
    <t>South Australia ;  &gt; Did not have difficulty finding work ;  &gt;&gt; 65 years and over ;  Persons ;</t>
  </si>
  <si>
    <t>South Australia ;  &gt; Did not have difficulty finding work ;  &gt;&gt; 65 years and over ;  &gt; Males ;</t>
  </si>
  <si>
    <t>South Australia ;  &gt; Did not have difficulty finding work ;  &gt;&gt; 65 years and over ;  &gt; Females ;</t>
  </si>
  <si>
    <t>Western Australia ;  Unemployed total ;  &gt;&gt; 65 years and over ;  Persons ;</t>
  </si>
  <si>
    <t>Western Australia ;  Unemployed total ;  &gt;&gt; 65 years and over ;  &gt; Males ;</t>
  </si>
  <si>
    <t>Western Australia ;  Unemployed total ;  &gt;&gt; 65 years and over ;  &gt; Females ;</t>
  </si>
  <si>
    <t>Western Australia ;  &gt; Had difficulty finding work ;  &gt;&gt; 65 years and over ;  Persons ;</t>
  </si>
  <si>
    <t>Western Australia ;  &gt; Had difficulty finding work ;  &gt;&gt; 65 years and over ;  &gt; Males ;</t>
  </si>
  <si>
    <t>Western Australia ;  &gt; Had difficulty finding work ;  &gt;&gt; 65 years and over ;  &gt; Females ;</t>
  </si>
  <si>
    <t>Western Australia ;  &gt;&gt; Too many applicants for available jobs ;  &gt;&gt; 65 years and over ;  Persons ;</t>
  </si>
  <si>
    <t>Western Australia ;  &gt;&gt; Too many applicants for available jobs ;  &gt;&gt; 65 years and over ;  &gt; Males ;</t>
  </si>
  <si>
    <t>Western Australia ;  &gt;&gt; Too many applicants for available jobs ;  &gt;&gt; 65 years and over ;  &gt; Females ;</t>
  </si>
  <si>
    <t>Western Australia ;  &gt;&gt; Lacked necessary skills or education ;  &gt;&gt; 65 years and over ;  Persons ;</t>
  </si>
  <si>
    <t>Western Australia ;  &gt;&gt; Lacked necessary skills or education ;  &gt;&gt; 65 years and over ;  &gt; Males ;</t>
  </si>
  <si>
    <t>Western Australia ;  &gt;&gt; Lacked necessary skills or education ;  &gt;&gt; 65 years and over ;  &gt; Females ;</t>
  </si>
  <si>
    <t>Western Australia ;  &gt;&gt; Considered too young or too old by employers ;  &gt;&gt; 65 years and over ;  Persons ;</t>
  </si>
  <si>
    <t>Western Australia ;  &gt;&gt; Considered too young or too old by employers ;  &gt;&gt; 65 years and over ;  &gt; Males ;</t>
  </si>
  <si>
    <t>Western Australia ;  &gt;&gt; Considered too young or too old by employers ;  &gt;&gt; 65 years and over ;  &gt; Females ;</t>
  </si>
  <si>
    <t>Western Australia ;  &gt;&gt;&gt; Considered too young by employers ;  &gt;&gt; 65 years and over ;  Persons ;</t>
  </si>
  <si>
    <t>Western Australia ;  &gt;&gt;&gt; Considered too young by employers ;  &gt;&gt; 65 years and over ;  &gt; Males ;</t>
  </si>
  <si>
    <t>Western Australia ;  &gt;&gt;&gt; Considered too young by employers ;  &gt;&gt; 65 years and over ;  &gt; Females ;</t>
  </si>
  <si>
    <t>Western Australia ;  &gt;&gt;&gt; Considered too old by employers ;  &gt;&gt; 65 years and over ;  Persons ;</t>
  </si>
  <si>
    <t>Western Australia ;  &gt;&gt;&gt; Considered too old by employers ;  &gt;&gt; 65 years and over ;  &gt; Males ;</t>
  </si>
  <si>
    <t>Western Australia ;  &gt;&gt;&gt; Considered too old by employers ;  &gt;&gt; 65 years and over ;  &gt; Females ;</t>
  </si>
  <si>
    <t>Western Australia ;  &gt;&gt; Insufficient work experience ;  &gt;&gt; 65 years and over ;  Persons ;</t>
  </si>
  <si>
    <t>Western Australia ;  &gt;&gt; Insufficient work experience ;  &gt;&gt; 65 years and over ;  &gt; Males ;</t>
  </si>
  <si>
    <t>Western Australia ;  &gt;&gt; Insufficient work experience ;  &gt;&gt; 65 years and over ;  &gt; Females ;</t>
  </si>
  <si>
    <t>Western Australia ;  &gt;&gt; No vacancies at all ;  &gt;&gt; 65 years and over ;  Persons ;</t>
  </si>
  <si>
    <t>Western Australia ;  &gt;&gt; No vacancies at all ;  &gt;&gt; 65 years and over ;  &gt; Males ;</t>
  </si>
  <si>
    <t>Western Australia ;  &gt;&gt; No vacancies at all ;  &gt;&gt; 65 years and over ;  &gt; Females ;</t>
  </si>
  <si>
    <t>Western Australia ;  &gt;&gt; No vacancies in line of work ;  &gt;&gt; 65 years and over ;  Persons ;</t>
  </si>
  <si>
    <t>Western Australia ;  &gt;&gt; No vacancies in line of work ;  &gt;&gt; 65 years and over ;  &gt; Males ;</t>
  </si>
  <si>
    <t>Western Australia ;  &gt;&gt; No vacancies in line of work ;  &gt;&gt; 65 years and over ;  &gt; Females ;</t>
  </si>
  <si>
    <t>Western Australia ;  &gt;&gt; Too far to travel or transport problems ;  &gt;&gt; 65 years and over ;  Persons ;</t>
  </si>
  <si>
    <t>Western Australia ;  &gt;&gt; Too far to travel or transport problems ;  &gt;&gt; 65 years and over ;  &gt; Males ;</t>
  </si>
  <si>
    <t>Western Australia ;  &gt;&gt; Too far to travel or transport problems ;  &gt;&gt; 65 years and over ;  &gt; Females ;</t>
  </si>
  <si>
    <t>Western Australia ;  &gt;&gt; Own ill health or disability ;  &gt;&gt; 65 years and over ;  Persons ;</t>
  </si>
  <si>
    <t>Western Australia ;  &gt;&gt; Own ill health or disability ;  &gt;&gt; 65 years and over ;  &gt; Males ;</t>
  </si>
  <si>
    <t>Western Australia ;  &gt;&gt; Own ill health or disability ;  &gt;&gt; 65 years and over ;  &gt; Females ;</t>
  </si>
  <si>
    <t>Western Australia ;  &gt;&gt; Language difficulties ;  &gt;&gt; 65 years and over ;  Persons ;</t>
  </si>
  <si>
    <t>Western Australia ;  &gt;&gt; Language difficulties ;  &gt;&gt; 65 years and over ;  &gt; Males ;</t>
  </si>
  <si>
    <t>Western Australia ;  &gt;&gt; Language difficulties ;  &gt;&gt; 65 years and over ;  &gt; Females ;</t>
  </si>
  <si>
    <t>Western Australia ;  &gt;&gt; No jobs with suitable hours ;  &gt;&gt; 65 years and over ;  Persons ;</t>
  </si>
  <si>
    <t>Western Australia ;  &gt;&gt; No jobs with suitable hours ;  &gt;&gt; 65 years and over ;  &gt; Males ;</t>
  </si>
  <si>
    <t>Western Australia ;  &gt;&gt; No jobs with suitable hours ;  &gt;&gt; 65 years and over ;  &gt; Females ;</t>
  </si>
  <si>
    <t>Western Australia ;  &gt;&gt; Child care or other family considerations ;  &gt;&gt; 65 years and over ;  Persons ;</t>
  </si>
  <si>
    <t>Western Australia ;  &gt;&gt; Child care or other family considerations ;  &gt;&gt; 65 years and over ;  &gt; Males ;</t>
  </si>
  <si>
    <t>Western Australia ;  &gt;&gt; Child care or other family considerations ;  &gt;&gt; 65 years and over ;  &gt; Females ;</t>
  </si>
  <si>
    <t>Western Australia ;  &gt;&gt; No feedback from employers ;  &gt;&gt; 65 years and over ;  Persons ;</t>
  </si>
  <si>
    <t>Western Australia ;  &gt;&gt; No feedback from employers ;  &gt;&gt; 65 years and over ;  &gt; Males ;</t>
  </si>
  <si>
    <t>Western Australia ;  &gt;&gt; No feedback from employers ;  &gt;&gt; 65 years and over ;  &gt; Females ;</t>
  </si>
  <si>
    <t>Western Australia ;  &gt;&gt; Other difficulties ;  &gt;&gt; 65 years and over ;  Persons ;</t>
  </si>
  <si>
    <t>Western Australia ;  &gt;&gt; Other difficulties ;  &gt;&gt; 65 years and over ;  &gt; Males ;</t>
  </si>
  <si>
    <t>Western Australia ;  &gt;&gt; Other difficulties ;  &gt;&gt; 65 years and over ;  &gt; Females ;</t>
  </si>
  <si>
    <t>Western Australia ;  &gt; Did not have difficulty finding work ;  &gt;&gt; 65 years and over ;  Persons ;</t>
  </si>
  <si>
    <t>Western Australia ;  &gt; Did not have difficulty finding work ;  &gt;&gt; 65 years and over ;  &gt; Males ;</t>
  </si>
  <si>
    <t>Western Australia ;  &gt; Did not have difficulty finding work ;  &gt;&gt; 65 years and over ;  &gt; Females ;</t>
  </si>
  <si>
    <t>Tasmania ;  Unemployed total ;  &gt;&gt; 65 years and over ;  Persons ;</t>
  </si>
  <si>
    <t>Tasmania ;  Unemployed total ;  &gt;&gt; 65 years and over ;  &gt; Males ;</t>
  </si>
  <si>
    <t>Tasmania ;  Unemployed total ;  &gt;&gt; 65 years and over ;  &gt; Females ;</t>
  </si>
  <si>
    <t>Tasmania ;  &gt; Had difficulty finding work ;  &gt;&gt; 65 years and over ;  Persons ;</t>
  </si>
  <si>
    <t>Tasmania ;  &gt; Had difficulty finding work ;  &gt;&gt; 65 years and over ;  &gt; Males ;</t>
  </si>
  <si>
    <t>Tasmania ;  &gt; Had difficulty finding work ;  &gt;&gt; 65 years and over ;  &gt; Females ;</t>
  </si>
  <si>
    <t>Tasmania ;  &gt;&gt; Too many applicants for available jobs ;  &gt;&gt; 65 years and over ;  Persons ;</t>
  </si>
  <si>
    <t>Tasmania ;  &gt;&gt; Too many applicants for available jobs ;  &gt;&gt; 65 years and over ;  &gt; Males ;</t>
  </si>
  <si>
    <t>Tasmania ;  &gt;&gt; Too many applicants for available jobs ;  &gt;&gt; 65 years and over ;  &gt; Females ;</t>
  </si>
  <si>
    <t>Tasmania ;  &gt;&gt; Lacked necessary skills or education ;  &gt;&gt; 65 years and over ;  Persons ;</t>
  </si>
  <si>
    <t>Tasmania ;  &gt;&gt; Lacked necessary skills or education ;  &gt;&gt; 65 years and over ;  &gt; Males ;</t>
  </si>
  <si>
    <t>Tasmania ;  &gt;&gt; Lacked necessary skills or education ;  &gt;&gt; 65 years and over ;  &gt; Females ;</t>
  </si>
  <si>
    <t>Tasmania ;  &gt;&gt; Considered too young or too old by employers ;  &gt;&gt; 65 years and over ;  Persons ;</t>
  </si>
  <si>
    <t>Tasmania ;  &gt;&gt; Considered too young or too old by employers ;  &gt;&gt; 65 years and over ;  &gt; Males ;</t>
  </si>
  <si>
    <t>Tasmania ;  &gt;&gt; Considered too young or too old by employers ;  &gt;&gt; 65 years and over ;  &gt; Females ;</t>
  </si>
  <si>
    <t>Tasmania ;  &gt;&gt;&gt; Considered too young by employers ;  &gt;&gt; 65 years and over ;  Persons ;</t>
  </si>
  <si>
    <t>Tasmania ;  &gt;&gt;&gt; Considered too young by employers ;  &gt;&gt; 65 years and over ;  &gt; Males ;</t>
  </si>
  <si>
    <t>Tasmania ;  &gt;&gt;&gt; Considered too young by employers ;  &gt;&gt; 65 years and over ;  &gt; Females ;</t>
  </si>
  <si>
    <t>Tasmania ;  &gt;&gt;&gt; Considered too old by employers ;  &gt;&gt; 65 years and over ;  Persons ;</t>
  </si>
  <si>
    <t>Tasmania ;  &gt;&gt;&gt; Considered too old by employers ;  &gt;&gt; 65 years and over ;  &gt; Males ;</t>
  </si>
  <si>
    <t>Tasmania ;  &gt;&gt;&gt; Considered too old by employers ;  &gt;&gt; 65 years and over ;  &gt; Females ;</t>
  </si>
  <si>
    <t>Tasmania ;  &gt;&gt; Insufficient work experience ;  &gt;&gt; 65 years and over ;  Persons ;</t>
  </si>
  <si>
    <t>Tasmania ;  &gt;&gt; Insufficient work experience ;  &gt;&gt; 65 years and over ;  &gt; Males ;</t>
  </si>
  <si>
    <t>Tasmania ;  &gt;&gt; Insufficient work experience ;  &gt;&gt; 65 years and over ;  &gt; Females ;</t>
  </si>
  <si>
    <t>Tasmania ;  &gt;&gt; No vacancies at all ;  &gt;&gt; 65 years and over ;  Persons ;</t>
  </si>
  <si>
    <t>Tasmania ;  &gt;&gt; No vacancies at all ;  &gt;&gt; 65 years and over ;  &gt; Males ;</t>
  </si>
  <si>
    <t>Tasmania ;  &gt;&gt; No vacancies at all ;  &gt;&gt; 65 years and over ;  &gt; Females ;</t>
  </si>
  <si>
    <t>Tasmania ;  &gt;&gt; No vacancies in line of work ;  &gt;&gt; 65 years and over ;  Persons ;</t>
  </si>
  <si>
    <t>Tasmania ;  &gt;&gt; No vacancies in line of work ;  &gt;&gt; 65 years and over ;  &gt; Males ;</t>
  </si>
  <si>
    <t>Tasmania ;  &gt;&gt; No vacancies in line of work ;  &gt;&gt; 65 years and over ;  &gt; Females ;</t>
  </si>
  <si>
    <t>Tasmania ;  &gt;&gt; Too far to travel or transport problems ;  &gt;&gt; 65 years and over ;  Persons ;</t>
  </si>
  <si>
    <t>Tasmania ;  &gt;&gt; Too far to travel or transport problems ;  &gt;&gt; 65 years and over ;  &gt; Males ;</t>
  </si>
  <si>
    <t>Tasmania ;  &gt;&gt; Too far to travel or transport problems ;  &gt;&gt; 65 years and over ;  &gt; Females ;</t>
  </si>
  <si>
    <t>Tasmania ;  &gt;&gt; Own ill health or disability ;  &gt;&gt; 65 years and over ;  Persons ;</t>
  </si>
  <si>
    <t>Tasmania ;  &gt;&gt; Own ill health or disability ;  &gt;&gt; 65 years and over ;  &gt; Males ;</t>
  </si>
  <si>
    <t>Tasmania ;  &gt;&gt; Own ill health or disability ;  &gt;&gt; 65 years and over ;  &gt; Females ;</t>
  </si>
  <si>
    <t>Tasmania ;  &gt;&gt; Language difficulties ;  &gt;&gt; 65 years and over ;  Persons ;</t>
  </si>
  <si>
    <t>Tasmania ;  &gt;&gt; Language difficulties ;  &gt;&gt; 65 years and over ;  &gt; Males ;</t>
  </si>
  <si>
    <t>Tasmania ;  &gt;&gt; Language difficulties ;  &gt;&gt; 65 years and over ;  &gt; Females ;</t>
  </si>
  <si>
    <t>Tasmania ;  &gt;&gt; No jobs with suitable hours ;  &gt;&gt; 65 years and over ;  Persons ;</t>
  </si>
  <si>
    <t>Tasmania ;  &gt;&gt; No jobs with suitable hours ;  &gt;&gt; 65 years and over ;  &gt; Males ;</t>
  </si>
  <si>
    <t>Tasmania ;  &gt;&gt; No jobs with suitable hours ;  &gt;&gt; 65 years and over ;  &gt; Females ;</t>
  </si>
  <si>
    <t>Tasmania ;  &gt;&gt; Child care or other family considerations ;  &gt;&gt; 65 years and over ;  Persons ;</t>
  </si>
  <si>
    <t>Tasmania ;  &gt;&gt; Child care or other family considerations ;  &gt;&gt; 65 years and over ;  &gt; Males ;</t>
  </si>
  <si>
    <t>Tasmania ;  &gt;&gt; Child care or other family considerations ;  &gt;&gt; 65 years and over ;  &gt; Females ;</t>
  </si>
  <si>
    <t>Tasmania ;  &gt;&gt; No feedback from employers ;  &gt;&gt; 65 years and over ;  Persons ;</t>
  </si>
  <si>
    <t>Tasmania ;  &gt;&gt; No feedback from employers ;  &gt;&gt; 65 years and over ;  &gt; Males ;</t>
  </si>
  <si>
    <t>Tasmania ;  &gt;&gt; No feedback from employers ;  &gt;&gt; 65 years and over ;  &gt; Females ;</t>
  </si>
  <si>
    <t>Tasmania ;  &gt;&gt; Other difficulties ;  &gt;&gt; 65 years and over ;  Persons ;</t>
  </si>
  <si>
    <t>Tasmania ;  &gt;&gt; Other difficulties ;  &gt;&gt; 65 years and over ;  &gt; Males ;</t>
  </si>
  <si>
    <t>Tasmania ;  &gt;&gt; Other difficulties ;  &gt;&gt; 65 years and over ;  &gt; Females ;</t>
  </si>
  <si>
    <t>Tasmania ;  &gt; Did not have difficulty finding work ;  &gt;&gt; 65 years and over ;  Persons ;</t>
  </si>
  <si>
    <t>Tasmania ;  &gt; Did not have difficulty finding work ;  &gt;&gt; 65 years and over ;  &gt; Males ;</t>
  </si>
  <si>
    <t>Tasmania ;  &gt; Did not have difficulty finding work ;  &gt;&gt; 65 years and over ;  &gt; Females ;</t>
  </si>
  <si>
    <t>Northern Territory ;  Unemployed total ;  &gt;&gt; 65 years and over ;  Persons ;</t>
  </si>
  <si>
    <t>Northern Territory ;  Unemployed total ;  &gt;&gt; 65 years and over ;  &gt; Males ;</t>
  </si>
  <si>
    <t>Northern Territory ;  Unemployed total ;  &gt;&gt; 65 years and over ;  &gt; Females ;</t>
  </si>
  <si>
    <t>Northern Territory ;  &gt; Had difficulty finding work ;  &gt;&gt; 65 years and over ;  Persons ;</t>
  </si>
  <si>
    <t>Northern Territory ;  &gt; Had difficulty finding work ;  &gt;&gt; 65 years and over ;  &gt; Males ;</t>
  </si>
  <si>
    <t>Northern Territory ;  &gt; Had difficulty finding work ;  &gt;&gt; 65 years and over ;  &gt; Females ;</t>
  </si>
  <si>
    <t>Northern Territory ;  &gt;&gt; Too many applicants for available jobs ;  &gt;&gt; 65 years and over ;  Persons ;</t>
  </si>
  <si>
    <t>Northern Territory ;  &gt;&gt; Too many applicants for available jobs ;  &gt;&gt; 65 years and over ;  &gt; Males ;</t>
  </si>
  <si>
    <t>Northern Territory ;  &gt;&gt; Too many applicants for available jobs ;  &gt;&gt; 65 years and over ;  &gt; Females ;</t>
  </si>
  <si>
    <t>Northern Territory ;  &gt;&gt; Lacked necessary skills or education ;  &gt;&gt; 65 years and over ;  Persons ;</t>
  </si>
  <si>
    <t>Northern Territory ;  &gt;&gt; Lacked necessary skills or education ;  &gt;&gt; 65 years and over ;  &gt; Males ;</t>
  </si>
  <si>
    <t>Northern Territory ;  &gt;&gt; Lacked necessary skills or education ;  &gt;&gt; 65 years and over ;  &gt; Females ;</t>
  </si>
  <si>
    <t>Northern Territory ;  &gt;&gt; Considered too young or too old by employers ;  &gt;&gt; 65 years and over ;  Persons ;</t>
  </si>
  <si>
    <t>Northern Territory ;  &gt;&gt; Considered too young or too old by employers ;  &gt;&gt; 65 years and over ;  &gt; Males ;</t>
  </si>
  <si>
    <t>Northern Territory ;  &gt;&gt; Considered too young or too old by employers ;  &gt;&gt; 65 years and over ;  &gt; Females ;</t>
  </si>
  <si>
    <t>Northern Territory ;  &gt;&gt;&gt; Considered too young by employers ;  &gt;&gt; 65 years and over ;  Persons ;</t>
  </si>
  <si>
    <t>Northern Territory ;  &gt;&gt;&gt; Considered too young by employers ;  &gt;&gt; 65 years and over ;  &gt; Males ;</t>
  </si>
  <si>
    <t>Northern Territory ;  &gt;&gt;&gt; Considered too young by employers ;  &gt;&gt; 65 years and over ;  &gt; Females ;</t>
  </si>
  <si>
    <t>Northern Territory ;  &gt;&gt;&gt; Considered too old by employers ;  &gt;&gt; 65 years and over ;  Persons ;</t>
  </si>
  <si>
    <t>Northern Territory ;  &gt;&gt;&gt; Considered too old by employers ;  &gt;&gt; 65 years and over ;  &gt; Males ;</t>
  </si>
  <si>
    <t>Northern Territory ;  &gt;&gt;&gt; Considered too old by employers ;  &gt;&gt; 65 years and over ;  &gt; Females ;</t>
  </si>
  <si>
    <t>Northern Territory ;  &gt;&gt; Insufficient work experience ;  &gt;&gt; 65 years and over ;  Persons ;</t>
  </si>
  <si>
    <t>Northern Territory ;  &gt;&gt; Insufficient work experience ;  &gt;&gt; 65 years and over ;  &gt; Males ;</t>
  </si>
  <si>
    <t>Northern Territory ;  &gt;&gt; Insufficient work experience ;  &gt;&gt; 65 years and over ;  &gt; Females ;</t>
  </si>
  <si>
    <t>Northern Territory ;  &gt;&gt; No vacancies at all ;  &gt;&gt; 65 years and over ;  Persons ;</t>
  </si>
  <si>
    <t>Northern Territory ;  &gt;&gt; No vacancies at all ;  &gt;&gt; 65 years and over ;  &gt; Males ;</t>
  </si>
  <si>
    <t>Northern Territory ;  &gt;&gt; No vacancies at all ;  &gt;&gt; 65 years and over ;  &gt; Females ;</t>
  </si>
  <si>
    <t>Northern Territory ;  &gt;&gt; No vacancies in line of work ;  &gt;&gt; 65 years and over ;  Persons ;</t>
  </si>
  <si>
    <t>Northern Territory ;  &gt;&gt; No vacancies in line of work ;  &gt;&gt; 65 years and over ;  &gt; Males ;</t>
  </si>
  <si>
    <t>Northern Territory ;  &gt;&gt; No vacancies in line of work ;  &gt;&gt; 65 years and over ;  &gt; Females ;</t>
  </si>
  <si>
    <t>Northern Territory ;  &gt;&gt; Too far to travel or transport problems ;  &gt;&gt; 65 years and over ;  Persons ;</t>
  </si>
  <si>
    <t>Northern Territory ;  &gt;&gt; Too far to travel or transport problems ;  &gt;&gt; 65 years and over ;  &gt; Males ;</t>
  </si>
  <si>
    <t>Northern Territory ;  &gt;&gt; Too far to travel or transport problems ;  &gt;&gt; 65 years and over ;  &gt; Females ;</t>
  </si>
  <si>
    <t>Northern Territory ;  &gt;&gt; Own ill health or disability ;  &gt;&gt; 65 years and over ;  Persons ;</t>
  </si>
  <si>
    <t>Northern Territory ;  &gt;&gt; Own ill health or disability ;  &gt;&gt; 65 years and over ;  &gt; Males ;</t>
  </si>
  <si>
    <t>Northern Territory ;  &gt;&gt; Own ill health or disability ;  &gt;&gt; 65 years and over ;  &gt; Females ;</t>
  </si>
  <si>
    <t>Northern Territory ;  &gt;&gt; Language difficulties ;  &gt;&gt; 65 years and over ;  Persons ;</t>
  </si>
  <si>
    <t>Northern Territory ;  &gt;&gt; Language difficulties ;  &gt;&gt; 65 years and over ;  &gt; Males ;</t>
  </si>
  <si>
    <t>Northern Territory ;  &gt;&gt; Language difficulties ;  &gt;&gt; 65 years and over ;  &gt; Females ;</t>
  </si>
  <si>
    <t>Northern Territory ;  &gt;&gt; No jobs with suitable hours ;  &gt;&gt; 65 years and over ;  Persons ;</t>
  </si>
  <si>
    <t>Northern Territory ;  &gt;&gt; No jobs with suitable hours ;  &gt;&gt; 65 years and over ;  &gt; Males ;</t>
  </si>
  <si>
    <t>Northern Territory ;  &gt;&gt; No jobs with suitable hours ;  &gt;&gt; 65 years and over ;  &gt; Females ;</t>
  </si>
  <si>
    <t>Northern Territory ;  &gt;&gt; Child care or other family considerations ;  &gt;&gt; 65 years and over ;  Persons ;</t>
  </si>
  <si>
    <t>Northern Territory ;  &gt;&gt; Child care or other family considerations ;  &gt;&gt; 65 years and over ;  &gt; Males ;</t>
  </si>
  <si>
    <t>Northern Territory ;  &gt;&gt; Child care or other family considerations ;  &gt;&gt; 65 years and over ;  &gt; Females ;</t>
  </si>
  <si>
    <t>Northern Territory ;  &gt;&gt; No feedback from employers ;  &gt;&gt; 65 years and over ;  Persons ;</t>
  </si>
  <si>
    <t>Northern Territory ;  &gt;&gt; No feedback from employers ;  &gt;&gt; 65 years and over ;  &gt; Males ;</t>
  </si>
  <si>
    <t>Northern Territory ;  &gt;&gt; No feedback from employers ;  &gt;&gt; 65 years and over ;  &gt; Females ;</t>
  </si>
  <si>
    <t>Northern Territory ;  &gt;&gt; Other difficulties ;  &gt;&gt; 65 years and over ;  Persons ;</t>
  </si>
  <si>
    <t>Northern Territory ;  &gt;&gt; Other difficulties ;  &gt;&gt; 65 years and over ;  &gt; Males ;</t>
  </si>
  <si>
    <t>Northern Territory ;  &gt;&gt; Other difficulties ;  &gt;&gt; 65 years and over ;  &gt; Females ;</t>
  </si>
  <si>
    <t>Northern Territory ;  &gt; Did not have difficulty finding work ;  &gt;&gt; 65 years and over ;  Persons ;</t>
  </si>
  <si>
    <t>Northern Territory ;  &gt; Did not have difficulty finding work ;  &gt;&gt; 65 years and over ;  &gt; Males ;</t>
  </si>
  <si>
    <t>Northern Territory ;  &gt; Did not have difficulty finding work ;  &gt;&gt; 65 years and over ;  &gt; Females ;</t>
  </si>
  <si>
    <t>Australian Capital Territory ;  Unemployed total ;  &gt;&gt; 65 years and over ;  Persons ;</t>
  </si>
  <si>
    <t>Australian Capital Territory ;  Unemployed total ;  &gt;&gt; 65 years and over ;  &gt; Males ;</t>
  </si>
  <si>
    <t>Australian Capital Territory ;  Unemployed total ;  &gt;&gt; 65 years and over ;  &gt; Females ;</t>
  </si>
  <si>
    <t>Australian Capital Territory ;  &gt; Had difficulty finding work ;  &gt;&gt; 65 years and over ;  Persons ;</t>
  </si>
  <si>
    <t>Australian Capital Territory ;  &gt; Had difficulty finding work ;  &gt;&gt; 65 years and over ;  &gt; Males ;</t>
  </si>
  <si>
    <t>Australian Capital Territory ;  &gt; Had difficulty finding work ;  &gt;&gt; 65 years and over ;  &gt; Females ;</t>
  </si>
  <si>
    <t>Australian Capital Territory ;  &gt;&gt; Too many applicants for available jobs ;  &gt;&gt; 65 years and over ;  Persons ;</t>
  </si>
  <si>
    <t>Australian Capital Territory ;  &gt;&gt; Too many applicants for available jobs ;  &gt;&gt; 65 years and over ;  &gt; Males ;</t>
  </si>
  <si>
    <t>Australian Capital Territory ;  &gt;&gt; Too many applicants for available jobs ;  &gt;&gt; 65 years and over ;  &gt; Females ;</t>
  </si>
  <si>
    <t>Australian Capital Territory ;  &gt;&gt; Lacked necessary skills or education ;  &gt;&gt; 65 years and over ;  Persons ;</t>
  </si>
  <si>
    <t>Australian Capital Territory ;  &gt;&gt; Lacked necessary skills or education ;  &gt;&gt; 65 years and over ;  &gt; Males ;</t>
  </si>
  <si>
    <t>Australian Capital Territory ;  &gt;&gt; Lacked necessary skills or education ;  &gt;&gt; 65 years and over ;  &gt; Females ;</t>
  </si>
  <si>
    <t>Australian Capital Territory ;  &gt;&gt; Considered too young or too old by employers ;  &gt;&gt; 65 years and over ;  Persons ;</t>
  </si>
  <si>
    <t>Australian Capital Territory ;  &gt;&gt; Considered too young or too old by employers ;  &gt;&gt; 65 years and over ;  &gt; Males ;</t>
  </si>
  <si>
    <t>Australian Capital Territory ;  &gt;&gt; Considered too young or too old by employers ;  &gt;&gt; 65 years and over ;  &gt; Females ;</t>
  </si>
  <si>
    <t>Australian Capital Territory ;  &gt;&gt;&gt; Considered too young by employers ;  &gt;&gt; 65 years and over ;  Persons ;</t>
  </si>
  <si>
    <t>Australian Capital Territory ;  &gt;&gt;&gt; Considered too young by employers ;  &gt;&gt; 65 years and over ;  &gt; Males ;</t>
  </si>
  <si>
    <t>Australian Capital Territory ;  &gt;&gt;&gt; Considered too young by employers ;  &gt;&gt; 65 years and over ;  &gt; Females ;</t>
  </si>
  <si>
    <t>Australian Capital Territory ;  &gt;&gt;&gt; Considered too old by employers ;  &gt;&gt; 65 years and over ;  Persons ;</t>
  </si>
  <si>
    <t>Australian Capital Territory ;  &gt;&gt;&gt; Considered too old by employers ;  &gt;&gt; 65 years and over ;  &gt; Males ;</t>
  </si>
  <si>
    <t>Australian Capital Territory ;  &gt;&gt;&gt; Considered too old by employers ;  &gt;&gt; 65 years and over ;  &gt; Females ;</t>
  </si>
  <si>
    <t>Australian Capital Territory ;  &gt;&gt; Insufficient work experience ;  &gt;&gt; 65 years and over ;  Persons ;</t>
  </si>
  <si>
    <t>Australian Capital Territory ;  &gt;&gt; Insufficient work experience ;  &gt;&gt; 65 years and over ;  &gt; Males ;</t>
  </si>
  <si>
    <t>Australian Capital Territory ;  &gt;&gt; Insufficient work experience ;  &gt;&gt; 65 years and over ;  &gt; Females ;</t>
  </si>
  <si>
    <t>Australian Capital Territory ;  &gt;&gt; No vacancies at all ;  &gt;&gt; 65 years and over ;  Persons ;</t>
  </si>
  <si>
    <t>Australian Capital Territory ;  &gt;&gt; No vacancies at all ;  &gt;&gt; 65 years and over ;  &gt; Males ;</t>
  </si>
  <si>
    <t>Australian Capital Territory ;  &gt;&gt; No vacancies at all ;  &gt;&gt; 65 years and over ;  &gt; Females ;</t>
  </si>
  <si>
    <t>Australian Capital Territory ;  &gt;&gt; No vacancies in line of work ;  &gt;&gt; 65 years and over ;  Persons ;</t>
  </si>
  <si>
    <t>Australian Capital Territory ;  &gt;&gt; No vacancies in line of work ;  &gt;&gt; 65 years and over ;  &gt; Males ;</t>
  </si>
  <si>
    <t>Australian Capital Territory ;  &gt;&gt; No vacancies in line of work ;  &gt;&gt; 65 years and over ;  &gt; Females ;</t>
  </si>
  <si>
    <t>Australian Capital Territory ;  &gt;&gt; Too far to travel or transport problems ;  &gt;&gt; 65 years and over ;  Persons ;</t>
  </si>
  <si>
    <t>Australian Capital Territory ;  &gt;&gt; Too far to travel or transport problems ;  &gt;&gt; 65 years and over ;  &gt; Males ;</t>
  </si>
  <si>
    <t>Australian Capital Territory ;  &gt;&gt; Too far to travel or transport problems ;  &gt;&gt; 65 years and over ;  &gt; Females ;</t>
  </si>
  <si>
    <t>Australian Capital Territory ;  &gt;&gt; Own ill health or disability ;  &gt;&gt; 65 years and over ;  Persons ;</t>
  </si>
  <si>
    <t>Australian Capital Territory ;  &gt;&gt; Own ill health or disability ;  &gt;&gt; 65 years and over ;  &gt; Males ;</t>
  </si>
  <si>
    <t>Australian Capital Territory ;  &gt;&gt; Own ill health or disability ;  &gt;&gt; 65 years and over ;  &gt; Females ;</t>
  </si>
  <si>
    <t>Australian Capital Territory ;  &gt;&gt; Language difficulties ;  &gt;&gt; 65 years and over ;  Persons ;</t>
  </si>
  <si>
    <t>Australian Capital Territory ;  &gt;&gt; Language difficulties ;  &gt;&gt; 65 years and over ;  &gt; Males ;</t>
  </si>
  <si>
    <t>Australian Capital Territory ;  &gt;&gt; Language difficulties ;  &gt;&gt; 65 years and over ;  &gt; Females ;</t>
  </si>
  <si>
    <t>Australian Capital Territory ;  &gt;&gt; No jobs with suitable hours ;  &gt;&gt; 65 years and over ;  Persons ;</t>
  </si>
  <si>
    <t>Australian Capital Territory ;  &gt;&gt; No jobs with suitable hours ;  &gt;&gt; 65 years and over ;  &gt; Males ;</t>
  </si>
  <si>
    <t>Australian Capital Territory ;  &gt;&gt; No jobs with suitable hours ;  &gt;&gt; 65 years and over ;  &gt; Females ;</t>
  </si>
  <si>
    <t>Australian Capital Territory ;  &gt;&gt; Child care or other family considerations ;  &gt;&gt; 65 years and over ;  Persons ;</t>
  </si>
  <si>
    <t>Australian Capital Territory ;  &gt;&gt; Child care or other family considerations ;  &gt;&gt; 65 years and over ;  &gt; Males ;</t>
  </si>
  <si>
    <t>Australian Capital Territory ;  &gt;&gt; Child care or other family considerations ;  &gt;&gt; 65 years and over ;  &gt; Females ;</t>
  </si>
  <si>
    <t>Australian Capital Territory ;  &gt;&gt; No feedback from employers ;  &gt;&gt; 65 years and over ;  Persons ;</t>
  </si>
  <si>
    <t>Australian Capital Territory ;  &gt;&gt; No feedback from employers ;  &gt;&gt; 65 years and over ;  &gt; Males ;</t>
  </si>
  <si>
    <t>Australian Capital Territory ;  &gt;&gt; No feedback from employers ;  &gt;&gt; 65 years and over ;  &gt; Females ;</t>
  </si>
  <si>
    <t>Australian Capital Territory ;  &gt;&gt; Other difficulties ;  &gt;&gt; 65 years and over ;  Persons ;</t>
  </si>
  <si>
    <t>Australian Capital Territory ;  &gt;&gt; Other difficulties ;  &gt;&gt; 65 years and over ;  &gt; Males ;</t>
  </si>
  <si>
    <t>Australian Capital Territory ;  &gt;&gt; Other difficulties ;  &gt;&gt; 65 years and over ;  &gt; Females ;</t>
  </si>
  <si>
    <t>Australian Capital Territory ;  &gt; Did not have difficulty finding work ;  &gt;&gt; 65 years and over ;  Persons ;</t>
  </si>
  <si>
    <t>Australian Capital Territory ;  &gt; Did not have difficulty finding work ;  &gt;&gt; 65 years and over ;  &gt; Males ;</t>
  </si>
  <si>
    <t>Australian Capital Territory ;  &gt; Did not have difficulty finding work ;  &gt;&gt; 65 years and over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</si>
</sst>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4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8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  <xf numFmtId="0" fontId="27" fillId="0" borderId="0"/>
  </cellStyleXfs>
  <cellXfs count="104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7" fillId="0" borderId="0" xfId="4" applyFont="1" applyAlignment="1">
      <alignment horizontal="left"/>
    </xf>
    <xf numFmtId="0" fontId="19" fillId="0" borderId="0" xfId="5" applyFont="1" applyAlignment="1">
      <alignment horizontal="center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17" fontId="28" fillId="0" borderId="0" xfId="9" quotePrefix="1" applyNumberFormat="1" applyFont="1" applyAlignment="1">
      <alignment wrapText="1"/>
    </xf>
    <xf numFmtId="17" fontId="28" fillId="0" borderId="0" xfId="9" quotePrefix="1" applyNumberFormat="1" applyFo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0" fontId="28" fillId="0" borderId="0" xfId="7" applyFont="1" applyAlignment="1">
      <alignment horizontal="center" vertical="center" wrapText="1"/>
    </xf>
    <xf numFmtId="0" fontId="28" fillId="0" borderId="0" xfId="9" applyFo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5" xfId="11" applyFont="1" applyFill="1" applyBorder="1" applyAlignment="1">
      <alignment horizontal="left" vertical="center"/>
    </xf>
    <xf numFmtId="0" fontId="28" fillId="3" borderId="5" xfId="11" applyFont="1" applyFill="1" applyBorder="1" applyAlignment="1">
      <alignment vertical="center"/>
    </xf>
    <xf numFmtId="0" fontId="28" fillId="0" borderId="0" xfId="11" applyFont="1" applyAlignment="1">
      <alignment vertical="center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28" fillId="0" borderId="0" xfId="11" applyFont="1" applyAlignment="1">
      <alignment horizontal="center" vertical="center"/>
    </xf>
    <xf numFmtId="166" fontId="17" fillId="0" borderId="0" xfId="7" applyNumberFormat="1" applyFont="1" applyAlignment="1">
      <alignment horizontal="right"/>
    </xf>
    <xf numFmtId="0" fontId="1" fillId="0" borderId="0" xfId="10" applyFont="1" applyAlignment="1">
      <alignment horizontal="left" indent="3"/>
    </xf>
    <xf numFmtId="0" fontId="1" fillId="0" borderId="0" xfId="10" applyFont="1" applyAlignment="1">
      <alignment horizontal="left" indent="4"/>
    </xf>
    <xf numFmtId="0" fontId="1" fillId="0" borderId="0" xfId="10" applyFont="1" applyAlignment="1">
      <alignment horizontal="left" wrapText="1" indent="3"/>
    </xf>
    <xf numFmtId="0" fontId="28" fillId="0" borderId="0" xfId="7" applyFont="1" applyAlignment="1">
      <alignment horizontal="left" indent="1"/>
    </xf>
    <xf numFmtId="0" fontId="2" fillId="0" borderId="0" xfId="10" applyFont="1" applyAlignment="1">
      <alignment horizontal="left" indent="5"/>
    </xf>
    <xf numFmtId="166" fontId="16" fillId="0" borderId="0" xfId="7" applyNumberFormat="1" applyFont="1" applyAlignment="1">
      <alignment horizontal="right"/>
    </xf>
    <xf numFmtId="166" fontId="28" fillId="0" borderId="0" xfId="11" applyNumberFormat="1" applyFont="1" applyAlignment="1">
      <alignment horizontal="left" vertical="center"/>
    </xf>
    <xf numFmtId="0" fontId="30" fillId="0" borderId="0" xfId="7" applyFont="1"/>
    <xf numFmtId="0" fontId="31" fillId="0" borderId="0" xfId="1" applyFont="1" applyAlignment="1">
      <alignment horizontal="left"/>
    </xf>
    <xf numFmtId="0" fontId="13" fillId="0" borderId="0" xfId="7"/>
    <xf numFmtId="0" fontId="10" fillId="0" borderId="0" xfId="0" applyFont="1"/>
    <xf numFmtId="3" fontId="32" fillId="0" borderId="0" xfId="7" applyNumberFormat="1" applyFont="1" applyAlignment="1">
      <alignment horizontal="right"/>
    </xf>
    <xf numFmtId="166" fontId="32" fillId="0" borderId="0" xfId="7" applyNumberFormat="1" applyFont="1" applyAlignment="1">
      <alignment horizontal="right"/>
    </xf>
    <xf numFmtId="17" fontId="28" fillId="0" borderId="7" xfId="9" quotePrefix="1" applyNumberFormat="1" applyFont="1" applyBorder="1" applyAlignment="1">
      <alignment wrapText="1"/>
    </xf>
    <xf numFmtId="0" fontId="28" fillId="0" borderId="0" xfId="12" applyFont="1" applyAlignment="1">
      <alignment vertical="center" wrapText="1"/>
    </xf>
    <xf numFmtId="0" fontId="28" fillId="0" borderId="0" xfId="9" applyFont="1" applyAlignment="1">
      <alignment vertical="center" wrapText="1"/>
    </xf>
    <xf numFmtId="0" fontId="28" fillId="0" borderId="0" xfId="9" quotePrefix="1" applyFont="1" applyAlignment="1">
      <alignment vertical="center" wrapText="1"/>
    </xf>
    <xf numFmtId="17" fontId="29" fillId="0" borderId="0" xfId="9" quotePrefix="1" applyNumberFormat="1" applyFont="1" applyAlignment="1">
      <alignment vertical="center" wrapText="1"/>
    </xf>
    <xf numFmtId="17" fontId="28" fillId="5" borderId="0" xfId="9" quotePrefix="1" applyNumberFormat="1" applyFont="1" applyFill="1">
      <alignment horizontal="center" vertical="center" wrapText="1"/>
    </xf>
    <xf numFmtId="17" fontId="28" fillId="0" borderId="0" xfId="9" quotePrefix="1" applyNumberFormat="1" applyFont="1" applyAlignment="1">
      <alignment vertical="center" wrapText="1"/>
    </xf>
    <xf numFmtId="0" fontId="11" fillId="5" borderId="0" xfId="3" applyFont="1" applyFill="1" applyAlignment="1">
      <alignment horizontal="right"/>
    </xf>
    <xf numFmtId="1" fontId="33" fillId="0" borderId="0" xfId="4" quotePrefix="1" applyNumberFormat="1" applyFont="1" applyAlignment="1">
      <alignment horizontal="center"/>
    </xf>
    <xf numFmtId="0" fontId="16" fillId="0" borderId="0" xfId="4" quotePrefix="1" applyFont="1" applyAlignment="1">
      <alignment horizontal="right"/>
    </xf>
    <xf numFmtId="166" fontId="17" fillId="0" borderId="0" xfId="0" applyNumberFormat="1" applyFont="1"/>
    <xf numFmtId="0" fontId="10" fillId="5" borderId="0" xfId="0" applyFont="1" applyFill="1"/>
    <xf numFmtId="166" fontId="17" fillId="5" borderId="0" xfId="0" applyNumberFormat="1" applyFont="1" applyFill="1"/>
    <xf numFmtId="0" fontId="0" fillId="5" borderId="0" xfId="0" applyFill="1"/>
    <xf numFmtId="0" fontId="12" fillId="0" borderId="0" xfId="7" applyFont="1"/>
    <xf numFmtId="0" fontId="1" fillId="0" borderId="0" xfId="10" applyFont="1" applyAlignment="1">
      <alignment horizontal="left" indent="2"/>
    </xf>
    <xf numFmtId="0" fontId="8" fillId="5" borderId="0" xfId="1" applyFont="1" applyFill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9" fillId="0" borderId="0" xfId="5" applyFont="1"/>
    <xf numFmtId="0" fontId="28" fillId="0" borderId="0" xfId="9" quotePrefix="1" applyFont="1">
      <alignment horizontal="center" vertical="center" wrapText="1"/>
    </xf>
    <xf numFmtId="0" fontId="28" fillId="0" borderId="0" xfId="9" applyFont="1">
      <alignment horizontal="center" vertical="center" wrapText="1"/>
    </xf>
    <xf numFmtId="17" fontId="29" fillId="0" borderId="0" xfId="9" quotePrefix="1" applyNumberFormat="1" applyFont="1">
      <alignment horizontal="center" vertical="center" wrapText="1"/>
    </xf>
    <xf numFmtId="17" fontId="28" fillId="0" borderId="7" xfId="9" quotePrefix="1" applyNumberFormat="1" applyFont="1" applyBorder="1">
      <alignment horizontal="center" vertical="center" wrapText="1"/>
    </xf>
    <xf numFmtId="17" fontId="28" fillId="0" borderId="0" xfId="9" quotePrefix="1" applyNumberFormat="1" applyFont="1">
      <alignment horizontal="center" vertical="center" wrapText="1"/>
    </xf>
    <xf numFmtId="0" fontId="28" fillId="0" borderId="0" xfId="12" applyFont="1" applyAlignment="1">
      <alignment horizontal="center" vertic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17" fontId="28" fillId="4" borderId="4" xfId="9" quotePrefix="1" applyNumberFormat="1" applyFont="1" applyFill="1" applyBorder="1" applyAlignment="1">
      <alignment horizontal="center" wrapText="1"/>
    </xf>
    <xf numFmtId="17" fontId="28" fillId="4" borderId="5" xfId="9" quotePrefix="1" applyNumberFormat="1" applyFont="1" applyFill="1" applyBorder="1" applyAlignment="1">
      <alignment horizontal="center" wrapText="1"/>
    </xf>
    <xf numFmtId="17" fontId="28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</cellXfs>
  <cellStyles count="13">
    <cellStyle name="Hyperlink" xfId="1" builtinId="8"/>
    <cellStyle name="Hyperlink 2" xfId="5" xr:uid="{9932DDC6-E3D3-4935-8631-736575AFA15E}"/>
    <cellStyle name="Normal" xfId="0" builtinId="0"/>
    <cellStyle name="Normal 10" xfId="3" xr:uid="{62C5663D-97A6-414F-AD1D-F53094F51EAC}"/>
    <cellStyle name="Normal 2" xfId="7" xr:uid="{37465F6A-7CD1-4B59-8899-42882DA57D9D}"/>
    <cellStyle name="Normal 2 2 2" xfId="10" xr:uid="{624C0B6F-0275-4044-B82C-8EF48152994E}"/>
    <cellStyle name="Normal 2 4" xfId="4" xr:uid="{B565694A-FD14-45D8-B10F-FBD71181354A}"/>
    <cellStyle name="Normal 3 5 4" xfId="2" xr:uid="{53A62B95-4C75-4AD3-905D-70078148E5A0}"/>
    <cellStyle name="Style1" xfId="6" xr:uid="{DC1D0A27-1C8C-46A5-9EF1-159F97AB6B5C}"/>
    <cellStyle name="Style4" xfId="8" xr:uid="{8B1EA600-5A75-44BA-B1E4-6CE914DD1CAF}"/>
    <cellStyle name="Style5" xfId="9" xr:uid="{B5FCB3B3-2FFC-4E1D-8A55-F3E6B56C8A87}"/>
    <cellStyle name="Style6" xfId="12" xr:uid="{3ACD9C18-C05B-41A3-BF4E-978355D0C9B6}"/>
    <cellStyle name="Style9" xfId="11" xr:uid="{119DD764-B056-43CC-AE40-B97329EE8E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2CF23-45B5-4DBC-B7AC-9C331DC8C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53F7FA-46BB-49F7-8CB0-CE6A59A027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/Labour%20Sup%20Suvys/HSF/PJSM22/Timeseries/templates/62280_Table09_te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9.1"/>
      <sheetName val="Index"/>
      <sheetName val="Data1"/>
      <sheetName val="Data2"/>
      <sheetName val="Data3"/>
      <sheetName val="Data4"/>
      <sheetName val="Data5"/>
      <sheetName val="Data6"/>
      <sheetName val="Data7"/>
      <sheetName val="Data8"/>
      <sheetName val="Data9"/>
      <sheetName val="Data10"/>
      <sheetName val="Data11"/>
      <sheetName val="Data12"/>
      <sheetName val="Data13"/>
      <sheetName val="Data14"/>
      <sheetName val="Data15"/>
      <sheetName val="Data16"/>
      <sheetName val="Data17"/>
      <sheetName val="Data18"/>
    </sheetNames>
    <sheetDataSet>
      <sheetData sheetId="0"/>
      <sheetData sheetId="1"/>
      <sheetData sheetId="2"/>
      <sheetData sheetId="3">
        <row r="1">
          <cell r="B1" t="str">
            <v>Unemployed total ;  Persons ;</v>
          </cell>
          <cell r="C1" t="str">
            <v>Unemployed total ;  &gt; Males ;</v>
          </cell>
          <cell r="D1" t="str">
            <v>Unemployed total ;  &gt; Females ;</v>
          </cell>
          <cell r="E1" t="str">
            <v>Unemployed total ;  Aged 15-64 years ;  Persons ;</v>
          </cell>
          <cell r="F1" t="str">
            <v>Unemployed total ;  Aged 15-64 years ;  &gt; Males ;</v>
          </cell>
          <cell r="G1" t="str">
            <v>Unemployed total ;  Aged 15-64 years ;  &gt; Females ;</v>
          </cell>
          <cell r="H1" t="str">
            <v>Unemployed total ;  &gt; Aged 15-24 years ;  Persons ;</v>
          </cell>
          <cell r="I1" t="str">
            <v>Unemployed total ;  &gt; Aged 15-24 years ;  &gt; Males ;</v>
          </cell>
          <cell r="J1" t="str">
            <v>Unemployed total ;  &gt; Aged 15-24 years ;  &gt; Females ;</v>
          </cell>
          <cell r="K1" t="str">
            <v>Unemployed total ;  &gt; Aged 25-34 years ;  Persons ;</v>
          </cell>
          <cell r="L1" t="str">
            <v>Unemployed total ;  &gt; Aged 25-34 years ;  &gt; Males ;</v>
          </cell>
          <cell r="M1" t="str">
            <v>Unemployed total ;  &gt; Aged 25-34 years ;  &gt; Females ;</v>
          </cell>
          <cell r="N1" t="str">
            <v>Unemployed total ;  &gt; Aged 35-44 years ;  Persons ;</v>
          </cell>
          <cell r="O1" t="str">
            <v>Unemployed total ;  &gt; Aged 35-44 years ;  &gt; Males ;</v>
          </cell>
          <cell r="P1" t="str">
            <v>Unemployed total ;  &gt; Aged 35-44 years ;  &gt; Females ;</v>
          </cell>
          <cell r="Q1" t="str">
            <v>Unemployed total ;  &gt; Aged 45-54 years ;  Persons ;</v>
          </cell>
          <cell r="R1" t="str">
            <v>Unemployed total ;  &gt; Aged 45-54 years ;  &gt; Males ;</v>
          </cell>
          <cell r="S1" t="str">
            <v>Unemployed total ;  &gt; Aged 45-54 years ;  &gt; Females ;</v>
          </cell>
          <cell r="T1" t="str">
            <v>Unemployed total ;  &gt; Aged 55 years and over ;  Persons ;</v>
          </cell>
          <cell r="U1" t="str">
            <v>Unemployed total ;  &gt; Aged 55 years and over ;  &gt; Males ;</v>
          </cell>
          <cell r="V1" t="str">
            <v>Unemployed total ;  &gt; Aged 55 years and over ;  &gt; Females ;</v>
          </cell>
          <cell r="W1" t="str">
            <v>Unemployed total ;  &gt;&gt; Aged 55-64 years ;  Persons ;</v>
          </cell>
          <cell r="X1" t="str">
            <v>Unemployed total ;  &gt;&gt; Aged 55-64 years ;  &gt; Males ;</v>
          </cell>
          <cell r="Y1" t="str">
            <v>Unemployed total ;  &gt;&gt; Aged 55-64 years ;  &gt; Females ;</v>
          </cell>
          <cell r="Z1" t="str">
            <v>Unemployed total ;  &gt;&gt; Aged 65 years and over ;  Persons ;</v>
          </cell>
          <cell r="AA1" t="str">
            <v>Unemployed total ;  &gt;&gt; Aged 65 years and over ;  &gt; Males ;</v>
          </cell>
          <cell r="AB1" t="str">
            <v>Unemployed total ;  &gt;&gt; Aged 65 years and over ;  &gt; Females ;</v>
          </cell>
          <cell r="AC1" t="str">
            <v>&gt; Had difficulty finding work ;  Persons ;</v>
          </cell>
          <cell r="AD1" t="str">
            <v>&gt; Had difficulty finding work ;  &gt; Males ;</v>
          </cell>
          <cell r="AE1" t="str">
            <v>&gt; Had difficulty finding work ;  &gt; Females ;</v>
          </cell>
          <cell r="AF1" t="str">
            <v>&gt; Had difficulty finding work ;  Aged 15-64 years ;  Persons ;</v>
          </cell>
          <cell r="AG1" t="str">
            <v>&gt; Had difficulty finding work ;  Aged 15-64 years ;  &gt; Males ;</v>
          </cell>
          <cell r="AH1" t="str">
            <v>&gt; Had difficulty finding work ;  Aged 15-64 years ;  &gt; Females ;</v>
          </cell>
          <cell r="AI1" t="str">
            <v>&gt; Had difficulty finding work ;  &gt; Aged 15-24 years ;  Persons ;</v>
          </cell>
          <cell r="AJ1" t="str">
            <v>&gt; Had difficulty finding work ;  &gt; Aged 15-24 years ;  &gt; Males ;</v>
          </cell>
          <cell r="AK1" t="str">
            <v>&gt; Had difficulty finding work ;  &gt; Aged 15-24 years ;  &gt; Females ;</v>
          </cell>
          <cell r="AL1" t="str">
            <v>&gt; Had difficulty finding work ;  &gt; Aged 25-34 years ;  Persons ;</v>
          </cell>
          <cell r="AM1" t="str">
            <v>&gt; Had difficulty finding work ;  &gt; Aged 25-34 years ;  &gt; Males ;</v>
          </cell>
          <cell r="AN1" t="str">
            <v>&gt; Had difficulty finding work ;  &gt; Aged 25-34 years ;  &gt; Females ;</v>
          </cell>
          <cell r="AO1" t="str">
            <v>&gt; Had difficulty finding work ;  &gt; Aged 35-44 years ;  Persons ;</v>
          </cell>
          <cell r="AP1" t="str">
            <v>&gt; Had difficulty finding work ;  &gt; Aged 35-44 years ;  &gt; Males ;</v>
          </cell>
          <cell r="AQ1" t="str">
            <v>&gt; Had difficulty finding work ;  &gt; Aged 35-44 years ;  &gt; Females ;</v>
          </cell>
          <cell r="AR1" t="str">
            <v>&gt; Had difficulty finding work ;  &gt; Aged 45-54 years ;  Persons ;</v>
          </cell>
          <cell r="AS1" t="str">
            <v>&gt; Had difficulty finding work ;  &gt; Aged 45-54 years ;  &gt; Males ;</v>
          </cell>
          <cell r="AT1" t="str">
            <v>&gt; Had difficulty finding work ;  &gt; Aged 45-54 years ;  &gt; Females ;</v>
          </cell>
          <cell r="AU1" t="str">
            <v>&gt; Had difficulty finding work ;  &gt; Aged 55 years and over ;  Persons ;</v>
          </cell>
          <cell r="AV1" t="str">
            <v>&gt; Had difficulty finding work ;  &gt; Aged 55 years and over ;  &gt; Males ;</v>
          </cell>
          <cell r="AW1" t="str">
            <v>&gt; Had difficulty finding work ;  &gt; Aged 55 years and over ;  &gt; Females ;</v>
          </cell>
          <cell r="AX1" t="str">
            <v>&gt; Had difficulty finding work ;  &gt;&gt; Aged 55-64 years ;  Persons ;</v>
          </cell>
          <cell r="AY1" t="str">
            <v>&gt; Had difficulty finding work ;  &gt;&gt; Aged 55-64 years ;  &gt; Males ;</v>
          </cell>
          <cell r="AZ1" t="str">
            <v>&gt; Had difficulty finding work ;  &gt;&gt; Aged 55-64 years ;  &gt; Females ;</v>
          </cell>
          <cell r="BA1" t="str">
            <v>&gt; Had difficulty finding work ;  &gt;&gt; Aged 65 years and over ;  Persons ;</v>
          </cell>
          <cell r="BB1" t="str">
            <v>&gt; Had difficulty finding work ;  &gt;&gt; Aged 65 years and over ;  &gt; Males ;</v>
          </cell>
          <cell r="BC1" t="str">
            <v>&gt; Had difficulty finding work ;  &gt;&gt; Aged 65 years and over ;  &gt; Females ;</v>
          </cell>
          <cell r="BD1" t="str">
            <v>&gt;&gt; Too many applicants for available jobs ;  Persons ;</v>
          </cell>
          <cell r="BE1" t="str">
            <v>&gt;&gt; Too many applicants for available jobs ;  &gt; Males ;</v>
          </cell>
          <cell r="BF1" t="str">
            <v>&gt;&gt; Too many applicants for available jobs ;  &gt; Females ;</v>
          </cell>
          <cell r="BG1" t="str">
            <v>&gt;&gt; Too many applicants for available jobs ;  Aged 15-64 years ;  Persons ;</v>
          </cell>
          <cell r="BH1" t="str">
            <v>&gt;&gt; Too many applicants for available jobs ;  Aged 15-64 years ;  &gt; Males ;</v>
          </cell>
          <cell r="BI1" t="str">
            <v>&gt;&gt; Too many applicants for available jobs ;  Aged 15-64 years ;  &gt; Females ;</v>
          </cell>
          <cell r="BJ1" t="str">
            <v>&gt;&gt; Too many applicants for available jobs ;  &gt; Aged 15-24 years ;  Persons ;</v>
          </cell>
          <cell r="BK1" t="str">
            <v>&gt;&gt; Too many applicants for available jobs ;  &gt; Aged 15-24 years ;  &gt; Males ;</v>
          </cell>
          <cell r="BL1" t="str">
            <v>&gt;&gt; Too many applicants for available jobs ;  &gt; Aged 15-24 years ;  &gt; Females ;</v>
          </cell>
          <cell r="BM1" t="str">
            <v>&gt;&gt; Too many applicants for available jobs ;  &gt; Aged 25-34 years ;  Persons ;</v>
          </cell>
          <cell r="BN1" t="str">
            <v>&gt;&gt; Too many applicants for available jobs ;  &gt; Aged 25-34 years ;  &gt; Males ;</v>
          </cell>
          <cell r="BO1" t="str">
            <v>&gt;&gt; Too many applicants for available jobs ;  &gt; Aged 25-34 years ;  &gt; Females ;</v>
          </cell>
          <cell r="BP1" t="str">
            <v>&gt;&gt; Too many applicants for available jobs ;  &gt; Aged 35-44 years ;  Persons ;</v>
          </cell>
          <cell r="BQ1" t="str">
            <v>&gt;&gt; Too many applicants for available jobs ;  &gt; Aged 35-44 years ;  &gt; Males ;</v>
          </cell>
          <cell r="BR1" t="str">
            <v>&gt;&gt; Too many applicants for available jobs ;  &gt; Aged 35-44 years ;  &gt; Females ;</v>
          </cell>
          <cell r="BS1" t="str">
            <v>&gt;&gt; Too many applicants for available jobs ;  &gt; Aged 45-54 years ;  Persons ;</v>
          </cell>
          <cell r="BT1" t="str">
            <v>&gt;&gt; Too many applicants for available jobs ;  &gt; Aged 45-54 years ;  &gt; Males ;</v>
          </cell>
          <cell r="BU1" t="str">
            <v>&gt;&gt; Too many applicants for available jobs ;  &gt; Aged 45-54 years ;  &gt; Females ;</v>
          </cell>
          <cell r="BV1" t="str">
            <v>&gt;&gt; Too many applicants for available jobs ;  &gt; Aged 55 years and over ;  Persons ;</v>
          </cell>
          <cell r="BW1" t="str">
            <v>&gt;&gt; Too many applicants for available jobs ;  &gt; Aged 55 years and over ;  &gt; Males ;</v>
          </cell>
          <cell r="BX1" t="str">
            <v>&gt;&gt; Too many applicants for available jobs ;  &gt; Aged 55 years and over ;  &gt; Females ;</v>
          </cell>
          <cell r="BY1" t="str">
            <v>&gt;&gt; Too many applicants for available jobs ;  &gt;&gt; Aged 55-64 years ;  Persons ;</v>
          </cell>
          <cell r="BZ1" t="str">
            <v>&gt;&gt; Too many applicants for available jobs ;  &gt;&gt; Aged 55-64 years ;  &gt; Males ;</v>
          </cell>
          <cell r="CA1" t="str">
            <v>&gt;&gt; Too many applicants for available jobs ;  &gt;&gt; Aged 55-64 years ;  &gt; Females ;</v>
          </cell>
          <cell r="CB1" t="str">
            <v>&gt;&gt; Too many applicants for available jobs ;  &gt;&gt; Aged 65 years and over ;  Persons ;</v>
          </cell>
          <cell r="CC1" t="str">
            <v>&gt;&gt; Too many applicants for available jobs ;  &gt;&gt; Aged 65 years and over ;  &gt; Males ;</v>
          </cell>
          <cell r="CD1" t="str">
            <v>&gt;&gt; Too many applicants for available jobs ;  &gt;&gt; Aged 65 years and over ;  &gt; Females ;</v>
          </cell>
          <cell r="CE1" t="str">
            <v>&gt;&gt; Lacked necessary skills or education ;  Persons ;</v>
          </cell>
          <cell r="CF1" t="str">
            <v>&gt;&gt; Lacked necessary skills or education ;  &gt; Males ;</v>
          </cell>
          <cell r="CG1" t="str">
            <v>&gt;&gt; Lacked necessary skills or education ;  &gt; Females ;</v>
          </cell>
          <cell r="CH1" t="str">
            <v>&gt;&gt; Lacked necessary skills or education ;  Aged 15-64 years ;  Persons ;</v>
          </cell>
          <cell r="CI1" t="str">
            <v>&gt;&gt; Lacked necessary skills or education ;  Aged 15-64 years ;  &gt; Males ;</v>
          </cell>
          <cell r="CJ1" t="str">
            <v>&gt;&gt; Lacked necessary skills or education ;  Aged 15-64 years ;  &gt; Females ;</v>
          </cell>
          <cell r="CK1" t="str">
            <v>&gt;&gt; Lacked necessary skills or education ;  &gt; Aged 15-24 years ;  Persons ;</v>
          </cell>
          <cell r="CL1" t="str">
            <v>&gt;&gt; Lacked necessary skills or education ;  &gt; Aged 15-24 years ;  &gt; Males ;</v>
          </cell>
          <cell r="CM1" t="str">
            <v>&gt;&gt; Lacked necessary skills or education ;  &gt; Aged 15-24 years ;  &gt; Females ;</v>
          </cell>
          <cell r="CN1" t="str">
            <v>&gt;&gt; Lacked necessary skills or education ;  &gt; Aged 25-34 years ;  Persons ;</v>
          </cell>
          <cell r="CO1" t="str">
            <v>&gt;&gt; Lacked necessary skills or education ;  &gt; Aged 25-34 years ;  &gt; Males ;</v>
          </cell>
          <cell r="CP1" t="str">
            <v>&gt;&gt; Lacked necessary skills or education ;  &gt; Aged 25-34 years ;  &gt; Females ;</v>
          </cell>
          <cell r="CQ1" t="str">
            <v>&gt;&gt; Lacked necessary skills or education ;  &gt; Aged 35-44 years ;  Persons ;</v>
          </cell>
          <cell r="CR1" t="str">
            <v>&gt;&gt; Lacked necessary skills or education ;  &gt; Aged 35-44 years ;  &gt; Males ;</v>
          </cell>
          <cell r="CS1" t="str">
            <v>&gt;&gt; Lacked necessary skills or education ;  &gt; Aged 35-44 years ;  &gt; Females ;</v>
          </cell>
          <cell r="CT1" t="str">
            <v>&gt;&gt; Lacked necessary skills or education ;  &gt; Aged 45-54 years ;  Persons ;</v>
          </cell>
          <cell r="CU1" t="str">
            <v>&gt;&gt; Lacked necessary skills or education ;  &gt; Aged 45-54 years ;  &gt; Males ;</v>
          </cell>
          <cell r="CV1" t="str">
            <v>&gt;&gt; Lacked necessary skills or education ;  &gt; Aged 45-54 years ;  &gt; Females ;</v>
          </cell>
          <cell r="CW1" t="str">
            <v>&gt;&gt; Lacked necessary skills or education ;  &gt; Aged 55 years and over ;  Persons ;</v>
          </cell>
          <cell r="CX1" t="str">
            <v>&gt;&gt; Lacked necessary skills or education ;  &gt; Aged 55 years and over ;  &gt; Males ;</v>
          </cell>
          <cell r="CY1" t="str">
            <v>&gt;&gt; Lacked necessary skills or education ;  &gt; Aged 55 years and over ;  &gt; Females ;</v>
          </cell>
          <cell r="CZ1" t="str">
            <v>&gt;&gt; Lacked necessary skills or education ;  &gt;&gt; Aged 55-64 years ;  Persons ;</v>
          </cell>
          <cell r="DA1" t="str">
            <v>&gt;&gt; Lacked necessary skills or education ;  &gt;&gt; Aged 55-64 years ;  &gt; Males ;</v>
          </cell>
          <cell r="DB1" t="str">
            <v>&gt;&gt; Lacked necessary skills or education ;  &gt;&gt; Aged 55-64 years ;  &gt; Females ;</v>
          </cell>
          <cell r="DC1" t="str">
            <v>&gt;&gt; Lacked necessary skills or education ;  &gt;&gt; Aged 65 years and over ;  Persons ;</v>
          </cell>
          <cell r="DD1" t="str">
            <v>&gt;&gt; Lacked necessary skills or education ;  &gt;&gt; Aged 65 years and over ;  &gt; Males ;</v>
          </cell>
          <cell r="DE1" t="str">
            <v>&gt;&gt; Lacked necessary skills or education ;  &gt;&gt; Aged 65 years and over ;  &gt; Females ;</v>
          </cell>
          <cell r="DF1" t="str">
            <v>&gt;&gt; Considered too young or too old by employers ;  Persons ;</v>
          </cell>
          <cell r="DG1" t="str">
            <v>&gt;&gt; Considered too young or too old by employers ;  &gt; Males ;</v>
          </cell>
          <cell r="DH1" t="str">
            <v>&gt;&gt; Considered too young or too old by employers ;  &gt; Females ;</v>
          </cell>
          <cell r="DI1" t="str">
            <v>&gt;&gt; Considered too young or too old by employers ;  Aged 15-64 years ;  Persons ;</v>
          </cell>
          <cell r="DJ1" t="str">
            <v>&gt;&gt; Considered too young or too old by employers ;  Aged 15-64 years ;  &gt; Males ;</v>
          </cell>
          <cell r="DK1" t="str">
            <v>&gt;&gt; Considered too young or too old by employers ;  Aged 15-64 years ;  &gt; Females ;</v>
          </cell>
          <cell r="DL1" t="str">
            <v>&gt;&gt; Considered too young or too old by employers ;  &gt; Aged 15-24 years ;  Persons ;</v>
          </cell>
          <cell r="DM1" t="str">
            <v>&gt;&gt; Considered too young or too old by employers ;  &gt; Aged 15-24 years ;  &gt; Males ;</v>
          </cell>
          <cell r="DN1" t="str">
            <v>&gt;&gt; Considered too young or too old by employers ;  &gt; Aged 15-24 years ;  &gt; Females ;</v>
          </cell>
          <cell r="DO1" t="str">
            <v>&gt;&gt; Considered too young or too old by employers ;  &gt; Aged 25-34 years ;  Persons ;</v>
          </cell>
          <cell r="DP1" t="str">
            <v>&gt;&gt; Considered too young or too old by employers ;  &gt; Aged 25-34 years ;  &gt; Males ;</v>
          </cell>
          <cell r="DQ1" t="str">
            <v>&gt;&gt; Considered too young or too old by employers ;  &gt; Aged 25-34 years ;  &gt; Females ;</v>
          </cell>
          <cell r="DR1" t="str">
            <v>&gt;&gt; Considered too young or too old by employers ;  &gt; Aged 35-44 years ;  Persons ;</v>
          </cell>
          <cell r="DS1" t="str">
            <v>&gt;&gt; Considered too young or too old by employers ;  &gt; Aged 35-44 years ;  &gt; Males ;</v>
          </cell>
          <cell r="DT1" t="str">
            <v>&gt;&gt; Considered too young or too old by employers ;  &gt; Aged 35-44 years ;  &gt; Females ;</v>
          </cell>
          <cell r="DU1" t="str">
            <v>&gt;&gt; Considered too young or too old by employers ;  &gt; Aged 45-54 years ;  Persons ;</v>
          </cell>
          <cell r="DV1" t="str">
            <v>&gt;&gt; Considered too young or too old by employers ;  &gt; Aged 45-54 years ;  &gt; Males ;</v>
          </cell>
          <cell r="DW1" t="str">
            <v>&gt;&gt; Considered too young or too old by employers ;  &gt; Aged 45-54 years ;  &gt; Females ;</v>
          </cell>
          <cell r="DX1" t="str">
            <v>&gt;&gt; Considered too young or too old by employers ;  &gt; Aged 55 years and over ;  Persons ;</v>
          </cell>
          <cell r="DY1" t="str">
            <v>&gt;&gt; Considered too young or too old by employers ;  &gt; Aged 55 years and over ;  &gt; Males ;</v>
          </cell>
          <cell r="DZ1" t="str">
            <v>&gt;&gt; Considered too young or too old by employers ;  &gt; Aged 55 years and over ;  &gt; Females ;</v>
          </cell>
          <cell r="EA1" t="str">
            <v>&gt;&gt; Considered too young or too old by employers ;  &gt;&gt; Aged 55-64 years ;  Persons ;</v>
          </cell>
          <cell r="EB1" t="str">
            <v>&gt;&gt; Considered too young or too old by employers ;  &gt;&gt; Aged 55-64 years ;  &gt; Males ;</v>
          </cell>
          <cell r="EC1" t="str">
            <v>&gt;&gt; Considered too young or too old by employers ;  &gt;&gt; Aged 55-64 years ;  &gt; Females ;</v>
          </cell>
          <cell r="ED1" t="str">
            <v>&gt;&gt; Considered too young or too old by employers ;  &gt;&gt; Aged 65 years and over ;  Persons ;</v>
          </cell>
          <cell r="EE1" t="str">
            <v>&gt;&gt; Considered too young or too old by employers ;  &gt;&gt; Aged 65 years and over ;  &gt; Males ;</v>
          </cell>
          <cell r="EF1" t="str">
            <v>&gt;&gt; Considered too young or too old by employers ;  &gt;&gt; Aged 65 years and over ;  &gt; Females ;</v>
          </cell>
          <cell r="EG1" t="str">
            <v>&gt;&gt;&gt; Considered too young by employers ;  Persons ;</v>
          </cell>
          <cell r="EH1" t="str">
            <v>&gt;&gt;&gt; Considered too young by employers ;  &gt; Males ;</v>
          </cell>
          <cell r="EI1" t="str">
            <v>&gt;&gt;&gt; Considered too young by employers ;  &gt; Females ;</v>
          </cell>
          <cell r="EJ1" t="str">
            <v>&gt;&gt;&gt; Considered too young by employers ;  Aged 15-64 years ;  Persons ;</v>
          </cell>
          <cell r="EK1" t="str">
            <v>&gt;&gt;&gt; Considered too young by employers ;  Aged 15-64 years ;  &gt; Males ;</v>
          </cell>
          <cell r="EL1" t="str">
            <v>&gt;&gt;&gt; Considered too young by employers ;  Aged 15-64 years ;  &gt; Females ;</v>
          </cell>
          <cell r="EM1" t="str">
            <v>&gt;&gt;&gt; Considered too young by employers ;  &gt; Aged 15-24 years ;  Persons ;</v>
          </cell>
          <cell r="EN1" t="str">
            <v>&gt;&gt;&gt; Considered too young by employers ;  &gt; Aged 15-24 years ;  &gt; Males ;</v>
          </cell>
          <cell r="EO1" t="str">
            <v>&gt;&gt;&gt; Considered too young by employers ;  &gt; Aged 15-24 years ;  &gt; Females ;</v>
          </cell>
          <cell r="EP1" t="str">
            <v>&gt;&gt;&gt; Considered too young by employers ;  &gt; Aged 25-34 years ;  Persons ;</v>
          </cell>
          <cell r="EQ1" t="str">
            <v>&gt;&gt;&gt; Considered too young by employers ;  &gt; Aged 25-34 years ;  &gt; Males ;</v>
          </cell>
          <cell r="ER1" t="str">
            <v>&gt;&gt;&gt; Considered too young by employers ;  &gt; Aged 25-34 years ;  &gt; Females ;</v>
          </cell>
          <cell r="ES1" t="str">
            <v>&gt;&gt;&gt; Considered too young by employers ;  &gt; Aged 35-44 years ;  Persons ;</v>
          </cell>
          <cell r="ET1" t="str">
            <v>&gt;&gt;&gt; Considered too young by employers ;  &gt; Aged 35-44 years ;  &gt; Males ;</v>
          </cell>
          <cell r="EU1" t="str">
            <v>&gt;&gt;&gt; Considered too young by employers ;  &gt; Aged 35-44 years ;  &gt; Females ;</v>
          </cell>
          <cell r="EV1" t="str">
            <v>&gt;&gt;&gt; Considered too young by employers ;  &gt; Aged 45-54 years ;  Persons ;</v>
          </cell>
          <cell r="EW1" t="str">
            <v>&gt;&gt;&gt; Considered too young by employers ;  &gt; Aged 45-54 years ;  &gt; Males ;</v>
          </cell>
          <cell r="EX1" t="str">
            <v>&gt;&gt;&gt; Considered too young by employers ;  &gt; Aged 45-54 years ;  &gt; Females ;</v>
          </cell>
          <cell r="EY1" t="str">
            <v>&gt;&gt;&gt; Considered too young by employers ;  &gt; Aged 55 years and over ;  Persons ;</v>
          </cell>
          <cell r="EZ1" t="str">
            <v>&gt;&gt;&gt; Considered too young by employers ;  &gt; Aged 55 years and over ;  &gt; Males ;</v>
          </cell>
          <cell r="FA1" t="str">
            <v>&gt;&gt;&gt; Considered too young by employers ;  &gt; Aged 55 years and over ;  &gt; Females ;</v>
          </cell>
          <cell r="FB1" t="str">
            <v>&gt;&gt;&gt; Considered too young by employers ;  &gt;&gt; Aged 55-64 years ;  Persons ;</v>
          </cell>
          <cell r="FC1" t="str">
            <v>&gt;&gt;&gt; Considered too young by employers ;  &gt;&gt; Aged 55-64 years ;  &gt; Males ;</v>
          </cell>
          <cell r="FD1" t="str">
            <v>&gt;&gt;&gt; Considered too young by employers ;  &gt;&gt; Aged 55-64 years ;  &gt; Females ;</v>
          </cell>
          <cell r="FE1" t="str">
            <v>&gt;&gt;&gt; Considered too young by employers ;  &gt;&gt; Aged 65 years and over ;  Persons ;</v>
          </cell>
          <cell r="FF1" t="str">
            <v>&gt;&gt;&gt; Considered too young by employers ;  &gt;&gt; Aged 65 years and over ;  &gt; Males ;</v>
          </cell>
          <cell r="FG1" t="str">
            <v>&gt;&gt;&gt; Considered too young by employers ;  &gt;&gt; Aged 65 years and over ;  &gt; Females ;</v>
          </cell>
          <cell r="FH1" t="str">
            <v>&gt;&gt;&gt; Considered too old by employers ;  Persons ;</v>
          </cell>
          <cell r="FI1" t="str">
            <v>&gt;&gt;&gt; Considered too old by employers ;  &gt; Males ;</v>
          </cell>
          <cell r="FJ1" t="str">
            <v>&gt;&gt;&gt; Considered too old by employers ;  &gt; Females ;</v>
          </cell>
          <cell r="FK1" t="str">
            <v>&gt;&gt;&gt; Considered too old by employers ;  Aged 15-64 years ;  Persons ;</v>
          </cell>
          <cell r="FL1" t="str">
            <v>&gt;&gt;&gt; Considered too old by employers ;  Aged 15-64 years ;  &gt; Males ;</v>
          </cell>
          <cell r="FM1" t="str">
            <v>&gt;&gt;&gt; Considered too old by employers ;  Aged 15-64 years ;  &gt; Females ;</v>
          </cell>
          <cell r="FN1" t="str">
            <v>&gt;&gt;&gt; Considered too old by employers ;  &gt; Aged 15-24 years ;  Persons ;</v>
          </cell>
          <cell r="FO1" t="str">
            <v>&gt;&gt;&gt; Considered too old by employers ;  &gt; Aged 15-24 years ;  &gt; Males ;</v>
          </cell>
          <cell r="FP1" t="str">
            <v>&gt;&gt;&gt; Considered too old by employers ;  &gt; Aged 15-24 years ;  &gt; Females ;</v>
          </cell>
          <cell r="FQ1" t="str">
            <v>&gt;&gt;&gt; Considered too old by employers ;  &gt; Aged 25-34 years ;  Persons ;</v>
          </cell>
          <cell r="FR1" t="str">
            <v>&gt;&gt;&gt; Considered too old by employers ;  &gt; Aged 25-34 years ;  &gt; Males ;</v>
          </cell>
          <cell r="FS1" t="str">
            <v>&gt;&gt;&gt; Considered too old by employers ;  &gt; Aged 25-34 years ;  &gt; Females ;</v>
          </cell>
          <cell r="FT1" t="str">
            <v>&gt;&gt;&gt; Considered too old by employers ;  &gt; Aged 35-44 years ;  Persons ;</v>
          </cell>
          <cell r="FU1" t="str">
            <v>&gt;&gt;&gt; Considered too old by employers ;  &gt; Aged 35-44 years ;  &gt; Males ;</v>
          </cell>
          <cell r="FV1" t="str">
            <v>&gt;&gt;&gt; Considered too old by employers ;  &gt; Aged 35-44 years ;  &gt; Females ;</v>
          </cell>
          <cell r="FW1" t="str">
            <v>&gt;&gt;&gt; Considered too old by employers ;  &gt; Aged 45-54 years ;  Persons ;</v>
          </cell>
          <cell r="FX1" t="str">
            <v>&gt;&gt;&gt; Considered too old by employers ;  &gt; Aged 45-54 years ;  &gt; Males ;</v>
          </cell>
          <cell r="FY1" t="str">
            <v>&gt;&gt;&gt; Considered too old by employers ;  &gt; Aged 45-54 years ;  &gt; Females ;</v>
          </cell>
          <cell r="FZ1" t="str">
            <v>&gt;&gt;&gt; Considered too old by employers ;  &gt; Aged 55 years and over ;  Persons ;</v>
          </cell>
          <cell r="GA1" t="str">
            <v>&gt;&gt;&gt; Considered too old by employers ;  &gt; Aged 55 years and over ;  &gt; Males ;</v>
          </cell>
          <cell r="GB1" t="str">
            <v>&gt;&gt;&gt; Considered too old by employers ;  &gt; Aged 55 years and over ;  &gt; Females ;</v>
          </cell>
          <cell r="GC1" t="str">
            <v>&gt;&gt;&gt; Considered too old by employers ;  &gt;&gt; Aged 55-64 years ;  Persons ;</v>
          </cell>
          <cell r="GD1" t="str">
            <v>&gt;&gt;&gt; Considered too old by employers ;  &gt;&gt; Aged 55-64 years ;  &gt; Males ;</v>
          </cell>
          <cell r="GE1" t="str">
            <v>&gt;&gt;&gt; Considered too old by employers ;  &gt;&gt; Aged 55-64 years ;  &gt; Females ;</v>
          </cell>
          <cell r="GF1" t="str">
            <v>&gt;&gt;&gt; Considered too old by employers ;  &gt;&gt; Aged 65 years and over ;  Persons ;</v>
          </cell>
          <cell r="GG1" t="str">
            <v>&gt;&gt;&gt; Considered too old by employers ;  &gt;&gt; Aged 65 years and over ;  &gt; Males ;</v>
          </cell>
          <cell r="GH1" t="str">
            <v>&gt;&gt;&gt; Considered too old by employers ;  &gt;&gt; Aged 65 years and over ;  &gt; Females ;</v>
          </cell>
          <cell r="GI1" t="str">
            <v>&gt;&gt; Insufficient work experience ;  Persons ;</v>
          </cell>
          <cell r="GJ1" t="str">
            <v>&gt;&gt; Insufficient work experience ;  &gt; Males ;</v>
          </cell>
          <cell r="GK1" t="str">
            <v>&gt;&gt; Insufficient work experience ;  &gt; Females ;</v>
          </cell>
          <cell r="GL1" t="str">
            <v>&gt;&gt; Insufficient work experience ;  Aged 15-64 years ;  Persons ;</v>
          </cell>
          <cell r="GM1" t="str">
            <v>&gt;&gt; Insufficient work experience ;  Aged 15-64 years ;  &gt; Males ;</v>
          </cell>
          <cell r="GN1" t="str">
            <v>&gt;&gt; Insufficient work experience ;  Aged 15-64 years ;  &gt; Females ;</v>
          </cell>
          <cell r="GO1" t="str">
            <v>&gt;&gt; Insufficient work experience ;  &gt; Aged 15-24 years ;  Persons ;</v>
          </cell>
          <cell r="GP1" t="str">
            <v>&gt;&gt; Insufficient work experience ;  &gt; Aged 15-24 years ;  &gt; Males ;</v>
          </cell>
          <cell r="GQ1" t="str">
            <v>&gt;&gt; Insufficient work experience ;  &gt; Aged 15-24 years ;  &gt; Females ;</v>
          </cell>
          <cell r="GR1" t="str">
            <v>&gt;&gt; Insufficient work experience ;  &gt; Aged 25-34 years ;  Persons ;</v>
          </cell>
          <cell r="GS1" t="str">
            <v>&gt;&gt; Insufficient work experience ;  &gt; Aged 25-34 years ;  &gt; Males ;</v>
          </cell>
          <cell r="GT1" t="str">
            <v>&gt;&gt; Insufficient work experience ;  &gt; Aged 25-34 years ;  &gt; Females ;</v>
          </cell>
          <cell r="GU1" t="str">
            <v>&gt;&gt; Insufficient work experience ;  &gt; Aged 35-44 years ;  Persons ;</v>
          </cell>
          <cell r="GV1" t="str">
            <v>&gt;&gt; Insufficient work experience ;  &gt; Aged 35-44 years ;  &gt; Males ;</v>
          </cell>
          <cell r="GW1" t="str">
            <v>&gt;&gt; Insufficient work experience ;  &gt; Aged 35-44 years ;  &gt; Females ;</v>
          </cell>
          <cell r="GX1" t="str">
            <v>&gt;&gt; Insufficient work experience ;  &gt; Aged 45-54 years ;  Persons ;</v>
          </cell>
          <cell r="GY1" t="str">
            <v>&gt;&gt; Insufficient work experience ;  &gt; Aged 45-54 years ;  &gt; Males ;</v>
          </cell>
          <cell r="GZ1" t="str">
            <v>&gt;&gt; Insufficient work experience ;  &gt; Aged 45-54 years ;  &gt; Females ;</v>
          </cell>
          <cell r="HA1" t="str">
            <v>&gt;&gt; Insufficient work experience ;  &gt; Aged 55 years and over ;  Persons ;</v>
          </cell>
          <cell r="HB1" t="str">
            <v>&gt;&gt; Insufficient work experience ;  &gt; Aged 55 years and over ;  &gt; Males ;</v>
          </cell>
          <cell r="HC1" t="str">
            <v>&gt;&gt; Insufficient work experience ;  &gt; Aged 55 years and over ;  &gt; Females ;</v>
          </cell>
          <cell r="HD1" t="str">
            <v>&gt;&gt; Insufficient work experience ;  &gt;&gt; Aged 55-64 years ;  Persons ;</v>
          </cell>
          <cell r="HE1" t="str">
            <v>&gt;&gt; Insufficient work experience ;  &gt;&gt; Aged 55-64 years ;  &gt; Males ;</v>
          </cell>
          <cell r="HF1" t="str">
            <v>&gt;&gt; Insufficient work experience ;  &gt;&gt; Aged 55-64 years ;  &gt; Females ;</v>
          </cell>
          <cell r="HG1" t="str">
            <v>&gt;&gt; Insufficient work experience ;  &gt;&gt; Aged 65 years and over ;  Persons ;</v>
          </cell>
          <cell r="HH1" t="str">
            <v>&gt;&gt; Insufficient work experience ;  &gt;&gt; Aged 65 years and over ;  &gt; Males ;</v>
          </cell>
          <cell r="HI1" t="str">
            <v>&gt;&gt; Insufficient work experience ;  &gt;&gt; Aged 65 years and over ;  &gt; Females ;</v>
          </cell>
          <cell r="HJ1" t="str">
            <v>&gt;&gt; No vacancies at all ;  Persons ;</v>
          </cell>
          <cell r="HK1" t="str">
            <v>&gt;&gt; No vacancies at all ;  &gt; Males ;</v>
          </cell>
          <cell r="HL1" t="str">
            <v>&gt;&gt; No vacancies at all ;  &gt; Females ;</v>
          </cell>
          <cell r="HM1" t="str">
            <v>&gt;&gt; No vacancies at all ;  Aged 15-64 years ;  Persons ;</v>
          </cell>
          <cell r="HN1" t="str">
            <v>&gt;&gt; No vacancies at all ;  Aged 15-64 years ;  &gt; Males ;</v>
          </cell>
          <cell r="HO1" t="str">
            <v>&gt;&gt; No vacancies at all ;  Aged 15-64 years ;  &gt; Females ;</v>
          </cell>
          <cell r="HP1" t="str">
            <v>&gt;&gt; No vacancies at all ;  &gt; Aged 15-24 years ;  Persons ;</v>
          </cell>
          <cell r="HQ1" t="str">
            <v>&gt;&gt; No vacancies at all ;  &gt; Aged 15-24 years ;  &gt; Males ;</v>
          </cell>
          <cell r="HR1" t="str">
            <v>&gt;&gt; No vacancies at all ;  &gt; Aged 15-24 years ;  &gt; Females ;</v>
          </cell>
          <cell r="HS1" t="str">
            <v>&gt;&gt; No vacancies at all ;  &gt; Aged 25-34 years ;  Persons ;</v>
          </cell>
          <cell r="HT1" t="str">
            <v>&gt;&gt; No vacancies at all ;  &gt; Aged 25-34 years ;  &gt; Males ;</v>
          </cell>
          <cell r="HU1" t="str">
            <v>&gt;&gt; No vacancies at all ;  &gt; Aged 25-34 years ;  &gt; Females ;</v>
          </cell>
          <cell r="HV1" t="str">
            <v>&gt;&gt; No vacancies at all ;  &gt; Aged 35-44 years ;  Persons ;</v>
          </cell>
          <cell r="HW1" t="str">
            <v>&gt;&gt; No vacancies at all ;  &gt; Aged 35-44 years ;  &gt; Males ;</v>
          </cell>
          <cell r="HX1" t="str">
            <v>&gt;&gt; No vacancies at all ;  &gt; Aged 35-44 years ;  &gt; Females ;</v>
          </cell>
          <cell r="HY1" t="str">
            <v>&gt;&gt; No vacancies at all ;  &gt; Aged 45-54 years ;  Persons ;</v>
          </cell>
          <cell r="HZ1" t="str">
            <v>&gt;&gt; No vacancies at all ;  &gt; Aged 45-54 years ;  &gt; Males ;</v>
          </cell>
          <cell r="IA1" t="str">
            <v>&gt;&gt; No vacancies at all ;  &gt; Aged 45-54 years ;  &gt; Females ;</v>
          </cell>
          <cell r="IB1" t="str">
            <v>&gt;&gt; No vacancies at all ;  &gt; Aged 55 years and over ;  Persons ;</v>
          </cell>
          <cell r="IC1" t="str">
            <v>&gt;&gt; No vacancies at all ;  &gt; Aged 55 years and over ;  &gt; Males ;</v>
          </cell>
          <cell r="ID1" t="str">
            <v>&gt;&gt; No vacancies at all ;  &gt; Aged 55 years and over ;  &gt; Females ;</v>
          </cell>
          <cell r="IE1" t="str">
            <v>&gt;&gt; No vacancies at all ;  &gt;&gt; Aged 55-64 years ;  Persons ;</v>
          </cell>
          <cell r="IF1" t="str">
            <v>&gt;&gt; No vacancies at all ;  &gt;&gt; Aged 55-64 years ;  &gt; Males ;</v>
          </cell>
          <cell r="IG1" t="str">
            <v>&gt;&gt; No vacancies at all ;  &gt;&gt; Aged 55-64 years ;  &gt; Females ;</v>
          </cell>
          <cell r="IH1" t="str">
            <v>&gt;&gt; No vacancies at all ;  &gt;&gt; Aged 65 years and over ;  Persons ;</v>
          </cell>
          <cell r="II1" t="str">
            <v>&gt;&gt; No vacancies at all ;  &gt;&gt; Aged 65 years and over ;  &gt; Males ;</v>
          </cell>
          <cell r="IJ1" t="str">
            <v>&gt;&gt; No vacancies at all ;  &gt;&gt; Aged 65 years and over ;  &gt; Females ;</v>
          </cell>
          <cell r="IK1" t="str">
            <v>&gt;&gt; No vacancies in line of work ;  Persons ;</v>
          </cell>
          <cell r="IL1" t="str">
            <v>&gt;&gt; No vacancies in line of work ;  &gt; Males ;</v>
          </cell>
          <cell r="IM1" t="str">
            <v>&gt;&gt; No vacancies in line of work ;  &gt; Females ;</v>
          </cell>
          <cell r="IN1" t="str">
            <v>&gt;&gt; No vacancies in line of work ;  Aged 15-64 years ;  Persons ;</v>
          </cell>
          <cell r="IO1" t="str">
            <v>&gt;&gt; No vacancies in line of work ;  Aged 15-64 years ;  &gt; Males ;</v>
          </cell>
          <cell r="IP1" t="str">
            <v>&gt;&gt; No vacancies in line of work ;  Aged 15-64 years ;  &gt; Females ;</v>
          </cell>
          <cell r="IQ1" t="str">
            <v>&gt;&gt; No vacancies in line of work ;  &gt; Aged 15-24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A126230370A</v>
          </cell>
          <cell r="C10" t="str">
            <v>A126244626C</v>
          </cell>
          <cell r="D10" t="str">
            <v>A126237498R</v>
          </cell>
          <cell r="E10" t="str">
            <v>A126230802V</v>
          </cell>
          <cell r="F10" t="str">
            <v>A126245058K</v>
          </cell>
          <cell r="G10" t="str">
            <v>A126237930R</v>
          </cell>
          <cell r="H10" t="str">
            <v>A126230442A</v>
          </cell>
          <cell r="I10" t="str">
            <v>A126244698R</v>
          </cell>
          <cell r="J10" t="str">
            <v>A126237570W</v>
          </cell>
          <cell r="K10" t="str">
            <v>A126230946F</v>
          </cell>
          <cell r="L10" t="str">
            <v>A126245202T</v>
          </cell>
          <cell r="M10" t="str">
            <v>A126238074C</v>
          </cell>
          <cell r="N10" t="str">
            <v>A126230514A</v>
          </cell>
          <cell r="O10" t="str">
            <v>A126244770W</v>
          </cell>
          <cell r="P10" t="str">
            <v>A126237642W</v>
          </cell>
          <cell r="Q10" t="str">
            <v>A126230658L</v>
          </cell>
          <cell r="R10" t="str">
            <v>A126244914W</v>
          </cell>
          <cell r="S10" t="str">
            <v>A126237786J</v>
          </cell>
          <cell r="T10" t="str">
            <v>A126230298V</v>
          </cell>
          <cell r="U10" t="str">
            <v>A126244554C</v>
          </cell>
          <cell r="V10" t="str">
            <v>A126237426C</v>
          </cell>
          <cell r="W10" t="str">
            <v>A126231018J</v>
          </cell>
          <cell r="X10" t="str">
            <v>A126245274C</v>
          </cell>
          <cell r="Y10" t="str">
            <v>A126238146C</v>
          </cell>
          <cell r="Z10" t="str">
            <v>A126230730V</v>
          </cell>
          <cell r="AA10" t="str">
            <v>A126244986J</v>
          </cell>
          <cell r="AB10" t="str">
            <v>A126237858J</v>
          </cell>
          <cell r="AC10" t="str">
            <v>A126230382K</v>
          </cell>
          <cell r="AD10" t="str">
            <v>A126244638L</v>
          </cell>
          <cell r="AE10" t="str">
            <v>A126237510V</v>
          </cell>
          <cell r="AF10" t="str">
            <v>A126230814C</v>
          </cell>
          <cell r="AG10" t="str">
            <v>A126245070A</v>
          </cell>
          <cell r="AH10" t="str">
            <v>A126237942X</v>
          </cell>
          <cell r="AI10" t="str">
            <v>A126230454K</v>
          </cell>
          <cell r="AJ10" t="str">
            <v>A126244710V</v>
          </cell>
          <cell r="AK10" t="str">
            <v>A126237582F</v>
          </cell>
          <cell r="AL10" t="str">
            <v>A126230958R</v>
          </cell>
          <cell r="AM10" t="str">
            <v>A126245214A</v>
          </cell>
          <cell r="AN10" t="str">
            <v>A126238086L</v>
          </cell>
          <cell r="AO10" t="str">
            <v>A126230526K</v>
          </cell>
          <cell r="AP10" t="str">
            <v>A126244782F</v>
          </cell>
          <cell r="AQ10" t="str">
            <v>A126237654F</v>
          </cell>
          <cell r="AR10" t="str">
            <v>A126230670C</v>
          </cell>
          <cell r="AS10" t="str">
            <v>A126244926F</v>
          </cell>
          <cell r="AT10" t="str">
            <v>A126237798T</v>
          </cell>
          <cell r="AU10" t="str">
            <v>A126230310X</v>
          </cell>
          <cell r="AV10" t="str">
            <v>A126244566L</v>
          </cell>
          <cell r="AW10" t="str">
            <v>A126237438L</v>
          </cell>
          <cell r="AX10" t="str">
            <v>A126231030X</v>
          </cell>
          <cell r="AY10" t="str">
            <v>A126245286L</v>
          </cell>
          <cell r="AZ10" t="str">
            <v>A126238158L</v>
          </cell>
          <cell r="BA10" t="str">
            <v>A126230742C</v>
          </cell>
          <cell r="BB10" t="str">
            <v>A126244998T</v>
          </cell>
          <cell r="BC10" t="str">
            <v>A126237870X</v>
          </cell>
          <cell r="BD10" t="str">
            <v>A126230350T</v>
          </cell>
          <cell r="BE10" t="str">
            <v>A126244606V</v>
          </cell>
          <cell r="BF10" t="str">
            <v>A126237478F</v>
          </cell>
          <cell r="BG10" t="str">
            <v>A126230782W</v>
          </cell>
          <cell r="BH10" t="str">
            <v>A126245038A</v>
          </cell>
          <cell r="BI10" t="str">
            <v>A126237910F</v>
          </cell>
          <cell r="BJ10" t="str">
            <v>A126230422T</v>
          </cell>
          <cell r="BK10" t="str">
            <v>A126244678F</v>
          </cell>
          <cell r="BL10" t="str">
            <v>A126237550L</v>
          </cell>
          <cell r="BM10" t="str">
            <v>A126230926W</v>
          </cell>
          <cell r="BN10" t="str">
            <v>A126245182V</v>
          </cell>
          <cell r="BO10" t="str">
            <v>A126238054V</v>
          </cell>
          <cell r="BP10" t="str">
            <v>A126230494C</v>
          </cell>
          <cell r="BQ10" t="str">
            <v>A126244750L</v>
          </cell>
          <cell r="BR10" t="str">
            <v>A126237622L</v>
          </cell>
          <cell r="BS10" t="str">
            <v>A126230638C</v>
          </cell>
          <cell r="BT10" t="str">
            <v>A126244894X</v>
          </cell>
          <cell r="BU10" t="str">
            <v>A126237766X</v>
          </cell>
          <cell r="BV10" t="str">
            <v>A126230278K</v>
          </cell>
          <cell r="BW10" t="str">
            <v>A126244534V</v>
          </cell>
          <cell r="BX10" t="str">
            <v>A126237406V</v>
          </cell>
          <cell r="BY10" t="str">
            <v>A126230998J</v>
          </cell>
          <cell r="BZ10" t="str">
            <v>A126245254V</v>
          </cell>
          <cell r="CA10" t="str">
            <v>A126238126V</v>
          </cell>
          <cell r="CB10" t="str">
            <v>A126230710K</v>
          </cell>
          <cell r="CC10" t="str">
            <v>A126244966X</v>
          </cell>
          <cell r="CD10" t="str">
            <v>A126237838X</v>
          </cell>
          <cell r="CE10" t="str">
            <v>A126230386V</v>
          </cell>
          <cell r="CF10" t="str">
            <v>A126244642C</v>
          </cell>
          <cell r="CG10" t="str">
            <v>A126237514C</v>
          </cell>
          <cell r="CH10" t="str">
            <v>A126230818L</v>
          </cell>
          <cell r="CI10" t="str">
            <v>A126245074K</v>
          </cell>
          <cell r="CJ10" t="str">
            <v>A126237946J</v>
          </cell>
          <cell r="CK10" t="str">
            <v>A126230458V</v>
          </cell>
          <cell r="CL10" t="str">
            <v>A126244714C</v>
          </cell>
          <cell r="CM10" t="str">
            <v>A126237586R</v>
          </cell>
          <cell r="CN10" t="str">
            <v>A126230962F</v>
          </cell>
          <cell r="CO10" t="str">
            <v>A126245218K</v>
          </cell>
          <cell r="CP10" t="str">
            <v>A126238090C</v>
          </cell>
          <cell r="CQ10" t="str">
            <v>A126230530A</v>
          </cell>
          <cell r="CR10" t="str">
            <v>A126244786R</v>
          </cell>
          <cell r="CS10" t="str">
            <v>A126237658R</v>
          </cell>
          <cell r="CT10" t="str">
            <v>A126230674L</v>
          </cell>
          <cell r="CU10" t="str">
            <v>A126244930W</v>
          </cell>
          <cell r="CV10" t="str">
            <v>A126237802W</v>
          </cell>
          <cell r="CW10" t="str">
            <v>A126230314J</v>
          </cell>
          <cell r="CX10" t="str">
            <v>A126244570C</v>
          </cell>
          <cell r="CY10" t="str">
            <v>A126237442C</v>
          </cell>
          <cell r="CZ10" t="str">
            <v>A126231034J</v>
          </cell>
          <cell r="DA10" t="str">
            <v>A126245290C</v>
          </cell>
          <cell r="DB10" t="str">
            <v>A126238162C</v>
          </cell>
          <cell r="DC10" t="str">
            <v>A126230746L</v>
          </cell>
          <cell r="DD10" t="str">
            <v>A126245002X</v>
          </cell>
          <cell r="DE10" t="str">
            <v>A126237874J</v>
          </cell>
          <cell r="DF10" t="str">
            <v>A126230390K</v>
          </cell>
          <cell r="DG10" t="str">
            <v>A126244646L</v>
          </cell>
          <cell r="DH10" t="str">
            <v>A126237518L</v>
          </cell>
          <cell r="DI10" t="str">
            <v>A126230822C</v>
          </cell>
          <cell r="DJ10" t="str">
            <v>A126245078V</v>
          </cell>
          <cell r="DK10" t="str">
            <v>A126237950X</v>
          </cell>
          <cell r="DL10" t="str">
            <v>A126230462K</v>
          </cell>
          <cell r="DM10" t="str">
            <v>A126244718L</v>
          </cell>
          <cell r="DN10" t="str">
            <v>A126237590F</v>
          </cell>
          <cell r="DO10" t="str">
            <v>A126230966R</v>
          </cell>
          <cell r="DP10" t="str">
            <v>A126245222A</v>
          </cell>
          <cell r="DQ10" t="str">
            <v>A126238094L</v>
          </cell>
          <cell r="DR10" t="str">
            <v>A126230534K</v>
          </cell>
          <cell r="DS10" t="str">
            <v>A126244790F</v>
          </cell>
          <cell r="DT10" t="str">
            <v>A126237662F</v>
          </cell>
          <cell r="DU10" t="str">
            <v>A126230678W</v>
          </cell>
          <cell r="DV10" t="str">
            <v>A126244934F</v>
          </cell>
          <cell r="DW10" t="str">
            <v>A126237806F</v>
          </cell>
          <cell r="DX10" t="str">
            <v>A126230318T</v>
          </cell>
          <cell r="DY10" t="str">
            <v>A126244574L</v>
          </cell>
          <cell r="DZ10" t="str">
            <v>A126237446L</v>
          </cell>
          <cell r="EA10" t="str">
            <v>A126231038T</v>
          </cell>
          <cell r="EB10" t="str">
            <v>A126245294L</v>
          </cell>
          <cell r="EC10" t="str">
            <v>A126238166L</v>
          </cell>
          <cell r="ED10" t="str">
            <v>A126230750C</v>
          </cell>
          <cell r="EE10" t="str">
            <v>A126245006J</v>
          </cell>
          <cell r="EF10" t="str">
            <v>A126237878T</v>
          </cell>
          <cell r="EG10" t="str">
            <v>A126230354A</v>
          </cell>
          <cell r="EH10" t="str">
            <v>A126244610K</v>
          </cell>
          <cell r="EI10" t="str">
            <v>A126237482W</v>
          </cell>
          <cell r="EJ10" t="str">
            <v>A126230786F</v>
          </cell>
          <cell r="EK10" t="str">
            <v>A126245042T</v>
          </cell>
          <cell r="EL10" t="str">
            <v>A126237914R</v>
          </cell>
          <cell r="EM10" t="str">
            <v>A126230426A</v>
          </cell>
          <cell r="EN10" t="str">
            <v>A126244682W</v>
          </cell>
          <cell r="EO10" t="str">
            <v>A126237554W</v>
          </cell>
          <cell r="EP10" t="str">
            <v>A126230930L</v>
          </cell>
          <cell r="EQ10" t="str">
            <v>A126245186C</v>
          </cell>
          <cell r="ER10" t="str">
            <v>A126238058C</v>
          </cell>
          <cell r="ES10" t="str">
            <v>A126230498L</v>
          </cell>
          <cell r="ET10" t="str">
            <v>A126244754W</v>
          </cell>
          <cell r="EU10" t="str">
            <v>A126237626W</v>
          </cell>
          <cell r="EV10" t="str">
            <v>A126230642V</v>
          </cell>
          <cell r="EW10" t="str">
            <v>A126244898J</v>
          </cell>
          <cell r="EX10" t="str">
            <v>A126237770R</v>
          </cell>
          <cell r="EY10" t="str">
            <v>A126230282A</v>
          </cell>
          <cell r="EZ10" t="str">
            <v>A126244538C</v>
          </cell>
          <cell r="FA10" t="str">
            <v>A126237410K</v>
          </cell>
          <cell r="FB10" t="str">
            <v>A126231002R</v>
          </cell>
          <cell r="FC10" t="str">
            <v>A126245258C</v>
          </cell>
          <cell r="FD10" t="str">
            <v>A126238130K</v>
          </cell>
          <cell r="FE10" t="str">
            <v>A126230714V</v>
          </cell>
          <cell r="FF10" t="str">
            <v>A126244970R</v>
          </cell>
          <cell r="FG10" t="str">
            <v>A126237842R</v>
          </cell>
          <cell r="FH10" t="str">
            <v>A126230358K</v>
          </cell>
          <cell r="FI10" t="str">
            <v>A126244614V</v>
          </cell>
          <cell r="FJ10" t="str">
            <v>A126237486F</v>
          </cell>
          <cell r="FK10" t="str">
            <v>A126230790W</v>
          </cell>
          <cell r="FL10" t="str">
            <v>A126245046A</v>
          </cell>
          <cell r="FM10" t="str">
            <v>A126237918X</v>
          </cell>
          <cell r="FN10" t="str">
            <v>A126230430T</v>
          </cell>
          <cell r="FO10" t="str">
            <v>A126244686F</v>
          </cell>
          <cell r="FP10" t="str">
            <v>A126237558F</v>
          </cell>
          <cell r="FQ10" t="str">
            <v>A126230934W</v>
          </cell>
          <cell r="FR10" t="str">
            <v>A126245190V</v>
          </cell>
          <cell r="FS10" t="str">
            <v>A126238062V</v>
          </cell>
          <cell r="FT10" t="str">
            <v>A126230502T</v>
          </cell>
          <cell r="FU10" t="str">
            <v>A126244758F</v>
          </cell>
          <cell r="FV10" t="str">
            <v>A126237630L</v>
          </cell>
          <cell r="FW10" t="str">
            <v>A126230646C</v>
          </cell>
          <cell r="FX10" t="str">
            <v>A126244902L</v>
          </cell>
          <cell r="FY10" t="str">
            <v>A126237774X</v>
          </cell>
          <cell r="FZ10" t="str">
            <v>A126230286K</v>
          </cell>
          <cell r="GA10" t="str">
            <v>A126244542V</v>
          </cell>
          <cell r="GB10" t="str">
            <v>A126237414V</v>
          </cell>
          <cell r="GC10" t="str">
            <v>A126231006X</v>
          </cell>
          <cell r="GD10" t="str">
            <v>A126245262V</v>
          </cell>
          <cell r="GE10" t="str">
            <v>A126238134V</v>
          </cell>
          <cell r="GF10" t="str">
            <v>A126230718C</v>
          </cell>
          <cell r="GG10" t="str">
            <v>A126244974X</v>
          </cell>
          <cell r="GH10" t="str">
            <v>A126237846X</v>
          </cell>
          <cell r="GI10" t="str">
            <v>A126230374K</v>
          </cell>
          <cell r="GJ10" t="str">
            <v>A126244630V</v>
          </cell>
          <cell r="GK10" t="str">
            <v>A126237502V</v>
          </cell>
          <cell r="GL10" t="str">
            <v>A126230806C</v>
          </cell>
          <cell r="GM10" t="str">
            <v>A126245062A</v>
          </cell>
          <cell r="GN10" t="str">
            <v>A126237934X</v>
          </cell>
          <cell r="GO10" t="str">
            <v>A126230446K</v>
          </cell>
          <cell r="GP10" t="str">
            <v>A126244702V</v>
          </cell>
          <cell r="GQ10" t="str">
            <v>A126237574F</v>
          </cell>
          <cell r="GR10" t="str">
            <v>A126230950W</v>
          </cell>
          <cell r="GS10" t="str">
            <v>A126245206A</v>
          </cell>
          <cell r="GT10" t="str">
            <v>A126238078L</v>
          </cell>
          <cell r="GU10" t="str">
            <v>A126230518K</v>
          </cell>
          <cell r="GV10" t="str">
            <v>A126244774F</v>
          </cell>
          <cell r="GW10" t="str">
            <v>A126237646F</v>
          </cell>
          <cell r="GX10" t="str">
            <v>A126230662C</v>
          </cell>
          <cell r="GY10" t="str">
            <v>A126244918F</v>
          </cell>
          <cell r="GZ10" t="str">
            <v>A126237790X</v>
          </cell>
          <cell r="HA10" t="str">
            <v>A126230302X</v>
          </cell>
          <cell r="HB10" t="str">
            <v>A126244558L</v>
          </cell>
          <cell r="HC10" t="str">
            <v>A126237430V</v>
          </cell>
          <cell r="HD10" t="str">
            <v>A126231022X</v>
          </cell>
          <cell r="HE10" t="str">
            <v>A126245278L</v>
          </cell>
          <cell r="HF10" t="str">
            <v>A126238150V</v>
          </cell>
          <cell r="HG10" t="str">
            <v>A126230734C</v>
          </cell>
          <cell r="HH10" t="str">
            <v>A126244990X</v>
          </cell>
          <cell r="HI10" t="str">
            <v>A126237862X</v>
          </cell>
          <cell r="HJ10" t="str">
            <v>A126230342T</v>
          </cell>
          <cell r="HK10" t="str">
            <v>A126244598F</v>
          </cell>
          <cell r="HL10" t="str">
            <v>A126237470L</v>
          </cell>
          <cell r="HM10" t="str">
            <v>A126230774W</v>
          </cell>
          <cell r="HN10" t="str">
            <v>A126245030J</v>
          </cell>
          <cell r="HO10" t="str">
            <v>A126237902F</v>
          </cell>
          <cell r="HP10" t="str">
            <v>A126230414T</v>
          </cell>
          <cell r="HQ10" t="str">
            <v>A126244670L</v>
          </cell>
          <cell r="HR10" t="str">
            <v>A126237542L</v>
          </cell>
          <cell r="HS10" t="str">
            <v>A126230918W</v>
          </cell>
          <cell r="HT10" t="str">
            <v>A126245174V</v>
          </cell>
          <cell r="HU10" t="str">
            <v>A126238046V</v>
          </cell>
          <cell r="HV10" t="str">
            <v>A126230486C</v>
          </cell>
          <cell r="HW10" t="str">
            <v>A126244742L</v>
          </cell>
          <cell r="HX10" t="str">
            <v>A126237614L</v>
          </cell>
          <cell r="HY10" t="str">
            <v>A126230630K</v>
          </cell>
          <cell r="HZ10" t="str">
            <v>A126244886X</v>
          </cell>
          <cell r="IA10" t="str">
            <v>A126237758X</v>
          </cell>
          <cell r="IB10" t="str">
            <v>A126230270T</v>
          </cell>
          <cell r="IC10" t="str">
            <v>A126244526V</v>
          </cell>
          <cell r="ID10" t="str">
            <v>A126237398F</v>
          </cell>
          <cell r="IE10" t="str">
            <v>A126230990R</v>
          </cell>
          <cell r="IF10" t="str">
            <v>A126245246V</v>
          </cell>
          <cell r="IG10" t="str">
            <v>A126238118V</v>
          </cell>
          <cell r="IH10" t="str">
            <v>A126230702K</v>
          </cell>
          <cell r="II10" t="str">
            <v>A126244958X</v>
          </cell>
          <cell r="IJ10" t="str">
            <v>A126237830F</v>
          </cell>
          <cell r="IK10" t="str">
            <v>A126230394V</v>
          </cell>
          <cell r="IL10" t="str">
            <v>A126244650C</v>
          </cell>
          <cell r="IM10" t="str">
            <v>A126237522C</v>
          </cell>
          <cell r="IN10" t="str">
            <v>A126230826L</v>
          </cell>
          <cell r="IO10" t="str">
            <v>A126245082K</v>
          </cell>
          <cell r="IP10" t="str">
            <v>A126237954J</v>
          </cell>
          <cell r="IQ10" t="str">
            <v>A126230466V</v>
          </cell>
        </row>
        <row r="11">
          <cell r="B11">
            <v>761.60599999999999</v>
          </cell>
          <cell r="C11">
            <v>411.80700000000002</v>
          </cell>
          <cell r="D11">
            <v>349.798</v>
          </cell>
          <cell r="E11">
            <v>753.726</v>
          </cell>
          <cell r="F11">
            <v>406.33699999999999</v>
          </cell>
          <cell r="G11">
            <v>347.38900000000001</v>
          </cell>
          <cell r="H11">
            <v>291.02800000000002</v>
          </cell>
          <cell r="I11">
            <v>158.74700000000001</v>
          </cell>
          <cell r="J11">
            <v>132.28100000000001</v>
          </cell>
          <cell r="K11">
            <v>159.518</v>
          </cell>
          <cell r="L11">
            <v>89.001999999999995</v>
          </cell>
          <cell r="M11">
            <v>70.516000000000005</v>
          </cell>
          <cell r="N11">
            <v>132.37799999999999</v>
          </cell>
          <cell r="O11">
            <v>63.042000000000002</v>
          </cell>
          <cell r="P11">
            <v>69.337000000000003</v>
          </cell>
          <cell r="Q11">
            <v>94.491</v>
          </cell>
          <cell r="R11">
            <v>47.04</v>
          </cell>
          <cell r="S11">
            <v>47.451000000000001</v>
          </cell>
          <cell r="T11">
            <v>84.188999999999993</v>
          </cell>
          <cell r="U11">
            <v>53.975999999999999</v>
          </cell>
          <cell r="V11">
            <v>30.213999999999999</v>
          </cell>
          <cell r="W11">
            <v>76.31</v>
          </cell>
          <cell r="X11">
            <v>48.506</v>
          </cell>
          <cell r="Y11">
            <v>27.803999999999998</v>
          </cell>
          <cell r="Z11">
            <v>7.8789999999999996</v>
          </cell>
          <cell r="AA11">
            <v>5.47</v>
          </cell>
          <cell r="AB11">
            <v>2.4089999999999998</v>
          </cell>
          <cell r="AC11">
            <v>681.25</v>
          </cell>
          <cell r="AD11">
            <v>370.22800000000001</v>
          </cell>
          <cell r="AE11">
            <v>311.02100000000002</v>
          </cell>
          <cell r="AF11">
            <v>675.43399999999997</v>
          </cell>
          <cell r="AG11">
            <v>365.608</v>
          </cell>
          <cell r="AH11">
            <v>309.82600000000002</v>
          </cell>
          <cell r="AI11">
            <v>250.709</v>
          </cell>
          <cell r="AJ11">
            <v>138.25700000000001</v>
          </cell>
          <cell r="AK11">
            <v>112.452</v>
          </cell>
          <cell r="AL11">
            <v>149.35</v>
          </cell>
          <cell r="AM11">
            <v>82.117999999999995</v>
          </cell>
          <cell r="AN11">
            <v>67.231999999999999</v>
          </cell>
          <cell r="AO11">
            <v>120.068</v>
          </cell>
          <cell r="AP11">
            <v>56.524000000000001</v>
          </cell>
          <cell r="AQ11">
            <v>63.542999999999999</v>
          </cell>
          <cell r="AR11">
            <v>85.387</v>
          </cell>
          <cell r="AS11">
            <v>44.487000000000002</v>
          </cell>
          <cell r="AT11">
            <v>40.9</v>
          </cell>
          <cell r="AU11">
            <v>75.736000000000004</v>
          </cell>
          <cell r="AV11">
            <v>48.841999999999999</v>
          </cell>
          <cell r="AW11">
            <v>26.893999999999998</v>
          </cell>
          <cell r="AX11">
            <v>69.921000000000006</v>
          </cell>
          <cell r="AY11">
            <v>44.222999999999999</v>
          </cell>
          <cell r="AZ11">
            <v>25.698</v>
          </cell>
          <cell r="BA11">
            <v>5.8150000000000004</v>
          </cell>
          <cell r="BB11">
            <v>4.62</v>
          </cell>
          <cell r="BC11">
            <v>1.1950000000000001</v>
          </cell>
          <cell r="BD11">
            <v>141.322</v>
          </cell>
          <cell r="BE11">
            <v>77.376999999999995</v>
          </cell>
          <cell r="BF11">
            <v>63.945999999999998</v>
          </cell>
          <cell r="BG11">
            <v>140.92599999999999</v>
          </cell>
          <cell r="BH11">
            <v>76.98</v>
          </cell>
          <cell r="BI11">
            <v>63.945999999999998</v>
          </cell>
          <cell r="BJ11">
            <v>62.982999999999997</v>
          </cell>
          <cell r="BK11">
            <v>33.438000000000002</v>
          </cell>
          <cell r="BL11">
            <v>29.545000000000002</v>
          </cell>
          <cell r="BM11">
            <v>29.401</v>
          </cell>
          <cell r="BN11">
            <v>14.603</v>
          </cell>
          <cell r="BO11">
            <v>14.798</v>
          </cell>
          <cell r="BP11">
            <v>25.213000000000001</v>
          </cell>
          <cell r="BQ11">
            <v>14.595000000000001</v>
          </cell>
          <cell r="BR11">
            <v>10.618</v>
          </cell>
          <cell r="BS11">
            <v>13.438000000000001</v>
          </cell>
          <cell r="BT11">
            <v>8.0609999999999999</v>
          </cell>
          <cell r="BU11">
            <v>5.3769999999999998</v>
          </cell>
          <cell r="BV11">
            <v>10.287000000000001</v>
          </cell>
          <cell r="BW11">
            <v>6.68</v>
          </cell>
          <cell r="BX11">
            <v>3.6070000000000002</v>
          </cell>
          <cell r="BY11">
            <v>9.891</v>
          </cell>
          <cell r="BZ11">
            <v>6.2839999999999998</v>
          </cell>
          <cell r="CA11">
            <v>3.6070000000000002</v>
          </cell>
          <cell r="CB11">
            <v>0.39600000000000002</v>
          </cell>
          <cell r="CC11">
            <v>0.39600000000000002</v>
          </cell>
          <cell r="CD11">
            <v>0</v>
          </cell>
          <cell r="CE11">
            <v>52.741999999999997</v>
          </cell>
          <cell r="CF11">
            <v>23.908000000000001</v>
          </cell>
          <cell r="CG11">
            <v>28.834</v>
          </cell>
          <cell r="CH11">
            <v>52.741999999999997</v>
          </cell>
          <cell r="CI11">
            <v>23.908000000000001</v>
          </cell>
          <cell r="CJ11">
            <v>28.834</v>
          </cell>
          <cell r="CK11">
            <v>24.219000000000001</v>
          </cell>
          <cell r="CL11">
            <v>12.208</v>
          </cell>
          <cell r="CM11">
            <v>12.01</v>
          </cell>
          <cell r="CN11">
            <v>8.7319999999999993</v>
          </cell>
          <cell r="CO11">
            <v>2.9860000000000002</v>
          </cell>
          <cell r="CP11">
            <v>5.7460000000000004</v>
          </cell>
          <cell r="CQ11">
            <v>11.346</v>
          </cell>
          <cell r="CR11">
            <v>4.1390000000000002</v>
          </cell>
          <cell r="CS11">
            <v>7.2060000000000004</v>
          </cell>
          <cell r="CT11">
            <v>6.3719999999999999</v>
          </cell>
          <cell r="CU11">
            <v>2.6949999999999998</v>
          </cell>
          <cell r="CV11">
            <v>3.6760000000000002</v>
          </cell>
          <cell r="CW11">
            <v>2.0750000000000002</v>
          </cell>
          <cell r="CX11">
            <v>1.88</v>
          </cell>
          <cell r="CY11">
            <v>0.19500000000000001</v>
          </cell>
          <cell r="CZ11">
            <v>2.0750000000000002</v>
          </cell>
          <cell r="DA11">
            <v>1.88</v>
          </cell>
          <cell r="DB11">
            <v>0.19500000000000001</v>
          </cell>
          <cell r="DC11">
            <v>0</v>
          </cell>
          <cell r="DD11">
            <v>0</v>
          </cell>
          <cell r="DE11">
            <v>0</v>
          </cell>
          <cell r="DF11">
            <v>52.293999999999997</v>
          </cell>
          <cell r="DG11">
            <v>31.608000000000001</v>
          </cell>
          <cell r="DH11">
            <v>20.686</v>
          </cell>
          <cell r="DI11">
            <v>48.965000000000003</v>
          </cell>
          <cell r="DJ11">
            <v>28.864000000000001</v>
          </cell>
          <cell r="DK11">
            <v>20.100999999999999</v>
          </cell>
          <cell r="DL11">
            <v>9.859</v>
          </cell>
          <cell r="DM11">
            <v>5.4390000000000001</v>
          </cell>
          <cell r="DN11">
            <v>4.42</v>
          </cell>
          <cell r="DO11">
            <v>3.9329999999999998</v>
          </cell>
          <cell r="DP11">
            <v>2.75</v>
          </cell>
          <cell r="DQ11">
            <v>1.1839999999999999</v>
          </cell>
          <cell r="DR11">
            <v>1.167</v>
          </cell>
          <cell r="DS11">
            <v>0.623</v>
          </cell>
          <cell r="DT11">
            <v>0.54500000000000004</v>
          </cell>
          <cell r="DU11">
            <v>12.18</v>
          </cell>
          <cell r="DV11">
            <v>6.9169999999999998</v>
          </cell>
          <cell r="DW11">
            <v>5.2629999999999999</v>
          </cell>
          <cell r="DX11">
            <v>25.154</v>
          </cell>
          <cell r="DY11">
            <v>15.88</v>
          </cell>
          <cell r="DZ11">
            <v>9.2739999999999991</v>
          </cell>
          <cell r="EA11">
            <v>21.824999999999999</v>
          </cell>
          <cell r="EB11">
            <v>13.135999999999999</v>
          </cell>
          <cell r="EC11">
            <v>8.6890000000000001</v>
          </cell>
          <cell r="ED11">
            <v>3.3290000000000002</v>
          </cell>
          <cell r="EE11">
            <v>2.7440000000000002</v>
          </cell>
          <cell r="EF11">
            <v>0.58599999999999997</v>
          </cell>
          <cell r="EG11">
            <v>8.7170000000000005</v>
          </cell>
          <cell r="EH11">
            <v>6.4980000000000002</v>
          </cell>
          <cell r="EI11">
            <v>2.2200000000000002</v>
          </cell>
          <cell r="EJ11">
            <v>8.7170000000000005</v>
          </cell>
          <cell r="EK11">
            <v>6.4980000000000002</v>
          </cell>
          <cell r="EL11">
            <v>2.2200000000000002</v>
          </cell>
          <cell r="EM11">
            <v>7.0469999999999997</v>
          </cell>
          <cell r="EN11">
            <v>4.8280000000000003</v>
          </cell>
          <cell r="EO11">
            <v>2.2200000000000002</v>
          </cell>
          <cell r="EP11">
            <v>1.67</v>
          </cell>
          <cell r="EQ11">
            <v>1.67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43.576999999999998</v>
          </cell>
          <cell r="FI11">
            <v>25.111000000000001</v>
          </cell>
          <cell r="FJ11">
            <v>18.466999999999999</v>
          </cell>
          <cell r="FK11">
            <v>40.247999999999998</v>
          </cell>
          <cell r="FL11">
            <v>22.367000000000001</v>
          </cell>
          <cell r="FM11">
            <v>17.881</v>
          </cell>
          <cell r="FN11">
            <v>2.8119999999999998</v>
          </cell>
          <cell r="FO11">
            <v>0.61099999999999999</v>
          </cell>
          <cell r="FP11">
            <v>2.2010000000000001</v>
          </cell>
          <cell r="FQ11">
            <v>2.2629999999999999</v>
          </cell>
          <cell r="FR11">
            <v>1.08</v>
          </cell>
          <cell r="FS11">
            <v>1.1839999999999999</v>
          </cell>
          <cell r="FT11">
            <v>1.167</v>
          </cell>
          <cell r="FU11">
            <v>0.623</v>
          </cell>
          <cell r="FV11">
            <v>0.54500000000000004</v>
          </cell>
          <cell r="FW11">
            <v>12.18</v>
          </cell>
          <cell r="FX11">
            <v>6.9169999999999998</v>
          </cell>
          <cell r="FY11">
            <v>5.2629999999999999</v>
          </cell>
          <cell r="FZ11">
            <v>25.154</v>
          </cell>
          <cell r="GA11">
            <v>15.88</v>
          </cell>
          <cell r="GB11">
            <v>9.2739999999999991</v>
          </cell>
          <cell r="GC11">
            <v>21.824999999999999</v>
          </cell>
          <cell r="GD11">
            <v>13.135999999999999</v>
          </cell>
          <cell r="GE11">
            <v>8.6890000000000001</v>
          </cell>
          <cell r="GF11">
            <v>3.3290000000000002</v>
          </cell>
          <cell r="GG11">
            <v>2.7440000000000002</v>
          </cell>
          <cell r="GH11">
            <v>0.58599999999999997</v>
          </cell>
          <cell r="GI11">
            <v>69.260000000000005</v>
          </cell>
          <cell r="GJ11">
            <v>35.313000000000002</v>
          </cell>
          <cell r="GK11">
            <v>33.948</v>
          </cell>
          <cell r="GL11">
            <v>69.260000000000005</v>
          </cell>
          <cell r="GM11">
            <v>35.313000000000002</v>
          </cell>
          <cell r="GN11">
            <v>33.948</v>
          </cell>
          <cell r="GO11">
            <v>38.475999999999999</v>
          </cell>
          <cell r="GP11">
            <v>20.067</v>
          </cell>
          <cell r="GQ11">
            <v>18.408000000000001</v>
          </cell>
          <cell r="GR11">
            <v>18.931000000000001</v>
          </cell>
          <cell r="GS11">
            <v>10.832000000000001</v>
          </cell>
          <cell r="GT11">
            <v>8.1</v>
          </cell>
          <cell r="GU11">
            <v>8.0470000000000006</v>
          </cell>
          <cell r="GV11">
            <v>3.129</v>
          </cell>
          <cell r="GW11">
            <v>4.9189999999999996</v>
          </cell>
          <cell r="GX11">
            <v>1.9950000000000001</v>
          </cell>
          <cell r="GY11">
            <v>0.45400000000000001</v>
          </cell>
          <cell r="GZ11">
            <v>1.5409999999999999</v>
          </cell>
          <cell r="HA11">
            <v>1.8109999999999999</v>
          </cell>
          <cell r="HB11">
            <v>0.83099999999999996</v>
          </cell>
          <cell r="HC11">
            <v>0.98</v>
          </cell>
          <cell r="HD11">
            <v>1.8109999999999999</v>
          </cell>
          <cell r="HE11">
            <v>0.83099999999999996</v>
          </cell>
          <cell r="HF11">
            <v>0.98</v>
          </cell>
          <cell r="HG11">
            <v>0</v>
          </cell>
          <cell r="HH11">
            <v>0</v>
          </cell>
          <cell r="HI11">
            <v>0</v>
          </cell>
          <cell r="HJ11">
            <v>60.054000000000002</v>
          </cell>
          <cell r="HK11">
            <v>39.122</v>
          </cell>
          <cell r="HL11">
            <v>20.931999999999999</v>
          </cell>
          <cell r="HM11">
            <v>60.054000000000002</v>
          </cell>
          <cell r="HN11">
            <v>39.122</v>
          </cell>
          <cell r="HO11">
            <v>20.931999999999999</v>
          </cell>
          <cell r="HP11">
            <v>25.541</v>
          </cell>
          <cell r="HQ11">
            <v>18.443999999999999</v>
          </cell>
          <cell r="HR11">
            <v>7.0970000000000004</v>
          </cell>
          <cell r="HS11">
            <v>13.472</v>
          </cell>
          <cell r="HT11">
            <v>8.3810000000000002</v>
          </cell>
          <cell r="HU11">
            <v>5.0910000000000002</v>
          </cell>
          <cell r="HV11">
            <v>6.6550000000000002</v>
          </cell>
          <cell r="HW11">
            <v>4.01</v>
          </cell>
          <cell r="HX11">
            <v>2.645</v>
          </cell>
          <cell r="HY11">
            <v>8.2560000000000002</v>
          </cell>
          <cell r="HZ11">
            <v>4.3890000000000002</v>
          </cell>
          <cell r="IA11">
            <v>3.8660000000000001</v>
          </cell>
          <cell r="IB11">
            <v>6.1310000000000002</v>
          </cell>
          <cell r="IC11">
            <v>3.8980000000000001</v>
          </cell>
          <cell r="ID11">
            <v>2.2330000000000001</v>
          </cell>
          <cell r="IE11">
            <v>6.1310000000000002</v>
          </cell>
          <cell r="IF11">
            <v>3.8980000000000001</v>
          </cell>
          <cell r="IG11">
            <v>2.2330000000000001</v>
          </cell>
          <cell r="IH11">
            <v>0</v>
          </cell>
          <cell r="II11">
            <v>0</v>
          </cell>
          <cell r="IJ11">
            <v>0</v>
          </cell>
          <cell r="IK11">
            <v>67.620999999999995</v>
          </cell>
          <cell r="IL11">
            <v>37.71</v>
          </cell>
          <cell r="IM11">
            <v>29.91</v>
          </cell>
          <cell r="IN11">
            <v>66.447000000000003</v>
          </cell>
          <cell r="IO11">
            <v>36.76</v>
          </cell>
          <cell r="IP11">
            <v>29.687000000000001</v>
          </cell>
          <cell r="IQ11">
            <v>12.079000000000001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4">
        <row r="1">
          <cell r="B1" t="str">
            <v>&gt;&gt; No vacancies in line of work ;  &gt; Aged 15-24 years ;  &gt; Males ;</v>
          </cell>
          <cell r="C1" t="str">
            <v>&gt;&gt; No vacancies in line of work ;  &gt; Aged 15-24 years ;  &gt; Females ;</v>
          </cell>
          <cell r="D1" t="str">
            <v>&gt;&gt; No vacancies in line of work ;  &gt; Aged 25-34 years ;  Persons ;</v>
          </cell>
          <cell r="E1" t="str">
            <v>&gt;&gt; No vacancies in line of work ;  &gt; Aged 25-34 years ;  &gt; Males ;</v>
          </cell>
          <cell r="F1" t="str">
            <v>&gt;&gt; No vacancies in line of work ;  &gt; Aged 25-34 years ;  &gt; Females ;</v>
          </cell>
          <cell r="G1" t="str">
            <v>&gt;&gt; No vacancies in line of work ;  &gt; Aged 35-44 years ;  Persons ;</v>
          </cell>
          <cell r="H1" t="str">
            <v>&gt;&gt; No vacancies in line of work ;  &gt; Aged 35-44 years ;  &gt; Males ;</v>
          </cell>
          <cell r="I1" t="str">
            <v>&gt;&gt; No vacancies in line of work ;  &gt; Aged 35-44 years ;  &gt; Females ;</v>
          </cell>
          <cell r="J1" t="str">
            <v>&gt;&gt; No vacancies in line of work ;  &gt; Aged 45-54 years ;  Persons ;</v>
          </cell>
          <cell r="K1" t="str">
            <v>&gt;&gt; No vacancies in line of work ;  &gt; Aged 45-54 years ;  &gt; Males ;</v>
          </cell>
          <cell r="L1" t="str">
            <v>&gt;&gt; No vacancies in line of work ;  &gt; Aged 45-54 years ;  &gt; Females ;</v>
          </cell>
          <cell r="M1" t="str">
            <v>&gt;&gt; No vacancies in line of work ;  &gt; Aged 55 years and over ;  Persons ;</v>
          </cell>
          <cell r="N1" t="str">
            <v>&gt;&gt; No vacancies in line of work ;  &gt; Aged 55 years and over ;  &gt; Males ;</v>
          </cell>
          <cell r="O1" t="str">
            <v>&gt;&gt; No vacancies in line of work ;  &gt; Aged 55 years and over ;  &gt; Females ;</v>
          </cell>
          <cell r="P1" t="str">
            <v>&gt;&gt; No vacancies in line of work ;  &gt;&gt; Aged 55-64 years ;  Persons ;</v>
          </cell>
          <cell r="Q1" t="str">
            <v>&gt;&gt; No vacancies in line of work ;  &gt;&gt; Aged 55-64 years ;  &gt; Males ;</v>
          </cell>
          <cell r="R1" t="str">
            <v>&gt;&gt; No vacancies in line of work ;  &gt;&gt; Aged 55-64 years ;  &gt; Females ;</v>
          </cell>
          <cell r="S1" t="str">
            <v>&gt;&gt; No vacancies in line of work ;  &gt;&gt; Aged 65 years and over ;  Persons ;</v>
          </cell>
          <cell r="T1" t="str">
            <v>&gt;&gt; No vacancies in line of work ;  &gt;&gt; Aged 65 years and over ;  &gt; Males ;</v>
          </cell>
          <cell r="U1" t="str">
            <v>&gt;&gt; No vacancies in line of work ;  &gt;&gt; Aged 65 years and over ;  &gt; Females ;</v>
          </cell>
          <cell r="V1" t="str">
            <v>&gt;&gt; Too far to travel or transport problems ;  Persons ;</v>
          </cell>
          <cell r="W1" t="str">
            <v>&gt;&gt; Too far to travel or transport problems ;  &gt; Males ;</v>
          </cell>
          <cell r="X1" t="str">
            <v>&gt;&gt; Too far to travel or transport problems ;  &gt; Females ;</v>
          </cell>
          <cell r="Y1" t="str">
            <v>&gt;&gt; Too far to travel or transport problems ;  Aged 15-64 years ;  Persons ;</v>
          </cell>
          <cell r="Z1" t="str">
            <v>&gt;&gt; Too far to travel or transport problems ;  Aged 15-64 years ;  &gt; Males ;</v>
          </cell>
          <cell r="AA1" t="str">
            <v>&gt;&gt; Too far to travel or transport problems ;  Aged 15-64 years ;  &gt; Females ;</v>
          </cell>
          <cell r="AB1" t="str">
            <v>&gt;&gt; Too far to travel or transport problems ;  &gt; Aged 15-24 years ;  Persons ;</v>
          </cell>
          <cell r="AC1" t="str">
            <v>&gt;&gt; Too far to travel or transport problems ;  &gt; Aged 15-24 years ;  &gt; Males ;</v>
          </cell>
          <cell r="AD1" t="str">
            <v>&gt;&gt; Too far to travel or transport problems ;  &gt; Aged 15-24 years ;  &gt; Females ;</v>
          </cell>
          <cell r="AE1" t="str">
            <v>&gt;&gt; Too far to travel or transport problems ;  &gt; Aged 25-34 years ;  Persons ;</v>
          </cell>
          <cell r="AF1" t="str">
            <v>&gt;&gt; Too far to travel or transport problems ;  &gt; Aged 25-34 years ;  &gt; Males ;</v>
          </cell>
          <cell r="AG1" t="str">
            <v>&gt;&gt; Too far to travel or transport problems ;  &gt; Aged 25-34 years ;  &gt; Females ;</v>
          </cell>
          <cell r="AH1" t="str">
            <v>&gt;&gt; Too far to travel or transport problems ;  &gt; Aged 35-44 years ;  Persons ;</v>
          </cell>
          <cell r="AI1" t="str">
            <v>&gt;&gt; Too far to travel or transport problems ;  &gt; Aged 35-44 years ;  &gt; Males ;</v>
          </cell>
          <cell r="AJ1" t="str">
            <v>&gt;&gt; Too far to travel or transport problems ;  &gt; Aged 35-44 years ;  &gt; Females ;</v>
          </cell>
          <cell r="AK1" t="str">
            <v>&gt;&gt; Too far to travel or transport problems ;  &gt; Aged 45-54 years ;  Persons ;</v>
          </cell>
          <cell r="AL1" t="str">
            <v>&gt;&gt; Too far to travel or transport problems ;  &gt; Aged 45-54 years ;  &gt; Males ;</v>
          </cell>
          <cell r="AM1" t="str">
            <v>&gt;&gt; Too far to travel or transport problems ;  &gt; Aged 45-54 years ;  &gt; Females ;</v>
          </cell>
          <cell r="AN1" t="str">
            <v>&gt;&gt; Too far to travel or transport problems ;  &gt; Aged 55 years and over ;  Persons ;</v>
          </cell>
          <cell r="AO1" t="str">
            <v>&gt;&gt; Too far to travel or transport problems ;  &gt; Aged 55 years and over ;  &gt; Males ;</v>
          </cell>
          <cell r="AP1" t="str">
            <v>&gt;&gt; Too far to travel or transport problems ;  &gt; Aged 55 years and over ;  &gt; Females ;</v>
          </cell>
          <cell r="AQ1" t="str">
            <v>&gt;&gt; Too far to travel or transport problems ;  &gt;&gt; Aged 55-64 years ;  Persons ;</v>
          </cell>
          <cell r="AR1" t="str">
            <v>&gt;&gt; Too far to travel or transport problems ;  &gt;&gt; Aged 55-64 years ;  &gt; Males ;</v>
          </cell>
          <cell r="AS1" t="str">
            <v>&gt;&gt; Too far to travel or transport problems ;  &gt;&gt; Aged 55-64 years ;  &gt; Females ;</v>
          </cell>
          <cell r="AT1" t="str">
            <v>&gt;&gt; Too far to travel or transport problems ;  &gt;&gt; Aged 65 years and over ;  Persons ;</v>
          </cell>
          <cell r="AU1" t="str">
            <v>&gt;&gt; Too far to travel or transport problems ;  &gt;&gt; Aged 65 years and over ;  &gt; Males ;</v>
          </cell>
          <cell r="AV1" t="str">
            <v>&gt;&gt; Too far to travel or transport problems ;  &gt;&gt; Aged 65 years and over ;  &gt; Females ;</v>
          </cell>
          <cell r="AW1" t="str">
            <v>&gt;&gt; Own ill health or disability ;  Persons ;</v>
          </cell>
          <cell r="AX1" t="str">
            <v>&gt;&gt; Own ill health or disability ;  &gt; Males ;</v>
          </cell>
          <cell r="AY1" t="str">
            <v>&gt;&gt; Own ill health or disability ;  &gt; Females ;</v>
          </cell>
          <cell r="AZ1" t="str">
            <v>&gt;&gt; Own ill health or disability ;  Aged 15-64 years ;  Persons ;</v>
          </cell>
          <cell r="BA1" t="str">
            <v>&gt;&gt; Own ill health or disability ;  Aged 15-64 years ;  &gt; Males ;</v>
          </cell>
          <cell r="BB1" t="str">
            <v>&gt;&gt; Own ill health or disability ;  Aged 15-64 years ;  &gt; Females ;</v>
          </cell>
          <cell r="BC1" t="str">
            <v>&gt;&gt; Own ill health or disability ;  &gt; Aged 15-24 years ;  Persons ;</v>
          </cell>
          <cell r="BD1" t="str">
            <v>&gt;&gt; Own ill health or disability ;  &gt; Aged 15-24 years ;  &gt; Males ;</v>
          </cell>
          <cell r="BE1" t="str">
            <v>&gt;&gt; Own ill health or disability ;  &gt; Aged 15-24 years ;  &gt; Females ;</v>
          </cell>
          <cell r="BF1" t="str">
            <v>&gt;&gt; Own ill health or disability ;  &gt; Aged 25-34 years ;  Persons ;</v>
          </cell>
          <cell r="BG1" t="str">
            <v>&gt;&gt; Own ill health or disability ;  &gt; Aged 25-34 years ;  &gt; Males ;</v>
          </cell>
          <cell r="BH1" t="str">
            <v>&gt;&gt; Own ill health or disability ;  &gt; Aged 25-34 years ;  &gt; Females ;</v>
          </cell>
          <cell r="BI1" t="str">
            <v>&gt;&gt; Own ill health or disability ;  &gt; Aged 35-44 years ;  Persons ;</v>
          </cell>
          <cell r="BJ1" t="str">
            <v>&gt;&gt; Own ill health or disability ;  &gt; Aged 35-44 years ;  &gt; Males ;</v>
          </cell>
          <cell r="BK1" t="str">
            <v>&gt;&gt; Own ill health or disability ;  &gt; Aged 35-44 years ;  &gt; Females ;</v>
          </cell>
          <cell r="BL1" t="str">
            <v>&gt;&gt; Own ill health or disability ;  &gt; Aged 45-54 years ;  Persons ;</v>
          </cell>
          <cell r="BM1" t="str">
            <v>&gt;&gt; Own ill health or disability ;  &gt; Aged 45-54 years ;  &gt; Males ;</v>
          </cell>
          <cell r="BN1" t="str">
            <v>&gt;&gt; Own ill health or disability ;  &gt; Aged 45-54 years ;  &gt; Females ;</v>
          </cell>
          <cell r="BO1" t="str">
            <v>&gt;&gt; Own ill health or disability ;  &gt; Aged 55 years and over ;  Persons ;</v>
          </cell>
          <cell r="BP1" t="str">
            <v>&gt;&gt; Own ill health or disability ;  &gt; Aged 55 years and over ;  &gt; Males ;</v>
          </cell>
          <cell r="BQ1" t="str">
            <v>&gt;&gt; Own ill health or disability ;  &gt; Aged 55 years and over ;  &gt; Females ;</v>
          </cell>
          <cell r="BR1" t="str">
            <v>&gt;&gt; Own ill health or disability ;  &gt;&gt; Aged 55-64 years ;  Persons ;</v>
          </cell>
          <cell r="BS1" t="str">
            <v>&gt;&gt; Own ill health or disability ;  &gt;&gt; Aged 55-64 years ;  &gt; Males ;</v>
          </cell>
          <cell r="BT1" t="str">
            <v>&gt;&gt; Own ill health or disability ;  &gt;&gt; Aged 55-64 years ;  &gt; Females ;</v>
          </cell>
          <cell r="BU1" t="str">
            <v>&gt;&gt; Own ill health or disability ;  &gt;&gt; Aged 65 years and over ;  Persons ;</v>
          </cell>
          <cell r="BV1" t="str">
            <v>&gt;&gt; Own ill health or disability ;  &gt;&gt; Aged 65 years and over ;  &gt; Males ;</v>
          </cell>
          <cell r="BW1" t="str">
            <v>&gt;&gt; Own ill health or disability ;  &gt;&gt; Aged 65 years and over ;  &gt; Females ;</v>
          </cell>
          <cell r="BX1" t="str">
            <v>&gt;&gt; Language difficulties ;  Persons ;</v>
          </cell>
          <cell r="BY1" t="str">
            <v>&gt;&gt; Language difficulties ;  &gt; Males ;</v>
          </cell>
          <cell r="BZ1" t="str">
            <v>&gt;&gt; Language difficulties ;  &gt; Females ;</v>
          </cell>
          <cell r="CA1" t="str">
            <v>&gt;&gt; Language difficulties ;  Aged 15-64 years ;  Persons ;</v>
          </cell>
          <cell r="CB1" t="str">
            <v>&gt;&gt; Language difficulties ;  Aged 15-64 years ;  &gt; Males ;</v>
          </cell>
          <cell r="CC1" t="str">
            <v>&gt;&gt; Language difficulties ;  Aged 15-64 years ;  &gt; Females ;</v>
          </cell>
          <cell r="CD1" t="str">
            <v>&gt;&gt; Language difficulties ;  &gt; Aged 15-24 years ;  Persons ;</v>
          </cell>
          <cell r="CE1" t="str">
            <v>&gt;&gt; Language difficulties ;  &gt; Aged 15-24 years ;  &gt; Males ;</v>
          </cell>
          <cell r="CF1" t="str">
            <v>&gt;&gt; Language difficulties ;  &gt; Aged 15-24 years ;  &gt; Females ;</v>
          </cell>
          <cell r="CG1" t="str">
            <v>&gt;&gt; Language difficulties ;  &gt; Aged 25-34 years ;  Persons ;</v>
          </cell>
          <cell r="CH1" t="str">
            <v>&gt;&gt; Language difficulties ;  &gt; Aged 25-34 years ;  &gt; Males ;</v>
          </cell>
          <cell r="CI1" t="str">
            <v>&gt;&gt; Language difficulties ;  &gt; Aged 25-34 years ;  &gt; Females ;</v>
          </cell>
          <cell r="CJ1" t="str">
            <v>&gt;&gt; Language difficulties ;  &gt; Aged 35-44 years ;  Persons ;</v>
          </cell>
          <cell r="CK1" t="str">
            <v>&gt;&gt; Language difficulties ;  &gt; Aged 35-44 years ;  &gt; Males ;</v>
          </cell>
          <cell r="CL1" t="str">
            <v>&gt;&gt; Language difficulties ;  &gt; Aged 35-44 years ;  &gt; Females ;</v>
          </cell>
          <cell r="CM1" t="str">
            <v>&gt;&gt; Language difficulties ;  &gt; Aged 45-54 years ;  Persons ;</v>
          </cell>
          <cell r="CN1" t="str">
            <v>&gt;&gt; Language difficulties ;  &gt; Aged 45-54 years ;  &gt; Males ;</v>
          </cell>
          <cell r="CO1" t="str">
            <v>&gt;&gt; Language difficulties ;  &gt; Aged 45-54 years ;  &gt; Females ;</v>
          </cell>
          <cell r="CP1" t="str">
            <v>&gt;&gt; Language difficulties ;  &gt; Aged 55 years and over ;  Persons ;</v>
          </cell>
          <cell r="CQ1" t="str">
            <v>&gt;&gt; Language difficulties ;  &gt; Aged 55 years and over ;  &gt; Males ;</v>
          </cell>
          <cell r="CR1" t="str">
            <v>&gt;&gt; Language difficulties ;  &gt; Aged 55 years and over ;  &gt; Females ;</v>
          </cell>
          <cell r="CS1" t="str">
            <v>&gt;&gt; Language difficulties ;  &gt;&gt; Aged 55-64 years ;  Persons ;</v>
          </cell>
          <cell r="CT1" t="str">
            <v>&gt;&gt; Language difficulties ;  &gt;&gt; Aged 55-64 years ;  &gt; Males ;</v>
          </cell>
          <cell r="CU1" t="str">
            <v>&gt;&gt; Language difficulties ;  &gt;&gt; Aged 55-64 years ;  &gt; Females ;</v>
          </cell>
          <cell r="CV1" t="str">
            <v>&gt;&gt; Language difficulties ;  &gt;&gt; Aged 65 years and over ;  Persons ;</v>
          </cell>
          <cell r="CW1" t="str">
            <v>&gt;&gt; Language difficulties ;  &gt;&gt; Aged 65 years and over ;  &gt; Males ;</v>
          </cell>
          <cell r="CX1" t="str">
            <v>&gt;&gt; Language difficulties ;  &gt;&gt; Aged 65 years and over ;  &gt; Females ;</v>
          </cell>
          <cell r="CY1" t="str">
            <v>&gt;&gt; No jobs with suitable hours ;  Persons ;</v>
          </cell>
          <cell r="CZ1" t="str">
            <v>&gt;&gt; No jobs with suitable hours ;  &gt; Males ;</v>
          </cell>
          <cell r="DA1" t="str">
            <v>&gt;&gt; No jobs with suitable hours ;  &gt; Females ;</v>
          </cell>
          <cell r="DB1" t="str">
            <v>&gt;&gt; No jobs with suitable hours ;  Aged 15-64 years ;  Persons ;</v>
          </cell>
          <cell r="DC1" t="str">
            <v>&gt;&gt; No jobs with suitable hours ;  Aged 15-64 years ;  &gt; Males ;</v>
          </cell>
          <cell r="DD1" t="str">
            <v>&gt;&gt; No jobs with suitable hours ;  Aged 15-64 years ;  &gt; Females ;</v>
          </cell>
          <cell r="DE1" t="str">
            <v>&gt;&gt; No jobs with suitable hours ;  &gt; Aged 15-24 years ;  Persons ;</v>
          </cell>
          <cell r="DF1" t="str">
            <v>&gt;&gt; No jobs with suitable hours ;  &gt; Aged 15-24 years ;  &gt; Males ;</v>
          </cell>
          <cell r="DG1" t="str">
            <v>&gt;&gt; No jobs with suitable hours ;  &gt; Aged 15-24 years ;  &gt; Females ;</v>
          </cell>
          <cell r="DH1" t="str">
            <v>&gt;&gt; No jobs with suitable hours ;  &gt; Aged 25-34 years ;  Persons ;</v>
          </cell>
          <cell r="DI1" t="str">
            <v>&gt;&gt; No jobs with suitable hours ;  &gt; Aged 25-34 years ;  &gt; Males ;</v>
          </cell>
          <cell r="DJ1" t="str">
            <v>&gt;&gt; No jobs with suitable hours ;  &gt; Aged 25-34 years ;  &gt; Females ;</v>
          </cell>
          <cell r="DK1" t="str">
            <v>&gt;&gt; No jobs with suitable hours ;  &gt; Aged 35-44 years ;  Persons ;</v>
          </cell>
          <cell r="DL1" t="str">
            <v>&gt;&gt; No jobs with suitable hours ;  &gt; Aged 35-44 years ;  &gt; Males ;</v>
          </cell>
          <cell r="DM1" t="str">
            <v>&gt;&gt; No jobs with suitable hours ;  &gt; Aged 35-44 years ;  &gt; Females ;</v>
          </cell>
          <cell r="DN1" t="str">
            <v>&gt;&gt; No jobs with suitable hours ;  &gt; Aged 45-54 years ;  Persons ;</v>
          </cell>
          <cell r="DO1" t="str">
            <v>&gt;&gt; No jobs with suitable hours ;  &gt; Aged 45-54 years ;  &gt; Males ;</v>
          </cell>
          <cell r="DP1" t="str">
            <v>&gt;&gt; No jobs with suitable hours ;  &gt; Aged 45-54 years ;  &gt; Females ;</v>
          </cell>
          <cell r="DQ1" t="str">
            <v>&gt;&gt; No jobs with suitable hours ;  &gt; Aged 55 years and over ;  Persons ;</v>
          </cell>
          <cell r="DR1" t="str">
            <v>&gt;&gt; No jobs with suitable hours ;  &gt; Aged 55 years and over ;  &gt; Males ;</v>
          </cell>
          <cell r="DS1" t="str">
            <v>&gt;&gt; No jobs with suitable hours ;  &gt; Aged 55 years and over ;  &gt; Females ;</v>
          </cell>
          <cell r="DT1" t="str">
            <v>&gt;&gt; No jobs with suitable hours ;  &gt;&gt; Aged 55-64 years ;  Persons ;</v>
          </cell>
          <cell r="DU1" t="str">
            <v>&gt;&gt; No jobs with suitable hours ;  &gt;&gt; Aged 55-64 years ;  &gt; Males ;</v>
          </cell>
          <cell r="DV1" t="str">
            <v>&gt;&gt; No jobs with suitable hours ;  &gt;&gt; Aged 55-64 years ;  &gt; Females ;</v>
          </cell>
          <cell r="DW1" t="str">
            <v>&gt;&gt; No jobs with suitable hours ;  &gt;&gt; Aged 65 years and over ;  Persons ;</v>
          </cell>
          <cell r="DX1" t="str">
            <v>&gt;&gt; No jobs with suitable hours ;  &gt;&gt; Aged 65 years and over ;  &gt; Males ;</v>
          </cell>
          <cell r="DY1" t="str">
            <v>&gt;&gt; No jobs with suitable hours ;  &gt;&gt; Aged 65 years and over ;  &gt; Females ;</v>
          </cell>
          <cell r="DZ1" t="str">
            <v>&gt;&gt; Child care or other family considerations ;  Persons ;</v>
          </cell>
          <cell r="EA1" t="str">
            <v>&gt;&gt; Child care or other family considerations ;  &gt; Males ;</v>
          </cell>
          <cell r="EB1" t="str">
            <v>&gt;&gt; Child care or other family considerations ;  &gt; Females ;</v>
          </cell>
          <cell r="EC1" t="str">
            <v>&gt;&gt; Child care or other family considerations ;  Aged 15-64 years ;  Persons ;</v>
          </cell>
          <cell r="ED1" t="str">
            <v>&gt;&gt; Child care or other family considerations ;  Aged 15-64 years ;  &gt; Males ;</v>
          </cell>
          <cell r="EE1" t="str">
            <v>&gt;&gt; Child care or other family considerations ;  Aged 15-64 years ;  &gt; Females ;</v>
          </cell>
          <cell r="EF1" t="str">
            <v>&gt;&gt; Child care or other family considerations ;  &gt; Aged 15-24 years ;  Persons ;</v>
          </cell>
          <cell r="EG1" t="str">
            <v>&gt;&gt; Child care or other family considerations ;  &gt; Aged 15-24 years ;  &gt; Males ;</v>
          </cell>
          <cell r="EH1" t="str">
            <v>&gt;&gt; Child care or other family considerations ;  &gt; Aged 15-24 years ;  &gt; Females ;</v>
          </cell>
          <cell r="EI1" t="str">
            <v>&gt;&gt; Child care or other family considerations ;  &gt; Aged 25-34 years ;  Persons ;</v>
          </cell>
          <cell r="EJ1" t="str">
            <v>&gt;&gt; Child care or other family considerations ;  &gt; Aged 25-34 years ;  &gt; Males ;</v>
          </cell>
          <cell r="EK1" t="str">
            <v>&gt;&gt; Child care or other family considerations ;  &gt; Aged 25-34 years ;  &gt; Females ;</v>
          </cell>
          <cell r="EL1" t="str">
            <v>&gt;&gt; Child care or other family considerations ;  &gt; Aged 35-44 years ;  Persons ;</v>
          </cell>
          <cell r="EM1" t="str">
            <v>&gt;&gt; Child care or other family considerations ;  &gt; Aged 35-44 years ;  &gt; Males ;</v>
          </cell>
          <cell r="EN1" t="str">
            <v>&gt;&gt; Child care or other family considerations ;  &gt; Aged 35-44 years ;  &gt; Females ;</v>
          </cell>
          <cell r="EO1" t="str">
            <v>&gt;&gt; Child care or other family considerations ;  &gt; Aged 45-54 years ;  Persons ;</v>
          </cell>
          <cell r="EP1" t="str">
            <v>&gt;&gt; Child care or other family considerations ;  &gt; Aged 45-54 years ;  &gt; Males ;</v>
          </cell>
          <cell r="EQ1" t="str">
            <v>&gt;&gt; Child care or other family considerations ;  &gt; Aged 45-54 years ;  &gt; Females ;</v>
          </cell>
          <cell r="ER1" t="str">
            <v>&gt;&gt; Child care or other family considerations ;  &gt; Aged 55 years and over ;  Persons ;</v>
          </cell>
          <cell r="ES1" t="str">
            <v>&gt;&gt; Child care or other family considerations ;  &gt; Aged 55 years and over ;  &gt; Males ;</v>
          </cell>
          <cell r="ET1" t="str">
            <v>&gt;&gt; Child care or other family considerations ;  &gt; Aged 55 years and over ;  &gt; Females ;</v>
          </cell>
          <cell r="EU1" t="str">
            <v>&gt;&gt; Child care or other family considerations ;  &gt;&gt; Aged 55-64 years ;  Persons ;</v>
          </cell>
          <cell r="EV1" t="str">
            <v>&gt;&gt; Child care or other family considerations ;  &gt;&gt; Aged 55-64 years ;  &gt; Males ;</v>
          </cell>
          <cell r="EW1" t="str">
            <v>&gt;&gt; Child care or other family considerations ;  &gt;&gt; Aged 55-64 years ;  &gt; Females ;</v>
          </cell>
          <cell r="EX1" t="str">
            <v>&gt;&gt; Child care or other family considerations ;  &gt;&gt; Aged 65 years and over ;  Persons ;</v>
          </cell>
          <cell r="EY1" t="str">
            <v>&gt;&gt; Child care or other family considerations ;  &gt;&gt; Aged 65 years and over ;  &gt; Males ;</v>
          </cell>
          <cell r="EZ1" t="str">
            <v>&gt;&gt; Child care or other family considerations ;  &gt;&gt; Aged 65 years and over ;  &gt; Females ;</v>
          </cell>
          <cell r="FA1" t="str">
            <v>&gt;&gt; No feedback from employers ;  Persons ;</v>
          </cell>
          <cell r="FB1" t="str">
            <v>&gt;&gt; No feedback from employers ;  &gt; Males ;</v>
          </cell>
          <cell r="FC1" t="str">
            <v>&gt;&gt; No feedback from employers ;  &gt; Females ;</v>
          </cell>
          <cell r="FD1" t="str">
            <v>&gt;&gt; No feedback from employers ;  Aged 15-64 years ;  Persons ;</v>
          </cell>
          <cell r="FE1" t="str">
            <v>&gt;&gt; No feedback from employers ;  Aged 15-64 years ;  &gt; Males ;</v>
          </cell>
          <cell r="FF1" t="str">
            <v>&gt;&gt; No feedback from employers ;  Aged 15-64 years ;  &gt; Females ;</v>
          </cell>
          <cell r="FG1" t="str">
            <v>&gt;&gt; No feedback from employers ;  &gt; Aged 15-24 years ;  Persons ;</v>
          </cell>
          <cell r="FH1" t="str">
            <v>&gt;&gt; No feedback from employers ;  &gt; Aged 15-24 years ;  &gt; Males ;</v>
          </cell>
          <cell r="FI1" t="str">
            <v>&gt;&gt; No feedback from employers ;  &gt; Aged 15-24 years ;  &gt; Females ;</v>
          </cell>
          <cell r="FJ1" t="str">
            <v>&gt;&gt; No feedback from employers ;  &gt; Aged 25-34 years ;  Persons ;</v>
          </cell>
          <cell r="FK1" t="str">
            <v>&gt;&gt; No feedback from employers ;  &gt; Aged 25-34 years ;  &gt; Males ;</v>
          </cell>
          <cell r="FL1" t="str">
            <v>&gt;&gt; No feedback from employers ;  &gt; Aged 25-34 years ;  &gt; Females ;</v>
          </cell>
          <cell r="FM1" t="str">
            <v>&gt;&gt; No feedback from employers ;  &gt; Aged 35-44 years ;  Persons ;</v>
          </cell>
          <cell r="FN1" t="str">
            <v>&gt;&gt; No feedback from employers ;  &gt; Aged 35-44 years ;  &gt; Males ;</v>
          </cell>
          <cell r="FO1" t="str">
            <v>&gt;&gt; No feedback from employers ;  &gt; Aged 35-44 years ;  &gt; Females ;</v>
          </cell>
          <cell r="FP1" t="str">
            <v>&gt;&gt; No feedback from employers ;  &gt; Aged 45-54 years ;  Persons ;</v>
          </cell>
          <cell r="FQ1" t="str">
            <v>&gt;&gt; No feedback from employers ;  &gt; Aged 45-54 years ;  &gt; Males ;</v>
          </cell>
          <cell r="FR1" t="str">
            <v>&gt;&gt; No feedback from employers ;  &gt; Aged 45-54 years ;  &gt; Females ;</v>
          </cell>
          <cell r="FS1" t="str">
            <v>&gt;&gt; No feedback from employers ;  &gt; Aged 55 years and over ;  Persons ;</v>
          </cell>
          <cell r="FT1" t="str">
            <v>&gt;&gt; No feedback from employers ;  &gt; Aged 55 years and over ;  &gt; Males ;</v>
          </cell>
          <cell r="FU1" t="str">
            <v>&gt;&gt; No feedback from employers ;  &gt; Aged 55 years and over ;  &gt; Females ;</v>
          </cell>
          <cell r="FV1" t="str">
            <v>&gt;&gt; No feedback from employers ;  &gt;&gt; Aged 55-64 years ;  Persons ;</v>
          </cell>
          <cell r="FW1" t="str">
            <v>&gt;&gt; No feedback from employers ;  &gt;&gt; Aged 55-64 years ;  &gt; Males ;</v>
          </cell>
          <cell r="FX1" t="str">
            <v>&gt;&gt; No feedback from employers ;  &gt;&gt; Aged 55-64 years ;  &gt; Females ;</v>
          </cell>
          <cell r="FY1" t="str">
            <v>&gt;&gt; No feedback from employers ;  &gt;&gt; Aged 65 years and over ;  Persons ;</v>
          </cell>
          <cell r="FZ1" t="str">
            <v>&gt;&gt; No feedback from employers ;  &gt;&gt; Aged 65 years and over ;  &gt; Males ;</v>
          </cell>
          <cell r="GA1" t="str">
            <v>&gt;&gt; No feedback from employers ;  &gt;&gt; Aged 65 years and over ;  &gt; Females ;</v>
          </cell>
          <cell r="GB1" t="str">
            <v>&gt;&gt; Other difficulties ;  Persons ;</v>
          </cell>
          <cell r="GC1" t="str">
            <v>&gt;&gt; Other difficulties ;  &gt; Males ;</v>
          </cell>
          <cell r="GD1" t="str">
            <v>&gt;&gt; Other difficulties ;  &gt; Females ;</v>
          </cell>
          <cell r="GE1" t="str">
            <v>&gt;&gt; Other difficulties ;  Aged 15-64 years ;  Persons ;</v>
          </cell>
          <cell r="GF1" t="str">
            <v>&gt;&gt; Other difficulties ;  Aged 15-64 years ;  &gt; Males ;</v>
          </cell>
          <cell r="GG1" t="str">
            <v>&gt;&gt; Other difficulties ;  Aged 15-64 years ;  &gt; Females ;</v>
          </cell>
          <cell r="GH1" t="str">
            <v>&gt;&gt; Other difficulties ;  &gt; Aged 15-24 years ;  Persons ;</v>
          </cell>
          <cell r="GI1" t="str">
            <v>&gt;&gt; Other difficulties ;  &gt; Aged 15-24 years ;  &gt; Males ;</v>
          </cell>
          <cell r="GJ1" t="str">
            <v>&gt;&gt; Other difficulties ;  &gt; Aged 15-24 years ;  &gt; Females ;</v>
          </cell>
          <cell r="GK1" t="str">
            <v>&gt;&gt; Other difficulties ;  &gt; Aged 25-34 years ;  Persons ;</v>
          </cell>
          <cell r="GL1" t="str">
            <v>&gt;&gt; Other difficulties ;  &gt; Aged 25-34 years ;  &gt; Males ;</v>
          </cell>
          <cell r="GM1" t="str">
            <v>&gt;&gt; Other difficulties ;  &gt; Aged 25-34 years ;  &gt; Females ;</v>
          </cell>
          <cell r="GN1" t="str">
            <v>&gt;&gt; Other difficulties ;  &gt; Aged 35-44 years ;  Persons ;</v>
          </cell>
          <cell r="GO1" t="str">
            <v>&gt;&gt; Other difficulties ;  &gt; Aged 35-44 years ;  &gt; Males ;</v>
          </cell>
          <cell r="GP1" t="str">
            <v>&gt;&gt; Other difficulties ;  &gt; Aged 35-44 years ;  &gt; Females ;</v>
          </cell>
          <cell r="GQ1" t="str">
            <v>&gt;&gt; Other difficulties ;  &gt; Aged 45-54 years ;  Persons ;</v>
          </cell>
          <cell r="GR1" t="str">
            <v>&gt;&gt; Other difficulties ;  &gt; Aged 45-54 years ;  &gt; Males ;</v>
          </cell>
          <cell r="GS1" t="str">
            <v>&gt;&gt; Other difficulties ;  &gt; Aged 45-54 years ;  &gt; Females ;</v>
          </cell>
          <cell r="GT1" t="str">
            <v>&gt;&gt; Other difficulties ;  &gt; Aged 55 years and over ;  Persons ;</v>
          </cell>
          <cell r="GU1" t="str">
            <v>&gt;&gt; Other difficulties ;  &gt; Aged 55 years and over ;  &gt; Males ;</v>
          </cell>
          <cell r="GV1" t="str">
            <v>&gt;&gt; Other difficulties ;  &gt; Aged 55 years and over ;  &gt; Females ;</v>
          </cell>
          <cell r="GW1" t="str">
            <v>&gt;&gt; Other difficulties ;  &gt;&gt; Aged 55-64 years ;  Persons ;</v>
          </cell>
          <cell r="GX1" t="str">
            <v>&gt;&gt; Other difficulties ;  &gt;&gt; Aged 55-64 years ;  &gt; Males ;</v>
          </cell>
          <cell r="GY1" t="str">
            <v>&gt;&gt; Other difficulties ;  &gt;&gt; Aged 55-64 years ;  &gt; Females ;</v>
          </cell>
          <cell r="GZ1" t="str">
            <v>&gt;&gt; Other difficulties ;  &gt;&gt; Aged 65 years and over ;  Persons ;</v>
          </cell>
          <cell r="HA1" t="str">
            <v>&gt;&gt; Other difficulties ;  &gt;&gt; Aged 65 years and over ;  &gt; Males ;</v>
          </cell>
          <cell r="HB1" t="str">
            <v>&gt;&gt; Other difficulties ;  &gt;&gt; Aged 65 years and over ;  &gt; Females ;</v>
          </cell>
          <cell r="HC1" t="str">
            <v>&gt; Did not have difficulty finding work ;  Persons ;</v>
          </cell>
          <cell r="HD1" t="str">
            <v>&gt; Did not have difficulty finding work ;  &gt; Males ;</v>
          </cell>
          <cell r="HE1" t="str">
            <v>&gt; Did not have difficulty finding work ;  &gt; Females ;</v>
          </cell>
          <cell r="HF1" t="str">
            <v>&gt; Did not have difficulty finding work ;  Aged 15-64 years ;  Persons ;</v>
          </cell>
          <cell r="HG1" t="str">
            <v>&gt; Did not have difficulty finding work ;  Aged 15-64 years ;  &gt; Males ;</v>
          </cell>
          <cell r="HH1" t="str">
            <v>&gt; Did not have difficulty finding work ;  Aged 15-64 years ;  &gt; Females ;</v>
          </cell>
          <cell r="HI1" t="str">
            <v>&gt; Did not have difficulty finding work ;  &gt; Aged 15-24 years ;  Persons ;</v>
          </cell>
          <cell r="HJ1" t="str">
            <v>&gt; Did not have difficulty finding work ;  &gt; Aged 15-24 years ;  &gt; Males ;</v>
          </cell>
          <cell r="HK1" t="str">
            <v>&gt; Did not have difficulty finding work ;  &gt; Aged 15-24 years ;  &gt; Females ;</v>
          </cell>
          <cell r="HL1" t="str">
            <v>&gt; Did not have difficulty finding work ;  &gt; Aged 25-34 years ;  Persons ;</v>
          </cell>
          <cell r="HM1" t="str">
            <v>&gt; Did not have difficulty finding work ;  &gt; Aged 25-34 years ;  &gt; Males ;</v>
          </cell>
          <cell r="HN1" t="str">
            <v>&gt; Did not have difficulty finding work ;  &gt; Aged 25-34 years ;  &gt; Females ;</v>
          </cell>
          <cell r="HO1" t="str">
            <v>&gt; Did not have difficulty finding work ;  &gt; Aged 35-44 years ;  Persons ;</v>
          </cell>
          <cell r="HP1" t="str">
            <v>&gt; Did not have difficulty finding work ;  &gt; Aged 35-44 years ;  &gt; Males ;</v>
          </cell>
          <cell r="HQ1" t="str">
            <v>&gt; Did not have difficulty finding work ;  &gt; Aged 35-44 years ;  &gt; Females ;</v>
          </cell>
          <cell r="HR1" t="str">
            <v>&gt; Did not have difficulty finding work ;  &gt; Aged 45-54 years ;  Persons ;</v>
          </cell>
          <cell r="HS1" t="str">
            <v>&gt; Did not have difficulty finding work ;  &gt; Aged 45-54 years ;  &gt; Males ;</v>
          </cell>
          <cell r="HT1" t="str">
            <v>&gt; Did not have difficulty finding work ;  &gt; Aged 45-54 years ;  &gt; Females ;</v>
          </cell>
          <cell r="HU1" t="str">
            <v>&gt; Did not have difficulty finding work ;  &gt; Aged 55 years and over ;  Persons ;</v>
          </cell>
          <cell r="HV1" t="str">
            <v>&gt; Did not have difficulty finding work ;  &gt; Aged 55 years and over ;  &gt; Males ;</v>
          </cell>
          <cell r="HW1" t="str">
            <v>&gt; Did not have difficulty finding work ;  &gt; Aged 55 years and over ;  &gt; Females ;</v>
          </cell>
          <cell r="HX1" t="str">
            <v>&gt; Did not have difficulty finding work ;  &gt;&gt; Aged 55-64 years ;  Persons ;</v>
          </cell>
          <cell r="HY1" t="str">
            <v>&gt; Did not have difficulty finding work ;  &gt;&gt; Aged 55-64 years ;  &gt; Males ;</v>
          </cell>
          <cell r="HZ1" t="str">
            <v>&gt; Did not have difficulty finding work ;  &gt;&gt; Aged 55-64 years ;  &gt; Females ;</v>
          </cell>
          <cell r="IA1" t="str">
            <v>&gt; Did not have difficulty finding work ;  &gt;&gt; Aged 65 years and over ;  Persons ;</v>
          </cell>
          <cell r="IB1" t="str">
            <v>&gt; Did not have difficulty finding work ;  &gt;&gt; Aged 65 years and over ;  &gt; Males ;</v>
          </cell>
          <cell r="IC1" t="str">
            <v>&gt; Did not have difficulty finding work ;  &gt;&gt; Aged 65 years and over ;  &gt; Females ;</v>
          </cell>
          <cell r="ID1" t="str">
            <v>New South Wales ;  Unemployed total ;  Persons ;</v>
          </cell>
          <cell r="IE1" t="str">
            <v>New South Wales ;  Unemployed total ;  &gt; Males ;</v>
          </cell>
          <cell r="IF1" t="str">
            <v>New South Wales ;  Unemployed total ;  &gt; Females ;</v>
          </cell>
          <cell r="IG1" t="str">
            <v>New South Wales ;  Unemployed total ;  Aged 15-64 years ;  Persons ;</v>
          </cell>
          <cell r="IH1" t="str">
            <v>New South Wales ;  Unemployed total ;  Aged 15-64 years ;  &gt; Males ;</v>
          </cell>
          <cell r="II1" t="str">
            <v>New South Wales ;  Unemployed total ;  Aged 15-64 years ;  &gt; Females ;</v>
          </cell>
          <cell r="IJ1" t="str">
            <v>New South Wales ;  Unemployed total ;  &gt; Aged 15-24 years ;  Persons ;</v>
          </cell>
          <cell r="IK1" t="str">
            <v>New South Wales ;  Unemployed total ;  &gt; Aged 15-24 years ;  &gt; Males ;</v>
          </cell>
          <cell r="IL1" t="str">
            <v>New South Wales ;  Unemployed total ;  &gt; Aged 15-24 years ;  &gt; Females ;</v>
          </cell>
          <cell r="IM1" t="str">
            <v>New South Wales ;  Unemployed total ;  &gt; Aged 25-34 years ;  Persons ;</v>
          </cell>
          <cell r="IN1" t="str">
            <v>New South Wales ;  Unemployed total ;  &gt; Aged 25-34 years ;  &gt; Males ;</v>
          </cell>
          <cell r="IO1" t="str">
            <v>New South Wales ;  Unemployed total ;  &gt; Aged 25-34 years ;  &gt; Females ;</v>
          </cell>
          <cell r="IP1" t="str">
            <v>New South Wales ;  Unemployed total ;  &gt; Aged 35-44 years ;  Persons ;</v>
          </cell>
          <cell r="IQ1" t="str">
            <v>New South Wales ;  Unemployed total ;  &gt; Aged 35-44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A126244722C</v>
          </cell>
          <cell r="C10" t="str">
            <v>A126237594R</v>
          </cell>
          <cell r="D10" t="str">
            <v>A126230970F</v>
          </cell>
          <cell r="E10" t="str">
            <v>A126245226K</v>
          </cell>
          <cell r="F10" t="str">
            <v>A126238098W</v>
          </cell>
          <cell r="G10" t="str">
            <v>A126230538V</v>
          </cell>
          <cell r="H10" t="str">
            <v>A126244794R</v>
          </cell>
          <cell r="I10" t="str">
            <v>A126237666R</v>
          </cell>
          <cell r="J10" t="str">
            <v>A126230682L</v>
          </cell>
          <cell r="K10" t="str">
            <v>A126244938R</v>
          </cell>
          <cell r="L10" t="str">
            <v>A126237810W</v>
          </cell>
          <cell r="M10" t="str">
            <v>A126230322J</v>
          </cell>
          <cell r="N10" t="str">
            <v>A126244578W</v>
          </cell>
          <cell r="O10" t="str">
            <v>A126237450C</v>
          </cell>
          <cell r="P10" t="str">
            <v>A126231042J</v>
          </cell>
          <cell r="Q10" t="str">
            <v>A126245298W</v>
          </cell>
          <cell r="R10" t="str">
            <v>A126238170C</v>
          </cell>
          <cell r="S10" t="str">
            <v>A126230754L</v>
          </cell>
          <cell r="T10" t="str">
            <v>A126245010X</v>
          </cell>
          <cell r="U10" t="str">
            <v>A126237882J</v>
          </cell>
          <cell r="V10" t="str">
            <v>A126230378V</v>
          </cell>
          <cell r="W10" t="str">
            <v>A126244634C</v>
          </cell>
          <cell r="X10" t="str">
            <v>A126237506C</v>
          </cell>
          <cell r="Y10" t="str">
            <v>A126230810V</v>
          </cell>
          <cell r="Z10" t="str">
            <v>A126245066K</v>
          </cell>
          <cell r="AA10" t="str">
            <v>A126237938J</v>
          </cell>
          <cell r="AB10" t="str">
            <v>A126230450A</v>
          </cell>
          <cell r="AC10" t="str">
            <v>A126244706C</v>
          </cell>
          <cell r="AD10" t="str">
            <v>A126237578R</v>
          </cell>
          <cell r="AE10" t="str">
            <v>A126230954F</v>
          </cell>
          <cell r="AF10" t="str">
            <v>A126245210T</v>
          </cell>
          <cell r="AG10" t="str">
            <v>A126238082C</v>
          </cell>
          <cell r="AH10" t="str">
            <v>A126230522A</v>
          </cell>
          <cell r="AI10" t="str">
            <v>A126244778R</v>
          </cell>
          <cell r="AJ10" t="str">
            <v>A126237650W</v>
          </cell>
          <cell r="AK10" t="str">
            <v>A126230666L</v>
          </cell>
          <cell r="AL10" t="str">
            <v>A126244922W</v>
          </cell>
          <cell r="AM10" t="str">
            <v>A126237794J</v>
          </cell>
          <cell r="AN10" t="str">
            <v>A126230306J</v>
          </cell>
          <cell r="AO10" t="str">
            <v>A126244562C</v>
          </cell>
          <cell r="AP10" t="str">
            <v>A126237434C</v>
          </cell>
          <cell r="AQ10" t="str">
            <v>A126231026J</v>
          </cell>
          <cell r="AR10" t="str">
            <v>A126245282C</v>
          </cell>
          <cell r="AS10" t="str">
            <v>A126238154C</v>
          </cell>
          <cell r="AT10" t="str">
            <v>A126230738L</v>
          </cell>
          <cell r="AU10" t="str">
            <v>A126244994J</v>
          </cell>
          <cell r="AV10" t="str">
            <v>A126237866J</v>
          </cell>
          <cell r="AW10" t="str">
            <v>A126230398C</v>
          </cell>
          <cell r="AX10" t="str">
            <v>A126244654L</v>
          </cell>
          <cell r="AY10" t="str">
            <v>A126237526L</v>
          </cell>
          <cell r="AZ10" t="str">
            <v>A126230830C</v>
          </cell>
          <cell r="BA10" t="str">
            <v>A126245086V</v>
          </cell>
          <cell r="BB10" t="str">
            <v>A126237958T</v>
          </cell>
          <cell r="BC10" t="str">
            <v>A126230470K</v>
          </cell>
          <cell r="BD10" t="str">
            <v>A126244726L</v>
          </cell>
          <cell r="BE10" t="str">
            <v>A126237598X</v>
          </cell>
          <cell r="BF10" t="str">
            <v>A126230974R</v>
          </cell>
          <cell r="BG10" t="str">
            <v>A126245230A</v>
          </cell>
          <cell r="BH10" t="str">
            <v>A126238102A</v>
          </cell>
          <cell r="BI10" t="str">
            <v>A126230542K</v>
          </cell>
          <cell r="BJ10" t="str">
            <v>A126244798X</v>
          </cell>
          <cell r="BK10" t="str">
            <v>A126237670F</v>
          </cell>
          <cell r="BL10" t="str">
            <v>A126230686W</v>
          </cell>
          <cell r="BM10" t="str">
            <v>A126244942F</v>
          </cell>
          <cell r="BN10" t="str">
            <v>A126237814F</v>
          </cell>
          <cell r="BO10" t="str">
            <v>A126230326T</v>
          </cell>
          <cell r="BP10" t="str">
            <v>A126244582L</v>
          </cell>
          <cell r="BQ10" t="str">
            <v>A126237454L</v>
          </cell>
          <cell r="BR10" t="str">
            <v>A126231046T</v>
          </cell>
          <cell r="BS10" t="str">
            <v>A126245302A</v>
          </cell>
          <cell r="BT10" t="str">
            <v>A126238174L</v>
          </cell>
          <cell r="BU10" t="str">
            <v>A126230758W</v>
          </cell>
          <cell r="BV10" t="str">
            <v>A126245014J</v>
          </cell>
          <cell r="BW10" t="str">
            <v>A126237886T</v>
          </cell>
          <cell r="BX10" t="str">
            <v>A126230346A</v>
          </cell>
          <cell r="BY10" t="str">
            <v>A126244602K</v>
          </cell>
          <cell r="BZ10" t="str">
            <v>A126237474W</v>
          </cell>
          <cell r="CA10" t="str">
            <v>A126230778F</v>
          </cell>
          <cell r="CB10" t="str">
            <v>A126245034T</v>
          </cell>
          <cell r="CC10" t="str">
            <v>A126237906R</v>
          </cell>
          <cell r="CD10" t="str">
            <v>A126230418A</v>
          </cell>
          <cell r="CE10" t="str">
            <v>A126244674W</v>
          </cell>
          <cell r="CF10" t="str">
            <v>A126237546W</v>
          </cell>
          <cell r="CG10" t="str">
            <v>A126230922L</v>
          </cell>
          <cell r="CH10" t="str">
            <v>A126245178C</v>
          </cell>
          <cell r="CI10" t="str">
            <v>A126238050K</v>
          </cell>
          <cell r="CJ10" t="str">
            <v>A126230490V</v>
          </cell>
          <cell r="CK10" t="str">
            <v>A126244746W</v>
          </cell>
          <cell r="CL10" t="str">
            <v>A126237618W</v>
          </cell>
          <cell r="CM10" t="str">
            <v>A126230634V</v>
          </cell>
          <cell r="CN10" t="str">
            <v>A126244890R</v>
          </cell>
          <cell r="CO10" t="str">
            <v>A126237762R</v>
          </cell>
          <cell r="CP10" t="str">
            <v>A126230274A</v>
          </cell>
          <cell r="CQ10" t="str">
            <v>A126244530K</v>
          </cell>
          <cell r="CR10" t="str">
            <v>A126237402K</v>
          </cell>
          <cell r="CS10" t="str">
            <v>A126230994X</v>
          </cell>
          <cell r="CT10" t="str">
            <v>A126245250K</v>
          </cell>
          <cell r="CU10" t="str">
            <v>A126238122K</v>
          </cell>
          <cell r="CV10" t="str">
            <v>A126230706V</v>
          </cell>
          <cell r="CW10" t="str">
            <v>A126244962R</v>
          </cell>
          <cell r="CX10" t="str">
            <v>A126237834R</v>
          </cell>
          <cell r="CY10" t="str">
            <v>A126230330J</v>
          </cell>
          <cell r="CZ10" t="str">
            <v>A126244586W</v>
          </cell>
          <cell r="DA10" t="str">
            <v>A126237458W</v>
          </cell>
          <cell r="DB10" t="str">
            <v>A126230762L</v>
          </cell>
          <cell r="DC10" t="str">
            <v>A126245018T</v>
          </cell>
          <cell r="DD10" t="str">
            <v>A126237890J</v>
          </cell>
          <cell r="DE10" t="str">
            <v>A126230402J</v>
          </cell>
          <cell r="DF10" t="str">
            <v>A126244658W</v>
          </cell>
          <cell r="DG10" t="str">
            <v>A126237530C</v>
          </cell>
          <cell r="DH10" t="str">
            <v>A126230906L</v>
          </cell>
          <cell r="DI10" t="str">
            <v>A126245162K</v>
          </cell>
          <cell r="DJ10" t="str">
            <v>A126238034K</v>
          </cell>
          <cell r="DK10" t="str">
            <v>A126230474V</v>
          </cell>
          <cell r="DL10" t="str">
            <v>A126244730C</v>
          </cell>
          <cell r="DM10" t="str">
            <v>A126237602C</v>
          </cell>
          <cell r="DN10" t="str">
            <v>A126230618V</v>
          </cell>
          <cell r="DO10" t="str">
            <v>A126244874R</v>
          </cell>
          <cell r="DP10" t="str">
            <v>A126237746R</v>
          </cell>
          <cell r="DQ10" t="str">
            <v>A126230258A</v>
          </cell>
          <cell r="DR10" t="str">
            <v>A126244514K</v>
          </cell>
          <cell r="DS10" t="str">
            <v>A126237386W</v>
          </cell>
          <cell r="DT10" t="str">
            <v>A126230978X</v>
          </cell>
          <cell r="DU10" t="str">
            <v>A126245234K</v>
          </cell>
          <cell r="DV10" t="str">
            <v>A126238106K</v>
          </cell>
          <cell r="DW10" t="str">
            <v>A126230690L</v>
          </cell>
          <cell r="DX10" t="str">
            <v>A126244946R</v>
          </cell>
          <cell r="DY10" t="str">
            <v>A126237818R</v>
          </cell>
          <cell r="DZ10" t="str">
            <v>A126230334T</v>
          </cell>
          <cell r="EA10" t="str">
            <v>A126244590L</v>
          </cell>
          <cell r="EB10" t="str">
            <v>A126237462L</v>
          </cell>
          <cell r="EC10" t="str">
            <v>A126230766W</v>
          </cell>
          <cell r="ED10" t="str">
            <v>A126245022J</v>
          </cell>
          <cell r="EE10" t="str">
            <v>A126237894T</v>
          </cell>
          <cell r="EF10" t="str">
            <v>A126230406T</v>
          </cell>
          <cell r="EG10" t="str">
            <v>A126244662L</v>
          </cell>
          <cell r="EH10" t="str">
            <v>A126237534L</v>
          </cell>
          <cell r="EI10" t="str">
            <v>A126230910C</v>
          </cell>
          <cell r="EJ10" t="str">
            <v>A126245166V</v>
          </cell>
          <cell r="EK10" t="str">
            <v>A126238038V</v>
          </cell>
          <cell r="EL10" t="str">
            <v>A126230478C</v>
          </cell>
          <cell r="EM10" t="str">
            <v>A126244734L</v>
          </cell>
          <cell r="EN10" t="str">
            <v>A126237606L</v>
          </cell>
          <cell r="EO10" t="str">
            <v>A126230622K</v>
          </cell>
          <cell r="EP10" t="str">
            <v>A126244878X</v>
          </cell>
          <cell r="EQ10" t="str">
            <v>A126237750F</v>
          </cell>
          <cell r="ER10" t="str">
            <v>A126230262T</v>
          </cell>
          <cell r="ES10" t="str">
            <v>A126244518V</v>
          </cell>
          <cell r="ET10" t="str">
            <v>A126237390L</v>
          </cell>
          <cell r="EU10" t="str">
            <v>A126230982R</v>
          </cell>
          <cell r="EV10" t="str">
            <v>A126245238V</v>
          </cell>
          <cell r="EW10" t="str">
            <v>A126238110A</v>
          </cell>
          <cell r="EX10" t="str">
            <v>A126230694W</v>
          </cell>
          <cell r="EY10" t="str">
            <v>A126244950F</v>
          </cell>
          <cell r="EZ10" t="str">
            <v>A126237822F</v>
          </cell>
          <cell r="FA10" t="str">
            <v>A126230362A</v>
          </cell>
          <cell r="FB10" t="str">
            <v>A126244618C</v>
          </cell>
          <cell r="FC10" t="str">
            <v>A126237490W</v>
          </cell>
          <cell r="FD10" t="str">
            <v>A126230794F</v>
          </cell>
          <cell r="FE10" t="str">
            <v>A126245050T</v>
          </cell>
          <cell r="FF10" t="str">
            <v>A126237922R</v>
          </cell>
          <cell r="FG10" t="str">
            <v>A126230434A</v>
          </cell>
          <cell r="FH10" t="str">
            <v>A126244690W</v>
          </cell>
          <cell r="FI10" t="str">
            <v>A126237562W</v>
          </cell>
          <cell r="FJ10" t="str">
            <v>A126230938F</v>
          </cell>
          <cell r="FK10" t="str">
            <v>A126245194C</v>
          </cell>
          <cell r="FL10" t="str">
            <v>A126238066C</v>
          </cell>
          <cell r="FM10" t="str">
            <v>A126230506A</v>
          </cell>
          <cell r="FN10" t="str">
            <v>A126244762W</v>
          </cell>
          <cell r="FO10" t="str">
            <v>A126237634W</v>
          </cell>
          <cell r="FP10" t="str">
            <v>A126230650V</v>
          </cell>
          <cell r="FQ10" t="str">
            <v>A126244906W</v>
          </cell>
          <cell r="FR10" t="str">
            <v>A126237778J</v>
          </cell>
          <cell r="FS10" t="str">
            <v>A126230290A</v>
          </cell>
          <cell r="FT10" t="str">
            <v>A126244546C</v>
          </cell>
          <cell r="FU10" t="str">
            <v>A126237418C</v>
          </cell>
          <cell r="FV10" t="str">
            <v>A126231010R</v>
          </cell>
          <cell r="FW10" t="str">
            <v>A126245266C</v>
          </cell>
          <cell r="FX10" t="str">
            <v>A126238138C</v>
          </cell>
          <cell r="FY10" t="str">
            <v>A126230722V</v>
          </cell>
          <cell r="FZ10" t="str">
            <v>A126244978J</v>
          </cell>
          <cell r="GA10" t="str">
            <v>A126237850R</v>
          </cell>
          <cell r="GB10" t="str">
            <v>A126230338A</v>
          </cell>
          <cell r="GC10" t="str">
            <v>A126244594W</v>
          </cell>
          <cell r="GD10" t="str">
            <v>A126237466W</v>
          </cell>
          <cell r="GE10" t="str">
            <v>A126230770L</v>
          </cell>
          <cell r="GF10" t="str">
            <v>A126245026T</v>
          </cell>
          <cell r="GG10" t="str">
            <v>A126237898A</v>
          </cell>
          <cell r="GH10" t="str">
            <v>A126230410J</v>
          </cell>
          <cell r="GI10" t="str">
            <v>A126244666W</v>
          </cell>
          <cell r="GJ10" t="str">
            <v>A126237538W</v>
          </cell>
          <cell r="GK10" t="str">
            <v>A126230914L</v>
          </cell>
          <cell r="GL10" t="str">
            <v>A126245170K</v>
          </cell>
          <cell r="GM10" t="str">
            <v>A126238042K</v>
          </cell>
          <cell r="GN10" t="str">
            <v>A126230482V</v>
          </cell>
          <cell r="GO10" t="str">
            <v>A126244738W</v>
          </cell>
          <cell r="GP10" t="str">
            <v>A126237610C</v>
          </cell>
          <cell r="GQ10" t="str">
            <v>A126230626V</v>
          </cell>
          <cell r="GR10" t="str">
            <v>A126244882R</v>
          </cell>
          <cell r="GS10" t="str">
            <v>A126237754R</v>
          </cell>
          <cell r="GT10" t="str">
            <v>A126230266A</v>
          </cell>
          <cell r="GU10" t="str">
            <v>A126244522K</v>
          </cell>
          <cell r="GV10" t="str">
            <v>A126237394W</v>
          </cell>
          <cell r="GW10" t="str">
            <v>A126230986X</v>
          </cell>
          <cell r="GX10" t="str">
            <v>A126245242K</v>
          </cell>
          <cell r="GY10" t="str">
            <v>A126238114K</v>
          </cell>
          <cell r="GZ10" t="str">
            <v>A126230698F</v>
          </cell>
          <cell r="HA10" t="str">
            <v>A126244954R</v>
          </cell>
          <cell r="HB10" t="str">
            <v>A126237826R</v>
          </cell>
          <cell r="HC10" t="str">
            <v>A126230366K</v>
          </cell>
          <cell r="HD10" t="str">
            <v>A126244622V</v>
          </cell>
          <cell r="HE10" t="str">
            <v>A126237494F</v>
          </cell>
          <cell r="HF10" t="str">
            <v>A126230798R</v>
          </cell>
          <cell r="HG10" t="str">
            <v>A126245054A</v>
          </cell>
          <cell r="HH10" t="str">
            <v>A126237926X</v>
          </cell>
          <cell r="HI10" t="str">
            <v>A126230438K</v>
          </cell>
          <cell r="HJ10" t="str">
            <v>A126244694F</v>
          </cell>
          <cell r="HK10" t="str">
            <v>A126237566F</v>
          </cell>
          <cell r="HL10" t="str">
            <v>A126230942W</v>
          </cell>
          <cell r="HM10" t="str">
            <v>A126245198L</v>
          </cell>
          <cell r="HN10" t="str">
            <v>A126238070V</v>
          </cell>
          <cell r="HO10" t="str">
            <v>A126230510T</v>
          </cell>
          <cell r="HP10" t="str">
            <v>A126244766F</v>
          </cell>
          <cell r="HQ10" t="str">
            <v>A126237638F</v>
          </cell>
          <cell r="HR10" t="str">
            <v>A126230654C</v>
          </cell>
          <cell r="HS10" t="str">
            <v>A126244910L</v>
          </cell>
          <cell r="HT10" t="str">
            <v>A126237782X</v>
          </cell>
          <cell r="HU10" t="str">
            <v>A126230294K</v>
          </cell>
          <cell r="HV10" t="str">
            <v>A126244550V</v>
          </cell>
          <cell r="HW10" t="str">
            <v>A126237422V</v>
          </cell>
          <cell r="HX10" t="str">
            <v>A126231014X</v>
          </cell>
          <cell r="HY10" t="str">
            <v>A126245270V</v>
          </cell>
          <cell r="HZ10" t="str">
            <v>A126238142V</v>
          </cell>
          <cell r="IA10" t="str">
            <v>A126230726C</v>
          </cell>
          <cell r="IB10" t="str">
            <v>A126244982X</v>
          </cell>
          <cell r="IC10" t="str">
            <v>A126237854X</v>
          </cell>
          <cell r="ID10" t="str">
            <v>A126235122F</v>
          </cell>
          <cell r="IE10" t="str">
            <v>A126249378V</v>
          </cell>
          <cell r="IF10" t="str">
            <v>A126242250F</v>
          </cell>
          <cell r="IG10" t="str">
            <v>A126235554K</v>
          </cell>
          <cell r="IH10" t="str">
            <v>A126249810V</v>
          </cell>
          <cell r="II10" t="str">
            <v>A126242682K</v>
          </cell>
          <cell r="IJ10" t="str">
            <v>A126235194T</v>
          </cell>
          <cell r="IK10" t="str">
            <v>A126249450A</v>
          </cell>
          <cell r="IL10" t="str">
            <v>A126242322F</v>
          </cell>
          <cell r="IM10" t="str">
            <v>A126235698W</v>
          </cell>
          <cell r="IN10" t="str">
            <v>A126249954F</v>
          </cell>
          <cell r="IO10" t="str">
            <v>A126242826K</v>
          </cell>
          <cell r="IP10" t="str">
            <v>A126235266T</v>
          </cell>
          <cell r="IQ10" t="str">
            <v>A126249522A</v>
          </cell>
        </row>
        <row r="11">
          <cell r="B11">
            <v>6.2880000000000003</v>
          </cell>
          <cell r="C11">
            <v>5.7910000000000004</v>
          </cell>
          <cell r="D11">
            <v>14.493</v>
          </cell>
          <cell r="E11">
            <v>10.221</v>
          </cell>
          <cell r="F11">
            <v>4.2720000000000002</v>
          </cell>
          <cell r="G11">
            <v>18.059000000000001</v>
          </cell>
          <cell r="H11">
            <v>5.9980000000000002</v>
          </cell>
          <cell r="I11">
            <v>12.061999999999999</v>
          </cell>
          <cell r="J11">
            <v>12.519</v>
          </cell>
          <cell r="K11">
            <v>8.2910000000000004</v>
          </cell>
          <cell r="L11">
            <v>4.2290000000000001</v>
          </cell>
          <cell r="M11">
            <v>10.47</v>
          </cell>
          <cell r="N11">
            <v>6.9130000000000003</v>
          </cell>
          <cell r="O11">
            <v>3.5569999999999999</v>
          </cell>
          <cell r="P11">
            <v>9.2959999999999994</v>
          </cell>
          <cell r="Q11">
            <v>5.9619999999999997</v>
          </cell>
          <cell r="R11">
            <v>3.3340000000000001</v>
          </cell>
          <cell r="S11">
            <v>1.173</v>
          </cell>
          <cell r="T11">
            <v>0.95</v>
          </cell>
          <cell r="U11">
            <v>0.223</v>
          </cell>
          <cell r="V11">
            <v>33.360999999999997</v>
          </cell>
          <cell r="W11">
            <v>21.192</v>
          </cell>
          <cell r="X11">
            <v>12.169</v>
          </cell>
          <cell r="Y11">
            <v>33.360999999999997</v>
          </cell>
          <cell r="Z11">
            <v>21.192</v>
          </cell>
          <cell r="AA11">
            <v>12.169</v>
          </cell>
          <cell r="AB11">
            <v>18.417000000000002</v>
          </cell>
          <cell r="AC11">
            <v>12.03</v>
          </cell>
          <cell r="AD11">
            <v>6.3860000000000001</v>
          </cell>
          <cell r="AE11">
            <v>6.1210000000000004</v>
          </cell>
          <cell r="AF11">
            <v>4.0049999999999999</v>
          </cell>
          <cell r="AG11">
            <v>2.1160000000000001</v>
          </cell>
          <cell r="AH11">
            <v>4.4409999999999998</v>
          </cell>
          <cell r="AI11">
            <v>3.202</v>
          </cell>
          <cell r="AJ11">
            <v>1.2390000000000001</v>
          </cell>
          <cell r="AK11">
            <v>2.8940000000000001</v>
          </cell>
          <cell r="AL11">
            <v>1.23</v>
          </cell>
          <cell r="AM11">
            <v>1.6639999999999999</v>
          </cell>
          <cell r="AN11">
            <v>1.4870000000000001</v>
          </cell>
          <cell r="AO11">
            <v>0.72399999999999998</v>
          </cell>
          <cell r="AP11">
            <v>0.76300000000000001</v>
          </cell>
          <cell r="AQ11">
            <v>1.4870000000000001</v>
          </cell>
          <cell r="AR11">
            <v>0.72399999999999998</v>
          </cell>
          <cell r="AS11">
            <v>0.76300000000000001</v>
          </cell>
          <cell r="AT11">
            <v>0</v>
          </cell>
          <cell r="AU11">
            <v>0</v>
          </cell>
          <cell r="AV11">
            <v>0</v>
          </cell>
          <cell r="AW11">
            <v>52.997999999999998</v>
          </cell>
          <cell r="AX11">
            <v>36.317999999999998</v>
          </cell>
          <cell r="AY11">
            <v>16.68</v>
          </cell>
          <cell r="AZ11">
            <v>52.610999999999997</v>
          </cell>
          <cell r="BA11">
            <v>36.317999999999998</v>
          </cell>
          <cell r="BB11">
            <v>16.292999999999999</v>
          </cell>
          <cell r="BC11">
            <v>12.846</v>
          </cell>
          <cell r="BD11">
            <v>7.8769999999999998</v>
          </cell>
          <cell r="BE11">
            <v>4.9690000000000003</v>
          </cell>
          <cell r="BF11">
            <v>13.471</v>
          </cell>
          <cell r="BG11">
            <v>9.4440000000000008</v>
          </cell>
          <cell r="BH11">
            <v>4.0270000000000001</v>
          </cell>
          <cell r="BI11">
            <v>6.6150000000000002</v>
          </cell>
          <cell r="BJ11">
            <v>5.3479999999999999</v>
          </cell>
          <cell r="BK11">
            <v>1.266</v>
          </cell>
          <cell r="BL11">
            <v>11.194000000000001</v>
          </cell>
          <cell r="BM11">
            <v>6.718</v>
          </cell>
          <cell r="BN11">
            <v>4.476</v>
          </cell>
          <cell r="BO11">
            <v>8.8719999999999999</v>
          </cell>
          <cell r="BP11">
            <v>6.931</v>
          </cell>
          <cell r="BQ11">
            <v>1.9410000000000001</v>
          </cell>
          <cell r="BR11">
            <v>8.4849999999999994</v>
          </cell>
          <cell r="BS11">
            <v>6.931</v>
          </cell>
          <cell r="BT11">
            <v>1.554</v>
          </cell>
          <cell r="BU11">
            <v>0.38700000000000001</v>
          </cell>
          <cell r="BV11">
            <v>0</v>
          </cell>
          <cell r="BW11">
            <v>0.38700000000000001</v>
          </cell>
          <cell r="BX11">
            <v>13.363</v>
          </cell>
          <cell r="BY11">
            <v>6.5330000000000004</v>
          </cell>
          <cell r="BZ11">
            <v>6.83</v>
          </cell>
          <cell r="CA11">
            <v>13.363</v>
          </cell>
          <cell r="CB11">
            <v>6.5330000000000004</v>
          </cell>
          <cell r="CC11">
            <v>6.83</v>
          </cell>
          <cell r="CD11">
            <v>0.26</v>
          </cell>
          <cell r="CE11">
            <v>0.26</v>
          </cell>
          <cell r="CF11">
            <v>0</v>
          </cell>
          <cell r="CG11">
            <v>2.62</v>
          </cell>
          <cell r="CH11">
            <v>2.036</v>
          </cell>
          <cell r="CI11">
            <v>0.58299999999999996</v>
          </cell>
          <cell r="CJ11">
            <v>6.032</v>
          </cell>
          <cell r="CK11">
            <v>1.9239999999999999</v>
          </cell>
          <cell r="CL11">
            <v>4.1079999999999997</v>
          </cell>
          <cell r="CM11">
            <v>1.5369999999999999</v>
          </cell>
          <cell r="CN11">
            <v>1.0329999999999999</v>
          </cell>
          <cell r="CO11">
            <v>0.504</v>
          </cell>
          <cell r="CP11">
            <v>2.915</v>
          </cell>
          <cell r="CQ11">
            <v>1.2809999999999999</v>
          </cell>
          <cell r="CR11">
            <v>1.6339999999999999</v>
          </cell>
          <cell r="CS11">
            <v>2.915</v>
          </cell>
          <cell r="CT11">
            <v>1.2809999999999999</v>
          </cell>
          <cell r="CU11">
            <v>1.6339999999999999</v>
          </cell>
          <cell r="CV11">
            <v>0</v>
          </cell>
          <cell r="CW11">
            <v>0</v>
          </cell>
          <cell r="CX11">
            <v>0</v>
          </cell>
          <cell r="CY11">
            <v>31.873999999999999</v>
          </cell>
          <cell r="CZ11">
            <v>8.0220000000000002</v>
          </cell>
          <cell r="DA11">
            <v>23.853000000000002</v>
          </cell>
          <cell r="DB11">
            <v>31.673999999999999</v>
          </cell>
          <cell r="DC11">
            <v>7.8209999999999997</v>
          </cell>
          <cell r="DD11">
            <v>23.853000000000002</v>
          </cell>
          <cell r="DE11">
            <v>12.959</v>
          </cell>
          <cell r="DF11">
            <v>4.3449999999999998</v>
          </cell>
          <cell r="DG11">
            <v>8.6129999999999995</v>
          </cell>
          <cell r="DH11">
            <v>6.6479999999999997</v>
          </cell>
          <cell r="DI11">
            <v>0.65500000000000003</v>
          </cell>
          <cell r="DJ11">
            <v>5.9939999999999998</v>
          </cell>
          <cell r="DK11">
            <v>7.9640000000000004</v>
          </cell>
          <cell r="DL11">
            <v>1.0780000000000001</v>
          </cell>
          <cell r="DM11">
            <v>6.8860000000000001</v>
          </cell>
          <cell r="DN11">
            <v>2.7069999999999999</v>
          </cell>
          <cell r="DO11">
            <v>0.85199999999999998</v>
          </cell>
          <cell r="DP11">
            <v>1.855</v>
          </cell>
          <cell r="DQ11">
            <v>1.5960000000000001</v>
          </cell>
          <cell r="DR11">
            <v>1.0920000000000001</v>
          </cell>
          <cell r="DS11">
            <v>0.504</v>
          </cell>
          <cell r="DT11">
            <v>1.3959999999999999</v>
          </cell>
          <cell r="DU11">
            <v>0.89200000000000002</v>
          </cell>
          <cell r="DV11">
            <v>0.504</v>
          </cell>
          <cell r="DW11">
            <v>0.2</v>
          </cell>
          <cell r="DX11">
            <v>0.2</v>
          </cell>
          <cell r="DY11">
            <v>0</v>
          </cell>
          <cell r="DZ11">
            <v>25.382000000000001</v>
          </cell>
          <cell r="EA11">
            <v>7.7750000000000004</v>
          </cell>
          <cell r="EB11">
            <v>17.606999999999999</v>
          </cell>
          <cell r="EC11">
            <v>25.382000000000001</v>
          </cell>
          <cell r="ED11">
            <v>7.7750000000000004</v>
          </cell>
          <cell r="EE11">
            <v>17.606999999999999</v>
          </cell>
          <cell r="EF11">
            <v>1.91</v>
          </cell>
          <cell r="EG11">
            <v>0.73499999999999999</v>
          </cell>
          <cell r="EH11">
            <v>1.175</v>
          </cell>
          <cell r="EI11">
            <v>9.1859999999999999</v>
          </cell>
          <cell r="EJ11">
            <v>2.9009999999999998</v>
          </cell>
          <cell r="EK11">
            <v>6.2850000000000001</v>
          </cell>
          <cell r="EL11">
            <v>9.8160000000000007</v>
          </cell>
          <cell r="EM11">
            <v>2.972</v>
          </cell>
          <cell r="EN11">
            <v>6.8449999999999998</v>
          </cell>
          <cell r="EO11">
            <v>3.2669999999999999</v>
          </cell>
          <cell r="EP11">
            <v>0.92900000000000005</v>
          </cell>
          <cell r="EQ11">
            <v>2.3380000000000001</v>
          </cell>
          <cell r="ER11">
            <v>1.202</v>
          </cell>
          <cell r="ES11">
            <v>0.23799999999999999</v>
          </cell>
          <cell r="ET11">
            <v>0.96399999999999997</v>
          </cell>
          <cell r="EU11">
            <v>1.202</v>
          </cell>
          <cell r="EV11">
            <v>0.23799999999999999</v>
          </cell>
          <cell r="EW11">
            <v>0.96399999999999997</v>
          </cell>
          <cell r="EX11">
            <v>0</v>
          </cell>
          <cell r="EY11">
            <v>0</v>
          </cell>
          <cell r="EZ11">
            <v>0</v>
          </cell>
          <cell r="FA11">
            <v>35.466999999999999</v>
          </cell>
          <cell r="FB11">
            <v>20.103000000000002</v>
          </cell>
          <cell r="FC11">
            <v>15.364000000000001</v>
          </cell>
          <cell r="FD11">
            <v>35.466999999999999</v>
          </cell>
          <cell r="FE11">
            <v>20.103000000000002</v>
          </cell>
          <cell r="FF11">
            <v>15.364000000000001</v>
          </cell>
          <cell r="FG11">
            <v>16.629000000000001</v>
          </cell>
          <cell r="FH11">
            <v>8.5340000000000007</v>
          </cell>
          <cell r="FI11">
            <v>8.0960000000000001</v>
          </cell>
          <cell r="FJ11">
            <v>6.58</v>
          </cell>
          <cell r="FK11">
            <v>4.3659999999999997</v>
          </cell>
          <cell r="FL11">
            <v>2.214</v>
          </cell>
          <cell r="FM11">
            <v>5.4880000000000004</v>
          </cell>
          <cell r="FN11">
            <v>4.1719999999999997</v>
          </cell>
          <cell r="FO11">
            <v>1.3160000000000001</v>
          </cell>
          <cell r="FP11">
            <v>4.7050000000000001</v>
          </cell>
          <cell r="FQ11">
            <v>1.1240000000000001</v>
          </cell>
          <cell r="FR11">
            <v>3.5819999999999999</v>
          </cell>
          <cell r="FS11">
            <v>2.0649999999999999</v>
          </cell>
          <cell r="FT11">
            <v>1.9079999999999999</v>
          </cell>
          <cell r="FU11">
            <v>0.157</v>
          </cell>
          <cell r="FV11">
            <v>2.0649999999999999</v>
          </cell>
          <cell r="FW11">
            <v>1.9079999999999999</v>
          </cell>
          <cell r="FX11">
            <v>0.157</v>
          </cell>
          <cell r="FY11">
            <v>0</v>
          </cell>
          <cell r="FZ11">
            <v>0</v>
          </cell>
          <cell r="GA11">
            <v>0</v>
          </cell>
          <cell r="GB11">
            <v>45.511000000000003</v>
          </cell>
          <cell r="GC11">
            <v>25.248000000000001</v>
          </cell>
          <cell r="GD11">
            <v>20.263000000000002</v>
          </cell>
          <cell r="GE11">
            <v>45.182000000000002</v>
          </cell>
          <cell r="GF11">
            <v>24.919</v>
          </cell>
          <cell r="GG11">
            <v>20.263000000000002</v>
          </cell>
          <cell r="GH11">
            <v>14.53</v>
          </cell>
          <cell r="GI11">
            <v>8.5909999999999993</v>
          </cell>
          <cell r="GJ11">
            <v>5.9390000000000001</v>
          </cell>
          <cell r="GK11">
            <v>15.762</v>
          </cell>
          <cell r="GL11">
            <v>8.9390000000000001</v>
          </cell>
          <cell r="GM11">
            <v>6.8230000000000004</v>
          </cell>
          <cell r="GN11">
            <v>9.2240000000000002</v>
          </cell>
          <cell r="GO11">
            <v>5.335</v>
          </cell>
          <cell r="GP11">
            <v>3.8879999999999999</v>
          </cell>
          <cell r="GQ11">
            <v>4.3230000000000004</v>
          </cell>
          <cell r="GR11">
            <v>1.794</v>
          </cell>
          <cell r="GS11">
            <v>2.5299999999999998</v>
          </cell>
          <cell r="GT11">
            <v>1.6719999999999999</v>
          </cell>
          <cell r="GU11">
            <v>0.58899999999999997</v>
          </cell>
          <cell r="GV11">
            <v>1.083</v>
          </cell>
          <cell r="GW11">
            <v>1.343</v>
          </cell>
          <cell r="GX11">
            <v>0.25900000000000001</v>
          </cell>
          <cell r="GY11">
            <v>1.083</v>
          </cell>
          <cell r="GZ11">
            <v>0.32900000000000001</v>
          </cell>
          <cell r="HA11">
            <v>0.32900000000000001</v>
          </cell>
          <cell r="HB11">
            <v>0</v>
          </cell>
          <cell r="HC11">
            <v>80.355999999999995</v>
          </cell>
          <cell r="HD11">
            <v>41.579000000000001</v>
          </cell>
          <cell r="HE11">
            <v>38.777000000000001</v>
          </cell>
          <cell r="HF11">
            <v>78.292000000000002</v>
          </cell>
          <cell r="HG11">
            <v>40.728999999999999</v>
          </cell>
          <cell r="HH11">
            <v>37.563000000000002</v>
          </cell>
          <cell r="HI11">
            <v>40.32</v>
          </cell>
          <cell r="HJ11">
            <v>20.49</v>
          </cell>
          <cell r="HK11">
            <v>19.829999999999998</v>
          </cell>
          <cell r="HL11">
            <v>10.167999999999999</v>
          </cell>
          <cell r="HM11">
            <v>6.8840000000000003</v>
          </cell>
          <cell r="HN11">
            <v>3.2839999999999998</v>
          </cell>
          <cell r="HO11">
            <v>12.311</v>
          </cell>
          <cell r="HP11">
            <v>6.5170000000000003</v>
          </cell>
          <cell r="HQ11">
            <v>5.7930000000000001</v>
          </cell>
          <cell r="HR11">
            <v>9.1039999999999992</v>
          </cell>
          <cell r="HS11">
            <v>2.5539999999999998</v>
          </cell>
          <cell r="HT11">
            <v>6.55</v>
          </cell>
          <cell r="HU11">
            <v>8.4540000000000006</v>
          </cell>
          <cell r="HV11">
            <v>5.133</v>
          </cell>
          <cell r="HW11">
            <v>3.32</v>
          </cell>
          <cell r="HX11">
            <v>6.39</v>
          </cell>
          <cell r="HY11">
            <v>4.2830000000000004</v>
          </cell>
          <cell r="HZ11">
            <v>2.1059999999999999</v>
          </cell>
          <cell r="IA11">
            <v>2.0640000000000001</v>
          </cell>
          <cell r="IB11">
            <v>0.85</v>
          </cell>
          <cell r="IC11">
            <v>1.214</v>
          </cell>
          <cell r="ID11">
            <v>240.73</v>
          </cell>
          <cell r="IE11">
            <v>126.729</v>
          </cell>
          <cell r="IF11">
            <v>114.001</v>
          </cell>
          <cell r="IG11">
            <v>238.001</v>
          </cell>
          <cell r="IH11">
            <v>125.41200000000001</v>
          </cell>
          <cell r="II11">
            <v>112.58799999999999</v>
          </cell>
          <cell r="IJ11">
            <v>83.227999999999994</v>
          </cell>
          <cell r="IK11">
            <v>44.951999999999998</v>
          </cell>
          <cell r="IL11">
            <v>38.276000000000003</v>
          </cell>
          <cell r="IM11">
            <v>54.42</v>
          </cell>
          <cell r="IN11">
            <v>29.100999999999999</v>
          </cell>
          <cell r="IO11">
            <v>25.318999999999999</v>
          </cell>
          <cell r="IP11">
            <v>43.307000000000002</v>
          </cell>
          <cell r="IQ11">
            <v>20.196999999999999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5">
        <row r="1">
          <cell r="B1" t="str">
            <v>New South Wales ;  Unemployed total ;  &gt; Aged 35-44 years ;  &gt; Females ;</v>
          </cell>
          <cell r="C1" t="str">
            <v>New South Wales ;  Unemployed total ;  &gt; Aged 45-54 years ;  Persons ;</v>
          </cell>
          <cell r="D1" t="str">
            <v>New South Wales ;  Unemployed total ;  &gt; Aged 45-54 years ;  &gt; Males ;</v>
          </cell>
          <cell r="E1" t="str">
            <v>New South Wales ;  Unemployed total ;  &gt; Aged 45-54 years ;  &gt; Females ;</v>
          </cell>
          <cell r="F1" t="str">
            <v>New South Wales ;  Unemployed total ;  &gt; Aged 55 years and over ;  Persons ;</v>
          </cell>
          <cell r="G1" t="str">
            <v>New South Wales ;  Unemployed total ;  &gt; Aged 55 years and over ;  &gt; Males ;</v>
          </cell>
          <cell r="H1" t="str">
            <v>New South Wales ;  Unemployed total ;  &gt; Aged 55 years and over ;  &gt; Females ;</v>
          </cell>
          <cell r="I1" t="str">
            <v>New South Wales ;  Unemployed total ;  &gt;&gt; Aged 55-64 years ;  Persons ;</v>
          </cell>
          <cell r="J1" t="str">
            <v>New South Wales ;  Unemployed total ;  &gt;&gt; Aged 55-64 years ;  &gt; Males ;</v>
          </cell>
          <cell r="K1" t="str">
            <v>New South Wales ;  Unemployed total ;  &gt;&gt; Aged 55-64 years ;  &gt; Females ;</v>
          </cell>
          <cell r="L1" t="str">
            <v>New South Wales ;  Unemployed total ;  &gt;&gt; Aged 65 years and over ;  Persons ;</v>
          </cell>
          <cell r="M1" t="str">
            <v>New South Wales ;  Unemployed total ;  &gt;&gt; Aged 65 years and over ;  &gt; Males ;</v>
          </cell>
          <cell r="N1" t="str">
            <v>New South Wales ;  Unemployed total ;  &gt;&gt; Aged 65 years and over ;  &gt; Females ;</v>
          </cell>
          <cell r="O1" t="str">
            <v>New South Wales ;  &gt; Had difficulty finding work ;  Persons ;</v>
          </cell>
          <cell r="P1" t="str">
            <v>New South Wales ;  &gt; Had difficulty finding work ;  &gt; Males ;</v>
          </cell>
          <cell r="Q1" t="str">
            <v>New South Wales ;  &gt; Had difficulty finding work ;  &gt; Females ;</v>
          </cell>
          <cell r="R1" t="str">
            <v>New South Wales ;  &gt; Had difficulty finding work ;  Aged 15-64 years ;  Persons ;</v>
          </cell>
          <cell r="S1" t="str">
            <v>New South Wales ;  &gt; Had difficulty finding work ;  Aged 15-64 years ;  &gt; Males ;</v>
          </cell>
          <cell r="T1" t="str">
            <v>New South Wales ;  &gt; Had difficulty finding work ;  Aged 15-64 years ;  &gt; Females ;</v>
          </cell>
          <cell r="U1" t="str">
            <v>New South Wales ;  &gt; Had difficulty finding work ;  &gt; Aged 15-24 years ;  Persons ;</v>
          </cell>
          <cell r="V1" t="str">
            <v>New South Wales ;  &gt; Had difficulty finding work ;  &gt; Aged 15-24 years ;  &gt; Males ;</v>
          </cell>
          <cell r="W1" t="str">
            <v>New South Wales ;  &gt; Had difficulty finding work ;  &gt; Aged 15-24 years ;  &gt; Females ;</v>
          </cell>
          <cell r="X1" t="str">
            <v>New South Wales ;  &gt; Had difficulty finding work ;  &gt; Aged 25-34 years ;  Persons ;</v>
          </cell>
          <cell r="Y1" t="str">
            <v>New South Wales ;  &gt; Had difficulty finding work ;  &gt; Aged 25-34 years ;  &gt; Males ;</v>
          </cell>
          <cell r="Z1" t="str">
            <v>New South Wales ;  &gt; Had difficulty finding work ;  &gt; Aged 25-34 years ;  &gt; Females ;</v>
          </cell>
          <cell r="AA1" t="str">
            <v>New South Wales ;  &gt; Had difficulty finding work ;  &gt; Aged 35-44 years ;  Persons ;</v>
          </cell>
          <cell r="AB1" t="str">
            <v>New South Wales ;  &gt; Had difficulty finding work ;  &gt; Aged 35-44 years ;  &gt; Males ;</v>
          </cell>
          <cell r="AC1" t="str">
            <v>New South Wales ;  &gt; Had difficulty finding work ;  &gt; Aged 35-44 years ;  &gt; Females ;</v>
          </cell>
          <cell r="AD1" t="str">
            <v>New South Wales ;  &gt; Had difficulty finding work ;  &gt; Aged 45-54 years ;  Persons ;</v>
          </cell>
          <cell r="AE1" t="str">
            <v>New South Wales ;  &gt; Had difficulty finding work ;  &gt; Aged 45-54 years ;  &gt; Males ;</v>
          </cell>
          <cell r="AF1" t="str">
            <v>New South Wales ;  &gt; Had difficulty finding work ;  &gt; Aged 45-54 years ;  &gt; Females ;</v>
          </cell>
          <cell r="AG1" t="str">
            <v>New South Wales ;  &gt; Had difficulty finding work ;  &gt; Aged 55 years and over ;  Persons ;</v>
          </cell>
          <cell r="AH1" t="str">
            <v>New South Wales ;  &gt; Had difficulty finding work ;  &gt; Aged 55 years and over ;  &gt; Males ;</v>
          </cell>
          <cell r="AI1" t="str">
            <v>New South Wales ;  &gt; Had difficulty finding work ;  &gt; Aged 55 years and over ;  &gt; Females ;</v>
          </cell>
          <cell r="AJ1" t="str">
            <v>New South Wales ;  &gt; Had difficulty finding work ;  &gt;&gt; Aged 55-64 years ;  Persons ;</v>
          </cell>
          <cell r="AK1" t="str">
            <v>New South Wales ;  &gt; Had difficulty finding work ;  &gt;&gt; Aged 55-64 years ;  &gt; Males ;</v>
          </cell>
          <cell r="AL1" t="str">
            <v>New South Wales ;  &gt; Had difficulty finding work ;  &gt;&gt; Aged 55-64 years ;  &gt; Females ;</v>
          </cell>
          <cell r="AM1" t="str">
            <v>New South Wales ;  &gt; Had difficulty finding work ;  &gt;&gt; Aged 65 years and over ;  Persons ;</v>
          </cell>
          <cell r="AN1" t="str">
            <v>New South Wales ;  &gt; Had difficulty finding work ;  &gt;&gt; Aged 65 years and over ;  &gt; Males ;</v>
          </cell>
          <cell r="AO1" t="str">
            <v>New South Wales ;  &gt; Had difficulty finding work ;  &gt;&gt; Aged 65 years and over ;  &gt; Females ;</v>
          </cell>
          <cell r="AP1" t="str">
            <v>New South Wales ;  &gt;&gt; Too many applicants for available jobs ;  Persons ;</v>
          </cell>
          <cell r="AQ1" t="str">
            <v>New South Wales ;  &gt;&gt; Too many applicants for available jobs ;  &gt; Males ;</v>
          </cell>
          <cell r="AR1" t="str">
            <v>New South Wales ;  &gt;&gt; Too many applicants for available jobs ;  &gt; Females ;</v>
          </cell>
          <cell r="AS1" t="str">
            <v>New South Wales ;  &gt;&gt; Too many applicants for available jobs ;  Aged 15-64 years ;  Persons ;</v>
          </cell>
          <cell r="AT1" t="str">
            <v>New South Wales ;  &gt;&gt; Too many applicants for available jobs ;  Aged 15-64 years ;  &gt; Males ;</v>
          </cell>
          <cell r="AU1" t="str">
            <v>New South Wales ;  &gt;&gt; Too many applicants for available jobs ;  Aged 15-64 years ;  &gt; Females ;</v>
          </cell>
          <cell r="AV1" t="str">
            <v>New South Wales ;  &gt;&gt; Too many applicants for available jobs ;  &gt; Aged 15-24 years ;  Persons ;</v>
          </cell>
          <cell r="AW1" t="str">
            <v>New South Wales ;  &gt;&gt; Too many applicants for available jobs ;  &gt; Aged 15-24 years ;  &gt; Males ;</v>
          </cell>
          <cell r="AX1" t="str">
            <v>New South Wales ;  &gt;&gt; Too many applicants for available jobs ;  &gt; Aged 15-24 years ;  &gt; Females ;</v>
          </cell>
          <cell r="AY1" t="str">
            <v>New South Wales ;  &gt;&gt; Too many applicants for available jobs ;  &gt; Aged 25-34 years ;  Persons ;</v>
          </cell>
          <cell r="AZ1" t="str">
            <v>New South Wales ;  &gt;&gt; Too many applicants for available jobs ;  &gt; Aged 25-34 years ;  &gt; Males ;</v>
          </cell>
          <cell r="BA1" t="str">
            <v>New South Wales ;  &gt;&gt; Too many applicants for available jobs ;  &gt; Aged 25-34 years ;  &gt; Females ;</v>
          </cell>
          <cell r="BB1" t="str">
            <v>New South Wales ;  &gt;&gt; Too many applicants for available jobs ;  &gt; Aged 35-44 years ;  Persons ;</v>
          </cell>
          <cell r="BC1" t="str">
            <v>New South Wales ;  &gt;&gt; Too many applicants for available jobs ;  &gt; Aged 35-44 years ;  &gt; Males ;</v>
          </cell>
          <cell r="BD1" t="str">
            <v>New South Wales ;  &gt;&gt; Too many applicants for available jobs ;  &gt; Aged 35-44 years ;  &gt; Females ;</v>
          </cell>
          <cell r="BE1" t="str">
            <v>New South Wales ;  &gt;&gt; Too many applicants for available jobs ;  &gt; Aged 45-54 years ;  Persons ;</v>
          </cell>
          <cell r="BF1" t="str">
            <v>New South Wales ;  &gt;&gt; Too many applicants for available jobs ;  &gt; Aged 45-54 years ;  &gt; Males ;</v>
          </cell>
          <cell r="BG1" t="str">
            <v>New South Wales ;  &gt;&gt; Too many applicants for available jobs ;  &gt; Aged 45-54 years ;  &gt; Females ;</v>
          </cell>
          <cell r="BH1" t="str">
            <v>New South Wales ;  &gt;&gt; Too many applicants for available jobs ;  &gt; Aged 55 years and over ;  Persons ;</v>
          </cell>
          <cell r="BI1" t="str">
            <v>New South Wales ;  &gt;&gt; Too many applicants for available jobs ;  &gt; Aged 55 years and over ;  &gt; Males ;</v>
          </cell>
          <cell r="BJ1" t="str">
            <v>New South Wales ;  &gt;&gt; Too many applicants for available jobs ;  &gt; Aged 55 years and over ;  &gt; Females ;</v>
          </cell>
          <cell r="BK1" t="str">
            <v>New South Wales ;  &gt;&gt; Too many applicants for available jobs ;  &gt;&gt; Aged 55-64 years ;  Persons ;</v>
          </cell>
          <cell r="BL1" t="str">
            <v>New South Wales ;  &gt;&gt; Too many applicants for available jobs ;  &gt;&gt; Aged 55-64 years ;  &gt; Males ;</v>
          </cell>
          <cell r="BM1" t="str">
            <v>New South Wales ;  &gt;&gt; Too many applicants for available jobs ;  &gt;&gt; Aged 55-64 years ;  &gt; Females ;</v>
          </cell>
          <cell r="BN1" t="str">
            <v>New South Wales ;  &gt;&gt; Too many applicants for available jobs ;  &gt;&gt; Aged 65 years and over ;  Persons ;</v>
          </cell>
          <cell r="BO1" t="str">
            <v>New South Wales ;  &gt;&gt; Too many applicants for available jobs ;  &gt;&gt; Aged 65 years and over ;  &gt; Males ;</v>
          </cell>
          <cell r="BP1" t="str">
            <v>New South Wales ;  &gt;&gt; Too many applicants for available jobs ;  &gt;&gt; Aged 65 years and over ;  &gt; Females ;</v>
          </cell>
          <cell r="BQ1" t="str">
            <v>New South Wales ;  &gt;&gt; Lacked necessary skills or education ;  Persons ;</v>
          </cell>
          <cell r="BR1" t="str">
            <v>New South Wales ;  &gt;&gt; Lacked necessary skills or education ;  &gt; Males ;</v>
          </cell>
          <cell r="BS1" t="str">
            <v>New South Wales ;  &gt;&gt; Lacked necessary skills or education ;  &gt; Females ;</v>
          </cell>
          <cell r="BT1" t="str">
            <v>New South Wales ;  &gt;&gt; Lacked necessary skills or education ;  Aged 15-64 years ;  Persons ;</v>
          </cell>
          <cell r="BU1" t="str">
            <v>New South Wales ;  &gt;&gt; Lacked necessary skills or education ;  Aged 15-64 years ;  &gt; Males ;</v>
          </cell>
          <cell r="BV1" t="str">
            <v>New South Wales ;  &gt;&gt; Lacked necessary skills or education ;  Aged 15-64 years ;  &gt; Females ;</v>
          </cell>
          <cell r="BW1" t="str">
            <v>New South Wales ;  &gt;&gt; Lacked necessary skills or education ;  &gt; Aged 15-24 years ;  Persons ;</v>
          </cell>
          <cell r="BX1" t="str">
            <v>New South Wales ;  &gt;&gt; Lacked necessary skills or education ;  &gt; Aged 15-24 years ;  &gt; Males ;</v>
          </cell>
          <cell r="BY1" t="str">
            <v>New South Wales ;  &gt;&gt; Lacked necessary skills or education ;  &gt; Aged 15-24 years ;  &gt; Females ;</v>
          </cell>
          <cell r="BZ1" t="str">
            <v>New South Wales ;  &gt;&gt; Lacked necessary skills or education ;  &gt; Aged 25-34 years ;  Persons ;</v>
          </cell>
          <cell r="CA1" t="str">
            <v>New South Wales ;  &gt;&gt; Lacked necessary skills or education ;  &gt; Aged 25-34 years ;  &gt; Males ;</v>
          </cell>
          <cell r="CB1" t="str">
            <v>New South Wales ;  &gt;&gt; Lacked necessary skills or education ;  &gt; Aged 25-34 years ;  &gt; Females ;</v>
          </cell>
          <cell r="CC1" t="str">
            <v>New South Wales ;  &gt;&gt; Lacked necessary skills or education ;  &gt; Aged 35-44 years ;  Persons ;</v>
          </cell>
          <cell r="CD1" t="str">
            <v>New South Wales ;  &gt;&gt; Lacked necessary skills or education ;  &gt; Aged 35-44 years ;  &gt; Males ;</v>
          </cell>
          <cell r="CE1" t="str">
            <v>New South Wales ;  &gt;&gt; Lacked necessary skills or education ;  &gt; Aged 35-44 years ;  &gt; Females ;</v>
          </cell>
          <cell r="CF1" t="str">
            <v>New South Wales ;  &gt;&gt; Lacked necessary skills or education ;  &gt; Aged 45-54 years ;  Persons ;</v>
          </cell>
          <cell r="CG1" t="str">
            <v>New South Wales ;  &gt;&gt; Lacked necessary skills or education ;  &gt; Aged 45-54 years ;  &gt; Males ;</v>
          </cell>
          <cell r="CH1" t="str">
            <v>New South Wales ;  &gt;&gt; Lacked necessary skills or education ;  &gt; Aged 45-54 years ;  &gt; Females ;</v>
          </cell>
          <cell r="CI1" t="str">
            <v>New South Wales ;  &gt;&gt; Lacked necessary skills or education ;  &gt; Aged 55 years and over ;  Persons ;</v>
          </cell>
          <cell r="CJ1" t="str">
            <v>New South Wales ;  &gt;&gt; Lacked necessary skills or education ;  &gt; Aged 55 years and over ;  &gt; Males ;</v>
          </cell>
          <cell r="CK1" t="str">
            <v>New South Wales ;  &gt;&gt; Lacked necessary skills or education ;  &gt; Aged 55 years and over ;  &gt; Females ;</v>
          </cell>
          <cell r="CL1" t="str">
            <v>New South Wales ;  &gt;&gt; Lacked necessary skills or education ;  &gt;&gt; Aged 55-64 years ;  Persons ;</v>
          </cell>
          <cell r="CM1" t="str">
            <v>New South Wales ;  &gt;&gt; Lacked necessary skills or education ;  &gt;&gt; Aged 55-64 years ;  &gt; Males ;</v>
          </cell>
          <cell r="CN1" t="str">
            <v>New South Wales ;  &gt;&gt; Lacked necessary skills or education ;  &gt;&gt; Aged 55-64 years ;  &gt; Females ;</v>
          </cell>
          <cell r="CO1" t="str">
            <v>New South Wales ;  &gt;&gt; Lacked necessary skills or education ;  &gt;&gt; Aged 65 years and over ;  Persons ;</v>
          </cell>
          <cell r="CP1" t="str">
            <v>New South Wales ;  &gt;&gt; Lacked necessary skills or education ;  &gt;&gt; Aged 65 years and over ;  &gt; Males ;</v>
          </cell>
          <cell r="CQ1" t="str">
            <v>New South Wales ;  &gt;&gt; Lacked necessary skills or education ;  &gt;&gt; Aged 65 years and over ;  &gt; Females ;</v>
          </cell>
          <cell r="CR1" t="str">
            <v>New South Wales ;  &gt;&gt; Considered too young or too old by employers ;  Persons ;</v>
          </cell>
          <cell r="CS1" t="str">
            <v>New South Wales ;  &gt;&gt; Considered too young or too old by employers ;  &gt; Males ;</v>
          </cell>
          <cell r="CT1" t="str">
            <v>New South Wales ;  &gt;&gt; Considered too young or too old by employers ;  &gt; Females ;</v>
          </cell>
          <cell r="CU1" t="str">
            <v>New South Wales ;  &gt;&gt; Considered too young or too old by employers ;  Aged 15-64 years ;  Persons ;</v>
          </cell>
          <cell r="CV1" t="str">
            <v>New South Wales ;  &gt;&gt; Considered too young or too old by employers ;  Aged 15-64 years ;  &gt; Males ;</v>
          </cell>
          <cell r="CW1" t="str">
            <v>New South Wales ;  &gt;&gt; Considered too young or too old by employers ;  Aged 15-64 years ;  &gt; Females ;</v>
          </cell>
          <cell r="CX1" t="str">
            <v>New South Wales ;  &gt;&gt; Considered too young or too old by employers ;  &gt; Aged 15-24 years ;  Persons ;</v>
          </cell>
          <cell r="CY1" t="str">
            <v>New South Wales ;  &gt;&gt; Considered too young or too old by employers ;  &gt; Aged 15-24 years ;  &gt; Males ;</v>
          </cell>
          <cell r="CZ1" t="str">
            <v>New South Wales ;  &gt;&gt; Considered too young or too old by employers ;  &gt; Aged 15-24 years ;  &gt; Females ;</v>
          </cell>
          <cell r="DA1" t="str">
            <v>New South Wales ;  &gt;&gt; Considered too young or too old by employers ;  &gt; Aged 25-34 years ;  Persons ;</v>
          </cell>
          <cell r="DB1" t="str">
            <v>New South Wales ;  &gt;&gt; Considered too young or too old by employers ;  &gt; Aged 25-34 years ;  &gt; Males ;</v>
          </cell>
          <cell r="DC1" t="str">
            <v>New South Wales ;  &gt;&gt; Considered too young or too old by employers ;  &gt; Aged 25-34 years ;  &gt; Females ;</v>
          </cell>
          <cell r="DD1" t="str">
            <v>New South Wales ;  &gt;&gt; Considered too young or too old by employers ;  &gt; Aged 35-44 years ;  Persons ;</v>
          </cell>
          <cell r="DE1" t="str">
            <v>New South Wales ;  &gt;&gt; Considered too young or too old by employers ;  &gt; Aged 35-44 years ;  &gt; Males ;</v>
          </cell>
          <cell r="DF1" t="str">
            <v>New South Wales ;  &gt;&gt; Considered too young or too old by employers ;  &gt; Aged 35-44 years ;  &gt; Females ;</v>
          </cell>
          <cell r="DG1" t="str">
            <v>New South Wales ;  &gt;&gt; Considered too young or too old by employers ;  &gt; Aged 45-54 years ;  Persons ;</v>
          </cell>
          <cell r="DH1" t="str">
            <v>New South Wales ;  &gt;&gt; Considered too young or too old by employers ;  &gt; Aged 45-54 years ;  &gt; Males ;</v>
          </cell>
          <cell r="DI1" t="str">
            <v>New South Wales ;  &gt;&gt; Considered too young or too old by employers ;  &gt; Aged 45-54 years ;  &gt; Females ;</v>
          </cell>
          <cell r="DJ1" t="str">
            <v>New South Wales ;  &gt;&gt; Considered too young or too old by employers ;  &gt; Aged 55 years and over ;  Persons ;</v>
          </cell>
          <cell r="DK1" t="str">
            <v>New South Wales ;  &gt;&gt; Considered too young or too old by employers ;  &gt; Aged 55 years and over ;  &gt; Males ;</v>
          </cell>
          <cell r="DL1" t="str">
            <v>New South Wales ;  &gt;&gt; Considered too young or too old by employers ;  &gt; Aged 55 years and over ;  &gt; Females ;</v>
          </cell>
          <cell r="DM1" t="str">
            <v>New South Wales ;  &gt;&gt; Considered too young or too old by employers ;  &gt;&gt; Aged 55-64 years ;  Persons ;</v>
          </cell>
          <cell r="DN1" t="str">
            <v>New South Wales ;  &gt;&gt; Considered too young or too old by employers ;  &gt;&gt; Aged 55-64 years ;  &gt; Males ;</v>
          </cell>
          <cell r="DO1" t="str">
            <v>New South Wales ;  &gt;&gt; Considered too young or too old by employers ;  &gt;&gt; Aged 55-64 years ;  &gt; Females ;</v>
          </cell>
          <cell r="DP1" t="str">
            <v>New South Wales ;  &gt;&gt; Considered too young or too old by employers ;  &gt;&gt; Aged 65 years and over ;  Persons ;</v>
          </cell>
          <cell r="DQ1" t="str">
            <v>New South Wales ;  &gt;&gt; Considered too young or too old by employers ;  &gt;&gt; Aged 65 years and over ;  &gt; Males ;</v>
          </cell>
          <cell r="DR1" t="str">
            <v>New South Wales ;  &gt;&gt; Considered too young or too old by employers ;  &gt;&gt; Aged 65 years and over ;  &gt; Females ;</v>
          </cell>
          <cell r="DS1" t="str">
            <v>New South Wales ;  &gt;&gt;&gt; Considered too young by employers ;  Persons ;</v>
          </cell>
          <cell r="DT1" t="str">
            <v>New South Wales ;  &gt;&gt;&gt; Considered too young by employers ;  &gt; Males ;</v>
          </cell>
          <cell r="DU1" t="str">
            <v>New South Wales ;  &gt;&gt;&gt; Considered too young by employers ;  &gt; Females ;</v>
          </cell>
          <cell r="DV1" t="str">
            <v>New South Wales ;  &gt;&gt;&gt; Considered too young by employers ;  Aged 15-64 years ;  Persons ;</v>
          </cell>
          <cell r="DW1" t="str">
            <v>New South Wales ;  &gt;&gt;&gt; Considered too young by employers ;  Aged 15-64 years ;  &gt; Males ;</v>
          </cell>
          <cell r="DX1" t="str">
            <v>New South Wales ;  &gt;&gt;&gt; Considered too young by employers ;  Aged 15-64 years ;  &gt; Females ;</v>
          </cell>
          <cell r="DY1" t="str">
            <v>New South Wales ;  &gt;&gt;&gt; Considered too young by employers ;  &gt; Aged 15-24 years ;  Persons ;</v>
          </cell>
          <cell r="DZ1" t="str">
            <v>New South Wales ;  &gt;&gt;&gt; Considered too young by employers ;  &gt; Aged 15-24 years ;  &gt; Males ;</v>
          </cell>
          <cell r="EA1" t="str">
            <v>New South Wales ;  &gt;&gt;&gt; Considered too young by employers ;  &gt; Aged 15-24 years ;  &gt; Females ;</v>
          </cell>
          <cell r="EB1" t="str">
            <v>New South Wales ;  &gt;&gt;&gt; Considered too young by employers ;  &gt; Aged 25-34 years ;  Persons ;</v>
          </cell>
          <cell r="EC1" t="str">
            <v>New South Wales ;  &gt;&gt;&gt; Considered too young by employers ;  &gt; Aged 25-34 years ;  &gt; Males ;</v>
          </cell>
          <cell r="ED1" t="str">
            <v>New South Wales ;  &gt;&gt;&gt; Considered too young by employers ;  &gt; Aged 25-34 years ;  &gt; Females ;</v>
          </cell>
          <cell r="EE1" t="str">
            <v>New South Wales ;  &gt;&gt;&gt; Considered too young by employers ;  &gt; Aged 35-44 years ;  Persons ;</v>
          </cell>
          <cell r="EF1" t="str">
            <v>New South Wales ;  &gt;&gt;&gt; Considered too young by employers ;  &gt; Aged 35-44 years ;  &gt; Males ;</v>
          </cell>
          <cell r="EG1" t="str">
            <v>New South Wales ;  &gt;&gt;&gt; Considered too young by employers ;  &gt; Aged 35-44 years ;  &gt; Females ;</v>
          </cell>
          <cell r="EH1" t="str">
            <v>New South Wales ;  &gt;&gt;&gt; Considered too young by employers ;  &gt; Aged 45-54 years ;  Persons ;</v>
          </cell>
          <cell r="EI1" t="str">
            <v>New South Wales ;  &gt;&gt;&gt; Considered too young by employers ;  &gt; Aged 45-54 years ;  &gt; Males ;</v>
          </cell>
          <cell r="EJ1" t="str">
            <v>New South Wales ;  &gt;&gt;&gt; Considered too young by employers ;  &gt; Aged 45-54 years ;  &gt; Females ;</v>
          </cell>
          <cell r="EK1" t="str">
            <v>New South Wales ;  &gt;&gt;&gt; Considered too young by employers ;  &gt; Aged 55 years and over ;  Persons ;</v>
          </cell>
          <cell r="EL1" t="str">
            <v>New South Wales ;  &gt;&gt;&gt; Considered too young by employers ;  &gt; Aged 55 years and over ;  &gt; Males ;</v>
          </cell>
          <cell r="EM1" t="str">
            <v>New South Wales ;  &gt;&gt;&gt; Considered too young by employers ;  &gt; Aged 55 years and over ;  &gt; Females ;</v>
          </cell>
          <cell r="EN1" t="str">
            <v>New South Wales ;  &gt;&gt;&gt; Considered too young by employers ;  &gt;&gt; Aged 55-64 years ;  Persons ;</v>
          </cell>
          <cell r="EO1" t="str">
            <v>New South Wales ;  &gt;&gt;&gt; Considered too young by employers ;  &gt;&gt; Aged 55-64 years ;  &gt; Males ;</v>
          </cell>
          <cell r="EP1" t="str">
            <v>New South Wales ;  &gt;&gt;&gt; Considered too young by employers ;  &gt;&gt; Aged 55-64 years ;  &gt; Females ;</v>
          </cell>
          <cell r="EQ1" t="str">
            <v>New South Wales ;  &gt;&gt;&gt; Considered too young by employers ;  &gt;&gt; Aged 65 years and over ;  Persons ;</v>
          </cell>
          <cell r="ER1" t="str">
            <v>New South Wales ;  &gt;&gt;&gt; Considered too young by employers ;  &gt;&gt; Aged 65 years and over ;  &gt; Males ;</v>
          </cell>
          <cell r="ES1" t="str">
            <v>New South Wales ;  &gt;&gt;&gt; Considered too young by employers ;  &gt;&gt; Aged 65 years and over ;  &gt; Females ;</v>
          </cell>
          <cell r="ET1" t="str">
            <v>New South Wales ;  &gt;&gt;&gt; Considered too old by employers ;  Persons ;</v>
          </cell>
          <cell r="EU1" t="str">
            <v>New South Wales ;  &gt;&gt;&gt; Considered too old by employers ;  &gt; Males ;</v>
          </cell>
          <cell r="EV1" t="str">
            <v>New South Wales ;  &gt;&gt;&gt; Considered too old by employers ;  &gt; Females ;</v>
          </cell>
          <cell r="EW1" t="str">
            <v>New South Wales ;  &gt;&gt;&gt; Considered too old by employers ;  Aged 15-64 years ;  Persons ;</v>
          </cell>
          <cell r="EX1" t="str">
            <v>New South Wales ;  &gt;&gt;&gt; Considered too old by employers ;  Aged 15-64 years ;  &gt; Males ;</v>
          </cell>
          <cell r="EY1" t="str">
            <v>New South Wales ;  &gt;&gt;&gt; Considered too old by employers ;  Aged 15-64 years ;  &gt; Females ;</v>
          </cell>
          <cell r="EZ1" t="str">
            <v>New South Wales ;  &gt;&gt;&gt; Considered too old by employers ;  &gt; Aged 15-24 years ;  Persons ;</v>
          </cell>
          <cell r="FA1" t="str">
            <v>New South Wales ;  &gt;&gt;&gt; Considered too old by employers ;  &gt; Aged 15-24 years ;  &gt; Males ;</v>
          </cell>
          <cell r="FB1" t="str">
            <v>New South Wales ;  &gt;&gt;&gt; Considered too old by employers ;  &gt; Aged 15-24 years ;  &gt; Females ;</v>
          </cell>
          <cell r="FC1" t="str">
            <v>New South Wales ;  &gt;&gt;&gt; Considered too old by employers ;  &gt; Aged 25-34 years ;  Persons ;</v>
          </cell>
          <cell r="FD1" t="str">
            <v>New South Wales ;  &gt;&gt;&gt; Considered too old by employers ;  &gt; Aged 25-34 years ;  &gt; Males ;</v>
          </cell>
          <cell r="FE1" t="str">
            <v>New South Wales ;  &gt;&gt;&gt; Considered too old by employers ;  &gt; Aged 25-34 years ;  &gt; Females ;</v>
          </cell>
          <cell r="FF1" t="str">
            <v>New South Wales ;  &gt;&gt;&gt; Considered too old by employers ;  &gt; Aged 35-44 years ;  Persons ;</v>
          </cell>
          <cell r="FG1" t="str">
            <v>New South Wales ;  &gt;&gt;&gt; Considered too old by employers ;  &gt; Aged 35-44 years ;  &gt; Males ;</v>
          </cell>
          <cell r="FH1" t="str">
            <v>New South Wales ;  &gt;&gt;&gt; Considered too old by employers ;  &gt; Aged 35-44 years ;  &gt; Females ;</v>
          </cell>
          <cell r="FI1" t="str">
            <v>New South Wales ;  &gt;&gt;&gt; Considered too old by employers ;  &gt; Aged 45-54 years ;  Persons ;</v>
          </cell>
          <cell r="FJ1" t="str">
            <v>New South Wales ;  &gt;&gt;&gt; Considered too old by employers ;  &gt; Aged 45-54 years ;  &gt; Males ;</v>
          </cell>
          <cell r="FK1" t="str">
            <v>New South Wales ;  &gt;&gt;&gt; Considered too old by employers ;  &gt; Aged 45-54 years ;  &gt; Females ;</v>
          </cell>
          <cell r="FL1" t="str">
            <v>New South Wales ;  &gt;&gt;&gt; Considered too old by employers ;  &gt; Aged 55 years and over ;  Persons ;</v>
          </cell>
          <cell r="FM1" t="str">
            <v>New South Wales ;  &gt;&gt;&gt; Considered too old by employers ;  &gt; Aged 55 years and over ;  &gt; Males ;</v>
          </cell>
          <cell r="FN1" t="str">
            <v>New South Wales ;  &gt;&gt;&gt; Considered too old by employers ;  &gt; Aged 55 years and over ;  &gt; Females ;</v>
          </cell>
          <cell r="FO1" t="str">
            <v>New South Wales ;  &gt;&gt;&gt; Considered too old by employers ;  &gt;&gt; Aged 55-64 years ;  Persons ;</v>
          </cell>
          <cell r="FP1" t="str">
            <v>New South Wales ;  &gt;&gt;&gt; Considered too old by employers ;  &gt;&gt; Aged 55-64 years ;  &gt; Males ;</v>
          </cell>
          <cell r="FQ1" t="str">
            <v>New South Wales ;  &gt;&gt;&gt; Considered too old by employers ;  &gt;&gt; Aged 55-64 years ;  &gt; Females ;</v>
          </cell>
          <cell r="FR1" t="str">
            <v>New South Wales ;  &gt;&gt;&gt; Considered too old by employers ;  &gt;&gt; Aged 65 years and over ;  Persons ;</v>
          </cell>
          <cell r="FS1" t="str">
            <v>New South Wales ;  &gt;&gt;&gt; Considered too old by employers ;  &gt;&gt; Aged 65 years and over ;  &gt; Males ;</v>
          </cell>
          <cell r="FT1" t="str">
            <v>New South Wales ;  &gt;&gt;&gt; Considered too old by employers ;  &gt;&gt; Aged 65 years and over ;  &gt; Females ;</v>
          </cell>
          <cell r="FU1" t="str">
            <v>New South Wales ;  &gt;&gt; Insufficient work experience ;  Persons ;</v>
          </cell>
          <cell r="FV1" t="str">
            <v>New South Wales ;  &gt;&gt; Insufficient work experience ;  &gt; Males ;</v>
          </cell>
          <cell r="FW1" t="str">
            <v>New South Wales ;  &gt;&gt; Insufficient work experience ;  &gt; Females ;</v>
          </cell>
          <cell r="FX1" t="str">
            <v>New South Wales ;  &gt;&gt; Insufficient work experience ;  Aged 15-64 years ;  Persons ;</v>
          </cell>
          <cell r="FY1" t="str">
            <v>New South Wales ;  &gt;&gt; Insufficient work experience ;  Aged 15-64 years ;  &gt; Males ;</v>
          </cell>
          <cell r="FZ1" t="str">
            <v>New South Wales ;  &gt;&gt; Insufficient work experience ;  Aged 15-64 years ;  &gt; Females ;</v>
          </cell>
          <cell r="GA1" t="str">
            <v>New South Wales ;  &gt;&gt; Insufficient work experience ;  &gt; Aged 15-24 years ;  Persons ;</v>
          </cell>
          <cell r="GB1" t="str">
            <v>New South Wales ;  &gt;&gt; Insufficient work experience ;  &gt; Aged 15-24 years ;  &gt; Males ;</v>
          </cell>
          <cell r="GC1" t="str">
            <v>New South Wales ;  &gt;&gt; Insufficient work experience ;  &gt; Aged 15-24 years ;  &gt; Females ;</v>
          </cell>
          <cell r="GD1" t="str">
            <v>New South Wales ;  &gt;&gt; Insufficient work experience ;  &gt; Aged 25-34 years ;  Persons ;</v>
          </cell>
          <cell r="GE1" t="str">
            <v>New South Wales ;  &gt;&gt; Insufficient work experience ;  &gt; Aged 25-34 years ;  &gt; Males ;</v>
          </cell>
          <cell r="GF1" t="str">
            <v>New South Wales ;  &gt;&gt; Insufficient work experience ;  &gt; Aged 25-34 years ;  &gt; Females ;</v>
          </cell>
          <cell r="GG1" t="str">
            <v>New South Wales ;  &gt;&gt; Insufficient work experience ;  &gt; Aged 35-44 years ;  Persons ;</v>
          </cell>
          <cell r="GH1" t="str">
            <v>New South Wales ;  &gt;&gt; Insufficient work experience ;  &gt; Aged 35-44 years ;  &gt; Males ;</v>
          </cell>
          <cell r="GI1" t="str">
            <v>New South Wales ;  &gt;&gt; Insufficient work experience ;  &gt; Aged 35-44 years ;  &gt; Females ;</v>
          </cell>
          <cell r="GJ1" t="str">
            <v>New South Wales ;  &gt;&gt; Insufficient work experience ;  &gt; Aged 45-54 years ;  Persons ;</v>
          </cell>
          <cell r="GK1" t="str">
            <v>New South Wales ;  &gt;&gt; Insufficient work experience ;  &gt; Aged 45-54 years ;  &gt; Males ;</v>
          </cell>
          <cell r="GL1" t="str">
            <v>New South Wales ;  &gt;&gt; Insufficient work experience ;  &gt; Aged 45-54 years ;  &gt; Females ;</v>
          </cell>
          <cell r="GM1" t="str">
            <v>New South Wales ;  &gt;&gt; Insufficient work experience ;  &gt; Aged 55 years and over ;  Persons ;</v>
          </cell>
          <cell r="GN1" t="str">
            <v>New South Wales ;  &gt;&gt; Insufficient work experience ;  &gt; Aged 55 years and over ;  &gt; Males ;</v>
          </cell>
          <cell r="GO1" t="str">
            <v>New South Wales ;  &gt;&gt; Insufficient work experience ;  &gt; Aged 55 years and over ;  &gt; Females ;</v>
          </cell>
          <cell r="GP1" t="str">
            <v>New South Wales ;  &gt;&gt; Insufficient work experience ;  &gt;&gt; Aged 55-64 years ;  Persons ;</v>
          </cell>
          <cell r="GQ1" t="str">
            <v>New South Wales ;  &gt;&gt; Insufficient work experience ;  &gt;&gt; Aged 55-64 years ;  &gt; Males ;</v>
          </cell>
          <cell r="GR1" t="str">
            <v>New South Wales ;  &gt;&gt; Insufficient work experience ;  &gt;&gt; Aged 55-64 years ;  &gt; Females ;</v>
          </cell>
          <cell r="GS1" t="str">
            <v>New South Wales ;  &gt;&gt; Insufficient work experience ;  &gt;&gt; Aged 65 years and over ;  Persons ;</v>
          </cell>
          <cell r="GT1" t="str">
            <v>New South Wales ;  &gt;&gt; Insufficient work experience ;  &gt;&gt; Aged 65 years and over ;  &gt; Males ;</v>
          </cell>
          <cell r="GU1" t="str">
            <v>New South Wales ;  &gt;&gt; Insufficient work experience ;  &gt;&gt; Aged 65 years and over ;  &gt; Females ;</v>
          </cell>
          <cell r="GV1" t="str">
            <v>New South Wales ;  &gt;&gt; No vacancies at all ;  Persons ;</v>
          </cell>
          <cell r="GW1" t="str">
            <v>New South Wales ;  &gt;&gt; No vacancies at all ;  &gt; Males ;</v>
          </cell>
          <cell r="GX1" t="str">
            <v>New South Wales ;  &gt;&gt; No vacancies at all ;  &gt; Females ;</v>
          </cell>
          <cell r="GY1" t="str">
            <v>New South Wales ;  &gt;&gt; No vacancies at all ;  Aged 15-64 years ;  Persons ;</v>
          </cell>
          <cell r="GZ1" t="str">
            <v>New South Wales ;  &gt;&gt; No vacancies at all ;  Aged 15-64 years ;  &gt; Males ;</v>
          </cell>
          <cell r="HA1" t="str">
            <v>New South Wales ;  &gt;&gt; No vacancies at all ;  Aged 15-64 years ;  &gt; Females ;</v>
          </cell>
          <cell r="HB1" t="str">
            <v>New South Wales ;  &gt;&gt; No vacancies at all ;  &gt; Aged 15-24 years ;  Persons ;</v>
          </cell>
          <cell r="HC1" t="str">
            <v>New South Wales ;  &gt;&gt; No vacancies at all ;  &gt; Aged 15-24 years ;  &gt; Males ;</v>
          </cell>
          <cell r="HD1" t="str">
            <v>New South Wales ;  &gt;&gt; No vacancies at all ;  &gt; Aged 15-24 years ;  &gt; Females ;</v>
          </cell>
          <cell r="HE1" t="str">
            <v>New South Wales ;  &gt;&gt; No vacancies at all ;  &gt; Aged 25-34 years ;  Persons ;</v>
          </cell>
          <cell r="HF1" t="str">
            <v>New South Wales ;  &gt;&gt; No vacancies at all ;  &gt; Aged 25-34 years ;  &gt; Males ;</v>
          </cell>
          <cell r="HG1" t="str">
            <v>New South Wales ;  &gt;&gt; No vacancies at all ;  &gt; Aged 25-34 years ;  &gt; Females ;</v>
          </cell>
          <cell r="HH1" t="str">
            <v>New South Wales ;  &gt;&gt; No vacancies at all ;  &gt; Aged 35-44 years ;  Persons ;</v>
          </cell>
          <cell r="HI1" t="str">
            <v>New South Wales ;  &gt;&gt; No vacancies at all ;  &gt; Aged 35-44 years ;  &gt; Males ;</v>
          </cell>
          <cell r="HJ1" t="str">
            <v>New South Wales ;  &gt;&gt; No vacancies at all ;  &gt; Aged 35-44 years ;  &gt; Females ;</v>
          </cell>
          <cell r="HK1" t="str">
            <v>New South Wales ;  &gt;&gt; No vacancies at all ;  &gt; Aged 45-54 years ;  Persons ;</v>
          </cell>
          <cell r="HL1" t="str">
            <v>New South Wales ;  &gt;&gt; No vacancies at all ;  &gt; Aged 45-54 years ;  &gt; Males ;</v>
          </cell>
          <cell r="HM1" t="str">
            <v>New South Wales ;  &gt;&gt; No vacancies at all ;  &gt; Aged 45-54 years ;  &gt; Females ;</v>
          </cell>
          <cell r="HN1" t="str">
            <v>New South Wales ;  &gt;&gt; No vacancies at all ;  &gt; Aged 55 years and over ;  Persons ;</v>
          </cell>
          <cell r="HO1" t="str">
            <v>New South Wales ;  &gt;&gt; No vacancies at all ;  &gt; Aged 55 years and over ;  &gt; Males ;</v>
          </cell>
          <cell r="HP1" t="str">
            <v>New South Wales ;  &gt;&gt; No vacancies at all ;  &gt; Aged 55 years and over ;  &gt; Females ;</v>
          </cell>
          <cell r="HQ1" t="str">
            <v>New South Wales ;  &gt;&gt; No vacancies at all ;  &gt;&gt; Aged 55-64 years ;  Persons ;</v>
          </cell>
          <cell r="HR1" t="str">
            <v>New South Wales ;  &gt;&gt; No vacancies at all ;  &gt;&gt; Aged 55-64 years ;  &gt; Males ;</v>
          </cell>
          <cell r="HS1" t="str">
            <v>New South Wales ;  &gt;&gt; No vacancies at all ;  &gt;&gt; Aged 55-64 years ;  &gt; Females ;</v>
          </cell>
          <cell r="HT1" t="str">
            <v>New South Wales ;  &gt;&gt; No vacancies at all ;  &gt;&gt; Aged 65 years and over ;  Persons ;</v>
          </cell>
          <cell r="HU1" t="str">
            <v>New South Wales ;  &gt;&gt; No vacancies at all ;  &gt;&gt; Aged 65 years and over ;  &gt; Males ;</v>
          </cell>
          <cell r="HV1" t="str">
            <v>New South Wales ;  &gt;&gt; No vacancies at all ;  &gt;&gt; Aged 65 years and over ;  &gt; Females ;</v>
          </cell>
          <cell r="HW1" t="str">
            <v>New South Wales ;  &gt;&gt; No vacancies in line of work ;  Persons ;</v>
          </cell>
          <cell r="HX1" t="str">
            <v>New South Wales ;  &gt;&gt; No vacancies in line of work ;  &gt; Males ;</v>
          </cell>
          <cell r="HY1" t="str">
            <v>New South Wales ;  &gt;&gt; No vacancies in line of work ;  &gt; Females ;</v>
          </cell>
          <cell r="HZ1" t="str">
            <v>New South Wales ;  &gt;&gt; No vacancies in line of work ;  Aged 15-64 years ;  Persons ;</v>
          </cell>
          <cell r="IA1" t="str">
            <v>New South Wales ;  &gt;&gt; No vacancies in line of work ;  Aged 15-64 years ;  &gt; Males ;</v>
          </cell>
          <cell r="IB1" t="str">
            <v>New South Wales ;  &gt;&gt; No vacancies in line of work ;  Aged 15-64 years ;  &gt; Females ;</v>
          </cell>
          <cell r="IC1" t="str">
            <v>New South Wales ;  &gt;&gt; No vacancies in line of work ;  &gt; Aged 15-24 years ;  Persons ;</v>
          </cell>
          <cell r="ID1" t="str">
            <v>New South Wales ;  &gt;&gt; No vacancies in line of work ;  &gt; Aged 15-24 years ;  &gt; Males ;</v>
          </cell>
          <cell r="IE1" t="str">
            <v>New South Wales ;  &gt;&gt; No vacancies in line of work ;  &gt; Aged 15-24 years ;  &gt; Females ;</v>
          </cell>
          <cell r="IF1" t="str">
            <v>New South Wales ;  &gt;&gt; No vacancies in line of work ;  &gt; Aged 25-34 years ;  Persons ;</v>
          </cell>
          <cell r="IG1" t="str">
            <v>New South Wales ;  &gt;&gt; No vacancies in line of work ;  &gt; Aged 25-34 years ;  &gt; Males ;</v>
          </cell>
          <cell r="IH1" t="str">
            <v>New South Wales ;  &gt;&gt; No vacancies in line of work ;  &gt; Aged 25-34 years ;  &gt; Females ;</v>
          </cell>
          <cell r="II1" t="str">
            <v>New South Wales ;  &gt;&gt; No vacancies in line of work ;  &gt; Aged 35-44 years ;  Persons ;</v>
          </cell>
          <cell r="IJ1" t="str">
            <v>New South Wales ;  &gt;&gt; No vacancies in line of work ;  &gt; Aged 35-44 years ;  &gt; Males ;</v>
          </cell>
          <cell r="IK1" t="str">
            <v>New South Wales ;  &gt;&gt; No vacancies in line of work ;  &gt; Aged 35-44 years ;  &gt; Females ;</v>
          </cell>
          <cell r="IL1" t="str">
            <v>New South Wales ;  &gt;&gt; No vacancies in line of work ;  &gt; Aged 45-54 years ;  Persons ;</v>
          </cell>
          <cell r="IM1" t="str">
            <v>New South Wales ;  &gt;&gt; No vacancies in line of work ;  &gt; Aged 45-54 years ;  &gt; Males ;</v>
          </cell>
          <cell r="IN1" t="str">
            <v>New South Wales ;  &gt;&gt; No vacancies in line of work ;  &gt; Aged 45-54 years ;  &gt; Females ;</v>
          </cell>
          <cell r="IO1" t="str">
            <v>New South Wales ;  &gt;&gt; No vacancies in line of work ;  &gt; Aged 55 years and over ;  Persons ;</v>
          </cell>
          <cell r="IP1" t="str">
            <v>New South Wales ;  &gt;&gt; No vacancies in line of work ;  &gt; Aged 55 years and over ;  &gt; Males ;</v>
          </cell>
          <cell r="IQ1" t="str">
            <v>New South Wales ;  &gt;&gt; No vacancies in line of work ;  &gt; Aged 55 years and over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A126242394T</v>
          </cell>
          <cell r="C10" t="str">
            <v>A126235410X</v>
          </cell>
          <cell r="D10" t="str">
            <v>A126249666L</v>
          </cell>
          <cell r="E10" t="str">
            <v>A126242538T</v>
          </cell>
          <cell r="F10" t="str">
            <v>A126235050F</v>
          </cell>
          <cell r="G10" t="str">
            <v>A126249306J</v>
          </cell>
          <cell r="H10" t="str">
            <v>A126242178X</v>
          </cell>
          <cell r="I10" t="str">
            <v>A126235770C</v>
          </cell>
          <cell r="J10" t="str">
            <v>A126250026L</v>
          </cell>
          <cell r="K10" t="str">
            <v>A126242898W</v>
          </cell>
          <cell r="L10" t="str">
            <v>A126235482K</v>
          </cell>
          <cell r="M10" t="str">
            <v>A126249738L</v>
          </cell>
          <cell r="N10" t="str">
            <v>A126242610X</v>
          </cell>
          <cell r="O10" t="str">
            <v>A126235134R</v>
          </cell>
          <cell r="P10" t="str">
            <v>A126249390K</v>
          </cell>
          <cell r="Q10" t="str">
            <v>A126242262R</v>
          </cell>
          <cell r="R10" t="str">
            <v>A126235566V</v>
          </cell>
          <cell r="S10" t="str">
            <v>A126249822C</v>
          </cell>
          <cell r="T10" t="str">
            <v>A126242694V</v>
          </cell>
          <cell r="U10" t="str">
            <v>A126235206R</v>
          </cell>
          <cell r="V10" t="str">
            <v>A126249462K</v>
          </cell>
          <cell r="W10" t="str">
            <v>A126242334R</v>
          </cell>
          <cell r="X10" t="str">
            <v>A126235710A</v>
          </cell>
          <cell r="Y10" t="str">
            <v>A126249966R</v>
          </cell>
          <cell r="Z10" t="str">
            <v>A126242838V</v>
          </cell>
          <cell r="AA10" t="str">
            <v>A126235278A</v>
          </cell>
          <cell r="AB10" t="str">
            <v>A126249534K</v>
          </cell>
          <cell r="AC10" t="str">
            <v>A126242406R</v>
          </cell>
          <cell r="AD10" t="str">
            <v>A126235422J</v>
          </cell>
          <cell r="AE10" t="str">
            <v>A126249678W</v>
          </cell>
          <cell r="AF10" t="str">
            <v>A126242550J</v>
          </cell>
          <cell r="AG10" t="str">
            <v>A126235062R</v>
          </cell>
          <cell r="AH10" t="str">
            <v>A126249318T</v>
          </cell>
          <cell r="AI10" t="str">
            <v>A126242190R</v>
          </cell>
          <cell r="AJ10" t="str">
            <v>A126235782L</v>
          </cell>
          <cell r="AK10" t="str">
            <v>A126250038W</v>
          </cell>
          <cell r="AL10" t="str">
            <v>A126242910A</v>
          </cell>
          <cell r="AM10" t="str">
            <v>A126235494V</v>
          </cell>
          <cell r="AN10" t="str">
            <v>A126249750C</v>
          </cell>
          <cell r="AO10" t="str">
            <v>A126242622J</v>
          </cell>
          <cell r="AP10" t="str">
            <v>A126235102W</v>
          </cell>
          <cell r="AQ10" t="str">
            <v>A126249358K</v>
          </cell>
          <cell r="AR10" t="str">
            <v>A126242230W</v>
          </cell>
          <cell r="AS10" t="str">
            <v>A126235534A</v>
          </cell>
          <cell r="AT10" t="str">
            <v>A126249790W</v>
          </cell>
          <cell r="AU10" t="str">
            <v>A126242662A</v>
          </cell>
          <cell r="AV10" t="str">
            <v>A126235174J</v>
          </cell>
          <cell r="AW10" t="str">
            <v>A126249430T</v>
          </cell>
          <cell r="AX10" t="str">
            <v>A126242302W</v>
          </cell>
          <cell r="AY10" t="str">
            <v>A126235678L</v>
          </cell>
          <cell r="AZ10" t="str">
            <v>A126249934W</v>
          </cell>
          <cell r="BA10" t="str">
            <v>A126242806A</v>
          </cell>
          <cell r="BB10" t="str">
            <v>A126235246J</v>
          </cell>
          <cell r="BC10" t="str">
            <v>A126249502T</v>
          </cell>
          <cell r="BD10" t="str">
            <v>A126242374J</v>
          </cell>
          <cell r="BE10" t="str">
            <v>A126235390A</v>
          </cell>
          <cell r="BF10" t="str">
            <v>A126249646C</v>
          </cell>
          <cell r="BG10" t="str">
            <v>A126242518J</v>
          </cell>
          <cell r="BH10" t="str">
            <v>A126235030W</v>
          </cell>
          <cell r="BI10" t="str">
            <v>A126249286K</v>
          </cell>
          <cell r="BJ10" t="str">
            <v>A126242158R</v>
          </cell>
          <cell r="BK10" t="str">
            <v>A126235750V</v>
          </cell>
          <cell r="BL10" t="str">
            <v>A126250006C</v>
          </cell>
          <cell r="BM10" t="str">
            <v>A126242878L</v>
          </cell>
          <cell r="BN10" t="str">
            <v>A126235462A</v>
          </cell>
          <cell r="BO10" t="str">
            <v>A126249718C</v>
          </cell>
          <cell r="BP10" t="str">
            <v>A126242590A</v>
          </cell>
          <cell r="BQ10" t="str">
            <v>A126235138X</v>
          </cell>
          <cell r="BR10" t="str">
            <v>A126249394V</v>
          </cell>
          <cell r="BS10" t="str">
            <v>A126242266X</v>
          </cell>
          <cell r="BT10" t="str">
            <v>A126235570K</v>
          </cell>
          <cell r="BU10" t="str">
            <v>A126249826L</v>
          </cell>
          <cell r="BV10" t="str">
            <v>A126242698C</v>
          </cell>
          <cell r="BW10" t="str">
            <v>A126235210F</v>
          </cell>
          <cell r="BX10" t="str">
            <v>A126249466V</v>
          </cell>
          <cell r="BY10" t="str">
            <v>A126242338X</v>
          </cell>
          <cell r="BZ10" t="str">
            <v>A126235714K</v>
          </cell>
          <cell r="CA10" t="str">
            <v>A126249970F</v>
          </cell>
          <cell r="CB10" t="str">
            <v>A126242842K</v>
          </cell>
          <cell r="CC10" t="str">
            <v>A126235282T</v>
          </cell>
          <cell r="CD10" t="str">
            <v>A126249538V</v>
          </cell>
          <cell r="CE10" t="str">
            <v>A126242410F</v>
          </cell>
          <cell r="CF10" t="str">
            <v>A126235426T</v>
          </cell>
          <cell r="CG10" t="str">
            <v>A126249682L</v>
          </cell>
          <cell r="CH10" t="str">
            <v>A126242554T</v>
          </cell>
          <cell r="CI10" t="str">
            <v>A126235066X</v>
          </cell>
          <cell r="CJ10" t="str">
            <v>A126249322J</v>
          </cell>
          <cell r="CK10" t="str">
            <v>A126242194X</v>
          </cell>
          <cell r="CL10" t="str">
            <v>A126235786W</v>
          </cell>
          <cell r="CM10" t="str">
            <v>A126250042L</v>
          </cell>
          <cell r="CN10" t="str">
            <v>A126242914K</v>
          </cell>
          <cell r="CO10" t="str">
            <v>A126235498C</v>
          </cell>
          <cell r="CP10" t="str">
            <v>A126249754L</v>
          </cell>
          <cell r="CQ10" t="str">
            <v>A126242626T</v>
          </cell>
          <cell r="CR10" t="str">
            <v>A126235142R</v>
          </cell>
          <cell r="CS10" t="str">
            <v>A126249398C</v>
          </cell>
          <cell r="CT10" t="str">
            <v>A126242270R</v>
          </cell>
          <cell r="CU10" t="str">
            <v>A126235574V</v>
          </cell>
          <cell r="CV10" t="str">
            <v>A126249830C</v>
          </cell>
          <cell r="CW10" t="str">
            <v>A126242702J</v>
          </cell>
          <cell r="CX10" t="str">
            <v>A126235214R</v>
          </cell>
          <cell r="CY10" t="str">
            <v>A126249470K</v>
          </cell>
          <cell r="CZ10" t="str">
            <v>A126242342R</v>
          </cell>
          <cell r="DA10" t="str">
            <v>A126235718V</v>
          </cell>
          <cell r="DB10" t="str">
            <v>A126249974R</v>
          </cell>
          <cell r="DC10" t="str">
            <v>A126242846V</v>
          </cell>
          <cell r="DD10" t="str">
            <v>A126235286A</v>
          </cell>
          <cell r="DE10" t="str">
            <v>A126249542K</v>
          </cell>
          <cell r="DF10" t="str">
            <v>A126242414R</v>
          </cell>
          <cell r="DG10" t="str">
            <v>A126235430J</v>
          </cell>
          <cell r="DH10" t="str">
            <v>A126249686W</v>
          </cell>
          <cell r="DI10" t="str">
            <v>A126242558A</v>
          </cell>
          <cell r="DJ10" t="str">
            <v>A126235070R</v>
          </cell>
          <cell r="DK10" t="str">
            <v>A126249326T</v>
          </cell>
          <cell r="DL10" t="str">
            <v>A126242198J</v>
          </cell>
          <cell r="DM10" t="str">
            <v>A126235790L</v>
          </cell>
          <cell r="DN10" t="str">
            <v>A126250046W</v>
          </cell>
          <cell r="DO10" t="str">
            <v>A126242918V</v>
          </cell>
          <cell r="DP10" t="str">
            <v>A126235502J</v>
          </cell>
          <cell r="DQ10" t="str">
            <v>A126249758W</v>
          </cell>
          <cell r="DR10" t="str">
            <v>A126242630J</v>
          </cell>
          <cell r="DS10" t="str">
            <v>A126235106F</v>
          </cell>
          <cell r="DT10" t="str">
            <v>A126249362A</v>
          </cell>
          <cell r="DU10" t="str">
            <v>A126242234F</v>
          </cell>
          <cell r="DV10" t="str">
            <v>A126235538K</v>
          </cell>
          <cell r="DW10" t="str">
            <v>A126249794F</v>
          </cell>
          <cell r="DX10" t="str">
            <v>A126242666K</v>
          </cell>
          <cell r="DY10" t="str">
            <v>A126235178T</v>
          </cell>
          <cell r="DZ10" t="str">
            <v>A126249434A</v>
          </cell>
          <cell r="EA10" t="str">
            <v>A126242306F</v>
          </cell>
          <cell r="EB10" t="str">
            <v>A126235682C</v>
          </cell>
          <cell r="EC10" t="str">
            <v>A126249938F</v>
          </cell>
          <cell r="ED10" t="str">
            <v>A126242810T</v>
          </cell>
          <cell r="EE10" t="str">
            <v>A126235250X</v>
          </cell>
          <cell r="EF10" t="str">
            <v>A126249506A</v>
          </cell>
          <cell r="EG10" t="str">
            <v>A126242378T</v>
          </cell>
          <cell r="EH10" t="str">
            <v>A126235394K</v>
          </cell>
          <cell r="EI10" t="str">
            <v>A126249650V</v>
          </cell>
          <cell r="EJ10" t="str">
            <v>A126242522X</v>
          </cell>
          <cell r="EK10" t="str">
            <v>A126235034F</v>
          </cell>
          <cell r="EL10" t="str">
            <v>A126249290A</v>
          </cell>
          <cell r="EM10" t="str">
            <v>A126242162F</v>
          </cell>
          <cell r="EN10" t="str">
            <v>A126235754C</v>
          </cell>
          <cell r="EO10" t="str">
            <v>A126250010V</v>
          </cell>
          <cell r="EP10" t="str">
            <v>A126242882C</v>
          </cell>
          <cell r="EQ10" t="str">
            <v>A126235466K</v>
          </cell>
          <cell r="ER10" t="str">
            <v>A126249722V</v>
          </cell>
          <cell r="ES10" t="str">
            <v>A126242594K</v>
          </cell>
          <cell r="ET10" t="str">
            <v>A126235110W</v>
          </cell>
          <cell r="EU10" t="str">
            <v>A126249366K</v>
          </cell>
          <cell r="EV10" t="str">
            <v>A126242238R</v>
          </cell>
          <cell r="EW10" t="str">
            <v>A126235542A</v>
          </cell>
          <cell r="EX10" t="str">
            <v>A126249798R</v>
          </cell>
          <cell r="EY10" t="str">
            <v>A126242670A</v>
          </cell>
          <cell r="EZ10" t="str">
            <v>A126235182J</v>
          </cell>
          <cell r="FA10" t="str">
            <v>A126249438K</v>
          </cell>
          <cell r="FB10" t="str">
            <v>A126242310W</v>
          </cell>
          <cell r="FC10" t="str">
            <v>A126235686L</v>
          </cell>
          <cell r="FD10" t="str">
            <v>A126249942W</v>
          </cell>
          <cell r="FE10" t="str">
            <v>A126242814A</v>
          </cell>
          <cell r="FF10" t="str">
            <v>A126235254J</v>
          </cell>
          <cell r="FG10" t="str">
            <v>A126249510T</v>
          </cell>
          <cell r="FH10" t="str">
            <v>A126242382J</v>
          </cell>
          <cell r="FI10" t="str">
            <v>A126235398V</v>
          </cell>
          <cell r="FJ10" t="str">
            <v>A126249654C</v>
          </cell>
          <cell r="FK10" t="str">
            <v>A126242526J</v>
          </cell>
          <cell r="FL10" t="str">
            <v>A126235038R</v>
          </cell>
          <cell r="FM10" t="str">
            <v>A126249294K</v>
          </cell>
          <cell r="FN10" t="str">
            <v>A126242166R</v>
          </cell>
          <cell r="FO10" t="str">
            <v>A126235758L</v>
          </cell>
          <cell r="FP10" t="str">
            <v>A126250014C</v>
          </cell>
          <cell r="FQ10" t="str">
            <v>A126242886L</v>
          </cell>
          <cell r="FR10" t="str">
            <v>A126235470A</v>
          </cell>
          <cell r="FS10" t="str">
            <v>A126249726C</v>
          </cell>
          <cell r="FT10" t="str">
            <v>A126242598V</v>
          </cell>
          <cell r="FU10" t="str">
            <v>A126235126R</v>
          </cell>
          <cell r="FV10" t="str">
            <v>A126249382K</v>
          </cell>
          <cell r="FW10" t="str">
            <v>A126242254R</v>
          </cell>
          <cell r="FX10" t="str">
            <v>A126235558V</v>
          </cell>
          <cell r="FY10" t="str">
            <v>A126249814C</v>
          </cell>
          <cell r="FZ10" t="str">
            <v>A126242686V</v>
          </cell>
          <cell r="GA10" t="str">
            <v>A126235198A</v>
          </cell>
          <cell r="GB10" t="str">
            <v>A126249454K</v>
          </cell>
          <cell r="GC10" t="str">
            <v>A126242326R</v>
          </cell>
          <cell r="GD10" t="str">
            <v>A126235702A</v>
          </cell>
          <cell r="GE10" t="str">
            <v>A126249958R</v>
          </cell>
          <cell r="GF10" t="str">
            <v>A126242830A</v>
          </cell>
          <cell r="GG10" t="str">
            <v>A126235270J</v>
          </cell>
          <cell r="GH10" t="str">
            <v>A126249526K</v>
          </cell>
          <cell r="GI10" t="str">
            <v>A126242398A</v>
          </cell>
          <cell r="GJ10" t="str">
            <v>A126235414J</v>
          </cell>
          <cell r="GK10" t="str">
            <v>A126249670C</v>
          </cell>
          <cell r="GL10" t="str">
            <v>A126242542J</v>
          </cell>
          <cell r="GM10" t="str">
            <v>A126235054R</v>
          </cell>
          <cell r="GN10" t="str">
            <v>A126249310X</v>
          </cell>
          <cell r="GO10" t="str">
            <v>A126242182R</v>
          </cell>
          <cell r="GP10" t="str">
            <v>A126235774L</v>
          </cell>
          <cell r="GQ10" t="str">
            <v>A126250030C</v>
          </cell>
          <cell r="GR10" t="str">
            <v>A126242902A</v>
          </cell>
          <cell r="GS10" t="str">
            <v>A126235486V</v>
          </cell>
          <cell r="GT10" t="str">
            <v>A126249742C</v>
          </cell>
          <cell r="GU10" t="str">
            <v>A126242614J</v>
          </cell>
          <cell r="GV10" t="str">
            <v>A126235094J</v>
          </cell>
          <cell r="GW10" t="str">
            <v>A126249350T</v>
          </cell>
          <cell r="GX10" t="str">
            <v>A126242222W</v>
          </cell>
          <cell r="GY10" t="str">
            <v>A126235526A</v>
          </cell>
          <cell r="GZ10" t="str">
            <v>A126249782W</v>
          </cell>
          <cell r="HA10" t="str">
            <v>A126242654A</v>
          </cell>
          <cell r="HB10" t="str">
            <v>A126235166J</v>
          </cell>
          <cell r="HC10" t="str">
            <v>A126249422T</v>
          </cell>
          <cell r="HD10" t="str">
            <v>A126242294J</v>
          </cell>
          <cell r="HE10" t="str">
            <v>A126235670V</v>
          </cell>
          <cell r="HF10" t="str">
            <v>A126249926W</v>
          </cell>
          <cell r="HG10" t="str">
            <v>A126242798L</v>
          </cell>
          <cell r="HH10" t="str">
            <v>A126235238J</v>
          </cell>
          <cell r="HI10" t="str">
            <v>A126249494C</v>
          </cell>
          <cell r="HJ10" t="str">
            <v>A126242366J</v>
          </cell>
          <cell r="HK10" t="str">
            <v>A126235382A</v>
          </cell>
          <cell r="HL10" t="str">
            <v>A126249638C</v>
          </cell>
          <cell r="HM10" t="str">
            <v>A126242510R</v>
          </cell>
          <cell r="HN10" t="str">
            <v>A126235022W</v>
          </cell>
          <cell r="HO10" t="str">
            <v>A126249278K</v>
          </cell>
          <cell r="HP10" t="str">
            <v>A126242150W</v>
          </cell>
          <cell r="HQ10" t="str">
            <v>A126235742V</v>
          </cell>
          <cell r="HR10" t="str">
            <v>A126249998J</v>
          </cell>
          <cell r="HS10" t="str">
            <v>A126242870V</v>
          </cell>
          <cell r="HT10" t="str">
            <v>A126235454A</v>
          </cell>
          <cell r="HU10" t="str">
            <v>A126249710K</v>
          </cell>
          <cell r="HV10" t="str">
            <v>A126242582A</v>
          </cell>
          <cell r="HW10" t="str">
            <v>A126235146X</v>
          </cell>
          <cell r="HX10" t="str">
            <v>A126249402J</v>
          </cell>
          <cell r="HY10" t="str">
            <v>A126242274X</v>
          </cell>
          <cell r="HZ10" t="str">
            <v>A126235578C</v>
          </cell>
          <cell r="IA10" t="str">
            <v>A126249834L</v>
          </cell>
          <cell r="IB10" t="str">
            <v>A126242706T</v>
          </cell>
          <cell r="IC10" t="str">
            <v>A126235218X</v>
          </cell>
          <cell r="ID10" t="str">
            <v>A126249474V</v>
          </cell>
          <cell r="IE10" t="str">
            <v>A126242346X</v>
          </cell>
          <cell r="IF10" t="str">
            <v>A126235722K</v>
          </cell>
          <cell r="IG10" t="str">
            <v>A126249978X</v>
          </cell>
          <cell r="IH10" t="str">
            <v>A126242850K</v>
          </cell>
          <cell r="II10" t="str">
            <v>A126235290T</v>
          </cell>
          <cell r="IJ10" t="str">
            <v>A126249546V</v>
          </cell>
          <cell r="IK10" t="str">
            <v>A126242418X</v>
          </cell>
          <cell r="IL10" t="str">
            <v>A126235434T</v>
          </cell>
          <cell r="IM10" t="str">
            <v>A126249690L</v>
          </cell>
          <cell r="IN10" t="str">
            <v>A126242562T</v>
          </cell>
          <cell r="IO10" t="str">
            <v>A126235074X</v>
          </cell>
          <cell r="IP10" t="str">
            <v>A126249330J</v>
          </cell>
          <cell r="IQ10" t="str">
            <v>A126242202L</v>
          </cell>
        </row>
        <row r="11">
          <cell r="B11">
            <v>23.11</v>
          </cell>
          <cell r="C11">
            <v>31.864000000000001</v>
          </cell>
          <cell r="D11">
            <v>14.452999999999999</v>
          </cell>
          <cell r="E11">
            <v>17.411000000000001</v>
          </cell>
          <cell r="F11">
            <v>27.911000000000001</v>
          </cell>
          <cell r="G11">
            <v>18.026</v>
          </cell>
          <cell r="H11">
            <v>9.8849999999999998</v>
          </cell>
          <cell r="I11">
            <v>25.181999999999999</v>
          </cell>
          <cell r="J11">
            <v>16.709</v>
          </cell>
          <cell r="K11">
            <v>8.4730000000000008</v>
          </cell>
          <cell r="L11">
            <v>2.7290000000000001</v>
          </cell>
          <cell r="M11">
            <v>1.3169999999999999</v>
          </cell>
          <cell r="N11">
            <v>1.4119999999999999</v>
          </cell>
          <cell r="O11">
            <v>216.69900000000001</v>
          </cell>
          <cell r="P11">
            <v>116.23099999999999</v>
          </cell>
          <cell r="Q11">
            <v>100.468</v>
          </cell>
          <cell r="R11">
            <v>214.928</v>
          </cell>
          <cell r="S11">
            <v>114.914</v>
          </cell>
          <cell r="T11">
            <v>100.014</v>
          </cell>
          <cell r="U11">
            <v>70.954999999999998</v>
          </cell>
          <cell r="V11">
            <v>39.201999999999998</v>
          </cell>
          <cell r="W11">
            <v>31.753</v>
          </cell>
          <cell r="X11">
            <v>52.372</v>
          </cell>
          <cell r="Y11">
            <v>27.992999999999999</v>
          </cell>
          <cell r="Z11">
            <v>24.379000000000001</v>
          </cell>
          <cell r="AA11">
            <v>39.677</v>
          </cell>
          <cell r="AB11">
            <v>17.648</v>
          </cell>
          <cell r="AC11">
            <v>22.029</v>
          </cell>
          <cell r="AD11">
            <v>27.751999999999999</v>
          </cell>
          <cell r="AE11">
            <v>13.848000000000001</v>
          </cell>
          <cell r="AF11">
            <v>13.904</v>
          </cell>
          <cell r="AG11">
            <v>25.943000000000001</v>
          </cell>
          <cell r="AH11">
            <v>17.541</v>
          </cell>
          <cell r="AI11">
            <v>8.4019999999999992</v>
          </cell>
          <cell r="AJ11">
            <v>24.172000000000001</v>
          </cell>
          <cell r="AK11">
            <v>16.224</v>
          </cell>
          <cell r="AL11">
            <v>7.9480000000000004</v>
          </cell>
          <cell r="AM11">
            <v>1.77</v>
          </cell>
          <cell r="AN11">
            <v>1.3169999999999999</v>
          </cell>
          <cell r="AO11">
            <v>0.45400000000000001</v>
          </cell>
          <cell r="AP11">
            <v>43.121000000000002</v>
          </cell>
          <cell r="AQ11">
            <v>23.631</v>
          </cell>
          <cell r="AR11">
            <v>19.489999999999998</v>
          </cell>
          <cell r="AS11">
            <v>43.121000000000002</v>
          </cell>
          <cell r="AT11">
            <v>23.631</v>
          </cell>
          <cell r="AU11">
            <v>19.489999999999998</v>
          </cell>
          <cell r="AV11">
            <v>18.934000000000001</v>
          </cell>
          <cell r="AW11">
            <v>10.069000000000001</v>
          </cell>
          <cell r="AX11">
            <v>8.8650000000000002</v>
          </cell>
          <cell r="AY11">
            <v>11.532</v>
          </cell>
          <cell r="AZ11">
            <v>4.9829999999999997</v>
          </cell>
          <cell r="BA11">
            <v>6.5490000000000004</v>
          </cell>
          <cell r="BB11">
            <v>6.5549999999999997</v>
          </cell>
          <cell r="BC11">
            <v>4.4130000000000003</v>
          </cell>
          <cell r="BD11">
            <v>2.1419999999999999</v>
          </cell>
          <cell r="BE11">
            <v>3.61</v>
          </cell>
          <cell r="BF11">
            <v>2.653</v>
          </cell>
          <cell r="BG11">
            <v>0.95699999999999996</v>
          </cell>
          <cell r="BH11">
            <v>2.4910000000000001</v>
          </cell>
          <cell r="BI11">
            <v>1.5129999999999999</v>
          </cell>
          <cell r="BJ11">
            <v>0.97799999999999998</v>
          </cell>
          <cell r="BK11">
            <v>2.4910000000000001</v>
          </cell>
          <cell r="BL11">
            <v>1.5129999999999999</v>
          </cell>
          <cell r="BM11">
            <v>0.97799999999999998</v>
          </cell>
          <cell r="BN11">
            <v>0</v>
          </cell>
          <cell r="BO11">
            <v>0</v>
          </cell>
          <cell r="BP11">
            <v>0</v>
          </cell>
          <cell r="BQ11">
            <v>14.395</v>
          </cell>
          <cell r="BR11">
            <v>5.7990000000000004</v>
          </cell>
          <cell r="BS11">
            <v>8.5960000000000001</v>
          </cell>
          <cell r="BT11">
            <v>14.395</v>
          </cell>
          <cell r="BU11">
            <v>5.7990000000000004</v>
          </cell>
          <cell r="BV11">
            <v>8.5960000000000001</v>
          </cell>
          <cell r="BW11">
            <v>5.617</v>
          </cell>
          <cell r="BX11">
            <v>2.5760000000000001</v>
          </cell>
          <cell r="BY11">
            <v>3.0409999999999999</v>
          </cell>
          <cell r="BZ11">
            <v>1.5580000000000001</v>
          </cell>
          <cell r="CA11">
            <v>0.51500000000000001</v>
          </cell>
          <cell r="CB11">
            <v>1.0429999999999999</v>
          </cell>
          <cell r="CC11">
            <v>4.0060000000000002</v>
          </cell>
          <cell r="CD11">
            <v>0.66100000000000003</v>
          </cell>
          <cell r="CE11">
            <v>3.3450000000000002</v>
          </cell>
          <cell r="CF11">
            <v>1.589</v>
          </cell>
          <cell r="CG11">
            <v>0.42099999999999999</v>
          </cell>
          <cell r="CH11">
            <v>1.1679999999999999</v>
          </cell>
          <cell r="CI11">
            <v>1.625</v>
          </cell>
          <cell r="CJ11">
            <v>1.625</v>
          </cell>
          <cell r="CK11">
            <v>0</v>
          </cell>
          <cell r="CL11">
            <v>1.625</v>
          </cell>
          <cell r="CM11">
            <v>1.625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19.687999999999999</v>
          </cell>
          <cell r="CS11">
            <v>11.397</v>
          </cell>
          <cell r="CT11">
            <v>8.2910000000000004</v>
          </cell>
          <cell r="CU11">
            <v>17.917000000000002</v>
          </cell>
          <cell r="CV11">
            <v>10.08</v>
          </cell>
          <cell r="CW11">
            <v>7.8380000000000001</v>
          </cell>
          <cell r="CX11">
            <v>2.6019999999999999</v>
          </cell>
          <cell r="CY11">
            <v>0.80100000000000005</v>
          </cell>
          <cell r="CZ11">
            <v>1.8009999999999999</v>
          </cell>
          <cell r="DA11">
            <v>2.8450000000000002</v>
          </cell>
          <cell r="DB11">
            <v>1.6619999999999999</v>
          </cell>
          <cell r="DC11">
            <v>1.1839999999999999</v>
          </cell>
          <cell r="DD11">
            <v>0</v>
          </cell>
          <cell r="DE11">
            <v>0</v>
          </cell>
          <cell r="DF11">
            <v>0</v>
          </cell>
          <cell r="DG11">
            <v>3.8260000000000001</v>
          </cell>
          <cell r="DH11">
            <v>2.2970000000000002</v>
          </cell>
          <cell r="DI11">
            <v>1.5289999999999999</v>
          </cell>
          <cell r="DJ11">
            <v>10.414</v>
          </cell>
          <cell r="DK11">
            <v>6.6369999999999996</v>
          </cell>
          <cell r="DL11">
            <v>3.7770000000000001</v>
          </cell>
          <cell r="DM11">
            <v>8.6440000000000001</v>
          </cell>
          <cell r="DN11">
            <v>5.32</v>
          </cell>
          <cell r="DO11">
            <v>3.3239999999999998</v>
          </cell>
          <cell r="DP11">
            <v>1.77</v>
          </cell>
          <cell r="DQ11">
            <v>1.3169999999999999</v>
          </cell>
          <cell r="DR11">
            <v>0.45400000000000001</v>
          </cell>
          <cell r="DS11">
            <v>1.8220000000000001</v>
          </cell>
          <cell r="DT11">
            <v>1.383</v>
          </cell>
          <cell r="DU11">
            <v>0.439</v>
          </cell>
          <cell r="DV11">
            <v>1.8220000000000001</v>
          </cell>
          <cell r="DW11">
            <v>1.383</v>
          </cell>
          <cell r="DX11">
            <v>0.439</v>
          </cell>
          <cell r="DY11">
            <v>1.24</v>
          </cell>
          <cell r="DZ11">
            <v>0.80100000000000005</v>
          </cell>
          <cell r="EA11">
            <v>0.439</v>
          </cell>
          <cell r="EB11">
            <v>0.58199999999999996</v>
          </cell>
          <cell r="EC11">
            <v>0.58199999999999996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17.866</v>
          </cell>
          <cell r="EU11">
            <v>10.013999999999999</v>
          </cell>
          <cell r="EV11">
            <v>7.8520000000000003</v>
          </cell>
          <cell r="EW11">
            <v>16.096</v>
          </cell>
          <cell r="EX11">
            <v>8.6969999999999992</v>
          </cell>
          <cell r="EY11">
            <v>7.399</v>
          </cell>
          <cell r="EZ11">
            <v>1.363</v>
          </cell>
          <cell r="FA11">
            <v>0</v>
          </cell>
          <cell r="FB11">
            <v>1.363</v>
          </cell>
          <cell r="FC11">
            <v>2.2629999999999999</v>
          </cell>
          <cell r="FD11">
            <v>1.08</v>
          </cell>
          <cell r="FE11">
            <v>1.1839999999999999</v>
          </cell>
          <cell r="FF11">
            <v>0</v>
          </cell>
          <cell r="FG11">
            <v>0</v>
          </cell>
          <cell r="FH11">
            <v>0</v>
          </cell>
          <cell r="FI11">
            <v>3.8260000000000001</v>
          </cell>
          <cell r="FJ11">
            <v>2.2970000000000002</v>
          </cell>
          <cell r="FK11">
            <v>1.5289999999999999</v>
          </cell>
          <cell r="FL11">
            <v>10.414</v>
          </cell>
          <cell r="FM11">
            <v>6.6369999999999996</v>
          </cell>
          <cell r="FN11">
            <v>3.7770000000000001</v>
          </cell>
          <cell r="FO11">
            <v>8.6440000000000001</v>
          </cell>
          <cell r="FP11">
            <v>5.32</v>
          </cell>
          <cell r="FQ11">
            <v>3.3239999999999998</v>
          </cell>
          <cell r="FR11">
            <v>1.77</v>
          </cell>
          <cell r="FS11">
            <v>1.3169999999999999</v>
          </cell>
          <cell r="FT11">
            <v>0.45400000000000001</v>
          </cell>
          <cell r="FU11">
            <v>21.384</v>
          </cell>
          <cell r="FV11">
            <v>11.507</v>
          </cell>
          <cell r="FW11">
            <v>9.8770000000000007</v>
          </cell>
          <cell r="FX11">
            <v>21.384</v>
          </cell>
          <cell r="FY11">
            <v>11.507</v>
          </cell>
          <cell r="FZ11">
            <v>9.8770000000000007</v>
          </cell>
          <cell r="GA11">
            <v>9.609</v>
          </cell>
          <cell r="GB11">
            <v>5.585</v>
          </cell>
          <cell r="GC11">
            <v>4.0250000000000004</v>
          </cell>
          <cell r="GD11">
            <v>7.43</v>
          </cell>
          <cell r="GE11">
            <v>4.1890000000000001</v>
          </cell>
          <cell r="GF11">
            <v>3.2410000000000001</v>
          </cell>
          <cell r="GG11">
            <v>3.9489999999999998</v>
          </cell>
          <cell r="GH11">
            <v>1.337</v>
          </cell>
          <cell r="GI11">
            <v>2.6110000000000002</v>
          </cell>
          <cell r="GJ11">
            <v>0</v>
          </cell>
          <cell r="GK11">
            <v>0</v>
          </cell>
          <cell r="GL11">
            <v>0</v>
          </cell>
          <cell r="GM11">
            <v>0.39600000000000002</v>
          </cell>
          <cell r="GN11">
            <v>0.39600000000000002</v>
          </cell>
          <cell r="GO11">
            <v>0</v>
          </cell>
          <cell r="GP11">
            <v>0.39600000000000002</v>
          </cell>
          <cell r="GQ11">
            <v>0.39600000000000002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17.271999999999998</v>
          </cell>
          <cell r="GW11">
            <v>12.358000000000001</v>
          </cell>
          <cell r="GX11">
            <v>4.9139999999999997</v>
          </cell>
          <cell r="GY11">
            <v>17.271999999999998</v>
          </cell>
          <cell r="GZ11">
            <v>12.358000000000001</v>
          </cell>
          <cell r="HA11">
            <v>4.9139999999999997</v>
          </cell>
          <cell r="HB11">
            <v>5.8520000000000003</v>
          </cell>
          <cell r="HC11">
            <v>3.94</v>
          </cell>
          <cell r="HD11">
            <v>1.9119999999999999</v>
          </cell>
          <cell r="HE11">
            <v>5.9960000000000004</v>
          </cell>
          <cell r="HF11">
            <v>3.9830000000000001</v>
          </cell>
          <cell r="HG11">
            <v>2.0129999999999999</v>
          </cell>
          <cell r="HH11">
            <v>1.921</v>
          </cell>
          <cell r="HI11">
            <v>1.357</v>
          </cell>
          <cell r="HJ11">
            <v>0.56499999999999995</v>
          </cell>
          <cell r="HK11">
            <v>2.4369999999999998</v>
          </cell>
          <cell r="HL11">
            <v>2.012</v>
          </cell>
          <cell r="HM11">
            <v>0.42499999999999999</v>
          </cell>
          <cell r="HN11">
            <v>1.0660000000000001</v>
          </cell>
          <cell r="HO11">
            <v>1.0660000000000001</v>
          </cell>
          <cell r="HP11">
            <v>0</v>
          </cell>
          <cell r="HQ11">
            <v>1.0660000000000001</v>
          </cell>
          <cell r="HR11">
            <v>1.0660000000000001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16.847999999999999</v>
          </cell>
          <cell r="HX11">
            <v>9.9369999999999994</v>
          </cell>
          <cell r="HY11">
            <v>6.9109999999999996</v>
          </cell>
          <cell r="HZ11">
            <v>16.847999999999999</v>
          </cell>
          <cell r="IA11">
            <v>9.9369999999999994</v>
          </cell>
          <cell r="IB11">
            <v>6.9109999999999996</v>
          </cell>
          <cell r="IC11">
            <v>3.472</v>
          </cell>
          <cell r="ID11">
            <v>2.915</v>
          </cell>
          <cell r="IE11">
            <v>0.55700000000000005</v>
          </cell>
          <cell r="IF11">
            <v>3.6949999999999998</v>
          </cell>
          <cell r="IG11">
            <v>2.2170000000000001</v>
          </cell>
          <cell r="IH11">
            <v>1.478</v>
          </cell>
          <cell r="II11">
            <v>4.2130000000000001</v>
          </cell>
          <cell r="IJ11">
            <v>1.173</v>
          </cell>
          <cell r="IK11">
            <v>3.04</v>
          </cell>
          <cell r="IL11">
            <v>3.391</v>
          </cell>
          <cell r="IM11">
            <v>1.5549999999999999</v>
          </cell>
          <cell r="IN11">
            <v>1.8360000000000001</v>
          </cell>
          <cell r="IO11">
            <v>2.0779999999999998</v>
          </cell>
          <cell r="IP11">
            <v>2.0779999999999998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6">
        <row r="1">
          <cell r="B1" t="str">
            <v>New South Wales ;  &gt;&gt; No vacancies in line of work ;  &gt;&gt; Aged 55-64 years ;  Persons ;</v>
          </cell>
          <cell r="C1" t="str">
            <v>New South Wales ;  &gt;&gt; No vacancies in line of work ;  &gt;&gt; Aged 55-64 years ;  &gt; Males ;</v>
          </cell>
          <cell r="D1" t="str">
            <v>New South Wales ;  &gt;&gt; No vacancies in line of work ;  &gt;&gt; Aged 55-64 years ;  &gt; Females ;</v>
          </cell>
          <cell r="E1" t="str">
            <v>New South Wales ;  &gt;&gt; No vacancies in line of work ;  &gt;&gt; Aged 65 years and over ;  Persons ;</v>
          </cell>
          <cell r="F1" t="str">
            <v>New South Wales ;  &gt;&gt; No vacancies in line of work ;  &gt;&gt; Aged 65 years and over ;  &gt; Males ;</v>
          </cell>
          <cell r="G1" t="str">
            <v>New South Wales ;  &gt;&gt; No vacancies in line of work ;  &gt;&gt; Aged 65 years and over ;  &gt; Females ;</v>
          </cell>
          <cell r="H1" t="str">
            <v>New South Wales ;  &gt;&gt; Too far to travel or transport problems ;  Persons ;</v>
          </cell>
          <cell r="I1" t="str">
            <v>New South Wales ;  &gt;&gt; Too far to travel or transport problems ;  &gt; Males ;</v>
          </cell>
          <cell r="J1" t="str">
            <v>New South Wales ;  &gt;&gt; Too far to travel or transport problems ;  &gt; Females ;</v>
          </cell>
          <cell r="K1" t="str">
            <v>New South Wales ;  &gt;&gt; Too far to travel or transport problems ;  Aged 15-64 years ;  Persons ;</v>
          </cell>
          <cell r="L1" t="str">
            <v>New South Wales ;  &gt;&gt; Too far to travel or transport problems ;  Aged 15-64 years ;  &gt; Males ;</v>
          </cell>
          <cell r="M1" t="str">
            <v>New South Wales ;  &gt;&gt; Too far to travel or transport problems ;  Aged 15-64 years ;  &gt; Females ;</v>
          </cell>
          <cell r="N1" t="str">
            <v>New South Wales ;  &gt;&gt; Too far to travel or transport problems ;  &gt; Aged 15-24 years ;  Persons ;</v>
          </cell>
          <cell r="O1" t="str">
            <v>New South Wales ;  &gt;&gt; Too far to travel or transport problems ;  &gt; Aged 15-24 years ;  &gt; Males ;</v>
          </cell>
          <cell r="P1" t="str">
            <v>New South Wales ;  &gt;&gt; Too far to travel or transport problems ;  &gt; Aged 15-24 years ;  &gt; Females ;</v>
          </cell>
          <cell r="Q1" t="str">
            <v>New South Wales ;  &gt;&gt; Too far to travel or transport problems ;  &gt; Aged 25-34 years ;  Persons ;</v>
          </cell>
          <cell r="R1" t="str">
            <v>New South Wales ;  &gt;&gt; Too far to travel or transport problems ;  &gt; Aged 25-34 years ;  &gt; Males ;</v>
          </cell>
          <cell r="S1" t="str">
            <v>New South Wales ;  &gt;&gt; Too far to travel or transport problems ;  &gt; Aged 25-34 years ;  &gt; Females ;</v>
          </cell>
          <cell r="T1" t="str">
            <v>New South Wales ;  &gt;&gt; Too far to travel or transport problems ;  &gt; Aged 35-44 years ;  Persons ;</v>
          </cell>
          <cell r="U1" t="str">
            <v>New South Wales ;  &gt;&gt; Too far to travel or transport problems ;  &gt; Aged 35-44 years ;  &gt; Males ;</v>
          </cell>
          <cell r="V1" t="str">
            <v>New South Wales ;  &gt;&gt; Too far to travel or transport problems ;  &gt; Aged 35-44 years ;  &gt; Females ;</v>
          </cell>
          <cell r="W1" t="str">
            <v>New South Wales ;  &gt;&gt; Too far to travel or transport problems ;  &gt; Aged 45-54 years ;  Persons ;</v>
          </cell>
          <cell r="X1" t="str">
            <v>New South Wales ;  &gt;&gt; Too far to travel or transport problems ;  &gt; Aged 45-54 years ;  &gt; Males ;</v>
          </cell>
          <cell r="Y1" t="str">
            <v>New South Wales ;  &gt;&gt; Too far to travel or transport problems ;  &gt; Aged 45-54 years ;  &gt; Females ;</v>
          </cell>
          <cell r="Z1" t="str">
            <v>New South Wales ;  &gt;&gt; Too far to travel or transport problems ;  &gt; Aged 55 years and over ;  Persons ;</v>
          </cell>
          <cell r="AA1" t="str">
            <v>New South Wales ;  &gt;&gt; Too far to travel or transport problems ;  &gt; Aged 55 years and over ;  &gt; Males ;</v>
          </cell>
          <cell r="AB1" t="str">
            <v>New South Wales ;  &gt;&gt; Too far to travel or transport problems ;  &gt; Aged 55 years and over ;  &gt; Females ;</v>
          </cell>
          <cell r="AC1" t="str">
            <v>New South Wales ;  &gt;&gt; Too far to travel or transport problems ;  &gt;&gt; Aged 55-64 years ;  Persons ;</v>
          </cell>
          <cell r="AD1" t="str">
            <v>New South Wales ;  &gt;&gt; Too far to travel or transport problems ;  &gt;&gt; Aged 55-64 years ;  &gt; Males ;</v>
          </cell>
          <cell r="AE1" t="str">
            <v>New South Wales ;  &gt;&gt; Too far to travel or transport problems ;  &gt;&gt; Aged 55-64 years ;  &gt; Females ;</v>
          </cell>
          <cell r="AF1" t="str">
            <v>New South Wales ;  &gt;&gt; Too far to travel or transport problems ;  &gt;&gt; Aged 65 years and over ;  Persons ;</v>
          </cell>
          <cell r="AG1" t="str">
            <v>New South Wales ;  &gt;&gt; Too far to travel or transport problems ;  &gt;&gt; Aged 65 years and over ;  &gt; Males ;</v>
          </cell>
          <cell r="AH1" t="str">
            <v>New South Wales ;  &gt;&gt; Too far to travel or transport problems ;  &gt;&gt; Aged 65 years and over ;  &gt; Females ;</v>
          </cell>
          <cell r="AI1" t="str">
            <v>New South Wales ;  &gt;&gt; Own ill health or disability ;  Persons ;</v>
          </cell>
          <cell r="AJ1" t="str">
            <v>New South Wales ;  &gt;&gt; Own ill health or disability ;  &gt; Males ;</v>
          </cell>
          <cell r="AK1" t="str">
            <v>New South Wales ;  &gt;&gt; Own ill health or disability ;  &gt; Females ;</v>
          </cell>
          <cell r="AL1" t="str">
            <v>New South Wales ;  &gt;&gt; Own ill health or disability ;  Aged 15-64 years ;  Persons ;</v>
          </cell>
          <cell r="AM1" t="str">
            <v>New South Wales ;  &gt;&gt; Own ill health or disability ;  Aged 15-64 years ;  &gt; Males ;</v>
          </cell>
          <cell r="AN1" t="str">
            <v>New South Wales ;  &gt;&gt; Own ill health or disability ;  Aged 15-64 years ;  &gt; Females ;</v>
          </cell>
          <cell r="AO1" t="str">
            <v>New South Wales ;  &gt;&gt; Own ill health or disability ;  &gt; Aged 15-24 years ;  Persons ;</v>
          </cell>
          <cell r="AP1" t="str">
            <v>New South Wales ;  &gt;&gt; Own ill health or disability ;  &gt; Aged 15-24 years ;  &gt; Males ;</v>
          </cell>
          <cell r="AQ1" t="str">
            <v>New South Wales ;  &gt;&gt; Own ill health or disability ;  &gt; Aged 15-24 years ;  &gt; Females ;</v>
          </cell>
          <cell r="AR1" t="str">
            <v>New South Wales ;  &gt;&gt; Own ill health or disability ;  &gt; Aged 25-34 years ;  Persons ;</v>
          </cell>
          <cell r="AS1" t="str">
            <v>New South Wales ;  &gt;&gt; Own ill health or disability ;  &gt; Aged 25-34 years ;  &gt; Males ;</v>
          </cell>
          <cell r="AT1" t="str">
            <v>New South Wales ;  &gt;&gt; Own ill health or disability ;  &gt; Aged 25-34 years ;  &gt; Females ;</v>
          </cell>
          <cell r="AU1" t="str">
            <v>New South Wales ;  &gt;&gt; Own ill health or disability ;  &gt; Aged 35-44 years ;  Persons ;</v>
          </cell>
          <cell r="AV1" t="str">
            <v>New South Wales ;  &gt;&gt; Own ill health or disability ;  &gt; Aged 35-44 years ;  &gt; Males ;</v>
          </cell>
          <cell r="AW1" t="str">
            <v>New South Wales ;  &gt;&gt; Own ill health or disability ;  &gt; Aged 35-44 years ;  &gt; Females ;</v>
          </cell>
          <cell r="AX1" t="str">
            <v>New South Wales ;  &gt;&gt; Own ill health or disability ;  &gt; Aged 45-54 years ;  Persons ;</v>
          </cell>
          <cell r="AY1" t="str">
            <v>New South Wales ;  &gt;&gt; Own ill health or disability ;  &gt; Aged 45-54 years ;  &gt; Males ;</v>
          </cell>
          <cell r="AZ1" t="str">
            <v>New South Wales ;  &gt;&gt; Own ill health or disability ;  &gt; Aged 45-54 years ;  &gt; Females ;</v>
          </cell>
          <cell r="BA1" t="str">
            <v>New South Wales ;  &gt;&gt; Own ill health or disability ;  &gt; Aged 55 years and over ;  Persons ;</v>
          </cell>
          <cell r="BB1" t="str">
            <v>New South Wales ;  &gt;&gt; Own ill health or disability ;  &gt; Aged 55 years and over ;  &gt; Males ;</v>
          </cell>
          <cell r="BC1" t="str">
            <v>New South Wales ;  &gt;&gt; Own ill health or disability ;  &gt; Aged 55 years and over ;  &gt; Females ;</v>
          </cell>
          <cell r="BD1" t="str">
            <v>New South Wales ;  &gt;&gt; Own ill health or disability ;  &gt;&gt; Aged 55-64 years ;  Persons ;</v>
          </cell>
          <cell r="BE1" t="str">
            <v>New South Wales ;  &gt;&gt; Own ill health or disability ;  &gt;&gt; Aged 55-64 years ;  &gt; Males ;</v>
          </cell>
          <cell r="BF1" t="str">
            <v>New South Wales ;  &gt;&gt; Own ill health or disability ;  &gt;&gt; Aged 55-64 years ;  &gt; Females ;</v>
          </cell>
          <cell r="BG1" t="str">
            <v>New South Wales ;  &gt;&gt; Own ill health or disability ;  &gt;&gt; Aged 65 years and over ;  Persons ;</v>
          </cell>
          <cell r="BH1" t="str">
            <v>New South Wales ;  &gt;&gt; Own ill health or disability ;  &gt;&gt; Aged 65 years and over ;  &gt; Males ;</v>
          </cell>
          <cell r="BI1" t="str">
            <v>New South Wales ;  &gt;&gt; Own ill health or disability ;  &gt;&gt; Aged 65 years and over ;  &gt; Females ;</v>
          </cell>
          <cell r="BJ1" t="str">
            <v>New South Wales ;  &gt;&gt; Language difficulties ;  Persons ;</v>
          </cell>
          <cell r="BK1" t="str">
            <v>New South Wales ;  &gt;&gt; Language difficulties ;  &gt; Males ;</v>
          </cell>
          <cell r="BL1" t="str">
            <v>New South Wales ;  &gt;&gt; Language difficulties ;  &gt; Females ;</v>
          </cell>
          <cell r="BM1" t="str">
            <v>New South Wales ;  &gt;&gt; Language difficulties ;  Aged 15-64 years ;  Persons ;</v>
          </cell>
          <cell r="BN1" t="str">
            <v>New South Wales ;  &gt;&gt; Language difficulties ;  Aged 15-64 years ;  &gt; Males ;</v>
          </cell>
          <cell r="BO1" t="str">
            <v>New South Wales ;  &gt;&gt; Language difficulties ;  Aged 15-64 years ;  &gt; Females ;</v>
          </cell>
          <cell r="BP1" t="str">
            <v>New South Wales ;  &gt;&gt; Language difficulties ;  &gt; Aged 15-24 years ;  Persons ;</v>
          </cell>
          <cell r="BQ1" t="str">
            <v>New South Wales ;  &gt;&gt; Language difficulties ;  &gt; Aged 15-24 years ;  &gt; Males ;</v>
          </cell>
          <cell r="BR1" t="str">
            <v>New South Wales ;  &gt;&gt; Language difficulties ;  &gt; Aged 15-24 years ;  &gt; Females ;</v>
          </cell>
          <cell r="BS1" t="str">
            <v>New South Wales ;  &gt;&gt; Language difficulties ;  &gt; Aged 25-34 years ;  Persons ;</v>
          </cell>
          <cell r="BT1" t="str">
            <v>New South Wales ;  &gt;&gt; Language difficulties ;  &gt; Aged 25-34 years ;  &gt; Males ;</v>
          </cell>
          <cell r="BU1" t="str">
            <v>New South Wales ;  &gt;&gt; Language difficulties ;  &gt; Aged 25-34 years ;  &gt; Females ;</v>
          </cell>
          <cell r="BV1" t="str">
            <v>New South Wales ;  &gt;&gt; Language difficulties ;  &gt; Aged 35-44 years ;  Persons ;</v>
          </cell>
          <cell r="BW1" t="str">
            <v>New South Wales ;  &gt;&gt; Language difficulties ;  &gt; Aged 35-44 years ;  &gt; Males ;</v>
          </cell>
          <cell r="BX1" t="str">
            <v>New South Wales ;  &gt;&gt; Language difficulties ;  &gt; Aged 35-44 years ;  &gt; Females ;</v>
          </cell>
          <cell r="BY1" t="str">
            <v>New South Wales ;  &gt;&gt; Language difficulties ;  &gt; Aged 45-54 years ;  Persons ;</v>
          </cell>
          <cell r="BZ1" t="str">
            <v>New South Wales ;  &gt;&gt; Language difficulties ;  &gt; Aged 45-54 years ;  &gt; Males ;</v>
          </cell>
          <cell r="CA1" t="str">
            <v>New South Wales ;  &gt;&gt; Language difficulties ;  &gt; Aged 45-54 years ;  &gt; Females ;</v>
          </cell>
          <cell r="CB1" t="str">
            <v>New South Wales ;  &gt;&gt; Language difficulties ;  &gt; Aged 55 years and over ;  Persons ;</v>
          </cell>
          <cell r="CC1" t="str">
            <v>New South Wales ;  &gt;&gt; Language difficulties ;  &gt; Aged 55 years and over ;  &gt; Males ;</v>
          </cell>
          <cell r="CD1" t="str">
            <v>New South Wales ;  &gt;&gt; Language difficulties ;  &gt; Aged 55 years and over ;  &gt; Females ;</v>
          </cell>
          <cell r="CE1" t="str">
            <v>New South Wales ;  &gt;&gt; Language difficulties ;  &gt;&gt; Aged 55-64 years ;  Persons ;</v>
          </cell>
          <cell r="CF1" t="str">
            <v>New South Wales ;  &gt;&gt; Language difficulties ;  &gt;&gt; Aged 55-64 years ;  &gt; Males ;</v>
          </cell>
          <cell r="CG1" t="str">
            <v>New South Wales ;  &gt;&gt; Language difficulties ;  &gt;&gt; Aged 55-64 years ;  &gt; Females ;</v>
          </cell>
          <cell r="CH1" t="str">
            <v>New South Wales ;  &gt;&gt; Language difficulties ;  &gt;&gt; Aged 65 years and over ;  Persons ;</v>
          </cell>
          <cell r="CI1" t="str">
            <v>New South Wales ;  &gt;&gt; Language difficulties ;  &gt;&gt; Aged 65 years and over ;  &gt; Males ;</v>
          </cell>
          <cell r="CJ1" t="str">
            <v>New South Wales ;  &gt;&gt; Language difficulties ;  &gt;&gt; Aged 65 years and over ;  &gt; Females ;</v>
          </cell>
          <cell r="CK1" t="str">
            <v>New South Wales ;  &gt;&gt; No jobs with suitable hours ;  Persons ;</v>
          </cell>
          <cell r="CL1" t="str">
            <v>New South Wales ;  &gt;&gt; No jobs with suitable hours ;  &gt; Males ;</v>
          </cell>
          <cell r="CM1" t="str">
            <v>New South Wales ;  &gt;&gt; No jobs with suitable hours ;  &gt; Females ;</v>
          </cell>
          <cell r="CN1" t="str">
            <v>New South Wales ;  &gt;&gt; No jobs with suitable hours ;  Aged 15-64 years ;  Persons ;</v>
          </cell>
          <cell r="CO1" t="str">
            <v>New South Wales ;  &gt;&gt; No jobs with suitable hours ;  Aged 15-64 years ;  &gt; Males ;</v>
          </cell>
          <cell r="CP1" t="str">
            <v>New South Wales ;  &gt;&gt; No jobs with suitable hours ;  Aged 15-64 years ;  &gt; Females ;</v>
          </cell>
          <cell r="CQ1" t="str">
            <v>New South Wales ;  &gt;&gt; No jobs with suitable hours ;  &gt; Aged 15-24 years ;  Persons ;</v>
          </cell>
          <cell r="CR1" t="str">
            <v>New South Wales ;  &gt;&gt; No jobs with suitable hours ;  &gt; Aged 15-24 years ;  &gt; Males ;</v>
          </cell>
          <cell r="CS1" t="str">
            <v>New South Wales ;  &gt;&gt; No jobs with suitable hours ;  &gt; Aged 15-24 years ;  &gt; Females ;</v>
          </cell>
          <cell r="CT1" t="str">
            <v>New South Wales ;  &gt;&gt; No jobs with suitable hours ;  &gt; Aged 25-34 years ;  Persons ;</v>
          </cell>
          <cell r="CU1" t="str">
            <v>New South Wales ;  &gt;&gt; No jobs with suitable hours ;  &gt; Aged 25-34 years ;  &gt; Males ;</v>
          </cell>
          <cell r="CV1" t="str">
            <v>New South Wales ;  &gt;&gt; No jobs with suitable hours ;  &gt; Aged 25-34 years ;  &gt; Females ;</v>
          </cell>
          <cell r="CW1" t="str">
            <v>New South Wales ;  &gt;&gt; No jobs with suitable hours ;  &gt; Aged 35-44 years ;  Persons ;</v>
          </cell>
          <cell r="CX1" t="str">
            <v>New South Wales ;  &gt;&gt; No jobs with suitable hours ;  &gt; Aged 35-44 years ;  &gt; Males ;</v>
          </cell>
          <cell r="CY1" t="str">
            <v>New South Wales ;  &gt;&gt; No jobs with suitable hours ;  &gt; Aged 35-44 years ;  &gt; Females ;</v>
          </cell>
          <cell r="CZ1" t="str">
            <v>New South Wales ;  &gt;&gt; No jobs with suitable hours ;  &gt; Aged 45-54 years ;  Persons ;</v>
          </cell>
          <cell r="DA1" t="str">
            <v>New South Wales ;  &gt;&gt; No jobs with suitable hours ;  &gt; Aged 45-54 years ;  &gt; Males ;</v>
          </cell>
          <cell r="DB1" t="str">
            <v>New South Wales ;  &gt;&gt; No jobs with suitable hours ;  &gt; Aged 45-54 years ;  &gt; Females ;</v>
          </cell>
          <cell r="DC1" t="str">
            <v>New South Wales ;  &gt;&gt; No jobs with suitable hours ;  &gt; Aged 55 years and over ;  Persons ;</v>
          </cell>
          <cell r="DD1" t="str">
            <v>New South Wales ;  &gt;&gt; No jobs with suitable hours ;  &gt; Aged 55 years and over ;  &gt; Males ;</v>
          </cell>
          <cell r="DE1" t="str">
            <v>New South Wales ;  &gt;&gt; No jobs with suitable hours ;  &gt; Aged 55 years and over ;  &gt; Females ;</v>
          </cell>
          <cell r="DF1" t="str">
            <v>New South Wales ;  &gt;&gt; No jobs with suitable hours ;  &gt;&gt; Aged 55-64 years ;  Persons ;</v>
          </cell>
          <cell r="DG1" t="str">
            <v>New South Wales ;  &gt;&gt; No jobs with suitable hours ;  &gt;&gt; Aged 55-64 years ;  &gt; Males ;</v>
          </cell>
          <cell r="DH1" t="str">
            <v>New South Wales ;  &gt;&gt; No jobs with suitable hours ;  &gt;&gt; Aged 55-64 years ;  &gt; Females ;</v>
          </cell>
          <cell r="DI1" t="str">
            <v>New South Wales ;  &gt;&gt; No jobs with suitable hours ;  &gt;&gt; Aged 65 years and over ;  Persons ;</v>
          </cell>
          <cell r="DJ1" t="str">
            <v>New South Wales ;  &gt;&gt; No jobs with suitable hours ;  &gt;&gt; Aged 65 years and over ;  &gt; Males ;</v>
          </cell>
          <cell r="DK1" t="str">
            <v>New South Wales ;  &gt;&gt; No jobs with suitable hours ;  &gt;&gt; Aged 65 years and over ;  &gt; Females ;</v>
          </cell>
          <cell r="DL1" t="str">
            <v>New South Wales ;  &gt;&gt; Child care or other family considerations ;  Persons ;</v>
          </cell>
          <cell r="DM1" t="str">
            <v>New South Wales ;  &gt;&gt; Child care or other family considerations ;  &gt; Males ;</v>
          </cell>
          <cell r="DN1" t="str">
            <v>New South Wales ;  &gt;&gt; Child care or other family considerations ;  &gt; Females ;</v>
          </cell>
          <cell r="DO1" t="str">
            <v>New South Wales ;  &gt;&gt; Child care or other family considerations ;  Aged 15-64 years ;  Persons ;</v>
          </cell>
          <cell r="DP1" t="str">
            <v>New South Wales ;  &gt;&gt; Child care or other family considerations ;  Aged 15-64 years ;  &gt; Males ;</v>
          </cell>
          <cell r="DQ1" t="str">
            <v>New South Wales ;  &gt;&gt; Child care or other family considerations ;  Aged 15-64 years ;  &gt; Females ;</v>
          </cell>
          <cell r="DR1" t="str">
            <v>New South Wales ;  &gt;&gt; Child care or other family considerations ;  &gt; Aged 15-24 years ;  Persons ;</v>
          </cell>
          <cell r="DS1" t="str">
            <v>New South Wales ;  &gt;&gt; Child care or other family considerations ;  &gt; Aged 15-24 years ;  &gt; Males ;</v>
          </cell>
          <cell r="DT1" t="str">
            <v>New South Wales ;  &gt;&gt; Child care or other family considerations ;  &gt; Aged 15-24 years ;  &gt; Females ;</v>
          </cell>
          <cell r="DU1" t="str">
            <v>New South Wales ;  &gt;&gt; Child care or other family considerations ;  &gt; Aged 25-34 years ;  Persons ;</v>
          </cell>
          <cell r="DV1" t="str">
            <v>New South Wales ;  &gt;&gt; Child care or other family considerations ;  &gt; Aged 25-34 years ;  &gt; Males ;</v>
          </cell>
          <cell r="DW1" t="str">
            <v>New South Wales ;  &gt;&gt; Child care or other family considerations ;  &gt; Aged 25-34 years ;  &gt; Females ;</v>
          </cell>
          <cell r="DX1" t="str">
            <v>New South Wales ;  &gt;&gt; Child care or other family considerations ;  &gt; Aged 35-44 years ;  Persons ;</v>
          </cell>
          <cell r="DY1" t="str">
            <v>New South Wales ;  &gt;&gt; Child care or other family considerations ;  &gt; Aged 35-44 years ;  &gt; Males ;</v>
          </cell>
          <cell r="DZ1" t="str">
            <v>New South Wales ;  &gt;&gt; Child care or other family considerations ;  &gt; Aged 35-44 years ;  &gt; Females ;</v>
          </cell>
          <cell r="EA1" t="str">
            <v>New South Wales ;  &gt;&gt; Child care or other family considerations ;  &gt; Aged 45-54 years ;  Persons ;</v>
          </cell>
          <cell r="EB1" t="str">
            <v>New South Wales ;  &gt;&gt; Child care or other family considerations ;  &gt; Aged 45-54 years ;  &gt; Males ;</v>
          </cell>
          <cell r="EC1" t="str">
            <v>New South Wales ;  &gt;&gt; Child care or other family considerations ;  &gt; Aged 45-54 years ;  &gt; Females ;</v>
          </cell>
          <cell r="ED1" t="str">
            <v>New South Wales ;  &gt;&gt; Child care or other family considerations ;  &gt; Aged 55 years and over ;  Persons ;</v>
          </cell>
          <cell r="EE1" t="str">
            <v>New South Wales ;  &gt;&gt; Child care or other family considerations ;  &gt; Aged 55 years and over ;  &gt; Males ;</v>
          </cell>
          <cell r="EF1" t="str">
            <v>New South Wales ;  &gt;&gt; Child care or other family considerations ;  &gt; Aged 55 years and over ;  &gt; Females ;</v>
          </cell>
          <cell r="EG1" t="str">
            <v>New South Wales ;  &gt;&gt; Child care or other family considerations ;  &gt;&gt; Aged 55-64 years ;  Persons ;</v>
          </cell>
          <cell r="EH1" t="str">
            <v>New South Wales ;  &gt;&gt; Child care or other family considerations ;  &gt;&gt; Aged 55-64 years ;  &gt; Males ;</v>
          </cell>
          <cell r="EI1" t="str">
            <v>New South Wales ;  &gt;&gt; Child care or other family considerations ;  &gt;&gt; Aged 55-64 years ;  &gt; Females ;</v>
          </cell>
          <cell r="EJ1" t="str">
            <v>New South Wales ;  &gt;&gt; Child care or other family considerations ;  &gt;&gt; Aged 65 years and over ;  Persons ;</v>
          </cell>
          <cell r="EK1" t="str">
            <v>New South Wales ;  &gt;&gt; Child care or other family considerations ;  &gt;&gt; Aged 65 years and over ;  &gt; Males ;</v>
          </cell>
          <cell r="EL1" t="str">
            <v>New South Wales ;  &gt;&gt; Child care or other family considerations ;  &gt;&gt; Aged 65 years and over ;  &gt; Females ;</v>
          </cell>
          <cell r="EM1" t="str">
            <v>New South Wales ;  &gt;&gt; No feedback from employers ;  Persons ;</v>
          </cell>
          <cell r="EN1" t="str">
            <v>New South Wales ;  &gt;&gt; No feedback from employers ;  &gt; Males ;</v>
          </cell>
          <cell r="EO1" t="str">
            <v>New South Wales ;  &gt;&gt; No feedback from employers ;  &gt; Females ;</v>
          </cell>
          <cell r="EP1" t="str">
            <v>New South Wales ;  &gt;&gt; No feedback from employers ;  Aged 15-64 years ;  Persons ;</v>
          </cell>
          <cell r="EQ1" t="str">
            <v>New South Wales ;  &gt;&gt; No feedback from employers ;  Aged 15-64 years ;  &gt; Males ;</v>
          </cell>
          <cell r="ER1" t="str">
            <v>New South Wales ;  &gt;&gt; No feedback from employers ;  Aged 15-64 years ;  &gt; Females ;</v>
          </cell>
          <cell r="ES1" t="str">
            <v>New South Wales ;  &gt;&gt; No feedback from employers ;  &gt; Aged 15-24 years ;  Persons ;</v>
          </cell>
          <cell r="ET1" t="str">
            <v>New South Wales ;  &gt;&gt; No feedback from employers ;  &gt; Aged 15-24 years ;  &gt; Males ;</v>
          </cell>
          <cell r="EU1" t="str">
            <v>New South Wales ;  &gt;&gt; No feedback from employers ;  &gt; Aged 15-24 years ;  &gt; Females ;</v>
          </cell>
          <cell r="EV1" t="str">
            <v>New South Wales ;  &gt;&gt; No feedback from employers ;  &gt; Aged 25-34 years ;  Persons ;</v>
          </cell>
          <cell r="EW1" t="str">
            <v>New South Wales ;  &gt;&gt; No feedback from employers ;  &gt; Aged 25-34 years ;  &gt; Males ;</v>
          </cell>
          <cell r="EX1" t="str">
            <v>New South Wales ;  &gt;&gt; No feedback from employers ;  &gt; Aged 25-34 years ;  &gt; Females ;</v>
          </cell>
          <cell r="EY1" t="str">
            <v>New South Wales ;  &gt;&gt; No feedback from employers ;  &gt; Aged 35-44 years ;  Persons ;</v>
          </cell>
          <cell r="EZ1" t="str">
            <v>New South Wales ;  &gt;&gt; No feedback from employers ;  &gt; Aged 35-44 years ;  &gt; Males ;</v>
          </cell>
          <cell r="FA1" t="str">
            <v>New South Wales ;  &gt;&gt; No feedback from employers ;  &gt; Aged 35-44 years ;  &gt; Females ;</v>
          </cell>
          <cell r="FB1" t="str">
            <v>New South Wales ;  &gt;&gt; No feedback from employers ;  &gt; Aged 45-54 years ;  Persons ;</v>
          </cell>
          <cell r="FC1" t="str">
            <v>New South Wales ;  &gt;&gt; No feedback from employers ;  &gt; Aged 45-54 years ;  &gt; Males ;</v>
          </cell>
          <cell r="FD1" t="str">
            <v>New South Wales ;  &gt;&gt; No feedback from employers ;  &gt; Aged 45-54 years ;  &gt; Females ;</v>
          </cell>
          <cell r="FE1" t="str">
            <v>New South Wales ;  &gt;&gt; No feedback from employers ;  &gt; Aged 55 years and over ;  Persons ;</v>
          </cell>
          <cell r="FF1" t="str">
            <v>New South Wales ;  &gt;&gt; No feedback from employers ;  &gt; Aged 55 years and over ;  &gt; Males ;</v>
          </cell>
          <cell r="FG1" t="str">
            <v>New South Wales ;  &gt;&gt; No feedback from employers ;  &gt; Aged 55 years and over ;  &gt; Females ;</v>
          </cell>
          <cell r="FH1" t="str">
            <v>New South Wales ;  &gt;&gt; No feedback from employers ;  &gt;&gt; Aged 55-64 years ;  Persons ;</v>
          </cell>
          <cell r="FI1" t="str">
            <v>New South Wales ;  &gt;&gt; No feedback from employers ;  &gt;&gt; Aged 55-64 years ;  &gt; Males ;</v>
          </cell>
          <cell r="FJ1" t="str">
            <v>New South Wales ;  &gt;&gt; No feedback from employers ;  &gt;&gt; Aged 55-64 years ;  &gt; Females ;</v>
          </cell>
          <cell r="FK1" t="str">
            <v>New South Wales ;  &gt;&gt; No feedback from employers ;  &gt;&gt; Aged 65 years and over ;  Persons ;</v>
          </cell>
          <cell r="FL1" t="str">
            <v>New South Wales ;  &gt;&gt; No feedback from employers ;  &gt;&gt; Aged 65 years and over ;  &gt; Males ;</v>
          </cell>
          <cell r="FM1" t="str">
            <v>New South Wales ;  &gt;&gt; No feedback from employers ;  &gt;&gt; Aged 65 years and over ;  &gt; Females ;</v>
          </cell>
          <cell r="FN1" t="str">
            <v>New South Wales ;  &gt;&gt; Other difficulties ;  Persons ;</v>
          </cell>
          <cell r="FO1" t="str">
            <v>New South Wales ;  &gt;&gt; Other difficulties ;  &gt; Males ;</v>
          </cell>
          <cell r="FP1" t="str">
            <v>New South Wales ;  &gt;&gt; Other difficulties ;  &gt; Females ;</v>
          </cell>
          <cell r="FQ1" t="str">
            <v>New South Wales ;  &gt;&gt; Other difficulties ;  Aged 15-64 years ;  Persons ;</v>
          </cell>
          <cell r="FR1" t="str">
            <v>New South Wales ;  &gt;&gt; Other difficulties ;  Aged 15-64 years ;  &gt; Males ;</v>
          </cell>
          <cell r="FS1" t="str">
            <v>New South Wales ;  &gt;&gt; Other difficulties ;  Aged 15-64 years ;  &gt; Females ;</v>
          </cell>
          <cell r="FT1" t="str">
            <v>New South Wales ;  &gt;&gt; Other difficulties ;  &gt; Aged 15-24 years ;  Persons ;</v>
          </cell>
          <cell r="FU1" t="str">
            <v>New South Wales ;  &gt;&gt; Other difficulties ;  &gt; Aged 15-24 years ;  &gt; Males ;</v>
          </cell>
          <cell r="FV1" t="str">
            <v>New South Wales ;  &gt;&gt; Other difficulties ;  &gt; Aged 15-24 years ;  &gt; Females ;</v>
          </cell>
          <cell r="FW1" t="str">
            <v>New South Wales ;  &gt;&gt; Other difficulties ;  &gt; Aged 25-34 years ;  Persons ;</v>
          </cell>
          <cell r="FX1" t="str">
            <v>New South Wales ;  &gt;&gt; Other difficulties ;  &gt; Aged 25-34 years ;  &gt; Males ;</v>
          </cell>
          <cell r="FY1" t="str">
            <v>New South Wales ;  &gt;&gt; Other difficulties ;  &gt; Aged 25-34 years ;  &gt; Females ;</v>
          </cell>
          <cell r="FZ1" t="str">
            <v>New South Wales ;  &gt;&gt; Other difficulties ;  &gt; Aged 35-44 years ;  Persons ;</v>
          </cell>
          <cell r="GA1" t="str">
            <v>New South Wales ;  &gt;&gt; Other difficulties ;  &gt; Aged 35-44 years ;  &gt; Males ;</v>
          </cell>
          <cell r="GB1" t="str">
            <v>New South Wales ;  &gt;&gt; Other difficulties ;  &gt; Aged 35-44 years ;  &gt; Females ;</v>
          </cell>
          <cell r="GC1" t="str">
            <v>New South Wales ;  &gt;&gt; Other difficulties ;  &gt; Aged 45-54 years ;  Persons ;</v>
          </cell>
          <cell r="GD1" t="str">
            <v>New South Wales ;  &gt;&gt; Other difficulties ;  &gt; Aged 45-54 years ;  &gt; Males ;</v>
          </cell>
          <cell r="GE1" t="str">
            <v>New South Wales ;  &gt;&gt; Other difficulties ;  &gt; Aged 45-54 years ;  &gt; Females ;</v>
          </cell>
          <cell r="GF1" t="str">
            <v>New South Wales ;  &gt;&gt; Other difficulties ;  &gt; Aged 55 years and over ;  Persons ;</v>
          </cell>
          <cell r="GG1" t="str">
            <v>New South Wales ;  &gt;&gt; Other difficulties ;  &gt; Aged 55 years and over ;  &gt; Males ;</v>
          </cell>
          <cell r="GH1" t="str">
            <v>New South Wales ;  &gt;&gt; Other difficulties ;  &gt; Aged 55 years and over ;  &gt; Females ;</v>
          </cell>
          <cell r="GI1" t="str">
            <v>New South Wales ;  &gt;&gt; Other difficulties ;  &gt;&gt; Aged 55-64 years ;  Persons ;</v>
          </cell>
          <cell r="GJ1" t="str">
            <v>New South Wales ;  &gt;&gt; Other difficulties ;  &gt;&gt; Aged 55-64 years ;  &gt; Males ;</v>
          </cell>
          <cell r="GK1" t="str">
            <v>New South Wales ;  &gt;&gt; Other difficulties ;  &gt;&gt; Aged 55-64 years ;  &gt; Females ;</v>
          </cell>
          <cell r="GL1" t="str">
            <v>New South Wales ;  &gt;&gt; Other difficulties ;  &gt;&gt; Aged 65 years and over ;  Persons ;</v>
          </cell>
          <cell r="GM1" t="str">
            <v>New South Wales ;  &gt;&gt; Other difficulties ;  &gt;&gt; Aged 65 years and over ;  &gt; Males ;</v>
          </cell>
          <cell r="GN1" t="str">
            <v>New South Wales ;  &gt;&gt; Other difficulties ;  &gt;&gt; Aged 65 years and over ;  &gt; Females ;</v>
          </cell>
          <cell r="GO1" t="str">
            <v>New South Wales ;  &gt; Did not have difficulty finding work ;  Persons ;</v>
          </cell>
          <cell r="GP1" t="str">
            <v>New South Wales ;  &gt; Did not have difficulty finding work ;  &gt; Males ;</v>
          </cell>
          <cell r="GQ1" t="str">
            <v>New South Wales ;  &gt; Did not have difficulty finding work ;  &gt; Females ;</v>
          </cell>
          <cell r="GR1" t="str">
            <v>New South Wales ;  &gt; Did not have difficulty finding work ;  Aged 15-64 years ;  Persons ;</v>
          </cell>
          <cell r="GS1" t="str">
            <v>New South Wales ;  &gt; Did not have difficulty finding work ;  Aged 15-64 years ;  &gt; Males ;</v>
          </cell>
          <cell r="GT1" t="str">
            <v>New South Wales ;  &gt; Did not have difficulty finding work ;  Aged 15-64 years ;  &gt; Females ;</v>
          </cell>
          <cell r="GU1" t="str">
            <v>New South Wales ;  &gt; Did not have difficulty finding work ;  &gt; Aged 15-24 years ;  Persons ;</v>
          </cell>
          <cell r="GV1" t="str">
            <v>New South Wales ;  &gt; Did not have difficulty finding work ;  &gt; Aged 15-24 years ;  &gt; Males ;</v>
          </cell>
          <cell r="GW1" t="str">
            <v>New South Wales ;  &gt; Did not have difficulty finding work ;  &gt; Aged 15-24 years ;  &gt; Females ;</v>
          </cell>
          <cell r="GX1" t="str">
            <v>New South Wales ;  &gt; Did not have difficulty finding work ;  &gt; Aged 25-34 years ;  Persons ;</v>
          </cell>
          <cell r="GY1" t="str">
            <v>New South Wales ;  &gt; Did not have difficulty finding work ;  &gt; Aged 25-34 years ;  &gt; Males ;</v>
          </cell>
          <cell r="GZ1" t="str">
            <v>New South Wales ;  &gt; Did not have difficulty finding work ;  &gt; Aged 25-34 years ;  &gt; Females ;</v>
          </cell>
          <cell r="HA1" t="str">
            <v>New South Wales ;  &gt; Did not have difficulty finding work ;  &gt; Aged 35-44 years ;  Persons ;</v>
          </cell>
          <cell r="HB1" t="str">
            <v>New South Wales ;  &gt; Did not have difficulty finding work ;  &gt; Aged 35-44 years ;  &gt; Males ;</v>
          </cell>
          <cell r="HC1" t="str">
            <v>New South Wales ;  &gt; Did not have difficulty finding work ;  &gt; Aged 35-44 years ;  &gt; Females ;</v>
          </cell>
          <cell r="HD1" t="str">
            <v>New South Wales ;  &gt; Did not have difficulty finding work ;  &gt; Aged 45-54 years ;  Persons ;</v>
          </cell>
          <cell r="HE1" t="str">
            <v>New South Wales ;  &gt; Did not have difficulty finding work ;  &gt; Aged 45-54 years ;  &gt; Males ;</v>
          </cell>
          <cell r="HF1" t="str">
            <v>New South Wales ;  &gt; Did not have difficulty finding work ;  &gt; Aged 45-54 years ;  &gt; Females ;</v>
          </cell>
          <cell r="HG1" t="str">
            <v>New South Wales ;  &gt; Did not have difficulty finding work ;  &gt; Aged 55 years and over ;  Persons ;</v>
          </cell>
          <cell r="HH1" t="str">
            <v>New South Wales ;  &gt; Did not have difficulty finding work ;  &gt; Aged 55 years and over ;  &gt; Males ;</v>
          </cell>
          <cell r="HI1" t="str">
            <v>New South Wales ;  &gt; Did not have difficulty finding work ;  &gt; Aged 55 years and over ;  &gt; Females ;</v>
          </cell>
          <cell r="HJ1" t="str">
            <v>New South Wales ;  &gt; Did not have difficulty finding work ;  &gt;&gt; Aged 55-64 years ;  Persons ;</v>
          </cell>
          <cell r="HK1" t="str">
            <v>New South Wales ;  &gt; Did not have difficulty finding work ;  &gt;&gt; Aged 55-64 years ;  &gt; Males ;</v>
          </cell>
          <cell r="HL1" t="str">
            <v>New South Wales ;  &gt; Did not have difficulty finding work ;  &gt;&gt; Aged 55-64 years ;  &gt; Females ;</v>
          </cell>
          <cell r="HM1" t="str">
            <v>New South Wales ;  &gt; Did not have difficulty finding work ;  &gt;&gt; Aged 65 years and over ;  Persons ;</v>
          </cell>
          <cell r="HN1" t="str">
            <v>New South Wales ;  &gt; Did not have difficulty finding work ;  &gt;&gt; Aged 65 years and over ;  &gt; Males ;</v>
          </cell>
          <cell r="HO1" t="str">
            <v>New South Wales ;  &gt; Did not have difficulty finding work ;  &gt;&gt; Aged 65 years and over ;  &gt; Females ;</v>
          </cell>
          <cell r="HP1" t="str">
            <v>Victoria ;  Unemployed total ;  Persons ;</v>
          </cell>
          <cell r="HQ1" t="str">
            <v>Victoria ;  Unemployed total ;  &gt; Males ;</v>
          </cell>
          <cell r="HR1" t="str">
            <v>Victoria ;  Unemployed total ;  &gt; Females ;</v>
          </cell>
          <cell r="HS1" t="str">
            <v>Victoria ;  Unemployed total ;  Aged 15-64 years ;  Persons ;</v>
          </cell>
          <cell r="HT1" t="str">
            <v>Victoria ;  Unemployed total ;  Aged 15-64 years ;  &gt; Males ;</v>
          </cell>
          <cell r="HU1" t="str">
            <v>Victoria ;  Unemployed total ;  Aged 15-64 years ;  &gt; Females ;</v>
          </cell>
          <cell r="HV1" t="str">
            <v>Victoria ;  Unemployed total ;  &gt; Aged 15-24 years ;  Persons ;</v>
          </cell>
          <cell r="HW1" t="str">
            <v>Victoria ;  Unemployed total ;  &gt; Aged 15-24 years ;  &gt; Males ;</v>
          </cell>
          <cell r="HX1" t="str">
            <v>Victoria ;  Unemployed total ;  &gt; Aged 15-24 years ;  &gt; Females ;</v>
          </cell>
          <cell r="HY1" t="str">
            <v>Victoria ;  Unemployed total ;  &gt; Aged 25-34 years ;  Persons ;</v>
          </cell>
          <cell r="HZ1" t="str">
            <v>Victoria ;  Unemployed total ;  &gt; Aged 25-34 years ;  &gt; Males ;</v>
          </cell>
          <cell r="IA1" t="str">
            <v>Victoria ;  Unemployed total ;  &gt; Aged 25-34 years ;  &gt; Females ;</v>
          </cell>
          <cell r="IB1" t="str">
            <v>Victoria ;  Unemployed total ;  &gt; Aged 35-44 years ;  Persons ;</v>
          </cell>
          <cell r="IC1" t="str">
            <v>Victoria ;  Unemployed total ;  &gt; Aged 35-44 years ;  &gt; Males ;</v>
          </cell>
          <cell r="ID1" t="str">
            <v>Victoria ;  Unemployed total ;  &gt; Aged 35-44 years ;  &gt; Females ;</v>
          </cell>
          <cell r="IE1" t="str">
            <v>Victoria ;  Unemployed total ;  &gt; Aged 45-54 years ;  Persons ;</v>
          </cell>
          <cell r="IF1" t="str">
            <v>Victoria ;  Unemployed total ;  &gt; Aged 45-54 years ;  &gt; Males ;</v>
          </cell>
          <cell r="IG1" t="str">
            <v>Victoria ;  Unemployed total ;  &gt; Aged 45-54 years ;  &gt; Females ;</v>
          </cell>
          <cell r="IH1" t="str">
            <v>Victoria ;  Unemployed total ;  &gt; Aged 55 years and over ;  Persons ;</v>
          </cell>
          <cell r="II1" t="str">
            <v>Victoria ;  Unemployed total ;  &gt; Aged 55 years and over ;  &gt; Males ;</v>
          </cell>
          <cell r="IJ1" t="str">
            <v>Victoria ;  Unemployed total ;  &gt; Aged 55 years and over ;  &gt; Females ;</v>
          </cell>
          <cell r="IK1" t="str">
            <v>Victoria ;  Unemployed total ;  &gt;&gt; Aged 55-64 years ;  Persons ;</v>
          </cell>
          <cell r="IL1" t="str">
            <v>Victoria ;  Unemployed total ;  &gt;&gt; Aged 55-64 years ;  &gt; Males ;</v>
          </cell>
          <cell r="IM1" t="str">
            <v>Victoria ;  Unemployed total ;  &gt;&gt; Aged 55-64 years ;  &gt; Females ;</v>
          </cell>
          <cell r="IN1" t="str">
            <v>Victoria ;  Unemployed total ;  &gt;&gt; Aged 65 years and over ;  Persons ;</v>
          </cell>
          <cell r="IO1" t="str">
            <v>Victoria ;  Unemployed total ;  &gt;&gt; Aged 65 years and over ;  &gt; Males ;</v>
          </cell>
          <cell r="IP1" t="str">
            <v>Victoria ;  Unemployed total ;  &gt;&gt; Aged 65 years and over ;  &gt; Females ;</v>
          </cell>
          <cell r="IQ1" t="str">
            <v>Victoria ;  &gt; Had difficulty finding work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A126235794W</v>
          </cell>
          <cell r="C10" t="str">
            <v>A126250050L</v>
          </cell>
          <cell r="D10" t="str">
            <v>A126242922K</v>
          </cell>
          <cell r="E10" t="str">
            <v>A126235506T</v>
          </cell>
          <cell r="F10" t="str">
            <v>A126249762L</v>
          </cell>
          <cell r="G10" t="str">
            <v>A126242634T</v>
          </cell>
          <cell r="H10" t="str">
            <v>A126235130F</v>
          </cell>
          <cell r="I10" t="str">
            <v>A126249386V</v>
          </cell>
          <cell r="J10" t="str">
            <v>A126242258X</v>
          </cell>
          <cell r="K10" t="str">
            <v>A126235562K</v>
          </cell>
          <cell r="L10" t="str">
            <v>A126249818L</v>
          </cell>
          <cell r="M10" t="str">
            <v>A126242690K</v>
          </cell>
          <cell r="N10" t="str">
            <v>A126235202F</v>
          </cell>
          <cell r="O10" t="str">
            <v>A126249458V</v>
          </cell>
          <cell r="P10" t="str">
            <v>A126242330F</v>
          </cell>
          <cell r="Q10" t="str">
            <v>A126235706K</v>
          </cell>
          <cell r="R10" t="str">
            <v>A126249962F</v>
          </cell>
          <cell r="S10" t="str">
            <v>A126242834K</v>
          </cell>
          <cell r="T10" t="str">
            <v>A126235274T</v>
          </cell>
          <cell r="U10" t="str">
            <v>A126249530A</v>
          </cell>
          <cell r="V10" t="str">
            <v>A126242402F</v>
          </cell>
          <cell r="W10" t="str">
            <v>A126235418T</v>
          </cell>
          <cell r="X10" t="str">
            <v>A126249674L</v>
          </cell>
          <cell r="Y10" t="str">
            <v>A126242546T</v>
          </cell>
          <cell r="Z10" t="str">
            <v>A126235058X</v>
          </cell>
          <cell r="AA10" t="str">
            <v>A126249314J</v>
          </cell>
          <cell r="AB10" t="str">
            <v>A126242186X</v>
          </cell>
          <cell r="AC10" t="str">
            <v>A126235778W</v>
          </cell>
          <cell r="AD10" t="str">
            <v>A126250034L</v>
          </cell>
          <cell r="AE10" t="str">
            <v>A126242906K</v>
          </cell>
          <cell r="AF10" t="str">
            <v>A126235490K</v>
          </cell>
          <cell r="AG10" t="str">
            <v>A126249746L</v>
          </cell>
          <cell r="AH10" t="str">
            <v>A126242618T</v>
          </cell>
          <cell r="AI10" t="str">
            <v>A126235150R</v>
          </cell>
          <cell r="AJ10" t="str">
            <v>A126249406T</v>
          </cell>
          <cell r="AK10" t="str">
            <v>A126242278J</v>
          </cell>
          <cell r="AL10" t="str">
            <v>A126235582V</v>
          </cell>
          <cell r="AM10" t="str">
            <v>A126249838W</v>
          </cell>
          <cell r="AN10" t="str">
            <v>A126242710J</v>
          </cell>
          <cell r="AO10" t="str">
            <v>A126235222R</v>
          </cell>
          <cell r="AP10" t="str">
            <v>A126249478C</v>
          </cell>
          <cell r="AQ10" t="str">
            <v>A126242350R</v>
          </cell>
          <cell r="AR10" t="str">
            <v>A126235726V</v>
          </cell>
          <cell r="AS10" t="str">
            <v>A126249982R</v>
          </cell>
          <cell r="AT10" t="str">
            <v>A126242854V</v>
          </cell>
          <cell r="AU10" t="str">
            <v>A126235294A</v>
          </cell>
          <cell r="AV10" t="str">
            <v>A126249550K</v>
          </cell>
          <cell r="AW10" t="str">
            <v>A126242422R</v>
          </cell>
          <cell r="AX10" t="str">
            <v>A126235438A</v>
          </cell>
          <cell r="AY10" t="str">
            <v>A126249694W</v>
          </cell>
          <cell r="AZ10" t="str">
            <v>A126242566A</v>
          </cell>
          <cell r="BA10" t="str">
            <v>A126235078J</v>
          </cell>
          <cell r="BB10" t="str">
            <v>A126249334T</v>
          </cell>
          <cell r="BC10" t="str">
            <v>A126242206W</v>
          </cell>
          <cell r="BD10" t="str">
            <v>A126235798F</v>
          </cell>
          <cell r="BE10" t="str">
            <v>A126250054W</v>
          </cell>
          <cell r="BF10" t="str">
            <v>A126242926V</v>
          </cell>
          <cell r="BG10" t="str">
            <v>A126235510J</v>
          </cell>
          <cell r="BH10" t="str">
            <v>A126249766W</v>
          </cell>
          <cell r="BI10" t="str">
            <v>A126242638A</v>
          </cell>
          <cell r="BJ10" t="str">
            <v>A126235098T</v>
          </cell>
          <cell r="BK10" t="str">
            <v>A126249354A</v>
          </cell>
          <cell r="BL10" t="str">
            <v>A126242226F</v>
          </cell>
          <cell r="BM10" t="str">
            <v>A126235530T</v>
          </cell>
          <cell r="BN10" t="str">
            <v>A126249786F</v>
          </cell>
          <cell r="BO10" t="str">
            <v>A126242658K</v>
          </cell>
          <cell r="BP10" t="str">
            <v>A126235170X</v>
          </cell>
          <cell r="BQ10" t="str">
            <v>A126249426A</v>
          </cell>
          <cell r="BR10" t="str">
            <v>A126242298T</v>
          </cell>
          <cell r="BS10" t="str">
            <v>A126235674C</v>
          </cell>
          <cell r="BT10" t="str">
            <v>A126249930L</v>
          </cell>
          <cell r="BU10" t="str">
            <v>A126242802T</v>
          </cell>
          <cell r="BV10" t="str">
            <v>A126235242X</v>
          </cell>
          <cell r="BW10" t="str">
            <v>A126249498L</v>
          </cell>
          <cell r="BX10" t="str">
            <v>A126242370X</v>
          </cell>
          <cell r="BY10" t="str">
            <v>A126235386K</v>
          </cell>
          <cell r="BZ10" t="str">
            <v>A126249642V</v>
          </cell>
          <cell r="CA10" t="str">
            <v>A126242514X</v>
          </cell>
          <cell r="CB10" t="str">
            <v>A126235026F</v>
          </cell>
          <cell r="CC10" t="str">
            <v>A126249282A</v>
          </cell>
          <cell r="CD10" t="str">
            <v>A126242154F</v>
          </cell>
          <cell r="CE10" t="str">
            <v>A126235746C</v>
          </cell>
          <cell r="CF10" t="str">
            <v>A126250002V</v>
          </cell>
          <cell r="CG10" t="str">
            <v>A126242874C</v>
          </cell>
          <cell r="CH10" t="str">
            <v>A126235458K</v>
          </cell>
          <cell r="CI10" t="str">
            <v>A126249714V</v>
          </cell>
          <cell r="CJ10" t="str">
            <v>A126242586K</v>
          </cell>
          <cell r="CK10" t="str">
            <v>A126235082X</v>
          </cell>
          <cell r="CL10" t="str">
            <v>A126249338A</v>
          </cell>
          <cell r="CM10" t="str">
            <v>A126242210L</v>
          </cell>
          <cell r="CN10" t="str">
            <v>A126235514T</v>
          </cell>
          <cell r="CO10" t="str">
            <v>A126249770L</v>
          </cell>
          <cell r="CP10" t="str">
            <v>A126242642T</v>
          </cell>
          <cell r="CQ10" t="str">
            <v>A126235154X</v>
          </cell>
          <cell r="CR10" t="str">
            <v>A126249410J</v>
          </cell>
          <cell r="CS10" t="str">
            <v>A126242282X</v>
          </cell>
          <cell r="CT10" t="str">
            <v>A126235658C</v>
          </cell>
          <cell r="CU10" t="str">
            <v>A126249914L</v>
          </cell>
          <cell r="CV10" t="str">
            <v>A126242786C</v>
          </cell>
          <cell r="CW10" t="str">
            <v>A126235226X</v>
          </cell>
          <cell r="CX10" t="str">
            <v>A126249482V</v>
          </cell>
          <cell r="CY10" t="str">
            <v>A126242354X</v>
          </cell>
          <cell r="CZ10" t="str">
            <v>A126235370T</v>
          </cell>
          <cell r="DA10" t="str">
            <v>A126249626V</v>
          </cell>
          <cell r="DB10" t="str">
            <v>A126242498K</v>
          </cell>
          <cell r="DC10" t="str">
            <v>A126235010L</v>
          </cell>
          <cell r="DD10" t="str">
            <v>A126249266A</v>
          </cell>
          <cell r="DE10" t="str">
            <v>A126242138F</v>
          </cell>
          <cell r="DF10" t="str">
            <v>A126235730K</v>
          </cell>
          <cell r="DG10" t="str">
            <v>A126249986X</v>
          </cell>
          <cell r="DH10" t="str">
            <v>A126242858C</v>
          </cell>
          <cell r="DI10" t="str">
            <v>A126235442T</v>
          </cell>
          <cell r="DJ10" t="str">
            <v>A126249698F</v>
          </cell>
          <cell r="DK10" t="str">
            <v>A126242570T</v>
          </cell>
          <cell r="DL10" t="str">
            <v>A126235086J</v>
          </cell>
          <cell r="DM10" t="str">
            <v>A126249342T</v>
          </cell>
          <cell r="DN10" t="str">
            <v>A126242214W</v>
          </cell>
          <cell r="DO10" t="str">
            <v>A126235518A</v>
          </cell>
          <cell r="DP10" t="str">
            <v>A126249774W</v>
          </cell>
          <cell r="DQ10" t="str">
            <v>A126242646A</v>
          </cell>
          <cell r="DR10" t="str">
            <v>A126235158J</v>
          </cell>
          <cell r="DS10" t="str">
            <v>A126249414T</v>
          </cell>
          <cell r="DT10" t="str">
            <v>A126242286J</v>
          </cell>
          <cell r="DU10" t="str">
            <v>A126235662V</v>
          </cell>
          <cell r="DV10" t="str">
            <v>A126249918W</v>
          </cell>
          <cell r="DW10" t="str">
            <v>A126242790V</v>
          </cell>
          <cell r="DX10" t="str">
            <v>A126235230R</v>
          </cell>
          <cell r="DY10" t="str">
            <v>A126249486C</v>
          </cell>
          <cell r="DZ10" t="str">
            <v>A126242358J</v>
          </cell>
          <cell r="EA10" t="str">
            <v>A126235374A</v>
          </cell>
          <cell r="EB10" t="str">
            <v>A126249630K</v>
          </cell>
          <cell r="EC10" t="str">
            <v>A126242502R</v>
          </cell>
          <cell r="ED10" t="str">
            <v>A126235014W</v>
          </cell>
          <cell r="EE10" t="str">
            <v>A126249270T</v>
          </cell>
          <cell r="EF10" t="str">
            <v>A126242142W</v>
          </cell>
          <cell r="EG10" t="str">
            <v>A126235734V</v>
          </cell>
          <cell r="EH10" t="str">
            <v>A126249990R</v>
          </cell>
          <cell r="EI10" t="str">
            <v>A126242862V</v>
          </cell>
          <cell r="EJ10" t="str">
            <v>A126235446A</v>
          </cell>
          <cell r="EK10" t="str">
            <v>A126249702K</v>
          </cell>
          <cell r="EL10" t="str">
            <v>A126242574A</v>
          </cell>
          <cell r="EM10" t="str">
            <v>A126235114F</v>
          </cell>
          <cell r="EN10" t="str">
            <v>A126249370A</v>
          </cell>
          <cell r="EO10" t="str">
            <v>A126242242F</v>
          </cell>
          <cell r="EP10" t="str">
            <v>A126235546K</v>
          </cell>
          <cell r="EQ10" t="str">
            <v>A126249802V</v>
          </cell>
          <cell r="ER10" t="str">
            <v>A126242674K</v>
          </cell>
          <cell r="ES10" t="str">
            <v>A126235186T</v>
          </cell>
          <cell r="ET10" t="str">
            <v>A126249442A</v>
          </cell>
          <cell r="EU10" t="str">
            <v>A126242314F</v>
          </cell>
          <cell r="EV10" t="str">
            <v>A126235690C</v>
          </cell>
          <cell r="EW10" t="str">
            <v>A126249946F</v>
          </cell>
          <cell r="EX10" t="str">
            <v>A126242818K</v>
          </cell>
          <cell r="EY10" t="str">
            <v>A126235258T</v>
          </cell>
          <cell r="EZ10" t="str">
            <v>A126249514A</v>
          </cell>
          <cell r="FA10" t="str">
            <v>A126242386T</v>
          </cell>
          <cell r="FB10" t="str">
            <v>A126235402X</v>
          </cell>
          <cell r="FC10" t="str">
            <v>A126249658L</v>
          </cell>
          <cell r="FD10" t="str">
            <v>A126242530X</v>
          </cell>
          <cell r="FE10" t="str">
            <v>A126235042F</v>
          </cell>
          <cell r="FF10" t="str">
            <v>A126249298V</v>
          </cell>
          <cell r="FG10" t="str">
            <v>A126242170F</v>
          </cell>
          <cell r="FH10" t="str">
            <v>A126235762C</v>
          </cell>
          <cell r="FI10" t="str">
            <v>A126250018L</v>
          </cell>
          <cell r="FJ10" t="str">
            <v>A126242890C</v>
          </cell>
          <cell r="FK10" t="str">
            <v>A126235474K</v>
          </cell>
          <cell r="FL10" t="str">
            <v>A126249730V</v>
          </cell>
          <cell r="FM10" t="str">
            <v>A126242602X</v>
          </cell>
          <cell r="FN10" t="str">
            <v>A126235090X</v>
          </cell>
          <cell r="FO10" t="str">
            <v>A126249346A</v>
          </cell>
          <cell r="FP10" t="str">
            <v>A126242218F</v>
          </cell>
          <cell r="FQ10" t="str">
            <v>A126235522T</v>
          </cell>
          <cell r="FR10" t="str">
            <v>A126249778F</v>
          </cell>
          <cell r="FS10" t="str">
            <v>A126242650T</v>
          </cell>
          <cell r="FT10" t="str">
            <v>A126235162X</v>
          </cell>
          <cell r="FU10" t="str">
            <v>A126249418A</v>
          </cell>
          <cell r="FV10" t="str">
            <v>A126242290X</v>
          </cell>
          <cell r="FW10" t="str">
            <v>A126235666C</v>
          </cell>
          <cell r="FX10" t="str">
            <v>A126249922L</v>
          </cell>
          <cell r="FY10" t="str">
            <v>A126242794C</v>
          </cell>
          <cell r="FZ10" t="str">
            <v>A126235234X</v>
          </cell>
          <cell r="GA10" t="str">
            <v>A126249490V</v>
          </cell>
          <cell r="GB10" t="str">
            <v>A126242362X</v>
          </cell>
          <cell r="GC10" t="str">
            <v>A126235378K</v>
          </cell>
          <cell r="GD10" t="str">
            <v>A126249634V</v>
          </cell>
          <cell r="GE10" t="str">
            <v>A126242506X</v>
          </cell>
          <cell r="GF10" t="str">
            <v>A126235018F</v>
          </cell>
          <cell r="GG10" t="str">
            <v>A126249274A</v>
          </cell>
          <cell r="GH10" t="str">
            <v>A126242146F</v>
          </cell>
          <cell r="GI10" t="str">
            <v>A126235738C</v>
          </cell>
          <cell r="GJ10" t="str">
            <v>A126249994X</v>
          </cell>
          <cell r="GK10" t="str">
            <v>A126242866C</v>
          </cell>
          <cell r="GL10" t="str">
            <v>A126235450T</v>
          </cell>
          <cell r="GM10" t="str">
            <v>A126249706V</v>
          </cell>
          <cell r="GN10" t="str">
            <v>A126242578K</v>
          </cell>
          <cell r="GO10" t="str">
            <v>A126235118R</v>
          </cell>
          <cell r="GP10" t="str">
            <v>A126249374K</v>
          </cell>
          <cell r="GQ10" t="str">
            <v>A126242246R</v>
          </cell>
          <cell r="GR10" t="str">
            <v>A126235550A</v>
          </cell>
          <cell r="GS10" t="str">
            <v>A126249806C</v>
          </cell>
          <cell r="GT10" t="str">
            <v>A126242678V</v>
          </cell>
          <cell r="GU10" t="str">
            <v>A126235190J</v>
          </cell>
          <cell r="GV10" t="str">
            <v>A126249446K</v>
          </cell>
          <cell r="GW10" t="str">
            <v>A126242318R</v>
          </cell>
          <cell r="GX10" t="str">
            <v>A126235694L</v>
          </cell>
          <cell r="GY10" t="str">
            <v>A126249950W</v>
          </cell>
          <cell r="GZ10" t="str">
            <v>A126242822A</v>
          </cell>
          <cell r="HA10" t="str">
            <v>A126235262J</v>
          </cell>
          <cell r="HB10" t="str">
            <v>A126249518K</v>
          </cell>
          <cell r="HC10" t="str">
            <v>A126242390J</v>
          </cell>
          <cell r="HD10" t="str">
            <v>A126235406J</v>
          </cell>
          <cell r="HE10" t="str">
            <v>A126249662C</v>
          </cell>
          <cell r="HF10" t="str">
            <v>A126242534J</v>
          </cell>
          <cell r="HG10" t="str">
            <v>A126235046R</v>
          </cell>
          <cell r="HH10" t="str">
            <v>A126249302X</v>
          </cell>
          <cell r="HI10" t="str">
            <v>A126242174R</v>
          </cell>
          <cell r="HJ10" t="str">
            <v>A126235766L</v>
          </cell>
          <cell r="HK10" t="str">
            <v>A126250022C</v>
          </cell>
          <cell r="HL10" t="str">
            <v>A126242894L</v>
          </cell>
          <cell r="HM10" t="str">
            <v>A126235478V</v>
          </cell>
          <cell r="HN10" t="str">
            <v>A126249734C</v>
          </cell>
          <cell r="HO10" t="str">
            <v>A126242606J</v>
          </cell>
          <cell r="HP10" t="str">
            <v>A126231954X</v>
          </cell>
          <cell r="HQ10" t="str">
            <v>A126246210K</v>
          </cell>
          <cell r="HR10" t="str">
            <v>A126239082W</v>
          </cell>
          <cell r="HS10" t="str">
            <v>A126232386F</v>
          </cell>
          <cell r="HT10" t="str">
            <v>A126246642R</v>
          </cell>
          <cell r="HU10" t="str">
            <v>A126239514R</v>
          </cell>
          <cell r="HV10" t="str">
            <v>A126232026A</v>
          </cell>
          <cell r="HW10" t="str">
            <v>A126246282W</v>
          </cell>
          <cell r="HX10" t="str">
            <v>A126239154W</v>
          </cell>
          <cell r="HY10" t="str">
            <v>A126232530L</v>
          </cell>
          <cell r="HZ10" t="str">
            <v>A126246786A</v>
          </cell>
          <cell r="IA10" t="str">
            <v>A126239658A</v>
          </cell>
          <cell r="IB10" t="str">
            <v>A126232098L</v>
          </cell>
          <cell r="IC10" t="str">
            <v>A126246354W</v>
          </cell>
          <cell r="ID10" t="str">
            <v>A126239226W</v>
          </cell>
          <cell r="IE10" t="str">
            <v>A126232242V</v>
          </cell>
          <cell r="IF10" t="str">
            <v>A126246498J</v>
          </cell>
          <cell r="IG10" t="str">
            <v>A126239370R</v>
          </cell>
          <cell r="IH10" t="str">
            <v>A126231882X</v>
          </cell>
          <cell r="II10" t="str">
            <v>A126246138C</v>
          </cell>
          <cell r="IJ10" t="str">
            <v>A126239010K</v>
          </cell>
          <cell r="IK10" t="str">
            <v>A126232602L</v>
          </cell>
          <cell r="IL10" t="str">
            <v>A126246858A</v>
          </cell>
          <cell r="IM10" t="str">
            <v>A126239730J</v>
          </cell>
          <cell r="IN10" t="str">
            <v>A126232314V</v>
          </cell>
          <cell r="IO10" t="str">
            <v>A126246570R</v>
          </cell>
          <cell r="IP10" t="str">
            <v>A126239442R</v>
          </cell>
          <cell r="IQ10" t="str">
            <v>A126231966J</v>
          </cell>
        </row>
        <row r="11">
          <cell r="B11">
            <v>2.0779999999999998</v>
          </cell>
          <cell r="C11">
            <v>2.0779999999999998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9.7319999999999993</v>
          </cell>
          <cell r="I11">
            <v>6.6260000000000003</v>
          </cell>
          <cell r="J11">
            <v>3.1059999999999999</v>
          </cell>
          <cell r="K11">
            <v>9.7319999999999993</v>
          </cell>
          <cell r="L11">
            <v>6.6260000000000003</v>
          </cell>
          <cell r="M11">
            <v>3.1059999999999999</v>
          </cell>
          <cell r="N11">
            <v>5.7089999999999996</v>
          </cell>
          <cell r="O11">
            <v>4.1980000000000004</v>
          </cell>
          <cell r="P11">
            <v>1.5109999999999999</v>
          </cell>
          <cell r="Q11">
            <v>1.17</v>
          </cell>
          <cell r="R11">
            <v>1.17</v>
          </cell>
          <cell r="S11">
            <v>0</v>
          </cell>
          <cell r="T11">
            <v>1.355</v>
          </cell>
          <cell r="U11">
            <v>0.67600000000000005</v>
          </cell>
          <cell r="V11">
            <v>0.67900000000000005</v>
          </cell>
          <cell r="W11">
            <v>1.0389999999999999</v>
          </cell>
          <cell r="X11">
            <v>0.58199999999999996</v>
          </cell>
          <cell r="Y11">
            <v>0.45700000000000002</v>
          </cell>
          <cell r="Z11">
            <v>0.45900000000000002</v>
          </cell>
          <cell r="AA11">
            <v>0</v>
          </cell>
          <cell r="AB11">
            <v>0.45900000000000002</v>
          </cell>
          <cell r="AC11">
            <v>0.45900000000000002</v>
          </cell>
          <cell r="AD11">
            <v>0</v>
          </cell>
          <cell r="AE11">
            <v>0.45900000000000002</v>
          </cell>
          <cell r="AF11">
            <v>0</v>
          </cell>
          <cell r="AG11">
            <v>0</v>
          </cell>
          <cell r="AH11">
            <v>0</v>
          </cell>
          <cell r="AI11">
            <v>16.349</v>
          </cell>
          <cell r="AJ11">
            <v>12.085000000000001</v>
          </cell>
          <cell r="AK11">
            <v>4.2640000000000002</v>
          </cell>
          <cell r="AL11">
            <v>16.349</v>
          </cell>
          <cell r="AM11">
            <v>12.085000000000001</v>
          </cell>
          <cell r="AN11">
            <v>4.2640000000000002</v>
          </cell>
          <cell r="AO11">
            <v>2.4430000000000001</v>
          </cell>
          <cell r="AP11">
            <v>2.4430000000000001</v>
          </cell>
          <cell r="AQ11">
            <v>0</v>
          </cell>
          <cell r="AR11">
            <v>4.1900000000000004</v>
          </cell>
          <cell r="AS11">
            <v>3.2879999999999998</v>
          </cell>
          <cell r="AT11">
            <v>0.90300000000000002</v>
          </cell>
          <cell r="AU11">
            <v>1.3220000000000001</v>
          </cell>
          <cell r="AV11">
            <v>1.3220000000000001</v>
          </cell>
          <cell r="AW11">
            <v>0</v>
          </cell>
          <cell r="AX11">
            <v>4.1059999999999999</v>
          </cell>
          <cell r="AY11">
            <v>2.298</v>
          </cell>
          <cell r="AZ11">
            <v>1.8080000000000001</v>
          </cell>
          <cell r="BA11">
            <v>4.2869999999999999</v>
          </cell>
          <cell r="BB11">
            <v>2.7330000000000001</v>
          </cell>
          <cell r="BC11">
            <v>1.554</v>
          </cell>
          <cell r="BD11">
            <v>4.2869999999999999</v>
          </cell>
          <cell r="BE11">
            <v>2.7330000000000001</v>
          </cell>
          <cell r="BF11">
            <v>1.554</v>
          </cell>
          <cell r="BG11">
            <v>0</v>
          </cell>
          <cell r="BH11">
            <v>0</v>
          </cell>
          <cell r="BI11">
            <v>0</v>
          </cell>
          <cell r="BJ11">
            <v>6.6539999999999999</v>
          </cell>
          <cell r="BK11">
            <v>2.839</v>
          </cell>
          <cell r="BL11">
            <v>3.8149999999999999</v>
          </cell>
          <cell r="BM11">
            <v>6.6539999999999999</v>
          </cell>
          <cell r="BN11">
            <v>2.839</v>
          </cell>
          <cell r="BO11">
            <v>3.8149999999999999</v>
          </cell>
          <cell r="BP11">
            <v>0</v>
          </cell>
          <cell r="BQ11">
            <v>0</v>
          </cell>
          <cell r="BR11">
            <v>0</v>
          </cell>
          <cell r="BS11">
            <v>0.625</v>
          </cell>
          <cell r="BT11">
            <v>0.625</v>
          </cell>
          <cell r="BU11">
            <v>0</v>
          </cell>
          <cell r="BV11">
            <v>2.899</v>
          </cell>
          <cell r="BW11">
            <v>1.222</v>
          </cell>
          <cell r="BX11">
            <v>1.677</v>
          </cell>
          <cell r="BY11">
            <v>0.504</v>
          </cell>
          <cell r="BZ11">
            <v>0</v>
          </cell>
          <cell r="CA11">
            <v>0.504</v>
          </cell>
          <cell r="CB11">
            <v>2.6259999999999999</v>
          </cell>
          <cell r="CC11">
            <v>0.99199999999999999</v>
          </cell>
          <cell r="CD11">
            <v>1.6339999999999999</v>
          </cell>
          <cell r="CE11">
            <v>2.6259999999999999</v>
          </cell>
          <cell r="CF11">
            <v>0.99199999999999999</v>
          </cell>
          <cell r="CG11">
            <v>1.6339999999999999</v>
          </cell>
          <cell r="CH11">
            <v>0</v>
          </cell>
          <cell r="CI11">
            <v>0</v>
          </cell>
          <cell r="CJ11">
            <v>0</v>
          </cell>
          <cell r="CK11">
            <v>14.7</v>
          </cell>
          <cell r="CL11">
            <v>2.1230000000000002</v>
          </cell>
          <cell r="CM11">
            <v>12.577</v>
          </cell>
          <cell r="CN11">
            <v>14.7</v>
          </cell>
          <cell r="CO11">
            <v>2.1230000000000002</v>
          </cell>
          <cell r="CP11">
            <v>12.577</v>
          </cell>
          <cell r="CQ11">
            <v>6.7380000000000004</v>
          </cell>
          <cell r="CR11">
            <v>1.0169999999999999</v>
          </cell>
          <cell r="CS11">
            <v>5.72</v>
          </cell>
          <cell r="CT11">
            <v>2.0190000000000001</v>
          </cell>
          <cell r="CU11">
            <v>0</v>
          </cell>
          <cell r="CV11">
            <v>2.0190000000000001</v>
          </cell>
          <cell r="CW11">
            <v>4.6429999999999998</v>
          </cell>
          <cell r="CX11">
            <v>0.70599999999999996</v>
          </cell>
          <cell r="CY11">
            <v>3.9369999999999998</v>
          </cell>
          <cell r="CZ11">
            <v>1.3009999999999999</v>
          </cell>
          <cell r="DA11">
            <v>0.4</v>
          </cell>
          <cell r="DB11">
            <v>0.90100000000000002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8.4320000000000004</v>
          </cell>
          <cell r="DM11">
            <v>1.8520000000000001</v>
          </cell>
          <cell r="DN11">
            <v>6.58</v>
          </cell>
          <cell r="DO11">
            <v>8.4320000000000004</v>
          </cell>
          <cell r="DP11">
            <v>1.8520000000000001</v>
          </cell>
          <cell r="DQ11">
            <v>6.58</v>
          </cell>
          <cell r="DR11">
            <v>0.53300000000000003</v>
          </cell>
          <cell r="DS11">
            <v>0</v>
          </cell>
          <cell r="DT11">
            <v>0.53300000000000003</v>
          </cell>
          <cell r="DU11">
            <v>2.496</v>
          </cell>
          <cell r="DV11">
            <v>0.58199999999999996</v>
          </cell>
          <cell r="DW11">
            <v>1.915</v>
          </cell>
          <cell r="DX11">
            <v>2.7879999999999998</v>
          </cell>
          <cell r="DY11">
            <v>0.72899999999999998</v>
          </cell>
          <cell r="DZ11">
            <v>2.0579999999999998</v>
          </cell>
          <cell r="EA11">
            <v>2.6150000000000002</v>
          </cell>
          <cell r="EB11">
            <v>0.54100000000000004</v>
          </cell>
          <cell r="EC11">
            <v>2.073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12.233000000000001</v>
          </cell>
          <cell r="EN11">
            <v>7.5819999999999999</v>
          </cell>
          <cell r="EO11">
            <v>4.6509999999999998</v>
          </cell>
          <cell r="EP11">
            <v>12.233000000000001</v>
          </cell>
          <cell r="EQ11">
            <v>7.5819999999999999</v>
          </cell>
          <cell r="ER11">
            <v>4.6509999999999998</v>
          </cell>
          <cell r="ES11">
            <v>4.9290000000000003</v>
          </cell>
          <cell r="ET11">
            <v>2.7370000000000001</v>
          </cell>
          <cell r="EU11">
            <v>2.1920000000000002</v>
          </cell>
          <cell r="EV11">
            <v>2.359</v>
          </cell>
          <cell r="EW11">
            <v>1.75</v>
          </cell>
          <cell r="EX11">
            <v>0.60799999999999998</v>
          </cell>
          <cell r="EY11">
            <v>2.5680000000000001</v>
          </cell>
          <cell r="EZ11">
            <v>2.089</v>
          </cell>
          <cell r="FA11">
            <v>0.47899999999999998</v>
          </cell>
          <cell r="FB11">
            <v>1.8759999999999999</v>
          </cell>
          <cell r="FC11">
            <v>0.505</v>
          </cell>
          <cell r="FD11">
            <v>1.371</v>
          </cell>
          <cell r="FE11">
            <v>0.501</v>
          </cell>
          <cell r="FF11">
            <v>0.501</v>
          </cell>
          <cell r="FG11">
            <v>0</v>
          </cell>
          <cell r="FH11">
            <v>0.501</v>
          </cell>
          <cell r="FI11">
            <v>0.501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15.891</v>
          </cell>
          <cell r="FO11">
            <v>8.4949999999999992</v>
          </cell>
          <cell r="FP11">
            <v>7.3949999999999996</v>
          </cell>
          <cell r="FQ11">
            <v>15.891</v>
          </cell>
          <cell r="FR11">
            <v>8.4949999999999992</v>
          </cell>
          <cell r="FS11">
            <v>7.3949999999999996</v>
          </cell>
          <cell r="FT11">
            <v>4.516</v>
          </cell>
          <cell r="FU11">
            <v>2.9209999999999998</v>
          </cell>
          <cell r="FV11">
            <v>1.5960000000000001</v>
          </cell>
          <cell r="FW11">
            <v>6.4560000000000004</v>
          </cell>
          <cell r="FX11">
            <v>3.0289999999999999</v>
          </cell>
          <cell r="FY11">
            <v>3.427</v>
          </cell>
          <cell r="FZ11">
            <v>3.46</v>
          </cell>
          <cell r="GA11">
            <v>1.9630000000000001</v>
          </cell>
          <cell r="GB11">
            <v>1.496</v>
          </cell>
          <cell r="GC11">
            <v>1.458</v>
          </cell>
          <cell r="GD11">
            <v>0.58199999999999996</v>
          </cell>
          <cell r="GE11">
            <v>0.876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24.030999999999999</v>
          </cell>
          <cell r="GP11">
            <v>10.497999999999999</v>
          </cell>
          <cell r="GQ11">
            <v>13.532999999999999</v>
          </cell>
          <cell r="GR11">
            <v>23.071999999999999</v>
          </cell>
          <cell r="GS11">
            <v>10.497999999999999</v>
          </cell>
          <cell r="GT11">
            <v>12.574</v>
          </cell>
          <cell r="GU11">
            <v>12.273</v>
          </cell>
          <cell r="GV11">
            <v>5.75</v>
          </cell>
          <cell r="GW11">
            <v>6.5229999999999997</v>
          </cell>
          <cell r="GX11">
            <v>2.048</v>
          </cell>
          <cell r="GY11">
            <v>1.1080000000000001</v>
          </cell>
          <cell r="GZ11">
            <v>0.94</v>
          </cell>
          <cell r="HA11">
            <v>3.63</v>
          </cell>
          <cell r="HB11">
            <v>2.5489999999999999</v>
          </cell>
          <cell r="HC11">
            <v>1.081</v>
          </cell>
          <cell r="HD11">
            <v>4.1120000000000001</v>
          </cell>
          <cell r="HE11">
            <v>0.60599999999999998</v>
          </cell>
          <cell r="HF11">
            <v>3.5070000000000001</v>
          </cell>
          <cell r="HG11">
            <v>1.968</v>
          </cell>
          <cell r="HH11">
            <v>0.48499999999999999</v>
          </cell>
          <cell r="HI11">
            <v>1.4830000000000001</v>
          </cell>
          <cell r="HJ11">
            <v>1.01</v>
          </cell>
          <cell r="HK11">
            <v>0.48499999999999999</v>
          </cell>
          <cell r="HL11">
            <v>0.52400000000000002</v>
          </cell>
          <cell r="HM11">
            <v>0.95899999999999996</v>
          </cell>
          <cell r="HN11">
            <v>0</v>
          </cell>
          <cell r="HO11">
            <v>0.95899999999999996</v>
          </cell>
          <cell r="HP11">
            <v>187.804</v>
          </cell>
          <cell r="HQ11">
            <v>99.135000000000005</v>
          </cell>
          <cell r="HR11">
            <v>88.668999999999997</v>
          </cell>
          <cell r="HS11">
            <v>186.77699999999999</v>
          </cell>
          <cell r="HT11">
            <v>98.108000000000004</v>
          </cell>
          <cell r="HU11">
            <v>88.668999999999997</v>
          </cell>
          <cell r="HV11">
            <v>84.751999999999995</v>
          </cell>
          <cell r="HW11">
            <v>44.689</v>
          </cell>
          <cell r="HX11">
            <v>40.061999999999998</v>
          </cell>
          <cell r="HY11">
            <v>40.707999999999998</v>
          </cell>
          <cell r="HZ11">
            <v>24.635000000000002</v>
          </cell>
          <cell r="IA11">
            <v>16.073</v>
          </cell>
          <cell r="IB11">
            <v>26.280999999999999</v>
          </cell>
          <cell r="IC11">
            <v>9.4670000000000005</v>
          </cell>
          <cell r="ID11">
            <v>16.815000000000001</v>
          </cell>
          <cell r="IE11">
            <v>19.678999999999998</v>
          </cell>
          <cell r="IF11">
            <v>9.4990000000000006</v>
          </cell>
          <cell r="IG11">
            <v>10.179</v>
          </cell>
          <cell r="IH11">
            <v>16.385000000000002</v>
          </cell>
          <cell r="II11">
            <v>10.843999999999999</v>
          </cell>
          <cell r="IJ11">
            <v>5.54</v>
          </cell>
          <cell r="IK11">
            <v>15.358000000000001</v>
          </cell>
          <cell r="IL11">
            <v>9.8170000000000002</v>
          </cell>
          <cell r="IM11">
            <v>5.54</v>
          </cell>
          <cell r="IN11">
            <v>1.0269999999999999</v>
          </cell>
          <cell r="IO11">
            <v>1.0269999999999999</v>
          </cell>
          <cell r="IP11">
            <v>0</v>
          </cell>
          <cell r="IQ11">
            <v>165.922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7">
        <row r="1">
          <cell r="B1" t="str">
            <v>Victoria ;  &gt; Had difficulty finding work ;  &gt; Males ;</v>
          </cell>
          <cell r="C1" t="str">
            <v>Victoria ;  &gt; Had difficulty finding work ;  &gt; Females ;</v>
          </cell>
          <cell r="D1" t="str">
            <v>Victoria ;  &gt; Had difficulty finding work ;  Aged 15-64 years ;  Persons ;</v>
          </cell>
          <cell r="E1" t="str">
            <v>Victoria ;  &gt; Had difficulty finding work ;  Aged 15-64 years ;  &gt; Males ;</v>
          </cell>
          <cell r="F1" t="str">
            <v>Victoria ;  &gt; Had difficulty finding work ;  Aged 15-64 years ;  &gt; Females ;</v>
          </cell>
          <cell r="G1" t="str">
            <v>Victoria ;  &gt; Had difficulty finding work ;  &gt; Aged 15-24 years ;  Persons ;</v>
          </cell>
          <cell r="H1" t="str">
            <v>Victoria ;  &gt; Had difficulty finding work ;  &gt; Aged 15-24 years ;  &gt; Males ;</v>
          </cell>
          <cell r="I1" t="str">
            <v>Victoria ;  &gt; Had difficulty finding work ;  &gt; Aged 15-24 years ;  &gt; Females ;</v>
          </cell>
          <cell r="J1" t="str">
            <v>Victoria ;  &gt; Had difficulty finding work ;  &gt; Aged 25-34 years ;  Persons ;</v>
          </cell>
          <cell r="K1" t="str">
            <v>Victoria ;  &gt; Had difficulty finding work ;  &gt; Aged 25-34 years ;  &gt; Males ;</v>
          </cell>
          <cell r="L1" t="str">
            <v>Victoria ;  &gt; Had difficulty finding work ;  &gt; Aged 25-34 years ;  &gt; Females ;</v>
          </cell>
          <cell r="M1" t="str">
            <v>Victoria ;  &gt; Had difficulty finding work ;  &gt; Aged 35-44 years ;  Persons ;</v>
          </cell>
          <cell r="N1" t="str">
            <v>Victoria ;  &gt; Had difficulty finding work ;  &gt; Aged 35-44 years ;  &gt; Males ;</v>
          </cell>
          <cell r="O1" t="str">
            <v>Victoria ;  &gt; Had difficulty finding work ;  &gt; Aged 35-44 years ;  &gt; Females ;</v>
          </cell>
          <cell r="P1" t="str">
            <v>Victoria ;  &gt; Had difficulty finding work ;  &gt; Aged 45-54 years ;  Persons ;</v>
          </cell>
          <cell r="Q1" t="str">
            <v>Victoria ;  &gt; Had difficulty finding work ;  &gt; Aged 45-54 years ;  &gt; Males ;</v>
          </cell>
          <cell r="R1" t="str">
            <v>Victoria ;  &gt; Had difficulty finding work ;  &gt; Aged 45-54 years ;  &gt; Females ;</v>
          </cell>
          <cell r="S1" t="str">
            <v>Victoria ;  &gt; Had difficulty finding work ;  &gt; Aged 55 years and over ;  Persons ;</v>
          </cell>
          <cell r="T1" t="str">
            <v>Victoria ;  &gt; Had difficulty finding work ;  &gt; Aged 55 years and over ;  &gt; Males ;</v>
          </cell>
          <cell r="U1" t="str">
            <v>Victoria ;  &gt; Had difficulty finding work ;  &gt; Aged 55 years and over ;  &gt; Females ;</v>
          </cell>
          <cell r="V1" t="str">
            <v>Victoria ;  &gt; Had difficulty finding work ;  &gt;&gt; Aged 55-64 years ;  Persons ;</v>
          </cell>
          <cell r="W1" t="str">
            <v>Victoria ;  &gt; Had difficulty finding work ;  &gt;&gt; Aged 55-64 years ;  &gt; Males ;</v>
          </cell>
          <cell r="X1" t="str">
            <v>Victoria ;  &gt; Had difficulty finding work ;  &gt;&gt; Aged 55-64 years ;  &gt; Females ;</v>
          </cell>
          <cell r="Y1" t="str">
            <v>Victoria ;  &gt; Had difficulty finding work ;  &gt;&gt; Aged 65 years and over ;  Persons ;</v>
          </cell>
          <cell r="Z1" t="str">
            <v>Victoria ;  &gt; Had difficulty finding work ;  &gt;&gt; Aged 65 years and over ;  &gt; Males ;</v>
          </cell>
          <cell r="AA1" t="str">
            <v>Victoria ;  &gt; Had difficulty finding work ;  &gt;&gt; Aged 65 years and over ;  &gt; Females ;</v>
          </cell>
          <cell r="AB1" t="str">
            <v>Victoria ;  &gt;&gt; Too many applicants for available jobs ;  Persons ;</v>
          </cell>
          <cell r="AC1" t="str">
            <v>Victoria ;  &gt;&gt; Too many applicants for available jobs ;  &gt; Males ;</v>
          </cell>
          <cell r="AD1" t="str">
            <v>Victoria ;  &gt;&gt; Too many applicants for available jobs ;  &gt; Females ;</v>
          </cell>
          <cell r="AE1" t="str">
            <v>Victoria ;  &gt;&gt; Too many applicants for available jobs ;  Aged 15-64 years ;  Persons ;</v>
          </cell>
          <cell r="AF1" t="str">
            <v>Victoria ;  &gt;&gt; Too many applicants for available jobs ;  Aged 15-64 years ;  &gt; Males ;</v>
          </cell>
          <cell r="AG1" t="str">
            <v>Victoria ;  &gt;&gt; Too many applicants for available jobs ;  Aged 15-64 years ;  &gt; Females ;</v>
          </cell>
          <cell r="AH1" t="str">
            <v>Victoria ;  &gt;&gt; Too many applicants for available jobs ;  &gt; Aged 15-24 years ;  Persons ;</v>
          </cell>
          <cell r="AI1" t="str">
            <v>Victoria ;  &gt;&gt; Too many applicants for available jobs ;  &gt; Aged 15-24 years ;  &gt; Males ;</v>
          </cell>
          <cell r="AJ1" t="str">
            <v>Victoria ;  &gt;&gt; Too many applicants for available jobs ;  &gt; Aged 15-24 years ;  &gt; Females ;</v>
          </cell>
          <cell r="AK1" t="str">
            <v>Victoria ;  &gt;&gt; Too many applicants for available jobs ;  &gt; Aged 25-34 years ;  Persons ;</v>
          </cell>
          <cell r="AL1" t="str">
            <v>Victoria ;  &gt;&gt; Too many applicants for available jobs ;  &gt; Aged 25-34 years ;  &gt; Males ;</v>
          </cell>
          <cell r="AM1" t="str">
            <v>Victoria ;  &gt;&gt; Too many applicants for available jobs ;  &gt; Aged 25-34 years ;  &gt; Females ;</v>
          </cell>
          <cell r="AN1" t="str">
            <v>Victoria ;  &gt;&gt; Too many applicants for available jobs ;  &gt; Aged 35-44 years ;  Persons ;</v>
          </cell>
          <cell r="AO1" t="str">
            <v>Victoria ;  &gt;&gt; Too many applicants for available jobs ;  &gt; Aged 35-44 years ;  &gt; Males ;</v>
          </cell>
          <cell r="AP1" t="str">
            <v>Victoria ;  &gt;&gt; Too many applicants for available jobs ;  &gt; Aged 35-44 years ;  &gt; Females ;</v>
          </cell>
          <cell r="AQ1" t="str">
            <v>Victoria ;  &gt;&gt; Too many applicants for available jobs ;  &gt; Aged 45-54 years ;  Persons ;</v>
          </cell>
          <cell r="AR1" t="str">
            <v>Victoria ;  &gt;&gt; Too many applicants for available jobs ;  &gt; Aged 45-54 years ;  &gt; Males ;</v>
          </cell>
          <cell r="AS1" t="str">
            <v>Victoria ;  &gt;&gt; Too many applicants for available jobs ;  &gt; Aged 45-54 years ;  &gt; Females ;</v>
          </cell>
          <cell r="AT1" t="str">
            <v>Victoria ;  &gt;&gt; Too many applicants for available jobs ;  &gt; Aged 55 years and over ;  Persons ;</v>
          </cell>
          <cell r="AU1" t="str">
            <v>Victoria ;  &gt;&gt; Too many applicants for available jobs ;  &gt; Aged 55 years and over ;  &gt; Males ;</v>
          </cell>
          <cell r="AV1" t="str">
            <v>Victoria ;  &gt;&gt; Too many applicants for available jobs ;  &gt; Aged 55 years and over ;  &gt; Females ;</v>
          </cell>
          <cell r="AW1" t="str">
            <v>Victoria ;  &gt;&gt; Too many applicants for available jobs ;  &gt;&gt; Aged 55-64 years ;  Persons ;</v>
          </cell>
          <cell r="AX1" t="str">
            <v>Victoria ;  &gt;&gt; Too many applicants for available jobs ;  &gt;&gt; Aged 55-64 years ;  &gt; Males ;</v>
          </cell>
          <cell r="AY1" t="str">
            <v>Victoria ;  &gt;&gt; Too many applicants for available jobs ;  &gt;&gt; Aged 55-64 years ;  &gt; Females ;</v>
          </cell>
          <cell r="AZ1" t="str">
            <v>Victoria ;  &gt;&gt; Too many applicants for available jobs ;  &gt;&gt; Aged 65 years and over ;  Persons ;</v>
          </cell>
          <cell r="BA1" t="str">
            <v>Victoria ;  &gt;&gt; Too many applicants for available jobs ;  &gt;&gt; Aged 65 years and over ;  &gt; Males ;</v>
          </cell>
          <cell r="BB1" t="str">
            <v>Victoria ;  &gt;&gt; Too many applicants for available jobs ;  &gt;&gt; Aged 65 years and over ;  &gt; Females ;</v>
          </cell>
          <cell r="BC1" t="str">
            <v>Victoria ;  &gt;&gt; Lacked necessary skills or education ;  Persons ;</v>
          </cell>
          <cell r="BD1" t="str">
            <v>Victoria ;  &gt;&gt; Lacked necessary skills or education ;  &gt; Males ;</v>
          </cell>
          <cell r="BE1" t="str">
            <v>Victoria ;  &gt;&gt; Lacked necessary skills or education ;  &gt; Females ;</v>
          </cell>
          <cell r="BF1" t="str">
            <v>Victoria ;  &gt;&gt; Lacked necessary skills or education ;  Aged 15-64 years ;  Persons ;</v>
          </cell>
          <cell r="BG1" t="str">
            <v>Victoria ;  &gt;&gt; Lacked necessary skills or education ;  Aged 15-64 years ;  &gt; Males ;</v>
          </cell>
          <cell r="BH1" t="str">
            <v>Victoria ;  &gt;&gt; Lacked necessary skills or education ;  Aged 15-64 years ;  &gt; Females ;</v>
          </cell>
          <cell r="BI1" t="str">
            <v>Victoria ;  &gt;&gt; Lacked necessary skills or education ;  &gt; Aged 15-24 years ;  Persons ;</v>
          </cell>
          <cell r="BJ1" t="str">
            <v>Victoria ;  &gt;&gt; Lacked necessary skills or education ;  &gt; Aged 15-24 years ;  &gt; Males ;</v>
          </cell>
          <cell r="BK1" t="str">
            <v>Victoria ;  &gt;&gt; Lacked necessary skills or education ;  &gt; Aged 15-24 years ;  &gt; Females ;</v>
          </cell>
          <cell r="BL1" t="str">
            <v>Victoria ;  &gt;&gt; Lacked necessary skills or education ;  &gt; Aged 25-34 years ;  Persons ;</v>
          </cell>
          <cell r="BM1" t="str">
            <v>Victoria ;  &gt;&gt; Lacked necessary skills or education ;  &gt; Aged 25-34 years ;  &gt; Males ;</v>
          </cell>
          <cell r="BN1" t="str">
            <v>Victoria ;  &gt;&gt; Lacked necessary skills or education ;  &gt; Aged 25-34 years ;  &gt; Females ;</v>
          </cell>
          <cell r="BO1" t="str">
            <v>Victoria ;  &gt;&gt; Lacked necessary skills or education ;  &gt; Aged 35-44 years ;  Persons ;</v>
          </cell>
          <cell r="BP1" t="str">
            <v>Victoria ;  &gt;&gt; Lacked necessary skills or education ;  &gt; Aged 35-44 years ;  &gt; Males ;</v>
          </cell>
          <cell r="BQ1" t="str">
            <v>Victoria ;  &gt;&gt; Lacked necessary skills or education ;  &gt; Aged 35-44 years ;  &gt; Females ;</v>
          </cell>
          <cell r="BR1" t="str">
            <v>Victoria ;  &gt;&gt; Lacked necessary skills or education ;  &gt; Aged 45-54 years ;  Persons ;</v>
          </cell>
          <cell r="BS1" t="str">
            <v>Victoria ;  &gt;&gt; Lacked necessary skills or education ;  &gt; Aged 45-54 years ;  &gt; Males ;</v>
          </cell>
          <cell r="BT1" t="str">
            <v>Victoria ;  &gt;&gt; Lacked necessary skills or education ;  &gt; Aged 45-54 years ;  &gt; Females ;</v>
          </cell>
          <cell r="BU1" t="str">
            <v>Victoria ;  &gt;&gt; Lacked necessary skills or education ;  &gt; Aged 55 years and over ;  Persons ;</v>
          </cell>
          <cell r="BV1" t="str">
            <v>Victoria ;  &gt;&gt; Lacked necessary skills or education ;  &gt; Aged 55 years and over ;  &gt; Males ;</v>
          </cell>
          <cell r="BW1" t="str">
            <v>Victoria ;  &gt;&gt; Lacked necessary skills or education ;  &gt; Aged 55 years and over ;  &gt; Females ;</v>
          </cell>
          <cell r="BX1" t="str">
            <v>Victoria ;  &gt;&gt; Lacked necessary skills or education ;  &gt;&gt; Aged 55-64 years ;  Persons ;</v>
          </cell>
          <cell r="BY1" t="str">
            <v>Victoria ;  &gt;&gt; Lacked necessary skills or education ;  &gt;&gt; Aged 55-64 years ;  &gt; Males ;</v>
          </cell>
          <cell r="BZ1" t="str">
            <v>Victoria ;  &gt;&gt; Lacked necessary skills or education ;  &gt;&gt; Aged 55-64 years ;  &gt; Females ;</v>
          </cell>
          <cell r="CA1" t="str">
            <v>Victoria ;  &gt;&gt; Lacked necessary skills or education ;  &gt;&gt; Aged 65 years and over ;  Persons ;</v>
          </cell>
          <cell r="CB1" t="str">
            <v>Victoria ;  &gt;&gt; Lacked necessary skills or education ;  &gt;&gt; Aged 65 years and over ;  &gt; Males ;</v>
          </cell>
          <cell r="CC1" t="str">
            <v>Victoria ;  &gt;&gt; Lacked necessary skills or education ;  &gt;&gt; Aged 65 years and over ;  &gt; Females ;</v>
          </cell>
          <cell r="CD1" t="str">
            <v>Victoria ;  &gt;&gt; Considered too young or too old by employers ;  Persons ;</v>
          </cell>
          <cell r="CE1" t="str">
            <v>Victoria ;  &gt;&gt; Considered too young or too old by employers ;  &gt; Males ;</v>
          </cell>
          <cell r="CF1" t="str">
            <v>Victoria ;  &gt;&gt; Considered too young or too old by employers ;  &gt; Females ;</v>
          </cell>
          <cell r="CG1" t="str">
            <v>Victoria ;  &gt;&gt; Considered too young or too old by employers ;  Aged 15-64 years ;  Persons ;</v>
          </cell>
          <cell r="CH1" t="str">
            <v>Victoria ;  &gt;&gt; Considered too young or too old by employers ;  Aged 15-64 years ;  &gt; Males ;</v>
          </cell>
          <cell r="CI1" t="str">
            <v>Victoria ;  &gt;&gt; Considered too young or too old by employers ;  Aged 15-64 years ;  &gt; Females ;</v>
          </cell>
          <cell r="CJ1" t="str">
            <v>Victoria ;  &gt;&gt; Considered too young or too old by employers ;  &gt; Aged 15-24 years ;  Persons ;</v>
          </cell>
          <cell r="CK1" t="str">
            <v>Victoria ;  &gt;&gt; Considered too young or too old by employers ;  &gt; Aged 15-24 years ;  &gt; Males ;</v>
          </cell>
          <cell r="CL1" t="str">
            <v>Victoria ;  &gt;&gt; Considered too young or too old by employers ;  &gt; Aged 15-24 years ;  &gt; Females ;</v>
          </cell>
          <cell r="CM1" t="str">
            <v>Victoria ;  &gt;&gt; Considered too young or too old by employers ;  &gt; Aged 25-34 years ;  Persons ;</v>
          </cell>
          <cell r="CN1" t="str">
            <v>Victoria ;  &gt;&gt; Considered too young or too old by employers ;  &gt; Aged 25-34 years ;  &gt; Males ;</v>
          </cell>
          <cell r="CO1" t="str">
            <v>Victoria ;  &gt;&gt; Considered too young or too old by employers ;  &gt; Aged 25-34 years ;  &gt; Females ;</v>
          </cell>
          <cell r="CP1" t="str">
            <v>Victoria ;  &gt;&gt; Considered too young or too old by employers ;  &gt; Aged 35-44 years ;  Persons ;</v>
          </cell>
          <cell r="CQ1" t="str">
            <v>Victoria ;  &gt;&gt; Considered too young or too old by employers ;  &gt; Aged 35-44 years ;  &gt; Males ;</v>
          </cell>
          <cell r="CR1" t="str">
            <v>Victoria ;  &gt;&gt; Considered too young or too old by employers ;  &gt; Aged 35-44 years ;  &gt; Females ;</v>
          </cell>
          <cell r="CS1" t="str">
            <v>Victoria ;  &gt;&gt; Considered too young or too old by employers ;  &gt; Aged 45-54 years ;  Persons ;</v>
          </cell>
          <cell r="CT1" t="str">
            <v>Victoria ;  &gt;&gt; Considered too young or too old by employers ;  &gt; Aged 45-54 years ;  &gt; Males ;</v>
          </cell>
          <cell r="CU1" t="str">
            <v>Victoria ;  &gt;&gt; Considered too young or too old by employers ;  &gt; Aged 45-54 years ;  &gt; Females ;</v>
          </cell>
          <cell r="CV1" t="str">
            <v>Victoria ;  &gt;&gt; Considered too young or too old by employers ;  &gt; Aged 55 years and over ;  Persons ;</v>
          </cell>
          <cell r="CW1" t="str">
            <v>Victoria ;  &gt;&gt; Considered too young or too old by employers ;  &gt; Aged 55 years and over ;  &gt; Males ;</v>
          </cell>
          <cell r="CX1" t="str">
            <v>Victoria ;  &gt;&gt; Considered too young or too old by employers ;  &gt; Aged 55 years and over ;  &gt; Females ;</v>
          </cell>
          <cell r="CY1" t="str">
            <v>Victoria ;  &gt;&gt; Considered too young or too old by employers ;  &gt;&gt; Aged 55-64 years ;  Persons ;</v>
          </cell>
          <cell r="CZ1" t="str">
            <v>Victoria ;  &gt;&gt; Considered too young or too old by employers ;  &gt;&gt; Aged 55-64 years ;  &gt; Males ;</v>
          </cell>
          <cell r="DA1" t="str">
            <v>Victoria ;  &gt;&gt; Considered too young or too old by employers ;  &gt;&gt; Aged 55-64 years ;  &gt; Females ;</v>
          </cell>
          <cell r="DB1" t="str">
            <v>Victoria ;  &gt;&gt; Considered too young or too old by employers ;  &gt;&gt; Aged 65 years and over ;  Persons ;</v>
          </cell>
          <cell r="DC1" t="str">
            <v>Victoria ;  &gt;&gt; Considered too young or too old by employers ;  &gt;&gt; Aged 65 years and over ;  &gt; Males ;</v>
          </cell>
          <cell r="DD1" t="str">
            <v>Victoria ;  &gt;&gt; Considered too young or too old by employers ;  &gt;&gt; Aged 65 years and over ;  &gt; Females ;</v>
          </cell>
          <cell r="DE1" t="str">
            <v>Victoria ;  &gt;&gt;&gt; Considered too young by employers ;  Persons ;</v>
          </cell>
          <cell r="DF1" t="str">
            <v>Victoria ;  &gt;&gt;&gt; Considered too young by employers ;  &gt; Males ;</v>
          </cell>
          <cell r="DG1" t="str">
            <v>Victoria ;  &gt;&gt;&gt; Considered too young by employers ;  &gt; Females ;</v>
          </cell>
          <cell r="DH1" t="str">
            <v>Victoria ;  &gt;&gt;&gt; Considered too young by employers ;  Aged 15-64 years ;  Persons ;</v>
          </cell>
          <cell r="DI1" t="str">
            <v>Victoria ;  &gt;&gt;&gt; Considered too young by employers ;  Aged 15-64 years ;  &gt; Males ;</v>
          </cell>
          <cell r="DJ1" t="str">
            <v>Victoria ;  &gt;&gt;&gt; Considered too young by employers ;  Aged 15-64 years ;  &gt; Females ;</v>
          </cell>
          <cell r="DK1" t="str">
            <v>Victoria ;  &gt;&gt;&gt; Considered too young by employers ;  &gt; Aged 15-24 years ;  Persons ;</v>
          </cell>
          <cell r="DL1" t="str">
            <v>Victoria ;  &gt;&gt;&gt; Considered too young by employers ;  &gt; Aged 15-24 years ;  &gt; Males ;</v>
          </cell>
          <cell r="DM1" t="str">
            <v>Victoria ;  &gt;&gt;&gt; Considered too young by employers ;  &gt; Aged 15-24 years ;  &gt; Females ;</v>
          </cell>
          <cell r="DN1" t="str">
            <v>Victoria ;  &gt;&gt;&gt; Considered too young by employers ;  &gt; Aged 25-34 years ;  Persons ;</v>
          </cell>
          <cell r="DO1" t="str">
            <v>Victoria ;  &gt;&gt;&gt; Considered too young by employers ;  &gt; Aged 25-34 years ;  &gt; Males ;</v>
          </cell>
          <cell r="DP1" t="str">
            <v>Victoria ;  &gt;&gt;&gt; Considered too young by employers ;  &gt; Aged 25-34 years ;  &gt; Females ;</v>
          </cell>
          <cell r="DQ1" t="str">
            <v>Victoria ;  &gt;&gt;&gt; Considered too young by employers ;  &gt; Aged 35-44 years ;  Persons ;</v>
          </cell>
          <cell r="DR1" t="str">
            <v>Victoria ;  &gt;&gt;&gt; Considered too young by employers ;  &gt; Aged 35-44 years ;  &gt; Males ;</v>
          </cell>
          <cell r="DS1" t="str">
            <v>Victoria ;  &gt;&gt;&gt; Considered too young by employers ;  &gt; Aged 35-44 years ;  &gt; Females ;</v>
          </cell>
          <cell r="DT1" t="str">
            <v>Victoria ;  &gt;&gt;&gt; Considered too young by employers ;  &gt; Aged 45-54 years ;  Persons ;</v>
          </cell>
          <cell r="DU1" t="str">
            <v>Victoria ;  &gt;&gt;&gt; Considered too young by employers ;  &gt; Aged 45-54 years ;  &gt; Males ;</v>
          </cell>
          <cell r="DV1" t="str">
            <v>Victoria ;  &gt;&gt;&gt; Considered too young by employers ;  &gt; Aged 45-54 years ;  &gt; Females ;</v>
          </cell>
          <cell r="DW1" t="str">
            <v>Victoria ;  &gt;&gt;&gt; Considered too young by employers ;  &gt; Aged 55 years and over ;  Persons ;</v>
          </cell>
          <cell r="DX1" t="str">
            <v>Victoria ;  &gt;&gt;&gt; Considered too young by employers ;  &gt; Aged 55 years and over ;  &gt; Males ;</v>
          </cell>
          <cell r="DY1" t="str">
            <v>Victoria ;  &gt;&gt;&gt; Considered too young by employers ;  &gt; Aged 55 years and over ;  &gt; Females ;</v>
          </cell>
          <cell r="DZ1" t="str">
            <v>Victoria ;  &gt;&gt;&gt; Considered too young by employers ;  &gt;&gt; Aged 55-64 years ;  Persons ;</v>
          </cell>
          <cell r="EA1" t="str">
            <v>Victoria ;  &gt;&gt;&gt; Considered too young by employers ;  &gt;&gt; Aged 55-64 years ;  &gt; Males ;</v>
          </cell>
          <cell r="EB1" t="str">
            <v>Victoria ;  &gt;&gt;&gt; Considered too young by employers ;  &gt;&gt; Aged 55-64 years ;  &gt; Females ;</v>
          </cell>
          <cell r="EC1" t="str">
            <v>Victoria ;  &gt;&gt;&gt; Considered too young by employers ;  &gt;&gt; Aged 65 years and over ;  Persons ;</v>
          </cell>
          <cell r="ED1" t="str">
            <v>Victoria ;  &gt;&gt;&gt; Considered too young by employers ;  &gt;&gt; Aged 65 years and over ;  &gt; Males ;</v>
          </cell>
          <cell r="EE1" t="str">
            <v>Victoria ;  &gt;&gt;&gt; Considered too young by employers ;  &gt;&gt; Aged 65 years and over ;  &gt; Females ;</v>
          </cell>
          <cell r="EF1" t="str">
            <v>Victoria ;  &gt;&gt;&gt; Considered too old by employers ;  Persons ;</v>
          </cell>
          <cell r="EG1" t="str">
            <v>Victoria ;  &gt;&gt;&gt; Considered too old by employers ;  &gt; Males ;</v>
          </cell>
          <cell r="EH1" t="str">
            <v>Victoria ;  &gt;&gt;&gt; Considered too old by employers ;  &gt; Females ;</v>
          </cell>
          <cell r="EI1" t="str">
            <v>Victoria ;  &gt;&gt;&gt; Considered too old by employers ;  Aged 15-64 years ;  Persons ;</v>
          </cell>
          <cell r="EJ1" t="str">
            <v>Victoria ;  &gt;&gt;&gt; Considered too old by employers ;  Aged 15-64 years ;  &gt; Males ;</v>
          </cell>
          <cell r="EK1" t="str">
            <v>Victoria ;  &gt;&gt;&gt; Considered too old by employers ;  Aged 15-64 years ;  &gt; Females ;</v>
          </cell>
          <cell r="EL1" t="str">
            <v>Victoria ;  &gt;&gt;&gt; Considered too old by employers ;  &gt; Aged 15-24 years ;  Persons ;</v>
          </cell>
          <cell r="EM1" t="str">
            <v>Victoria ;  &gt;&gt;&gt; Considered too old by employers ;  &gt; Aged 15-24 years ;  &gt; Males ;</v>
          </cell>
          <cell r="EN1" t="str">
            <v>Victoria ;  &gt;&gt;&gt; Considered too old by employers ;  &gt; Aged 15-24 years ;  &gt; Females ;</v>
          </cell>
          <cell r="EO1" t="str">
            <v>Victoria ;  &gt;&gt;&gt; Considered too old by employers ;  &gt; Aged 25-34 years ;  Persons ;</v>
          </cell>
          <cell r="EP1" t="str">
            <v>Victoria ;  &gt;&gt;&gt; Considered too old by employers ;  &gt; Aged 25-34 years ;  &gt; Males ;</v>
          </cell>
          <cell r="EQ1" t="str">
            <v>Victoria ;  &gt;&gt;&gt; Considered too old by employers ;  &gt; Aged 25-34 years ;  &gt; Females ;</v>
          </cell>
          <cell r="ER1" t="str">
            <v>Victoria ;  &gt;&gt;&gt; Considered too old by employers ;  &gt; Aged 35-44 years ;  Persons ;</v>
          </cell>
          <cell r="ES1" t="str">
            <v>Victoria ;  &gt;&gt;&gt; Considered too old by employers ;  &gt; Aged 35-44 years ;  &gt; Males ;</v>
          </cell>
          <cell r="ET1" t="str">
            <v>Victoria ;  &gt;&gt;&gt; Considered too old by employers ;  &gt; Aged 35-44 years ;  &gt; Females ;</v>
          </cell>
          <cell r="EU1" t="str">
            <v>Victoria ;  &gt;&gt;&gt; Considered too old by employers ;  &gt; Aged 45-54 years ;  Persons ;</v>
          </cell>
          <cell r="EV1" t="str">
            <v>Victoria ;  &gt;&gt;&gt; Considered too old by employers ;  &gt; Aged 45-54 years ;  &gt; Males ;</v>
          </cell>
          <cell r="EW1" t="str">
            <v>Victoria ;  &gt;&gt;&gt; Considered too old by employers ;  &gt; Aged 45-54 years ;  &gt; Females ;</v>
          </cell>
          <cell r="EX1" t="str">
            <v>Victoria ;  &gt;&gt;&gt; Considered too old by employers ;  &gt; Aged 55 years and over ;  Persons ;</v>
          </cell>
          <cell r="EY1" t="str">
            <v>Victoria ;  &gt;&gt;&gt; Considered too old by employers ;  &gt; Aged 55 years and over ;  &gt; Males ;</v>
          </cell>
          <cell r="EZ1" t="str">
            <v>Victoria ;  &gt;&gt;&gt; Considered too old by employers ;  &gt; Aged 55 years and over ;  &gt; Females ;</v>
          </cell>
          <cell r="FA1" t="str">
            <v>Victoria ;  &gt;&gt;&gt; Considered too old by employers ;  &gt;&gt; Aged 55-64 years ;  Persons ;</v>
          </cell>
          <cell r="FB1" t="str">
            <v>Victoria ;  &gt;&gt;&gt; Considered too old by employers ;  &gt;&gt; Aged 55-64 years ;  &gt; Males ;</v>
          </cell>
          <cell r="FC1" t="str">
            <v>Victoria ;  &gt;&gt;&gt; Considered too old by employers ;  &gt;&gt; Aged 55-64 years ;  &gt; Females ;</v>
          </cell>
          <cell r="FD1" t="str">
            <v>Victoria ;  &gt;&gt;&gt; Considered too old by employers ;  &gt;&gt; Aged 65 years and over ;  Persons ;</v>
          </cell>
          <cell r="FE1" t="str">
            <v>Victoria ;  &gt;&gt;&gt; Considered too old by employers ;  &gt;&gt; Aged 65 years and over ;  &gt; Males ;</v>
          </cell>
          <cell r="FF1" t="str">
            <v>Victoria ;  &gt;&gt;&gt; Considered too old by employers ;  &gt;&gt; Aged 65 years and over ;  &gt; Females ;</v>
          </cell>
          <cell r="FG1" t="str">
            <v>Victoria ;  &gt;&gt; Insufficient work experience ;  Persons ;</v>
          </cell>
          <cell r="FH1" t="str">
            <v>Victoria ;  &gt;&gt; Insufficient work experience ;  &gt; Males ;</v>
          </cell>
          <cell r="FI1" t="str">
            <v>Victoria ;  &gt;&gt; Insufficient work experience ;  &gt; Females ;</v>
          </cell>
          <cell r="FJ1" t="str">
            <v>Victoria ;  &gt;&gt; Insufficient work experience ;  Aged 15-64 years ;  Persons ;</v>
          </cell>
          <cell r="FK1" t="str">
            <v>Victoria ;  &gt;&gt; Insufficient work experience ;  Aged 15-64 years ;  &gt; Males ;</v>
          </cell>
          <cell r="FL1" t="str">
            <v>Victoria ;  &gt;&gt; Insufficient work experience ;  Aged 15-64 years ;  &gt; Females ;</v>
          </cell>
          <cell r="FM1" t="str">
            <v>Victoria ;  &gt;&gt; Insufficient work experience ;  &gt; Aged 15-24 years ;  Persons ;</v>
          </cell>
          <cell r="FN1" t="str">
            <v>Victoria ;  &gt;&gt; Insufficient work experience ;  &gt; Aged 15-24 years ;  &gt; Males ;</v>
          </cell>
          <cell r="FO1" t="str">
            <v>Victoria ;  &gt;&gt; Insufficient work experience ;  &gt; Aged 15-24 years ;  &gt; Females ;</v>
          </cell>
          <cell r="FP1" t="str">
            <v>Victoria ;  &gt;&gt; Insufficient work experience ;  &gt; Aged 25-34 years ;  Persons ;</v>
          </cell>
          <cell r="FQ1" t="str">
            <v>Victoria ;  &gt;&gt; Insufficient work experience ;  &gt; Aged 25-34 years ;  &gt; Males ;</v>
          </cell>
          <cell r="FR1" t="str">
            <v>Victoria ;  &gt;&gt; Insufficient work experience ;  &gt; Aged 25-34 years ;  &gt; Females ;</v>
          </cell>
          <cell r="FS1" t="str">
            <v>Victoria ;  &gt;&gt; Insufficient work experience ;  &gt; Aged 35-44 years ;  Persons ;</v>
          </cell>
          <cell r="FT1" t="str">
            <v>Victoria ;  &gt;&gt; Insufficient work experience ;  &gt; Aged 35-44 years ;  &gt; Males ;</v>
          </cell>
          <cell r="FU1" t="str">
            <v>Victoria ;  &gt;&gt; Insufficient work experience ;  &gt; Aged 35-44 years ;  &gt; Females ;</v>
          </cell>
          <cell r="FV1" t="str">
            <v>Victoria ;  &gt;&gt; Insufficient work experience ;  &gt; Aged 45-54 years ;  Persons ;</v>
          </cell>
          <cell r="FW1" t="str">
            <v>Victoria ;  &gt;&gt; Insufficient work experience ;  &gt; Aged 45-54 years ;  &gt; Males ;</v>
          </cell>
          <cell r="FX1" t="str">
            <v>Victoria ;  &gt;&gt; Insufficient work experience ;  &gt; Aged 45-54 years ;  &gt; Females ;</v>
          </cell>
          <cell r="FY1" t="str">
            <v>Victoria ;  &gt;&gt; Insufficient work experience ;  &gt; Aged 55 years and over ;  Persons ;</v>
          </cell>
          <cell r="FZ1" t="str">
            <v>Victoria ;  &gt;&gt; Insufficient work experience ;  &gt; Aged 55 years and over ;  &gt; Males ;</v>
          </cell>
          <cell r="GA1" t="str">
            <v>Victoria ;  &gt;&gt; Insufficient work experience ;  &gt; Aged 55 years and over ;  &gt; Females ;</v>
          </cell>
          <cell r="GB1" t="str">
            <v>Victoria ;  &gt;&gt; Insufficient work experience ;  &gt;&gt; Aged 55-64 years ;  Persons ;</v>
          </cell>
          <cell r="GC1" t="str">
            <v>Victoria ;  &gt;&gt; Insufficient work experience ;  &gt;&gt; Aged 55-64 years ;  &gt; Males ;</v>
          </cell>
          <cell r="GD1" t="str">
            <v>Victoria ;  &gt;&gt; Insufficient work experience ;  &gt;&gt; Aged 55-64 years ;  &gt; Females ;</v>
          </cell>
          <cell r="GE1" t="str">
            <v>Victoria ;  &gt;&gt; Insufficient work experience ;  &gt;&gt; Aged 65 years and over ;  Persons ;</v>
          </cell>
          <cell r="GF1" t="str">
            <v>Victoria ;  &gt;&gt; Insufficient work experience ;  &gt;&gt; Aged 65 years and over ;  &gt; Males ;</v>
          </cell>
          <cell r="GG1" t="str">
            <v>Victoria ;  &gt;&gt; Insufficient work experience ;  &gt;&gt; Aged 65 years and over ;  &gt; Females ;</v>
          </cell>
          <cell r="GH1" t="str">
            <v>Victoria ;  &gt;&gt; No vacancies at all ;  Persons ;</v>
          </cell>
          <cell r="GI1" t="str">
            <v>Victoria ;  &gt;&gt; No vacancies at all ;  &gt; Males ;</v>
          </cell>
          <cell r="GJ1" t="str">
            <v>Victoria ;  &gt;&gt; No vacancies at all ;  &gt; Females ;</v>
          </cell>
          <cell r="GK1" t="str">
            <v>Victoria ;  &gt;&gt; No vacancies at all ;  Aged 15-64 years ;  Persons ;</v>
          </cell>
          <cell r="GL1" t="str">
            <v>Victoria ;  &gt;&gt; No vacancies at all ;  Aged 15-64 years ;  &gt; Males ;</v>
          </cell>
          <cell r="GM1" t="str">
            <v>Victoria ;  &gt;&gt; No vacancies at all ;  Aged 15-64 years ;  &gt; Females ;</v>
          </cell>
          <cell r="GN1" t="str">
            <v>Victoria ;  &gt;&gt; No vacancies at all ;  &gt; Aged 15-24 years ;  Persons ;</v>
          </cell>
          <cell r="GO1" t="str">
            <v>Victoria ;  &gt;&gt; No vacancies at all ;  &gt; Aged 15-24 years ;  &gt; Males ;</v>
          </cell>
          <cell r="GP1" t="str">
            <v>Victoria ;  &gt;&gt; No vacancies at all ;  &gt; Aged 15-24 years ;  &gt; Females ;</v>
          </cell>
          <cell r="GQ1" t="str">
            <v>Victoria ;  &gt;&gt; No vacancies at all ;  &gt; Aged 25-34 years ;  Persons ;</v>
          </cell>
          <cell r="GR1" t="str">
            <v>Victoria ;  &gt;&gt; No vacancies at all ;  &gt; Aged 25-34 years ;  &gt; Males ;</v>
          </cell>
          <cell r="GS1" t="str">
            <v>Victoria ;  &gt;&gt; No vacancies at all ;  &gt; Aged 25-34 years ;  &gt; Females ;</v>
          </cell>
          <cell r="GT1" t="str">
            <v>Victoria ;  &gt;&gt; No vacancies at all ;  &gt; Aged 35-44 years ;  Persons ;</v>
          </cell>
          <cell r="GU1" t="str">
            <v>Victoria ;  &gt;&gt; No vacancies at all ;  &gt; Aged 35-44 years ;  &gt; Males ;</v>
          </cell>
          <cell r="GV1" t="str">
            <v>Victoria ;  &gt;&gt; No vacancies at all ;  &gt; Aged 35-44 years ;  &gt; Females ;</v>
          </cell>
          <cell r="GW1" t="str">
            <v>Victoria ;  &gt;&gt; No vacancies at all ;  &gt; Aged 45-54 years ;  Persons ;</v>
          </cell>
          <cell r="GX1" t="str">
            <v>Victoria ;  &gt;&gt; No vacancies at all ;  &gt; Aged 45-54 years ;  &gt; Males ;</v>
          </cell>
          <cell r="GY1" t="str">
            <v>Victoria ;  &gt;&gt; No vacancies at all ;  &gt; Aged 45-54 years ;  &gt; Females ;</v>
          </cell>
          <cell r="GZ1" t="str">
            <v>Victoria ;  &gt;&gt; No vacancies at all ;  &gt; Aged 55 years and over ;  Persons ;</v>
          </cell>
          <cell r="HA1" t="str">
            <v>Victoria ;  &gt;&gt; No vacancies at all ;  &gt; Aged 55 years and over ;  &gt; Males ;</v>
          </cell>
          <cell r="HB1" t="str">
            <v>Victoria ;  &gt;&gt; No vacancies at all ;  &gt; Aged 55 years and over ;  &gt; Females ;</v>
          </cell>
          <cell r="HC1" t="str">
            <v>Victoria ;  &gt;&gt; No vacancies at all ;  &gt;&gt; Aged 55-64 years ;  Persons ;</v>
          </cell>
          <cell r="HD1" t="str">
            <v>Victoria ;  &gt;&gt; No vacancies at all ;  &gt;&gt; Aged 55-64 years ;  &gt; Males ;</v>
          </cell>
          <cell r="HE1" t="str">
            <v>Victoria ;  &gt;&gt; No vacancies at all ;  &gt;&gt; Aged 55-64 years ;  &gt; Females ;</v>
          </cell>
          <cell r="HF1" t="str">
            <v>Victoria ;  &gt;&gt; No vacancies at all ;  &gt;&gt; Aged 65 years and over ;  Persons ;</v>
          </cell>
          <cell r="HG1" t="str">
            <v>Victoria ;  &gt;&gt; No vacancies at all ;  &gt;&gt; Aged 65 years and over ;  &gt; Males ;</v>
          </cell>
          <cell r="HH1" t="str">
            <v>Victoria ;  &gt;&gt; No vacancies at all ;  &gt;&gt; Aged 65 years and over ;  &gt; Females ;</v>
          </cell>
          <cell r="HI1" t="str">
            <v>Victoria ;  &gt;&gt; No vacancies in line of work ;  Persons ;</v>
          </cell>
          <cell r="HJ1" t="str">
            <v>Victoria ;  &gt;&gt; No vacancies in line of work ;  &gt; Males ;</v>
          </cell>
          <cell r="HK1" t="str">
            <v>Victoria ;  &gt;&gt; No vacancies in line of work ;  &gt; Females ;</v>
          </cell>
          <cell r="HL1" t="str">
            <v>Victoria ;  &gt;&gt; No vacancies in line of work ;  Aged 15-64 years ;  Persons ;</v>
          </cell>
          <cell r="HM1" t="str">
            <v>Victoria ;  &gt;&gt; No vacancies in line of work ;  Aged 15-64 years ;  &gt; Males ;</v>
          </cell>
          <cell r="HN1" t="str">
            <v>Victoria ;  &gt;&gt; No vacancies in line of work ;  Aged 15-64 years ;  &gt; Females ;</v>
          </cell>
          <cell r="HO1" t="str">
            <v>Victoria ;  &gt;&gt; No vacancies in line of work ;  &gt; Aged 15-24 years ;  Persons ;</v>
          </cell>
          <cell r="HP1" t="str">
            <v>Victoria ;  &gt;&gt; No vacancies in line of work ;  &gt; Aged 15-24 years ;  &gt; Males ;</v>
          </cell>
          <cell r="HQ1" t="str">
            <v>Victoria ;  &gt;&gt; No vacancies in line of work ;  &gt; Aged 15-24 years ;  &gt; Females ;</v>
          </cell>
          <cell r="HR1" t="str">
            <v>Victoria ;  &gt;&gt; No vacancies in line of work ;  &gt; Aged 25-34 years ;  Persons ;</v>
          </cell>
          <cell r="HS1" t="str">
            <v>Victoria ;  &gt;&gt; No vacancies in line of work ;  &gt; Aged 25-34 years ;  &gt; Males ;</v>
          </cell>
          <cell r="HT1" t="str">
            <v>Victoria ;  &gt;&gt; No vacancies in line of work ;  &gt; Aged 25-34 years ;  &gt; Females ;</v>
          </cell>
          <cell r="HU1" t="str">
            <v>Victoria ;  &gt;&gt; No vacancies in line of work ;  &gt; Aged 35-44 years ;  Persons ;</v>
          </cell>
          <cell r="HV1" t="str">
            <v>Victoria ;  &gt;&gt; No vacancies in line of work ;  &gt; Aged 35-44 years ;  &gt; Males ;</v>
          </cell>
          <cell r="HW1" t="str">
            <v>Victoria ;  &gt;&gt; No vacancies in line of work ;  &gt; Aged 35-44 years ;  &gt; Females ;</v>
          </cell>
          <cell r="HX1" t="str">
            <v>Victoria ;  &gt;&gt; No vacancies in line of work ;  &gt; Aged 45-54 years ;  Persons ;</v>
          </cell>
          <cell r="HY1" t="str">
            <v>Victoria ;  &gt;&gt; No vacancies in line of work ;  &gt; Aged 45-54 years ;  &gt; Males ;</v>
          </cell>
          <cell r="HZ1" t="str">
            <v>Victoria ;  &gt;&gt; No vacancies in line of work ;  &gt; Aged 45-54 years ;  &gt; Females ;</v>
          </cell>
          <cell r="IA1" t="str">
            <v>Victoria ;  &gt;&gt; No vacancies in line of work ;  &gt; Aged 55 years and over ;  Persons ;</v>
          </cell>
          <cell r="IB1" t="str">
            <v>Victoria ;  &gt;&gt; No vacancies in line of work ;  &gt; Aged 55 years and over ;  &gt; Males ;</v>
          </cell>
          <cell r="IC1" t="str">
            <v>Victoria ;  &gt;&gt; No vacancies in line of work ;  &gt; Aged 55 years and over ;  &gt; Females ;</v>
          </cell>
          <cell r="ID1" t="str">
            <v>Victoria ;  &gt;&gt; No vacancies in line of work ;  &gt;&gt; Aged 55-64 years ;  Persons ;</v>
          </cell>
          <cell r="IE1" t="str">
            <v>Victoria ;  &gt;&gt; No vacancies in line of work ;  &gt;&gt; Aged 55-64 years ;  &gt; Males ;</v>
          </cell>
          <cell r="IF1" t="str">
            <v>Victoria ;  &gt;&gt; No vacancies in line of work ;  &gt;&gt; Aged 55-64 years ;  &gt; Females ;</v>
          </cell>
          <cell r="IG1" t="str">
            <v>Victoria ;  &gt;&gt; No vacancies in line of work ;  &gt;&gt; Aged 65 years and over ;  Persons ;</v>
          </cell>
          <cell r="IH1" t="str">
            <v>Victoria ;  &gt;&gt; No vacancies in line of work ;  &gt;&gt; Aged 65 years and over ;  &gt; Males ;</v>
          </cell>
          <cell r="II1" t="str">
            <v>Victoria ;  &gt;&gt; No vacancies in line of work ;  &gt;&gt; Aged 65 years and over ;  &gt; Females ;</v>
          </cell>
          <cell r="IJ1" t="str">
            <v>Victoria ;  &gt;&gt; Too far to travel or transport problems ;  Persons ;</v>
          </cell>
          <cell r="IK1" t="str">
            <v>Victoria ;  &gt;&gt; Too far to travel or transport problems ;  &gt; Males ;</v>
          </cell>
          <cell r="IL1" t="str">
            <v>Victoria ;  &gt;&gt; Too far to travel or transport problems ;  &gt; Females ;</v>
          </cell>
          <cell r="IM1" t="str">
            <v>Victoria ;  &gt;&gt; Too far to travel or transport problems ;  Aged 15-64 years ;  Persons ;</v>
          </cell>
          <cell r="IN1" t="str">
            <v>Victoria ;  &gt;&gt; Too far to travel or transport problems ;  Aged 15-64 years ;  &gt; Males ;</v>
          </cell>
          <cell r="IO1" t="str">
            <v>Victoria ;  &gt;&gt; Too far to travel or transport problems ;  Aged 15-64 years ;  &gt; Females ;</v>
          </cell>
          <cell r="IP1" t="str">
            <v>Victoria ;  &gt;&gt; Too far to travel or transport problems ;  &gt; Aged 15-24 years ;  Persons ;</v>
          </cell>
          <cell r="IQ1" t="str">
            <v>Victoria ;  &gt;&gt; Too far to travel or transport problems ;  &gt; Aged 15-24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A126246222V</v>
          </cell>
          <cell r="C10" t="str">
            <v>A126239094F</v>
          </cell>
          <cell r="D10" t="str">
            <v>A126232398R</v>
          </cell>
          <cell r="E10" t="str">
            <v>A126246654X</v>
          </cell>
          <cell r="F10" t="str">
            <v>A126239526X</v>
          </cell>
          <cell r="G10" t="str">
            <v>A126232038K</v>
          </cell>
          <cell r="H10" t="str">
            <v>A126246294F</v>
          </cell>
          <cell r="I10" t="str">
            <v>A126239166F</v>
          </cell>
          <cell r="J10" t="str">
            <v>A126232542W</v>
          </cell>
          <cell r="K10" t="str">
            <v>A126246798K</v>
          </cell>
          <cell r="L10" t="str">
            <v>A126239670T</v>
          </cell>
          <cell r="M10" t="str">
            <v>A126232110T</v>
          </cell>
          <cell r="N10" t="str">
            <v>A126246366F</v>
          </cell>
          <cell r="O10" t="str">
            <v>A126239238F</v>
          </cell>
          <cell r="P10" t="str">
            <v>A126232254C</v>
          </cell>
          <cell r="Q10" t="str">
            <v>A126246510L</v>
          </cell>
          <cell r="R10" t="str">
            <v>A126239382X</v>
          </cell>
          <cell r="S10" t="str">
            <v>A126231894J</v>
          </cell>
          <cell r="T10" t="str">
            <v>A126246150V</v>
          </cell>
          <cell r="U10" t="str">
            <v>A126239022V</v>
          </cell>
          <cell r="V10" t="str">
            <v>A126232614W</v>
          </cell>
          <cell r="W10" t="str">
            <v>A126246870T</v>
          </cell>
          <cell r="X10" t="str">
            <v>A126239742T</v>
          </cell>
          <cell r="Y10" t="str">
            <v>A126232326C</v>
          </cell>
          <cell r="Z10" t="str">
            <v>A126246582X</v>
          </cell>
          <cell r="AA10" t="str">
            <v>A126239454X</v>
          </cell>
          <cell r="AB10" t="str">
            <v>A126231934R</v>
          </cell>
          <cell r="AC10" t="str">
            <v>A126246190L</v>
          </cell>
          <cell r="AD10" t="str">
            <v>A126239062L</v>
          </cell>
          <cell r="AE10" t="str">
            <v>A126232366W</v>
          </cell>
          <cell r="AF10" t="str">
            <v>A126246622F</v>
          </cell>
          <cell r="AG10" t="str">
            <v>A126239494T</v>
          </cell>
          <cell r="AH10" t="str">
            <v>A126232006T</v>
          </cell>
          <cell r="AI10" t="str">
            <v>A126246262L</v>
          </cell>
          <cell r="AJ10" t="str">
            <v>A126239134L</v>
          </cell>
          <cell r="AK10" t="str">
            <v>A126232510C</v>
          </cell>
          <cell r="AL10" t="str">
            <v>A126246766T</v>
          </cell>
          <cell r="AM10" t="str">
            <v>A126239638T</v>
          </cell>
          <cell r="AN10" t="str">
            <v>A126232078C</v>
          </cell>
          <cell r="AO10" t="str">
            <v>A126246334L</v>
          </cell>
          <cell r="AP10" t="str">
            <v>A126239206L</v>
          </cell>
          <cell r="AQ10" t="str">
            <v>A126232222K</v>
          </cell>
          <cell r="AR10" t="str">
            <v>A126246478X</v>
          </cell>
          <cell r="AS10" t="str">
            <v>A126239350F</v>
          </cell>
          <cell r="AT10" t="str">
            <v>A126231862R</v>
          </cell>
          <cell r="AU10" t="str">
            <v>A126246118V</v>
          </cell>
          <cell r="AV10" t="str">
            <v>A126238990K</v>
          </cell>
          <cell r="AW10" t="str">
            <v>A126232582R</v>
          </cell>
          <cell r="AX10" t="str">
            <v>A126246838T</v>
          </cell>
          <cell r="AY10" t="str">
            <v>A126239710X</v>
          </cell>
          <cell r="AZ10" t="str">
            <v>A126232294W</v>
          </cell>
          <cell r="BA10" t="str">
            <v>A126246550F</v>
          </cell>
          <cell r="BB10" t="str">
            <v>A126239422F</v>
          </cell>
          <cell r="BC10" t="str">
            <v>A126231970X</v>
          </cell>
          <cell r="BD10" t="str">
            <v>A126246226C</v>
          </cell>
          <cell r="BE10" t="str">
            <v>A126239098R</v>
          </cell>
          <cell r="BF10" t="str">
            <v>A126232402V</v>
          </cell>
          <cell r="BG10" t="str">
            <v>A126246658J</v>
          </cell>
          <cell r="BH10" t="str">
            <v>A126239530R</v>
          </cell>
          <cell r="BI10" t="str">
            <v>A126232042A</v>
          </cell>
          <cell r="BJ10" t="str">
            <v>A126246298R</v>
          </cell>
          <cell r="BK10" t="str">
            <v>A126239170W</v>
          </cell>
          <cell r="BL10" t="str">
            <v>A126232546F</v>
          </cell>
          <cell r="BM10" t="str">
            <v>A126246802R</v>
          </cell>
          <cell r="BN10" t="str">
            <v>A126239674A</v>
          </cell>
          <cell r="BO10" t="str">
            <v>A126232114A</v>
          </cell>
          <cell r="BP10" t="str">
            <v>A126246370W</v>
          </cell>
          <cell r="BQ10" t="str">
            <v>A126239242W</v>
          </cell>
          <cell r="BR10" t="str">
            <v>A126232258L</v>
          </cell>
          <cell r="BS10" t="str">
            <v>A126246514W</v>
          </cell>
          <cell r="BT10" t="str">
            <v>A126239386J</v>
          </cell>
          <cell r="BU10" t="str">
            <v>A126231898T</v>
          </cell>
          <cell r="BV10" t="str">
            <v>A126246154C</v>
          </cell>
          <cell r="BW10" t="str">
            <v>A126239026C</v>
          </cell>
          <cell r="BX10" t="str">
            <v>A126232618F</v>
          </cell>
          <cell r="BY10" t="str">
            <v>A126246874A</v>
          </cell>
          <cell r="BZ10" t="str">
            <v>A126239746A</v>
          </cell>
          <cell r="CA10" t="str">
            <v>A126232330V</v>
          </cell>
          <cell r="CB10" t="str">
            <v>A126246586J</v>
          </cell>
          <cell r="CC10" t="str">
            <v>A126239458J</v>
          </cell>
          <cell r="CD10" t="str">
            <v>A126231974J</v>
          </cell>
          <cell r="CE10" t="str">
            <v>A126246230V</v>
          </cell>
          <cell r="CF10" t="str">
            <v>A126239102V</v>
          </cell>
          <cell r="CG10" t="str">
            <v>A126232406C</v>
          </cell>
          <cell r="CH10" t="str">
            <v>A126246662X</v>
          </cell>
          <cell r="CI10" t="str">
            <v>A126239534X</v>
          </cell>
          <cell r="CJ10" t="str">
            <v>A126232046K</v>
          </cell>
          <cell r="CK10" t="str">
            <v>A126246302V</v>
          </cell>
          <cell r="CL10" t="str">
            <v>A126239174F</v>
          </cell>
          <cell r="CM10" t="str">
            <v>A126232550W</v>
          </cell>
          <cell r="CN10" t="str">
            <v>A126246806X</v>
          </cell>
          <cell r="CO10" t="str">
            <v>A126239678K</v>
          </cell>
          <cell r="CP10" t="str">
            <v>A126232118K</v>
          </cell>
          <cell r="CQ10" t="str">
            <v>A126246374F</v>
          </cell>
          <cell r="CR10" t="str">
            <v>A126239246F</v>
          </cell>
          <cell r="CS10" t="str">
            <v>A126232262C</v>
          </cell>
          <cell r="CT10" t="str">
            <v>A126246518F</v>
          </cell>
          <cell r="CU10" t="str">
            <v>A126239390X</v>
          </cell>
          <cell r="CV10" t="str">
            <v>A126231902W</v>
          </cell>
          <cell r="CW10" t="str">
            <v>A126246158L</v>
          </cell>
          <cell r="CX10" t="str">
            <v>A126239030V</v>
          </cell>
          <cell r="CY10" t="str">
            <v>A126232622W</v>
          </cell>
          <cell r="CZ10" t="str">
            <v>A126246878K</v>
          </cell>
          <cell r="DA10" t="str">
            <v>A126239750T</v>
          </cell>
          <cell r="DB10" t="str">
            <v>A126232334C</v>
          </cell>
          <cell r="DC10" t="str">
            <v>A126246590X</v>
          </cell>
          <cell r="DD10" t="str">
            <v>A126239462X</v>
          </cell>
          <cell r="DE10" t="str">
            <v>A126231938X</v>
          </cell>
          <cell r="DF10" t="str">
            <v>A126246194W</v>
          </cell>
          <cell r="DG10" t="str">
            <v>A126239066W</v>
          </cell>
          <cell r="DH10" t="str">
            <v>A126232370L</v>
          </cell>
          <cell r="DI10" t="str">
            <v>A126246626R</v>
          </cell>
          <cell r="DJ10" t="str">
            <v>A126239498A</v>
          </cell>
          <cell r="DK10" t="str">
            <v>A126232010J</v>
          </cell>
          <cell r="DL10" t="str">
            <v>A126246266W</v>
          </cell>
          <cell r="DM10" t="str">
            <v>A126239138W</v>
          </cell>
          <cell r="DN10" t="str">
            <v>A126232514L</v>
          </cell>
          <cell r="DO10" t="str">
            <v>A126246770J</v>
          </cell>
          <cell r="DP10" t="str">
            <v>A126239642J</v>
          </cell>
          <cell r="DQ10" t="str">
            <v>A126232082V</v>
          </cell>
          <cell r="DR10" t="str">
            <v>A126246338W</v>
          </cell>
          <cell r="DS10" t="str">
            <v>A126239210C</v>
          </cell>
          <cell r="DT10" t="str">
            <v>A126232226V</v>
          </cell>
          <cell r="DU10" t="str">
            <v>A126246482R</v>
          </cell>
          <cell r="DV10" t="str">
            <v>A126239354R</v>
          </cell>
          <cell r="DW10" t="str">
            <v>A126231866X</v>
          </cell>
          <cell r="DX10" t="str">
            <v>A126246122K</v>
          </cell>
          <cell r="DY10" t="str">
            <v>A126238994V</v>
          </cell>
          <cell r="DZ10" t="str">
            <v>A126232586X</v>
          </cell>
          <cell r="EA10" t="str">
            <v>A126246842J</v>
          </cell>
          <cell r="EB10" t="str">
            <v>A126239714J</v>
          </cell>
          <cell r="EC10" t="str">
            <v>A126232298F</v>
          </cell>
          <cell r="ED10" t="str">
            <v>A126246554R</v>
          </cell>
          <cell r="EE10" t="str">
            <v>A126239426R</v>
          </cell>
          <cell r="EF10" t="str">
            <v>A126231942R</v>
          </cell>
          <cell r="EG10" t="str">
            <v>A126246198F</v>
          </cell>
          <cell r="EH10" t="str">
            <v>A126239070L</v>
          </cell>
          <cell r="EI10" t="str">
            <v>A126232374W</v>
          </cell>
          <cell r="EJ10" t="str">
            <v>A126246630F</v>
          </cell>
          <cell r="EK10" t="str">
            <v>A126239502F</v>
          </cell>
          <cell r="EL10" t="str">
            <v>A126232014T</v>
          </cell>
          <cell r="EM10" t="str">
            <v>A126246270L</v>
          </cell>
          <cell r="EN10" t="str">
            <v>A126239142L</v>
          </cell>
          <cell r="EO10" t="str">
            <v>A126232518W</v>
          </cell>
          <cell r="EP10" t="str">
            <v>A126246774T</v>
          </cell>
          <cell r="EQ10" t="str">
            <v>A126239646T</v>
          </cell>
          <cell r="ER10" t="str">
            <v>A126232086C</v>
          </cell>
          <cell r="ES10" t="str">
            <v>A126246342L</v>
          </cell>
          <cell r="ET10" t="str">
            <v>A126239214L</v>
          </cell>
          <cell r="EU10" t="str">
            <v>A126232230K</v>
          </cell>
          <cell r="EV10" t="str">
            <v>A126246486X</v>
          </cell>
          <cell r="EW10" t="str">
            <v>A126239358X</v>
          </cell>
          <cell r="EX10" t="str">
            <v>A126231870R</v>
          </cell>
          <cell r="EY10" t="str">
            <v>A126246126V</v>
          </cell>
          <cell r="EZ10" t="str">
            <v>A126238998C</v>
          </cell>
          <cell r="FA10" t="str">
            <v>A126232590R</v>
          </cell>
          <cell r="FB10" t="str">
            <v>A126246846T</v>
          </cell>
          <cell r="FC10" t="str">
            <v>A126239718T</v>
          </cell>
          <cell r="FD10" t="str">
            <v>A126232302K</v>
          </cell>
          <cell r="FE10" t="str">
            <v>A126246558X</v>
          </cell>
          <cell r="FF10" t="str">
            <v>A126239430F</v>
          </cell>
          <cell r="FG10" t="str">
            <v>A126231958J</v>
          </cell>
          <cell r="FH10" t="str">
            <v>A126246214V</v>
          </cell>
          <cell r="FI10" t="str">
            <v>A126239086F</v>
          </cell>
          <cell r="FJ10" t="str">
            <v>A126232390W</v>
          </cell>
          <cell r="FK10" t="str">
            <v>A126246646X</v>
          </cell>
          <cell r="FL10" t="str">
            <v>A126239518X</v>
          </cell>
          <cell r="FM10" t="str">
            <v>A126232030T</v>
          </cell>
          <cell r="FN10" t="str">
            <v>A126246286F</v>
          </cell>
          <cell r="FO10" t="str">
            <v>A126239158F</v>
          </cell>
          <cell r="FP10" t="str">
            <v>A126232534W</v>
          </cell>
          <cell r="FQ10" t="str">
            <v>A126246790T</v>
          </cell>
          <cell r="FR10" t="str">
            <v>A126239662T</v>
          </cell>
          <cell r="FS10" t="str">
            <v>A126232102T</v>
          </cell>
          <cell r="FT10" t="str">
            <v>A126246358F</v>
          </cell>
          <cell r="FU10" t="str">
            <v>A126239230L</v>
          </cell>
          <cell r="FV10" t="str">
            <v>A126232246C</v>
          </cell>
          <cell r="FW10" t="str">
            <v>A126246502L</v>
          </cell>
          <cell r="FX10" t="str">
            <v>A126239374X</v>
          </cell>
          <cell r="FY10" t="str">
            <v>A126231886J</v>
          </cell>
          <cell r="FZ10" t="str">
            <v>A126246142V</v>
          </cell>
          <cell r="GA10" t="str">
            <v>A126239014V</v>
          </cell>
          <cell r="GB10" t="str">
            <v>A126232606W</v>
          </cell>
          <cell r="GC10" t="str">
            <v>A126246862T</v>
          </cell>
          <cell r="GD10" t="str">
            <v>A126239734T</v>
          </cell>
          <cell r="GE10" t="str">
            <v>A126232318C</v>
          </cell>
          <cell r="GF10" t="str">
            <v>A126246574X</v>
          </cell>
          <cell r="GG10" t="str">
            <v>A126239446X</v>
          </cell>
          <cell r="GH10" t="str">
            <v>A126231926R</v>
          </cell>
          <cell r="GI10" t="str">
            <v>A126246182L</v>
          </cell>
          <cell r="GJ10" t="str">
            <v>A126239054L</v>
          </cell>
          <cell r="GK10" t="str">
            <v>A126232358W</v>
          </cell>
          <cell r="GL10" t="str">
            <v>A126246614F</v>
          </cell>
          <cell r="GM10" t="str">
            <v>A126239486T</v>
          </cell>
          <cell r="GN10" t="str">
            <v>A126231998A</v>
          </cell>
          <cell r="GO10" t="str">
            <v>A126246254L</v>
          </cell>
          <cell r="GP10" t="str">
            <v>A126239126L</v>
          </cell>
          <cell r="GQ10" t="str">
            <v>A126232502C</v>
          </cell>
          <cell r="GR10" t="str">
            <v>A126246758T</v>
          </cell>
          <cell r="GS10" t="str">
            <v>A126239630X</v>
          </cell>
          <cell r="GT10" t="str">
            <v>A126232070K</v>
          </cell>
          <cell r="GU10" t="str">
            <v>A126246326L</v>
          </cell>
          <cell r="GV10" t="str">
            <v>A126239198X</v>
          </cell>
          <cell r="GW10" t="str">
            <v>A126232214K</v>
          </cell>
          <cell r="GX10" t="str">
            <v>A126246470F</v>
          </cell>
          <cell r="GY10" t="str">
            <v>A126239342F</v>
          </cell>
          <cell r="GZ10" t="str">
            <v>A126231854R</v>
          </cell>
          <cell r="HA10" t="str">
            <v>A126246110A</v>
          </cell>
          <cell r="HB10" t="str">
            <v>A126238982K</v>
          </cell>
          <cell r="HC10" t="str">
            <v>A126232574R</v>
          </cell>
          <cell r="HD10" t="str">
            <v>A126246830X</v>
          </cell>
          <cell r="HE10" t="str">
            <v>A126239702X</v>
          </cell>
          <cell r="HF10" t="str">
            <v>A126232286W</v>
          </cell>
          <cell r="HG10" t="str">
            <v>A126246542F</v>
          </cell>
          <cell r="HH10" t="str">
            <v>A126239414F</v>
          </cell>
          <cell r="HI10" t="str">
            <v>A126231978T</v>
          </cell>
          <cell r="HJ10" t="str">
            <v>A126246234C</v>
          </cell>
          <cell r="HK10" t="str">
            <v>A126239106C</v>
          </cell>
          <cell r="HL10" t="str">
            <v>A126232410V</v>
          </cell>
          <cell r="HM10" t="str">
            <v>A126246666J</v>
          </cell>
          <cell r="HN10" t="str">
            <v>A126239538J</v>
          </cell>
          <cell r="HO10" t="str">
            <v>A126232050A</v>
          </cell>
          <cell r="HP10" t="str">
            <v>A126246306C</v>
          </cell>
          <cell r="HQ10" t="str">
            <v>A126239178R</v>
          </cell>
          <cell r="HR10" t="str">
            <v>A126232554F</v>
          </cell>
          <cell r="HS10" t="str">
            <v>A126246810R</v>
          </cell>
          <cell r="HT10" t="str">
            <v>A126239682A</v>
          </cell>
          <cell r="HU10" t="str">
            <v>A126232122A</v>
          </cell>
          <cell r="HV10" t="str">
            <v>A126246378R</v>
          </cell>
          <cell r="HW10" t="str">
            <v>A126239250W</v>
          </cell>
          <cell r="HX10" t="str">
            <v>A126232266L</v>
          </cell>
          <cell r="HY10" t="str">
            <v>A126246522W</v>
          </cell>
          <cell r="HZ10" t="str">
            <v>A126239394J</v>
          </cell>
          <cell r="IA10" t="str">
            <v>A126231906F</v>
          </cell>
          <cell r="IB10" t="str">
            <v>A126246162C</v>
          </cell>
          <cell r="IC10" t="str">
            <v>A126239034C</v>
          </cell>
          <cell r="ID10" t="str">
            <v>A126232626F</v>
          </cell>
          <cell r="IE10" t="str">
            <v>A126246882A</v>
          </cell>
          <cell r="IF10" t="str">
            <v>A126239754A</v>
          </cell>
          <cell r="IG10" t="str">
            <v>A126232338L</v>
          </cell>
          <cell r="IH10" t="str">
            <v>A126246594J</v>
          </cell>
          <cell r="II10" t="str">
            <v>A126239466J</v>
          </cell>
          <cell r="IJ10" t="str">
            <v>A126231962X</v>
          </cell>
          <cell r="IK10" t="str">
            <v>A126246218C</v>
          </cell>
          <cell r="IL10" t="str">
            <v>A126239090W</v>
          </cell>
          <cell r="IM10" t="str">
            <v>A126232394F</v>
          </cell>
          <cell r="IN10" t="str">
            <v>A126246650R</v>
          </cell>
          <cell r="IO10" t="str">
            <v>A126239522R</v>
          </cell>
          <cell r="IP10" t="str">
            <v>A126232034A</v>
          </cell>
          <cell r="IQ10" t="str">
            <v>A126246290W</v>
          </cell>
        </row>
        <row r="11">
          <cell r="B11">
            <v>87.165000000000006</v>
          </cell>
          <cell r="C11">
            <v>78.757999999999996</v>
          </cell>
          <cell r="D11">
            <v>164.89500000000001</v>
          </cell>
          <cell r="E11">
            <v>86.138000000000005</v>
          </cell>
          <cell r="F11">
            <v>78.757999999999996</v>
          </cell>
          <cell r="G11">
            <v>72.423000000000002</v>
          </cell>
          <cell r="H11">
            <v>38.540999999999997</v>
          </cell>
          <cell r="I11">
            <v>33.881999999999998</v>
          </cell>
          <cell r="J11">
            <v>38.075000000000003</v>
          </cell>
          <cell r="K11">
            <v>22.556000000000001</v>
          </cell>
          <cell r="L11">
            <v>15.519</v>
          </cell>
          <cell r="M11">
            <v>22.972000000000001</v>
          </cell>
          <cell r="N11">
            <v>8.27</v>
          </cell>
          <cell r="O11">
            <v>14.702999999999999</v>
          </cell>
          <cell r="P11">
            <v>18.613</v>
          </cell>
          <cell r="Q11">
            <v>9.4990000000000006</v>
          </cell>
          <cell r="R11">
            <v>9.1140000000000008</v>
          </cell>
          <cell r="S11">
            <v>13.839</v>
          </cell>
          <cell r="T11">
            <v>8.2989999999999995</v>
          </cell>
          <cell r="U11">
            <v>5.54</v>
          </cell>
          <cell r="V11">
            <v>12.811999999999999</v>
          </cell>
          <cell r="W11">
            <v>7.2720000000000002</v>
          </cell>
          <cell r="X11">
            <v>5.54</v>
          </cell>
          <cell r="Y11">
            <v>1.0269999999999999</v>
          </cell>
          <cell r="Z11">
            <v>1.0269999999999999</v>
          </cell>
          <cell r="AA11">
            <v>0</v>
          </cell>
          <cell r="AB11">
            <v>30.962</v>
          </cell>
          <cell r="AC11">
            <v>16.257000000000001</v>
          </cell>
          <cell r="AD11">
            <v>14.704000000000001</v>
          </cell>
          <cell r="AE11">
            <v>30.962</v>
          </cell>
          <cell r="AF11">
            <v>16.257000000000001</v>
          </cell>
          <cell r="AG11">
            <v>14.704000000000001</v>
          </cell>
          <cell r="AH11">
            <v>13.343</v>
          </cell>
          <cell r="AI11">
            <v>7.36</v>
          </cell>
          <cell r="AJ11">
            <v>5.9829999999999997</v>
          </cell>
          <cell r="AK11">
            <v>5.2210000000000001</v>
          </cell>
          <cell r="AL11">
            <v>3.2290000000000001</v>
          </cell>
          <cell r="AM11">
            <v>1.992</v>
          </cell>
          <cell r="AN11">
            <v>4.8540000000000001</v>
          </cell>
          <cell r="AO11">
            <v>1.139</v>
          </cell>
          <cell r="AP11">
            <v>3.7149999999999999</v>
          </cell>
          <cell r="AQ11">
            <v>3.3889999999999998</v>
          </cell>
          <cell r="AR11">
            <v>2.1680000000000001</v>
          </cell>
          <cell r="AS11">
            <v>1.2210000000000001</v>
          </cell>
          <cell r="AT11">
            <v>4.1550000000000002</v>
          </cell>
          <cell r="AU11">
            <v>2.3620000000000001</v>
          </cell>
          <cell r="AV11">
            <v>1.7929999999999999</v>
          </cell>
          <cell r="AW11">
            <v>4.1550000000000002</v>
          </cell>
          <cell r="AX11">
            <v>2.3620000000000001</v>
          </cell>
          <cell r="AY11">
            <v>1.7929999999999999</v>
          </cell>
          <cell r="AZ11">
            <v>0</v>
          </cell>
          <cell r="BA11">
            <v>0</v>
          </cell>
          <cell r="BB11">
            <v>0</v>
          </cell>
          <cell r="BC11">
            <v>16.451000000000001</v>
          </cell>
          <cell r="BD11">
            <v>7.9340000000000002</v>
          </cell>
          <cell r="BE11">
            <v>8.5169999999999995</v>
          </cell>
          <cell r="BF11">
            <v>16.451000000000001</v>
          </cell>
          <cell r="BG11">
            <v>7.9340000000000002</v>
          </cell>
          <cell r="BH11">
            <v>8.5169999999999995</v>
          </cell>
          <cell r="BI11">
            <v>8.9469999999999992</v>
          </cell>
          <cell r="BJ11">
            <v>4.43</v>
          </cell>
          <cell r="BK11">
            <v>4.5170000000000003</v>
          </cell>
          <cell r="BL11">
            <v>2.8180000000000001</v>
          </cell>
          <cell r="BM11">
            <v>1.3680000000000001</v>
          </cell>
          <cell r="BN11">
            <v>1.45</v>
          </cell>
          <cell r="BO11">
            <v>2.1669999999999998</v>
          </cell>
          <cell r="BP11">
            <v>1.173</v>
          </cell>
          <cell r="BQ11">
            <v>0.995</v>
          </cell>
          <cell r="BR11">
            <v>2.5190000000000001</v>
          </cell>
          <cell r="BS11">
            <v>0.96399999999999997</v>
          </cell>
          <cell r="BT11">
            <v>1.5549999999999999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6.5709999999999997</v>
          </cell>
          <cell r="CE11">
            <v>4.0259999999999998</v>
          </cell>
          <cell r="CF11">
            <v>2.5449999999999999</v>
          </cell>
          <cell r="CG11">
            <v>6.069</v>
          </cell>
          <cell r="CH11">
            <v>3.524</v>
          </cell>
          <cell r="CI11">
            <v>2.5449999999999999</v>
          </cell>
          <cell r="CJ11">
            <v>1.85</v>
          </cell>
          <cell r="CK11">
            <v>1.4670000000000001</v>
          </cell>
          <cell r="CL11">
            <v>0.38300000000000001</v>
          </cell>
          <cell r="CM11">
            <v>0</v>
          </cell>
          <cell r="CN11">
            <v>0</v>
          </cell>
          <cell r="CO11">
            <v>0</v>
          </cell>
          <cell r="CP11">
            <v>0.51500000000000001</v>
          </cell>
          <cell r="CQ11">
            <v>0.51500000000000001</v>
          </cell>
          <cell r="CR11">
            <v>0</v>
          </cell>
          <cell r="CS11">
            <v>1.7410000000000001</v>
          </cell>
          <cell r="CT11">
            <v>0.55200000000000005</v>
          </cell>
          <cell r="CU11">
            <v>1.1890000000000001</v>
          </cell>
          <cell r="CV11">
            <v>2.4649999999999999</v>
          </cell>
          <cell r="CW11">
            <v>1.492</v>
          </cell>
          <cell r="CX11">
            <v>0.97299999999999998</v>
          </cell>
          <cell r="CY11">
            <v>1.9630000000000001</v>
          </cell>
          <cell r="CZ11">
            <v>0.99</v>
          </cell>
          <cell r="DA11">
            <v>0.97299999999999998</v>
          </cell>
          <cell r="DB11">
            <v>0.502</v>
          </cell>
          <cell r="DC11">
            <v>0.502</v>
          </cell>
          <cell r="DD11">
            <v>0</v>
          </cell>
          <cell r="DE11">
            <v>1.4870000000000001</v>
          </cell>
          <cell r="DF11">
            <v>1.1040000000000001</v>
          </cell>
          <cell r="DG11">
            <v>0.38300000000000001</v>
          </cell>
          <cell r="DH11">
            <v>1.4870000000000001</v>
          </cell>
          <cell r="DI11">
            <v>1.1040000000000001</v>
          </cell>
          <cell r="DJ11">
            <v>0.38300000000000001</v>
          </cell>
          <cell r="DK11">
            <v>1.4870000000000001</v>
          </cell>
          <cell r="DL11">
            <v>1.1040000000000001</v>
          </cell>
          <cell r="DM11">
            <v>0.38300000000000001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5.0839999999999996</v>
          </cell>
          <cell r="EG11">
            <v>2.9220000000000002</v>
          </cell>
          <cell r="EH11">
            <v>2.1619999999999999</v>
          </cell>
          <cell r="EI11">
            <v>4.5810000000000004</v>
          </cell>
          <cell r="EJ11">
            <v>2.42</v>
          </cell>
          <cell r="EK11">
            <v>2.1619999999999999</v>
          </cell>
          <cell r="EL11">
            <v>0.36299999999999999</v>
          </cell>
          <cell r="EM11">
            <v>0.36299999999999999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0.51500000000000001</v>
          </cell>
          <cell r="ES11">
            <v>0.51500000000000001</v>
          </cell>
          <cell r="ET11">
            <v>0</v>
          </cell>
          <cell r="EU11">
            <v>1.7410000000000001</v>
          </cell>
          <cell r="EV11">
            <v>0.55200000000000005</v>
          </cell>
          <cell r="EW11">
            <v>1.1890000000000001</v>
          </cell>
          <cell r="EX11">
            <v>2.4649999999999999</v>
          </cell>
          <cell r="EY11">
            <v>1.492</v>
          </cell>
          <cell r="EZ11">
            <v>0.97299999999999998</v>
          </cell>
          <cell r="FA11">
            <v>1.9630000000000001</v>
          </cell>
          <cell r="FB11">
            <v>0.99</v>
          </cell>
          <cell r="FC11">
            <v>0.97299999999999998</v>
          </cell>
          <cell r="FD11">
            <v>0.502</v>
          </cell>
          <cell r="FE11">
            <v>0.502</v>
          </cell>
          <cell r="FF11">
            <v>0</v>
          </cell>
          <cell r="FG11">
            <v>21.408999999999999</v>
          </cell>
          <cell r="FH11">
            <v>10.601000000000001</v>
          </cell>
          <cell r="FI11">
            <v>10.808999999999999</v>
          </cell>
          <cell r="FJ11">
            <v>21.408999999999999</v>
          </cell>
          <cell r="FK11">
            <v>10.601000000000001</v>
          </cell>
          <cell r="FL11">
            <v>10.808999999999999</v>
          </cell>
          <cell r="FM11">
            <v>14.186999999999999</v>
          </cell>
          <cell r="FN11">
            <v>6.5220000000000002</v>
          </cell>
          <cell r="FO11">
            <v>7.6639999999999997</v>
          </cell>
          <cell r="FP11">
            <v>5.5510000000000002</v>
          </cell>
          <cell r="FQ11">
            <v>4.0780000000000003</v>
          </cell>
          <cell r="FR11">
            <v>1.472</v>
          </cell>
          <cell r="FS11">
            <v>0.96299999999999997</v>
          </cell>
          <cell r="FT11">
            <v>0</v>
          </cell>
          <cell r="FU11">
            <v>0.96299999999999997</v>
          </cell>
          <cell r="FV11">
            <v>0.70899999999999996</v>
          </cell>
          <cell r="FW11">
            <v>0</v>
          </cell>
          <cell r="FX11">
            <v>0.70899999999999996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12.311</v>
          </cell>
          <cell r="GI11">
            <v>8.202</v>
          </cell>
          <cell r="GJ11">
            <v>4.109</v>
          </cell>
          <cell r="GK11">
            <v>12.311</v>
          </cell>
          <cell r="GL11">
            <v>8.202</v>
          </cell>
          <cell r="GM11">
            <v>4.109</v>
          </cell>
          <cell r="GN11">
            <v>6.8769999999999998</v>
          </cell>
          <cell r="GO11">
            <v>6.0220000000000002</v>
          </cell>
          <cell r="GP11">
            <v>0.85499999999999998</v>
          </cell>
          <cell r="GQ11">
            <v>2.302</v>
          </cell>
          <cell r="GR11">
            <v>0.71199999999999997</v>
          </cell>
          <cell r="GS11">
            <v>1.591</v>
          </cell>
          <cell r="GT11">
            <v>0.43</v>
          </cell>
          <cell r="GU11">
            <v>0</v>
          </cell>
          <cell r="GV11">
            <v>0.43</v>
          </cell>
          <cell r="GW11">
            <v>2.181</v>
          </cell>
          <cell r="GX11">
            <v>0.94799999999999995</v>
          </cell>
          <cell r="GY11">
            <v>1.2330000000000001</v>
          </cell>
          <cell r="GZ11">
            <v>0.52</v>
          </cell>
          <cell r="HA11">
            <v>0.52</v>
          </cell>
          <cell r="HB11">
            <v>0</v>
          </cell>
          <cell r="HC11">
            <v>0.52</v>
          </cell>
          <cell r="HD11">
            <v>0.52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16.41</v>
          </cell>
          <cell r="HJ11">
            <v>7.8170000000000002</v>
          </cell>
          <cell r="HK11">
            <v>8.593</v>
          </cell>
          <cell r="HL11">
            <v>15.885</v>
          </cell>
          <cell r="HM11">
            <v>7.2919999999999998</v>
          </cell>
          <cell r="HN11">
            <v>8.593</v>
          </cell>
          <cell r="HO11">
            <v>3.5750000000000002</v>
          </cell>
          <cell r="HP11">
            <v>0.96</v>
          </cell>
          <cell r="HQ11">
            <v>2.6150000000000002</v>
          </cell>
          <cell r="HR11">
            <v>4.5369999999999999</v>
          </cell>
          <cell r="HS11">
            <v>2.927</v>
          </cell>
          <cell r="HT11">
            <v>1.61</v>
          </cell>
          <cell r="HU11">
            <v>3.3570000000000002</v>
          </cell>
          <cell r="HV11">
            <v>0.70199999999999996</v>
          </cell>
          <cell r="HW11">
            <v>2.6549999999999998</v>
          </cell>
          <cell r="HX11">
            <v>2.6019999999999999</v>
          </cell>
          <cell r="HY11">
            <v>2.2370000000000001</v>
          </cell>
          <cell r="HZ11">
            <v>0.36499999999999999</v>
          </cell>
          <cell r="IA11">
            <v>2.339</v>
          </cell>
          <cell r="IB11">
            <v>0.99099999999999999</v>
          </cell>
          <cell r="IC11">
            <v>1.3480000000000001</v>
          </cell>
          <cell r="ID11">
            <v>1.8149999999999999</v>
          </cell>
          <cell r="IE11">
            <v>0.46600000000000003</v>
          </cell>
          <cell r="IF11">
            <v>1.3480000000000001</v>
          </cell>
          <cell r="IG11">
            <v>0.52500000000000002</v>
          </cell>
          <cell r="IH11">
            <v>0.52500000000000002</v>
          </cell>
          <cell r="II11">
            <v>0</v>
          </cell>
          <cell r="IJ11">
            <v>8.9670000000000005</v>
          </cell>
          <cell r="IK11">
            <v>6.0449999999999999</v>
          </cell>
          <cell r="IL11">
            <v>2.9220000000000002</v>
          </cell>
          <cell r="IM11">
            <v>8.9670000000000005</v>
          </cell>
          <cell r="IN11">
            <v>6.0449999999999999</v>
          </cell>
          <cell r="IO11">
            <v>2.9220000000000002</v>
          </cell>
          <cell r="IP11">
            <v>5.4960000000000004</v>
          </cell>
          <cell r="IQ11">
            <v>3.4489999999999998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8">
        <row r="1">
          <cell r="B1" t="str">
            <v>Victoria ;  &gt;&gt; Too far to travel or transport problems ;  &gt; Aged 15-24 years ;  &gt; Females ;</v>
          </cell>
          <cell r="C1" t="str">
            <v>Victoria ;  &gt;&gt; Too far to travel or transport problems ;  &gt; Aged 25-34 years ;  Persons ;</v>
          </cell>
          <cell r="D1" t="str">
            <v>Victoria ;  &gt;&gt; Too far to travel or transport problems ;  &gt; Aged 25-34 years ;  &gt; Males ;</v>
          </cell>
          <cell r="E1" t="str">
            <v>Victoria ;  &gt;&gt; Too far to travel or transport problems ;  &gt; Aged 25-34 years ;  &gt; Females ;</v>
          </cell>
          <cell r="F1" t="str">
            <v>Victoria ;  &gt;&gt; Too far to travel or transport problems ;  &gt; Aged 35-44 years ;  Persons ;</v>
          </cell>
          <cell r="G1" t="str">
            <v>Victoria ;  &gt;&gt; Too far to travel or transport problems ;  &gt; Aged 35-44 years ;  &gt; Males ;</v>
          </cell>
          <cell r="H1" t="str">
            <v>Victoria ;  &gt;&gt; Too far to travel or transport problems ;  &gt; Aged 35-44 years ;  &gt; Females ;</v>
          </cell>
          <cell r="I1" t="str">
            <v>Victoria ;  &gt;&gt; Too far to travel or transport problems ;  &gt; Aged 45-54 years ;  Persons ;</v>
          </cell>
          <cell r="J1" t="str">
            <v>Victoria ;  &gt;&gt; Too far to travel or transport problems ;  &gt; Aged 45-54 years ;  &gt; Males ;</v>
          </cell>
          <cell r="K1" t="str">
            <v>Victoria ;  &gt;&gt; Too far to travel or transport problems ;  &gt; Aged 45-54 years ;  &gt; Females ;</v>
          </cell>
          <cell r="L1" t="str">
            <v>Victoria ;  &gt;&gt; Too far to travel or transport problems ;  &gt; Aged 55 years and over ;  Persons ;</v>
          </cell>
          <cell r="M1" t="str">
            <v>Victoria ;  &gt;&gt; Too far to travel or transport problems ;  &gt; Aged 55 years and over ;  &gt; Males ;</v>
          </cell>
          <cell r="N1" t="str">
            <v>Victoria ;  &gt;&gt; Too far to travel or transport problems ;  &gt; Aged 55 years and over ;  &gt; Females ;</v>
          </cell>
          <cell r="O1" t="str">
            <v>Victoria ;  &gt;&gt; Too far to travel or transport problems ;  &gt;&gt; Aged 55-64 years ;  Persons ;</v>
          </cell>
          <cell r="P1" t="str">
            <v>Victoria ;  &gt;&gt; Too far to travel or transport problems ;  &gt;&gt; Aged 55-64 years ;  &gt; Males ;</v>
          </cell>
          <cell r="Q1" t="str">
            <v>Victoria ;  &gt;&gt; Too far to travel or transport problems ;  &gt;&gt; Aged 55-64 years ;  &gt; Females ;</v>
          </cell>
          <cell r="R1" t="str">
            <v>Victoria ;  &gt;&gt; Too far to travel or transport problems ;  &gt;&gt; Aged 65 years and over ;  Persons ;</v>
          </cell>
          <cell r="S1" t="str">
            <v>Victoria ;  &gt;&gt; Too far to travel or transport problems ;  &gt;&gt; Aged 65 years and over ;  &gt; Males ;</v>
          </cell>
          <cell r="T1" t="str">
            <v>Victoria ;  &gt;&gt; Too far to travel or transport problems ;  &gt;&gt; Aged 65 years and over ;  &gt; Females ;</v>
          </cell>
          <cell r="U1" t="str">
            <v>Victoria ;  &gt;&gt; Own ill health or disability ;  Persons ;</v>
          </cell>
          <cell r="V1" t="str">
            <v>Victoria ;  &gt;&gt; Own ill health or disability ;  &gt; Males ;</v>
          </cell>
          <cell r="W1" t="str">
            <v>Victoria ;  &gt;&gt; Own ill health or disability ;  &gt; Females ;</v>
          </cell>
          <cell r="X1" t="str">
            <v>Victoria ;  &gt;&gt; Own ill health or disability ;  Aged 15-64 years ;  Persons ;</v>
          </cell>
          <cell r="Y1" t="str">
            <v>Victoria ;  &gt;&gt; Own ill health or disability ;  Aged 15-64 years ;  &gt; Males ;</v>
          </cell>
          <cell r="Z1" t="str">
            <v>Victoria ;  &gt;&gt; Own ill health or disability ;  Aged 15-64 years ;  &gt; Females ;</v>
          </cell>
          <cell r="AA1" t="str">
            <v>Victoria ;  &gt;&gt; Own ill health or disability ;  &gt; Aged 15-24 years ;  Persons ;</v>
          </cell>
          <cell r="AB1" t="str">
            <v>Victoria ;  &gt;&gt; Own ill health or disability ;  &gt; Aged 15-24 years ;  &gt; Males ;</v>
          </cell>
          <cell r="AC1" t="str">
            <v>Victoria ;  &gt;&gt; Own ill health or disability ;  &gt; Aged 15-24 years ;  &gt; Females ;</v>
          </cell>
          <cell r="AD1" t="str">
            <v>Victoria ;  &gt;&gt; Own ill health or disability ;  &gt; Aged 25-34 years ;  Persons ;</v>
          </cell>
          <cell r="AE1" t="str">
            <v>Victoria ;  &gt;&gt; Own ill health or disability ;  &gt; Aged 25-34 years ;  &gt; Males ;</v>
          </cell>
          <cell r="AF1" t="str">
            <v>Victoria ;  &gt;&gt; Own ill health or disability ;  &gt; Aged 25-34 years ;  &gt; Females ;</v>
          </cell>
          <cell r="AG1" t="str">
            <v>Victoria ;  &gt;&gt; Own ill health or disability ;  &gt; Aged 35-44 years ;  Persons ;</v>
          </cell>
          <cell r="AH1" t="str">
            <v>Victoria ;  &gt;&gt; Own ill health or disability ;  &gt; Aged 35-44 years ;  &gt; Males ;</v>
          </cell>
          <cell r="AI1" t="str">
            <v>Victoria ;  &gt;&gt; Own ill health or disability ;  &gt; Aged 35-44 years ;  &gt; Females ;</v>
          </cell>
          <cell r="AJ1" t="str">
            <v>Victoria ;  &gt;&gt; Own ill health or disability ;  &gt; Aged 45-54 years ;  Persons ;</v>
          </cell>
          <cell r="AK1" t="str">
            <v>Victoria ;  &gt;&gt; Own ill health or disability ;  &gt; Aged 45-54 years ;  &gt; Males ;</v>
          </cell>
          <cell r="AL1" t="str">
            <v>Victoria ;  &gt;&gt; Own ill health or disability ;  &gt; Aged 45-54 years ;  &gt; Females ;</v>
          </cell>
          <cell r="AM1" t="str">
            <v>Victoria ;  &gt;&gt; Own ill health or disability ;  &gt; Aged 55 years and over ;  Persons ;</v>
          </cell>
          <cell r="AN1" t="str">
            <v>Victoria ;  &gt;&gt; Own ill health or disability ;  &gt; Aged 55 years and over ;  &gt; Males ;</v>
          </cell>
          <cell r="AO1" t="str">
            <v>Victoria ;  &gt;&gt; Own ill health or disability ;  &gt; Aged 55 years and over ;  &gt; Females ;</v>
          </cell>
          <cell r="AP1" t="str">
            <v>Victoria ;  &gt;&gt; Own ill health or disability ;  &gt;&gt; Aged 55-64 years ;  Persons ;</v>
          </cell>
          <cell r="AQ1" t="str">
            <v>Victoria ;  &gt;&gt; Own ill health or disability ;  &gt;&gt; Aged 55-64 years ;  &gt; Males ;</v>
          </cell>
          <cell r="AR1" t="str">
            <v>Victoria ;  &gt;&gt; Own ill health or disability ;  &gt;&gt; Aged 55-64 years ;  &gt; Females ;</v>
          </cell>
          <cell r="AS1" t="str">
            <v>Victoria ;  &gt;&gt; Own ill health or disability ;  &gt;&gt; Aged 65 years and over ;  Persons ;</v>
          </cell>
          <cell r="AT1" t="str">
            <v>Victoria ;  &gt;&gt; Own ill health or disability ;  &gt;&gt; Aged 65 years and over ;  &gt; Males ;</v>
          </cell>
          <cell r="AU1" t="str">
            <v>Victoria ;  &gt;&gt; Own ill health or disability ;  &gt;&gt; Aged 65 years and over ;  &gt; Females ;</v>
          </cell>
          <cell r="AV1" t="str">
            <v>Victoria ;  &gt;&gt; Language difficulties ;  Persons ;</v>
          </cell>
          <cell r="AW1" t="str">
            <v>Victoria ;  &gt;&gt; Language difficulties ;  &gt; Males ;</v>
          </cell>
          <cell r="AX1" t="str">
            <v>Victoria ;  &gt;&gt; Language difficulties ;  &gt; Females ;</v>
          </cell>
          <cell r="AY1" t="str">
            <v>Victoria ;  &gt;&gt; Language difficulties ;  Aged 15-64 years ;  Persons ;</v>
          </cell>
          <cell r="AZ1" t="str">
            <v>Victoria ;  &gt;&gt; Language difficulties ;  Aged 15-64 years ;  &gt; Males ;</v>
          </cell>
          <cell r="BA1" t="str">
            <v>Victoria ;  &gt;&gt; Language difficulties ;  Aged 15-64 years ;  &gt; Females ;</v>
          </cell>
          <cell r="BB1" t="str">
            <v>Victoria ;  &gt;&gt; Language difficulties ;  &gt; Aged 15-24 years ;  Persons ;</v>
          </cell>
          <cell r="BC1" t="str">
            <v>Victoria ;  &gt;&gt; Language difficulties ;  &gt; Aged 15-24 years ;  &gt; Males ;</v>
          </cell>
          <cell r="BD1" t="str">
            <v>Victoria ;  &gt;&gt; Language difficulties ;  &gt; Aged 15-24 years ;  &gt; Females ;</v>
          </cell>
          <cell r="BE1" t="str">
            <v>Victoria ;  &gt;&gt; Language difficulties ;  &gt; Aged 25-34 years ;  Persons ;</v>
          </cell>
          <cell r="BF1" t="str">
            <v>Victoria ;  &gt;&gt; Language difficulties ;  &gt; Aged 25-34 years ;  &gt; Males ;</v>
          </cell>
          <cell r="BG1" t="str">
            <v>Victoria ;  &gt;&gt; Language difficulties ;  &gt; Aged 25-34 years ;  &gt; Females ;</v>
          </cell>
          <cell r="BH1" t="str">
            <v>Victoria ;  &gt;&gt; Language difficulties ;  &gt; Aged 35-44 years ;  Persons ;</v>
          </cell>
          <cell r="BI1" t="str">
            <v>Victoria ;  &gt;&gt; Language difficulties ;  &gt; Aged 35-44 years ;  &gt; Males ;</v>
          </cell>
          <cell r="BJ1" t="str">
            <v>Victoria ;  &gt;&gt; Language difficulties ;  &gt; Aged 35-44 years ;  &gt; Females ;</v>
          </cell>
          <cell r="BK1" t="str">
            <v>Victoria ;  &gt;&gt; Language difficulties ;  &gt; Aged 45-54 years ;  Persons ;</v>
          </cell>
          <cell r="BL1" t="str">
            <v>Victoria ;  &gt;&gt; Language difficulties ;  &gt; Aged 45-54 years ;  &gt; Males ;</v>
          </cell>
          <cell r="BM1" t="str">
            <v>Victoria ;  &gt;&gt; Language difficulties ;  &gt; Aged 45-54 years ;  &gt; Females ;</v>
          </cell>
          <cell r="BN1" t="str">
            <v>Victoria ;  &gt;&gt; Language difficulties ;  &gt; Aged 55 years and over ;  Persons ;</v>
          </cell>
          <cell r="BO1" t="str">
            <v>Victoria ;  &gt;&gt; Language difficulties ;  &gt; Aged 55 years and over ;  &gt; Males ;</v>
          </cell>
          <cell r="BP1" t="str">
            <v>Victoria ;  &gt;&gt; Language difficulties ;  &gt; Aged 55 years and over ;  &gt; Females ;</v>
          </cell>
          <cell r="BQ1" t="str">
            <v>Victoria ;  &gt;&gt; Language difficulties ;  &gt;&gt; Aged 55-64 years ;  Persons ;</v>
          </cell>
          <cell r="BR1" t="str">
            <v>Victoria ;  &gt;&gt; Language difficulties ;  &gt;&gt; Aged 55-64 years ;  &gt; Males ;</v>
          </cell>
          <cell r="BS1" t="str">
            <v>Victoria ;  &gt;&gt; Language difficulties ;  &gt;&gt; Aged 55-64 years ;  &gt; Females ;</v>
          </cell>
          <cell r="BT1" t="str">
            <v>Victoria ;  &gt;&gt; Language difficulties ;  &gt;&gt; Aged 65 years and over ;  Persons ;</v>
          </cell>
          <cell r="BU1" t="str">
            <v>Victoria ;  &gt;&gt; Language difficulties ;  &gt;&gt; Aged 65 years and over ;  &gt; Males ;</v>
          </cell>
          <cell r="BV1" t="str">
            <v>Victoria ;  &gt;&gt; Language difficulties ;  &gt;&gt; Aged 65 years and over ;  &gt; Females ;</v>
          </cell>
          <cell r="BW1" t="str">
            <v>Victoria ;  &gt;&gt; No jobs with suitable hours ;  Persons ;</v>
          </cell>
          <cell r="BX1" t="str">
            <v>Victoria ;  &gt;&gt; No jobs with suitable hours ;  &gt; Males ;</v>
          </cell>
          <cell r="BY1" t="str">
            <v>Victoria ;  &gt;&gt; No jobs with suitable hours ;  &gt; Females ;</v>
          </cell>
          <cell r="BZ1" t="str">
            <v>Victoria ;  &gt;&gt; No jobs with suitable hours ;  Aged 15-64 years ;  Persons ;</v>
          </cell>
          <cell r="CA1" t="str">
            <v>Victoria ;  &gt;&gt; No jobs with suitable hours ;  Aged 15-64 years ;  &gt; Males ;</v>
          </cell>
          <cell r="CB1" t="str">
            <v>Victoria ;  &gt;&gt; No jobs with suitable hours ;  Aged 15-64 years ;  &gt; Females ;</v>
          </cell>
          <cell r="CC1" t="str">
            <v>Victoria ;  &gt;&gt; No jobs with suitable hours ;  &gt; Aged 15-24 years ;  Persons ;</v>
          </cell>
          <cell r="CD1" t="str">
            <v>Victoria ;  &gt;&gt; No jobs with suitable hours ;  &gt; Aged 15-24 years ;  &gt; Males ;</v>
          </cell>
          <cell r="CE1" t="str">
            <v>Victoria ;  &gt;&gt; No jobs with suitable hours ;  &gt; Aged 15-24 years ;  &gt; Females ;</v>
          </cell>
          <cell r="CF1" t="str">
            <v>Victoria ;  &gt;&gt; No jobs with suitable hours ;  &gt; Aged 25-34 years ;  Persons ;</v>
          </cell>
          <cell r="CG1" t="str">
            <v>Victoria ;  &gt;&gt; No jobs with suitable hours ;  &gt; Aged 25-34 years ;  &gt; Males ;</v>
          </cell>
          <cell r="CH1" t="str">
            <v>Victoria ;  &gt;&gt; No jobs with suitable hours ;  &gt; Aged 25-34 years ;  &gt; Females ;</v>
          </cell>
          <cell r="CI1" t="str">
            <v>Victoria ;  &gt;&gt; No jobs with suitable hours ;  &gt; Aged 35-44 years ;  Persons ;</v>
          </cell>
          <cell r="CJ1" t="str">
            <v>Victoria ;  &gt;&gt; No jobs with suitable hours ;  &gt; Aged 35-44 years ;  &gt; Males ;</v>
          </cell>
          <cell r="CK1" t="str">
            <v>Victoria ;  &gt;&gt; No jobs with suitable hours ;  &gt; Aged 35-44 years ;  &gt; Females ;</v>
          </cell>
          <cell r="CL1" t="str">
            <v>Victoria ;  &gt;&gt; No jobs with suitable hours ;  &gt; Aged 45-54 years ;  Persons ;</v>
          </cell>
          <cell r="CM1" t="str">
            <v>Victoria ;  &gt;&gt; No jobs with suitable hours ;  &gt; Aged 45-54 years ;  &gt; Males ;</v>
          </cell>
          <cell r="CN1" t="str">
            <v>Victoria ;  &gt;&gt; No jobs with suitable hours ;  &gt; Aged 45-54 years ;  &gt; Females ;</v>
          </cell>
          <cell r="CO1" t="str">
            <v>Victoria ;  &gt;&gt; No jobs with suitable hours ;  &gt; Aged 55 years and over ;  Persons ;</v>
          </cell>
          <cell r="CP1" t="str">
            <v>Victoria ;  &gt;&gt; No jobs with suitable hours ;  &gt; Aged 55 years and over ;  &gt; Males ;</v>
          </cell>
          <cell r="CQ1" t="str">
            <v>Victoria ;  &gt;&gt; No jobs with suitable hours ;  &gt; Aged 55 years and over ;  &gt; Females ;</v>
          </cell>
          <cell r="CR1" t="str">
            <v>Victoria ;  &gt;&gt; No jobs with suitable hours ;  &gt;&gt; Aged 55-64 years ;  Persons ;</v>
          </cell>
          <cell r="CS1" t="str">
            <v>Victoria ;  &gt;&gt; No jobs with suitable hours ;  &gt;&gt; Aged 55-64 years ;  &gt; Males ;</v>
          </cell>
          <cell r="CT1" t="str">
            <v>Victoria ;  &gt;&gt; No jobs with suitable hours ;  &gt;&gt; Aged 55-64 years ;  &gt; Females ;</v>
          </cell>
          <cell r="CU1" t="str">
            <v>Victoria ;  &gt;&gt; No jobs with suitable hours ;  &gt;&gt; Aged 65 years and over ;  Persons ;</v>
          </cell>
          <cell r="CV1" t="str">
            <v>Victoria ;  &gt;&gt; No jobs with suitable hours ;  &gt;&gt; Aged 65 years and over ;  &gt; Males ;</v>
          </cell>
          <cell r="CW1" t="str">
            <v>Victoria ;  &gt;&gt; No jobs with suitable hours ;  &gt;&gt; Aged 65 years and over ;  &gt; Females ;</v>
          </cell>
          <cell r="CX1" t="str">
            <v>Victoria ;  &gt;&gt; Child care or other family considerations ;  Persons ;</v>
          </cell>
          <cell r="CY1" t="str">
            <v>Victoria ;  &gt;&gt; Child care or other family considerations ;  &gt; Males ;</v>
          </cell>
          <cell r="CZ1" t="str">
            <v>Victoria ;  &gt;&gt; Child care or other family considerations ;  &gt; Females ;</v>
          </cell>
          <cell r="DA1" t="str">
            <v>Victoria ;  &gt;&gt; Child care or other family considerations ;  Aged 15-64 years ;  Persons ;</v>
          </cell>
          <cell r="DB1" t="str">
            <v>Victoria ;  &gt;&gt; Child care or other family considerations ;  Aged 15-64 years ;  &gt; Males ;</v>
          </cell>
          <cell r="DC1" t="str">
            <v>Victoria ;  &gt;&gt; Child care or other family considerations ;  Aged 15-64 years ;  &gt; Females ;</v>
          </cell>
          <cell r="DD1" t="str">
            <v>Victoria ;  &gt;&gt; Child care or other family considerations ;  &gt; Aged 15-24 years ;  Persons ;</v>
          </cell>
          <cell r="DE1" t="str">
            <v>Victoria ;  &gt;&gt; Child care or other family considerations ;  &gt; Aged 15-24 years ;  &gt; Males ;</v>
          </cell>
          <cell r="DF1" t="str">
            <v>Victoria ;  &gt;&gt; Child care or other family considerations ;  &gt; Aged 15-24 years ;  &gt; Females ;</v>
          </cell>
          <cell r="DG1" t="str">
            <v>Victoria ;  &gt;&gt; Child care or other family considerations ;  &gt; Aged 25-34 years ;  Persons ;</v>
          </cell>
          <cell r="DH1" t="str">
            <v>Victoria ;  &gt;&gt; Child care or other family considerations ;  &gt; Aged 25-34 years ;  &gt; Males ;</v>
          </cell>
          <cell r="DI1" t="str">
            <v>Victoria ;  &gt;&gt; Child care or other family considerations ;  &gt; Aged 25-34 years ;  &gt; Females ;</v>
          </cell>
          <cell r="DJ1" t="str">
            <v>Victoria ;  &gt;&gt; Child care or other family considerations ;  &gt; Aged 35-44 years ;  Persons ;</v>
          </cell>
          <cell r="DK1" t="str">
            <v>Victoria ;  &gt;&gt; Child care or other family considerations ;  &gt; Aged 35-44 years ;  &gt; Males ;</v>
          </cell>
          <cell r="DL1" t="str">
            <v>Victoria ;  &gt;&gt; Child care or other family considerations ;  &gt; Aged 35-44 years ;  &gt; Females ;</v>
          </cell>
          <cell r="DM1" t="str">
            <v>Victoria ;  &gt;&gt; Child care or other family considerations ;  &gt; Aged 45-54 years ;  Persons ;</v>
          </cell>
          <cell r="DN1" t="str">
            <v>Victoria ;  &gt;&gt; Child care or other family considerations ;  &gt; Aged 45-54 years ;  &gt; Males ;</v>
          </cell>
          <cell r="DO1" t="str">
            <v>Victoria ;  &gt;&gt; Child care or other family considerations ;  &gt; Aged 45-54 years ;  &gt; Females ;</v>
          </cell>
          <cell r="DP1" t="str">
            <v>Victoria ;  &gt;&gt; Child care or other family considerations ;  &gt; Aged 55 years and over ;  Persons ;</v>
          </cell>
          <cell r="DQ1" t="str">
            <v>Victoria ;  &gt;&gt; Child care or other family considerations ;  &gt; Aged 55 years and over ;  &gt; Males ;</v>
          </cell>
          <cell r="DR1" t="str">
            <v>Victoria ;  &gt;&gt; Child care or other family considerations ;  &gt; Aged 55 years and over ;  &gt; Females ;</v>
          </cell>
          <cell r="DS1" t="str">
            <v>Victoria ;  &gt;&gt; Child care or other family considerations ;  &gt;&gt; Aged 55-64 years ;  Persons ;</v>
          </cell>
          <cell r="DT1" t="str">
            <v>Victoria ;  &gt;&gt; Child care or other family considerations ;  &gt;&gt; Aged 55-64 years ;  &gt; Males ;</v>
          </cell>
          <cell r="DU1" t="str">
            <v>Victoria ;  &gt;&gt; Child care or other family considerations ;  &gt;&gt; Aged 55-64 years ;  &gt; Females ;</v>
          </cell>
          <cell r="DV1" t="str">
            <v>Victoria ;  &gt;&gt; Child care or other family considerations ;  &gt;&gt; Aged 65 years and over ;  Persons ;</v>
          </cell>
          <cell r="DW1" t="str">
            <v>Victoria ;  &gt;&gt; Child care or other family considerations ;  &gt;&gt; Aged 65 years and over ;  &gt; Males ;</v>
          </cell>
          <cell r="DX1" t="str">
            <v>Victoria ;  &gt;&gt; Child care or other family considerations ;  &gt;&gt; Aged 65 years and over ;  &gt; Females ;</v>
          </cell>
          <cell r="DY1" t="str">
            <v>Victoria ;  &gt;&gt; No feedback from employers ;  Persons ;</v>
          </cell>
          <cell r="DZ1" t="str">
            <v>Victoria ;  &gt;&gt; No feedback from employers ;  &gt; Males ;</v>
          </cell>
          <cell r="EA1" t="str">
            <v>Victoria ;  &gt;&gt; No feedback from employers ;  &gt; Females ;</v>
          </cell>
          <cell r="EB1" t="str">
            <v>Victoria ;  &gt;&gt; No feedback from employers ;  Aged 15-64 years ;  Persons ;</v>
          </cell>
          <cell r="EC1" t="str">
            <v>Victoria ;  &gt;&gt; No feedback from employers ;  Aged 15-64 years ;  &gt; Males ;</v>
          </cell>
          <cell r="ED1" t="str">
            <v>Victoria ;  &gt;&gt; No feedback from employers ;  Aged 15-64 years ;  &gt; Females ;</v>
          </cell>
          <cell r="EE1" t="str">
            <v>Victoria ;  &gt;&gt; No feedback from employers ;  &gt; Aged 15-24 years ;  Persons ;</v>
          </cell>
          <cell r="EF1" t="str">
            <v>Victoria ;  &gt;&gt; No feedback from employers ;  &gt; Aged 15-24 years ;  &gt; Males ;</v>
          </cell>
          <cell r="EG1" t="str">
            <v>Victoria ;  &gt;&gt; No feedback from employers ;  &gt; Aged 15-24 years ;  &gt; Females ;</v>
          </cell>
          <cell r="EH1" t="str">
            <v>Victoria ;  &gt;&gt; No feedback from employers ;  &gt; Aged 25-34 years ;  Persons ;</v>
          </cell>
          <cell r="EI1" t="str">
            <v>Victoria ;  &gt;&gt; No feedback from employers ;  &gt; Aged 25-34 years ;  &gt; Males ;</v>
          </cell>
          <cell r="EJ1" t="str">
            <v>Victoria ;  &gt;&gt; No feedback from employers ;  &gt; Aged 25-34 years ;  &gt; Females ;</v>
          </cell>
          <cell r="EK1" t="str">
            <v>Victoria ;  &gt;&gt; No feedback from employers ;  &gt; Aged 35-44 years ;  Persons ;</v>
          </cell>
          <cell r="EL1" t="str">
            <v>Victoria ;  &gt;&gt; No feedback from employers ;  &gt; Aged 35-44 years ;  &gt; Males ;</v>
          </cell>
          <cell r="EM1" t="str">
            <v>Victoria ;  &gt;&gt; No feedback from employers ;  &gt; Aged 35-44 years ;  &gt; Females ;</v>
          </cell>
          <cell r="EN1" t="str">
            <v>Victoria ;  &gt;&gt; No feedback from employers ;  &gt; Aged 45-54 years ;  Persons ;</v>
          </cell>
          <cell r="EO1" t="str">
            <v>Victoria ;  &gt;&gt; No feedback from employers ;  &gt; Aged 45-54 years ;  &gt; Males ;</v>
          </cell>
          <cell r="EP1" t="str">
            <v>Victoria ;  &gt;&gt; No feedback from employers ;  &gt; Aged 45-54 years ;  &gt; Females ;</v>
          </cell>
          <cell r="EQ1" t="str">
            <v>Victoria ;  &gt;&gt; No feedback from employers ;  &gt; Aged 55 years and over ;  Persons ;</v>
          </cell>
          <cell r="ER1" t="str">
            <v>Victoria ;  &gt;&gt; No feedback from employers ;  &gt; Aged 55 years and over ;  &gt; Males ;</v>
          </cell>
          <cell r="ES1" t="str">
            <v>Victoria ;  &gt;&gt; No feedback from employers ;  &gt; Aged 55 years and over ;  &gt; Females ;</v>
          </cell>
          <cell r="ET1" t="str">
            <v>Victoria ;  &gt;&gt; No feedback from employers ;  &gt;&gt; Aged 55-64 years ;  Persons ;</v>
          </cell>
          <cell r="EU1" t="str">
            <v>Victoria ;  &gt;&gt; No feedback from employers ;  &gt;&gt; Aged 55-64 years ;  &gt; Males ;</v>
          </cell>
          <cell r="EV1" t="str">
            <v>Victoria ;  &gt;&gt; No feedback from employers ;  &gt;&gt; Aged 55-64 years ;  &gt; Females ;</v>
          </cell>
          <cell r="EW1" t="str">
            <v>Victoria ;  &gt;&gt; No feedback from employers ;  &gt;&gt; Aged 65 years and over ;  Persons ;</v>
          </cell>
          <cell r="EX1" t="str">
            <v>Victoria ;  &gt;&gt; No feedback from employers ;  &gt;&gt; Aged 65 years and over ;  &gt; Males ;</v>
          </cell>
          <cell r="EY1" t="str">
            <v>Victoria ;  &gt;&gt; No feedback from employers ;  &gt;&gt; Aged 65 years and over ;  &gt; Females ;</v>
          </cell>
          <cell r="EZ1" t="str">
            <v>Victoria ;  &gt;&gt; Other difficulties ;  Persons ;</v>
          </cell>
          <cell r="FA1" t="str">
            <v>Victoria ;  &gt;&gt; Other difficulties ;  &gt; Males ;</v>
          </cell>
          <cell r="FB1" t="str">
            <v>Victoria ;  &gt;&gt; Other difficulties ;  &gt; Females ;</v>
          </cell>
          <cell r="FC1" t="str">
            <v>Victoria ;  &gt;&gt; Other difficulties ;  Aged 15-64 years ;  Persons ;</v>
          </cell>
          <cell r="FD1" t="str">
            <v>Victoria ;  &gt;&gt; Other difficulties ;  Aged 15-64 years ;  &gt; Males ;</v>
          </cell>
          <cell r="FE1" t="str">
            <v>Victoria ;  &gt;&gt; Other difficulties ;  Aged 15-64 years ;  &gt; Females ;</v>
          </cell>
          <cell r="FF1" t="str">
            <v>Victoria ;  &gt;&gt; Other difficulties ;  &gt; Aged 15-24 years ;  Persons ;</v>
          </cell>
          <cell r="FG1" t="str">
            <v>Victoria ;  &gt;&gt; Other difficulties ;  &gt; Aged 15-24 years ;  &gt; Males ;</v>
          </cell>
          <cell r="FH1" t="str">
            <v>Victoria ;  &gt;&gt; Other difficulties ;  &gt; Aged 15-24 years ;  &gt; Females ;</v>
          </cell>
          <cell r="FI1" t="str">
            <v>Victoria ;  &gt;&gt; Other difficulties ;  &gt; Aged 25-34 years ;  Persons ;</v>
          </cell>
          <cell r="FJ1" t="str">
            <v>Victoria ;  &gt;&gt; Other difficulties ;  &gt; Aged 25-34 years ;  &gt; Males ;</v>
          </cell>
          <cell r="FK1" t="str">
            <v>Victoria ;  &gt;&gt; Other difficulties ;  &gt; Aged 25-34 years ;  &gt; Females ;</v>
          </cell>
          <cell r="FL1" t="str">
            <v>Victoria ;  &gt;&gt; Other difficulties ;  &gt; Aged 35-44 years ;  Persons ;</v>
          </cell>
          <cell r="FM1" t="str">
            <v>Victoria ;  &gt;&gt; Other difficulties ;  &gt; Aged 35-44 years ;  &gt; Males ;</v>
          </cell>
          <cell r="FN1" t="str">
            <v>Victoria ;  &gt;&gt; Other difficulties ;  &gt; Aged 35-44 years ;  &gt; Females ;</v>
          </cell>
          <cell r="FO1" t="str">
            <v>Victoria ;  &gt;&gt; Other difficulties ;  &gt; Aged 45-54 years ;  Persons ;</v>
          </cell>
          <cell r="FP1" t="str">
            <v>Victoria ;  &gt;&gt; Other difficulties ;  &gt; Aged 45-54 years ;  &gt; Males ;</v>
          </cell>
          <cell r="FQ1" t="str">
            <v>Victoria ;  &gt;&gt; Other difficulties ;  &gt; Aged 45-54 years ;  &gt; Females ;</v>
          </cell>
          <cell r="FR1" t="str">
            <v>Victoria ;  &gt;&gt; Other difficulties ;  &gt; Aged 55 years and over ;  Persons ;</v>
          </cell>
          <cell r="FS1" t="str">
            <v>Victoria ;  &gt;&gt; Other difficulties ;  &gt; Aged 55 years and over ;  &gt; Males ;</v>
          </cell>
          <cell r="FT1" t="str">
            <v>Victoria ;  &gt;&gt; Other difficulties ;  &gt; Aged 55 years and over ;  &gt; Females ;</v>
          </cell>
          <cell r="FU1" t="str">
            <v>Victoria ;  &gt;&gt; Other difficulties ;  &gt;&gt; Aged 55-64 years ;  Persons ;</v>
          </cell>
          <cell r="FV1" t="str">
            <v>Victoria ;  &gt;&gt; Other difficulties ;  &gt;&gt; Aged 55-64 years ;  &gt; Males ;</v>
          </cell>
          <cell r="FW1" t="str">
            <v>Victoria ;  &gt;&gt; Other difficulties ;  &gt;&gt; Aged 55-64 years ;  &gt; Females ;</v>
          </cell>
          <cell r="FX1" t="str">
            <v>Victoria ;  &gt;&gt; Other difficulties ;  &gt;&gt; Aged 65 years and over ;  Persons ;</v>
          </cell>
          <cell r="FY1" t="str">
            <v>Victoria ;  &gt;&gt; Other difficulties ;  &gt;&gt; Aged 65 years and over ;  &gt; Males ;</v>
          </cell>
          <cell r="FZ1" t="str">
            <v>Victoria ;  &gt;&gt; Other difficulties ;  &gt;&gt; Aged 65 years and over ;  &gt; Females ;</v>
          </cell>
          <cell r="GA1" t="str">
            <v>Victoria ;  &gt; Did not have difficulty finding work ;  Persons ;</v>
          </cell>
          <cell r="GB1" t="str">
            <v>Victoria ;  &gt; Did not have difficulty finding work ;  &gt; Males ;</v>
          </cell>
          <cell r="GC1" t="str">
            <v>Victoria ;  &gt; Did not have difficulty finding work ;  &gt; Females ;</v>
          </cell>
          <cell r="GD1" t="str">
            <v>Victoria ;  &gt; Did not have difficulty finding work ;  Aged 15-64 years ;  Persons ;</v>
          </cell>
          <cell r="GE1" t="str">
            <v>Victoria ;  &gt; Did not have difficulty finding work ;  Aged 15-64 years ;  &gt; Males ;</v>
          </cell>
          <cell r="GF1" t="str">
            <v>Victoria ;  &gt; Did not have difficulty finding work ;  Aged 15-64 years ;  &gt; Females ;</v>
          </cell>
          <cell r="GG1" t="str">
            <v>Victoria ;  &gt; Did not have difficulty finding work ;  &gt; Aged 15-24 years ;  Persons ;</v>
          </cell>
          <cell r="GH1" t="str">
            <v>Victoria ;  &gt; Did not have difficulty finding work ;  &gt; Aged 15-24 years ;  &gt; Males ;</v>
          </cell>
          <cell r="GI1" t="str">
            <v>Victoria ;  &gt; Did not have difficulty finding work ;  &gt; Aged 15-24 years ;  &gt; Females ;</v>
          </cell>
          <cell r="GJ1" t="str">
            <v>Victoria ;  &gt; Did not have difficulty finding work ;  &gt; Aged 25-34 years ;  Persons ;</v>
          </cell>
          <cell r="GK1" t="str">
            <v>Victoria ;  &gt; Did not have difficulty finding work ;  &gt; Aged 25-34 years ;  &gt; Males ;</v>
          </cell>
          <cell r="GL1" t="str">
            <v>Victoria ;  &gt; Did not have difficulty finding work ;  &gt; Aged 25-34 years ;  &gt; Females ;</v>
          </cell>
          <cell r="GM1" t="str">
            <v>Victoria ;  &gt; Did not have difficulty finding work ;  &gt; Aged 35-44 years ;  Persons ;</v>
          </cell>
          <cell r="GN1" t="str">
            <v>Victoria ;  &gt; Did not have difficulty finding work ;  &gt; Aged 35-44 years ;  &gt; Males ;</v>
          </cell>
          <cell r="GO1" t="str">
            <v>Victoria ;  &gt; Did not have difficulty finding work ;  &gt; Aged 35-44 years ;  &gt; Females ;</v>
          </cell>
          <cell r="GP1" t="str">
            <v>Victoria ;  &gt; Did not have difficulty finding work ;  &gt; Aged 45-54 years ;  Persons ;</v>
          </cell>
          <cell r="GQ1" t="str">
            <v>Victoria ;  &gt; Did not have difficulty finding work ;  &gt; Aged 45-54 years ;  &gt; Males ;</v>
          </cell>
          <cell r="GR1" t="str">
            <v>Victoria ;  &gt; Did not have difficulty finding work ;  &gt; Aged 45-54 years ;  &gt; Females ;</v>
          </cell>
          <cell r="GS1" t="str">
            <v>Victoria ;  &gt; Did not have difficulty finding work ;  &gt; Aged 55 years and over ;  Persons ;</v>
          </cell>
          <cell r="GT1" t="str">
            <v>Victoria ;  &gt; Did not have difficulty finding work ;  &gt; Aged 55 years and over ;  &gt; Males ;</v>
          </cell>
          <cell r="GU1" t="str">
            <v>Victoria ;  &gt; Did not have difficulty finding work ;  &gt; Aged 55 years and over ;  &gt; Females ;</v>
          </cell>
          <cell r="GV1" t="str">
            <v>Victoria ;  &gt; Did not have difficulty finding work ;  &gt;&gt; Aged 55-64 years ;  Persons ;</v>
          </cell>
          <cell r="GW1" t="str">
            <v>Victoria ;  &gt; Did not have difficulty finding work ;  &gt;&gt; Aged 55-64 years ;  &gt; Males ;</v>
          </cell>
          <cell r="GX1" t="str">
            <v>Victoria ;  &gt; Did not have difficulty finding work ;  &gt;&gt; Aged 55-64 years ;  &gt; Females ;</v>
          </cell>
          <cell r="GY1" t="str">
            <v>Victoria ;  &gt; Did not have difficulty finding work ;  &gt;&gt; Aged 65 years and over ;  Persons ;</v>
          </cell>
          <cell r="GZ1" t="str">
            <v>Victoria ;  &gt; Did not have difficulty finding work ;  &gt;&gt; Aged 65 years and over ;  &gt; Males ;</v>
          </cell>
          <cell r="HA1" t="str">
            <v>Victoria ;  &gt; Did not have difficulty finding work ;  &gt;&gt; Aged 65 years and over ;  &gt; Females ;</v>
          </cell>
          <cell r="HB1" t="str">
            <v>Queensland ;  Unemployed total ;  Persons ;</v>
          </cell>
          <cell r="HC1" t="str">
            <v>Queensland ;  Unemployed total ;  &gt; Males ;</v>
          </cell>
          <cell r="HD1" t="str">
            <v>Queensland ;  Unemployed total ;  &gt; Females ;</v>
          </cell>
          <cell r="HE1" t="str">
            <v>Queensland ;  Unemployed total ;  Aged 15-64 years ;  Persons ;</v>
          </cell>
          <cell r="HF1" t="str">
            <v>Queensland ;  Unemployed total ;  Aged 15-64 years ;  &gt; Males ;</v>
          </cell>
          <cell r="HG1" t="str">
            <v>Queensland ;  Unemployed total ;  Aged 15-64 years ;  &gt; Females ;</v>
          </cell>
          <cell r="HH1" t="str">
            <v>Queensland ;  Unemployed total ;  &gt; Aged 15-24 years ;  Persons ;</v>
          </cell>
          <cell r="HI1" t="str">
            <v>Queensland ;  Unemployed total ;  &gt; Aged 15-24 years ;  &gt; Males ;</v>
          </cell>
          <cell r="HJ1" t="str">
            <v>Queensland ;  Unemployed total ;  &gt; Aged 15-24 years ;  &gt; Females ;</v>
          </cell>
          <cell r="HK1" t="str">
            <v>Queensland ;  Unemployed total ;  &gt; Aged 25-34 years ;  Persons ;</v>
          </cell>
          <cell r="HL1" t="str">
            <v>Queensland ;  Unemployed total ;  &gt; Aged 25-34 years ;  &gt; Males ;</v>
          </cell>
          <cell r="HM1" t="str">
            <v>Queensland ;  Unemployed total ;  &gt; Aged 25-34 years ;  &gt; Females ;</v>
          </cell>
          <cell r="HN1" t="str">
            <v>Queensland ;  Unemployed total ;  &gt; Aged 35-44 years ;  Persons ;</v>
          </cell>
          <cell r="HO1" t="str">
            <v>Queensland ;  Unemployed total ;  &gt; Aged 35-44 years ;  &gt; Males ;</v>
          </cell>
          <cell r="HP1" t="str">
            <v>Queensland ;  Unemployed total ;  &gt; Aged 35-44 years ;  &gt; Females ;</v>
          </cell>
          <cell r="HQ1" t="str">
            <v>Queensland ;  Unemployed total ;  &gt; Aged 45-54 years ;  Persons ;</v>
          </cell>
          <cell r="HR1" t="str">
            <v>Queensland ;  Unemployed total ;  &gt; Aged 45-54 years ;  &gt; Males ;</v>
          </cell>
          <cell r="HS1" t="str">
            <v>Queensland ;  Unemployed total ;  &gt; Aged 45-54 years ;  &gt; Females ;</v>
          </cell>
          <cell r="HT1" t="str">
            <v>Queensland ;  Unemployed total ;  &gt; Aged 55 years and over ;  Persons ;</v>
          </cell>
          <cell r="HU1" t="str">
            <v>Queensland ;  Unemployed total ;  &gt; Aged 55 years and over ;  &gt; Males ;</v>
          </cell>
          <cell r="HV1" t="str">
            <v>Queensland ;  Unemployed total ;  &gt; Aged 55 years and over ;  &gt; Females ;</v>
          </cell>
          <cell r="HW1" t="str">
            <v>Queensland ;  Unemployed total ;  &gt;&gt; Aged 55-64 years ;  Persons ;</v>
          </cell>
          <cell r="HX1" t="str">
            <v>Queensland ;  Unemployed total ;  &gt;&gt; Aged 55-64 years ;  &gt; Males ;</v>
          </cell>
          <cell r="HY1" t="str">
            <v>Queensland ;  Unemployed total ;  &gt;&gt; Aged 55-64 years ;  &gt; Females ;</v>
          </cell>
          <cell r="HZ1" t="str">
            <v>Queensland ;  Unemployed total ;  &gt;&gt; Aged 65 years and over ;  Persons ;</v>
          </cell>
          <cell r="IA1" t="str">
            <v>Queensland ;  Unemployed total ;  &gt;&gt; Aged 65 years and over ;  &gt; Males ;</v>
          </cell>
          <cell r="IB1" t="str">
            <v>Queensland ;  Unemployed total ;  &gt;&gt; Aged 65 years and over ;  &gt; Females ;</v>
          </cell>
          <cell r="IC1" t="str">
            <v>Queensland ;  &gt; Had difficulty finding work ;  Persons ;</v>
          </cell>
          <cell r="ID1" t="str">
            <v>Queensland ;  &gt; Had difficulty finding work ;  &gt; Males ;</v>
          </cell>
          <cell r="IE1" t="str">
            <v>Queensland ;  &gt; Had difficulty finding work ;  &gt; Females ;</v>
          </cell>
          <cell r="IF1" t="str">
            <v>Queensland ;  &gt; Had difficulty finding work ;  Aged 15-64 years ;  Persons ;</v>
          </cell>
          <cell r="IG1" t="str">
            <v>Queensland ;  &gt; Had difficulty finding work ;  Aged 15-64 years ;  &gt; Males ;</v>
          </cell>
          <cell r="IH1" t="str">
            <v>Queensland ;  &gt; Had difficulty finding work ;  Aged 15-64 years ;  &gt; Females ;</v>
          </cell>
          <cell r="II1" t="str">
            <v>Queensland ;  &gt; Had difficulty finding work ;  &gt; Aged 15-24 years ;  Persons ;</v>
          </cell>
          <cell r="IJ1" t="str">
            <v>Queensland ;  &gt; Had difficulty finding work ;  &gt; Aged 15-24 years ;  &gt; Males ;</v>
          </cell>
          <cell r="IK1" t="str">
            <v>Queensland ;  &gt; Had difficulty finding work ;  &gt; Aged 15-24 years ;  &gt; Females ;</v>
          </cell>
          <cell r="IL1" t="str">
            <v>Queensland ;  &gt; Had difficulty finding work ;  &gt; Aged 25-34 years ;  Persons ;</v>
          </cell>
          <cell r="IM1" t="str">
            <v>Queensland ;  &gt; Had difficulty finding work ;  &gt; Aged 25-34 years ;  &gt; Males ;</v>
          </cell>
          <cell r="IN1" t="str">
            <v>Queensland ;  &gt; Had difficulty finding work ;  &gt; Aged 25-34 years ;  &gt; Females ;</v>
          </cell>
          <cell r="IO1" t="str">
            <v>Queensland ;  &gt; Had difficulty finding work ;  &gt; Aged 35-44 years ;  Persons ;</v>
          </cell>
          <cell r="IP1" t="str">
            <v>Queensland ;  &gt; Had difficulty finding work ;  &gt; Aged 35-44 years ;  &gt; Males ;</v>
          </cell>
          <cell r="IQ1" t="str">
            <v>Queensland ;  &gt; Had difficulty finding work ;  &gt; Aged 35-44 years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A126239162W</v>
          </cell>
          <cell r="C10" t="str">
            <v>A126232538F</v>
          </cell>
          <cell r="D10" t="str">
            <v>A126246794A</v>
          </cell>
          <cell r="E10" t="str">
            <v>A126239666A</v>
          </cell>
          <cell r="F10" t="str">
            <v>A126232106A</v>
          </cell>
          <cell r="G10" t="str">
            <v>A126246362W</v>
          </cell>
          <cell r="H10" t="str">
            <v>A126239234W</v>
          </cell>
          <cell r="I10" t="str">
            <v>A126232250V</v>
          </cell>
          <cell r="J10" t="str">
            <v>A126246506W</v>
          </cell>
          <cell r="K10" t="str">
            <v>A126239378J</v>
          </cell>
          <cell r="L10" t="str">
            <v>A126231890X</v>
          </cell>
          <cell r="M10" t="str">
            <v>A126246146C</v>
          </cell>
          <cell r="N10" t="str">
            <v>A126239018C</v>
          </cell>
          <cell r="O10" t="str">
            <v>A126232610L</v>
          </cell>
          <cell r="P10" t="str">
            <v>A126246866A</v>
          </cell>
          <cell r="Q10" t="str">
            <v>A126239738A</v>
          </cell>
          <cell r="R10" t="str">
            <v>A126232322V</v>
          </cell>
          <cell r="S10" t="str">
            <v>A126246578J</v>
          </cell>
          <cell r="T10" t="str">
            <v>A126239450R</v>
          </cell>
          <cell r="U10" t="str">
            <v>A126231982J</v>
          </cell>
          <cell r="V10" t="str">
            <v>A126246238L</v>
          </cell>
          <cell r="W10" t="str">
            <v>A126239110V</v>
          </cell>
          <cell r="X10" t="str">
            <v>A126232414C</v>
          </cell>
          <cell r="Y10" t="str">
            <v>A126246670X</v>
          </cell>
          <cell r="Z10" t="str">
            <v>A126239542X</v>
          </cell>
          <cell r="AA10" t="str">
            <v>A126232054K</v>
          </cell>
          <cell r="AB10" t="str">
            <v>A126246310V</v>
          </cell>
          <cell r="AC10" t="str">
            <v>A126239182F</v>
          </cell>
          <cell r="AD10" t="str">
            <v>A126232558R</v>
          </cell>
          <cell r="AE10" t="str">
            <v>A126246814X</v>
          </cell>
          <cell r="AF10" t="str">
            <v>A126239686K</v>
          </cell>
          <cell r="AG10" t="str">
            <v>A126232126K</v>
          </cell>
          <cell r="AH10" t="str">
            <v>A126246382F</v>
          </cell>
          <cell r="AI10" t="str">
            <v>A126239254F</v>
          </cell>
          <cell r="AJ10" t="str">
            <v>A126232270C</v>
          </cell>
          <cell r="AK10" t="str">
            <v>A126246526F</v>
          </cell>
          <cell r="AL10" t="str">
            <v>A126239398T</v>
          </cell>
          <cell r="AM10" t="str">
            <v>A126231910W</v>
          </cell>
          <cell r="AN10" t="str">
            <v>A126246166L</v>
          </cell>
          <cell r="AO10" t="str">
            <v>A126239038L</v>
          </cell>
          <cell r="AP10" t="str">
            <v>A126232630W</v>
          </cell>
          <cell r="AQ10" t="str">
            <v>A126246886K</v>
          </cell>
          <cell r="AR10" t="str">
            <v>A126239758K</v>
          </cell>
          <cell r="AS10" t="str">
            <v>A126232342C</v>
          </cell>
          <cell r="AT10" t="str">
            <v>A126246598T</v>
          </cell>
          <cell r="AU10" t="str">
            <v>A126239470X</v>
          </cell>
          <cell r="AV10" t="str">
            <v>A126231930F</v>
          </cell>
          <cell r="AW10" t="str">
            <v>A126246186W</v>
          </cell>
          <cell r="AX10" t="str">
            <v>A126239058W</v>
          </cell>
          <cell r="AY10" t="str">
            <v>A126232362L</v>
          </cell>
          <cell r="AZ10" t="str">
            <v>A126246618R</v>
          </cell>
          <cell r="BA10" t="str">
            <v>A126239490J</v>
          </cell>
          <cell r="BB10" t="str">
            <v>A126232002J</v>
          </cell>
          <cell r="BC10" t="str">
            <v>A126246258W</v>
          </cell>
          <cell r="BD10" t="str">
            <v>A126239130C</v>
          </cell>
          <cell r="BE10" t="str">
            <v>A126232506L</v>
          </cell>
          <cell r="BF10" t="str">
            <v>A126246762J</v>
          </cell>
          <cell r="BG10" t="str">
            <v>A126239634J</v>
          </cell>
          <cell r="BH10" t="str">
            <v>A126232074V</v>
          </cell>
          <cell r="BI10" t="str">
            <v>A126246330C</v>
          </cell>
          <cell r="BJ10" t="str">
            <v>A126239202C</v>
          </cell>
          <cell r="BK10" t="str">
            <v>A126232218V</v>
          </cell>
          <cell r="BL10" t="str">
            <v>A126246474R</v>
          </cell>
          <cell r="BM10" t="str">
            <v>A126239346R</v>
          </cell>
          <cell r="BN10" t="str">
            <v>A126231858X</v>
          </cell>
          <cell r="BO10" t="str">
            <v>A126246114K</v>
          </cell>
          <cell r="BP10" t="str">
            <v>A126238986V</v>
          </cell>
          <cell r="BQ10" t="str">
            <v>A126232578X</v>
          </cell>
          <cell r="BR10" t="str">
            <v>A126246834J</v>
          </cell>
          <cell r="BS10" t="str">
            <v>A126239706J</v>
          </cell>
          <cell r="BT10" t="str">
            <v>A126232290L</v>
          </cell>
          <cell r="BU10" t="str">
            <v>A126246546R</v>
          </cell>
          <cell r="BV10" t="str">
            <v>A126239418R</v>
          </cell>
          <cell r="BW10" t="str">
            <v>A126231914F</v>
          </cell>
          <cell r="BX10" t="str">
            <v>A126246170C</v>
          </cell>
          <cell r="BY10" t="str">
            <v>A126239042C</v>
          </cell>
          <cell r="BZ10" t="str">
            <v>A126232346L</v>
          </cell>
          <cell r="CA10" t="str">
            <v>A126246602W</v>
          </cell>
          <cell r="CB10" t="str">
            <v>A126239474J</v>
          </cell>
          <cell r="CC10" t="str">
            <v>A126231986T</v>
          </cell>
          <cell r="CD10" t="str">
            <v>A126246242C</v>
          </cell>
          <cell r="CE10" t="str">
            <v>A126239114C</v>
          </cell>
          <cell r="CF10" t="str">
            <v>A126232490F</v>
          </cell>
          <cell r="CG10" t="str">
            <v>A126246746J</v>
          </cell>
          <cell r="CH10" t="str">
            <v>A126239618J</v>
          </cell>
          <cell r="CI10" t="str">
            <v>A126232058V</v>
          </cell>
          <cell r="CJ10" t="str">
            <v>A126246314C</v>
          </cell>
          <cell r="CK10" t="str">
            <v>A126239186R</v>
          </cell>
          <cell r="CL10" t="str">
            <v>A126232202A</v>
          </cell>
          <cell r="CM10" t="str">
            <v>A126246458R</v>
          </cell>
          <cell r="CN10" t="str">
            <v>A126239330W</v>
          </cell>
          <cell r="CO10" t="str">
            <v>A126231842F</v>
          </cell>
          <cell r="CP10" t="str">
            <v>A126246098W</v>
          </cell>
          <cell r="CQ10" t="str">
            <v>A126238970A</v>
          </cell>
          <cell r="CR10" t="str">
            <v>A126232562F</v>
          </cell>
          <cell r="CS10" t="str">
            <v>A126246818J</v>
          </cell>
          <cell r="CT10" t="str">
            <v>A126239690A</v>
          </cell>
          <cell r="CU10" t="str">
            <v>A126232274L</v>
          </cell>
          <cell r="CV10" t="str">
            <v>A126246530W</v>
          </cell>
          <cell r="CW10" t="str">
            <v>A126239402W</v>
          </cell>
          <cell r="CX10" t="str">
            <v>A126231918R</v>
          </cell>
          <cell r="CY10" t="str">
            <v>A126246174L</v>
          </cell>
          <cell r="CZ10" t="str">
            <v>A126239046L</v>
          </cell>
          <cell r="DA10" t="str">
            <v>A126232350C</v>
          </cell>
          <cell r="DB10" t="str">
            <v>A126246606F</v>
          </cell>
          <cell r="DC10" t="str">
            <v>A126239478T</v>
          </cell>
          <cell r="DD10" t="str">
            <v>A126231990J</v>
          </cell>
          <cell r="DE10" t="str">
            <v>A126246246L</v>
          </cell>
          <cell r="DF10" t="str">
            <v>A126239118L</v>
          </cell>
          <cell r="DG10" t="str">
            <v>A126232494R</v>
          </cell>
          <cell r="DH10" t="str">
            <v>A126246750X</v>
          </cell>
          <cell r="DI10" t="str">
            <v>A126239622X</v>
          </cell>
          <cell r="DJ10" t="str">
            <v>A126232062K</v>
          </cell>
          <cell r="DK10" t="str">
            <v>A126246318L</v>
          </cell>
          <cell r="DL10" t="str">
            <v>A126239190F</v>
          </cell>
          <cell r="DM10" t="str">
            <v>A126232206K</v>
          </cell>
          <cell r="DN10" t="str">
            <v>A126246462F</v>
          </cell>
          <cell r="DO10" t="str">
            <v>A126239334F</v>
          </cell>
          <cell r="DP10" t="str">
            <v>A126231846R</v>
          </cell>
          <cell r="DQ10" t="str">
            <v>A126246102A</v>
          </cell>
          <cell r="DR10" t="str">
            <v>A126238974K</v>
          </cell>
          <cell r="DS10" t="str">
            <v>A126232566R</v>
          </cell>
          <cell r="DT10" t="str">
            <v>A126246822X</v>
          </cell>
          <cell r="DU10" t="str">
            <v>A126239694K</v>
          </cell>
          <cell r="DV10" t="str">
            <v>A126232278W</v>
          </cell>
          <cell r="DW10" t="str">
            <v>A126246534F</v>
          </cell>
          <cell r="DX10" t="str">
            <v>A126239406F</v>
          </cell>
          <cell r="DY10" t="str">
            <v>A126231946X</v>
          </cell>
          <cell r="DZ10" t="str">
            <v>A126246202K</v>
          </cell>
          <cell r="EA10" t="str">
            <v>A126239074W</v>
          </cell>
          <cell r="EB10" t="str">
            <v>A126232378F</v>
          </cell>
          <cell r="EC10" t="str">
            <v>A126246634R</v>
          </cell>
          <cell r="ED10" t="str">
            <v>A126239506R</v>
          </cell>
          <cell r="EE10" t="str">
            <v>A126232018A</v>
          </cell>
          <cell r="EF10" t="str">
            <v>A126246274W</v>
          </cell>
          <cell r="EG10" t="str">
            <v>A126239146W</v>
          </cell>
          <cell r="EH10" t="str">
            <v>A126232522L</v>
          </cell>
          <cell r="EI10" t="str">
            <v>A126246778A</v>
          </cell>
          <cell r="EJ10" t="str">
            <v>A126239650J</v>
          </cell>
          <cell r="EK10" t="str">
            <v>A126232090V</v>
          </cell>
          <cell r="EL10" t="str">
            <v>A126246346W</v>
          </cell>
          <cell r="EM10" t="str">
            <v>A126239218W</v>
          </cell>
          <cell r="EN10" t="str">
            <v>A126232234V</v>
          </cell>
          <cell r="EO10" t="str">
            <v>A126246490R</v>
          </cell>
          <cell r="EP10" t="str">
            <v>A126239362R</v>
          </cell>
          <cell r="EQ10" t="str">
            <v>A126231874X</v>
          </cell>
          <cell r="ER10" t="str">
            <v>A126246130K</v>
          </cell>
          <cell r="ES10" t="str">
            <v>A126239002K</v>
          </cell>
          <cell r="ET10" t="str">
            <v>A126232594X</v>
          </cell>
          <cell r="EU10" t="str">
            <v>A126246850J</v>
          </cell>
          <cell r="EV10" t="str">
            <v>A126239722J</v>
          </cell>
          <cell r="EW10" t="str">
            <v>A126232306V</v>
          </cell>
          <cell r="EX10" t="str">
            <v>A126246562R</v>
          </cell>
          <cell r="EY10" t="str">
            <v>A126239434R</v>
          </cell>
          <cell r="EZ10" t="str">
            <v>A126231922F</v>
          </cell>
          <cell r="FA10" t="str">
            <v>A126246178W</v>
          </cell>
          <cell r="FB10" t="str">
            <v>A126239050C</v>
          </cell>
          <cell r="FC10" t="str">
            <v>A126232354L</v>
          </cell>
          <cell r="FD10" t="str">
            <v>A126246610W</v>
          </cell>
          <cell r="FE10" t="str">
            <v>A126239482J</v>
          </cell>
          <cell r="FF10" t="str">
            <v>A126231994T</v>
          </cell>
          <cell r="FG10" t="str">
            <v>A126246250C</v>
          </cell>
          <cell r="FH10" t="str">
            <v>A126239122C</v>
          </cell>
          <cell r="FI10" t="str">
            <v>A126232498X</v>
          </cell>
          <cell r="FJ10" t="str">
            <v>A126246754J</v>
          </cell>
          <cell r="FK10" t="str">
            <v>A126239626J</v>
          </cell>
          <cell r="FL10" t="str">
            <v>A126232066V</v>
          </cell>
          <cell r="FM10" t="str">
            <v>A126246322C</v>
          </cell>
          <cell r="FN10" t="str">
            <v>A126239194R</v>
          </cell>
          <cell r="FO10" t="str">
            <v>A126232210A</v>
          </cell>
          <cell r="FP10" t="str">
            <v>A126246466R</v>
          </cell>
          <cell r="FQ10" t="str">
            <v>A126239338R</v>
          </cell>
          <cell r="FR10" t="str">
            <v>A126231850F</v>
          </cell>
          <cell r="FS10" t="str">
            <v>A126246106K</v>
          </cell>
          <cell r="FT10" t="str">
            <v>A126238978V</v>
          </cell>
          <cell r="FU10" t="str">
            <v>A126232570F</v>
          </cell>
          <cell r="FV10" t="str">
            <v>A126246826J</v>
          </cell>
          <cell r="FW10" t="str">
            <v>A126239698V</v>
          </cell>
          <cell r="FX10" t="str">
            <v>A126232282L</v>
          </cell>
          <cell r="FY10" t="str">
            <v>A126246538R</v>
          </cell>
          <cell r="FZ10" t="str">
            <v>A126239410W</v>
          </cell>
          <cell r="GA10" t="str">
            <v>A126231950R</v>
          </cell>
          <cell r="GB10" t="str">
            <v>A126246206V</v>
          </cell>
          <cell r="GC10" t="str">
            <v>A126239078F</v>
          </cell>
          <cell r="GD10" t="str">
            <v>A126232382W</v>
          </cell>
          <cell r="GE10" t="str">
            <v>A126246638X</v>
          </cell>
          <cell r="GF10" t="str">
            <v>A126239510F</v>
          </cell>
          <cell r="GG10" t="str">
            <v>A126232022T</v>
          </cell>
          <cell r="GH10" t="str">
            <v>A126246278F</v>
          </cell>
          <cell r="GI10" t="str">
            <v>A126239150L</v>
          </cell>
          <cell r="GJ10" t="str">
            <v>A126232526W</v>
          </cell>
          <cell r="GK10" t="str">
            <v>A126246782T</v>
          </cell>
          <cell r="GL10" t="str">
            <v>A126239654T</v>
          </cell>
          <cell r="GM10" t="str">
            <v>A126232094C</v>
          </cell>
          <cell r="GN10" t="str">
            <v>A126246350L</v>
          </cell>
          <cell r="GO10" t="str">
            <v>A126239222L</v>
          </cell>
          <cell r="GP10" t="str">
            <v>A126232238C</v>
          </cell>
          <cell r="GQ10" t="str">
            <v>A126246494X</v>
          </cell>
          <cell r="GR10" t="str">
            <v>A126239366X</v>
          </cell>
          <cell r="GS10" t="str">
            <v>A126231878J</v>
          </cell>
          <cell r="GT10" t="str">
            <v>A126246134V</v>
          </cell>
          <cell r="GU10" t="str">
            <v>A126239006V</v>
          </cell>
          <cell r="GV10" t="str">
            <v>A126232598J</v>
          </cell>
          <cell r="GW10" t="str">
            <v>A126246854T</v>
          </cell>
          <cell r="GX10" t="str">
            <v>A126239726T</v>
          </cell>
          <cell r="GY10" t="str">
            <v>A126232310K</v>
          </cell>
          <cell r="GZ10" t="str">
            <v>A126246566X</v>
          </cell>
          <cell r="HA10" t="str">
            <v>A126239438X</v>
          </cell>
          <cell r="HB10" t="str">
            <v>A126235914C</v>
          </cell>
          <cell r="HC10" t="str">
            <v>A126250170F</v>
          </cell>
          <cell r="HD10" t="str">
            <v>A126243042F</v>
          </cell>
          <cell r="HE10" t="str">
            <v>A126236346K</v>
          </cell>
          <cell r="HF10" t="str">
            <v>A126250602X</v>
          </cell>
          <cell r="HG10" t="str">
            <v>A126243474K</v>
          </cell>
          <cell r="HH10" t="str">
            <v>A126235986R</v>
          </cell>
          <cell r="HI10" t="str">
            <v>A126250242F</v>
          </cell>
          <cell r="HJ10" t="str">
            <v>A126243114F</v>
          </cell>
          <cell r="HK10" t="str">
            <v>A126236490C</v>
          </cell>
          <cell r="HL10" t="str">
            <v>A126250746K</v>
          </cell>
          <cell r="HM10" t="str">
            <v>A126243618K</v>
          </cell>
          <cell r="HN10" t="str">
            <v>A126236058T</v>
          </cell>
          <cell r="HO10" t="str">
            <v>A126250314F</v>
          </cell>
          <cell r="HP10" t="str">
            <v>A126243186T</v>
          </cell>
          <cell r="HQ10" t="str">
            <v>A126236202X</v>
          </cell>
          <cell r="HR10" t="str">
            <v>A126250458T</v>
          </cell>
          <cell r="HS10" t="str">
            <v>A126243330X</v>
          </cell>
          <cell r="HT10" t="str">
            <v>A126235842C</v>
          </cell>
          <cell r="HU10" t="str">
            <v>A126250098X</v>
          </cell>
          <cell r="HV10" t="str">
            <v>A126242970C</v>
          </cell>
          <cell r="HW10" t="str">
            <v>A126236562C</v>
          </cell>
          <cell r="HX10" t="str">
            <v>A126250818K</v>
          </cell>
          <cell r="HY10" t="str">
            <v>A126243690C</v>
          </cell>
          <cell r="HZ10" t="str">
            <v>A126236274K</v>
          </cell>
          <cell r="IA10" t="str">
            <v>A126250530X</v>
          </cell>
          <cell r="IB10" t="str">
            <v>A126243402X</v>
          </cell>
          <cell r="IC10" t="str">
            <v>A126235926L</v>
          </cell>
          <cell r="ID10" t="str">
            <v>A126250182R</v>
          </cell>
          <cell r="IE10" t="str">
            <v>A126243054R</v>
          </cell>
          <cell r="IF10" t="str">
            <v>A126236358V</v>
          </cell>
          <cell r="IG10" t="str">
            <v>A126250614J</v>
          </cell>
          <cell r="IH10" t="str">
            <v>A126243486V</v>
          </cell>
          <cell r="II10" t="str">
            <v>A126235998X</v>
          </cell>
          <cell r="IJ10" t="str">
            <v>A126250254R</v>
          </cell>
          <cell r="IK10" t="str">
            <v>A126243126R</v>
          </cell>
          <cell r="IL10" t="str">
            <v>A126236502A</v>
          </cell>
          <cell r="IM10" t="str">
            <v>A126250758V</v>
          </cell>
          <cell r="IN10" t="str">
            <v>A126243630A</v>
          </cell>
          <cell r="IO10" t="str">
            <v>A126236070J</v>
          </cell>
          <cell r="IP10" t="str">
            <v>A126250326R</v>
          </cell>
          <cell r="IQ10" t="str">
            <v>A126243198A</v>
          </cell>
        </row>
        <row r="11">
          <cell r="B11">
            <v>2.0470000000000002</v>
          </cell>
          <cell r="C11">
            <v>1.921</v>
          </cell>
          <cell r="D11">
            <v>1.3680000000000001</v>
          </cell>
          <cell r="E11">
            <v>0.55300000000000005</v>
          </cell>
          <cell r="F11">
            <v>0.57999999999999996</v>
          </cell>
          <cell r="G11">
            <v>0.57999999999999996</v>
          </cell>
          <cell r="H11">
            <v>0</v>
          </cell>
          <cell r="I11">
            <v>0.97</v>
          </cell>
          <cell r="J11">
            <v>0.64800000000000002</v>
          </cell>
          <cell r="K11">
            <v>0.32200000000000001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13.377000000000001</v>
          </cell>
          <cell r="V11">
            <v>7.5990000000000002</v>
          </cell>
          <cell r="W11">
            <v>5.7779999999999996</v>
          </cell>
          <cell r="X11">
            <v>13.377000000000001</v>
          </cell>
          <cell r="Y11">
            <v>7.5990000000000002</v>
          </cell>
          <cell r="Z11">
            <v>5.7779999999999996</v>
          </cell>
          <cell r="AA11">
            <v>5.2519999999999998</v>
          </cell>
          <cell r="AB11">
            <v>1.865</v>
          </cell>
          <cell r="AC11">
            <v>3.387</v>
          </cell>
          <cell r="AD11">
            <v>3.4180000000000001</v>
          </cell>
          <cell r="AE11">
            <v>2.819</v>
          </cell>
          <cell r="AF11">
            <v>0.59899999999999998</v>
          </cell>
          <cell r="AG11">
            <v>1.0860000000000001</v>
          </cell>
          <cell r="AH11">
            <v>0.61</v>
          </cell>
          <cell r="AI11">
            <v>0.47599999999999998</v>
          </cell>
          <cell r="AJ11">
            <v>1.782</v>
          </cell>
          <cell r="AK11">
            <v>0.46600000000000003</v>
          </cell>
          <cell r="AL11">
            <v>1.3160000000000001</v>
          </cell>
          <cell r="AM11">
            <v>1.839</v>
          </cell>
          <cell r="AN11">
            <v>1.839</v>
          </cell>
          <cell r="AO11">
            <v>0</v>
          </cell>
          <cell r="AP11">
            <v>1.839</v>
          </cell>
          <cell r="AQ11">
            <v>1.839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3.262</v>
          </cell>
          <cell r="AW11">
            <v>2.3090000000000002</v>
          </cell>
          <cell r="AX11">
            <v>0.95299999999999996</v>
          </cell>
          <cell r="AY11">
            <v>3.262</v>
          </cell>
          <cell r="AZ11">
            <v>2.3090000000000002</v>
          </cell>
          <cell r="BA11">
            <v>0.95299999999999996</v>
          </cell>
          <cell r="BB11">
            <v>0</v>
          </cell>
          <cell r="BC11">
            <v>0</v>
          </cell>
          <cell r="BD11">
            <v>0</v>
          </cell>
          <cell r="BE11">
            <v>0.57399999999999995</v>
          </cell>
          <cell r="BF11">
            <v>0.57399999999999995</v>
          </cell>
          <cell r="BG11">
            <v>0</v>
          </cell>
          <cell r="BH11">
            <v>1.655</v>
          </cell>
          <cell r="BI11">
            <v>0.70199999999999996</v>
          </cell>
          <cell r="BJ11">
            <v>0.95299999999999996</v>
          </cell>
          <cell r="BK11">
            <v>1.0329999999999999</v>
          </cell>
          <cell r="BL11">
            <v>1.0329999999999999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6.48</v>
          </cell>
          <cell r="BX11">
            <v>2.2599999999999998</v>
          </cell>
          <cell r="BY11">
            <v>4.22</v>
          </cell>
          <cell r="BZ11">
            <v>6.48</v>
          </cell>
          <cell r="CA11">
            <v>2.2599999999999998</v>
          </cell>
          <cell r="CB11">
            <v>4.22</v>
          </cell>
          <cell r="CC11">
            <v>2.9079999999999999</v>
          </cell>
          <cell r="CD11">
            <v>1.702</v>
          </cell>
          <cell r="CE11">
            <v>1.206</v>
          </cell>
          <cell r="CF11">
            <v>2.5430000000000001</v>
          </cell>
          <cell r="CG11">
            <v>0</v>
          </cell>
          <cell r="CH11">
            <v>2.5430000000000001</v>
          </cell>
          <cell r="CI11">
            <v>0.47099999999999997</v>
          </cell>
          <cell r="CJ11">
            <v>0</v>
          </cell>
          <cell r="CK11">
            <v>0.47099999999999997</v>
          </cell>
          <cell r="CL11">
            <v>0</v>
          </cell>
          <cell r="CM11">
            <v>0</v>
          </cell>
          <cell r="CN11">
            <v>0</v>
          </cell>
          <cell r="CO11">
            <v>0.55800000000000005</v>
          </cell>
          <cell r="CP11">
            <v>0.55800000000000005</v>
          </cell>
          <cell r="CQ11">
            <v>0</v>
          </cell>
          <cell r="CR11">
            <v>0.55800000000000005</v>
          </cell>
          <cell r="CS11">
            <v>0.55800000000000005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8.2889999999999997</v>
          </cell>
          <cell r="CY11">
            <v>2.649</v>
          </cell>
          <cell r="CZ11">
            <v>5.6390000000000002</v>
          </cell>
          <cell r="DA11">
            <v>8.2889999999999997</v>
          </cell>
          <cell r="DB11">
            <v>2.649</v>
          </cell>
          <cell r="DC11">
            <v>5.6390000000000002</v>
          </cell>
          <cell r="DD11">
            <v>0</v>
          </cell>
          <cell r="DE11">
            <v>0</v>
          </cell>
          <cell r="DF11">
            <v>0</v>
          </cell>
          <cell r="DG11">
            <v>4.2210000000000001</v>
          </cell>
          <cell r="DH11">
            <v>2.149</v>
          </cell>
          <cell r="DI11">
            <v>2.0710000000000002</v>
          </cell>
          <cell r="DJ11">
            <v>3.1040000000000001</v>
          </cell>
          <cell r="DK11">
            <v>0.5</v>
          </cell>
          <cell r="DL11">
            <v>2.6040000000000001</v>
          </cell>
          <cell r="DM11">
            <v>0</v>
          </cell>
          <cell r="DN11">
            <v>0</v>
          </cell>
          <cell r="DO11">
            <v>0</v>
          </cell>
          <cell r="DP11">
            <v>0.96399999999999997</v>
          </cell>
          <cell r="DQ11">
            <v>0</v>
          </cell>
          <cell r="DR11">
            <v>0.96399999999999997</v>
          </cell>
          <cell r="DS11">
            <v>0.96399999999999997</v>
          </cell>
          <cell r="DT11">
            <v>0</v>
          </cell>
          <cell r="DU11">
            <v>0.96399999999999997</v>
          </cell>
          <cell r="DV11">
            <v>0</v>
          </cell>
          <cell r="DW11">
            <v>0</v>
          </cell>
          <cell r="DX11">
            <v>0</v>
          </cell>
          <cell r="DY11">
            <v>10.016</v>
          </cell>
          <cell r="DZ11">
            <v>5.399</v>
          </cell>
          <cell r="EA11">
            <v>4.617</v>
          </cell>
          <cell r="EB11">
            <v>10.016</v>
          </cell>
          <cell r="EC11">
            <v>5.399</v>
          </cell>
          <cell r="ED11">
            <v>4.617</v>
          </cell>
          <cell r="EE11">
            <v>5.4139999999999997</v>
          </cell>
          <cell r="EF11">
            <v>2.6019999999999999</v>
          </cell>
          <cell r="EG11">
            <v>2.8119999999999998</v>
          </cell>
          <cell r="EH11">
            <v>1.109</v>
          </cell>
          <cell r="EI11">
            <v>0.57399999999999995</v>
          </cell>
          <cell r="EJ11">
            <v>0.53500000000000003</v>
          </cell>
          <cell r="EK11">
            <v>1.6950000000000001</v>
          </cell>
          <cell r="EL11">
            <v>1.2030000000000001</v>
          </cell>
          <cell r="EM11">
            <v>0.49199999999999999</v>
          </cell>
          <cell r="EN11">
            <v>1.262</v>
          </cell>
          <cell r="EO11">
            <v>0.48399999999999999</v>
          </cell>
          <cell r="EP11">
            <v>0.77900000000000003</v>
          </cell>
          <cell r="EQ11">
            <v>0.53600000000000003</v>
          </cell>
          <cell r="ER11">
            <v>0.53600000000000003</v>
          </cell>
          <cell r="ES11">
            <v>0</v>
          </cell>
          <cell r="ET11">
            <v>0.53600000000000003</v>
          </cell>
          <cell r="EU11">
            <v>0.53600000000000003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11.419</v>
          </cell>
          <cell r="FA11">
            <v>6.0679999999999996</v>
          </cell>
          <cell r="FB11">
            <v>5.351</v>
          </cell>
          <cell r="FC11">
            <v>11.419</v>
          </cell>
          <cell r="FD11">
            <v>6.0679999999999996</v>
          </cell>
          <cell r="FE11">
            <v>5.351</v>
          </cell>
          <cell r="FF11">
            <v>4.5750000000000002</v>
          </cell>
          <cell r="FG11">
            <v>2.1619999999999999</v>
          </cell>
          <cell r="FH11">
            <v>2.4129999999999998</v>
          </cell>
          <cell r="FI11">
            <v>3.8610000000000002</v>
          </cell>
          <cell r="FJ11">
            <v>2.7589999999999999</v>
          </cell>
          <cell r="FK11">
            <v>1.1020000000000001</v>
          </cell>
          <cell r="FL11">
            <v>2.0950000000000002</v>
          </cell>
          <cell r="FM11">
            <v>1.147</v>
          </cell>
          <cell r="FN11">
            <v>0.94799999999999995</v>
          </cell>
          <cell r="FO11">
            <v>0.42499999999999999</v>
          </cell>
          <cell r="FP11">
            <v>0</v>
          </cell>
          <cell r="FQ11">
            <v>0.42499999999999999</v>
          </cell>
          <cell r="FR11">
            <v>0.46200000000000002</v>
          </cell>
          <cell r="FS11">
            <v>0</v>
          </cell>
          <cell r="FT11">
            <v>0.46200000000000002</v>
          </cell>
          <cell r="FU11">
            <v>0.46200000000000002</v>
          </cell>
          <cell r="FV11">
            <v>0</v>
          </cell>
          <cell r="FW11">
            <v>0.46200000000000002</v>
          </cell>
          <cell r="FX11">
            <v>0</v>
          </cell>
          <cell r="FY11">
            <v>0</v>
          </cell>
          <cell r="FZ11">
            <v>0</v>
          </cell>
          <cell r="GA11">
            <v>21.882000000000001</v>
          </cell>
          <cell r="GB11">
            <v>11.97</v>
          </cell>
          <cell r="GC11">
            <v>9.9120000000000008</v>
          </cell>
          <cell r="GD11">
            <v>21.882000000000001</v>
          </cell>
          <cell r="GE11">
            <v>11.97</v>
          </cell>
          <cell r="GF11">
            <v>9.9120000000000008</v>
          </cell>
          <cell r="GG11">
            <v>12.329000000000001</v>
          </cell>
          <cell r="GH11">
            <v>6.149</v>
          </cell>
          <cell r="GI11">
            <v>6.18</v>
          </cell>
          <cell r="GJ11">
            <v>2.633</v>
          </cell>
          <cell r="GK11">
            <v>2.0790000000000002</v>
          </cell>
          <cell r="GL11">
            <v>0.55400000000000005</v>
          </cell>
          <cell r="GM11">
            <v>3.3090000000000002</v>
          </cell>
          <cell r="GN11">
            <v>1.1970000000000001</v>
          </cell>
          <cell r="GO11">
            <v>2.1120000000000001</v>
          </cell>
          <cell r="GP11">
            <v>1.0649999999999999</v>
          </cell>
          <cell r="GQ11">
            <v>0</v>
          </cell>
          <cell r="GR11">
            <v>1.0649999999999999</v>
          </cell>
          <cell r="GS11">
            <v>2.5459999999999998</v>
          </cell>
          <cell r="GT11">
            <v>2.5459999999999998</v>
          </cell>
          <cell r="GU11">
            <v>0</v>
          </cell>
          <cell r="GV11">
            <v>2.5459999999999998</v>
          </cell>
          <cell r="GW11">
            <v>2.5459999999999998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163.095</v>
          </cell>
          <cell r="HC11">
            <v>93.206000000000003</v>
          </cell>
          <cell r="HD11">
            <v>69.89</v>
          </cell>
          <cell r="HE11">
            <v>161.20500000000001</v>
          </cell>
          <cell r="HF11">
            <v>91.701999999999998</v>
          </cell>
          <cell r="HG11">
            <v>69.503</v>
          </cell>
          <cell r="HH11">
            <v>62.244999999999997</v>
          </cell>
          <cell r="HI11">
            <v>35.963000000000001</v>
          </cell>
          <cell r="HJ11">
            <v>26.282</v>
          </cell>
          <cell r="HK11">
            <v>31.427</v>
          </cell>
          <cell r="HL11">
            <v>17.768999999999998</v>
          </cell>
          <cell r="HM11">
            <v>13.657999999999999</v>
          </cell>
          <cell r="HN11">
            <v>28.951000000000001</v>
          </cell>
          <cell r="HO11">
            <v>15.236000000000001</v>
          </cell>
          <cell r="HP11">
            <v>13.715</v>
          </cell>
          <cell r="HQ11">
            <v>20.795000000000002</v>
          </cell>
          <cell r="HR11">
            <v>11.601000000000001</v>
          </cell>
          <cell r="HS11">
            <v>9.1950000000000003</v>
          </cell>
          <cell r="HT11">
            <v>19.677</v>
          </cell>
          <cell r="HU11">
            <v>12.637</v>
          </cell>
          <cell r="HV11">
            <v>7.04</v>
          </cell>
          <cell r="HW11">
            <v>17.786000000000001</v>
          </cell>
          <cell r="HX11">
            <v>11.134</v>
          </cell>
          <cell r="HY11">
            <v>6.6529999999999996</v>
          </cell>
          <cell r="HZ11">
            <v>1.89</v>
          </cell>
          <cell r="IA11">
            <v>1.5029999999999999</v>
          </cell>
          <cell r="IB11">
            <v>0.38700000000000001</v>
          </cell>
          <cell r="IC11">
            <v>147.678</v>
          </cell>
          <cell r="ID11">
            <v>83.492999999999995</v>
          </cell>
          <cell r="IE11">
            <v>64.185000000000002</v>
          </cell>
          <cell r="IF11">
            <v>146.63800000000001</v>
          </cell>
          <cell r="IG11">
            <v>82.84</v>
          </cell>
          <cell r="IH11">
            <v>63.798000000000002</v>
          </cell>
          <cell r="II11">
            <v>54.146999999999998</v>
          </cell>
          <cell r="IJ11">
            <v>31.344999999999999</v>
          </cell>
          <cell r="IK11">
            <v>22.800999999999998</v>
          </cell>
          <cell r="IL11">
            <v>28.309000000000001</v>
          </cell>
          <cell r="IM11">
            <v>15.63</v>
          </cell>
          <cell r="IN11">
            <v>12.678000000000001</v>
          </cell>
          <cell r="IO11">
            <v>28.009</v>
          </cell>
          <cell r="IP11">
            <v>14.292999999999999</v>
          </cell>
          <cell r="IQ11">
            <v>13.715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9">
        <row r="1">
          <cell r="B1" t="str">
            <v>Queensland ;  &gt; Had difficulty finding work ;  &gt; Aged 45-54 years ;  Persons ;</v>
          </cell>
          <cell r="C1" t="str">
            <v>Queensland ;  &gt; Had difficulty finding work ;  &gt; Aged 45-54 years ;  &gt; Males ;</v>
          </cell>
          <cell r="D1" t="str">
            <v>Queensland ;  &gt; Had difficulty finding work ;  &gt; Aged 45-54 years ;  &gt; Females ;</v>
          </cell>
          <cell r="E1" t="str">
            <v>Queensland ;  &gt; Had difficulty finding work ;  &gt; Aged 55 years and over ;  Persons ;</v>
          </cell>
          <cell r="F1" t="str">
            <v>Queensland ;  &gt; Had difficulty finding work ;  &gt; Aged 55 years and over ;  &gt; Males ;</v>
          </cell>
          <cell r="G1" t="str">
            <v>Queensland ;  &gt; Had difficulty finding work ;  &gt; Aged 55 years and over ;  &gt; Females ;</v>
          </cell>
          <cell r="H1" t="str">
            <v>Queensland ;  &gt; Had difficulty finding work ;  &gt;&gt; Aged 55-64 years ;  Persons ;</v>
          </cell>
          <cell r="I1" t="str">
            <v>Queensland ;  &gt; Had difficulty finding work ;  &gt;&gt; Aged 55-64 years ;  &gt; Males ;</v>
          </cell>
          <cell r="J1" t="str">
            <v>Queensland ;  &gt; Had difficulty finding work ;  &gt;&gt; Aged 55-64 years ;  &gt; Females ;</v>
          </cell>
          <cell r="K1" t="str">
            <v>Queensland ;  &gt; Had difficulty finding work ;  &gt;&gt; Aged 65 years and over ;  Persons ;</v>
          </cell>
          <cell r="L1" t="str">
            <v>Queensland ;  &gt; Had difficulty finding work ;  &gt;&gt; Aged 65 years and over ;  &gt; Males ;</v>
          </cell>
          <cell r="M1" t="str">
            <v>Queensland ;  &gt; Had difficulty finding work ;  &gt;&gt; Aged 65 years and over ;  &gt; Females ;</v>
          </cell>
          <cell r="N1" t="str">
            <v>Queensland ;  &gt;&gt; Too many applicants for available jobs ;  Persons ;</v>
          </cell>
          <cell r="O1" t="str">
            <v>Queensland ;  &gt;&gt; Too many applicants for available jobs ;  &gt; Males ;</v>
          </cell>
          <cell r="P1" t="str">
            <v>Queensland ;  &gt;&gt; Too many applicants for available jobs ;  &gt; Females ;</v>
          </cell>
          <cell r="Q1" t="str">
            <v>Queensland ;  &gt;&gt; Too many applicants for available jobs ;  Aged 15-64 years ;  Persons ;</v>
          </cell>
          <cell r="R1" t="str">
            <v>Queensland ;  &gt;&gt; Too many applicants for available jobs ;  Aged 15-64 years ;  &gt; Males ;</v>
          </cell>
          <cell r="S1" t="str">
            <v>Queensland ;  &gt;&gt; Too many applicants for available jobs ;  Aged 15-64 years ;  &gt; Females ;</v>
          </cell>
          <cell r="T1" t="str">
            <v>Queensland ;  &gt;&gt; Too many applicants for available jobs ;  &gt; Aged 15-24 years ;  Persons ;</v>
          </cell>
          <cell r="U1" t="str">
            <v>Queensland ;  &gt;&gt; Too many applicants for available jobs ;  &gt; Aged 15-24 years ;  &gt; Males ;</v>
          </cell>
          <cell r="V1" t="str">
            <v>Queensland ;  &gt;&gt; Too many applicants for available jobs ;  &gt; Aged 15-24 years ;  &gt; Females ;</v>
          </cell>
          <cell r="W1" t="str">
            <v>Queensland ;  &gt;&gt; Too many applicants for available jobs ;  &gt; Aged 25-34 years ;  Persons ;</v>
          </cell>
          <cell r="X1" t="str">
            <v>Queensland ;  &gt;&gt; Too many applicants for available jobs ;  &gt; Aged 25-34 years ;  &gt; Males ;</v>
          </cell>
          <cell r="Y1" t="str">
            <v>Queensland ;  &gt;&gt; Too many applicants for available jobs ;  &gt; Aged 25-34 years ;  &gt; Females ;</v>
          </cell>
          <cell r="Z1" t="str">
            <v>Queensland ;  &gt;&gt; Too many applicants for available jobs ;  &gt; Aged 35-44 years ;  Persons ;</v>
          </cell>
          <cell r="AA1" t="str">
            <v>Queensland ;  &gt;&gt; Too many applicants for available jobs ;  &gt; Aged 35-44 years ;  &gt; Males ;</v>
          </cell>
          <cell r="AB1" t="str">
            <v>Queensland ;  &gt;&gt; Too many applicants for available jobs ;  &gt; Aged 35-44 years ;  &gt; Females ;</v>
          </cell>
          <cell r="AC1" t="str">
            <v>Queensland ;  &gt;&gt; Too many applicants for available jobs ;  &gt; Aged 45-54 years ;  Persons ;</v>
          </cell>
          <cell r="AD1" t="str">
            <v>Queensland ;  &gt;&gt; Too many applicants for available jobs ;  &gt; Aged 45-54 years ;  &gt; Males ;</v>
          </cell>
          <cell r="AE1" t="str">
            <v>Queensland ;  &gt;&gt; Too many applicants for available jobs ;  &gt; Aged 45-54 years ;  &gt; Females ;</v>
          </cell>
          <cell r="AF1" t="str">
            <v>Queensland ;  &gt;&gt; Too many applicants for available jobs ;  &gt; Aged 55 years and over ;  Persons ;</v>
          </cell>
          <cell r="AG1" t="str">
            <v>Queensland ;  &gt;&gt; Too many applicants for available jobs ;  &gt; Aged 55 years and over ;  &gt; Males ;</v>
          </cell>
          <cell r="AH1" t="str">
            <v>Queensland ;  &gt;&gt; Too many applicants for available jobs ;  &gt; Aged 55 years and over ;  &gt; Females ;</v>
          </cell>
          <cell r="AI1" t="str">
            <v>Queensland ;  &gt;&gt; Too many applicants for available jobs ;  &gt;&gt; Aged 55-64 years ;  Persons ;</v>
          </cell>
          <cell r="AJ1" t="str">
            <v>Queensland ;  &gt;&gt; Too many applicants for available jobs ;  &gt;&gt; Aged 55-64 years ;  &gt; Males ;</v>
          </cell>
          <cell r="AK1" t="str">
            <v>Queensland ;  &gt;&gt; Too many applicants for available jobs ;  &gt;&gt; Aged 55-64 years ;  &gt; Females ;</v>
          </cell>
          <cell r="AL1" t="str">
            <v>Queensland ;  &gt;&gt; Too many applicants for available jobs ;  &gt;&gt; Aged 65 years and over ;  Persons ;</v>
          </cell>
          <cell r="AM1" t="str">
            <v>Queensland ;  &gt;&gt; Too many applicants for available jobs ;  &gt;&gt; Aged 65 years and over ;  &gt; Males ;</v>
          </cell>
          <cell r="AN1" t="str">
            <v>Queensland ;  &gt;&gt; Too many applicants for available jobs ;  &gt;&gt; Aged 65 years and over ;  &gt; Females ;</v>
          </cell>
          <cell r="AO1" t="str">
            <v>Queensland ;  &gt;&gt; Lacked necessary skills or education ;  Persons ;</v>
          </cell>
          <cell r="AP1" t="str">
            <v>Queensland ;  &gt;&gt; Lacked necessary skills or education ;  &gt; Males ;</v>
          </cell>
          <cell r="AQ1" t="str">
            <v>Queensland ;  &gt;&gt; Lacked necessary skills or education ;  &gt; Females ;</v>
          </cell>
          <cell r="AR1" t="str">
            <v>Queensland ;  &gt;&gt; Lacked necessary skills or education ;  Aged 15-64 years ;  Persons ;</v>
          </cell>
          <cell r="AS1" t="str">
            <v>Queensland ;  &gt;&gt; Lacked necessary skills or education ;  Aged 15-64 years ;  &gt; Males ;</v>
          </cell>
          <cell r="AT1" t="str">
            <v>Queensland ;  &gt;&gt; Lacked necessary skills or education ;  Aged 15-64 years ;  &gt; Females ;</v>
          </cell>
          <cell r="AU1" t="str">
            <v>Queensland ;  &gt;&gt; Lacked necessary skills or education ;  &gt; Aged 15-24 years ;  Persons ;</v>
          </cell>
          <cell r="AV1" t="str">
            <v>Queensland ;  &gt;&gt; Lacked necessary skills or education ;  &gt; Aged 15-24 years ;  &gt; Males ;</v>
          </cell>
          <cell r="AW1" t="str">
            <v>Queensland ;  &gt;&gt; Lacked necessary skills or education ;  &gt; Aged 15-24 years ;  &gt; Females ;</v>
          </cell>
          <cell r="AX1" t="str">
            <v>Queensland ;  &gt;&gt; Lacked necessary skills or education ;  &gt; Aged 25-34 years ;  Persons ;</v>
          </cell>
          <cell r="AY1" t="str">
            <v>Queensland ;  &gt;&gt; Lacked necessary skills or education ;  &gt; Aged 25-34 years ;  &gt; Males ;</v>
          </cell>
          <cell r="AZ1" t="str">
            <v>Queensland ;  &gt;&gt; Lacked necessary skills or education ;  &gt; Aged 25-34 years ;  &gt; Females ;</v>
          </cell>
          <cell r="BA1" t="str">
            <v>Queensland ;  &gt;&gt; Lacked necessary skills or education ;  &gt; Aged 35-44 years ;  Persons ;</v>
          </cell>
          <cell r="BB1" t="str">
            <v>Queensland ;  &gt;&gt; Lacked necessary skills or education ;  &gt; Aged 35-44 years ;  &gt; Males ;</v>
          </cell>
          <cell r="BC1" t="str">
            <v>Queensland ;  &gt;&gt; Lacked necessary skills or education ;  &gt; Aged 35-44 years ;  &gt; Females ;</v>
          </cell>
          <cell r="BD1" t="str">
            <v>Queensland ;  &gt;&gt; Lacked necessary skills or education ;  &gt; Aged 45-54 years ;  Persons ;</v>
          </cell>
          <cell r="BE1" t="str">
            <v>Queensland ;  &gt;&gt; Lacked necessary skills or education ;  &gt; Aged 45-54 years ;  &gt; Males ;</v>
          </cell>
          <cell r="BF1" t="str">
            <v>Queensland ;  &gt;&gt; Lacked necessary skills or education ;  &gt; Aged 45-54 years ;  &gt; Females ;</v>
          </cell>
          <cell r="BG1" t="str">
            <v>Queensland ;  &gt;&gt; Lacked necessary skills or education ;  &gt; Aged 55 years and over ;  Persons ;</v>
          </cell>
          <cell r="BH1" t="str">
            <v>Queensland ;  &gt;&gt; Lacked necessary skills or education ;  &gt; Aged 55 years and over ;  &gt; Males ;</v>
          </cell>
          <cell r="BI1" t="str">
            <v>Queensland ;  &gt;&gt; Lacked necessary skills or education ;  &gt; Aged 55 years and over ;  &gt; Females ;</v>
          </cell>
          <cell r="BJ1" t="str">
            <v>Queensland ;  &gt;&gt; Lacked necessary skills or education ;  &gt;&gt; Aged 55-64 years ;  Persons ;</v>
          </cell>
          <cell r="BK1" t="str">
            <v>Queensland ;  &gt;&gt; Lacked necessary skills or education ;  &gt;&gt; Aged 55-64 years ;  &gt; Males ;</v>
          </cell>
          <cell r="BL1" t="str">
            <v>Queensland ;  &gt;&gt; Lacked necessary skills or education ;  &gt;&gt; Aged 55-64 years ;  &gt; Females ;</v>
          </cell>
          <cell r="BM1" t="str">
            <v>Queensland ;  &gt;&gt; Lacked necessary skills or education ;  &gt;&gt; Aged 65 years and over ;  Persons ;</v>
          </cell>
          <cell r="BN1" t="str">
            <v>Queensland ;  &gt;&gt; Lacked necessary skills or education ;  &gt;&gt; Aged 65 years and over ;  &gt; Males ;</v>
          </cell>
          <cell r="BO1" t="str">
            <v>Queensland ;  &gt;&gt; Lacked necessary skills or education ;  &gt;&gt; Aged 65 years and over ;  &gt; Females ;</v>
          </cell>
          <cell r="BP1" t="str">
            <v>Queensland ;  &gt;&gt; Considered too young or too old by employers ;  Persons ;</v>
          </cell>
          <cell r="BQ1" t="str">
            <v>Queensland ;  &gt;&gt; Considered too young or too old by employers ;  &gt; Males ;</v>
          </cell>
          <cell r="BR1" t="str">
            <v>Queensland ;  &gt;&gt; Considered too young or too old by employers ;  &gt; Females ;</v>
          </cell>
          <cell r="BS1" t="str">
            <v>Queensland ;  &gt;&gt; Considered too young or too old by employers ;  Aged 15-64 years ;  Persons ;</v>
          </cell>
          <cell r="BT1" t="str">
            <v>Queensland ;  &gt;&gt; Considered too young or too old by employers ;  Aged 15-64 years ;  &gt; Males ;</v>
          </cell>
          <cell r="BU1" t="str">
            <v>Queensland ;  &gt;&gt; Considered too young or too old by employers ;  Aged 15-64 years ;  &gt; Females ;</v>
          </cell>
          <cell r="BV1" t="str">
            <v>Queensland ;  &gt;&gt; Considered too young or too old by employers ;  &gt; Aged 15-24 years ;  Persons ;</v>
          </cell>
          <cell r="BW1" t="str">
            <v>Queensland ;  &gt;&gt; Considered too young or too old by employers ;  &gt; Aged 15-24 years ;  &gt; Males ;</v>
          </cell>
          <cell r="BX1" t="str">
            <v>Queensland ;  &gt;&gt; Considered too young or too old by employers ;  &gt; Aged 15-24 years ;  &gt; Females ;</v>
          </cell>
          <cell r="BY1" t="str">
            <v>Queensland ;  &gt;&gt; Considered too young or too old by employers ;  &gt; Aged 25-34 years ;  Persons ;</v>
          </cell>
          <cell r="BZ1" t="str">
            <v>Queensland ;  &gt;&gt; Considered too young or too old by employers ;  &gt; Aged 25-34 years ;  &gt; Males ;</v>
          </cell>
          <cell r="CA1" t="str">
            <v>Queensland ;  &gt;&gt; Considered too young or too old by employers ;  &gt; Aged 25-34 years ;  &gt; Females ;</v>
          </cell>
          <cell r="CB1" t="str">
            <v>Queensland ;  &gt;&gt; Considered too young or too old by employers ;  &gt; Aged 35-44 years ;  Persons ;</v>
          </cell>
          <cell r="CC1" t="str">
            <v>Queensland ;  &gt;&gt; Considered too young or too old by employers ;  &gt; Aged 35-44 years ;  &gt; Males ;</v>
          </cell>
          <cell r="CD1" t="str">
            <v>Queensland ;  &gt;&gt; Considered too young or too old by employers ;  &gt; Aged 35-44 years ;  &gt; Females ;</v>
          </cell>
          <cell r="CE1" t="str">
            <v>Queensland ;  &gt;&gt; Considered too young or too old by employers ;  &gt; Aged 45-54 years ;  Persons ;</v>
          </cell>
          <cell r="CF1" t="str">
            <v>Queensland ;  &gt;&gt; Considered too young or too old by employers ;  &gt; Aged 45-54 years ;  &gt; Males ;</v>
          </cell>
          <cell r="CG1" t="str">
            <v>Queensland ;  &gt;&gt; Considered too young or too old by employers ;  &gt; Aged 45-54 years ;  &gt; Females ;</v>
          </cell>
          <cell r="CH1" t="str">
            <v>Queensland ;  &gt;&gt; Considered too young or too old by employers ;  &gt; Aged 55 years and over ;  Persons ;</v>
          </cell>
          <cell r="CI1" t="str">
            <v>Queensland ;  &gt;&gt; Considered too young or too old by employers ;  &gt; Aged 55 years and over ;  &gt; Males ;</v>
          </cell>
          <cell r="CJ1" t="str">
            <v>Queensland ;  &gt;&gt; Considered too young or too old by employers ;  &gt; Aged 55 years and over ;  &gt; Females ;</v>
          </cell>
          <cell r="CK1" t="str">
            <v>Queensland ;  &gt;&gt; Considered too young or too old by employers ;  &gt;&gt; Aged 55-64 years ;  Persons ;</v>
          </cell>
          <cell r="CL1" t="str">
            <v>Queensland ;  &gt;&gt; Considered too young or too old by employers ;  &gt;&gt; Aged 55-64 years ;  &gt; Males ;</v>
          </cell>
          <cell r="CM1" t="str">
            <v>Queensland ;  &gt;&gt; Considered too young or too old by employers ;  &gt;&gt; Aged 55-64 years ;  &gt; Females ;</v>
          </cell>
          <cell r="CN1" t="str">
            <v>Queensland ;  &gt;&gt; Considered too young or too old by employers ;  &gt;&gt; Aged 65 years and over ;  Persons ;</v>
          </cell>
          <cell r="CO1" t="str">
            <v>Queensland ;  &gt;&gt; Considered too young or too old by employers ;  &gt;&gt; Aged 65 years and over ;  &gt; Males ;</v>
          </cell>
          <cell r="CP1" t="str">
            <v>Queensland ;  &gt;&gt; Considered too young or too old by employers ;  &gt;&gt; Aged 65 years and over ;  &gt; Females ;</v>
          </cell>
          <cell r="CQ1" t="str">
            <v>Queensland ;  &gt;&gt;&gt; Considered too young by employers ;  Persons ;</v>
          </cell>
          <cell r="CR1" t="str">
            <v>Queensland ;  &gt;&gt;&gt; Considered too young by employers ;  &gt; Males ;</v>
          </cell>
          <cell r="CS1" t="str">
            <v>Queensland ;  &gt;&gt;&gt; Considered too young by employers ;  &gt; Females ;</v>
          </cell>
          <cell r="CT1" t="str">
            <v>Queensland ;  &gt;&gt;&gt; Considered too young by employers ;  Aged 15-64 years ;  Persons ;</v>
          </cell>
          <cell r="CU1" t="str">
            <v>Queensland ;  &gt;&gt;&gt; Considered too young by employers ;  Aged 15-64 years ;  &gt; Males ;</v>
          </cell>
          <cell r="CV1" t="str">
            <v>Queensland ;  &gt;&gt;&gt; Considered too young by employers ;  Aged 15-64 years ;  &gt; Females ;</v>
          </cell>
          <cell r="CW1" t="str">
            <v>Queensland ;  &gt;&gt;&gt; Considered too young by employers ;  &gt; Aged 15-24 years ;  Persons ;</v>
          </cell>
          <cell r="CX1" t="str">
            <v>Queensland ;  &gt;&gt;&gt; Considered too young by employers ;  &gt; Aged 15-24 years ;  &gt; Males ;</v>
          </cell>
          <cell r="CY1" t="str">
            <v>Queensland ;  &gt;&gt;&gt; Considered too young by employers ;  &gt; Aged 15-24 years ;  &gt; Females ;</v>
          </cell>
          <cell r="CZ1" t="str">
            <v>Queensland ;  &gt;&gt;&gt; Considered too young by employers ;  &gt; Aged 25-34 years ;  Persons ;</v>
          </cell>
          <cell r="DA1" t="str">
            <v>Queensland ;  &gt;&gt;&gt; Considered too young by employers ;  &gt; Aged 25-34 years ;  &gt; Males ;</v>
          </cell>
          <cell r="DB1" t="str">
            <v>Queensland ;  &gt;&gt;&gt; Considered too young by employers ;  &gt; Aged 25-34 years ;  &gt; Females ;</v>
          </cell>
          <cell r="DC1" t="str">
            <v>Queensland ;  &gt;&gt;&gt; Considered too young by employers ;  &gt; Aged 35-44 years ;  Persons ;</v>
          </cell>
          <cell r="DD1" t="str">
            <v>Queensland ;  &gt;&gt;&gt; Considered too young by employers ;  &gt; Aged 35-44 years ;  &gt; Males ;</v>
          </cell>
          <cell r="DE1" t="str">
            <v>Queensland ;  &gt;&gt;&gt; Considered too young by employers ;  &gt; Aged 35-44 years ;  &gt; Females ;</v>
          </cell>
          <cell r="DF1" t="str">
            <v>Queensland ;  &gt;&gt;&gt; Considered too young by employers ;  &gt; Aged 45-54 years ;  Persons ;</v>
          </cell>
          <cell r="DG1" t="str">
            <v>Queensland ;  &gt;&gt;&gt; Considered too young by employers ;  &gt; Aged 45-54 years ;  &gt; Males ;</v>
          </cell>
          <cell r="DH1" t="str">
            <v>Queensland ;  &gt;&gt;&gt; Considered too young by employers ;  &gt; Aged 45-54 years ;  &gt; Females ;</v>
          </cell>
          <cell r="DI1" t="str">
            <v>Queensland ;  &gt;&gt;&gt; Considered too young by employers ;  &gt; Aged 55 years and over ;  Persons ;</v>
          </cell>
          <cell r="DJ1" t="str">
            <v>Queensland ;  &gt;&gt;&gt; Considered too young by employers ;  &gt; Aged 55 years and over ;  &gt; Males ;</v>
          </cell>
          <cell r="DK1" t="str">
            <v>Queensland ;  &gt;&gt;&gt; Considered too young by employers ;  &gt; Aged 55 years and over ;  &gt; Females ;</v>
          </cell>
          <cell r="DL1" t="str">
            <v>Queensland ;  &gt;&gt;&gt; Considered too young by employers ;  &gt;&gt; Aged 55-64 years ;  Persons ;</v>
          </cell>
          <cell r="DM1" t="str">
            <v>Queensland ;  &gt;&gt;&gt; Considered too young by employers ;  &gt;&gt; Aged 55-64 years ;  &gt; Males ;</v>
          </cell>
          <cell r="DN1" t="str">
            <v>Queensland ;  &gt;&gt;&gt; Considered too young by employers ;  &gt;&gt; Aged 55-64 years ;  &gt; Females ;</v>
          </cell>
          <cell r="DO1" t="str">
            <v>Queensland ;  &gt;&gt;&gt; Considered too young by employers ;  &gt;&gt; Aged 65 years and over ;  Persons ;</v>
          </cell>
          <cell r="DP1" t="str">
            <v>Queensland ;  &gt;&gt;&gt; Considered too young by employers ;  &gt;&gt; Aged 65 years and over ;  &gt; Males ;</v>
          </cell>
          <cell r="DQ1" t="str">
            <v>Queensland ;  &gt;&gt;&gt; Considered too young by employers ;  &gt;&gt; Aged 65 years and over ;  &gt; Females ;</v>
          </cell>
          <cell r="DR1" t="str">
            <v>Queensland ;  &gt;&gt;&gt; Considered too old by employers ;  Persons ;</v>
          </cell>
          <cell r="DS1" t="str">
            <v>Queensland ;  &gt;&gt;&gt; Considered too old by employers ;  &gt; Males ;</v>
          </cell>
          <cell r="DT1" t="str">
            <v>Queensland ;  &gt;&gt;&gt; Considered too old by employers ;  &gt; Females ;</v>
          </cell>
          <cell r="DU1" t="str">
            <v>Queensland ;  &gt;&gt;&gt; Considered too old by employers ;  Aged 15-64 years ;  Persons ;</v>
          </cell>
          <cell r="DV1" t="str">
            <v>Queensland ;  &gt;&gt;&gt; Considered too old by employers ;  Aged 15-64 years ;  &gt; Males ;</v>
          </cell>
          <cell r="DW1" t="str">
            <v>Queensland ;  &gt;&gt;&gt; Considered too old by employers ;  Aged 15-64 years ;  &gt; Females ;</v>
          </cell>
          <cell r="DX1" t="str">
            <v>Queensland ;  &gt;&gt;&gt; Considered too old by employers ;  &gt; Aged 15-24 years ;  Persons ;</v>
          </cell>
          <cell r="DY1" t="str">
            <v>Queensland ;  &gt;&gt;&gt; Considered too old by employers ;  &gt; Aged 15-24 years ;  &gt; Males ;</v>
          </cell>
          <cell r="DZ1" t="str">
            <v>Queensland ;  &gt;&gt;&gt; Considered too old by employers ;  &gt; Aged 15-24 years ;  &gt; Females ;</v>
          </cell>
          <cell r="EA1" t="str">
            <v>Queensland ;  &gt;&gt;&gt; Considered too old by employers ;  &gt; Aged 25-34 years ;  Persons ;</v>
          </cell>
          <cell r="EB1" t="str">
            <v>Queensland ;  &gt;&gt;&gt; Considered too old by employers ;  &gt; Aged 25-34 years ;  &gt; Males ;</v>
          </cell>
          <cell r="EC1" t="str">
            <v>Queensland ;  &gt;&gt;&gt; Considered too old by employers ;  &gt; Aged 25-34 years ;  &gt; Females ;</v>
          </cell>
          <cell r="ED1" t="str">
            <v>Queensland ;  &gt;&gt;&gt; Considered too old by employers ;  &gt; Aged 35-44 years ;  Persons ;</v>
          </cell>
          <cell r="EE1" t="str">
            <v>Queensland ;  &gt;&gt;&gt; Considered too old by employers ;  &gt; Aged 35-44 years ;  &gt; Males ;</v>
          </cell>
          <cell r="EF1" t="str">
            <v>Queensland ;  &gt;&gt;&gt; Considered too old by employers ;  &gt; Aged 35-44 years ;  &gt; Females ;</v>
          </cell>
          <cell r="EG1" t="str">
            <v>Queensland ;  &gt;&gt;&gt; Considered too old by employers ;  &gt; Aged 45-54 years ;  Persons ;</v>
          </cell>
          <cell r="EH1" t="str">
            <v>Queensland ;  &gt;&gt;&gt; Considered too old by employers ;  &gt; Aged 45-54 years ;  &gt; Males ;</v>
          </cell>
          <cell r="EI1" t="str">
            <v>Queensland ;  &gt;&gt;&gt; Considered too old by employers ;  &gt; Aged 45-54 years ;  &gt; Females ;</v>
          </cell>
          <cell r="EJ1" t="str">
            <v>Queensland ;  &gt;&gt;&gt; Considered too old by employers ;  &gt; Aged 55 years and over ;  Persons ;</v>
          </cell>
          <cell r="EK1" t="str">
            <v>Queensland ;  &gt;&gt;&gt; Considered too old by employers ;  &gt; Aged 55 years and over ;  &gt; Males ;</v>
          </cell>
          <cell r="EL1" t="str">
            <v>Queensland ;  &gt;&gt;&gt; Considered too old by employers ;  &gt; Aged 55 years and over ;  &gt; Females ;</v>
          </cell>
          <cell r="EM1" t="str">
            <v>Queensland ;  &gt;&gt;&gt; Considered too old by employers ;  &gt;&gt; Aged 55-64 years ;  Persons ;</v>
          </cell>
          <cell r="EN1" t="str">
            <v>Queensland ;  &gt;&gt;&gt; Considered too old by employers ;  &gt;&gt; Aged 55-64 years ;  &gt; Males ;</v>
          </cell>
          <cell r="EO1" t="str">
            <v>Queensland ;  &gt;&gt;&gt; Considered too old by employers ;  &gt;&gt; Aged 55-64 years ;  &gt; Females ;</v>
          </cell>
          <cell r="EP1" t="str">
            <v>Queensland ;  &gt;&gt;&gt; Considered too old by employers ;  &gt;&gt; Aged 65 years and over ;  Persons ;</v>
          </cell>
          <cell r="EQ1" t="str">
            <v>Queensland ;  &gt;&gt;&gt; Considered too old by employers ;  &gt;&gt; Aged 65 years and over ;  &gt; Males ;</v>
          </cell>
          <cell r="ER1" t="str">
            <v>Queensland ;  &gt;&gt;&gt; Considered too old by employers ;  &gt;&gt; Aged 65 years and over ;  &gt; Females ;</v>
          </cell>
          <cell r="ES1" t="str">
            <v>Queensland ;  &gt;&gt; Insufficient work experience ;  Persons ;</v>
          </cell>
          <cell r="ET1" t="str">
            <v>Queensland ;  &gt;&gt; Insufficient work experience ;  &gt; Males ;</v>
          </cell>
          <cell r="EU1" t="str">
            <v>Queensland ;  &gt;&gt; Insufficient work experience ;  &gt; Females ;</v>
          </cell>
          <cell r="EV1" t="str">
            <v>Queensland ;  &gt;&gt; Insufficient work experience ;  Aged 15-64 years ;  Persons ;</v>
          </cell>
          <cell r="EW1" t="str">
            <v>Queensland ;  &gt;&gt; Insufficient work experience ;  Aged 15-64 years ;  &gt; Males ;</v>
          </cell>
          <cell r="EX1" t="str">
            <v>Queensland ;  &gt;&gt; Insufficient work experience ;  Aged 15-64 years ;  &gt; Females ;</v>
          </cell>
          <cell r="EY1" t="str">
            <v>Queensland ;  &gt;&gt; Insufficient work experience ;  &gt; Aged 15-24 years ;  Persons ;</v>
          </cell>
          <cell r="EZ1" t="str">
            <v>Queensland ;  &gt;&gt; Insufficient work experience ;  &gt; Aged 15-24 years ;  &gt; Males ;</v>
          </cell>
          <cell r="FA1" t="str">
            <v>Queensland ;  &gt;&gt; Insufficient work experience ;  &gt; Aged 15-24 years ;  &gt; Females ;</v>
          </cell>
          <cell r="FB1" t="str">
            <v>Queensland ;  &gt;&gt; Insufficient work experience ;  &gt; Aged 25-34 years ;  Persons ;</v>
          </cell>
          <cell r="FC1" t="str">
            <v>Queensland ;  &gt;&gt; Insufficient work experience ;  &gt; Aged 25-34 years ;  &gt; Males ;</v>
          </cell>
          <cell r="FD1" t="str">
            <v>Queensland ;  &gt;&gt; Insufficient work experience ;  &gt; Aged 25-34 years ;  &gt; Females ;</v>
          </cell>
          <cell r="FE1" t="str">
            <v>Queensland ;  &gt;&gt; Insufficient work experience ;  &gt; Aged 35-44 years ;  Persons ;</v>
          </cell>
          <cell r="FF1" t="str">
            <v>Queensland ;  &gt;&gt; Insufficient work experience ;  &gt; Aged 35-44 years ;  &gt; Males ;</v>
          </cell>
          <cell r="FG1" t="str">
            <v>Queensland ;  &gt;&gt; Insufficient work experience ;  &gt; Aged 35-44 years ;  &gt; Females ;</v>
          </cell>
          <cell r="FH1" t="str">
            <v>Queensland ;  &gt;&gt; Insufficient work experience ;  &gt; Aged 45-54 years ;  Persons ;</v>
          </cell>
          <cell r="FI1" t="str">
            <v>Queensland ;  &gt;&gt; Insufficient work experience ;  &gt; Aged 45-54 years ;  &gt; Males ;</v>
          </cell>
          <cell r="FJ1" t="str">
            <v>Queensland ;  &gt;&gt; Insufficient work experience ;  &gt; Aged 45-54 years ;  &gt; Females ;</v>
          </cell>
          <cell r="FK1" t="str">
            <v>Queensland ;  &gt;&gt; Insufficient work experience ;  &gt; Aged 55 years and over ;  Persons ;</v>
          </cell>
          <cell r="FL1" t="str">
            <v>Queensland ;  &gt;&gt; Insufficient work experience ;  &gt; Aged 55 years and over ;  &gt; Males ;</v>
          </cell>
          <cell r="FM1" t="str">
            <v>Queensland ;  &gt;&gt; Insufficient work experience ;  &gt; Aged 55 years and over ;  &gt; Females ;</v>
          </cell>
          <cell r="FN1" t="str">
            <v>Queensland ;  &gt;&gt; Insufficient work experience ;  &gt;&gt; Aged 55-64 years ;  Persons ;</v>
          </cell>
          <cell r="FO1" t="str">
            <v>Queensland ;  &gt;&gt; Insufficient work experience ;  &gt;&gt; Aged 55-64 years ;  &gt; Males ;</v>
          </cell>
          <cell r="FP1" t="str">
            <v>Queensland ;  &gt;&gt; Insufficient work experience ;  &gt;&gt; Aged 55-64 years ;  &gt; Females ;</v>
          </cell>
          <cell r="FQ1" t="str">
            <v>Queensland ;  &gt;&gt; Insufficient work experience ;  &gt;&gt; Aged 65 years and over ;  Persons ;</v>
          </cell>
          <cell r="FR1" t="str">
            <v>Queensland ;  &gt;&gt; Insufficient work experience ;  &gt;&gt; Aged 65 years and over ;  &gt; Males ;</v>
          </cell>
          <cell r="FS1" t="str">
            <v>Queensland ;  &gt;&gt; Insufficient work experience ;  &gt;&gt; Aged 65 years and over ;  &gt; Females ;</v>
          </cell>
          <cell r="FT1" t="str">
            <v>Queensland ;  &gt;&gt; No vacancies at all ;  Persons ;</v>
          </cell>
          <cell r="FU1" t="str">
            <v>Queensland ;  &gt;&gt; No vacancies at all ;  &gt; Males ;</v>
          </cell>
          <cell r="FV1" t="str">
            <v>Queensland ;  &gt;&gt; No vacancies at all ;  &gt; Females ;</v>
          </cell>
          <cell r="FW1" t="str">
            <v>Queensland ;  &gt;&gt; No vacancies at all ;  Aged 15-64 years ;  Persons ;</v>
          </cell>
          <cell r="FX1" t="str">
            <v>Queensland ;  &gt;&gt; No vacancies at all ;  Aged 15-64 years ;  &gt; Males ;</v>
          </cell>
          <cell r="FY1" t="str">
            <v>Queensland ;  &gt;&gt; No vacancies at all ;  Aged 15-64 years ;  &gt; Females ;</v>
          </cell>
          <cell r="FZ1" t="str">
            <v>Queensland ;  &gt;&gt; No vacancies at all ;  &gt; Aged 15-24 years ;  Persons ;</v>
          </cell>
          <cell r="GA1" t="str">
            <v>Queensland ;  &gt;&gt; No vacancies at all ;  &gt; Aged 15-24 years ;  &gt; Males ;</v>
          </cell>
          <cell r="GB1" t="str">
            <v>Queensland ;  &gt;&gt; No vacancies at all ;  &gt; Aged 15-24 years ;  &gt; Females ;</v>
          </cell>
          <cell r="GC1" t="str">
            <v>Queensland ;  &gt;&gt; No vacancies at all ;  &gt; Aged 25-34 years ;  Persons ;</v>
          </cell>
          <cell r="GD1" t="str">
            <v>Queensland ;  &gt;&gt; No vacancies at all ;  &gt; Aged 25-34 years ;  &gt; Males ;</v>
          </cell>
          <cell r="GE1" t="str">
            <v>Queensland ;  &gt;&gt; No vacancies at all ;  &gt; Aged 25-34 years ;  &gt; Females ;</v>
          </cell>
          <cell r="GF1" t="str">
            <v>Queensland ;  &gt;&gt; No vacancies at all ;  &gt; Aged 35-44 years ;  Persons ;</v>
          </cell>
          <cell r="GG1" t="str">
            <v>Queensland ;  &gt;&gt; No vacancies at all ;  &gt; Aged 35-44 years ;  &gt; Males ;</v>
          </cell>
          <cell r="GH1" t="str">
            <v>Queensland ;  &gt;&gt; No vacancies at all ;  &gt; Aged 35-44 years ;  &gt; Females ;</v>
          </cell>
          <cell r="GI1" t="str">
            <v>Queensland ;  &gt;&gt; No vacancies at all ;  &gt; Aged 45-54 years ;  Persons ;</v>
          </cell>
          <cell r="GJ1" t="str">
            <v>Queensland ;  &gt;&gt; No vacancies at all ;  &gt; Aged 45-54 years ;  &gt; Males ;</v>
          </cell>
          <cell r="GK1" t="str">
            <v>Queensland ;  &gt;&gt; No vacancies at all ;  &gt; Aged 45-54 years ;  &gt; Females ;</v>
          </cell>
          <cell r="GL1" t="str">
            <v>Queensland ;  &gt;&gt; No vacancies at all ;  &gt; Aged 55 years and over ;  Persons ;</v>
          </cell>
          <cell r="GM1" t="str">
            <v>Queensland ;  &gt;&gt; No vacancies at all ;  &gt; Aged 55 years and over ;  &gt; Males ;</v>
          </cell>
          <cell r="GN1" t="str">
            <v>Queensland ;  &gt;&gt; No vacancies at all ;  &gt; Aged 55 years and over ;  &gt; Females ;</v>
          </cell>
          <cell r="GO1" t="str">
            <v>Queensland ;  &gt;&gt; No vacancies at all ;  &gt;&gt; Aged 55-64 years ;  Persons ;</v>
          </cell>
          <cell r="GP1" t="str">
            <v>Queensland ;  &gt;&gt; No vacancies at all ;  &gt;&gt; Aged 55-64 years ;  &gt; Males ;</v>
          </cell>
          <cell r="GQ1" t="str">
            <v>Queensland ;  &gt;&gt; No vacancies at all ;  &gt;&gt; Aged 55-64 years ;  &gt; Females ;</v>
          </cell>
          <cell r="GR1" t="str">
            <v>Queensland ;  &gt;&gt; No vacancies at all ;  &gt;&gt; Aged 65 years and over ;  Persons ;</v>
          </cell>
          <cell r="GS1" t="str">
            <v>Queensland ;  &gt;&gt; No vacancies at all ;  &gt;&gt; Aged 65 years and over ;  &gt; Males ;</v>
          </cell>
          <cell r="GT1" t="str">
            <v>Queensland ;  &gt;&gt; No vacancies at all ;  &gt;&gt; Aged 65 years and over ;  &gt; Females ;</v>
          </cell>
          <cell r="GU1" t="str">
            <v>Queensland ;  &gt;&gt; No vacancies in line of work ;  Persons ;</v>
          </cell>
          <cell r="GV1" t="str">
            <v>Queensland ;  &gt;&gt; No vacancies in line of work ;  &gt; Males ;</v>
          </cell>
          <cell r="GW1" t="str">
            <v>Queensland ;  &gt;&gt; No vacancies in line of work ;  &gt; Females ;</v>
          </cell>
          <cell r="GX1" t="str">
            <v>Queensland ;  &gt;&gt; No vacancies in line of work ;  Aged 15-64 years ;  Persons ;</v>
          </cell>
          <cell r="GY1" t="str">
            <v>Queensland ;  &gt;&gt; No vacancies in line of work ;  Aged 15-64 years ;  &gt; Males ;</v>
          </cell>
          <cell r="GZ1" t="str">
            <v>Queensland ;  &gt;&gt; No vacancies in line of work ;  Aged 15-64 years ;  &gt; Females ;</v>
          </cell>
          <cell r="HA1" t="str">
            <v>Queensland ;  &gt;&gt; No vacancies in line of work ;  &gt; Aged 15-24 years ;  Persons ;</v>
          </cell>
          <cell r="HB1" t="str">
            <v>Queensland ;  &gt;&gt; No vacancies in line of work ;  &gt; Aged 15-24 years ;  &gt; Males ;</v>
          </cell>
          <cell r="HC1" t="str">
            <v>Queensland ;  &gt;&gt; No vacancies in line of work ;  &gt; Aged 15-24 years ;  &gt; Females ;</v>
          </cell>
          <cell r="HD1" t="str">
            <v>Queensland ;  &gt;&gt; No vacancies in line of work ;  &gt; Aged 25-34 years ;  Persons ;</v>
          </cell>
          <cell r="HE1" t="str">
            <v>Queensland ;  &gt;&gt; No vacancies in line of work ;  &gt; Aged 25-34 years ;  &gt; Males ;</v>
          </cell>
          <cell r="HF1" t="str">
            <v>Queensland ;  &gt;&gt; No vacancies in line of work ;  &gt; Aged 25-34 years ;  &gt; Females ;</v>
          </cell>
          <cell r="HG1" t="str">
            <v>Queensland ;  &gt;&gt; No vacancies in line of work ;  &gt; Aged 35-44 years ;  Persons ;</v>
          </cell>
          <cell r="HH1" t="str">
            <v>Queensland ;  &gt;&gt; No vacancies in line of work ;  &gt; Aged 35-44 years ;  &gt; Males ;</v>
          </cell>
          <cell r="HI1" t="str">
            <v>Queensland ;  &gt;&gt; No vacancies in line of work ;  &gt; Aged 35-44 years ;  &gt; Females ;</v>
          </cell>
          <cell r="HJ1" t="str">
            <v>Queensland ;  &gt;&gt; No vacancies in line of work ;  &gt; Aged 45-54 years ;  Persons ;</v>
          </cell>
          <cell r="HK1" t="str">
            <v>Queensland ;  &gt;&gt; No vacancies in line of work ;  &gt; Aged 45-54 years ;  &gt; Males ;</v>
          </cell>
          <cell r="HL1" t="str">
            <v>Queensland ;  &gt;&gt; No vacancies in line of work ;  &gt; Aged 45-54 years ;  &gt; Females ;</v>
          </cell>
          <cell r="HM1" t="str">
            <v>Queensland ;  &gt;&gt; No vacancies in line of work ;  &gt; Aged 55 years and over ;  Persons ;</v>
          </cell>
          <cell r="HN1" t="str">
            <v>Queensland ;  &gt;&gt; No vacancies in line of work ;  &gt; Aged 55 years and over ;  &gt; Males ;</v>
          </cell>
          <cell r="HO1" t="str">
            <v>Queensland ;  &gt;&gt; No vacancies in line of work ;  &gt; Aged 55 years and over ;  &gt; Females ;</v>
          </cell>
          <cell r="HP1" t="str">
            <v>Queensland ;  &gt;&gt; No vacancies in line of work ;  &gt;&gt; Aged 55-64 years ;  Persons ;</v>
          </cell>
          <cell r="HQ1" t="str">
            <v>Queensland ;  &gt;&gt; No vacancies in line of work ;  &gt;&gt; Aged 55-64 years ;  &gt; Males ;</v>
          </cell>
          <cell r="HR1" t="str">
            <v>Queensland ;  &gt;&gt; No vacancies in line of work ;  &gt;&gt; Aged 55-64 years ;  &gt; Females ;</v>
          </cell>
          <cell r="HS1" t="str">
            <v>Queensland ;  &gt;&gt; No vacancies in line of work ;  &gt;&gt; Aged 65 years and over ;  Persons ;</v>
          </cell>
          <cell r="HT1" t="str">
            <v>Queensland ;  &gt;&gt; No vacancies in line of work ;  &gt;&gt; Aged 65 years and over ;  &gt; Males ;</v>
          </cell>
          <cell r="HU1" t="str">
            <v>Queensland ;  &gt;&gt; No vacancies in line of work ;  &gt;&gt; Aged 65 years and over ;  &gt; Females ;</v>
          </cell>
          <cell r="HV1" t="str">
            <v>Queensland ;  &gt;&gt; Too far to travel or transport problems ;  Persons ;</v>
          </cell>
          <cell r="HW1" t="str">
            <v>Queensland ;  &gt;&gt; Too far to travel or transport problems ;  &gt; Males ;</v>
          </cell>
          <cell r="HX1" t="str">
            <v>Queensland ;  &gt;&gt; Too far to travel or transport problems ;  &gt; Females ;</v>
          </cell>
          <cell r="HY1" t="str">
            <v>Queensland ;  &gt;&gt; Too far to travel or transport problems ;  Aged 15-64 years ;  Persons ;</v>
          </cell>
          <cell r="HZ1" t="str">
            <v>Queensland ;  &gt;&gt; Too far to travel or transport problems ;  Aged 15-64 years ;  &gt; Males ;</v>
          </cell>
          <cell r="IA1" t="str">
            <v>Queensland ;  &gt;&gt; Too far to travel or transport problems ;  Aged 15-64 years ;  &gt; Females ;</v>
          </cell>
          <cell r="IB1" t="str">
            <v>Queensland ;  &gt;&gt; Too far to travel or transport problems ;  &gt; Aged 15-24 years ;  Persons ;</v>
          </cell>
          <cell r="IC1" t="str">
            <v>Queensland ;  &gt;&gt; Too far to travel or transport problems ;  &gt; Aged 15-24 years ;  &gt; Males ;</v>
          </cell>
          <cell r="ID1" t="str">
            <v>Queensland ;  &gt;&gt; Too far to travel or transport problems ;  &gt; Aged 15-24 years ;  &gt; Females ;</v>
          </cell>
          <cell r="IE1" t="str">
            <v>Queensland ;  &gt;&gt; Too far to travel or transport problems ;  &gt; Aged 25-34 years ;  Persons ;</v>
          </cell>
          <cell r="IF1" t="str">
            <v>Queensland ;  &gt;&gt; Too far to travel or transport problems ;  &gt; Aged 25-34 years ;  &gt; Males ;</v>
          </cell>
          <cell r="IG1" t="str">
            <v>Queensland ;  &gt;&gt; Too far to travel or transport problems ;  &gt; Aged 25-34 years ;  &gt; Females ;</v>
          </cell>
          <cell r="IH1" t="str">
            <v>Queensland ;  &gt;&gt; Too far to travel or transport problems ;  &gt; Aged 35-44 years ;  Persons ;</v>
          </cell>
          <cell r="II1" t="str">
            <v>Queensland ;  &gt;&gt; Too far to travel or transport problems ;  &gt; Aged 35-44 years ;  &gt; Males ;</v>
          </cell>
          <cell r="IJ1" t="str">
            <v>Queensland ;  &gt;&gt; Too far to travel or transport problems ;  &gt; Aged 35-44 years ;  &gt; Females ;</v>
          </cell>
          <cell r="IK1" t="str">
            <v>Queensland ;  &gt;&gt; Too far to travel or transport problems ;  &gt; Aged 45-54 years ;  Persons ;</v>
          </cell>
          <cell r="IL1" t="str">
            <v>Queensland ;  &gt;&gt; Too far to travel or transport problems ;  &gt; Aged 45-54 years ;  &gt; Males ;</v>
          </cell>
          <cell r="IM1" t="str">
            <v>Queensland ;  &gt;&gt; Too far to travel or transport problems ;  &gt; Aged 45-54 years ;  &gt; Females ;</v>
          </cell>
          <cell r="IN1" t="str">
            <v>Queensland ;  &gt;&gt; Too far to travel or transport problems ;  &gt; Aged 55 years and over ;  Persons ;</v>
          </cell>
          <cell r="IO1" t="str">
            <v>Queensland ;  &gt;&gt; Too far to travel or transport problems ;  &gt; Aged 55 years and over ;  &gt; Males ;</v>
          </cell>
          <cell r="IP1" t="str">
            <v>Queensland ;  &gt;&gt; Too far to travel or transport problems ;  &gt; Aged 55 years and over ;  &gt; Females ;</v>
          </cell>
          <cell r="IQ1" t="str">
            <v>Queensland ;  &gt;&gt; Too far to travel or transport problems ;  &gt;&gt; Aged 55-64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A126236214J</v>
          </cell>
          <cell r="C10" t="str">
            <v>A126250470J</v>
          </cell>
          <cell r="D10" t="str">
            <v>A126243342J</v>
          </cell>
          <cell r="E10" t="str">
            <v>A126235854L</v>
          </cell>
          <cell r="F10" t="str">
            <v>A126250110C</v>
          </cell>
          <cell r="G10" t="str">
            <v>A126242982L</v>
          </cell>
          <cell r="H10" t="str">
            <v>A126236574L</v>
          </cell>
          <cell r="I10" t="str">
            <v>A126250830A</v>
          </cell>
          <cell r="J10" t="str">
            <v>A126243702A</v>
          </cell>
          <cell r="K10" t="str">
            <v>A126236286V</v>
          </cell>
          <cell r="L10" t="str">
            <v>A126250542J</v>
          </cell>
          <cell r="M10" t="str">
            <v>A126243414J</v>
          </cell>
          <cell r="N10" t="str">
            <v>A126235894F</v>
          </cell>
          <cell r="O10" t="str">
            <v>A126250150W</v>
          </cell>
          <cell r="P10" t="str">
            <v>A126243022W</v>
          </cell>
          <cell r="Q10" t="str">
            <v>A126236326A</v>
          </cell>
          <cell r="R10" t="str">
            <v>A126250582A</v>
          </cell>
          <cell r="S10" t="str">
            <v>A126243454A</v>
          </cell>
          <cell r="T10" t="str">
            <v>A126235966F</v>
          </cell>
          <cell r="U10" t="str">
            <v>A126250222W</v>
          </cell>
          <cell r="V10" t="str">
            <v>A126243094J</v>
          </cell>
          <cell r="W10" t="str">
            <v>A126236470V</v>
          </cell>
          <cell r="X10" t="str">
            <v>A126250726A</v>
          </cell>
          <cell r="Y10" t="str">
            <v>A126243598L</v>
          </cell>
          <cell r="Z10" t="str">
            <v>A126236038J</v>
          </cell>
          <cell r="AA10" t="str">
            <v>A126250294J</v>
          </cell>
          <cell r="AB10" t="str">
            <v>A126243166J</v>
          </cell>
          <cell r="AC10" t="str">
            <v>A126236182A</v>
          </cell>
          <cell r="AD10" t="str">
            <v>A126250438J</v>
          </cell>
          <cell r="AE10" t="str">
            <v>A126243310R</v>
          </cell>
          <cell r="AF10" t="str">
            <v>A126235822V</v>
          </cell>
          <cell r="AG10" t="str">
            <v>A126250078R</v>
          </cell>
          <cell r="AH10" t="str">
            <v>A126242950V</v>
          </cell>
          <cell r="AI10" t="str">
            <v>A126236542V</v>
          </cell>
          <cell r="AJ10" t="str">
            <v>A126250798L</v>
          </cell>
          <cell r="AK10" t="str">
            <v>A126243670V</v>
          </cell>
          <cell r="AL10" t="str">
            <v>A126236254A</v>
          </cell>
          <cell r="AM10" t="str">
            <v>A126250510R</v>
          </cell>
          <cell r="AN10" t="str">
            <v>A126243382A</v>
          </cell>
          <cell r="AO10" t="str">
            <v>A126235930C</v>
          </cell>
          <cell r="AP10" t="str">
            <v>A126250186X</v>
          </cell>
          <cell r="AQ10" t="str">
            <v>A126243058X</v>
          </cell>
          <cell r="AR10" t="str">
            <v>A126236362K</v>
          </cell>
          <cell r="AS10" t="str">
            <v>A126250618T</v>
          </cell>
          <cell r="AT10" t="str">
            <v>A126243490K</v>
          </cell>
          <cell r="AU10" t="str">
            <v>A126236002F</v>
          </cell>
          <cell r="AV10" t="str">
            <v>A126250258X</v>
          </cell>
          <cell r="AW10" t="str">
            <v>A126243130F</v>
          </cell>
          <cell r="AX10" t="str">
            <v>A126236506K</v>
          </cell>
          <cell r="AY10" t="str">
            <v>A126250762K</v>
          </cell>
          <cell r="AZ10" t="str">
            <v>A126243634K</v>
          </cell>
          <cell r="BA10" t="str">
            <v>A126236074T</v>
          </cell>
          <cell r="BB10" t="str">
            <v>A126250330F</v>
          </cell>
          <cell r="BC10" t="str">
            <v>A126243202F</v>
          </cell>
          <cell r="BD10" t="str">
            <v>A126236218T</v>
          </cell>
          <cell r="BE10" t="str">
            <v>A126250474T</v>
          </cell>
          <cell r="BF10" t="str">
            <v>A126243346T</v>
          </cell>
          <cell r="BG10" t="str">
            <v>A126235858W</v>
          </cell>
          <cell r="BH10" t="str">
            <v>A126250114L</v>
          </cell>
          <cell r="BI10" t="str">
            <v>A126242986W</v>
          </cell>
          <cell r="BJ10" t="str">
            <v>A126236578W</v>
          </cell>
          <cell r="BK10" t="str">
            <v>A126250834K</v>
          </cell>
          <cell r="BL10" t="str">
            <v>A126243706K</v>
          </cell>
          <cell r="BM10" t="str">
            <v>A126236290K</v>
          </cell>
          <cell r="BN10" t="str">
            <v>A126250546T</v>
          </cell>
          <cell r="BO10" t="str">
            <v>A126243418T</v>
          </cell>
          <cell r="BP10" t="str">
            <v>A126235934L</v>
          </cell>
          <cell r="BQ10" t="str">
            <v>A126250190R</v>
          </cell>
          <cell r="BR10" t="str">
            <v>A126243062R</v>
          </cell>
          <cell r="BS10" t="str">
            <v>A126236366V</v>
          </cell>
          <cell r="BT10" t="str">
            <v>A126250622J</v>
          </cell>
          <cell r="BU10" t="str">
            <v>A126243494V</v>
          </cell>
          <cell r="BV10" t="str">
            <v>A126236006R</v>
          </cell>
          <cell r="BW10" t="str">
            <v>A126250262R</v>
          </cell>
          <cell r="BX10" t="str">
            <v>A126243134R</v>
          </cell>
          <cell r="BY10" t="str">
            <v>A126236510A</v>
          </cell>
          <cell r="BZ10" t="str">
            <v>A126250766V</v>
          </cell>
          <cell r="CA10" t="str">
            <v>A126243638V</v>
          </cell>
          <cell r="CB10" t="str">
            <v>A126236078A</v>
          </cell>
          <cell r="CC10" t="str">
            <v>A126250334R</v>
          </cell>
          <cell r="CD10" t="str">
            <v>A126243206R</v>
          </cell>
          <cell r="CE10" t="str">
            <v>A126236222J</v>
          </cell>
          <cell r="CF10" t="str">
            <v>A126250478A</v>
          </cell>
          <cell r="CG10" t="str">
            <v>A126243350J</v>
          </cell>
          <cell r="CH10" t="str">
            <v>A126235862L</v>
          </cell>
          <cell r="CI10" t="str">
            <v>A126250118W</v>
          </cell>
          <cell r="CJ10" t="str">
            <v>A126242990L</v>
          </cell>
          <cell r="CK10" t="str">
            <v>A126236582L</v>
          </cell>
          <cell r="CL10" t="str">
            <v>A126250838V</v>
          </cell>
          <cell r="CM10" t="str">
            <v>A126243710A</v>
          </cell>
          <cell r="CN10" t="str">
            <v>A126236294V</v>
          </cell>
          <cell r="CO10" t="str">
            <v>A126250550J</v>
          </cell>
          <cell r="CP10" t="str">
            <v>A126243422J</v>
          </cell>
          <cell r="CQ10" t="str">
            <v>A126235898R</v>
          </cell>
          <cell r="CR10" t="str">
            <v>A126250154F</v>
          </cell>
          <cell r="CS10" t="str">
            <v>A126243026F</v>
          </cell>
          <cell r="CT10" t="str">
            <v>A126236330T</v>
          </cell>
          <cell r="CU10" t="str">
            <v>A126250586K</v>
          </cell>
          <cell r="CV10" t="str">
            <v>A126243458K</v>
          </cell>
          <cell r="CW10" t="str">
            <v>A126235970W</v>
          </cell>
          <cell r="CX10" t="str">
            <v>A126250226F</v>
          </cell>
          <cell r="CY10" t="str">
            <v>A126243098T</v>
          </cell>
          <cell r="CZ10" t="str">
            <v>A126236474C</v>
          </cell>
          <cell r="DA10" t="str">
            <v>A126250730T</v>
          </cell>
          <cell r="DB10" t="str">
            <v>A126243602T</v>
          </cell>
          <cell r="DC10" t="str">
            <v>A126236042X</v>
          </cell>
          <cell r="DD10" t="str">
            <v>A126250298T</v>
          </cell>
          <cell r="DE10" t="str">
            <v>A126243170X</v>
          </cell>
          <cell r="DF10" t="str">
            <v>A126236186K</v>
          </cell>
          <cell r="DG10" t="str">
            <v>A126250442X</v>
          </cell>
          <cell r="DH10" t="str">
            <v>A126243314X</v>
          </cell>
          <cell r="DI10" t="str">
            <v>A126235826C</v>
          </cell>
          <cell r="DJ10" t="str">
            <v>A126250082F</v>
          </cell>
          <cell r="DK10" t="str">
            <v>A126242954C</v>
          </cell>
          <cell r="DL10" t="str">
            <v>A126236546C</v>
          </cell>
          <cell r="DM10" t="str">
            <v>A126250802T</v>
          </cell>
          <cell r="DN10" t="str">
            <v>A126243674C</v>
          </cell>
          <cell r="DO10" t="str">
            <v>A126236258K</v>
          </cell>
          <cell r="DP10" t="str">
            <v>A126250514X</v>
          </cell>
          <cell r="DQ10" t="str">
            <v>A126243386K</v>
          </cell>
          <cell r="DR10" t="str">
            <v>A126235902V</v>
          </cell>
          <cell r="DS10" t="str">
            <v>A126250158R</v>
          </cell>
          <cell r="DT10" t="str">
            <v>A126243030W</v>
          </cell>
          <cell r="DU10" t="str">
            <v>A126236334A</v>
          </cell>
          <cell r="DV10" t="str">
            <v>A126250590A</v>
          </cell>
          <cell r="DW10" t="str">
            <v>A126243462A</v>
          </cell>
          <cell r="DX10" t="str">
            <v>A126235974F</v>
          </cell>
          <cell r="DY10" t="str">
            <v>A126250230W</v>
          </cell>
          <cell r="DZ10" t="str">
            <v>A126243102W</v>
          </cell>
          <cell r="EA10" t="str">
            <v>A126236478L</v>
          </cell>
          <cell r="EB10" t="str">
            <v>A126250734A</v>
          </cell>
          <cell r="EC10" t="str">
            <v>A126243606A</v>
          </cell>
          <cell r="ED10" t="str">
            <v>A126236046J</v>
          </cell>
          <cell r="EE10" t="str">
            <v>A126250302W</v>
          </cell>
          <cell r="EF10" t="str">
            <v>A126243174J</v>
          </cell>
          <cell r="EG10" t="str">
            <v>A126236190A</v>
          </cell>
          <cell r="EH10" t="str">
            <v>A126250446J</v>
          </cell>
          <cell r="EI10" t="str">
            <v>A126243318J</v>
          </cell>
          <cell r="EJ10" t="str">
            <v>A126235830V</v>
          </cell>
          <cell r="EK10" t="str">
            <v>A126250086R</v>
          </cell>
          <cell r="EL10" t="str">
            <v>A126242958L</v>
          </cell>
          <cell r="EM10" t="str">
            <v>A126236550V</v>
          </cell>
          <cell r="EN10" t="str">
            <v>A126250806A</v>
          </cell>
          <cell r="EO10" t="str">
            <v>A126243678L</v>
          </cell>
          <cell r="EP10" t="str">
            <v>A126236262A</v>
          </cell>
          <cell r="EQ10" t="str">
            <v>A126250518J</v>
          </cell>
          <cell r="ER10" t="str">
            <v>A126243390A</v>
          </cell>
          <cell r="ES10" t="str">
            <v>A126235918L</v>
          </cell>
          <cell r="ET10" t="str">
            <v>A126250174R</v>
          </cell>
          <cell r="EU10" t="str">
            <v>A126243046R</v>
          </cell>
          <cell r="EV10" t="str">
            <v>A126236350A</v>
          </cell>
          <cell r="EW10" t="str">
            <v>A126250606J</v>
          </cell>
          <cell r="EX10" t="str">
            <v>A126243478V</v>
          </cell>
          <cell r="EY10" t="str">
            <v>A126235990F</v>
          </cell>
          <cell r="EZ10" t="str">
            <v>A126250246R</v>
          </cell>
          <cell r="FA10" t="str">
            <v>A126243118R</v>
          </cell>
          <cell r="FB10" t="str">
            <v>A126236494L</v>
          </cell>
          <cell r="FC10" t="str">
            <v>A126250750A</v>
          </cell>
          <cell r="FD10" t="str">
            <v>A126243622A</v>
          </cell>
          <cell r="FE10" t="str">
            <v>A126236062J</v>
          </cell>
          <cell r="FF10" t="str">
            <v>A126250318R</v>
          </cell>
          <cell r="FG10" t="str">
            <v>A126243190J</v>
          </cell>
          <cell r="FH10" t="str">
            <v>A126236206J</v>
          </cell>
          <cell r="FI10" t="str">
            <v>A126250462J</v>
          </cell>
          <cell r="FJ10" t="str">
            <v>A126243334J</v>
          </cell>
          <cell r="FK10" t="str">
            <v>A126235846L</v>
          </cell>
          <cell r="FL10" t="str">
            <v>A126250102C</v>
          </cell>
          <cell r="FM10" t="str">
            <v>A126242974L</v>
          </cell>
          <cell r="FN10" t="str">
            <v>A126236566L</v>
          </cell>
          <cell r="FO10" t="str">
            <v>A126250822A</v>
          </cell>
          <cell r="FP10" t="str">
            <v>A126243694L</v>
          </cell>
          <cell r="FQ10" t="str">
            <v>A126236278V</v>
          </cell>
          <cell r="FR10" t="str">
            <v>A126250534J</v>
          </cell>
          <cell r="FS10" t="str">
            <v>A126243406J</v>
          </cell>
          <cell r="FT10" t="str">
            <v>A126235886F</v>
          </cell>
          <cell r="FU10" t="str">
            <v>A126250142W</v>
          </cell>
          <cell r="FV10" t="str">
            <v>A126243014W</v>
          </cell>
          <cell r="FW10" t="str">
            <v>A126236318A</v>
          </cell>
          <cell r="FX10" t="str">
            <v>A126250574A</v>
          </cell>
          <cell r="FY10" t="str">
            <v>A126243446A</v>
          </cell>
          <cell r="FZ10" t="str">
            <v>A126235958F</v>
          </cell>
          <cell r="GA10" t="str">
            <v>A126250214W</v>
          </cell>
          <cell r="GB10" t="str">
            <v>A126243086J</v>
          </cell>
          <cell r="GC10" t="str">
            <v>A126236462V</v>
          </cell>
          <cell r="GD10" t="str">
            <v>A126250718A</v>
          </cell>
          <cell r="GE10" t="str">
            <v>A126243590V</v>
          </cell>
          <cell r="GF10" t="str">
            <v>A126236030R</v>
          </cell>
          <cell r="GG10" t="str">
            <v>A126250286J</v>
          </cell>
          <cell r="GH10" t="str">
            <v>A126243158J</v>
          </cell>
          <cell r="GI10" t="str">
            <v>A126236174A</v>
          </cell>
          <cell r="GJ10" t="str">
            <v>A126250430R</v>
          </cell>
          <cell r="GK10" t="str">
            <v>A126243302R</v>
          </cell>
          <cell r="GL10" t="str">
            <v>A126235814V</v>
          </cell>
          <cell r="GM10" t="str">
            <v>A126250070W</v>
          </cell>
          <cell r="GN10" t="str">
            <v>A126242942V</v>
          </cell>
          <cell r="GO10" t="str">
            <v>A126236534V</v>
          </cell>
          <cell r="GP10" t="str">
            <v>A126250790V</v>
          </cell>
          <cell r="GQ10" t="str">
            <v>A126243662V</v>
          </cell>
          <cell r="GR10" t="str">
            <v>A126236246A</v>
          </cell>
          <cell r="GS10" t="str">
            <v>A126250502R</v>
          </cell>
          <cell r="GT10" t="str">
            <v>A126243374A</v>
          </cell>
          <cell r="GU10" t="str">
            <v>A126235938W</v>
          </cell>
          <cell r="GV10" t="str">
            <v>A126250194X</v>
          </cell>
          <cell r="GW10" t="str">
            <v>A126243066X</v>
          </cell>
          <cell r="GX10" t="str">
            <v>A126236370K</v>
          </cell>
          <cell r="GY10" t="str">
            <v>A126250626T</v>
          </cell>
          <cell r="GZ10" t="str">
            <v>A126243498C</v>
          </cell>
          <cell r="HA10" t="str">
            <v>A126236010F</v>
          </cell>
          <cell r="HB10" t="str">
            <v>A126250266X</v>
          </cell>
          <cell r="HC10" t="str">
            <v>A126243138X</v>
          </cell>
          <cell r="HD10" t="str">
            <v>A126236514K</v>
          </cell>
          <cell r="HE10" t="str">
            <v>A126250770K</v>
          </cell>
          <cell r="HF10" t="str">
            <v>A126243642K</v>
          </cell>
          <cell r="HG10" t="str">
            <v>A126236082T</v>
          </cell>
          <cell r="HH10" t="str">
            <v>A126250338X</v>
          </cell>
          <cell r="HI10" t="str">
            <v>A126243210F</v>
          </cell>
          <cell r="HJ10" t="str">
            <v>A126236226T</v>
          </cell>
          <cell r="HK10" t="str">
            <v>A126250482T</v>
          </cell>
          <cell r="HL10" t="str">
            <v>A126243354T</v>
          </cell>
          <cell r="HM10" t="str">
            <v>A126235866W</v>
          </cell>
          <cell r="HN10" t="str">
            <v>A126250122L</v>
          </cell>
          <cell r="HO10" t="str">
            <v>A126242994W</v>
          </cell>
          <cell r="HP10" t="str">
            <v>A126236586W</v>
          </cell>
          <cell r="HQ10" t="str">
            <v>A126250842K</v>
          </cell>
          <cell r="HR10" t="str">
            <v>A126243714K</v>
          </cell>
          <cell r="HS10" t="str">
            <v>A126236298C</v>
          </cell>
          <cell r="HT10" t="str">
            <v>A126250554T</v>
          </cell>
          <cell r="HU10" t="str">
            <v>A126243426T</v>
          </cell>
          <cell r="HV10" t="str">
            <v>A126235922C</v>
          </cell>
          <cell r="HW10" t="str">
            <v>A126250178X</v>
          </cell>
          <cell r="HX10" t="str">
            <v>A126243050F</v>
          </cell>
          <cell r="HY10" t="str">
            <v>A126236354K</v>
          </cell>
          <cell r="HZ10" t="str">
            <v>A126250610X</v>
          </cell>
          <cell r="IA10" t="str">
            <v>A126243482K</v>
          </cell>
          <cell r="IB10" t="str">
            <v>A126235994R</v>
          </cell>
          <cell r="IC10" t="str">
            <v>A126250250F</v>
          </cell>
          <cell r="ID10" t="str">
            <v>A126243122F</v>
          </cell>
          <cell r="IE10" t="str">
            <v>A126236498W</v>
          </cell>
          <cell r="IF10" t="str">
            <v>A126250754K</v>
          </cell>
          <cell r="IG10" t="str">
            <v>A126243626K</v>
          </cell>
          <cell r="IH10" t="str">
            <v>A126236066T</v>
          </cell>
          <cell r="II10" t="str">
            <v>A126250322F</v>
          </cell>
          <cell r="IJ10" t="str">
            <v>A126243194T</v>
          </cell>
          <cell r="IK10" t="str">
            <v>A126236210X</v>
          </cell>
          <cell r="IL10" t="str">
            <v>A126250466T</v>
          </cell>
          <cell r="IM10" t="str">
            <v>A126243338T</v>
          </cell>
          <cell r="IN10" t="str">
            <v>A126235850C</v>
          </cell>
          <cell r="IO10" t="str">
            <v>A126250106L</v>
          </cell>
          <cell r="IP10" t="str">
            <v>A126242978W</v>
          </cell>
          <cell r="IQ10" t="str">
            <v>A126236570C</v>
          </cell>
        </row>
        <row r="11">
          <cell r="B11">
            <v>19.257000000000001</v>
          </cell>
          <cell r="C11">
            <v>10.866</v>
          </cell>
          <cell r="D11">
            <v>8.39</v>
          </cell>
          <cell r="E11">
            <v>17.957000000000001</v>
          </cell>
          <cell r="F11">
            <v>11.356999999999999</v>
          </cell>
          <cell r="G11">
            <v>6.6</v>
          </cell>
          <cell r="H11">
            <v>16.917000000000002</v>
          </cell>
          <cell r="I11">
            <v>10.704000000000001</v>
          </cell>
          <cell r="J11">
            <v>6.2130000000000001</v>
          </cell>
          <cell r="K11">
            <v>1.04</v>
          </cell>
          <cell r="L11">
            <v>0.65300000000000002</v>
          </cell>
          <cell r="M11">
            <v>0.38700000000000001</v>
          </cell>
          <cell r="N11">
            <v>33.253</v>
          </cell>
          <cell r="O11">
            <v>18.527999999999999</v>
          </cell>
          <cell r="P11">
            <v>14.724</v>
          </cell>
          <cell r="Q11">
            <v>33.253</v>
          </cell>
          <cell r="R11">
            <v>18.527999999999999</v>
          </cell>
          <cell r="S11">
            <v>14.724</v>
          </cell>
          <cell r="T11">
            <v>14.420999999999999</v>
          </cell>
          <cell r="U11">
            <v>7.2060000000000004</v>
          </cell>
          <cell r="V11">
            <v>7.2149999999999999</v>
          </cell>
          <cell r="W11">
            <v>6.9969999999999999</v>
          </cell>
          <cell r="X11">
            <v>3.585</v>
          </cell>
          <cell r="Y11">
            <v>3.4119999999999999</v>
          </cell>
          <cell r="Z11">
            <v>6.516</v>
          </cell>
          <cell r="AA11">
            <v>3.97</v>
          </cell>
          <cell r="AB11">
            <v>2.5459999999999998</v>
          </cell>
          <cell r="AC11">
            <v>3.2559999999999998</v>
          </cell>
          <cell r="AD11">
            <v>2.1850000000000001</v>
          </cell>
          <cell r="AE11">
            <v>1.071</v>
          </cell>
          <cell r="AF11">
            <v>2.0630000000000002</v>
          </cell>
          <cell r="AG11">
            <v>1.5820000000000001</v>
          </cell>
          <cell r="AH11">
            <v>0.48099999999999998</v>
          </cell>
          <cell r="AI11">
            <v>2.0630000000000002</v>
          </cell>
          <cell r="AJ11">
            <v>1.5820000000000001</v>
          </cell>
          <cell r="AK11">
            <v>0.48099999999999998</v>
          </cell>
          <cell r="AL11">
            <v>0</v>
          </cell>
          <cell r="AM11">
            <v>0</v>
          </cell>
          <cell r="AN11">
            <v>0</v>
          </cell>
          <cell r="AO11">
            <v>11.1</v>
          </cell>
          <cell r="AP11">
            <v>4.0540000000000003</v>
          </cell>
          <cell r="AQ11">
            <v>7.0460000000000003</v>
          </cell>
          <cell r="AR11">
            <v>11.1</v>
          </cell>
          <cell r="AS11">
            <v>4.0540000000000003</v>
          </cell>
          <cell r="AT11">
            <v>7.0460000000000003</v>
          </cell>
          <cell r="AU11">
            <v>3.887</v>
          </cell>
          <cell r="AV11">
            <v>1.3819999999999999</v>
          </cell>
          <cell r="AW11">
            <v>2.5049999999999999</v>
          </cell>
          <cell r="AX11">
            <v>3.7850000000000001</v>
          </cell>
          <cell r="AY11">
            <v>0.95099999999999996</v>
          </cell>
          <cell r="AZ11">
            <v>2.8340000000000001</v>
          </cell>
          <cell r="BA11">
            <v>2.169</v>
          </cell>
          <cell r="BB11">
            <v>0.91300000000000003</v>
          </cell>
          <cell r="BC11">
            <v>1.256</v>
          </cell>
          <cell r="BD11">
            <v>1.26</v>
          </cell>
          <cell r="BE11">
            <v>0.80900000000000005</v>
          </cell>
          <cell r="BF11">
            <v>0.45100000000000001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14.646000000000001</v>
          </cell>
          <cell r="BQ11">
            <v>9.6989999999999998</v>
          </cell>
          <cell r="BR11">
            <v>4.9470000000000001</v>
          </cell>
          <cell r="BS11">
            <v>14.321999999999999</v>
          </cell>
          <cell r="BT11">
            <v>9.375</v>
          </cell>
          <cell r="BU11">
            <v>4.9470000000000001</v>
          </cell>
          <cell r="BV11">
            <v>2.9089999999999998</v>
          </cell>
          <cell r="BW11">
            <v>2.0710000000000002</v>
          </cell>
          <cell r="BX11">
            <v>0.83799999999999997</v>
          </cell>
          <cell r="BY11">
            <v>1.0880000000000001</v>
          </cell>
          <cell r="BZ11">
            <v>1.0880000000000001</v>
          </cell>
          <cell r="CA11">
            <v>0</v>
          </cell>
          <cell r="CB11">
            <v>0.45500000000000002</v>
          </cell>
          <cell r="CC11">
            <v>0</v>
          </cell>
          <cell r="CD11">
            <v>0.45500000000000002</v>
          </cell>
          <cell r="CE11">
            <v>2.86</v>
          </cell>
          <cell r="CF11">
            <v>1.6819999999999999</v>
          </cell>
          <cell r="CG11">
            <v>1.1779999999999999</v>
          </cell>
          <cell r="CH11">
            <v>7.335</v>
          </cell>
          <cell r="CI11">
            <v>4.8579999999999997</v>
          </cell>
          <cell r="CJ11">
            <v>2.476</v>
          </cell>
          <cell r="CK11">
            <v>7.0110000000000001</v>
          </cell>
          <cell r="CL11">
            <v>4.5339999999999998</v>
          </cell>
          <cell r="CM11">
            <v>2.476</v>
          </cell>
          <cell r="CN11">
            <v>0.32400000000000001</v>
          </cell>
          <cell r="CO11">
            <v>0.32400000000000001</v>
          </cell>
          <cell r="CP11">
            <v>0</v>
          </cell>
          <cell r="CQ11">
            <v>3.1589999999999998</v>
          </cell>
          <cell r="CR11">
            <v>3.1589999999999998</v>
          </cell>
          <cell r="CS11">
            <v>0</v>
          </cell>
          <cell r="CT11">
            <v>3.1589999999999998</v>
          </cell>
          <cell r="CU11">
            <v>3.1589999999999998</v>
          </cell>
          <cell r="CV11">
            <v>0</v>
          </cell>
          <cell r="CW11">
            <v>2.0710000000000002</v>
          </cell>
          <cell r="CX11">
            <v>2.0710000000000002</v>
          </cell>
          <cell r="CY11">
            <v>0</v>
          </cell>
          <cell r="CZ11">
            <v>1.0880000000000001</v>
          </cell>
          <cell r="DA11">
            <v>1.0880000000000001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11.487</v>
          </cell>
          <cell r="DS11">
            <v>6.54</v>
          </cell>
          <cell r="DT11">
            <v>4.9470000000000001</v>
          </cell>
          <cell r="DU11">
            <v>11.163</v>
          </cell>
          <cell r="DV11">
            <v>6.2160000000000002</v>
          </cell>
          <cell r="DW11">
            <v>4.9470000000000001</v>
          </cell>
          <cell r="DX11">
            <v>0.83799999999999997</v>
          </cell>
          <cell r="DY11">
            <v>0</v>
          </cell>
          <cell r="DZ11">
            <v>0.83799999999999997</v>
          </cell>
          <cell r="EA11">
            <v>0</v>
          </cell>
          <cell r="EB11">
            <v>0</v>
          </cell>
          <cell r="EC11">
            <v>0</v>
          </cell>
          <cell r="ED11">
            <v>0.45500000000000002</v>
          </cell>
          <cell r="EE11">
            <v>0</v>
          </cell>
          <cell r="EF11">
            <v>0.45500000000000002</v>
          </cell>
          <cell r="EG11">
            <v>2.86</v>
          </cell>
          <cell r="EH11">
            <v>1.6819999999999999</v>
          </cell>
          <cell r="EI11">
            <v>1.1779999999999999</v>
          </cell>
          <cell r="EJ11">
            <v>7.335</v>
          </cell>
          <cell r="EK11">
            <v>4.8579999999999997</v>
          </cell>
          <cell r="EL11">
            <v>2.476</v>
          </cell>
          <cell r="EM11">
            <v>7.0110000000000001</v>
          </cell>
          <cell r="EN11">
            <v>4.5339999999999998</v>
          </cell>
          <cell r="EO11">
            <v>2.476</v>
          </cell>
          <cell r="EP11">
            <v>0.32400000000000001</v>
          </cell>
          <cell r="EQ11">
            <v>0.32400000000000001</v>
          </cell>
          <cell r="ER11">
            <v>0</v>
          </cell>
          <cell r="ES11">
            <v>10.852</v>
          </cell>
          <cell r="ET11">
            <v>4.6829999999999998</v>
          </cell>
          <cell r="EU11">
            <v>6.1689999999999996</v>
          </cell>
          <cell r="EV11">
            <v>10.852</v>
          </cell>
          <cell r="EW11">
            <v>4.6829999999999998</v>
          </cell>
          <cell r="EX11">
            <v>6.1689999999999996</v>
          </cell>
          <cell r="EY11">
            <v>6.1459999999999999</v>
          </cell>
          <cell r="EZ11">
            <v>2.9670000000000001</v>
          </cell>
          <cell r="FA11">
            <v>3.1779999999999999</v>
          </cell>
          <cell r="FB11">
            <v>1.865</v>
          </cell>
          <cell r="FC11">
            <v>0.83299999999999996</v>
          </cell>
          <cell r="FD11">
            <v>1.032</v>
          </cell>
          <cell r="FE11">
            <v>1.494</v>
          </cell>
          <cell r="FF11">
            <v>0.44800000000000001</v>
          </cell>
          <cell r="FG11">
            <v>1.0449999999999999</v>
          </cell>
          <cell r="FH11">
            <v>0.41099999999999998</v>
          </cell>
          <cell r="FI11">
            <v>0</v>
          </cell>
          <cell r="FJ11">
            <v>0.41099999999999998</v>
          </cell>
          <cell r="FK11">
            <v>0.93600000000000005</v>
          </cell>
          <cell r="FL11">
            <v>0.434</v>
          </cell>
          <cell r="FM11">
            <v>0.502</v>
          </cell>
          <cell r="FN11">
            <v>0.93600000000000005</v>
          </cell>
          <cell r="FO11">
            <v>0.434</v>
          </cell>
          <cell r="FP11">
            <v>0.502</v>
          </cell>
          <cell r="FQ11">
            <v>0</v>
          </cell>
          <cell r="FR11">
            <v>0</v>
          </cell>
          <cell r="FS11">
            <v>0</v>
          </cell>
          <cell r="FT11">
            <v>17.530999999999999</v>
          </cell>
          <cell r="FU11">
            <v>11.188000000000001</v>
          </cell>
          <cell r="FV11">
            <v>6.3440000000000003</v>
          </cell>
          <cell r="FW11">
            <v>17.530999999999999</v>
          </cell>
          <cell r="FX11">
            <v>11.188000000000001</v>
          </cell>
          <cell r="FY11">
            <v>6.3440000000000003</v>
          </cell>
          <cell r="FZ11">
            <v>8.85</v>
          </cell>
          <cell r="GA11">
            <v>7.2649999999999997</v>
          </cell>
          <cell r="GB11">
            <v>1.5860000000000001</v>
          </cell>
          <cell r="GC11">
            <v>1.7929999999999999</v>
          </cell>
          <cell r="GD11">
            <v>1.7929999999999999</v>
          </cell>
          <cell r="GE11">
            <v>0</v>
          </cell>
          <cell r="GF11">
            <v>1.7509999999999999</v>
          </cell>
          <cell r="GG11">
            <v>0.41899999999999998</v>
          </cell>
          <cell r="GH11">
            <v>1.3320000000000001</v>
          </cell>
          <cell r="GI11">
            <v>1.8839999999999999</v>
          </cell>
          <cell r="GJ11">
            <v>0.34599999999999997</v>
          </cell>
          <cell r="GK11">
            <v>1.5369999999999999</v>
          </cell>
          <cell r="GL11">
            <v>3.2530000000000001</v>
          </cell>
          <cell r="GM11">
            <v>1.365</v>
          </cell>
          <cell r="GN11">
            <v>1.889</v>
          </cell>
          <cell r="GO11">
            <v>3.2530000000000001</v>
          </cell>
          <cell r="GP11">
            <v>1.365</v>
          </cell>
          <cell r="GQ11">
            <v>1.889</v>
          </cell>
          <cell r="GR11">
            <v>0</v>
          </cell>
          <cell r="GS11">
            <v>0</v>
          </cell>
          <cell r="GT11">
            <v>0</v>
          </cell>
          <cell r="GU11">
            <v>14.888999999999999</v>
          </cell>
          <cell r="GV11">
            <v>8.7100000000000009</v>
          </cell>
          <cell r="GW11">
            <v>6.1790000000000003</v>
          </cell>
          <cell r="GX11">
            <v>14.888999999999999</v>
          </cell>
          <cell r="GY11">
            <v>8.7100000000000009</v>
          </cell>
          <cell r="GZ11">
            <v>6.1790000000000003</v>
          </cell>
          <cell r="HA11">
            <v>2.5979999999999999</v>
          </cell>
          <cell r="HB11">
            <v>0.94899999999999995</v>
          </cell>
          <cell r="HC11">
            <v>1.649</v>
          </cell>
          <cell r="HD11">
            <v>2.2890000000000001</v>
          </cell>
          <cell r="HE11">
            <v>2.2890000000000001</v>
          </cell>
          <cell r="HF11">
            <v>0</v>
          </cell>
          <cell r="HG11">
            <v>5.8230000000000004</v>
          </cell>
          <cell r="HH11">
            <v>2.581</v>
          </cell>
          <cell r="HI11">
            <v>3.242</v>
          </cell>
          <cell r="HJ11">
            <v>3.294</v>
          </cell>
          <cell r="HK11">
            <v>2.4390000000000001</v>
          </cell>
          <cell r="HL11">
            <v>0.85499999999999998</v>
          </cell>
          <cell r="HM11">
            <v>0.88400000000000001</v>
          </cell>
          <cell r="HN11">
            <v>0.45200000000000001</v>
          </cell>
          <cell r="HO11">
            <v>0.433</v>
          </cell>
          <cell r="HP11">
            <v>0.88400000000000001</v>
          </cell>
          <cell r="HQ11">
            <v>0.45200000000000001</v>
          </cell>
          <cell r="HR11">
            <v>0.433</v>
          </cell>
          <cell r="HS11">
            <v>0</v>
          </cell>
          <cell r="HT11">
            <v>0</v>
          </cell>
          <cell r="HU11">
            <v>0</v>
          </cell>
          <cell r="HV11">
            <v>6.5709999999999997</v>
          </cell>
          <cell r="HW11">
            <v>3.3359999999999999</v>
          </cell>
          <cell r="HX11">
            <v>3.2349999999999999</v>
          </cell>
          <cell r="HY11">
            <v>6.5709999999999997</v>
          </cell>
          <cell r="HZ11">
            <v>3.3359999999999999</v>
          </cell>
          <cell r="IA11">
            <v>3.2349999999999999</v>
          </cell>
          <cell r="IB11">
            <v>2.7280000000000002</v>
          </cell>
          <cell r="IC11">
            <v>1.39</v>
          </cell>
          <cell r="ID11">
            <v>1.3380000000000001</v>
          </cell>
          <cell r="IE11">
            <v>1.5229999999999999</v>
          </cell>
          <cell r="IF11">
            <v>0.36199999999999999</v>
          </cell>
          <cell r="IG11">
            <v>1.161</v>
          </cell>
          <cell r="IH11">
            <v>1.544</v>
          </cell>
          <cell r="II11">
            <v>1.173</v>
          </cell>
          <cell r="IJ11">
            <v>0.371</v>
          </cell>
          <cell r="IK11">
            <v>0.36499999999999999</v>
          </cell>
          <cell r="IL11">
            <v>0</v>
          </cell>
          <cell r="IM11">
            <v>0.36499999999999999</v>
          </cell>
          <cell r="IN11">
            <v>0.41099999999999998</v>
          </cell>
          <cell r="IO11">
            <v>0.41099999999999998</v>
          </cell>
          <cell r="IP11">
            <v>0</v>
          </cell>
          <cell r="IQ11">
            <v>0.41099999999999998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0">
        <row r="1">
          <cell r="B1" t="str">
            <v>Queensland ;  &gt;&gt; Too far to travel or transport problems ;  &gt;&gt; Aged 55-64 years ;  &gt; Males ;</v>
          </cell>
          <cell r="C1" t="str">
            <v>Queensland ;  &gt;&gt; Too far to travel or transport problems ;  &gt;&gt; Aged 55-64 years ;  &gt; Females ;</v>
          </cell>
          <cell r="D1" t="str">
            <v>Queensland ;  &gt;&gt; Too far to travel or transport problems ;  &gt;&gt; Aged 65 years and over ;  Persons ;</v>
          </cell>
          <cell r="E1" t="str">
            <v>Queensland ;  &gt;&gt; Too far to travel or transport problems ;  &gt;&gt; Aged 65 years and over ;  &gt; Males ;</v>
          </cell>
          <cell r="F1" t="str">
            <v>Queensland ;  &gt;&gt; Too far to travel or transport problems ;  &gt;&gt; Aged 65 years and over ;  &gt; Females ;</v>
          </cell>
          <cell r="G1" t="str">
            <v>Queensland ;  &gt;&gt; Own ill health or disability ;  Persons ;</v>
          </cell>
          <cell r="H1" t="str">
            <v>Queensland ;  &gt;&gt; Own ill health or disability ;  &gt; Males ;</v>
          </cell>
          <cell r="I1" t="str">
            <v>Queensland ;  &gt;&gt; Own ill health or disability ;  &gt; Females ;</v>
          </cell>
          <cell r="J1" t="str">
            <v>Queensland ;  &gt;&gt; Own ill health or disability ;  Aged 15-64 years ;  Persons ;</v>
          </cell>
          <cell r="K1" t="str">
            <v>Queensland ;  &gt;&gt; Own ill health or disability ;  Aged 15-64 years ;  &gt; Males ;</v>
          </cell>
          <cell r="L1" t="str">
            <v>Queensland ;  &gt;&gt; Own ill health or disability ;  Aged 15-64 years ;  &gt; Females ;</v>
          </cell>
          <cell r="M1" t="str">
            <v>Queensland ;  &gt;&gt; Own ill health or disability ;  &gt; Aged 15-24 years ;  Persons ;</v>
          </cell>
          <cell r="N1" t="str">
            <v>Queensland ;  &gt;&gt; Own ill health or disability ;  &gt; Aged 15-24 years ;  &gt; Males ;</v>
          </cell>
          <cell r="O1" t="str">
            <v>Queensland ;  &gt;&gt; Own ill health or disability ;  &gt; Aged 15-24 years ;  &gt; Females ;</v>
          </cell>
          <cell r="P1" t="str">
            <v>Queensland ;  &gt;&gt; Own ill health or disability ;  &gt; Aged 25-34 years ;  Persons ;</v>
          </cell>
          <cell r="Q1" t="str">
            <v>Queensland ;  &gt;&gt; Own ill health or disability ;  &gt; Aged 25-34 years ;  &gt; Males ;</v>
          </cell>
          <cell r="R1" t="str">
            <v>Queensland ;  &gt;&gt; Own ill health or disability ;  &gt; Aged 25-34 years ;  &gt; Females ;</v>
          </cell>
          <cell r="S1" t="str">
            <v>Queensland ;  &gt;&gt; Own ill health or disability ;  &gt; Aged 35-44 years ;  Persons ;</v>
          </cell>
          <cell r="T1" t="str">
            <v>Queensland ;  &gt;&gt; Own ill health or disability ;  &gt; Aged 35-44 years ;  &gt; Males ;</v>
          </cell>
          <cell r="U1" t="str">
            <v>Queensland ;  &gt;&gt; Own ill health or disability ;  &gt; Aged 35-44 years ;  &gt; Females ;</v>
          </cell>
          <cell r="V1" t="str">
            <v>Queensland ;  &gt;&gt; Own ill health or disability ;  &gt; Aged 45-54 years ;  Persons ;</v>
          </cell>
          <cell r="W1" t="str">
            <v>Queensland ;  &gt;&gt; Own ill health or disability ;  &gt; Aged 45-54 years ;  &gt; Males ;</v>
          </cell>
          <cell r="X1" t="str">
            <v>Queensland ;  &gt;&gt; Own ill health or disability ;  &gt; Aged 45-54 years ;  &gt; Females ;</v>
          </cell>
          <cell r="Y1" t="str">
            <v>Queensland ;  &gt;&gt; Own ill health or disability ;  &gt; Aged 55 years and over ;  Persons ;</v>
          </cell>
          <cell r="Z1" t="str">
            <v>Queensland ;  &gt;&gt; Own ill health or disability ;  &gt; Aged 55 years and over ;  &gt; Males ;</v>
          </cell>
          <cell r="AA1" t="str">
            <v>Queensland ;  &gt;&gt; Own ill health or disability ;  &gt; Aged 55 years and over ;  &gt; Females ;</v>
          </cell>
          <cell r="AB1" t="str">
            <v>Queensland ;  &gt;&gt; Own ill health or disability ;  &gt;&gt; Aged 55-64 years ;  Persons ;</v>
          </cell>
          <cell r="AC1" t="str">
            <v>Queensland ;  &gt;&gt; Own ill health or disability ;  &gt;&gt; Aged 55-64 years ;  &gt; Males ;</v>
          </cell>
          <cell r="AD1" t="str">
            <v>Queensland ;  &gt;&gt; Own ill health or disability ;  &gt;&gt; Aged 55-64 years ;  &gt; Females ;</v>
          </cell>
          <cell r="AE1" t="str">
            <v>Queensland ;  &gt;&gt; Own ill health or disability ;  &gt;&gt; Aged 65 years and over ;  Persons ;</v>
          </cell>
          <cell r="AF1" t="str">
            <v>Queensland ;  &gt;&gt; Own ill health or disability ;  &gt;&gt; Aged 65 years and over ;  &gt; Males ;</v>
          </cell>
          <cell r="AG1" t="str">
            <v>Queensland ;  &gt;&gt; Own ill health or disability ;  &gt;&gt; Aged 65 years and over ;  &gt; Females ;</v>
          </cell>
          <cell r="AH1" t="str">
            <v>Queensland ;  &gt;&gt; Language difficulties ;  Persons ;</v>
          </cell>
          <cell r="AI1" t="str">
            <v>Queensland ;  &gt;&gt; Language difficulties ;  &gt; Males ;</v>
          </cell>
          <cell r="AJ1" t="str">
            <v>Queensland ;  &gt;&gt; Language difficulties ;  &gt; Females ;</v>
          </cell>
          <cell r="AK1" t="str">
            <v>Queensland ;  &gt;&gt; Language difficulties ;  Aged 15-64 years ;  Persons ;</v>
          </cell>
          <cell r="AL1" t="str">
            <v>Queensland ;  &gt;&gt; Language difficulties ;  Aged 15-64 years ;  &gt; Males ;</v>
          </cell>
          <cell r="AM1" t="str">
            <v>Queensland ;  &gt;&gt; Language difficulties ;  Aged 15-64 years ;  &gt; Females ;</v>
          </cell>
          <cell r="AN1" t="str">
            <v>Queensland ;  &gt;&gt; Language difficulties ;  &gt; Aged 15-24 years ;  Persons ;</v>
          </cell>
          <cell r="AO1" t="str">
            <v>Queensland ;  &gt;&gt; Language difficulties ;  &gt; Aged 15-24 years ;  &gt; Males ;</v>
          </cell>
          <cell r="AP1" t="str">
            <v>Queensland ;  &gt;&gt; Language difficulties ;  &gt; Aged 15-24 years ;  &gt; Females ;</v>
          </cell>
          <cell r="AQ1" t="str">
            <v>Queensland ;  &gt;&gt; Language difficulties ;  &gt; Aged 25-34 years ;  Persons ;</v>
          </cell>
          <cell r="AR1" t="str">
            <v>Queensland ;  &gt;&gt; Language difficulties ;  &gt; Aged 25-34 years ;  &gt; Males ;</v>
          </cell>
          <cell r="AS1" t="str">
            <v>Queensland ;  &gt;&gt; Language difficulties ;  &gt; Aged 25-34 years ;  &gt; Females ;</v>
          </cell>
          <cell r="AT1" t="str">
            <v>Queensland ;  &gt;&gt; Language difficulties ;  &gt; Aged 35-44 years ;  Persons ;</v>
          </cell>
          <cell r="AU1" t="str">
            <v>Queensland ;  &gt;&gt; Language difficulties ;  &gt; Aged 35-44 years ;  &gt; Males ;</v>
          </cell>
          <cell r="AV1" t="str">
            <v>Queensland ;  &gt;&gt; Language difficulties ;  &gt; Aged 35-44 years ;  &gt; Females ;</v>
          </cell>
          <cell r="AW1" t="str">
            <v>Queensland ;  &gt;&gt; Language difficulties ;  &gt; Aged 45-54 years ;  Persons ;</v>
          </cell>
          <cell r="AX1" t="str">
            <v>Queensland ;  &gt;&gt; Language difficulties ;  &gt; Aged 45-54 years ;  &gt; Males ;</v>
          </cell>
          <cell r="AY1" t="str">
            <v>Queensland ;  &gt;&gt; Language difficulties ;  &gt; Aged 45-54 years ;  &gt; Females ;</v>
          </cell>
          <cell r="AZ1" t="str">
            <v>Queensland ;  &gt;&gt; Language difficulties ;  &gt; Aged 55 years and over ;  Persons ;</v>
          </cell>
          <cell r="BA1" t="str">
            <v>Queensland ;  &gt;&gt; Language difficulties ;  &gt; Aged 55 years and over ;  &gt; Males ;</v>
          </cell>
          <cell r="BB1" t="str">
            <v>Queensland ;  &gt;&gt; Language difficulties ;  &gt; Aged 55 years and over ;  &gt; Females ;</v>
          </cell>
          <cell r="BC1" t="str">
            <v>Queensland ;  &gt;&gt; Language difficulties ;  &gt;&gt; Aged 55-64 years ;  Persons ;</v>
          </cell>
          <cell r="BD1" t="str">
            <v>Queensland ;  &gt;&gt; Language difficulties ;  &gt;&gt; Aged 55-64 years ;  &gt; Males ;</v>
          </cell>
          <cell r="BE1" t="str">
            <v>Queensland ;  &gt;&gt; Language difficulties ;  &gt;&gt; Aged 55-64 years ;  &gt; Females ;</v>
          </cell>
          <cell r="BF1" t="str">
            <v>Queensland ;  &gt;&gt; Language difficulties ;  &gt;&gt; Aged 65 years and over ;  Persons ;</v>
          </cell>
          <cell r="BG1" t="str">
            <v>Queensland ;  &gt;&gt; Language difficulties ;  &gt;&gt; Aged 65 years and over ;  &gt; Males ;</v>
          </cell>
          <cell r="BH1" t="str">
            <v>Queensland ;  &gt;&gt; Language difficulties ;  &gt;&gt; Aged 65 years and over ;  &gt; Females ;</v>
          </cell>
          <cell r="BI1" t="str">
            <v>Queensland ;  &gt;&gt; No jobs with suitable hours ;  Persons ;</v>
          </cell>
          <cell r="BJ1" t="str">
            <v>Queensland ;  &gt;&gt; No jobs with suitable hours ;  &gt; Males ;</v>
          </cell>
          <cell r="BK1" t="str">
            <v>Queensland ;  &gt;&gt; No jobs with suitable hours ;  &gt; Females ;</v>
          </cell>
          <cell r="BL1" t="str">
            <v>Queensland ;  &gt;&gt; No jobs with suitable hours ;  Aged 15-64 years ;  Persons ;</v>
          </cell>
          <cell r="BM1" t="str">
            <v>Queensland ;  &gt;&gt; No jobs with suitable hours ;  Aged 15-64 years ;  &gt; Males ;</v>
          </cell>
          <cell r="BN1" t="str">
            <v>Queensland ;  &gt;&gt; No jobs with suitable hours ;  Aged 15-64 years ;  &gt; Females ;</v>
          </cell>
          <cell r="BO1" t="str">
            <v>Queensland ;  &gt;&gt; No jobs with suitable hours ;  &gt; Aged 15-24 years ;  Persons ;</v>
          </cell>
          <cell r="BP1" t="str">
            <v>Queensland ;  &gt;&gt; No jobs with suitable hours ;  &gt; Aged 15-24 years ;  &gt; Males ;</v>
          </cell>
          <cell r="BQ1" t="str">
            <v>Queensland ;  &gt;&gt; No jobs with suitable hours ;  &gt; Aged 15-24 years ;  &gt; Females ;</v>
          </cell>
          <cell r="BR1" t="str">
            <v>Queensland ;  &gt;&gt; No jobs with suitable hours ;  &gt; Aged 25-34 years ;  Persons ;</v>
          </cell>
          <cell r="BS1" t="str">
            <v>Queensland ;  &gt;&gt; No jobs with suitable hours ;  &gt; Aged 25-34 years ;  &gt; Males ;</v>
          </cell>
          <cell r="BT1" t="str">
            <v>Queensland ;  &gt;&gt; No jobs with suitable hours ;  &gt; Aged 25-34 years ;  &gt; Females ;</v>
          </cell>
          <cell r="BU1" t="str">
            <v>Queensland ;  &gt;&gt; No jobs with suitable hours ;  &gt; Aged 35-44 years ;  Persons ;</v>
          </cell>
          <cell r="BV1" t="str">
            <v>Queensland ;  &gt;&gt; No jobs with suitable hours ;  &gt; Aged 35-44 years ;  &gt; Males ;</v>
          </cell>
          <cell r="BW1" t="str">
            <v>Queensland ;  &gt;&gt; No jobs with suitable hours ;  &gt; Aged 35-44 years ;  &gt; Females ;</v>
          </cell>
          <cell r="BX1" t="str">
            <v>Queensland ;  &gt;&gt; No jobs with suitable hours ;  &gt; Aged 45-54 years ;  Persons ;</v>
          </cell>
          <cell r="BY1" t="str">
            <v>Queensland ;  &gt;&gt; No jobs with suitable hours ;  &gt; Aged 45-54 years ;  &gt; Males ;</v>
          </cell>
          <cell r="BZ1" t="str">
            <v>Queensland ;  &gt;&gt; No jobs with suitable hours ;  &gt; Aged 45-54 years ;  &gt; Females ;</v>
          </cell>
          <cell r="CA1" t="str">
            <v>Queensland ;  &gt;&gt; No jobs with suitable hours ;  &gt; Aged 55 years and over ;  Persons ;</v>
          </cell>
          <cell r="CB1" t="str">
            <v>Queensland ;  &gt;&gt; No jobs with suitable hours ;  &gt; Aged 55 years and over ;  &gt; Males ;</v>
          </cell>
          <cell r="CC1" t="str">
            <v>Queensland ;  &gt;&gt; No jobs with suitable hours ;  &gt; Aged 55 years and over ;  &gt; Females ;</v>
          </cell>
          <cell r="CD1" t="str">
            <v>Queensland ;  &gt;&gt; No jobs with suitable hours ;  &gt;&gt; Aged 55-64 years ;  Persons ;</v>
          </cell>
          <cell r="CE1" t="str">
            <v>Queensland ;  &gt;&gt; No jobs with suitable hours ;  &gt;&gt; Aged 55-64 years ;  &gt; Males ;</v>
          </cell>
          <cell r="CF1" t="str">
            <v>Queensland ;  &gt;&gt; No jobs with suitable hours ;  &gt;&gt; Aged 55-64 years ;  &gt; Females ;</v>
          </cell>
          <cell r="CG1" t="str">
            <v>Queensland ;  &gt;&gt; No jobs with suitable hours ;  &gt;&gt; Aged 65 years and over ;  Persons ;</v>
          </cell>
          <cell r="CH1" t="str">
            <v>Queensland ;  &gt;&gt; No jobs with suitable hours ;  &gt;&gt; Aged 65 years and over ;  &gt; Males ;</v>
          </cell>
          <cell r="CI1" t="str">
            <v>Queensland ;  &gt;&gt; No jobs with suitable hours ;  &gt;&gt; Aged 65 years and over ;  &gt; Females ;</v>
          </cell>
          <cell r="CJ1" t="str">
            <v>Queensland ;  &gt;&gt; Child care or other family considerations ;  Persons ;</v>
          </cell>
          <cell r="CK1" t="str">
            <v>Queensland ;  &gt;&gt; Child care or other family considerations ;  &gt; Males ;</v>
          </cell>
          <cell r="CL1" t="str">
            <v>Queensland ;  &gt;&gt; Child care or other family considerations ;  &gt; Females ;</v>
          </cell>
          <cell r="CM1" t="str">
            <v>Queensland ;  &gt;&gt; Child care or other family considerations ;  Aged 15-64 years ;  Persons ;</v>
          </cell>
          <cell r="CN1" t="str">
            <v>Queensland ;  &gt;&gt; Child care or other family considerations ;  Aged 15-64 years ;  &gt; Males ;</v>
          </cell>
          <cell r="CO1" t="str">
            <v>Queensland ;  &gt;&gt; Child care or other family considerations ;  Aged 15-64 years ;  &gt; Females ;</v>
          </cell>
          <cell r="CP1" t="str">
            <v>Queensland ;  &gt;&gt; Child care or other family considerations ;  &gt; Aged 15-24 years ;  Persons ;</v>
          </cell>
          <cell r="CQ1" t="str">
            <v>Queensland ;  &gt;&gt; Child care or other family considerations ;  &gt; Aged 15-24 years ;  &gt; Males ;</v>
          </cell>
          <cell r="CR1" t="str">
            <v>Queensland ;  &gt;&gt; Child care or other family considerations ;  &gt; Aged 15-24 years ;  &gt; Females ;</v>
          </cell>
          <cell r="CS1" t="str">
            <v>Queensland ;  &gt;&gt; Child care or other family considerations ;  &gt; Aged 25-34 years ;  Persons ;</v>
          </cell>
          <cell r="CT1" t="str">
            <v>Queensland ;  &gt;&gt; Child care or other family considerations ;  &gt; Aged 25-34 years ;  &gt; Males ;</v>
          </cell>
          <cell r="CU1" t="str">
            <v>Queensland ;  &gt;&gt; Child care or other family considerations ;  &gt; Aged 25-34 years ;  &gt; Females ;</v>
          </cell>
          <cell r="CV1" t="str">
            <v>Queensland ;  &gt;&gt; Child care or other family considerations ;  &gt; Aged 35-44 years ;  Persons ;</v>
          </cell>
          <cell r="CW1" t="str">
            <v>Queensland ;  &gt;&gt; Child care or other family considerations ;  &gt; Aged 35-44 years ;  &gt; Males ;</v>
          </cell>
          <cell r="CX1" t="str">
            <v>Queensland ;  &gt;&gt; Child care or other family considerations ;  &gt; Aged 35-44 years ;  &gt; Females ;</v>
          </cell>
          <cell r="CY1" t="str">
            <v>Queensland ;  &gt;&gt; Child care or other family considerations ;  &gt; Aged 45-54 years ;  Persons ;</v>
          </cell>
          <cell r="CZ1" t="str">
            <v>Queensland ;  &gt;&gt; Child care or other family considerations ;  &gt; Aged 45-54 years ;  &gt; Males ;</v>
          </cell>
          <cell r="DA1" t="str">
            <v>Queensland ;  &gt;&gt; Child care or other family considerations ;  &gt; Aged 45-54 years ;  &gt; Females ;</v>
          </cell>
          <cell r="DB1" t="str">
            <v>Queensland ;  &gt;&gt; Child care or other family considerations ;  &gt; Aged 55 years and over ;  Persons ;</v>
          </cell>
          <cell r="DC1" t="str">
            <v>Queensland ;  &gt;&gt; Child care or other family considerations ;  &gt; Aged 55 years and over ;  &gt; Males ;</v>
          </cell>
          <cell r="DD1" t="str">
            <v>Queensland ;  &gt;&gt; Child care or other family considerations ;  &gt; Aged 55 years and over ;  &gt; Females ;</v>
          </cell>
          <cell r="DE1" t="str">
            <v>Queensland ;  &gt;&gt; Child care or other family considerations ;  &gt;&gt; Aged 55-64 years ;  Persons ;</v>
          </cell>
          <cell r="DF1" t="str">
            <v>Queensland ;  &gt;&gt; Child care or other family considerations ;  &gt;&gt; Aged 55-64 years ;  &gt; Males ;</v>
          </cell>
          <cell r="DG1" t="str">
            <v>Queensland ;  &gt;&gt; Child care or other family considerations ;  &gt;&gt; Aged 55-64 years ;  &gt; Females ;</v>
          </cell>
          <cell r="DH1" t="str">
            <v>Queensland ;  &gt;&gt; Child care or other family considerations ;  &gt;&gt; Aged 65 years and over ;  Persons ;</v>
          </cell>
          <cell r="DI1" t="str">
            <v>Queensland ;  &gt;&gt; Child care or other family considerations ;  &gt;&gt; Aged 65 years and over ;  &gt; Males ;</v>
          </cell>
          <cell r="DJ1" t="str">
            <v>Queensland ;  &gt;&gt; Child care or other family considerations ;  &gt;&gt; Aged 65 years and over ;  &gt; Females ;</v>
          </cell>
          <cell r="DK1" t="str">
            <v>Queensland ;  &gt;&gt; No feedback from employers ;  Persons ;</v>
          </cell>
          <cell r="DL1" t="str">
            <v>Queensland ;  &gt;&gt; No feedback from employers ;  &gt; Males ;</v>
          </cell>
          <cell r="DM1" t="str">
            <v>Queensland ;  &gt;&gt; No feedback from employers ;  &gt; Females ;</v>
          </cell>
          <cell r="DN1" t="str">
            <v>Queensland ;  &gt;&gt; No feedback from employers ;  Aged 15-64 years ;  Persons ;</v>
          </cell>
          <cell r="DO1" t="str">
            <v>Queensland ;  &gt;&gt; No feedback from employers ;  Aged 15-64 years ;  &gt; Males ;</v>
          </cell>
          <cell r="DP1" t="str">
            <v>Queensland ;  &gt;&gt; No feedback from employers ;  Aged 15-64 years ;  &gt; Females ;</v>
          </cell>
          <cell r="DQ1" t="str">
            <v>Queensland ;  &gt;&gt; No feedback from employers ;  &gt; Aged 15-24 years ;  Persons ;</v>
          </cell>
          <cell r="DR1" t="str">
            <v>Queensland ;  &gt;&gt; No feedback from employers ;  &gt; Aged 15-24 years ;  &gt; Males ;</v>
          </cell>
          <cell r="DS1" t="str">
            <v>Queensland ;  &gt;&gt; No feedback from employers ;  &gt; Aged 15-24 years ;  &gt; Females ;</v>
          </cell>
          <cell r="DT1" t="str">
            <v>Queensland ;  &gt;&gt; No feedback from employers ;  &gt; Aged 25-34 years ;  Persons ;</v>
          </cell>
          <cell r="DU1" t="str">
            <v>Queensland ;  &gt;&gt; No feedback from employers ;  &gt; Aged 25-34 years ;  &gt; Males ;</v>
          </cell>
          <cell r="DV1" t="str">
            <v>Queensland ;  &gt;&gt; No feedback from employers ;  &gt; Aged 25-34 years ;  &gt; Females ;</v>
          </cell>
          <cell r="DW1" t="str">
            <v>Queensland ;  &gt;&gt; No feedback from employers ;  &gt; Aged 35-44 years ;  Persons ;</v>
          </cell>
          <cell r="DX1" t="str">
            <v>Queensland ;  &gt;&gt; No feedback from employers ;  &gt; Aged 35-44 years ;  &gt; Males ;</v>
          </cell>
          <cell r="DY1" t="str">
            <v>Queensland ;  &gt;&gt; No feedback from employers ;  &gt; Aged 35-44 years ;  &gt; Females ;</v>
          </cell>
          <cell r="DZ1" t="str">
            <v>Queensland ;  &gt;&gt; No feedback from employers ;  &gt; Aged 45-54 years ;  Persons ;</v>
          </cell>
          <cell r="EA1" t="str">
            <v>Queensland ;  &gt;&gt; No feedback from employers ;  &gt; Aged 45-54 years ;  &gt; Males ;</v>
          </cell>
          <cell r="EB1" t="str">
            <v>Queensland ;  &gt;&gt; No feedback from employers ;  &gt; Aged 45-54 years ;  &gt; Females ;</v>
          </cell>
          <cell r="EC1" t="str">
            <v>Queensland ;  &gt;&gt; No feedback from employers ;  &gt; Aged 55 years and over ;  Persons ;</v>
          </cell>
          <cell r="ED1" t="str">
            <v>Queensland ;  &gt;&gt; No feedback from employers ;  &gt; Aged 55 years and over ;  &gt; Males ;</v>
          </cell>
          <cell r="EE1" t="str">
            <v>Queensland ;  &gt;&gt; No feedback from employers ;  &gt; Aged 55 years and over ;  &gt; Females ;</v>
          </cell>
          <cell r="EF1" t="str">
            <v>Queensland ;  &gt;&gt; No feedback from employers ;  &gt;&gt; Aged 55-64 years ;  Persons ;</v>
          </cell>
          <cell r="EG1" t="str">
            <v>Queensland ;  &gt;&gt; No feedback from employers ;  &gt;&gt; Aged 55-64 years ;  &gt; Males ;</v>
          </cell>
          <cell r="EH1" t="str">
            <v>Queensland ;  &gt;&gt; No feedback from employers ;  &gt;&gt; Aged 55-64 years ;  &gt; Females ;</v>
          </cell>
          <cell r="EI1" t="str">
            <v>Queensland ;  &gt;&gt; No feedback from employers ;  &gt;&gt; Aged 65 years and over ;  Persons ;</v>
          </cell>
          <cell r="EJ1" t="str">
            <v>Queensland ;  &gt;&gt; No feedback from employers ;  &gt;&gt; Aged 65 years and over ;  &gt; Males ;</v>
          </cell>
          <cell r="EK1" t="str">
            <v>Queensland ;  &gt;&gt; No feedback from employers ;  &gt;&gt; Aged 65 years and over ;  &gt; Females ;</v>
          </cell>
          <cell r="EL1" t="str">
            <v>Queensland ;  &gt;&gt; Other difficulties ;  Persons ;</v>
          </cell>
          <cell r="EM1" t="str">
            <v>Queensland ;  &gt;&gt; Other difficulties ;  &gt; Males ;</v>
          </cell>
          <cell r="EN1" t="str">
            <v>Queensland ;  &gt;&gt; Other difficulties ;  &gt; Females ;</v>
          </cell>
          <cell r="EO1" t="str">
            <v>Queensland ;  &gt;&gt; Other difficulties ;  Aged 15-64 years ;  Persons ;</v>
          </cell>
          <cell r="EP1" t="str">
            <v>Queensland ;  &gt;&gt; Other difficulties ;  Aged 15-64 years ;  &gt; Males ;</v>
          </cell>
          <cell r="EQ1" t="str">
            <v>Queensland ;  &gt;&gt; Other difficulties ;  Aged 15-64 years ;  &gt; Females ;</v>
          </cell>
          <cell r="ER1" t="str">
            <v>Queensland ;  &gt;&gt; Other difficulties ;  &gt; Aged 15-24 years ;  Persons ;</v>
          </cell>
          <cell r="ES1" t="str">
            <v>Queensland ;  &gt;&gt; Other difficulties ;  &gt; Aged 15-24 years ;  &gt; Males ;</v>
          </cell>
          <cell r="ET1" t="str">
            <v>Queensland ;  &gt;&gt; Other difficulties ;  &gt; Aged 15-24 years ;  &gt; Females ;</v>
          </cell>
          <cell r="EU1" t="str">
            <v>Queensland ;  &gt;&gt; Other difficulties ;  &gt; Aged 25-34 years ;  Persons ;</v>
          </cell>
          <cell r="EV1" t="str">
            <v>Queensland ;  &gt;&gt; Other difficulties ;  &gt; Aged 25-34 years ;  &gt; Males ;</v>
          </cell>
          <cell r="EW1" t="str">
            <v>Queensland ;  &gt;&gt; Other difficulties ;  &gt; Aged 25-34 years ;  &gt; Females ;</v>
          </cell>
          <cell r="EX1" t="str">
            <v>Queensland ;  &gt;&gt; Other difficulties ;  &gt; Aged 35-44 years ;  Persons ;</v>
          </cell>
          <cell r="EY1" t="str">
            <v>Queensland ;  &gt;&gt; Other difficulties ;  &gt; Aged 35-44 years ;  &gt; Males ;</v>
          </cell>
          <cell r="EZ1" t="str">
            <v>Queensland ;  &gt;&gt; Other difficulties ;  &gt; Aged 35-44 years ;  &gt; Females ;</v>
          </cell>
          <cell r="FA1" t="str">
            <v>Queensland ;  &gt;&gt; Other difficulties ;  &gt; Aged 45-54 years ;  Persons ;</v>
          </cell>
          <cell r="FB1" t="str">
            <v>Queensland ;  &gt;&gt; Other difficulties ;  &gt; Aged 45-54 years ;  &gt; Males ;</v>
          </cell>
          <cell r="FC1" t="str">
            <v>Queensland ;  &gt;&gt; Other difficulties ;  &gt; Aged 45-54 years ;  &gt; Females ;</v>
          </cell>
          <cell r="FD1" t="str">
            <v>Queensland ;  &gt;&gt; Other difficulties ;  &gt; Aged 55 years and over ;  Persons ;</v>
          </cell>
          <cell r="FE1" t="str">
            <v>Queensland ;  &gt;&gt; Other difficulties ;  &gt; Aged 55 years and over ;  &gt; Males ;</v>
          </cell>
          <cell r="FF1" t="str">
            <v>Queensland ;  &gt;&gt; Other difficulties ;  &gt; Aged 55 years and over ;  &gt; Females ;</v>
          </cell>
          <cell r="FG1" t="str">
            <v>Queensland ;  &gt;&gt; Other difficulties ;  &gt;&gt; Aged 55-64 years ;  Persons ;</v>
          </cell>
          <cell r="FH1" t="str">
            <v>Queensland ;  &gt;&gt; Other difficulties ;  &gt;&gt; Aged 55-64 years ;  &gt; Males ;</v>
          </cell>
          <cell r="FI1" t="str">
            <v>Queensland ;  &gt;&gt; Other difficulties ;  &gt;&gt; Aged 55-64 years ;  &gt; Females ;</v>
          </cell>
          <cell r="FJ1" t="str">
            <v>Queensland ;  &gt;&gt; Other difficulties ;  &gt;&gt; Aged 65 years and over ;  Persons ;</v>
          </cell>
          <cell r="FK1" t="str">
            <v>Queensland ;  &gt;&gt; Other difficulties ;  &gt;&gt; Aged 65 years and over ;  &gt; Males ;</v>
          </cell>
          <cell r="FL1" t="str">
            <v>Queensland ;  &gt;&gt; Other difficulties ;  &gt;&gt; Aged 65 years and over ;  &gt; Females ;</v>
          </cell>
          <cell r="FM1" t="str">
            <v>Queensland ;  &gt; Did not have difficulty finding work ;  Persons ;</v>
          </cell>
          <cell r="FN1" t="str">
            <v>Queensland ;  &gt; Did not have difficulty finding work ;  &gt; Males ;</v>
          </cell>
          <cell r="FO1" t="str">
            <v>Queensland ;  &gt; Did not have difficulty finding work ;  &gt; Females ;</v>
          </cell>
          <cell r="FP1" t="str">
            <v>Queensland ;  &gt; Did not have difficulty finding work ;  Aged 15-64 years ;  Persons ;</v>
          </cell>
          <cell r="FQ1" t="str">
            <v>Queensland ;  &gt; Did not have difficulty finding work ;  Aged 15-64 years ;  &gt; Males ;</v>
          </cell>
          <cell r="FR1" t="str">
            <v>Queensland ;  &gt; Did not have difficulty finding work ;  Aged 15-64 years ;  &gt; Females ;</v>
          </cell>
          <cell r="FS1" t="str">
            <v>Queensland ;  &gt; Did not have difficulty finding work ;  &gt; Aged 15-24 years ;  Persons ;</v>
          </cell>
          <cell r="FT1" t="str">
            <v>Queensland ;  &gt; Did not have difficulty finding work ;  &gt; Aged 15-24 years ;  &gt; Males ;</v>
          </cell>
          <cell r="FU1" t="str">
            <v>Queensland ;  &gt; Did not have difficulty finding work ;  &gt; Aged 15-24 years ;  &gt; Females ;</v>
          </cell>
          <cell r="FV1" t="str">
            <v>Queensland ;  &gt; Did not have difficulty finding work ;  &gt; Aged 25-34 years ;  Persons ;</v>
          </cell>
          <cell r="FW1" t="str">
            <v>Queensland ;  &gt; Did not have difficulty finding work ;  &gt; Aged 25-34 years ;  &gt; Males ;</v>
          </cell>
          <cell r="FX1" t="str">
            <v>Queensland ;  &gt; Did not have difficulty finding work ;  &gt; Aged 25-34 years ;  &gt; Females ;</v>
          </cell>
          <cell r="FY1" t="str">
            <v>Queensland ;  &gt; Did not have difficulty finding work ;  &gt; Aged 35-44 years ;  Persons ;</v>
          </cell>
          <cell r="FZ1" t="str">
            <v>Queensland ;  &gt; Did not have difficulty finding work ;  &gt; Aged 35-44 years ;  &gt; Males ;</v>
          </cell>
          <cell r="GA1" t="str">
            <v>Queensland ;  &gt; Did not have difficulty finding work ;  &gt; Aged 35-44 years ;  &gt; Females ;</v>
          </cell>
          <cell r="GB1" t="str">
            <v>Queensland ;  &gt; Did not have difficulty finding work ;  &gt; Aged 45-54 years ;  Persons ;</v>
          </cell>
          <cell r="GC1" t="str">
            <v>Queensland ;  &gt; Did not have difficulty finding work ;  &gt; Aged 45-54 years ;  &gt; Males ;</v>
          </cell>
          <cell r="GD1" t="str">
            <v>Queensland ;  &gt; Did not have difficulty finding work ;  &gt; Aged 45-54 years ;  &gt; Females ;</v>
          </cell>
          <cell r="GE1" t="str">
            <v>Queensland ;  &gt; Did not have difficulty finding work ;  &gt; Aged 55 years and over ;  Persons ;</v>
          </cell>
          <cell r="GF1" t="str">
            <v>Queensland ;  &gt; Did not have difficulty finding work ;  &gt; Aged 55 years and over ;  &gt; Males ;</v>
          </cell>
          <cell r="GG1" t="str">
            <v>Queensland ;  &gt; Did not have difficulty finding work ;  &gt; Aged 55 years and over ;  &gt; Females ;</v>
          </cell>
          <cell r="GH1" t="str">
            <v>Queensland ;  &gt; Did not have difficulty finding work ;  &gt;&gt; Aged 55-64 years ;  Persons ;</v>
          </cell>
          <cell r="GI1" t="str">
            <v>Queensland ;  &gt; Did not have difficulty finding work ;  &gt;&gt; Aged 55-64 years ;  &gt; Males ;</v>
          </cell>
          <cell r="GJ1" t="str">
            <v>Queensland ;  &gt; Did not have difficulty finding work ;  &gt;&gt; Aged 55-64 years ;  &gt; Females ;</v>
          </cell>
          <cell r="GK1" t="str">
            <v>Queensland ;  &gt; Did not have difficulty finding work ;  &gt;&gt; Aged 65 years and over ;  Persons ;</v>
          </cell>
          <cell r="GL1" t="str">
            <v>Queensland ;  &gt; Did not have difficulty finding work ;  &gt;&gt; Aged 65 years and over ;  &gt; Males ;</v>
          </cell>
          <cell r="GM1" t="str">
            <v>Queensland ;  &gt; Did not have difficulty finding work ;  &gt;&gt; Aged 65 years and over ;  &gt; Females ;</v>
          </cell>
          <cell r="GN1" t="str">
            <v>South Australia ;  Unemployed total ;  Persons ;</v>
          </cell>
          <cell r="GO1" t="str">
            <v>South Australia ;  Unemployed total ;  &gt; Males ;</v>
          </cell>
          <cell r="GP1" t="str">
            <v>South Australia ;  Unemployed total ;  &gt; Females ;</v>
          </cell>
          <cell r="GQ1" t="str">
            <v>South Australia ;  Unemployed total ;  Aged 15-64 years ;  Persons ;</v>
          </cell>
          <cell r="GR1" t="str">
            <v>South Australia ;  Unemployed total ;  Aged 15-64 years ;  &gt; Males ;</v>
          </cell>
          <cell r="GS1" t="str">
            <v>South Australia ;  Unemployed total ;  Aged 15-64 years ;  &gt; Females ;</v>
          </cell>
          <cell r="GT1" t="str">
            <v>South Australia ;  Unemployed total ;  &gt; Aged 15-24 years ;  Persons ;</v>
          </cell>
          <cell r="GU1" t="str">
            <v>South Australia ;  Unemployed total ;  &gt; Aged 15-24 years ;  &gt; Males ;</v>
          </cell>
          <cell r="GV1" t="str">
            <v>South Australia ;  Unemployed total ;  &gt; Aged 15-24 years ;  &gt; Females ;</v>
          </cell>
          <cell r="GW1" t="str">
            <v>South Australia ;  Unemployed total ;  &gt; Aged 25-34 years ;  Persons ;</v>
          </cell>
          <cell r="GX1" t="str">
            <v>South Australia ;  Unemployed total ;  &gt; Aged 25-34 years ;  &gt; Males ;</v>
          </cell>
          <cell r="GY1" t="str">
            <v>South Australia ;  Unemployed total ;  &gt; Aged 25-34 years ;  &gt; Females ;</v>
          </cell>
          <cell r="GZ1" t="str">
            <v>South Australia ;  Unemployed total ;  &gt; Aged 35-44 years ;  Persons ;</v>
          </cell>
          <cell r="HA1" t="str">
            <v>South Australia ;  Unemployed total ;  &gt; Aged 35-44 years ;  &gt; Males ;</v>
          </cell>
          <cell r="HB1" t="str">
            <v>South Australia ;  Unemployed total ;  &gt; Aged 35-44 years ;  &gt; Females ;</v>
          </cell>
          <cell r="HC1" t="str">
            <v>South Australia ;  Unemployed total ;  &gt; Aged 45-54 years ;  Persons ;</v>
          </cell>
          <cell r="HD1" t="str">
            <v>South Australia ;  Unemployed total ;  &gt; Aged 45-54 years ;  &gt; Males ;</v>
          </cell>
          <cell r="HE1" t="str">
            <v>South Australia ;  Unemployed total ;  &gt; Aged 45-54 years ;  &gt; Females ;</v>
          </cell>
          <cell r="HF1" t="str">
            <v>South Australia ;  Unemployed total ;  &gt; Aged 55 years and over ;  Persons ;</v>
          </cell>
          <cell r="HG1" t="str">
            <v>South Australia ;  Unemployed total ;  &gt; Aged 55 years and over ;  &gt; Males ;</v>
          </cell>
          <cell r="HH1" t="str">
            <v>South Australia ;  Unemployed total ;  &gt; Aged 55 years and over ;  &gt; Females ;</v>
          </cell>
          <cell r="HI1" t="str">
            <v>South Australia ;  Unemployed total ;  &gt;&gt; Aged 55-64 years ;  Persons ;</v>
          </cell>
          <cell r="HJ1" t="str">
            <v>South Australia ;  Unemployed total ;  &gt;&gt; Aged 55-64 years ;  &gt; Males ;</v>
          </cell>
          <cell r="HK1" t="str">
            <v>South Australia ;  Unemployed total ;  &gt;&gt; Aged 55-64 years ;  &gt; Females ;</v>
          </cell>
          <cell r="HL1" t="str">
            <v>South Australia ;  Unemployed total ;  &gt;&gt; Aged 65 years and over ;  Persons ;</v>
          </cell>
          <cell r="HM1" t="str">
            <v>South Australia ;  Unemployed total ;  &gt;&gt; Aged 65 years and over ;  &gt; Males ;</v>
          </cell>
          <cell r="HN1" t="str">
            <v>South Australia ;  Unemployed total ;  &gt;&gt; Aged 65 years and over ;  &gt; Females ;</v>
          </cell>
          <cell r="HO1" t="str">
            <v>South Australia ;  &gt; Had difficulty finding work ;  Persons ;</v>
          </cell>
          <cell r="HP1" t="str">
            <v>South Australia ;  &gt; Had difficulty finding work ;  &gt; Males ;</v>
          </cell>
          <cell r="HQ1" t="str">
            <v>South Australia ;  &gt; Had difficulty finding work ;  &gt; Females ;</v>
          </cell>
          <cell r="HR1" t="str">
            <v>South Australia ;  &gt; Had difficulty finding work ;  Aged 15-64 years ;  Persons ;</v>
          </cell>
          <cell r="HS1" t="str">
            <v>South Australia ;  &gt; Had difficulty finding work ;  Aged 15-64 years ;  &gt; Males ;</v>
          </cell>
          <cell r="HT1" t="str">
            <v>South Australia ;  &gt; Had difficulty finding work ;  Aged 15-64 years ;  &gt; Females ;</v>
          </cell>
          <cell r="HU1" t="str">
            <v>South Australia ;  &gt; Had difficulty finding work ;  &gt; Aged 15-24 years ;  Persons ;</v>
          </cell>
          <cell r="HV1" t="str">
            <v>South Australia ;  &gt; Had difficulty finding work ;  &gt; Aged 15-24 years ;  &gt; Males ;</v>
          </cell>
          <cell r="HW1" t="str">
            <v>South Australia ;  &gt; Had difficulty finding work ;  &gt; Aged 15-24 years ;  &gt; Females ;</v>
          </cell>
          <cell r="HX1" t="str">
            <v>South Australia ;  &gt; Had difficulty finding work ;  &gt; Aged 25-34 years ;  Persons ;</v>
          </cell>
          <cell r="HY1" t="str">
            <v>South Australia ;  &gt; Had difficulty finding work ;  &gt; Aged 25-34 years ;  &gt; Males ;</v>
          </cell>
          <cell r="HZ1" t="str">
            <v>South Australia ;  &gt; Had difficulty finding work ;  &gt; Aged 25-34 years ;  &gt; Females ;</v>
          </cell>
          <cell r="IA1" t="str">
            <v>South Australia ;  &gt; Had difficulty finding work ;  &gt; Aged 35-44 years ;  Persons ;</v>
          </cell>
          <cell r="IB1" t="str">
            <v>South Australia ;  &gt; Had difficulty finding work ;  &gt; Aged 35-44 years ;  &gt; Males ;</v>
          </cell>
          <cell r="IC1" t="str">
            <v>South Australia ;  &gt; Had difficulty finding work ;  &gt; Aged 35-44 years ;  &gt; Females ;</v>
          </cell>
          <cell r="ID1" t="str">
            <v>South Australia ;  &gt; Had difficulty finding work ;  &gt; Aged 45-54 years ;  Persons ;</v>
          </cell>
          <cell r="IE1" t="str">
            <v>South Australia ;  &gt; Had difficulty finding work ;  &gt; Aged 45-54 years ;  &gt; Males ;</v>
          </cell>
          <cell r="IF1" t="str">
            <v>South Australia ;  &gt; Had difficulty finding work ;  &gt; Aged 45-54 years ;  &gt; Females ;</v>
          </cell>
          <cell r="IG1" t="str">
            <v>South Australia ;  &gt; Had difficulty finding work ;  &gt; Aged 55 years and over ;  Persons ;</v>
          </cell>
          <cell r="IH1" t="str">
            <v>South Australia ;  &gt; Had difficulty finding work ;  &gt; Aged 55 years and over ;  &gt; Males ;</v>
          </cell>
          <cell r="II1" t="str">
            <v>South Australia ;  &gt; Had difficulty finding work ;  &gt; Aged 55 years and over ;  &gt; Females ;</v>
          </cell>
          <cell r="IJ1" t="str">
            <v>South Australia ;  &gt; Had difficulty finding work ;  &gt;&gt; Aged 55-64 years ;  Persons ;</v>
          </cell>
          <cell r="IK1" t="str">
            <v>South Australia ;  &gt; Had difficulty finding work ;  &gt;&gt; Aged 55-64 years ;  &gt; Males ;</v>
          </cell>
          <cell r="IL1" t="str">
            <v>South Australia ;  &gt; Had difficulty finding work ;  &gt;&gt; Aged 55-64 years ;  &gt; Females ;</v>
          </cell>
          <cell r="IM1" t="str">
            <v>South Australia ;  &gt; Had difficulty finding work ;  &gt;&gt; Aged 65 years and over ;  Persons ;</v>
          </cell>
          <cell r="IN1" t="str">
            <v>South Australia ;  &gt; Had difficulty finding work ;  &gt;&gt; Aged 65 years and over ;  &gt; Males ;</v>
          </cell>
          <cell r="IO1" t="str">
            <v>South Australia ;  &gt; Had difficulty finding work ;  &gt;&gt; Aged 65 years and over ;  &gt; Females ;</v>
          </cell>
          <cell r="IP1" t="str">
            <v>South Australia ;  &gt;&gt; Too many applicants for available jobs ;  Persons ;</v>
          </cell>
          <cell r="IQ1" t="str">
            <v>South Australia ;  &gt;&gt; Too many applicants for available jobs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A126250826K</v>
          </cell>
          <cell r="C10" t="str">
            <v>A126243698W</v>
          </cell>
          <cell r="D10" t="str">
            <v>A126236282K</v>
          </cell>
          <cell r="E10" t="str">
            <v>A126250538T</v>
          </cell>
          <cell r="F10" t="str">
            <v>A126243410X</v>
          </cell>
          <cell r="G10" t="str">
            <v>A126235942L</v>
          </cell>
          <cell r="H10" t="str">
            <v>A126250198J</v>
          </cell>
          <cell r="I10" t="str">
            <v>A126243070R</v>
          </cell>
          <cell r="J10" t="str">
            <v>A126236374V</v>
          </cell>
          <cell r="K10" t="str">
            <v>A126250630J</v>
          </cell>
          <cell r="L10" t="str">
            <v>A126243502J</v>
          </cell>
          <cell r="M10" t="str">
            <v>A126236014R</v>
          </cell>
          <cell r="N10" t="str">
            <v>A126250270R</v>
          </cell>
          <cell r="O10" t="str">
            <v>A126243142R</v>
          </cell>
          <cell r="P10" t="str">
            <v>A126236518V</v>
          </cell>
          <cell r="Q10" t="str">
            <v>A126250774V</v>
          </cell>
          <cell r="R10" t="str">
            <v>A126243646V</v>
          </cell>
          <cell r="S10" t="str">
            <v>A126236086A</v>
          </cell>
          <cell r="T10" t="str">
            <v>A126250342R</v>
          </cell>
          <cell r="U10" t="str">
            <v>A126243214R</v>
          </cell>
          <cell r="V10" t="str">
            <v>A126236230J</v>
          </cell>
          <cell r="W10" t="str">
            <v>A126250486A</v>
          </cell>
          <cell r="X10" t="str">
            <v>A126243358A</v>
          </cell>
          <cell r="Y10" t="str">
            <v>A126235870L</v>
          </cell>
          <cell r="Z10" t="str">
            <v>A126250126W</v>
          </cell>
          <cell r="AA10" t="str">
            <v>A126242998F</v>
          </cell>
          <cell r="AB10" t="str">
            <v>A126236590L</v>
          </cell>
          <cell r="AC10" t="str">
            <v>A126250846V</v>
          </cell>
          <cell r="AD10" t="str">
            <v>A126243718V</v>
          </cell>
          <cell r="AE10" t="str">
            <v>A126236302J</v>
          </cell>
          <cell r="AF10" t="str">
            <v>A126250558A</v>
          </cell>
          <cell r="AG10" t="str">
            <v>A126243430J</v>
          </cell>
          <cell r="AH10" t="str">
            <v>A126235890W</v>
          </cell>
          <cell r="AI10" t="str">
            <v>A126250146F</v>
          </cell>
          <cell r="AJ10" t="str">
            <v>A126243018F</v>
          </cell>
          <cell r="AK10" t="str">
            <v>A126236322T</v>
          </cell>
          <cell r="AL10" t="str">
            <v>A126250578K</v>
          </cell>
          <cell r="AM10" t="str">
            <v>A126243450T</v>
          </cell>
          <cell r="AN10" t="str">
            <v>A126235962W</v>
          </cell>
          <cell r="AO10" t="str">
            <v>A126250218F</v>
          </cell>
          <cell r="AP10" t="str">
            <v>A126243090X</v>
          </cell>
          <cell r="AQ10" t="str">
            <v>A126236466C</v>
          </cell>
          <cell r="AR10" t="str">
            <v>A126250722T</v>
          </cell>
          <cell r="AS10" t="str">
            <v>A126243594C</v>
          </cell>
          <cell r="AT10" t="str">
            <v>A126236034X</v>
          </cell>
          <cell r="AU10" t="str">
            <v>A126250290X</v>
          </cell>
          <cell r="AV10" t="str">
            <v>A126243162X</v>
          </cell>
          <cell r="AW10" t="str">
            <v>A126236178K</v>
          </cell>
          <cell r="AX10" t="str">
            <v>A126250434X</v>
          </cell>
          <cell r="AY10" t="str">
            <v>A126243306X</v>
          </cell>
          <cell r="AZ10" t="str">
            <v>A126235818C</v>
          </cell>
          <cell r="BA10" t="str">
            <v>A126250074F</v>
          </cell>
          <cell r="BB10" t="str">
            <v>A126242946C</v>
          </cell>
          <cell r="BC10" t="str">
            <v>A126236538C</v>
          </cell>
          <cell r="BD10" t="str">
            <v>A126250794C</v>
          </cell>
          <cell r="BE10" t="str">
            <v>A126243666C</v>
          </cell>
          <cell r="BF10" t="str">
            <v>A126236250T</v>
          </cell>
          <cell r="BG10" t="str">
            <v>A126250506X</v>
          </cell>
          <cell r="BH10" t="str">
            <v>A126243378K</v>
          </cell>
          <cell r="BI10" t="str">
            <v>A126235874W</v>
          </cell>
          <cell r="BJ10" t="str">
            <v>A126250130L</v>
          </cell>
          <cell r="BK10" t="str">
            <v>A126243002L</v>
          </cell>
          <cell r="BL10" t="str">
            <v>A126236306T</v>
          </cell>
          <cell r="BM10" t="str">
            <v>A126250562T</v>
          </cell>
          <cell r="BN10" t="str">
            <v>A126243434T</v>
          </cell>
          <cell r="BO10" t="str">
            <v>A126235946W</v>
          </cell>
          <cell r="BP10" t="str">
            <v>A126250202L</v>
          </cell>
          <cell r="BQ10" t="str">
            <v>A126243074X</v>
          </cell>
          <cell r="BR10" t="str">
            <v>A126236450K</v>
          </cell>
          <cell r="BS10" t="str">
            <v>A126250706T</v>
          </cell>
          <cell r="BT10" t="str">
            <v>A126243578C</v>
          </cell>
          <cell r="BU10" t="str">
            <v>A126236018X</v>
          </cell>
          <cell r="BV10" t="str">
            <v>A126250274X</v>
          </cell>
          <cell r="BW10" t="str">
            <v>A126243146X</v>
          </cell>
          <cell r="BX10" t="str">
            <v>A126236162T</v>
          </cell>
          <cell r="BY10" t="str">
            <v>A126250418X</v>
          </cell>
          <cell r="BZ10" t="str">
            <v>A126243290T</v>
          </cell>
          <cell r="CA10" t="str">
            <v>A126235802K</v>
          </cell>
          <cell r="CB10" t="str">
            <v>A126250058F</v>
          </cell>
          <cell r="CC10" t="str">
            <v>A126242930K</v>
          </cell>
          <cell r="CD10" t="str">
            <v>A126236522K</v>
          </cell>
          <cell r="CE10" t="str">
            <v>A126250778C</v>
          </cell>
          <cell r="CF10" t="str">
            <v>A126243650K</v>
          </cell>
          <cell r="CG10" t="str">
            <v>A126236234T</v>
          </cell>
          <cell r="CH10" t="str">
            <v>A126250490T</v>
          </cell>
          <cell r="CI10" t="str">
            <v>A126243362T</v>
          </cell>
          <cell r="CJ10" t="str">
            <v>A126235878F</v>
          </cell>
          <cell r="CK10" t="str">
            <v>A126250134W</v>
          </cell>
          <cell r="CL10" t="str">
            <v>A126243006W</v>
          </cell>
          <cell r="CM10" t="str">
            <v>A126236310J</v>
          </cell>
          <cell r="CN10" t="str">
            <v>A126250566A</v>
          </cell>
          <cell r="CO10" t="str">
            <v>A126243438A</v>
          </cell>
          <cell r="CP10" t="str">
            <v>A126235950L</v>
          </cell>
          <cell r="CQ10" t="str">
            <v>A126250206W</v>
          </cell>
          <cell r="CR10" t="str">
            <v>A126243078J</v>
          </cell>
          <cell r="CS10" t="str">
            <v>A126236454V</v>
          </cell>
          <cell r="CT10" t="str">
            <v>A126250710J</v>
          </cell>
          <cell r="CU10" t="str">
            <v>A126243582V</v>
          </cell>
          <cell r="CV10" t="str">
            <v>A126236022R</v>
          </cell>
          <cell r="CW10" t="str">
            <v>A126250278J</v>
          </cell>
          <cell r="CX10" t="str">
            <v>A126243150R</v>
          </cell>
          <cell r="CY10" t="str">
            <v>A126236166A</v>
          </cell>
          <cell r="CZ10" t="str">
            <v>A126250422R</v>
          </cell>
          <cell r="DA10" t="str">
            <v>A126243294A</v>
          </cell>
          <cell r="DB10" t="str">
            <v>A126235806V</v>
          </cell>
          <cell r="DC10" t="str">
            <v>A126250062W</v>
          </cell>
          <cell r="DD10" t="str">
            <v>A126242934V</v>
          </cell>
          <cell r="DE10" t="str">
            <v>A126236526V</v>
          </cell>
          <cell r="DF10" t="str">
            <v>A126250782V</v>
          </cell>
          <cell r="DG10" t="str">
            <v>A126243654V</v>
          </cell>
          <cell r="DH10" t="str">
            <v>A126236238A</v>
          </cell>
          <cell r="DI10" t="str">
            <v>A126250494A</v>
          </cell>
          <cell r="DJ10" t="str">
            <v>A126243366A</v>
          </cell>
          <cell r="DK10" t="str">
            <v>A126235906C</v>
          </cell>
          <cell r="DL10" t="str">
            <v>A126250162F</v>
          </cell>
          <cell r="DM10" t="str">
            <v>A126243034F</v>
          </cell>
          <cell r="DN10" t="str">
            <v>A126236338K</v>
          </cell>
          <cell r="DO10" t="str">
            <v>A126250594K</v>
          </cell>
          <cell r="DP10" t="str">
            <v>A126243466K</v>
          </cell>
          <cell r="DQ10" t="str">
            <v>A126235978R</v>
          </cell>
          <cell r="DR10" t="str">
            <v>A126250234F</v>
          </cell>
          <cell r="DS10" t="str">
            <v>A126243106F</v>
          </cell>
          <cell r="DT10" t="str">
            <v>A126236482C</v>
          </cell>
          <cell r="DU10" t="str">
            <v>A126250738K</v>
          </cell>
          <cell r="DV10" t="str">
            <v>A126243610T</v>
          </cell>
          <cell r="DW10" t="str">
            <v>A126236050X</v>
          </cell>
          <cell r="DX10" t="str">
            <v>A126250306F</v>
          </cell>
          <cell r="DY10" t="str">
            <v>A126243178T</v>
          </cell>
          <cell r="DZ10" t="str">
            <v>A126236194K</v>
          </cell>
          <cell r="EA10" t="str">
            <v>A126250450X</v>
          </cell>
          <cell r="EB10" t="str">
            <v>A126243322X</v>
          </cell>
          <cell r="EC10" t="str">
            <v>A126235834C</v>
          </cell>
          <cell r="ED10" t="str">
            <v>A126250090F</v>
          </cell>
          <cell r="EE10" t="str">
            <v>A126242962C</v>
          </cell>
          <cell r="EF10" t="str">
            <v>A126236554C</v>
          </cell>
          <cell r="EG10" t="str">
            <v>A126250810T</v>
          </cell>
          <cell r="EH10" t="str">
            <v>A126243682C</v>
          </cell>
          <cell r="EI10" t="str">
            <v>A126236266K</v>
          </cell>
          <cell r="EJ10" t="str">
            <v>A126250522X</v>
          </cell>
          <cell r="EK10" t="str">
            <v>A126243394K</v>
          </cell>
          <cell r="EL10" t="str">
            <v>A126235882W</v>
          </cell>
          <cell r="EM10" t="str">
            <v>A126250138F</v>
          </cell>
          <cell r="EN10" t="str">
            <v>A126243010L</v>
          </cell>
          <cell r="EO10" t="str">
            <v>A126236314T</v>
          </cell>
          <cell r="EP10" t="str">
            <v>A126250570T</v>
          </cell>
          <cell r="EQ10" t="str">
            <v>A126243442T</v>
          </cell>
          <cell r="ER10" t="str">
            <v>A126235954W</v>
          </cell>
          <cell r="ES10" t="str">
            <v>A126250210L</v>
          </cell>
          <cell r="ET10" t="str">
            <v>A126243082X</v>
          </cell>
          <cell r="EU10" t="str">
            <v>A126236458C</v>
          </cell>
          <cell r="EV10" t="str">
            <v>A126250714T</v>
          </cell>
          <cell r="EW10" t="str">
            <v>A126243586C</v>
          </cell>
          <cell r="EX10" t="str">
            <v>A126236026X</v>
          </cell>
          <cell r="EY10" t="str">
            <v>A126250282X</v>
          </cell>
          <cell r="EZ10" t="str">
            <v>A126243154X</v>
          </cell>
          <cell r="FA10" t="str">
            <v>A126236170T</v>
          </cell>
          <cell r="FB10" t="str">
            <v>A126250426X</v>
          </cell>
          <cell r="FC10" t="str">
            <v>A126243298K</v>
          </cell>
          <cell r="FD10" t="str">
            <v>A126235810K</v>
          </cell>
          <cell r="FE10" t="str">
            <v>A126250066F</v>
          </cell>
          <cell r="FF10" t="str">
            <v>A126242938C</v>
          </cell>
          <cell r="FG10" t="str">
            <v>A126236530K</v>
          </cell>
          <cell r="FH10" t="str">
            <v>A126250786C</v>
          </cell>
          <cell r="FI10" t="str">
            <v>A126243658C</v>
          </cell>
          <cell r="FJ10" t="str">
            <v>A126236242T</v>
          </cell>
          <cell r="FK10" t="str">
            <v>A126250498K</v>
          </cell>
          <cell r="FL10" t="str">
            <v>A126243370T</v>
          </cell>
          <cell r="FM10" t="str">
            <v>A126235910V</v>
          </cell>
          <cell r="FN10" t="str">
            <v>A126250166R</v>
          </cell>
          <cell r="FO10" t="str">
            <v>A126243038R</v>
          </cell>
          <cell r="FP10" t="str">
            <v>A126236342A</v>
          </cell>
          <cell r="FQ10" t="str">
            <v>A126250598V</v>
          </cell>
          <cell r="FR10" t="str">
            <v>A126243470A</v>
          </cell>
          <cell r="FS10" t="str">
            <v>A126235982F</v>
          </cell>
          <cell r="FT10" t="str">
            <v>A126250238R</v>
          </cell>
          <cell r="FU10" t="str">
            <v>A126243110W</v>
          </cell>
          <cell r="FV10" t="str">
            <v>A126236486L</v>
          </cell>
          <cell r="FW10" t="str">
            <v>A126250742A</v>
          </cell>
          <cell r="FX10" t="str">
            <v>A126243614A</v>
          </cell>
          <cell r="FY10" t="str">
            <v>A126236054J</v>
          </cell>
          <cell r="FZ10" t="str">
            <v>A126250310W</v>
          </cell>
          <cell r="GA10" t="str">
            <v>A126243182J</v>
          </cell>
          <cell r="GB10" t="str">
            <v>A126236198V</v>
          </cell>
          <cell r="GC10" t="str">
            <v>A126250454J</v>
          </cell>
          <cell r="GD10" t="str">
            <v>A126243326J</v>
          </cell>
          <cell r="GE10" t="str">
            <v>A126235838L</v>
          </cell>
          <cell r="GF10" t="str">
            <v>A126250094R</v>
          </cell>
          <cell r="GG10" t="str">
            <v>A126242966L</v>
          </cell>
          <cell r="GH10" t="str">
            <v>A126236558L</v>
          </cell>
          <cell r="GI10" t="str">
            <v>A126250814A</v>
          </cell>
          <cell r="GJ10" t="str">
            <v>A126243686L</v>
          </cell>
          <cell r="GK10" t="str">
            <v>A126236270A</v>
          </cell>
          <cell r="GL10" t="str">
            <v>A126250526J</v>
          </cell>
          <cell r="GM10" t="str">
            <v>A126243398V</v>
          </cell>
          <cell r="GN10" t="str">
            <v>A126236706C</v>
          </cell>
          <cell r="GO10" t="str">
            <v>A126250962C</v>
          </cell>
          <cell r="GP10" t="str">
            <v>A126243834C</v>
          </cell>
          <cell r="GQ10" t="str">
            <v>A126237138K</v>
          </cell>
          <cell r="GR10" t="str">
            <v>A126251394K</v>
          </cell>
          <cell r="GS10" t="str">
            <v>A126244266K</v>
          </cell>
          <cell r="GT10" t="str">
            <v>A126236778R</v>
          </cell>
          <cell r="GU10" t="str">
            <v>A126251034F</v>
          </cell>
          <cell r="GV10" t="str">
            <v>A126243906C</v>
          </cell>
          <cell r="GW10" t="str">
            <v>A126237282C</v>
          </cell>
          <cell r="GX10" t="str">
            <v>A126251538K</v>
          </cell>
          <cell r="GY10" t="str">
            <v>A126244410T</v>
          </cell>
          <cell r="GZ10" t="str">
            <v>A126236850W</v>
          </cell>
          <cell r="HA10" t="str">
            <v>A126251106F</v>
          </cell>
          <cell r="HB10" t="str">
            <v>A126243978R</v>
          </cell>
          <cell r="HC10" t="str">
            <v>A126236994J</v>
          </cell>
          <cell r="HD10" t="str">
            <v>A126251250X</v>
          </cell>
          <cell r="HE10" t="str">
            <v>A126244122X</v>
          </cell>
          <cell r="HF10" t="str">
            <v>A126236634C</v>
          </cell>
          <cell r="HG10" t="str">
            <v>A126250890C</v>
          </cell>
          <cell r="HH10" t="str">
            <v>A126243762C</v>
          </cell>
          <cell r="HI10" t="str">
            <v>A126237354C</v>
          </cell>
          <cell r="HJ10" t="str">
            <v>A126251610T</v>
          </cell>
          <cell r="HK10" t="str">
            <v>A126244482C</v>
          </cell>
          <cell r="HL10" t="str">
            <v>A126237066K</v>
          </cell>
          <cell r="HM10" t="str">
            <v>A126251322X</v>
          </cell>
          <cell r="HN10" t="str">
            <v>A126244194K</v>
          </cell>
          <cell r="HO10" t="str">
            <v>A126236718L</v>
          </cell>
          <cell r="HP10" t="str">
            <v>A126250974L</v>
          </cell>
          <cell r="HQ10" t="str">
            <v>A126243846L</v>
          </cell>
          <cell r="HR10" t="str">
            <v>A126237150A</v>
          </cell>
          <cell r="HS10" t="str">
            <v>A126251406J</v>
          </cell>
          <cell r="HT10" t="str">
            <v>A126244278V</v>
          </cell>
          <cell r="HU10" t="str">
            <v>A126236790F</v>
          </cell>
          <cell r="HV10" t="str">
            <v>A126251046R</v>
          </cell>
          <cell r="HW10" t="str">
            <v>A126243918L</v>
          </cell>
          <cell r="HX10" t="str">
            <v>A126237294L</v>
          </cell>
          <cell r="HY10" t="str">
            <v>A126251550A</v>
          </cell>
          <cell r="HZ10" t="str">
            <v>A126244422A</v>
          </cell>
          <cell r="IA10" t="str">
            <v>A126236862F</v>
          </cell>
          <cell r="IB10" t="str">
            <v>A126251118R</v>
          </cell>
          <cell r="IC10" t="str">
            <v>A126243990F</v>
          </cell>
          <cell r="ID10" t="str">
            <v>A126237006J</v>
          </cell>
          <cell r="IE10" t="str">
            <v>A126251262J</v>
          </cell>
          <cell r="IF10" t="str">
            <v>A126244134J</v>
          </cell>
          <cell r="IG10" t="str">
            <v>A126236646L</v>
          </cell>
          <cell r="IH10" t="str">
            <v>A126250902A</v>
          </cell>
          <cell r="II10" t="str">
            <v>A126243774L</v>
          </cell>
          <cell r="IJ10" t="str">
            <v>A126237366L</v>
          </cell>
          <cell r="IK10" t="str">
            <v>A126251622A</v>
          </cell>
          <cell r="IL10" t="str">
            <v>A126244494L</v>
          </cell>
          <cell r="IM10" t="str">
            <v>A126237078V</v>
          </cell>
          <cell r="IN10" t="str">
            <v>A126251334J</v>
          </cell>
          <cell r="IO10" t="str">
            <v>A126244206J</v>
          </cell>
          <cell r="IP10" t="str">
            <v>A126236686F</v>
          </cell>
          <cell r="IQ10" t="str">
            <v>A126250942V</v>
          </cell>
        </row>
        <row r="11">
          <cell r="B11">
            <v>0.41099999999999998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15.755000000000001</v>
          </cell>
          <cell r="H11">
            <v>12.294</v>
          </cell>
          <cell r="I11">
            <v>3.4609999999999999</v>
          </cell>
          <cell r="J11">
            <v>15.368</v>
          </cell>
          <cell r="K11">
            <v>12.294</v>
          </cell>
          <cell r="L11">
            <v>3.0739999999999998</v>
          </cell>
          <cell r="M11">
            <v>4.0060000000000002</v>
          </cell>
          <cell r="N11">
            <v>2.8079999999999998</v>
          </cell>
          <cell r="O11">
            <v>1.198</v>
          </cell>
          <cell r="P11">
            <v>3.609</v>
          </cell>
          <cell r="Q11">
            <v>2.1930000000000001</v>
          </cell>
          <cell r="R11">
            <v>1.4159999999999999</v>
          </cell>
          <cell r="S11">
            <v>2.6339999999999999</v>
          </cell>
          <cell r="T11">
            <v>2.6339999999999999</v>
          </cell>
          <cell r="U11">
            <v>0</v>
          </cell>
          <cell r="V11">
            <v>3.1930000000000001</v>
          </cell>
          <cell r="W11">
            <v>2.734</v>
          </cell>
          <cell r="X11">
            <v>0.45900000000000002</v>
          </cell>
          <cell r="Y11">
            <v>2.3130000000000002</v>
          </cell>
          <cell r="Z11">
            <v>1.9259999999999999</v>
          </cell>
          <cell r="AA11">
            <v>0.38700000000000001</v>
          </cell>
          <cell r="AB11">
            <v>1.9259999999999999</v>
          </cell>
          <cell r="AC11">
            <v>1.9259999999999999</v>
          </cell>
          <cell r="AD11">
            <v>0</v>
          </cell>
          <cell r="AE11">
            <v>0.38700000000000001</v>
          </cell>
          <cell r="AF11">
            <v>0</v>
          </cell>
          <cell r="AG11">
            <v>0.38700000000000001</v>
          </cell>
          <cell r="AH11">
            <v>0.85699999999999998</v>
          </cell>
          <cell r="AI11">
            <v>0</v>
          </cell>
          <cell r="AJ11">
            <v>0.85699999999999998</v>
          </cell>
          <cell r="AK11">
            <v>0.85699999999999998</v>
          </cell>
          <cell r="AL11">
            <v>0</v>
          </cell>
          <cell r="AM11">
            <v>0.85699999999999998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0.85699999999999998</v>
          </cell>
          <cell r="AU11">
            <v>0</v>
          </cell>
          <cell r="AV11">
            <v>0.85699999999999998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4.4859999999999998</v>
          </cell>
          <cell r="BJ11">
            <v>1.4179999999999999</v>
          </cell>
          <cell r="BK11">
            <v>3.0680000000000001</v>
          </cell>
          <cell r="BL11">
            <v>4.4859999999999998</v>
          </cell>
          <cell r="BM11">
            <v>1.4179999999999999</v>
          </cell>
          <cell r="BN11">
            <v>3.0680000000000001</v>
          </cell>
          <cell r="BO11">
            <v>1.6319999999999999</v>
          </cell>
          <cell r="BP11">
            <v>0.872</v>
          </cell>
          <cell r="BQ11">
            <v>0.75900000000000001</v>
          </cell>
          <cell r="BR11">
            <v>1.607</v>
          </cell>
          <cell r="BS11">
            <v>0.54600000000000004</v>
          </cell>
          <cell r="BT11">
            <v>1.0609999999999999</v>
          </cell>
          <cell r="BU11">
            <v>0.80900000000000005</v>
          </cell>
          <cell r="BV11">
            <v>0</v>
          </cell>
          <cell r="BW11">
            <v>0.80900000000000005</v>
          </cell>
          <cell r="BX11">
            <v>0.438</v>
          </cell>
          <cell r="BY11">
            <v>0</v>
          </cell>
          <cell r="BZ11">
            <v>0.438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5.069</v>
          </cell>
          <cell r="CK11">
            <v>2.181</v>
          </cell>
          <cell r="CL11">
            <v>2.8879999999999999</v>
          </cell>
          <cell r="CM11">
            <v>5.069</v>
          </cell>
          <cell r="CN11">
            <v>2.181</v>
          </cell>
          <cell r="CO11">
            <v>2.8879999999999999</v>
          </cell>
          <cell r="CP11">
            <v>1.0840000000000001</v>
          </cell>
          <cell r="CQ11">
            <v>0.52700000000000002</v>
          </cell>
          <cell r="CR11">
            <v>0.55700000000000005</v>
          </cell>
          <cell r="CS11">
            <v>1.333</v>
          </cell>
          <cell r="CT11">
            <v>0</v>
          </cell>
          <cell r="CU11">
            <v>1.333</v>
          </cell>
          <cell r="CV11">
            <v>2.2639999999999998</v>
          </cell>
          <cell r="CW11">
            <v>1.266</v>
          </cell>
          <cell r="CX11">
            <v>0.998</v>
          </cell>
          <cell r="CY11">
            <v>0.38800000000000001</v>
          </cell>
          <cell r="CZ11">
            <v>0.38800000000000001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6.7910000000000004</v>
          </cell>
          <cell r="DL11">
            <v>3.621</v>
          </cell>
          <cell r="DM11">
            <v>3.17</v>
          </cell>
          <cell r="DN11">
            <v>6.7910000000000004</v>
          </cell>
          <cell r="DO11">
            <v>3.621</v>
          </cell>
          <cell r="DP11">
            <v>3.17</v>
          </cell>
          <cell r="DQ11">
            <v>3.74</v>
          </cell>
          <cell r="DR11">
            <v>2.2280000000000002</v>
          </cell>
          <cell r="DS11">
            <v>1.512</v>
          </cell>
          <cell r="DT11">
            <v>1.4019999999999999</v>
          </cell>
          <cell r="DU11">
            <v>0.97399999999999998</v>
          </cell>
          <cell r="DV11">
            <v>0.42799999999999999</v>
          </cell>
          <cell r="DW11">
            <v>0.41899999999999998</v>
          </cell>
          <cell r="DX11">
            <v>0.41899999999999998</v>
          </cell>
          <cell r="DY11">
            <v>0</v>
          </cell>
          <cell r="DZ11">
            <v>1.2310000000000001</v>
          </cell>
          <cell r="EA11">
            <v>0</v>
          </cell>
          <cell r="EB11">
            <v>1.2310000000000001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5.8769999999999998</v>
          </cell>
          <cell r="EM11">
            <v>3.78</v>
          </cell>
          <cell r="EN11">
            <v>2.097</v>
          </cell>
          <cell r="EO11">
            <v>5.548</v>
          </cell>
          <cell r="EP11">
            <v>3.4510000000000001</v>
          </cell>
          <cell r="EQ11">
            <v>2.097</v>
          </cell>
          <cell r="ER11">
            <v>2.1459999999999999</v>
          </cell>
          <cell r="ES11">
            <v>1.68</v>
          </cell>
          <cell r="ET11">
            <v>0.46600000000000003</v>
          </cell>
          <cell r="EU11">
            <v>1.0169999999999999</v>
          </cell>
          <cell r="EV11">
            <v>1.0169999999999999</v>
          </cell>
          <cell r="EW11">
            <v>0</v>
          </cell>
          <cell r="EX11">
            <v>1.276</v>
          </cell>
          <cell r="EY11">
            <v>0.47099999999999997</v>
          </cell>
          <cell r="EZ11">
            <v>0.80500000000000005</v>
          </cell>
          <cell r="FA11">
            <v>0.67700000000000005</v>
          </cell>
          <cell r="FB11">
            <v>0.28299999999999997</v>
          </cell>
          <cell r="FC11">
            <v>0.39400000000000002</v>
          </cell>
          <cell r="FD11">
            <v>0.76200000000000001</v>
          </cell>
          <cell r="FE11">
            <v>0.32900000000000001</v>
          </cell>
          <cell r="FF11">
            <v>0.432</v>
          </cell>
          <cell r="FG11">
            <v>0.432</v>
          </cell>
          <cell r="FH11">
            <v>0</v>
          </cell>
          <cell r="FI11">
            <v>0.432</v>
          </cell>
          <cell r="FJ11">
            <v>0.32900000000000001</v>
          </cell>
          <cell r="FK11">
            <v>0.32900000000000001</v>
          </cell>
          <cell r="FL11">
            <v>0</v>
          </cell>
          <cell r="FM11">
            <v>15.417</v>
          </cell>
          <cell r="FN11">
            <v>9.7129999999999992</v>
          </cell>
          <cell r="FO11">
            <v>5.7050000000000001</v>
          </cell>
          <cell r="FP11">
            <v>14.567</v>
          </cell>
          <cell r="FQ11">
            <v>8.8629999999999995</v>
          </cell>
          <cell r="FR11">
            <v>5.7050000000000001</v>
          </cell>
          <cell r="FS11">
            <v>8.0980000000000008</v>
          </cell>
          <cell r="FT11">
            <v>4.6180000000000003</v>
          </cell>
          <cell r="FU11">
            <v>3.4809999999999999</v>
          </cell>
          <cell r="FV11">
            <v>3.1179999999999999</v>
          </cell>
          <cell r="FW11">
            <v>2.1389999999999998</v>
          </cell>
          <cell r="FX11">
            <v>0.97899999999999998</v>
          </cell>
          <cell r="FY11">
            <v>0.94199999999999995</v>
          </cell>
          <cell r="FZ11">
            <v>0.94199999999999995</v>
          </cell>
          <cell r="GA11">
            <v>0</v>
          </cell>
          <cell r="GB11">
            <v>1.5389999999999999</v>
          </cell>
          <cell r="GC11">
            <v>0.73399999999999999</v>
          </cell>
          <cell r="GD11">
            <v>0.80500000000000005</v>
          </cell>
          <cell r="GE11">
            <v>1.72</v>
          </cell>
          <cell r="GF11">
            <v>1.28</v>
          </cell>
          <cell r="GG11">
            <v>0.44</v>
          </cell>
          <cell r="GH11">
            <v>0.87</v>
          </cell>
          <cell r="GI11">
            <v>0.43</v>
          </cell>
          <cell r="GJ11">
            <v>0.44</v>
          </cell>
          <cell r="GK11">
            <v>0.85</v>
          </cell>
          <cell r="GL11">
            <v>0.85</v>
          </cell>
          <cell r="GM11">
            <v>0</v>
          </cell>
          <cell r="GN11">
            <v>57.426000000000002</v>
          </cell>
          <cell r="GO11">
            <v>30.251000000000001</v>
          </cell>
          <cell r="GP11">
            <v>27.175000000000001</v>
          </cell>
          <cell r="GQ11">
            <v>57.003</v>
          </cell>
          <cell r="GR11">
            <v>30.050999999999998</v>
          </cell>
          <cell r="GS11">
            <v>26.952000000000002</v>
          </cell>
          <cell r="GT11">
            <v>21.966999999999999</v>
          </cell>
          <cell r="GU11">
            <v>11.821</v>
          </cell>
          <cell r="GV11">
            <v>10.146000000000001</v>
          </cell>
          <cell r="GW11">
            <v>13.018000000000001</v>
          </cell>
          <cell r="GX11">
            <v>6.6269999999999998</v>
          </cell>
          <cell r="GY11">
            <v>6.391</v>
          </cell>
          <cell r="GZ11">
            <v>8.2210000000000001</v>
          </cell>
          <cell r="HA11">
            <v>4.077</v>
          </cell>
          <cell r="HB11">
            <v>4.1440000000000001</v>
          </cell>
          <cell r="HC11">
            <v>6.8620000000000001</v>
          </cell>
          <cell r="HD11">
            <v>3.3</v>
          </cell>
          <cell r="HE11">
            <v>3.5619999999999998</v>
          </cell>
          <cell r="HF11">
            <v>7.3579999999999997</v>
          </cell>
          <cell r="HG11">
            <v>4.4260000000000002</v>
          </cell>
          <cell r="HH11">
            <v>2.9319999999999999</v>
          </cell>
          <cell r="HI11">
            <v>6.9349999999999996</v>
          </cell>
          <cell r="HJ11">
            <v>4.2249999999999996</v>
          </cell>
          <cell r="HK11">
            <v>2.71</v>
          </cell>
          <cell r="HL11">
            <v>0.42299999999999999</v>
          </cell>
          <cell r="HM11">
            <v>0.2</v>
          </cell>
          <cell r="HN11">
            <v>0.223</v>
          </cell>
          <cell r="HO11">
            <v>51.430999999999997</v>
          </cell>
          <cell r="HP11">
            <v>27.425999999999998</v>
          </cell>
          <cell r="HQ11">
            <v>24.004000000000001</v>
          </cell>
          <cell r="HR11">
            <v>51.006999999999998</v>
          </cell>
          <cell r="HS11">
            <v>27.225999999999999</v>
          </cell>
          <cell r="HT11">
            <v>23.780999999999999</v>
          </cell>
          <cell r="HU11">
            <v>19.344999999999999</v>
          </cell>
          <cell r="HV11">
            <v>10.308</v>
          </cell>
          <cell r="HW11">
            <v>9.0370000000000008</v>
          </cell>
          <cell r="HX11">
            <v>12.548</v>
          </cell>
          <cell r="HY11">
            <v>6.407</v>
          </cell>
          <cell r="HZ11">
            <v>6.141</v>
          </cell>
          <cell r="IA11">
            <v>6.7770000000000001</v>
          </cell>
          <cell r="IB11">
            <v>3.4870000000000001</v>
          </cell>
          <cell r="IC11">
            <v>3.2909999999999999</v>
          </cell>
          <cell r="ID11">
            <v>6.3730000000000002</v>
          </cell>
          <cell r="IE11">
            <v>3.0369999999999999</v>
          </cell>
          <cell r="IF11">
            <v>3.3359999999999999</v>
          </cell>
          <cell r="IG11">
            <v>6.3869999999999996</v>
          </cell>
          <cell r="IH11">
            <v>4.1879999999999997</v>
          </cell>
          <cell r="II11">
            <v>2.2000000000000002</v>
          </cell>
          <cell r="IJ11">
            <v>5.9640000000000004</v>
          </cell>
          <cell r="IK11">
            <v>3.9870000000000001</v>
          </cell>
          <cell r="IL11">
            <v>1.9770000000000001</v>
          </cell>
          <cell r="IM11">
            <v>0.42299999999999999</v>
          </cell>
          <cell r="IN11">
            <v>0.2</v>
          </cell>
          <cell r="IO11">
            <v>0.223</v>
          </cell>
          <cell r="IP11">
            <v>11.643000000000001</v>
          </cell>
          <cell r="IQ11">
            <v>5.7080000000000002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1">
        <row r="1">
          <cell r="B1" t="str">
            <v>South Australia ;  &gt;&gt; Too many applicants for available jobs ;  &gt; Females ;</v>
          </cell>
          <cell r="C1" t="str">
            <v>South Australia ;  &gt;&gt; Too many applicants for available jobs ;  Aged 15-64 years ;  Persons ;</v>
          </cell>
          <cell r="D1" t="str">
            <v>South Australia ;  &gt;&gt; Too many applicants for available jobs ;  Aged 15-64 years ;  &gt; Males ;</v>
          </cell>
          <cell r="E1" t="str">
            <v>South Australia ;  &gt;&gt; Too many applicants for available jobs ;  Aged 15-64 years ;  &gt; Females ;</v>
          </cell>
          <cell r="F1" t="str">
            <v>South Australia ;  &gt;&gt; Too many applicants for available jobs ;  &gt; Aged 15-24 years ;  Persons ;</v>
          </cell>
          <cell r="G1" t="str">
            <v>South Australia ;  &gt;&gt; Too many applicants for available jobs ;  &gt; Aged 15-24 years ;  &gt; Males ;</v>
          </cell>
          <cell r="H1" t="str">
            <v>South Australia ;  &gt;&gt; Too many applicants for available jobs ;  &gt; Aged 15-24 years ;  &gt; Females ;</v>
          </cell>
          <cell r="I1" t="str">
            <v>South Australia ;  &gt;&gt; Too many applicants for available jobs ;  &gt; Aged 25-34 years ;  Persons ;</v>
          </cell>
          <cell r="J1" t="str">
            <v>South Australia ;  &gt;&gt; Too many applicants for available jobs ;  &gt; Aged 25-34 years ;  &gt; Males ;</v>
          </cell>
          <cell r="K1" t="str">
            <v>South Australia ;  &gt;&gt; Too many applicants for available jobs ;  &gt; Aged 25-34 years ;  &gt; Females ;</v>
          </cell>
          <cell r="L1" t="str">
            <v>South Australia ;  &gt;&gt; Too many applicants for available jobs ;  &gt; Aged 35-44 years ;  Persons ;</v>
          </cell>
          <cell r="M1" t="str">
            <v>South Australia ;  &gt;&gt; Too many applicants for available jobs ;  &gt; Aged 35-44 years ;  &gt; Males ;</v>
          </cell>
          <cell r="N1" t="str">
            <v>South Australia ;  &gt;&gt; Too many applicants for available jobs ;  &gt; Aged 35-44 years ;  &gt; Females ;</v>
          </cell>
          <cell r="O1" t="str">
            <v>South Australia ;  &gt;&gt; Too many applicants for available jobs ;  &gt; Aged 45-54 years ;  Persons ;</v>
          </cell>
          <cell r="P1" t="str">
            <v>South Australia ;  &gt;&gt; Too many applicants for available jobs ;  &gt; Aged 45-54 years ;  &gt; Males ;</v>
          </cell>
          <cell r="Q1" t="str">
            <v>South Australia ;  &gt;&gt; Too many applicants for available jobs ;  &gt; Aged 45-54 years ;  &gt; Females ;</v>
          </cell>
          <cell r="R1" t="str">
            <v>South Australia ;  &gt;&gt; Too many applicants for available jobs ;  &gt; Aged 55 years and over ;  Persons ;</v>
          </cell>
          <cell r="S1" t="str">
            <v>South Australia ;  &gt;&gt; Too many applicants for available jobs ;  &gt; Aged 55 years and over ;  &gt; Males ;</v>
          </cell>
          <cell r="T1" t="str">
            <v>South Australia ;  &gt;&gt; Too many applicants for available jobs ;  &gt; Aged 55 years and over ;  &gt; Females ;</v>
          </cell>
          <cell r="U1" t="str">
            <v>South Australia ;  &gt;&gt; Too many applicants for available jobs ;  &gt;&gt; Aged 55-64 years ;  Persons ;</v>
          </cell>
          <cell r="V1" t="str">
            <v>South Australia ;  &gt;&gt; Too many applicants for available jobs ;  &gt;&gt; Aged 55-64 years ;  &gt; Males ;</v>
          </cell>
          <cell r="W1" t="str">
            <v>South Australia ;  &gt;&gt; Too many applicants for available jobs ;  &gt;&gt; Aged 55-64 years ;  &gt; Females ;</v>
          </cell>
          <cell r="X1" t="str">
            <v>South Australia ;  &gt;&gt; Too many applicants for available jobs ;  &gt;&gt; Aged 65 years and over ;  Persons ;</v>
          </cell>
          <cell r="Y1" t="str">
            <v>South Australia ;  &gt;&gt; Too many applicants for available jobs ;  &gt;&gt; Aged 65 years and over ;  &gt; Males ;</v>
          </cell>
          <cell r="Z1" t="str">
            <v>South Australia ;  &gt;&gt; Too many applicants for available jobs ;  &gt;&gt; Aged 65 years and over ;  &gt; Females ;</v>
          </cell>
          <cell r="AA1" t="str">
            <v>South Australia ;  &gt;&gt; Lacked necessary skills or education ;  Persons ;</v>
          </cell>
          <cell r="AB1" t="str">
            <v>South Australia ;  &gt;&gt; Lacked necessary skills or education ;  &gt; Males ;</v>
          </cell>
          <cell r="AC1" t="str">
            <v>South Australia ;  &gt;&gt; Lacked necessary skills or education ;  &gt; Females ;</v>
          </cell>
          <cell r="AD1" t="str">
            <v>South Australia ;  &gt;&gt; Lacked necessary skills or education ;  Aged 15-64 years ;  Persons ;</v>
          </cell>
          <cell r="AE1" t="str">
            <v>South Australia ;  &gt;&gt; Lacked necessary skills or education ;  Aged 15-64 years ;  &gt; Males ;</v>
          </cell>
          <cell r="AF1" t="str">
            <v>South Australia ;  &gt;&gt; Lacked necessary skills or education ;  Aged 15-64 years ;  &gt; Females ;</v>
          </cell>
          <cell r="AG1" t="str">
            <v>South Australia ;  &gt;&gt; Lacked necessary skills or education ;  &gt; Aged 15-24 years ;  Persons ;</v>
          </cell>
          <cell r="AH1" t="str">
            <v>South Australia ;  &gt;&gt; Lacked necessary skills or education ;  &gt; Aged 15-24 years ;  &gt; Males ;</v>
          </cell>
          <cell r="AI1" t="str">
            <v>South Australia ;  &gt;&gt; Lacked necessary skills or education ;  &gt; Aged 15-24 years ;  &gt; Females ;</v>
          </cell>
          <cell r="AJ1" t="str">
            <v>South Australia ;  &gt;&gt; Lacked necessary skills or education ;  &gt; Aged 25-34 years ;  Persons ;</v>
          </cell>
          <cell r="AK1" t="str">
            <v>South Australia ;  &gt;&gt; Lacked necessary skills or education ;  &gt; Aged 25-34 years ;  &gt; Males ;</v>
          </cell>
          <cell r="AL1" t="str">
            <v>South Australia ;  &gt;&gt; Lacked necessary skills or education ;  &gt; Aged 25-34 years ;  &gt; Females ;</v>
          </cell>
          <cell r="AM1" t="str">
            <v>South Australia ;  &gt;&gt; Lacked necessary skills or education ;  &gt; Aged 35-44 years ;  Persons ;</v>
          </cell>
          <cell r="AN1" t="str">
            <v>South Australia ;  &gt;&gt; Lacked necessary skills or education ;  &gt; Aged 35-44 years ;  &gt; Males ;</v>
          </cell>
          <cell r="AO1" t="str">
            <v>South Australia ;  &gt;&gt; Lacked necessary skills or education ;  &gt; Aged 35-44 years ;  &gt; Females ;</v>
          </cell>
          <cell r="AP1" t="str">
            <v>South Australia ;  &gt;&gt; Lacked necessary skills or education ;  &gt; Aged 45-54 years ;  Persons ;</v>
          </cell>
          <cell r="AQ1" t="str">
            <v>South Australia ;  &gt;&gt; Lacked necessary skills or education ;  &gt; Aged 45-54 years ;  &gt; Males ;</v>
          </cell>
          <cell r="AR1" t="str">
            <v>South Australia ;  &gt;&gt; Lacked necessary skills or education ;  &gt; Aged 45-54 years ;  &gt; Females ;</v>
          </cell>
          <cell r="AS1" t="str">
            <v>South Australia ;  &gt;&gt; Lacked necessary skills or education ;  &gt; Aged 55 years and over ;  Persons ;</v>
          </cell>
          <cell r="AT1" t="str">
            <v>South Australia ;  &gt;&gt; Lacked necessary skills or education ;  &gt; Aged 55 years and over ;  &gt; Males ;</v>
          </cell>
          <cell r="AU1" t="str">
            <v>South Australia ;  &gt;&gt; Lacked necessary skills or education ;  &gt; Aged 55 years and over ;  &gt; Females ;</v>
          </cell>
          <cell r="AV1" t="str">
            <v>South Australia ;  &gt;&gt; Lacked necessary skills or education ;  &gt;&gt; Aged 55-64 years ;  Persons ;</v>
          </cell>
          <cell r="AW1" t="str">
            <v>South Australia ;  &gt;&gt; Lacked necessary skills or education ;  &gt;&gt; Aged 55-64 years ;  &gt; Males ;</v>
          </cell>
          <cell r="AX1" t="str">
            <v>South Australia ;  &gt;&gt; Lacked necessary skills or education ;  &gt;&gt; Aged 55-64 years ;  &gt; Females ;</v>
          </cell>
          <cell r="AY1" t="str">
            <v>South Australia ;  &gt;&gt; Lacked necessary skills or education ;  &gt;&gt; Aged 65 years and over ;  Persons ;</v>
          </cell>
          <cell r="AZ1" t="str">
            <v>South Australia ;  &gt;&gt; Lacked necessary skills or education ;  &gt;&gt; Aged 65 years and over ;  &gt; Males ;</v>
          </cell>
          <cell r="BA1" t="str">
            <v>South Australia ;  &gt;&gt; Lacked necessary skills or education ;  &gt;&gt; Aged 65 years and over ;  &gt; Females ;</v>
          </cell>
          <cell r="BB1" t="str">
            <v>South Australia ;  &gt;&gt; Considered too young or too old by employers ;  Persons ;</v>
          </cell>
          <cell r="BC1" t="str">
            <v>South Australia ;  &gt;&gt; Considered too young or too old by employers ;  &gt; Males ;</v>
          </cell>
          <cell r="BD1" t="str">
            <v>South Australia ;  &gt;&gt; Considered too young or too old by employers ;  &gt; Females ;</v>
          </cell>
          <cell r="BE1" t="str">
            <v>South Australia ;  &gt;&gt; Considered too young or too old by employers ;  Aged 15-64 years ;  Persons ;</v>
          </cell>
          <cell r="BF1" t="str">
            <v>South Australia ;  &gt;&gt; Considered too young or too old by employers ;  Aged 15-64 years ;  &gt; Males ;</v>
          </cell>
          <cell r="BG1" t="str">
            <v>South Australia ;  &gt;&gt; Considered too young or too old by employers ;  Aged 15-64 years ;  &gt; Females ;</v>
          </cell>
          <cell r="BH1" t="str">
            <v>South Australia ;  &gt;&gt; Considered too young or too old by employers ;  &gt; Aged 15-24 years ;  Persons ;</v>
          </cell>
          <cell r="BI1" t="str">
            <v>South Australia ;  &gt;&gt; Considered too young or too old by employers ;  &gt; Aged 15-24 years ;  &gt; Males ;</v>
          </cell>
          <cell r="BJ1" t="str">
            <v>South Australia ;  &gt;&gt; Considered too young or too old by employers ;  &gt; Aged 15-24 years ;  &gt; Females ;</v>
          </cell>
          <cell r="BK1" t="str">
            <v>South Australia ;  &gt;&gt; Considered too young or too old by employers ;  &gt; Aged 25-34 years ;  Persons ;</v>
          </cell>
          <cell r="BL1" t="str">
            <v>South Australia ;  &gt;&gt; Considered too young or too old by employers ;  &gt; Aged 25-34 years ;  &gt; Males ;</v>
          </cell>
          <cell r="BM1" t="str">
            <v>South Australia ;  &gt;&gt; Considered too young or too old by employers ;  &gt; Aged 25-34 years ;  &gt; Females ;</v>
          </cell>
          <cell r="BN1" t="str">
            <v>South Australia ;  &gt;&gt; Considered too young or too old by employers ;  &gt; Aged 35-44 years ;  Persons ;</v>
          </cell>
          <cell r="BO1" t="str">
            <v>South Australia ;  &gt;&gt; Considered too young or too old by employers ;  &gt; Aged 35-44 years ;  &gt; Males ;</v>
          </cell>
          <cell r="BP1" t="str">
            <v>South Australia ;  &gt;&gt; Considered too young or too old by employers ;  &gt; Aged 35-44 years ;  &gt; Females ;</v>
          </cell>
          <cell r="BQ1" t="str">
            <v>South Australia ;  &gt;&gt; Considered too young or too old by employers ;  &gt; Aged 45-54 years ;  Persons ;</v>
          </cell>
          <cell r="BR1" t="str">
            <v>South Australia ;  &gt;&gt; Considered too young or too old by employers ;  &gt; Aged 45-54 years ;  &gt; Males ;</v>
          </cell>
          <cell r="BS1" t="str">
            <v>South Australia ;  &gt;&gt; Considered too young or too old by employers ;  &gt; Aged 45-54 years ;  &gt; Females ;</v>
          </cell>
          <cell r="BT1" t="str">
            <v>South Australia ;  &gt;&gt; Considered too young or too old by employers ;  &gt; Aged 55 years and over ;  Persons ;</v>
          </cell>
          <cell r="BU1" t="str">
            <v>South Australia ;  &gt;&gt; Considered too young or too old by employers ;  &gt; Aged 55 years and over ;  &gt; Males ;</v>
          </cell>
          <cell r="BV1" t="str">
            <v>South Australia ;  &gt;&gt; Considered too young or too old by employers ;  &gt; Aged 55 years and over ;  &gt; Females ;</v>
          </cell>
          <cell r="BW1" t="str">
            <v>South Australia ;  &gt;&gt; Considered too young or too old by employers ;  &gt;&gt; Aged 55-64 years ;  Persons ;</v>
          </cell>
          <cell r="BX1" t="str">
            <v>South Australia ;  &gt;&gt; Considered too young or too old by employers ;  &gt;&gt; Aged 55-64 years ;  &gt; Males ;</v>
          </cell>
          <cell r="BY1" t="str">
            <v>South Australia ;  &gt;&gt; Considered too young or too old by employers ;  &gt;&gt; Aged 55-64 years ;  &gt; Females ;</v>
          </cell>
          <cell r="BZ1" t="str">
            <v>South Australia ;  &gt;&gt; Considered too young or too old by employers ;  &gt;&gt; Aged 65 years and over ;  Persons ;</v>
          </cell>
          <cell r="CA1" t="str">
            <v>South Australia ;  &gt;&gt; Considered too young or too old by employers ;  &gt;&gt; Aged 65 years and over ;  &gt; Males ;</v>
          </cell>
          <cell r="CB1" t="str">
            <v>South Australia ;  &gt;&gt; Considered too young or too old by employers ;  &gt;&gt; Aged 65 years and over ;  &gt; Females ;</v>
          </cell>
          <cell r="CC1" t="str">
            <v>South Australia ;  &gt;&gt;&gt; Considered too young by employers ;  Persons ;</v>
          </cell>
          <cell r="CD1" t="str">
            <v>South Australia ;  &gt;&gt;&gt; Considered too young by employers ;  &gt; Males ;</v>
          </cell>
          <cell r="CE1" t="str">
            <v>South Australia ;  &gt;&gt;&gt; Considered too young by employers ;  &gt; Females ;</v>
          </cell>
          <cell r="CF1" t="str">
            <v>South Australia ;  &gt;&gt;&gt; Considered too young by employers ;  Aged 15-64 years ;  Persons ;</v>
          </cell>
          <cell r="CG1" t="str">
            <v>South Australia ;  &gt;&gt;&gt; Considered too young by employers ;  Aged 15-64 years ;  &gt; Males ;</v>
          </cell>
          <cell r="CH1" t="str">
            <v>South Australia ;  &gt;&gt;&gt; Considered too young by employers ;  Aged 15-64 years ;  &gt; Females ;</v>
          </cell>
          <cell r="CI1" t="str">
            <v>South Australia ;  &gt;&gt;&gt; Considered too young by employers ;  &gt; Aged 15-24 years ;  Persons ;</v>
          </cell>
          <cell r="CJ1" t="str">
            <v>South Australia ;  &gt;&gt;&gt; Considered too young by employers ;  &gt; Aged 15-24 years ;  &gt; Males ;</v>
          </cell>
          <cell r="CK1" t="str">
            <v>South Australia ;  &gt;&gt;&gt; Considered too young by employers ;  &gt; Aged 15-24 years ;  &gt; Females ;</v>
          </cell>
          <cell r="CL1" t="str">
            <v>South Australia ;  &gt;&gt;&gt; Considered too young by employers ;  &gt; Aged 25-34 years ;  Persons ;</v>
          </cell>
          <cell r="CM1" t="str">
            <v>South Australia ;  &gt;&gt;&gt; Considered too young by employers ;  &gt; Aged 25-34 years ;  &gt; Males ;</v>
          </cell>
          <cell r="CN1" t="str">
            <v>South Australia ;  &gt;&gt;&gt; Considered too young by employers ;  &gt; Aged 25-34 years ;  &gt; Females ;</v>
          </cell>
          <cell r="CO1" t="str">
            <v>South Australia ;  &gt;&gt;&gt; Considered too young by employers ;  &gt; Aged 35-44 years ;  Persons ;</v>
          </cell>
          <cell r="CP1" t="str">
            <v>South Australia ;  &gt;&gt;&gt; Considered too young by employers ;  &gt; Aged 35-44 years ;  &gt; Males ;</v>
          </cell>
          <cell r="CQ1" t="str">
            <v>South Australia ;  &gt;&gt;&gt; Considered too young by employers ;  &gt; Aged 35-44 years ;  &gt; Females ;</v>
          </cell>
          <cell r="CR1" t="str">
            <v>South Australia ;  &gt;&gt;&gt; Considered too young by employers ;  &gt; Aged 45-54 years ;  Persons ;</v>
          </cell>
          <cell r="CS1" t="str">
            <v>South Australia ;  &gt;&gt;&gt; Considered too young by employers ;  &gt; Aged 45-54 years ;  &gt; Males ;</v>
          </cell>
          <cell r="CT1" t="str">
            <v>South Australia ;  &gt;&gt;&gt; Considered too young by employers ;  &gt; Aged 45-54 years ;  &gt; Females ;</v>
          </cell>
          <cell r="CU1" t="str">
            <v>South Australia ;  &gt;&gt;&gt; Considered too young by employers ;  &gt; Aged 55 years and over ;  Persons ;</v>
          </cell>
          <cell r="CV1" t="str">
            <v>South Australia ;  &gt;&gt;&gt; Considered too young by employers ;  &gt; Aged 55 years and over ;  &gt; Males ;</v>
          </cell>
          <cell r="CW1" t="str">
            <v>South Australia ;  &gt;&gt;&gt; Considered too young by employers ;  &gt; Aged 55 years and over ;  &gt; Females ;</v>
          </cell>
          <cell r="CX1" t="str">
            <v>South Australia ;  &gt;&gt;&gt; Considered too young by employers ;  &gt;&gt; Aged 55-64 years ;  Persons ;</v>
          </cell>
          <cell r="CY1" t="str">
            <v>South Australia ;  &gt;&gt;&gt; Considered too young by employers ;  &gt;&gt; Aged 55-64 years ;  &gt; Males ;</v>
          </cell>
          <cell r="CZ1" t="str">
            <v>South Australia ;  &gt;&gt;&gt; Considered too young by employers ;  &gt;&gt; Aged 55-64 years ;  &gt; Females ;</v>
          </cell>
          <cell r="DA1" t="str">
            <v>South Australia ;  &gt;&gt;&gt; Considered too young by employers ;  &gt;&gt; Aged 65 years and over ;  Persons ;</v>
          </cell>
          <cell r="DB1" t="str">
            <v>South Australia ;  &gt;&gt;&gt; Considered too young by employers ;  &gt;&gt; Aged 65 years and over ;  &gt; Males ;</v>
          </cell>
          <cell r="DC1" t="str">
            <v>South Australia ;  &gt;&gt;&gt; Considered too young by employers ;  &gt;&gt; Aged 65 years and over ;  &gt; Females ;</v>
          </cell>
          <cell r="DD1" t="str">
            <v>South Australia ;  &gt;&gt;&gt; Considered too old by employers ;  Persons ;</v>
          </cell>
          <cell r="DE1" t="str">
            <v>South Australia ;  &gt;&gt;&gt; Considered too old by employers ;  &gt; Males ;</v>
          </cell>
          <cell r="DF1" t="str">
            <v>South Australia ;  &gt;&gt;&gt; Considered too old by employers ;  &gt; Females ;</v>
          </cell>
          <cell r="DG1" t="str">
            <v>South Australia ;  &gt;&gt;&gt; Considered too old by employers ;  Aged 15-64 years ;  Persons ;</v>
          </cell>
          <cell r="DH1" t="str">
            <v>South Australia ;  &gt;&gt;&gt; Considered too old by employers ;  Aged 15-64 years ;  &gt; Males ;</v>
          </cell>
          <cell r="DI1" t="str">
            <v>South Australia ;  &gt;&gt;&gt; Considered too old by employers ;  Aged 15-64 years ;  &gt; Females ;</v>
          </cell>
          <cell r="DJ1" t="str">
            <v>South Australia ;  &gt;&gt;&gt; Considered too old by employers ;  &gt; Aged 15-24 years ;  Persons ;</v>
          </cell>
          <cell r="DK1" t="str">
            <v>South Australia ;  &gt;&gt;&gt; Considered too old by employers ;  &gt; Aged 15-24 years ;  &gt; Males ;</v>
          </cell>
          <cell r="DL1" t="str">
            <v>South Australia ;  &gt;&gt;&gt; Considered too old by employers ;  &gt; Aged 15-24 years ;  &gt; Females ;</v>
          </cell>
          <cell r="DM1" t="str">
            <v>South Australia ;  &gt;&gt;&gt; Considered too old by employers ;  &gt; Aged 25-34 years ;  Persons ;</v>
          </cell>
          <cell r="DN1" t="str">
            <v>South Australia ;  &gt;&gt;&gt; Considered too old by employers ;  &gt; Aged 25-34 years ;  &gt; Males ;</v>
          </cell>
          <cell r="DO1" t="str">
            <v>South Australia ;  &gt;&gt;&gt; Considered too old by employers ;  &gt; Aged 25-34 years ;  &gt; Females ;</v>
          </cell>
          <cell r="DP1" t="str">
            <v>South Australia ;  &gt;&gt;&gt; Considered too old by employers ;  &gt; Aged 35-44 years ;  Persons ;</v>
          </cell>
          <cell r="DQ1" t="str">
            <v>South Australia ;  &gt;&gt;&gt; Considered too old by employers ;  &gt; Aged 35-44 years ;  &gt; Males ;</v>
          </cell>
          <cell r="DR1" t="str">
            <v>South Australia ;  &gt;&gt;&gt; Considered too old by employers ;  &gt; Aged 35-44 years ;  &gt; Females ;</v>
          </cell>
          <cell r="DS1" t="str">
            <v>South Australia ;  &gt;&gt;&gt; Considered too old by employers ;  &gt; Aged 45-54 years ;  Persons ;</v>
          </cell>
          <cell r="DT1" t="str">
            <v>South Australia ;  &gt;&gt;&gt; Considered too old by employers ;  &gt; Aged 45-54 years ;  &gt; Males ;</v>
          </cell>
          <cell r="DU1" t="str">
            <v>South Australia ;  &gt;&gt;&gt; Considered too old by employers ;  &gt; Aged 45-54 years ;  &gt; Females ;</v>
          </cell>
          <cell r="DV1" t="str">
            <v>South Australia ;  &gt;&gt;&gt; Considered too old by employers ;  &gt; Aged 55 years and over ;  Persons ;</v>
          </cell>
          <cell r="DW1" t="str">
            <v>South Australia ;  &gt;&gt;&gt; Considered too old by employers ;  &gt; Aged 55 years and over ;  &gt; Males ;</v>
          </cell>
          <cell r="DX1" t="str">
            <v>South Australia ;  &gt;&gt;&gt; Considered too old by employers ;  &gt; Aged 55 years and over ;  &gt; Females ;</v>
          </cell>
          <cell r="DY1" t="str">
            <v>South Australia ;  &gt;&gt;&gt; Considered too old by employers ;  &gt;&gt; Aged 55-64 years ;  Persons ;</v>
          </cell>
          <cell r="DZ1" t="str">
            <v>South Australia ;  &gt;&gt;&gt; Considered too old by employers ;  &gt;&gt; Aged 55-64 years ;  &gt; Males ;</v>
          </cell>
          <cell r="EA1" t="str">
            <v>South Australia ;  &gt;&gt;&gt; Considered too old by employers ;  &gt;&gt; Aged 55-64 years ;  &gt; Females ;</v>
          </cell>
          <cell r="EB1" t="str">
            <v>South Australia ;  &gt;&gt;&gt; Considered too old by employers ;  &gt;&gt; Aged 65 years and over ;  Persons ;</v>
          </cell>
          <cell r="EC1" t="str">
            <v>South Australia ;  &gt;&gt;&gt; Considered too old by employers ;  &gt;&gt; Aged 65 years and over ;  &gt; Males ;</v>
          </cell>
          <cell r="ED1" t="str">
            <v>South Australia ;  &gt;&gt;&gt; Considered too old by employers ;  &gt;&gt; Aged 65 years and over ;  &gt; Females ;</v>
          </cell>
          <cell r="EE1" t="str">
            <v>South Australia ;  &gt;&gt; Insufficient work experience ;  Persons ;</v>
          </cell>
          <cell r="EF1" t="str">
            <v>South Australia ;  &gt;&gt; Insufficient work experience ;  &gt; Males ;</v>
          </cell>
          <cell r="EG1" t="str">
            <v>South Australia ;  &gt;&gt; Insufficient work experience ;  &gt; Females ;</v>
          </cell>
          <cell r="EH1" t="str">
            <v>South Australia ;  &gt;&gt; Insufficient work experience ;  Aged 15-64 years ;  Persons ;</v>
          </cell>
          <cell r="EI1" t="str">
            <v>South Australia ;  &gt;&gt; Insufficient work experience ;  Aged 15-64 years ;  &gt; Males ;</v>
          </cell>
          <cell r="EJ1" t="str">
            <v>South Australia ;  &gt;&gt; Insufficient work experience ;  Aged 15-64 years ;  &gt; Females ;</v>
          </cell>
          <cell r="EK1" t="str">
            <v>South Australia ;  &gt;&gt; Insufficient work experience ;  &gt; Aged 15-24 years ;  Persons ;</v>
          </cell>
          <cell r="EL1" t="str">
            <v>South Australia ;  &gt;&gt; Insufficient work experience ;  &gt; Aged 15-24 years ;  &gt; Males ;</v>
          </cell>
          <cell r="EM1" t="str">
            <v>South Australia ;  &gt;&gt; Insufficient work experience ;  &gt; Aged 15-24 years ;  &gt; Females ;</v>
          </cell>
          <cell r="EN1" t="str">
            <v>South Australia ;  &gt;&gt; Insufficient work experience ;  &gt; Aged 25-34 years ;  Persons ;</v>
          </cell>
          <cell r="EO1" t="str">
            <v>South Australia ;  &gt;&gt; Insufficient work experience ;  &gt; Aged 25-34 years ;  &gt; Males ;</v>
          </cell>
          <cell r="EP1" t="str">
            <v>South Australia ;  &gt;&gt; Insufficient work experience ;  &gt; Aged 25-34 years ;  &gt; Females ;</v>
          </cell>
          <cell r="EQ1" t="str">
            <v>South Australia ;  &gt;&gt; Insufficient work experience ;  &gt; Aged 35-44 years ;  Persons ;</v>
          </cell>
          <cell r="ER1" t="str">
            <v>South Australia ;  &gt;&gt; Insufficient work experience ;  &gt; Aged 35-44 years ;  &gt; Males ;</v>
          </cell>
          <cell r="ES1" t="str">
            <v>South Australia ;  &gt;&gt; Insufficient work experience ;  &gt; Aged 35-44 years ;  &gt; Females ;</v>
          </cell>
          <cell r="ET1" t="str">
            <v>South Australia ;  &gt;&gt; Insufficient work experience ;  &gt; Aged 45-54 years ;  Persons ;</v>
          </cell>
          <cell r="EU1" t="str">
            <v>South Australia ;  &gt;&gt; Insufficient work experience ;  &gt; Aged 45-54 years ;  &gt; Males ;</v>
          </cell>
          <cell r="EV1" t="str">
            <v>South Australia ;  &gt;&gt; Insufficient work experience ;  &gt; Aged 45-54 years ;  &gt; Females ;</v>
          </cell>
          <cell r="EW1" t="str">
            <v>South Australia ;  &gt;&gt; Insufficient work experience ;  &gt; Aged 55 years and over ;  Persons ;</v>
          </cell>
          <cell r="EX1" t="str">
            <v>South Australia ;  &gt;&gt; Insufficient work experience ;  &gt; Aged 55 years and over ;  &gt; Males ;</v>
          </cell>
          <cell r="EY1" t="str">
            <v>South Australia ;  &gt;&gt; Insufficient work experience ;  &gt; Aged 55 years and over ;  &gt; Females ;</v>
          </cell>
          <cell r="EZ1" t="str">
            <v>South Australia ;  &gt;&gt; Insufficient work experience ;  &gt;&gt; Aged 55-64 years ;  Persons ;</v>
          </cell>
          <cell r="FA1" t="str">
            <v>South Australia ;  &gt;&gt; Insufficient work experience ;  &gt;&gt; Aged 55-64 years ;  &gt; Males ;</v>
          </cell>
          <cell r="FB1" t="str">
            <v>South Australia ;  &gt;&gt; Insufficient work experience ;  &gt;&gt; Aged 55-64 years ;  &gt; Females ;</v>
          </cell>
          <cell r="FC1" t="str">
            <v>South Australia ;  &gt;&gt; Insufficient work experience ;  &gt;&gt; Aged 65 years and over ;  Persons ;</v>
          </cell>
          <cell r="FD1" t="str">
            <v>South Australia ;  &gt;&gt; Insufficient work experience ;  &gt;&gt; Aged 65 years and over ;  &gt; Males ;</v>
          </cell>
          <cell r="FE1" t="str">
            <v>South Australia ;  &gt;&gt; Insufficient work experience ;  &gt;&gt; Aged 65 years and over ;  &gt; Females ;</v>
          </cell>
          <cell r="FF1" t="str">
            <v>South Australia ;  &gt;&gt; No vacancies at all ;  Persons ;</v>
          </cell>
          <cell r="FG1" t="str">
            <v>South Australia ;  &gt;&gt; No vacancies at all ;  &gt; Males ;</v>
          </cell>
          <cell r="FH1" t="str">
            <v>South Australia ;  &gt;&gt; No vacancies at all ;  &gt; Females ;</v>
          </cell>
          <cell r="FI1" t="str">
            <v>South Australia ;  &gt;&gt; No vacancies at all ;  Aged 15-64 years ;  Persons ;</v>
          </cell>
          <cell r="FJ1" t="str">
            <v>South Australia ;  &gt;&gt; No vacancies at all ;  Aged 15-64 years ;  &gt; Males ;</v>
          </cell>
          <cell r="FK1" t="str">
            <v>South Australia ;  &gt;&gt; No vacancies at all ;  Aged 15-64 years ;  &gt; Females ;</v>
          </cell>
          <cell r="FL1" t="str">
            <v>South Australia ;  &gt;&gt; No vacancies at all ;  &gt; Aged 15-24 years ;  Persons ;</v>
          </cell>
          <cell r="FM1" t="str">
            <v>South Australia ;  &gt;&gt; No vacancies at all ;  &gt; Aged 15-24 years ;  &gt; Males ;</v>
          </cell>
          <cell r="FN1" t="str">
            <v>South Australia ;  &gt;&gt; No vacancies at all ;  &gt; Aged 15-24 years ;  &gt; Females ;</v>
          </cell>
          <cell r="FO1" t="str">
            <v>South Australia ;  &gt;&gt; No vacancies at all ;  &gt; Aged 25-34 years ;  Persons ;</v>
          </cell>
          <cell r="FP1" t="str">
            <v>South Australia ;  &gt;&gt; No vacancies at all ;  &gt; Aged 25-34 years ;  &gt; Males ;</v>
          </cell>
          <cell r="FQ1" t="str">
            <v>South Australia ;  &gt;&gt; No vacancies at all ;  &gt; Aged 25-34 years ;  &gt; Females ;</v>
          </cell>
          <cell r="FR1" t="str">
            <v>South Australia ;  &gt;&gt; No vacancies at all ;  &gt; Aged 35-44 years ;  Persons ;</v>
          </cell>
          <cell r="FS1" t="str">
            <v>South Australia ;  &gt;&gt; No vacancies at all ;  &gt; Aged 35-44 years ;  &gt; Males ;</v>
          </cell>
          <cell r="FT1" t="str">
            <v>South Australia ;  &gt;&gt; No vacancies at all ;  &gt; Aged 35-44 years ;  &gt; Females ;</v>
          </cell>
          <cell r="FU1" t="str">
            <v>South Australia ;  &gt;&gt; No vacancies at all ;  &gt; Aged 45-54 years ;  Persons ;</v>
          </cell>
          <cell r="FV1" t="str">
            <v>South Australia ;  &gt;&gt; No vacancies at all ;  &gt; Aged 45-54 years ;  &gt; Males ;</v>
          </cell>
          <cell r="FW1" t="str">
            <v>South Australia ;  &gt;&gt; No vacancies at all ;  &gt; Aged 45-54 years ;  &gt; Females ;</v>
          </cell>
          <cell r="FX1" t="str">
            <v>South Australia ;  &gt;&gt; No vacancies at all ;  &gt; Aged 55 years and over ;  Persons ;</v>
          </cell>
          <cell r="FY1" t="str">
            <v>South Australia ;  &gt;&gt; No vacancies at all ;  &gt; Aged 55 years and over ;  &gt; Males ;</v>
          </cell>
          <cell r="FZ1" t="str">
            <v>South Australia ;  &gt;&gt; No vacancies at all ;  &gt; Aged 55 years and over ;  &gt; Females ;</v>
          </cell>
          <cell r="GA1" t="str">
            <v>South Australia ;  &gt;&gt; No vacancies at all ;  &gt;&gt; Aged 55-64 years ;  Persons ;</v>
          </cell>
          <cell r="GB1" t="str">
            <v>South Australia ;  &gt;&gt; No vacancies at all ;  &gt;&gt; Aged 55-64 years ;  &gt; Males ;</v>
          </cell>
          <cell r="GC1" t="str">
            <v>South Australia ;  &gt;&gt; No vacancies at all ;  &gt;&gt; Aged 55-64 years ;  &gt; Females ;</v>
          </cell>
          <cell r="GD1" t="str">
            <v>South Australia ;  &gt;&gt; No vacancies at all ;  &gt;&gt; Aged 65 years and over ;  Persons ;</v>
          </cell>
          <cell r="GE1" t="str">
            <v>South Australia ;  &gt;&gt; No vacancies at all ;  &gt;&gt; Aged 65 years and over ;  &gt; Males ;</v>
          </cell>
          <cell r="GF1" t="str">
            <v>South Australia ;  &gt;&gt; No vacancies at all ;  &gt;&gt; Aged 65 years and over ;  &gt; Females ;</v>
          </cell>
          <cell r="GG1" t="str">
            <v>South Australia ;  &gt;&gt; No vacancies in line of work ;  Persons ;</v>
          </cell>
          <cell r="GH1" t="str">
            <v>South Australia ;  &gt;&gt; No vacancies in line of work ;  &gt; Males ;</v>
          </cell>
          <cell r="GI1" t="str">
            <v>South Australia ;  &gt;&gt; No vacancies in line of work ;  &gt; Females ;</v>
          </cell>
          <cell r="GJ1" t="str">
            <v>South Australia ;  &gt;&gt; No vacancies in line of work ;  Aged 15-64 years ;  Persons ;</v>
          </cell>
          <cell r="GK1" t="str">
            <v>South Australia ;  &gt;&gt; No vacancies in line of work ;  Aged 15-64 years ;  &gt; Males ;</v>
          </cell>
          <cell r="GL1" t="str">
            <v>South Australia ;  &gt;&gt; No vacancies in line of work ;  Aged 15-64 years ;  &gt; Females ;</v>
          </cell>
          <cell r="GM1" t="str">
            <v>South Australia ;  &gt;&gt; No vacancies in line of work ;  &gt; Aged 15-24 years ;  Persons ;</v>
          </cell>
          <cell r="GN1" t="str">
            <v>South Australia ;  &gt;&gt; No vacancies in line of work ;  &gt; Aged 15-24 years ;  &gt; Males ;</v>
          </cell>
          <cell r="GO1" t="str">
            <v>South Australia ;  &gt;&gt; No vacancies in line of work ;  &gt; Aged 15-24 years ;  &gt; Females ;</v>
          </cell>
          <cell r="GP1" t="str">
            <v>South Australia ;  &gt;&gt; No vacancies in line of work ;  &gt; Aged 25-34 years ;  Persons ;</v>
          </cell>
          <cell r="GQ1" t="str">
            <v>South Australia ;  &gt;&gt; No vacancies in line of work ;  &gt; Aged 25-34 years ;  &gt; Males ;</v>
          </cell>
          <cell r="GR1" t="str">
            <v>South Australia ;  &gt;&gt; No vacancies in line of work ;  &gt; Aged 25-34 years ;  &gt; Females ;</v>
          </cell>
          <cell r="GS1" t="str">
            <v>South Australia ;  &gt;&gt; No vacancies in line of work ;  &gt; Aged 35-44 years ;  Persons ;</v>
          </cell>
          <cell r="GT1" t="str">
            <v>South Australia ;  &gt;&gt; No vacancies in line of work ;  &gt; Aged 35-44 years ;  &gt; Males ;</v>
          </cell>
          <cell r="GU1" t="str">
            <v>South Australia ;  &gt;&gt; No vacancies in line of work ;  &gt; Aged 35-44 years ;  &gt; Females ;</v>
          </cell>
          <cell r="GV1" t="str">
            <v>South Australia ;  &gt;&gt; No vacancies in line of work ;  &gt; Aged 45-54 years ;  Persons ;</v>
          </cell>
          <cell r="GW1" t="str">
            <v>South Australia ;  &gt;&gt; No vacancies in line of work ;  &gt; Aged 45-54 years ;  &gt; Males ;</v>
          </cell>
          <cell r="GX1" t="str">
            <v>South Australia ;  &gt;&gt; No vacancies in line of work ;  &gt; Aged 45-54 years ;  &gt; Females ;</v>
          </cell>
          <cell r="GY1" t="str">
            <v>South Australia ;  &gt;&gt; No vacancies in line of work ;  &gt; Aged 55 years and over ;  Persons ;</v>
          </cell>
          <cell r="GZ1" t="str">
            <v>South Australia ;  &gt;&gt; No vacancies in line of work ;  &gt; Aged 55 years and over ;  &gt; Males ;</v>
          </cell>
          <cell r="HA1" t="str">
            <v>South Australia ;  &gt;&gt; No vacancies in line of work ;  &gt; Aged 55 years and over ;  &gt; Females ;</v>
          </cell>
          <cell r="HB1" t="str">
            <v>South Australia ;  &gt;&gt; No vacancies in line of work ;  &gt;&gt; Aged 55-64 years ;  Persons ;</v>
          </cell>
          <cell r="HC1" t="str">
            <v>South Australia ;  &gt;&gt; No vacancies in line of work ;  &gt;&gt; Aged 55-64 years ;  &gt; Males ;</v>
          </cell>
          <cell r="HD1" t="str">
            <v>South Australia ;  &gt;&gt; No vacancies in line of work ;  &gt;&gt; Aged 55-64 years ;  &gt; Females ;</v>
          </cell>
          <cell r="HE1" t="str">
            <v>South Australia ;  &gt;&gt; No vacancies in line of work ;  &gt;&gt; Aged 65 years and over ;  Persons ;</v>
          </cell>
          <cell r="HF1" t="str">
            <v>South Australia ;  &gt;&gt; No vacancies in line of work ;  &gt;&gt; Aged 65 years and over ;  &gt; Males ;</v>
          </cell>
          <cell r="HG1" t="str">
            <v>South Australia ;  &gt;&gt; No vacancies in line of work ;  &gt;&gt; Aged 65 years and over ;  &gt; Females ;</v>
          </cell>
          <cell r="HH1" t="str">
            <v>South Australia ;  &gt;&gt; Too far to travel or transport problems ;  Persons ;</v>
          </cell>
          <cell r="HI1" t="str">
            <v>South Australia ;  &gt;&gt; Too far to travel or transport problems ;  &gt; Males ;</v>
          </cell>
          <cell r="HJ1" t="str">
            <v>South Australia ;  &gt;&gt; Too far to travel or transport problems ;  &gt; Females ;</v>
          </cell>
          <cell r="HK1" t="str">
            <v>South Australia ;  &gt;&gt; Too far to travel or transport problems ;  Aged 15-64 years ;  Persons ;</v>
          </cell>
          <cell r="HL1" t="str">
            <v>South Australia ;  &gt;&gt; Too far to travel or transport problems ;  Aged 15-64 years ;  &gt; Males ;</v>
          </cell>
          <cell r="HM1" t="str">
            <v>South Australia ;  &gt;&gt; Too far to travel or transport problems ;  Aged 15-64 years ;  &gt; Females ;</v>
          </cell>
          <cell r="HN1" t="str">
            <v>South Australia ;  &gt;&gt; Too far to travel or transport problems ;  &gt; Aged 15-24 years ;  Persons ;</v>
          </cell>
          <cell r="HO1" t="str">
            <v>South Australia ;  &gt;&gt; Too far to travel or transport problems ;  &gt; Aged 15-24 years ;  &gt; Males ;</v>
          </cell>
          <cell r="HP1" t="str">
            <v>South Australia ;  &gt;&gt; Too far to travel or transport problems ;  &gt; Aged 15-24 years ;  &gt; Females ;</v>
          </cell>
          <cell r="HQ1" t="str">
            <v>South Australia ;  &gt;&gt; Too far to travel or transport problems ;  &gt; Aged 25-34 years ;  Persons ;</v>
          </cell>
          <cell r="HR1" t="str">
            <v>South Australia ;  &gt;&gt; Too far to travel or transport problems ;  &gt; Aged 25-34 years ;  &gt; Males ;</v>
          </cell>
          <cell r="HS1" t="str">
            <v>South Australia ;  &gt;&gt; Too far to travel or transport problems ;  &gt; Aged 25-34 years ;  &gt; Females ;</v>
          </cell>
          <cell r="HT1" t="str">
            <v>South Australia ;  &gt;&gt; Too far to travel or transport problems ;  &gt; Aged 35-44 years ;  Persons ;</v>
          </cell>
          <cell r="HU1" t="str">
            <v>South Australia ;  &gt;&gt; Too far to travel or transport problems ;  &gt; Aged 35-44 years ;  &gt; Males ;</v>
          </cell>
          <cell r="HV1" t="str">
            <v>South Australia ;  &gt;&gt; Too far to travel or transport problems ;  &gt; Aged 35-44 years ;  &gt; Females ;</v>
          </cell>
          <cell r="HW1" t="str">
            <v>South Australia ;  &gt;&gt; Too far to travel or transport problems ;  &gt; Aged 45-54 years ;  Persons ;</v>
          </cell>
          <cell r="HX1" t="str">
            <v>South Australia ;  &gt;&gt; Too far to travel or transport problems ;  &gt; Aged 45-54 years ;  &gt; Males ;</v>
          </cell>
          <cell r="HY1" t="str">
            <v>South Australia ;  &gt;&gt; Too far to travel or transport problems ;  &gt; Aged 45-54 years ;  &gt; Females ;</v>
          </cell>
          <cell r="HZ1" t="str">
            <v>South Australia ;  &gt;&gt; Too far to travel or transport problems ;  &gt; Aged 55 years and over ;  Persons ;</v>
          </cell>
          <cell r="IA1" t="str">
            <v>South Australia ;  &gt;&gt; Too far to travel or transport problems ;  &gt; Aged 55 years and over ;  &gt; Males ;</v>
          </cell>
          <cell r="IB1" t="str">
            <v>South Australia ;  &gt;&gt; Too far to travel or transport problems ;  &gt; Aged 55 years and over ;  &gt; Females ;</v>
          </cell>
          <cell r="IC1" t="str">
            <v>South Australia ;  &gt;&gt; Too far to travel or transport problems ;  &gt;&gt; Aged 55-64 years ;  Persons ;</v>
          </cell>
          <cell r="ID1" t="str">
            <v>South Australia ;  &gt;&gt; Too far to travel or transport problems ;  &gt;&gt; Aged 55-64 years ;  &gt; Males ;</v>
          </cell>
          <cell r="IE1" t="str">
            <v>South Australia ;  &gt;&gt; Too far to travel or transport problems ;  &gt;&gt; Aged 55-64 years ;  &gt; Females ;</v>
          </cell>
          <cell r="IF1" t="str">
            <v>South Australia ;  &gt;&gt; Too far to travel or transport problems ;  &gt;&gt; Aged 65 years and over ;  Persons ;</v>
          </cell>
          <cell r="IG1" t="str">
            <v>South Australia ;  &gt;&gt; Too far to travel or transport problems ;  &gt;&gt; Aged 65 years and over ;  &gt; Males ;</v>
          </cell>
          <cell r="IH1" t="str">
            <v>South Australia ;  &gt;&gt; Too far to travel or transport problems ;  &gt;&gt; Aged 65 years and over ;  &gt; Females ;</v>
          </cell>
          <cell r="II1" t="str">
            <v>South Australia ;  &gt;&gt; Own ill health or disability ;  Persons ;</v>
          </cell>
          <cell r="IJ1" t="str">
            <v>South Australia ;  &gt;&gt; Own ill health or disability ;  &gt; Males ;</v>
          </cell>
          <cell r="IK1" t="str">
            <v>South Australia ;  &gt;&gt; Own ill health or disability ;  &gt; Females ;</v>
          </cell>
          <cell r="IL1" t="str">
            <v>South Australia ;  &gt;&gt; Own ill health or disability ;  Aged 15-64 years ;  Persons ;</v>
          </cell>
          <cell r="IM1" t="str">
            <v>South Australia ;  &gt;&gt; Own ill health or disability ;  Aged 15-64 years ;  &gt; Males ;</v>
          </cell>
          <cell r="IN1" t="str">
            <v>South Australia ;  &gt;&gt; Own ill health or disability ;  Aged 15-64 years ;  &gt; Females ;</v>
          </cell>
          <cell r="IO1" t="str">
            <v>South Australia ;  &gt;&gt; Own ill health or disability ;  &gt; Aged 15-24 years ;  Persons ;</v>
          </cell>
          <cell r="IP1" t="str">
            <v>South Australia ;  &gt;&gt; Own ill health or disability ;  &gt; Aged 15-24 years ;  &gt; Males ;</v>
          </cell>
          <cell r="IQ1" t="str">
            <v>South Australia ;  &gt;&gt; Own ill health or disability ;  &gt; Aged 15-24 years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A126243814V</v>
          </cell>
          <cell r="C10" t="str">
            <v>A126237118A</v>
          </cell>
          <cell r="D10" t="str">
            <v>A126251374A</v>
          </cell>
          <cell r="E10" t="str">
            <v>A126244246A</v>
          </cell>
          <cell r="F10" t="str">
            <v>A126236758F</v>
          </cell>
          <cell r="G10" t="str">
            <v>A126251014W</v>
          </cell>
          <cell r="H10" t="str">
            <v>A126243886F</v>
          </cell>
          <cell r="I10" t="str">
            <v>A126237262V</v>
          </cell>
          <cell r="J10" t="str">
            <v>A126251518A</v>
          </cell>
          <cell r="K10" t="str">
            <v>A126244390V</v>
          </cell>
          <cell r="L10" t="str">
            <v>A126236830L</v>
          </cell>
          <cell r="M10" t="str">
            <v>A126251086J</v>
          </cell>
          <cell r="N10" t="str">
            <v>A126243958F</v>
          </cell>
          <cell r="O10" t="str">
            <v>A126236974X</v>
          </cell>
          <cell r="P10" t="str">
            <v>A126251230R</v>
          </cell>
          <cell r="Q10" t="str">
            <v>A126244102R</v>
          </cell>
          <cell r="R10" t="str">
            <v>A126236614V</v>
          </cell>
          <cell r="S10" t="str">
            <v>A126250870V</v>
          </cell>
          <cell r="T10" t="str">
            <v>A126243742V</v>
          </cell>
          <cell r="U10" t="str">
            <v>A126237334V</v>
          </cell>
          <cell r="V10" t="str">
            <v>A126251590V</v>
          </cell>
          <cell r="W10" t="str">
            <v>A126244462V</v>
          </cell>
          <cell r="X10" t="str">
            <v>A126237046A</v>
          </cell>
          <cell r="Y10" t="str">
            <v>A126251302R</v>
          </cell>
          <cell r="Z10" t="str">
            <v>A126244174A</v>
          </cell>
          <cell r="AA10" t="str">
            <v>A126236722C</v>
          </cell>
          <cell r="AB10" t="str">
            <v>A126250978W</v>
          </cell>
          <cell r="AC10" t="str">
            <v>A126243850C</v>
          </cell>
          <cell r="AD10" t="str">
            <v>A126237154K</v>
          </cell>
          <cell r="AE10" t="str">
            <v>A126251410X</v>
          </cell>
          <cell r="AF10" t="str">
            <v>A126244282K</v>
          </cell>
          <cell r="AG10" t="str">
            <v>A126236794R</v>
          </cell>
          <cell r="AH10" t="str">
            <v>A126251050F</v>
          </cell>
          <cell r="AI10" t="str">
            <v>A126243922C</v>
          </cell>
          <cell r="AJ10" t="str">
            <v>A126237298W</v>
          </cell>
          <cell r="AK10" t="str">
            <v>A126251554K</v>
          </cell>
          <cell r="AL10" t="str">
            <v>A126244426K</v>
          </cell>
          <cell r="AM10" t="str">
            <v>A126236866R</v>
          </cell>
          <cell r="AN10" t="str">
            <v>A126251122F</v>
          </cell>
          <cell r="AO10" t="str">
            <v>A126243994R</v>
          </cell>
          <cell r="AP10" t="str">
            <v>A126237010X</v>
          </cell>
          <cell r="AQ10" t="str">
            <v>A126251266T</v>
          </cell>
          <cell r="AR10" t="str">
            <v>A126244138T</v>
          </cell>
          <cell r="AS10" t="str">
            <v>A126236650C</v>
          </cell>
          <cell r="AT10" t="str">
            <v>A126250906K</v>
          </cell>
          <cell r="AU10" t="str">
            <v>A126243778W</v>
          </cell>
          <cell r="AV10" t="str">
            <v>A126237370C</v>
          </cell>
          <cell r="AW10" t="str">
            <v>A126251626K</v>
          </cell>
          <cell r="AX10" t="str">
            <v>A126244498W</v>
          </cell>
          <cell r="AY10" t="str">
            <v>A126237082K</v>
          </cell>
          <cell r="AZ10" t="str">
            <v>A126251338T</v>
          </cell>
          <cell r="BA10" t="str">
            <v>A126244210X</v>
          </cell>
          <cell r="BB10" t="str">
            <v>A126236726L</v>
          </cell>
          <cell r="BC10" t="str">
            <v>A126250982L</v>
          </cell>
          <cell r="BD10" t="str">
            <v>A126243854L</v>
          </cell>
          <cell r="BE10" t="str">
            <v>A126237158V</v>
          </cell>
          <cell r="BF10" t="str">
            <v>A126251414J</v>
          </cell>
          <cell r="BG10" t="str">
            <v>A126244286V</v>
          </cell>
          <cell r="BH10" t="str">
            <v>A126236798X</v>
          </cell>
          <cell r="BI10" t="str">
            <v>A126251054R</v>
          </cell>
          <cell r="BJ10" t="str">
            <v>A126243926L</v>
          </cell>
          <cell r="BK10" t="str">
            <v>A126237302A</v>
          </cell>
          <cell r="BL10" t="str">
            <v>A126251558V</v>
          </cell>
          <cell r="BM10" t="str">
            <v>A126244430A</v>
          </cell>
          <cell r="BN10" t="str">
            <v>A126236870F</v>
          </cell>
          <cell r="BO10" t="str">
            <v>A126251126R</v>
          </cell>
          <cell r="BP10" t="str">
            <v>A126243998X</v>
          </cell>
          <cell r="BQ10" t="str">
            <v>A126237014J</v>
          </cell>
          <cell r="BR10" t="str">
            <v>A126251270J</v>
          </cell>
          <cell r="BS10" t="str">
            <v>A126244142J</v>
          </cell>
          <cell r="BT10" t="str">
            <v>A126236654L</v>
          </cell>
          <cell r="BU10" t="str">
            <v>A126250910A</v>
          </cell>
          <cell r="BV10" t="str">
            <v>A126243782L</v>
          </cell>
          <cell r="BW10" t="str">
            <v>A126237374L</v>
          </cell>
          <cell r="BX10" t="str">
            <v>A126251630A</v>
          </cell>
          <cell r="BY10" t="str">
            <v>A126244502A</v>
          </cell>
          <cell r="BZ10" t="str">
            <v>A126237086V</v>
          </cell>
          <cell r="CA10" t="str">
            <v>A126251342J</v>
          </cell>
          <cell r="CB10" t="str">
            <v>A126244214J</v>
          </cell>
          <cell r="CC10" t="str">
            <v>A126236690W</v>
          </cell>
          <cell r="CD10" t="str">
            <v>A126250946C</v>
          </cell>
          <cell r="CE10" t="str">
            <v>A126243818C</v>
          </cell>
          <cell r="CF10" t="str">
            <v>A126237122T</v>
          </cell>
          <cell r="CG10" t="str">
            <v>A126251378K</v>
          </cell>
          <cell r="CH10" t="str">
            <v>A126244250T</v>
          </cell>
          <cell r="CI10" t="str">
            <v>A126236762W</v>
          </cell>
          <cell r="CJ10" t="str">
            <v>A126251018F</v>
          </cell>
          <cell r="CK10" t="str">
            <v>A126243890W</v>
          </cell>
          <cell r="CL10" t="str">
            <v>A126237266C</v>
          </cell>
          <cell r="CM10" t="str">
            <v>A126251522T</v>
          </cell>
          <cell r="CN10" t="str">
            <v>A126244394C</v>
          </cell>
          <cell r="CO10" t="str">
            <v>A126236834W</v>
          </cell>
          <cell r="CP10" t="str">
            <v>A126251090X</v>
          </cell>
          <cell r="CQ10" t="str">
            <v>A126243962W</v>
          </cell>
          <cell r="CR10" t="str">
            <v>A126236978J</v>
          </cell>
          <cell r="CS10" t="str">
            <v>A126251234X</v>
          </cell>
          <cell r="CT10" t="str">
            <v>A126244106X</v>
          </cell>
          <cell r="CU10" t="str">
            <v>A126236618C</v>
          </cell>
          <cell r="CV10" t="str">
            <v>A126250874C</v>
          </cell>
          <cell r="CW10" t="str">
            <v>A126243746C</v>
          </cell>
          <cell r="CX10" t="str">
            <v>A126237338C</v>
          </cell>
          <cell r="CY10" t="str">
            <v>A126251594C</v>
          </cell>
          <cell r="CZ10" t="str">
            <v>A126244466C</v>
          </cell>
          <cell r="DA10" t="str">
            <v>A126237050T</v>
          </cell>
          <cell r="DB10" t="str">
            <v>A126251306X</v>
          </cell>
          <cell r="DC10" t="str">
            <v>A126244178K</v>
          </cell>
          <cell r="DD10" t="str">
            <v>A126236694F</v>
          </cell>
          <cell r="DE10" t="str">
            <v>A126250950V</v>
          </cell>
          <cell r="DF10" t="str">
            <v>A126243822V</v>
          </cell>
          <cell r="DG10" t="str">
            <v>A126237126A</v>
          </cell>
          <cell r="DH10" t="str">
            <v>A126251382A</v>
          </cell>
          <cell r="DI10" t="str">
            <v>A126244254A</v>
          </cell>
          <cell r="DJ10" t="str">
            <v>A126236766F</v>
          </cell>
          <cell r="DK10" t="str">
            <v>A126251022W</v>
          </cell>
          <cell r="DL10" t="str">
            <v>A126243894F</v>
          </cell>
          <cell r="DM10" t="str">
            <v>A126237270V</v>
          </cell>
          <cell r="DN10" t="str">
            <v>A126251526A</v>
          </cell>
          <cell r="DO10" t="str">
            <v>A126244398L</v>
          </cell>
          <cell r="DP10" t="str">
            <v>A126236838F</v>
          </cell>
          <cell r="DQ10" t="str">
            <v>A126251094J</v>
          </cell>
          <cell r="DR10" t="str">
            <v>A126243966F</v>
          </cell>
          <cell r="DS10" t="str">
            <v>A126236982X</v>
          </cell>
          <cell r="DT10" t="str">
            <v>A126251238J</v>
          </cell>
          <cell r="DU10" t="str">
            <v>A126244110R</v>
          </cell>
          <cell r="DV10" t="str">
            <v>A126236622V</v>
          </cell>
          <cell r="DW10" t="str">
            <v>A126250878L</v>
          </cell>
          <cell r="DX10" t="str">
            <v>A126243750V</v>
          </cell>
          <cell r="DY10" t="str">
            <v>A126237342V</v>
          </cell>
          <cell r="DZ10" t="str">
            <v>A126251598L</v>
          </cell>
          <cell r="EA10" t="str">
            <v>A126244470V</v>
          </cell>
          <cell r="EB10" t="str">
            <v>A126237054A</v>
          </cell>
          <cell r="EC10" t="str">
            <v>A126251310R</v>
          </cell>
          <cell r="ED10" t="str">
            <v>A126244182A</v>
          </cell>
          <cell r="EE10" t="str">
            <v>A126236710V</v>
          </cell>
          <cell r="EF10" t="str">
            <v>A126250966L</v>
          </cell>
          <cell r="EG10" t="str">
            <v>A126243838L</v>
          </cell>
          <cell r="EH10" t="str">
            <v>A126237142A</v>
          </cell>
          <cell r="EI10" t="str">
            <v>A126251398V</v>
          </cell>
          <cell r="EJ10" t="str">
            <v>A126244270A</v>
          </cell>
          <cell r="EK10" t="str">
            <v>A126236782F</v>
          </cell>
          <cell r="EL10" t="str">
            <v>A126251038R</v>
          </cell>
          <cell r="EM10" t="str">
            <v>A126243910V</v>
          </cell>
          <cell r="EN10" t="str">
            <v>A126237286L</v>
          </cell>
          <cell r="EO10" t="str">
            <v>A126251542A</v>
          </cell>
          <cell r="EP10" t="str">
            <v>A126244414A</v>
          </cell>
          <cell r="EQ10" t="str">
            <v>A126236854F</v>
          </cell>
          <cell r="ER10" t="str">
            <v>A126251110W</v>
          </cell>
          <cell r="ES10" t="str">
            <v>A126243982F</v>
          </cell>
          <cell r="ET10" t="str">
            <v>A126236998T</v>
          </cell>
          <cell r="EU10" t="str">
            <v>A126251254J</v>
          </cell>
          <cell r="EV10" t="str">
            <v>A126244126J</v>
          </cell>
          <cell r="EW10" t="str">
            <v>A126236638L</v>
          </cell>
          <cell r="EX10" t="str">
            <v>A126250894L</v>
          </cell>
          <cell r="EY10" t="str">
            <v>A126243766L</v>
          </cell>
          <cell r="EZ10" t="str">
            <v>A126237358L</v>
          </cell>
          <cell r="FA10" t="str">
            <v>A126251614A</v>
          </cell>
          <cell r="FB10" t="str">
            <v>A126244486L</v>
          </cell>
          <cell r="FC10" t="str">
            <v>A126237070A</v>
          </cell>
          <cell r="FD10" t="str">
            <v>A126251326J</v>
          </cell>
          <cell r="FE10" t="str">
            <v>A126244198V</v>
          </cell>
          <cell r="FF10" t="str">
            <v>A126236678F</v>
          </cell>
          <cell r="FG10" t="str">
            <v>A126250934V</v>
          </cell>
          <cell r="FH10" t="str">
            <v>A126243806V</v>
          </cell>
          <cell r="FI10" t="str">
            <v>A126237110J</v>
          </cell>
          <cell r="FJ10" t="str">
            <v>A126251366A</v>
          </cell>
          <cell r="FK10" t="str">
            <v>A126244238A</v>
          </cell>
          <cell r="FL10" t="str">
            <v>A126236750L</v>
          </cell>
          <cell r="FM10" t="str">
            <v>A126251006W</v>
          </cell>
          <cell r="FN10" t="str">
            <v>A126243878F</v>
          </cell>
          <cell r="FO10" t="str">
            <v>A126237254V</v>
          </cell>
          <cell r="FP10" t="str">
            <v>A126251510J</v>
          </cell>
          <cell r="FQ10" t="str">
            <v>A126244382V</v>
          </cell>
          <cell r="FR10" t="str">
            <v>A126236822L</v>
          </cell>
          <cell r="FS10" t="str">
            <v>A126251078J</v>
          </cell>
          <cell r="FT10" t="str">
            <v>A126243950L</v>
          </cell>
          <cell r="FU10" t="str">
            <v>A126236966X</v>
          </cell>
          <cell r="FV10" t="str">
            <v>A126251222R</v>
          </cell>
          <cell r="FW10" t="str">
            <v>A126244094A</v>
          </cell>
          <cell r="FX10" t="str">
            <v>A126236606V</v>
          </cell>
          <cell r="FY10" t="str">
            <v>A126250862V</v>
          </cell>
          <cell r="FZ10" t="str">
            <v>A126243734V</v>
          </cell>
          <cell r="GA10" t="str">
            <v>A126237326V</v>
          </cell>
          <cell r="GB10" t="str">
            <v>A126251582V</v>
          </cell>
          <cell r="GC10" t="str">
            <v>A126244454V</v>
          </cell>
          <cell r="GD10" t="str">
            <v>A126237038A</v>
          </cell>
          <cell r="GE10" t="str">
            <v>A126251294A</v>
          </cell>
          <cell r="GF10" t="str">
            <v>A126244166A</v>
          </cell>
          <cell r="GG10" t="str">
            <v>A126236730C</v>
          </cell>
          <cell r="GH10" t="str">
            <v>A126250986W</v>
          </cell>
          <cell r="GI10" t="str">
            <v>A126243858W</v>
          </cell>
          <cell r="GJ10" t="str">
            <v>A126237162K</v>
          </cell>
          <cell r="GK10" t="str">
            <v>A126251418T</v>
          </cell>
          <cell r="GL10" t="str">
            <v>A126244290K</v>
          </cell>
          <cell r="GM10" t="str">
            <v>A126236802C</v>
          </cell>
          <cell r="GN10" t="str">
            <v>A126251058X</v>
          </cell>
          <cell r="GO10" t="str">
            <v>A126243930C</v>
          </cell>
          <cell r="GP10" t="str">
            <v>A126237306K</v>
          </cell>
          <cell r="GQ10" t="str">
            <v>A126251562K</v>
          </cell>
          <cell r="GR10" t="str">
            <v>A126244434K</v>
          </cell>
          <cell r="GS10" t="str">
            <v>A126236874R</v>
          </cell>
          <cell r="GT10" t="str">
            <v>A126251130F</v>
          </cell>
          <cell r="GU10" t="str">
            <v>A126244002F</v>
          </cell>
          <cell r="GV10" t="str">
            <v>A126237018T</v>
          </cell>
          <cell r="GW10" t="str">
            <v>A126251274T</v>
          </cell>
          <cell r="GX10" t="str">
            <v>A126244146T</v>
          </cell>
          <cell r="GY10" t="str">
            <v>A126236658W</v>
          </cell>
          <cell r="GZ10" t="str">
            <v>A126250914K</v>
          </cell>
          <cell r="HA10" t="str">
            <v>A126243786W</v>
          </cell>
          <cell r="HB10" t="str">
            <v>A126237378W</v>
          </cell>
          <cell r="HC10" t="str">
            <v>A126251634K</v>
          </cell>
          <cell r="HD10" t="str">
            <v>A126244506K</v>
          </cell>
          <cell r="HE10" t="str">
            <v>A126237090K</v>
          </cell>
          <cell r="HF10" t="str">
            <v>A126251346T</v>
          </cell>
          <cell r="HG10" t="str">
            <v>A126244218T</v>
          </cell>
          <cell r="HH10" t="str">
            <v>A126236714C</v>
          </cell>
          <cell r="HI10" t="str">
            <v>A126250970C</v>
          </cell>
          <cell r="HJ10" t="str">
            <v>A126243842C</v>
          </cell>
          <cell r="HK10" t="str">
            <v>A126237146K</v>
          </cell>
          <cell r="HL10" t="str">
            <v>A126251402X</v>
          </cell>
          <cell r="HM10" t="str">
            <v>A126244274K</v>
          </cell>
          <cell r="HN10" t="str">
            <v>A126236786R</v>
          </cell>
          <cell r="HO10" t="str">
            <v>A126251042F</v>
          </cell>
          <cell r="HP10" t="str">
            <v>A126243914C</v>
          </cell>
          <cell r="HQ10" t="str">
            <v>A126237290C</v>
          </cell>
          <cell r="HR10" t="str">
            <v>A126251546K</v>
          </cell>
          <cell r="HS10" t="str">
            <v>A126244418K</v>
          </cell>
          <cell r="HT10" t="str">
            <v>A126236858R</v>
          </cell>
          <cell r="HU10" t="str">
            <v>A126251114F</v>
          </cell>
          <cell r="HV10" t="str">
            <v>A126243986R</v>
          </cell>
          <cell r="HW10" t="str">
            <v>A126237002X</v>
          </cell>
          <cell r="HX10" t="str">
            <v>A126251258T</v>
          </cell>
          <cell r="HY10" t="str">
            <v>A126244130X</v>
          </cell>
          <cell r="HZ10" t="str">
            <v>A126236642C</v>
          </cell>
          <cell r="IA10" t="str">
            <v>A126250898W</v>
          </cell>
          <cell r="IB10" t="str">
            <v>A126243770C</v>
          </cell>
          <cell r="IC10" t="str">
            <v>A126237362C</v>
          </cell>
          <cell r="ID10" t="str">
            <v>A126251618K</v>
          </cell>
          <cell r="IE10" t="str">
            <v>A126244490C</v>
          </cell>
          <cell r="IF10" t="str">
            <v>A126237074K</v>
          </cell>
          <cell r="IG10" t="str">
            <v>A126251330X</v>
          </cell>
          <cell r="IH10" t="str">
            <v>A126244202X</v>
          </cell>
          <cell r="II10" t="str">
            <v>A126236734L</v>
          </cell>
          <cell r="IJ10" t="str">
            <v>A126250990L</v>
          </cell>
          <cell r="IK10" t="str">
            <v>A126243862L</v>
          </cell>
          <cell r="IL10" t="str">
            <v>A126237166V</v>
          </cell>
          <cell r="IM10" t="str">
            <v>A126251422J</v>
          </cell>
          <cell r="IN10" t="str">
            <v>A126244294V</v>
          </cell>
          <cell r="IO10" t="str">
            <v>A126236806L</v>
          </cell>
          <cell r="IP10" t="str">
            <v>A126251062R</v>
          </cell>
          <cell r="IQ10" t="str">
            <v>A126243934L</v>
          </cell>
        </row>
        <row r="11">
          <cell r="B11">
            <v>5.9340000000000002</v>
          </cell>
          <cell r="C11">
            <v>11.643000000000001</v>
          </cell>
          <cell r="D11">
            <v>5.7080000000000002</v>
          </cell>
          <cell r="E11">
            <v>5.9340000000000002</v>
          </cell>
          <cell r="F11">
            <v>5.74</v>
          </cell>
          <cell r="G11">
            <v>2.5830000000000002</v>
          </cell>
          <cell r="H11">
            <v>3.157</v>
          </cell>
          <cell r="I11">
            <v>3.4140000000000001</v>
          </cell>
          <cell r="J11">
            <v>1.784</v>
          </cell>
          <cell r="K11">
            <v>1.63</v>
          </cell>
          <cell r="L11">
            <v>1.8</v>
          </cell>
          <cell r="M11">
            <v>1.1140000000000001</v>
          </cell>
          <cell r="N11">
            <v>0.68500000000000005</v>
          </cell>
          <cell r="O11">
            <v>0.46100000000000002</v>
          </cell>
          <cell r="P11">
            <v>0</v>
          </cell>
          <cell r="Q11">
            <v>0.46100000000000002</v>
          </cell>
          <cell r="R11">
            <v>0.22700000000000001</v>
          </cell>
          <cell r="S11">
            <v>0.22700000000000001</v>
          </cell>
          <cell r="T11">
            <v>0</v>
          </cell>
          <cell r="U11">
            <v>0.22700000000000001</v>
          </cell>
          <cell r="V11">
            <v>0.22700000000000001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4.33</v>
          </cell>
          <cell r="AB11">
            <v>1.486</v>
          </cell>
          <cell r="AC11">
            <v>2.8450000000000002</v>
          </cell>
          <cell r="AD11">
            <v>4.33</v>
          </cell>
          <cell r="AE11">
            <v>1.486</v>
          </cell>
          <cell r="AF11">
            <v>2.8450000000000002</v>
          </cell>
          <cell r="AG11">
            <v>1.7390000000000001</v>
          </cell>
          <cell r="AH11">
            <v>0.61799999999999999</v>
          </cell>
          <cell r="AI11">
            <v>1.121</v>
          </cell>
          <cell r="AJ11">
            <v>0.24199999999999999</v>
          </cell>
          <cell r="AK11">
            <v>0</v>
          </cell>
          <cell r="AL11">
            <v>0.24199999999999999</v>
          </cell>
          <cell r="AM11">
            <v>1.722</v>
          </cell>
          <cell r="AN11">
            <v>0.86799999999999999</v>
          </cell>
          <cell r="AO11">
            <v>0.85399999999999998</v>
          </cell>
          <cell r="AP11">
            <v>0.432</v>
          </cell>
          <cell r="AQ11">
            <v>0</v>
          </cell>
          <cell r="AR11">
            <v>0.432</v>
          </cell>
          <cell r="AS11">
            <v>0.19500000000000001</v>
          </cell>
          <cell r="AT11">
            <v>0</v>
          </cell>
          <cell r="AU11">
            <v>0.19500000000000001</v>
          </cell>
          <cell r="AV11">
            <v>0.19500000000000001</v>
          </cell>
          <cell r="AW11">
            <v>0</v>
          </cell>
          <cell r="AX11">
            <v>0.19500000000000001</v>
          </cell>
          <cell r="AY11">
            <v>0</v>
          </cell>
          <cell r="AZ11">
            <v>0</v>
          </cell>
          <cell r="BA11">
            <v>0</v>
          </cell>
          <cell r="BB11">
            <v>4.3520000000000003</v>
          </cell>
          <cell r="BC11">
            <v>1.843</v>
          </cell>
          <cell r="BD11">
            <v>2.5099999999999998</v>
          </cell>
          <cell r="BE11">
            <v>4.3520000000000003</v>
          </cell>
          <cell r="BF11">
            <v>1.843</v>
          </cell>
          <cell r="BG11">
            <v>2.5099999999999998</v>
          </cell>
          <cell r="BH11">
            <v>0.93700000000000006</v>
          </cell>
          <cell r="BI11">
            <v>0.61499999999999999</v>
          </cell>
          <cell r="BJ11">
            <v>0.32100000000000001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0.751</v>
          </cell>
          <cell r="BR11">
            <v>0</v>
          </cell>
          <cell r="BS11">
            <v>0.751</v>
          </cell>
          <cell r="BT11">
            <v>2.665</v>
          </cell>
          <cell r="BU11">
            <v>1.228</v>
          </cell>
          <cell r="BV11">
            <v>1.4370000000000001</v>
          </cell>
          <cell r="BW11">
            <v>2.665</v>
          </cell>
          <cell r="BX11">
            <v>1.228</v>
          </cell>
          <cell r="BY11">
            <v>1.4370000000000001</v>
          </cell>
          <cell r="BZ11">
            <v>0</v>
          </cell>
          <cell r="CA11">
            <v>0</v>
          </cell>
          <cell r="CB11">
            <v>0</v>
          </cell>
          <cell r="CC11">
            <v>0.93700000000000006</v>
          </cell>
          <cell r="CD11">
            <v>0.61499999999999999</v>
          </cell>
          <cell r="CE11">
            <v>0.32100000000000001</v>
          </cell>
          <cell r="CF11">
            <v>0.93700000000000006</v>
          </cell>
          <cell r="CG11">
            <v>0.61499999999999999</v>
          </cell>
          <cell r="CH11">
            <v>0.32100000000000001</v>
          </cell>
          <cell r="CI11">
            <v>0.93700000000000006</v>
          </cell>
          <cell r="CJ11">
            <v>0.61499999999999999</v>
          </cell>
          <cell r="CK11">
            <v>0.32100000000000001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3.4159999999999999</v>
          </cell>
          <cell r="DE11">
            <v>1.228</v>
          </cell>
          <cell r="DF11">
            <v>2.1880000000000002</v>
          </cell>
          <cell r="DG11">
            <v>3.4159999999999999</v>
          </cell>
          <cell r="DH11">
            <v>1.228</v>
          </cell>
          <cell r="DI11">
            <v>2.1880000000000002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0.751</v>
          </cell>
          <cell r="DT11">
            <v>0</v>
          </cell>
          <cell r="DU11">
            <v>0.751</v>
          </cell>
          <cell r="DV11">
            <v>2.665</v>
          </cell>
          <cell r="DW11">
            <v>1.228</v>
          </cell>
          <cell r="DX11">
            <v>1.4370000000000001</v>
          </cell>
          <cell r="DY11">
            <v>2.665</v>
          </cell>
          <cell r="DZ11">
            <v>1.228</v>
          </cell>
          <cell r="EA11">
            <v>1.4370000000000001</v>
          </cell>
          <cell r="EB11">
            <v>0</v>
          </cell>
          <cell r="EC11">
            <v>0</v>
          </cell>
          <cell r="ED11">
            <v>0</v>
          </cell>
          <cell r="EE11">
            <v>5.9130000000000003</v>
          </cell>
          <cell r="EF11">
            <v>3.4769999999999999</v>
          </cell>
          <cell r="EG11">
            <v>2.4369999999999998</v>
          </cell>
          <cell r="EH11">
            <v>5.9130000000000003</v>
          </cell>
          <cell r="EI11">
            <v>3.4769999999999999</v>
          </cell>
          <cell r="EJ11">
            <v>2.4369999999999998</v>
          </cell>
          <cell r="EK11">
            <v>3.1459999999999999</v>
          </cell>
          <cell r="EL11">
            <v>2.4470000000000001</v>
          </cell>
          <cell r="EM11">
            <v>0.69899999999999995</v>
          </cell>
          <cell r="EN11">
            <v>2.0470000000000002</v>
          </cell>
          <cell r="EO11">
            <v>0.72899999999999998</v>
          </cell>
          <cell r="EP11">
            <v>1.3169999999999999</v>
          </cell>
          <cell r="EQ11">
            <v>0.3</v>
          </cell>
          <cell r="ER11">
            <v>0.3</v>
          </cell>
          <cell r="ES11">
            <v>0</v>
          </cell>
          <cell r="ET11">
            <v>0.42099999999999999</v>
          </cell>
          <cell r="EU11">
            <v>0</v>
          </cell>
          <cell r="EV11">
            <v>0.42099999999999999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5.1180000000000003</v>
          </cell>
          <cell r="FG11">
            <v>2.996</v>
          </cell>
          <cell r="FH11">
            <v>2.1219999999999999</v>
          </cell>
          <cell r="FI11">
            <v>5.1180000000000003</v>
          </cell>
          <cell r="FJ11">
            <v>2.996</v>
          </cell>
          <cell r="FK11">
            <v>2.1219999999999999</v>
          </cell>
          <cell r="FL11">
            <v>1.8360000000000001</v>
          </cell>
          <cell r="FM11">
            <v>0.98399999999999999</v>
          </cell>
          <cell r="FN11">
            <v>0.85199999999999998</v>
          </cell>
          <cell r="FO11">
            <v>0.72499999999999998</v>
          </cell>
          <cell r="FP11">
            <v>0</v>
          </cell>
          <cell r="FQ11">
            <v>0.72499999999999998</v>
          </cell>
          <cell r="FR11">
            <v>0.64200000000000002</v>
          </cell>
          <cell r="FS11">
            <v>0.64200000000000002</v>
          </cell>
          <cell r="FT11">
            <v>0</v>
          </cell>
          <cell r="FU11">
            <v>0.82399999999999995</v>
          </cell>
          <cell r="FV11">
            <v>0.623</v>
          </cell>
          <cell r="FW11">
            <v>0.20100000000000001</v>
          </cell>
          <cell r="FX11">
            <v>1.0920000000000001</v>
          </cell>
          <cell r="FY11">
            <v>0.747</v>
          </cell>
          <cell r="FZ11">
            <v>0.34499999999999997</v>
          </cell>
          <cell r="GA11">
            <v>1.0920000000000001</v>
          </cell>
          <cell r="GB11">
            <v>0.747</v>
          </cell>
          <cell r="GC11">
            <v>0.34499999999999997</v>
          </cell>
          <cell r="GD11">
            <v>0</v>
          </cell>
          <cell r="GE11">
            <v>0</v>
          </cell>
          <cell r="GF11">
            <v>0</v>
          </cell>
          <cell r="GG11">
            <v>6.1920000000000002</v>
          </cell>
          <cell r="GH11">
            <v>3.6739999999999999</v>
          </cell>
          <cell r="GI11">
            <v>2.5179999999999998</v>
          </cell>
          <cell r="GJ11">
            <v>5.9690000000000003</v>
          </cell>
          <cell r="GK11">
            <v>3.6739999999999999</v>
          </cell>
          <cell r="GL11">
            <v>2.2949999999999999</v>
          </cell>
          <cell r="GM11">
            <v>1.329</v>
          </cell>
          <cell r="GN11">
            <v>0.63900000000000001</v>
          </cell>
          <cell r="GO11">
            <v>0.69</v>
          </cell>
          <cell r="GP11">
            <v>2.2130000000000001</v>
          </cell>
          <cell r="GQ11">
            <v>1.258</v>
          </cell>
          <cell r="GR11">
            <v>0.95399999999999996</v>
          </cell>
          <cell r="GS11">
            <v>0.43099999999999999</v>
          </cell>
          <cell r="GT11">
            <v>0</v>
          </cell>
          <cell r="GU11">
            <v>0.43099999999999999</v>
          </cell>
          <cell r="GV11">
            <v>0.98899999999999999</v>
          </cell>
          <cell r="GW11">
            <v>0.76900000000000002</v>
          </cell>
          <cell r="GX11">
            <v>0.22</v>
          </cell>
          <cell r="GY11">
            <v>1.2310000000000001</v>
          </cell>
          <cell r="GZ11">
            <v>1.008</v>
          </cell>
          <cell r="HA11">
            <v>0.223</v>
          </cell>
          <cell r="HB11">
            <v>1.008</v>
          </cell>
          <cell r="HC11">
            <v>1.008</v>
          </cell>
          <cell r="HD11">
            <v>0</v>
          </cell>
          <cell r="HE11">
            <v>0.223</v>
          </cell>
          <cell r="HF11">
            <v>0</v>
          </cell>
          <cell r="HG11">
            <v>0.223</v>
          </cell>
          <cell r="HH11">
            <v>2.5070000000000001</v>
          </cell>
          <cell r="HI11">
            <v>1.554</v>
          </cell>
          <cell r="HJ11">
            <v>0.95299999999999996</v>
          </cell>
          <cell r="HK11">
            <v>2.5070000000000001</v>
          </cell>
          <cell r="HL11">
            <v>1.554</v>
          </cell>
          <cell r="HM11">
            <v>0.95299999999999996</v>
          </cell>
          <cell r="HN11">
            <v>1.2130000000000001</v>
          </cell>
          <cell r="HO11">
            <v>0.44900000000000001</v>
          </cell>
          <cell r="HP11">
            <v>0.76400000000000001</v>
          </cell>
          <cell r="HQ11">
            <v>1.105</v>
          </cell>
          <cell r="HR11">
            <v>1.105</v>
          </cell>
          <cell r="HS11">
            <v>0</v>
          </cell>
          <cell r="HT11">
            <v>0.189</v>
          </cell>
          <cell r="HU11">
            <v>0</v>
          </cell>
          <cell r="HV11">
            <v>0.189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3.56</v>
          </cell>
          <cell r="IJ11">
            <v>2.2349999999999999</v>
          </cell>
          <cell r="IK11">
            <v>1.325</v>
          </cell>
          <cell r="IL11">
            <v>3.56</v>
          </cell>
          <cell r="IM11">
            <v>2.2349999999999999</v>
          </cell>
          <cell r="IN11">
            <v>1.325</v>
          </cell>
          <cell r="IO11">
            <v>0</v>
          </cell>
          <cell r="IP11">
            <v>0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2">
        <row r="1">
          <cell r="B1" t="str">
            <v>South Australia ;  &gt;&gt; Own ill health or disability ;  &gt; Aged 25-34 years ;  Persons ;</v>
          </cell>
          <cell r="C1" t="str">
            <v>South Australia ;  &gt;&gt; Own ill health or disability ;  &gt; Aged 25-34 years ;  &gt; Males ;</v>
          </cell>
          <cell r="D1" t="str">
            <v>South Australia ;  &gt;&gt; Own ill health or disability ;  &gt; Aged 25-34 years ;  &gt; Females ;</v>
          </cell>
          <cell r="E1" t="str">
            <v>South Australia ;  &gt;&gt; Own ill health or disability ;  &gt; Aged 35-44 years ;  Persons ;</v>
          </cell>
          <cell r="F1" t="str">
            <v>South Australia ;  &gt;&gt; Own ill health or disability ;  &gt; Aged 35-44 years ;  &gt; Males ;</v>
          </cell>
          <cell r="G1" t="str">
            <v>South Australia ;  &gt;&gt; Own ill health or disability ;  &gt; Aged 35-44 years ;  &gt; Females ;</v>
          </cell>
          <cell r="H1" t="str">
            <v>South Australia ;  &gt;&gt; Own ill health or disability ;  &gt; Aged 45-54 years ;  Persons ;</v>
          </cell>
          <cell r="I1" t="str">
            <v>South Australia ;  &gt;&gt; Own ill health or disability ;  &gt; Aged 45-54 years ;  &gt; Males ;</v>
          </cell>
          <cell r="J1" t="str">
            <v>South Australia ;  &gt;&gt; Own ill health or disability ;  &gt; Aged 45-54 years ;  &gt; Females ;</v>
          </cell>
          <cell r="K1" t="str">
            <v>South Australia ;  &gt;&gt; Own ill health or disability ;  &gt; Aged 55 years and over ;  Persons ;</v>
          </cell>
          <cell r="L1" t="str">
            <v>South Australia ;  &gt;&gt; Own ill health or disability ;  &gt; Aged 55 years and over ;  &gt; Males ;</v>
          </cell>
          <cell r="M1" t="str">
            <v>South Australia ;  &gt;&gt; Own ill health or disability ;  &gt; Aged 55 years and over ;  &gt; Females ;</v>
          </cell>
          <cell r="N1" t="str">
            <v>South Australia ;  &gt;&gt; Own ill health or disability ;  &gt;&gt; Aged 55-64 years ;  Persons ;</v>
          </cell>
          <cell r="O1" t="str">
            <v>South Australia ;  &gt;&gt; Own ill health or disability ;  &gt;&gt; Aged 55-64 years ;  &gt; Males ;</v>
          </cell>
          <cell r="P1" t="str">
            <v>South Australia ;  &gt;&gt; Own ill health or disability ;  &gt;&gt; Aged 55-64 years ;  &gt; Females ;</v>
          </cell>
          <cell r="Q1" t="str">
            <v>South Australia ;  &gt;&gt; Own ill health or disability ;  &gt;&gt; Aged 65 years and over ;  Persons ;</v>
          </cell>
          <cell r="R1" t="str">
            <v>South Australia ;  &gt;&gt; Own ill health or disability ;  &gt;&gt; Aged 65 years and over ;  &gt; Males ;</v>
          </cell>
          <cell r="S1" t="str">
            <v>South Australia ;  &gt;&gt; Own ill health or disability ;  &gt;&gt; Aged 65 years and over ;  &gt; Females ;</v>
          </cell>
          <cell r="T1" t="str">
            <v>South Australia ;  &gt;&gt; Language difficulties ;  Persons ;</v>
          </cell>
          <cell r="U1" t="str">
            <v>South Australia ;  &gt;&gt; Language difficulties ;  &gt; Males ;</v>
          </cell>
          <cell r="V1" t="str">
            <v>South Australia ;  &gt;&gt; Language difficulties ;  &gt; Females ;</v>
          </cell>
          <cell r="W1" t="str">
            <v>South Australia ;  &gt;&gt; Language difficulties ;  Aged 15-64 years ;  Persons ;</v>
          </cell>
          <cell r="X1" t="str">
            <v>South Australia ;  &gt;&gt; Language difficulties ;  Aged 15-64 years ;  &gt; Males ;</v>
          </cell>
          <cell r="Y1" t="str">
            <v>South Australia ;  &gt;&gt; Language difficulties ;  Aged 15-64 years ;  &gt; Females ;</v>
          </cell>
          <cell r="Z1" t="str">
            <v>South Australia ;  &gt;&gt; Language difficulties ;  &gt; Aged 15-24 years ;  Persons ;</v>
          </cell>
          <cell r="AA1" t="str">
            <v>South Australia ;  &gt;&gt; Language difficulties ;  &gt; Aged 15-24 years ;  &gt; Males ;</v>
          </cell>
          <cell r="AB1" t="str">
            <v>South Australia ;  &gt;&gt; Language difficulties ;  &gt; Aged 15-24 years ;  &gt; Females ;</v>
          </cell>
          <cell r="AC1" t="str">
            <v>South Australia ;  &gt;&gt; Language difficulties ;  &gt; Aged 25-34 years ;  Persons ;</v>
          </cell>
          <cell r="AD1" t="str">
            <v>South Australia ;  &gt;&gt; Language difficulties ;  &gt; Aged 25-34 years ;  &gt; Males ;</v>
          </cell>
          <cell r="AE1" t="str">
            <v>South Australia ;  &gt;&gt; Language difficulties ;  &gt; Aged 25-34 years ;  &gt; Females ;</v>
          </cell>
          <cell r="AF1" t="str">
            <v>South Australia ;  &gt;&gt; Language difficulties ;  &gt; Aged 35-44 years ;  Persons ;</v>
          </cell>
          <cell r="AG1" t="str">
            <v>South Australia ;  &gt;&gt; Language difficulties ;  &gt; Aged 35-44 years ;  &gt; Males ;</v>
          </cell>
          <cell r="AH1" t="str">
            <v>South Australia ;  &gt;&gt; Language difficulties ;  &gt; Aged 35-44 years ;  &gt; Females ;</v>
          </cell>
          <cell r="AI1" t="str">
            <v>South Australia ;  &gt;&gt; Language difficulties ;  &gt; Aged 45-54 years ;  Persons ;</v>
          </cell>
          <cell r="AJ1" t="str">
            <v>South Australia ;  &gt;&gt; Language difficulties ;  &gt; Aged 45-54 years ;  &gt; Males ;</v>
          </cell>
          <cell r="AK1" t="str">
            <v>South Australia ;  &gt;&gt; Language difficulties ;  &gt; Aged 45-54 years ;  &gt; Females ;</v>
          </cell>
          <cell r="AL1" t="str">
            <v>South Australia ;  &gt;&gt; Language difficulties ;  &gt; Aged 55 years and over ;  Persons ;</v>
          </cell>
          <cell r="AM1" t="str">
            <v>South Australia ;  &gt;&gt; Language difficulties ;  &gt; Aged 55 years and over ;  &gt; Males ;</v>
          </cell>
          <cell r="AN1" t="str">
            <v>South Australia ;  &gt;&gt; Language difficulties ;  &gt; Aged 55 years and over ;  &gt; Females ;</v>
          </cell>
          <cell r="AO1" t="str">
            <v>South Australia ;  &gt;&gt; Language difficulties ;  &gt;&gt; Aged 55-64 years ;  Persons ;</v>
          </cell>
          <cell r="AP1" t="str">
            <v>South Australia ;  &gt;&gt; Language difficulties ;  &gt;&gt; Aged 55-64 years ;  &gt; Males ;</v>
          </cell>
          <cell r="AQ1" t="str">
            <v>South Australia ;  &gt;&gt; Language difficulties ;  &gt;&gt; Aged 55-64 years ;  &gt; Females ;</v>
          </cell>
          <cell r="AR1" t="str">
            <v>South Australia ;  &gt;&gt; Language difficulties ;  &gt;&gt; Aged 65 years and over ;  Persons ;</v>
          </cell>
          <cell r="AS1" t="str">
            <v>South Australia ;  &gt;&gt; Language difficulties ;  &gt;&gt; Aged 65 years and over ;  &gt; Males ;</v>
          </cell>
          <cell r="AT1" t="str">
            <v>South Australia ;  &gt;&gt; Language difficulties ;  &gt;&gt; Aged 65 years and over ;  &gt; Females ;</v>
          </cell>
          <cell r="AU1" t="str">
            <v>South Australia ;  &gt;&gt; No jobs with suitable hours ;  Persons ;</v>
          </cell>
          <cell r="AV1" t="str">
            <v>South Australia ;  &gt;&gt; No jobs with suitable hours ;  &gt; Males ;</v>
          </cell>
          <cell r="AW1" t="str">
            <v>South Australia ;  &gt;&gt; No jobs with suitable hours ;  &gt; Females ;</v>
          </cell>
          <cell r="AX1" t="str">
            <v>South Australia ;  &gt;&gt; No jobs with suitable hours ;  Aged 15-64 years ;  Persons ;</v>
          </cell>
          <cell r="AY1" t="str">
            <v>South Australia ;  &gt;&gt; No jobs with suitable hours ;  Aged 15-64 years ;  &gt; Males ;</v>
          </cell>
          <cell r="AZ1" t="str">
            <v>South Australia ;  &gt;&gt; No jobs with suitable hours ;  Aged 15-64 years ;  &gt; Females ;</v>
          </cell>
          <cell r="BA1" t="str">
            <v>South Australia ;  &gt;&gt; No jobs with suitable hours ;  &gt; Aged 15-24 years ;  Persons ;</v>
          </cell>
          <cell r="BB1" t="str">
            <v>South Australia ;  &gt;&gt; No jobs with suitable hours ;  &gt; Aged 15-24 years ;  &gt; Males ;</v>
          </cell>
          <cell r="BC1" t="str">
            <v>South Australia ;  &gt;&gt; No jobs with suitable hours ;  &gt; Aged 15-24 years ;  &gt; Females ;</v>
          </cell>
          <cell r="BD1" t="str">
            <v>South Australia ;  &gt;&gt; No jobs with suitable hours ;  &gt; Aged 25-34 years ;  Persons ;</v>
          </cell>
          <cell r="BE1" t="str">
            <v>South Australia ;  &gt;&gt; No jobs with suitable hours ;  &gt; Aged 25-34 years ;  &gt; Males ;</v>
          </cell>
          <cell r="BF1" t="str">
            <v>South Australia ;  &gt;&gt; No jobs with suitable hours ;  &gt; Aged 25-34 years ;  &gt; Females ;</v>
          </cell>
          <cell r="BG1" t="str">
            <v>South Australia ;  &gt;&gt; No jobs with suitable hours ;  &gt; Aged 35-44 years ;  Persons ;</v>
          </cell>
          <cell r="BH1" t="str">
            <v>South Australia ;  &gt;&gt; No jobs with suitable hours ;  &gt; Aged 35-44 years ;  &gt; Males ;</v>
          </cell>
          <cell r="BI1" t="str">
            <v>South Australia ;  &gt;&gt; No jobs with suitable hours ;  &gt; Aged 35-44 years ;  &gt; Females ;</v>
          </cell>
          <cell r="BJ1" t="str">
            <v>South Australia ;  &gt;&gt; No jobs with suitable hours ;  &gt; Aged 45-54 years ;  Persons ;</v>
          </cell>
          <cell r="BK1" t="str">
            <v>South Australia ;  &gt;&gt; No jobs with suitable hours ;  &gt; Aged 45-54 years ;  &gt; Males ;</v>
          </cell>
          <cell r="BL1" t="str">
            <v>South Australia ;  &gt;&gt; No jobs with suitable hours ;  &gt; Aged 45-54 years ;  &gt; Females ;</v>
          </cell>
          <cell r="BM1" t="str">
            <v>South Australia ;  &gt;&gt; No jobs with suitable hours ;  &gt; Aged 55 years and over ;  Persons ;</v>
          </cell>
          <cell r="BN1" t="str">
            <v>South Australia ;  &gt;&gt; No jobs with suitable hours ;  &gt; Aged 55 years and over ;  &gt; Males ;</v>
          </cell>
          <cell r="BO1" t="str">
            <v>South Australia ;  &gt;&gt; No jobs with suitable hours ;  &gt; Aged 55 years and over ;  &gt; Females ;</v>
          </cell>
          <cell r="BP1" t="str">
            <v>South Australia ;  &gt;&gt; No jobs with suitable hours ;  &gt;&gt; Aged 55-64 years ;  Persons ;</v>
          </cell>
          <cell r="BQ1" t="str">
            <v>South Australia ;  &gt;&gt; No jobs with suitable hours ;  &gt;&gt; Aged 55-64 years ;  &gt; Males ;</v>
          </cell>
          <cell r="BR1" t="str">
            <v>South Australia ;  &gt;&gt; No jobs with suitable hours ;  &gt;&gt; Aged 55-64 years ;  &gt; Females ;</v>
          </cell>
          <cell r="BS1" t="str">
            <v>South Australia ;  &gt;&gt; No jobs with suitable hours ;  &gt;&gt; Aged 65 years and over ;  Persons ;</v>
          </cell>
          <cell r="BT1" t="str">
            <v>South Australia ;  &gt;&gt; No jobs with suitable hours ;  &gt;&gt; Aged 65 years and over ;  &gt; Males ;</v>
          </cell>
          <cell r="BU1" t="str">
            <v>South Australia ;  &gt;&gt; No jobs with suitable hours ;  &gt;&gt; Aged 65 years and over ;  &gt; Females ;</v>
          </cell>
          <cell r="BV1" t="str">
            <v>South Australia ;  &gt;&gt; Child care or other family considerations ;  Persons ;</v>
          </cell>
          <cell r="BW1" t="str">
            <v>South Australia ;  &gt;&gt; Child care or other family considerations ;  &gt; Males ;</v>
          </cell>
          <cell r="BX1" t="str">
            <v>South Australia ;  &gt;&gt; Child care or other family considerations ;  &gt; Females ;</v>
          </cell>
          <cell r="BY1" t="str">
            <v>South Australia ;  &gt;&gt; Child care or other family considerations ;  Aged 15-64 years ;  Persons ;</v>
          </cell>
          <cell r="BZ1" t="str">
            <v>South Australia ;  &gt;&gt; Child care or other family considerations ;  Aged 15-64 years ;  &gt; Males ;</v>
          </cell>
          <cell r="CA1" t="str">
            <v>South Australia ;  &gt;&gt; Child care or other family considerations ;  Aged 15-64 years ;  &gt; Females ;</v>
          </cell>
          <cell r="CB1" t="str">
            <v>South Australia ;  &gt;&gt; Child care or other family considerations ;  &gt; Aged 15-24 years ;  Persons ;</v>
          </cell>
          <cell r="CC1" t="str">
            <v>South Australia ;  &gt;&gt; Child care or other family considerations ;  &gt; Aged 15-24 years ;  &gt; Males ;</v>
          </cell>
          <cell r="CD1" t="str">
            <v>South Australia ;  &gt;&gt; Child care or other family considerations ;  &gt; Aged 15-24 years ;  &gt; Females ;</v>
          </cell>
          <cell r="CE1" t="str">
            <v>South Australia ;  &gt;&gt; Child care or other family considerations ;  &gt; Aged 25-34 years ;  Persons ;</v>
          </cell>
          <cell r="CF1" t="str">
            <v>South Australia ;  &gt;&gt; Child care or other family considerations ;  &gt; Aged 25-34 years ;  &gt; Males ;</v>
          </cell>
          <cell r="CG1" t="str">
            <v>South Australia ;  &gt;&gt; Child care or other family considerations ;  &gt; Aged 25-34 years ;  &gt; Females ;</v>
          </cell>
          <cell r="CH1" t="str">
            <v>South Australia ;  &gt;&gt; Child care or other family considerations ;  &gt; Aged 35-44 years ;  Persons ;</v>
          </cell>
          <cell r="CI1" t="str">
            <v>South Australia ;  &gt;&gt; Child care or other family considerations ;  &gt; Aged 35-44 years ;  &gt; Males ;</v>
          </cell>
          <cell r="CJ1" t="str">
            <v>South Australia ;  &gt;&gt; Child care or other family considerations ;  &gt; Aged 35-44 years ;  &gt; Females ;</v>
          </cell>
          <cell r="CK1" t="str">
            <v>South Australia ;  &gt;&gt; Child care or other family considerations ;  &gt; Aged 45-54 years ;  Persons ;</v>
          </cell>
          <cell r="CL1" t="str">
            <v>South Australia ;  &gt;&gt; Child care or other family considerations ;  &gt; Aged 45-54 years ;  &gt; Males ;</v>
          </cell>
          <cell r="CM1" t="str">
            <v>South Australia ;  &gt;&gt; Child care or other family considerations ;  &gt; Aged 45-54 years ;  &gt; Females ;</v>
          </cell>
          <cell r="CN1" t="str">
            <v>South Australia ;  &gt;&gt; Child care or other family considerations ;  &gt; Aged 55 years and over ;  Persons ;</v>
          </cell>
          <cell r="CO1" t="str">
            <v>South Australia ;  &gt;&gt; Child care or other family considerations ;  &gt; Aged 55 years and over ;  &gt; Males ;</v>
          </cell>
          <cell r="CP1" t="str">
            <v>South Australia ;  &gt;&gt; Child care or other family considerations ;  &gt; Aged 55 years and over ;  &gt; Females ;</v>
          </cell>
          <cell r="CQ1" t="str">
            <v>South Australia ;  &gt;&gt; Child care or other family considerations ;  &gt;&gt; Aged 55-64 years ;  Persons ;</v>
          </cell>
          <cell r="CR1" t="str">
            <v>South Australia ;  &gt;&gt; Child care or other family considerations ;  &gt;&gt; Aged 55-64 years ;  &gt; Males ;</v>
          </cell>
          <cell r="CS1" t="str">
            <v>South Australia ;  &gt;&gt; Child care or other family considerations ;  &gt;&gt; Aged 55-64 years ;  &gt; Females ;</v>
          </cell>
          <cell r="CT1" t="str">
            <v>South Australia ;  &gt;&gt; Child care or other family considerations ;  &gt;&gt; Aged 65 years and over ;  Persons ;</v>
          </cell>
          <cell r="CU1" t="str">
            <v>South Australia ;  &gt;&gt; Child care or other family considerations ;  &gt;&gt; Aged 65 years and over ;  &gt; Males ;</v>
          </cell>
          <cell r="CV1" t="str">
            <v>South Australia ;  &gt;&gt; Child care or other family considerations ;  &gt;&gt; Aged 65 years and over ;  &gt; Females ;</v>
          </cell>
          <cell r="CW1" t="str">
            <v>South Australia ;  &gt;&gt; No feedback from employers ;  Persons ;</v>
          </cell>
          <cell r="CX1" t="str">
            <v>South Australia ;  &gt;&gt; No feedback from employers ;  &gt; Males ;</v>
          </cell>
          <cell r="CY1" t="str">
            <v>South Australia ;  &gt;&gt; No feedback from employers ;  &gt; Females ;</v>
          </cell>
          <cell r="CZ1" t="str">
            <v>South Australia ;  &gt;&gt; No feedback from employers ;  Aged 15-64 years ;  Persons ;</v>
          </cell>
          <cell r="DA1" t="str">
            <v>South Australia ;  &gt;&gt; No feedback from employers ;  Aged 15-64 years ;  &gt; Males ;</v>
          </cell>
          <cell r="DB1" t="str">
            <v>South Australia ;  &gt;&gt; No feedback from employers ;  Aged 15-64 years ;  &gt; Females ;</v>
          </cell>
          <cell r="DC1" t="str">
            <v>South Australia ;  &gt;&gt; No feedback from employers ;  &gt; Aged 15-24 years ;  Persons ;</v>
          </cell>
          <cell r="DD1" t="str">
            <v>South Australia ;  &gt;&gt; No feedback from employers ;  &gt; Aged 15-24 years ;  &gt; Males ;</v>
          </cell>
          <cell r="DE1" t="str">
            <v>South Australia ;  &gt;&gt; No feedback from employers ;  &gt; Aged 15-24 years ;  &gt; Females ;</v>
          </cell>
          <cell r="DF1" t="str">
            <v>South Australia ;  &gt;&gt; No feedback from employers ;  &gt; Aged 25-34 years ;  Persons ;</v>
          </cell>
          <cell r="DG1" t="str">
            <v>South Australia ;  &gt;&gt; No feedback from employers ;  &gt; Aged 25-34 years ;  &gt; Males ;</v>
          </cell>
          <cell r="DH1" t="str">
            <v>South Australia ;  &gt;&gt; No feedback from employers ;  &gt; Aged 25-34 years ;  &gt; Females ;</v>
          </cell>
          <cell r="DI1" t="str">
            <v>South Australia ;  &gt;&gt; No feedback from employers ;  &gt; Aged 35-44 years ;  Persons ;</v>
          </cell>
          <cell r="DJ1" t="str">
            <v>South Australia ;  &gt;&gt; No feedback from employers ;  &gt; Aged 35-44 years ;  &gt; Males ;</v>
          </cell>
          <cell r="DK1" t="str">
            <v>South Australia ;  &gt;&gt; No feedback from employers ;  &gt; Aged 35-44 years ;  &gt; Females ;</v>
          </cell>
          <cell r="DL1" t="str">
            <v>South Australia ;  &gt;&gt; No feedback from employers ;  &gt; Aged 45-54 years ;  Persons ;</v>
          </cell>
          <cell r="DM1" t="str">
            <v>South Australia ;  &gt;&gt; No feedback from employers ;  &gt; Aged 45-54 years ;  &gt; Males ;</v>
          </cell>
          <cell r="DN1" t="str">
            <v>South Australia ;  &gt;&gt; No feedback from employers ;  &gt; Aged 45-54 years ;  &gt; Females ;</v>
          </cell>
          <cell r="DO1" t="str">
            <v>South Australia ;  &gt;&gt; No feedback from employers ;  &gt; Aged 55 years and over ;  Persons ;</v>
          </cell>
          <cell r="DP1" t="str">
            <v>South Australia ;  &gt;&gt; No feedback from employers ;  &gt; Aged 55 years and over ;  &gt; Males ;</v>
          </cell>
          <cell r="DQ1" t="str">
            <v>South Australia ;  &gt;&gt; No feedback from employers ;  &gt; Aged 55 years and over ;  &gt; Females ;</v>
          </cell>
          <cell r="DR1" t="str">
            <v>South Australia ;  &gt;&gt; No feedback from employers ;  &gt;&gt; Aged 55-64 years ;  Persons ;</v>
          </cell>
          <cell r="DS1" t="str">
            <v>South Australia ;  &gt;&gt; No feedback from employers ;  &gt;&gt; Aged 55-64 years ;  &gt; Males ;</v>
          </cell>
          <cell r="DT1" t="str">
            <v>South Australia ;  &gt;&gt; No feedback from employers ;  &gt;&gt; Aged 55-64 years ;  &gt; Females ;</v>
          </cell>
          <cell r="DU1" t="str">
            <v>South Australia ;  &gt;&gt; No feedback from employers ;  &gt;&gt; Aged 65 years and over ;  Persons ;</v>
          </cell>
          <cell r="DV1" t="str">
            <v>South Australia ;  &gt;&gt; No feedback from employers ;  &gt;&gt; Aged 65 years and over ;  &gt; Males ;</v>
          </cell>
          <cell r="DW1" t="str">
            <v>South Australia ;  &gt;&gt; No feedback from employers ;  &gt;&gt; Aged 65 years and over ;  &gt; Females ;</v>
          </cell>
          <cell r="DX1" t="str">
            <v>South Australia ;  &gt;&gt; Other difficulties ;  Persons ;</v>
          </cell>
          <cell r="DY1" t="str">
            <v>South Australia ;  &gt;&gt; Other difficulties ;  &gt; Males ;</v>
          </cell>
          <cell r="DZ1" t="str">
            <v>South Australia ;  &gt;&gt; Other difficulties ;  &gt; Females ;</v>
          </cell>
          <cell r="EA1" t="str">
            <v>South Australia ;  &gt;&gt; Other difficulties ;  Aged 15-64 years ;  Persons ;</v>
          </cell>
          <cell r="EB1" t="str">
            <v>South Australia ;  &gt;&gt; Other difficulties ;  Aged 15-64 years ;  &gt; Males ;</v>
          </cell>
          <cell r="EC1" t="str">
            <v>South Australia ;  &gt;&gt; Other difficulties ;  Aged 15-64 years ;  &gt; Females ;</v>
          </cell>
          <cell r="ED1" t="str">
            <v>South Australia ;  &gt;&gt; Other difficulties ;  &gt; Aged 15-24 years ;  Persons ;</v>
          </cell>
          <cell r="EE1" t="str">
            <v>South Australia ;  &gt;&gt; Other difficulties ;  &gt; Aged 15-24 years ;  &gt; Males ;</v>
          </cell>
          <cell r="EF1" t="str">
            <v>South Australia ;  &gt;&gt; Other difficulties ;  &gt; Aged 15-24 years ;  &gt; Females ;</v>
          </cell>
          <cell r="EG1" t="str">
            <v>South Australia ;  &gt;&gt; Other difficulties ;  &gt; Aged 25-34 years ;  Persons ;</v>
          </cell>
          <cell r="EH1" t="str">
            <v>South Australia ;  &gt;&gt; Other difficulties ;  &gt; Aged 25-34 years ;  &gt; Males ;</v>
          </cell>
          <cell r="EI1" t="str">
            <v>South Australia ;  &gt;&gt; Other difficulties ;  &gt; Aged 25-34 years ;  &gt; Females ;</v>
          </cell>
          <cell r="EJ1" t="str">
            <v>South Australia ;  &gt;&gt; Other difficulties ;  &gt; Aged 35-44 years ;  Persons ;</v>
          </cell>
          <cell r="EK1" t="str">
            <v>South Australia ;  &gt;&gt; Other difficulties ;  &gt; Aged 35-44 years ;  &gt; Males ;</v>
          </cell>
          <cell r="EL1" t="str">
            <v>South Australia ;  &gt;&gt; Other difficulties ;  &gt; Aged 35-44 years ;  &gt; Females ;</v>
          </cell>
          <cell r="EM1" t="str">
            <v>South Australia ;  &gt;&gt; Other difficulties ;  &gt; Aged 45-54 years ;  Persons ;</v>
          </cell>
          <cell r="EN1" t="str">
            <v>South Australia ;  &gt;&gt; Other difficulties ;  &gt; Aged 45-54 years ;  &gt; Males ;</v>
          </cell>
          <cell r="EO1" t="str">
            <v>South Australia ;  &gt;&gt; Other difficulties ;  &gt; Aged 45-54 years ;  &gt; Females ;</v>
          </cell>
          <cell r="EP1" t="str">
            <v>South Australia ;  &gt;&gt; Other difficulties ;  &gt; Aged 55 years and over ;  Persons ;</v>
          </cell>
          <cell r="EQ1" t="str">
            <v>South Australia ;  &gt;&gt; Other difficulties ;  &gt; Aged 55 years and over ;  &gt; Males ;</v>
          </cell>
          <cell r="ER1" t="str">
            <v>South Australia ;  &gt;&gt; Other difficulties ;  &gt; Aged 55 years and over ;  &gt; Females ;</v>
          </cell>
          <cell r="ES1" t="str">
            <v>South Australia ;  &gt;&gt; Other difficulties ;  &gt;&gt; Aged 55-64 years ;  Persons ;</v>
          </cell>
          <cell r="ET1" t="str">
            <v>South Australia ;  &gt;&gt; Other difficulties ;  &gt;&gt; Aged 55-64 years ;  &gt; Males ;</v>
          </cell>
          <cell r="EU1" t="str">
            <v>South Australia ;  &gt;&gt; Other difficulties ;  &gt;&gt; Aged 55-64 years ;  &gt; Females ;</v>
          </cell>
          <cell r="EV1" t="str">
            <v>South Australia ;  &gt;&gt; Other difficulties ;  &gt;&gt; Aged 65 years and over ;  Persons ;</v>
          </cell>
          <cell r="EW1" t="str">
            <v>South Australia ;  &gt;&gt; Other difficulties ;  &gt;&gt; Aged 65 years and over ;  &gt; Males ;</v>
          </cell>
          <cell r="EX1" t="str">
            <v>South Australia ;  &gt;&gt; Other difficulties ;  &gt;&gt; Aged 65 years and over ;  &gt; Females ;</v>
          </cell>
          <cell r="EY1" t="str">
            <v>South Australia ;  &gt; Did not have difficulty finding work ;  Persons ;</v>
          </cell>
          <cell r="EZ1" t="str">
            <v>South Australia ;  &gt; Did not have difficulty finding work ;  &gt; Males ;</v>
          </cell>
          <cell r="FA1" t="str">
            <v>South Australia ;  &gt; Did not have difficulty finding work ;  &gt; Females ;</v>
          </cell>
          <cell r="FB1" t="str">
            <v>South Australia ;  &gt; Did not have difficulty finding work ;  Aged 15-64 years ;  Persons ;</v>
          </cell>
          <cell r="FC1" t="str">
            <v>South Australia ;  &gt; Did not have difficulty finding work ;  Aged 15-64 years ;  &gt; Males ;</v>
          </cell>
          <cell r="FD1" t="str">
            <v>South Australia ;  &gt; Did not have difficulty finding work ;  Aged 15-64 years ;  &gt; Females ;</v>
          </cell>
          <cell r="FE1" t="str">
            <v>South Australia ;  &gt; Did not have difficulty finding work ;  &gt; Aged 15-24 years ;  Persons ;</v>
          </cell>
          <cell r="FF1" t="str">
            <v>South Australia ;  &gt; Did not have difficulty finding work ;  &gt; Aged 15-24 years ;  &gt; Males ;</v>
          </cell>
          <cell r="FG1" t="str">
            <v>South Australia ;  &gt; Did not have difficulty finding work ;  &gt; Aged 15-24 years ;  &gt; Females ;</v>
          </cell>
          <cell r="FH1" t="str">
            <v>South Australia ;  &gt; Did not have difficulty finding work ;  &gt; Aged 25-34 years ;  Persons ;</v>
          </cell>
          <cell r="FI1" t="str">
            <v>South Australia ;  &gt; Did not have difficulty finding work ;  &gt; Aged 25-34 years ;  &gt; Males ;</v>
          </cell>
          <cell r="FJ1" t="str">
            <v>South Australia ;  &gt; Did not have difficulty finding work ;  &gt; Aged 25-34 years ;  &gt; Females ;</v>
          </cell>
          <cell r="FK1" t="str">
            <v>South Australia ;  &gt; Did not have difficulty finding work ;  &gt; Aged 35-44 years ;  Persons ;</v>
          </cell>
          <cell r="FL1" t="str">
            <v>South Australia ;  &gt; Did not have difficulty finding work ;  &gt; Aged 35-44 years ;  &gt; Males ;</v>
          </cell>
          <cell r="FM1" t="str">
            <v>South Australia ;  &gt; Did not have difficulty finding work ;  &gt; Aged 35-44 years ;  &gt; Females ;</v>
          </cell>
          <cell r="FN1" t="str">
            <v>South Australia ;  &gt; Did not have difficulty finding work ;  &gt; Aged 45-54 years ;  Persons ;</v>
          </cell>
          <cell r="FO1" t="str">
            <v>South Australia ;  &gt; Did not have difficulty finding work ;  &gt; Aged 45-54 years ;  &gt; Males ;</v>
          </cell>
          <cell r="FP1" t="str">
            <v>South Australia ;  &gt; Did not have difficulty finding work ;  &gt; Aged 45-54 years ;  &gt; Females ;</v>
          </cell>
          <cell r="FQ1" t="str">
            <v>South Australia ;  &gt; Did not have difficulty finding work ;  &gt; Aged 55 years and over ;  Persons ;</v>
          </cell>
          <cell r="FR1" t="str">
            <v>South Australia ;  &gt; Did not have difficulty finding work ;  &gt; Aged 55 years and over ;  &gt; Males ;</v>
          </cell>
          <cell r="FS1" t="str">
            <v>South Australia ;  &gt; Did not have difficulty finding work ;  &gt; Aged 55 years and over ;  &gt; Females ;</v>
          </cell>
          <cell r="FT1" t="str">
            <v>South Australia ;  &gt; Did not have difficulty finding work ;  &gt;&gt; Aged 55-64 years ;  Persons ;</v>
          </cell>
          <cell r="FU1" t="str">
            <v>South Australia ;  &gt; Did not have difficulty finding work ;  &gt;&gt; Aged 55-64 years ;  &gt; Males ;</v>
          </cell>
          <cell r="FV1" t="str">
            <v>South Australia ;  &gt; Did not have difficulty finding work ;  &gt;&gt; Aged 55-64 years ;  &gt; Females ;</v>
          </cell>
          <cell r="FW1" t="str">
            <v>South Australia ;  &gt; Did not have difficulty finding work ;  &gt;&gt; Aged 65 years and over ;  Persons ;</v>
          </cell>
          <cell r="FX1" t="str">
            <v>South Australia ;  &gt; Did not have difficulty finding work ;  &gt;&gt; Aged 65 years and over ;  &gt; Males ;</v>
          </cell>
          <cell r="FY1" t="str">
            <v>South Australia ;  &gt; Did not have difficulty finding work ;  &gt;&gt; Aged 65 years and over ;  &gt; Females ;</v>
          </cell>
          <cell r="FZ1" t="str">
            <v>Western Australia ;  Unemployed total ;  Persons ;</v>
          </cell>
          <cell r="GA1" t="str">
            <v>Western Australia ;  Unemployed total ;  &gt; Males ;</v>
          </cell>
          <cell r="GB1" t="str">
            <v>Western Australia ;  Unemployed total ;  &gt; Females ;</v>
          </cell>
          <cell r="GC1" t="str">
            <v>Western Australia ;  Unemployed total ;  Aged 15-64 years ;  Persons ;</v>
          </cell>
          <cell r="GD1" t="str">
            <v>Western Australia ;  Unemployed total ;  Aged 15-64 years ;  &gt; Males ;</v>
          </cell>
          <cell r="GE1" t="str">
            <v>Western Australia ;  Unemployed total ;  Aged 15-64 years ;  &gt; Females ;</v>
          </cell>
          <cell r="GF1" t="str">
            <v>Western Australia ;  Unemployed total ;  &gt; Aged 15-24 years ;  Persons ;</v>
          </cell>
          <cell r="GG1" t="str">
            <v>Western Australia ;  Unemployed total ;  &gt; Aged 15-24 years ;  &gt; Males ;</v>
          </cell>
          <cell r="GH1" t="str">
            <v>Western Australia ;  Unemployed total ;  &gt; Aged 15-24 years ;  &gt; Females ;</v>
          </cell>
          <cell r="GI1" t="str">
            <v>Western Australia ;  Unemployed total ;  &gt; Aged 25-34 years ;  Persons ;</v>
          </cell>
          <cell r="GJ1" t="str">
            <v>Western Australia ;  Unemployed total ;  &gt; Aged 25-34 years ;  &gt; Males ;</v>
          </cell>
          <cell r="GK1" t="str">
            <v>Western Australia ;  Unemployed total ;  &gt; Aged 25-34 years ;  &gt; Females ;</v>
          </cell>
          <cell r="GL1" t="str">
            <v>Western Australia ;  Unemployed total ;  &gt; Aged 35-44 years ;  Persons ;</v>
          </cell>
          <cell r="GM1" t="str">
            <v>Western Australia ;  Unemployed total ;  &gt; Aged 35-44 years ;  &gt; Males ;</v>
          </cell>
          <cell r="GN1" t="str">
            <v>Western Australia ;  Unemployed total ;  &gt; Aged 35-44 years ;  &gt; Females ;</v>
          </cell>
          <cell r="GO1" t="str">
            <v>Western Australia ;  Unemployed total ;  &gt; Aged 45-54 years ;  Persons ;</v>
          </cell>
          <cell r="GP1" t="str">
            <v>Western Australia ;  Unemployed total ;  &gt; Aged 45-54 years ;  &gt; Males ;</v>
          </cell>
          <cell r="GQ1" t="str">
            <v>Western Australia ;  Unemployed total ;  &gt; Aged 45-54 years ;  &gt; Females ;</v>
          </cell>
          <cell r="GR1" t="str">
            <v>Western Australia ;  Unemployed total ;  &gt; Aged 55 years and over ;  Persons ;</v>
          </cell>
          <cell r="GS1" t="str">
            <v>Western Australia ;  Unemployed total ;  &gt; Aged 55 years and over ;  &gt; Males ;</v>
          </cell>
          <cell r="GT1" t="str">
            <v>Western Australia ;  Unemployed total ;  &gt; Aged 55 years and over ;  &gt; Females ;</v>
          </cell>
          <cell r="GU1" t="str">
            <v>Western Australia ;  Unemployed total ;  &gt;&gt; Aged 55-64 years ;  Persons ;</v>
          </cell>
          <cell r="GV1" t="str">
            <v>Western Australia ;  Unemployed total ;  &gt;&gt; Aged 55-64 years ;  &gt; Males ;</v>
          </cell>
          <cell r="GW1" t="str">
            <v>Western Australia ;  Unemployed total ;  &gt;&gt; Aged 55-64 years ;  &gt; Females ;</v>
          </cell>
          <cell r="GX1" t="str">
            <v>Western Australia ;  Unemployed total ;  &gt;&gt; Aged 65 years and over ;  Persons ;</v>
          </cell>
          <cell r="GY1" t="str">
            <v>Western Australia ;  Unemployed total ;  &gt;&gt; Aged 65 years and over ;  &gt; Males ;</v>
          </cell>
          <cell r="GZ1" t="str">
            <v>Western Australia ;  Unemployed total ;  &gt;&gt; Aged 65 years and over ;  &gt; Females ;</v>
          </cell>
          <cell r="HA1" t="str">
            <v>Western Australia ;  &gt; Had difficulty finding work ;  Persons ;</v>
          </cell>
          <cell r="HB1" t="str">
            <v>Western Australia ;  &gt; Had difficulty finding work ;  &gt; Males ;</v>
          </cell>
          <cell r="HC1" t="str">
            <v>Western Australia ;  &gt; Had difficulty finding work ;  &gt; Females ;</v>
          </cell>
          <cell r="HD1" t="str">
            <v>Western Australia ;  &gt; Had difficulty finding work ;  Aged 15-64 years ;  Persons ;</v>
          </cell>
          <cell r="HE1" t="str">
            <v>Western Australia ;  &gt; Had difficulty finding work ;  Aged 15-64 years ;  &gt; Males ;</v>
          </cell>
          <cell r="HF1" t="str">
            <v>Western Australia ;  &gt; Had difficulty finding work ;  Aged 15-64 years ;  &gt; Females ;</v>
          </cell>
          <cell r="HG1" t="str">
            <v>Western Australia ;  &gt; Had difficulty finding work ;  &gt; Aged 15-24 years ;  Persons ;</v>
          </cell>
          <cell r="HH1" t="str">
            <v>Western Australia ;  &gt; Had difficulty finding work ;  &gt; Aged 15-24 years ;  &gt; Males ;</v>
          </cell>
          <cell r="HI1" t="str">
            <v>Western Australia ;  &gt; Had difficulty finding work ;  &gt; Aged 15-24 years ;  &gt; Females ;</v>
          </cell>
          <cell r="HJ1" t="str">
            <v>Western Australia ;  &gt; Had difficulty finding work ;  &gt; Aged 25-34 years ;  Persons ;</v>
          </cell>
          <cell r="HK1" t="str">
            <v>Western Australia ;  &gt; Had difficulty finding work ;  &gt; Aged 25-34 years ;  &gt; Males ;</v>
          </cell>
          <cell r="HL1" t="str">
            <v>Western Australia ;  &gt; Had difficulty finding work ;  &gt; Aged 25-34 years ;  &gt; Females ;</v>
          </cell>
          <cell r="HM1" t="str">
            <v>Western Australia ;  &gt; Had difficulty finding work ;  &gt; Aged 35-44 years ;  Persons ;</v>
          </cell>
          <cell r="HN1" t="str">
            <v>Western Australia ;  &gt; Had difficulty finding work ;  &gt; Aged 35-44 years ;  &gt; Males ;</v>
          </cell>
          <cell r="HO1" t="str">
            <v>Western Australia ;  &gt; Had difficulty finding work ;  &gt; Aged 35-44 years ;  &gt; Females ;</v>
          </cell>
          <cell r="HP1" t="str">
            <v>Western Australia ;  &gt; Had difficulty finding work ;  &gt; Aged 45-54 years ;  Persons ;</v>
          </cell>
          <cell r="HQ1" t="str">
            <v>Western Australia ;  &gt; Had difficulty finding work ;  &gt; Aged 45-54 years ;  &gt; Males ;</v>
          </cell>
          <cell r="HR1" t="str">
            <v>Western Australia ;  &gt; Had difficulty finding work ;  &gt; Aged 45-54 years ;  &gt; Females ;</v>
          </cell>
          <cell r="HS1" t="str">
            <v>Western Australia ;  &gt; Had difficulty finding work ;  &gt; Aged 55 years and over ;  Persons ;</v>
          </cell>
          <cell r="HT1" t="str">
            <v>Western Australia ;  &gt; Had difficulty finding work ;  &gt; Aged 55 years and over ;  &gt; Males ;</v>
          </cell>
          <cell r="HU1" t="str">
            <v>Western Australia ;  &gt; Had difficulty finding work ;  &gt; Aged 55 years and over ;  &gt; Females ;</v>
          </cell>
          <cell r="HV1" t="str">
            <v>Western Australia ;  &gt; Had difficulty finding work ;  &gt;&gt; Aged 55-64 years ;  Persons ;</v>
          </cell>
          <cell r="HW1" t="str">
            <v>Western Australia ;  &gt; Had difficulty finding work ;  &gt;&gt; Aged 55-64 years ;  &gt; Males ;</v>
          </cell>
          <cell r="HX1" t="str">
            <v>Western Australia ;  &gt; Had difficulty finding work ;  &gt;&gt; Aged 55-64 years ;  &gt; Females ;</v>
          </cell>
          <cell r="HY1" t="str">
            <v>Western Australia ;  &gt; Had difficulty finding work ;  &gt;&gt; Aged 65 years and over ;  Persons ;</v>
          </cell>
          <cell r="HZ1" t="str">
            <v>Western Australia ;  &gt; Had difficulty finding work ;  &gt;&gt; Aged 65 years and over ;  &gt; Males ;</v>
          </cell>
          <cell r="IA1" t="str">
            <v>Western Australia ;  &gt; Had difficulty finding work ;  &gt;&gt; Aged 65 years and over ;  &gt; Females ;</v>
          </cell>
          <cell r="IB1" t="str">
            <v>Western Australia ;  &gt;&gt; Too many applicants for available jobs ;  Persons ;</v>
          </cell>
          <cell r="IC1" t="str">
            <v>Western Australia ;  &gt;&gt; Too many applicants for available jobs ;  &gt; Males ;</v>
          </cell>
          <cell r="ID1" t="str">
            <v>Western Australia ;  &gt;&gt; Too many applicants for available jobs ;  &gt; Females ;</v>
          </cell>
          <cell r="IE1" t="str">
            <v>Western Australia ;  &gt;&gt; Too many applicants for available jobs ;  Aged 15-64 years ;  Persons ;</v>
          </cell>
          <cell r="IF1" t="str">
            <v>Western Australia ;  &gt;&gt; Too many applicants for available jobs ;  Aged 15-64 years ;  &gt; Males ;</v>
          </cell>
          <cell r="IG1" t="str">
            <v>Western Australia ;  &gt;&gt; Too many applicants for available jobs ;  Aged 15-64 years ;  &gt; Females ;</v>
          </cell>
          <cell r="IH1" t="str">
            <v>Western Australia ;  &gt;&gt; Too many applicants for available jobs ;  &gt; Aged 15-24 years ;  Persons ;</v>
          </cell>
          <cell r="II1" t="str">
            <v>Western Australia ;  &gt;&gt; Too many applicants for available jobs ;  &gt; Aged 15-24 years ;  &gt; Males ;</v>
          </cell>
          <cell r="IJ1" t="str">
            <v>Western Australia ;  &gt;&gt; Too many applicants for available jobs ;  &gt; Aged 15-24 years ;  &gt; Females ;</v>
          </cell>
          <cell r="IK1" t="str">
            <v>Western Australia ;  &gt;&gt; Too many applicants for available jobs ;  &gt; Aged 25-34 years ;  Persons ;</v>
          </cell>
          <cell r="IL1" t="str">
            <v>Western Australia ;  &gt;&gt; Too many applicants for available jobs ;  &gt; Aged 25-34 years ;  &gt; Males ;</v>
          </cell>
          <cell r="IM1" t="str">
            <v>Western Australia ;  &gt;&gt; Too many applicants for available jobs ;  &gt; Aged 25-34 years ;  &gt; Females ;</v>
          </cell>
          <cell r="IN1" t="str">
            <v>Western Australia ;  &gt;&gt; Too many applicants for available jobs ;  &gt; Aged 35-44 years ;  Persons ;</v>
          </cell>
          <cell r="IO1" t="str">
            <v>Western Australia ;  &gt;&gt; Too many applicants for available jobs ;  &gt; Aged 35-44 years ;  &gt; Males ;</v>
          </cell>
          <cell r="IP1" t="str">
            <v>Western Australia ;  &gt;&gt; Too many applicants for available jobs ;  &gt; Aged 35-44 years ;  &gt; Females ;</v>
          </cell>
          <cell r="IQ1" t="str">
            <v>Western Australia ;  &gt;&gt; Too many applicants for available jobs ;  &gt; Aged 45-54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A126237310A</v>
          </cell>
          <cell r="C10" t="str">
            <v>A126251566V</v>
          </cell>
          <cell r="D10" t="str">
            <v>A126244438V</v>
          </cell>
          <cell r="E10" t="str">
            <v>A126236878X</v>
          </cell>
          <cell r="F10" t="str">
            <v>A126251134R</v>
          </cell>
          <cell r="G10" t="str">
            <v>A126244006R</v>
          </cell>
          <cell r="H10" t="str">
            <v>A126237022J</v>
          </cell>
          <cell r="I10" t="str">
            <v>A126251278A</v>
          </cell>
          <cell r="J10" t="str">
            <v>A126244150J</v>
          </cell>
          <cell r="K10" t="str">
            <v>A126236662L</v>
          </cell>
          <cell r="L10" t="str">
            <v>A126250918V</v>
          </cell>
          <cell r="M10" t="str">
            <v>A126243790L</v>
          </cell>
          <cell r="N10" t="str">
            <v>A126237382L</v>
          </cell>
          <cell r="O10" t="str">
            <v>A126251638V</v>
          </cell>
          <cell r="P10" t="str">
            <v>A126244510A</v>
          </cell>
          <cell r="Q10" t="str">
            <v>A126237094V</v>
          </cell>
          <cell r="R10" t="str">
            <v>A126251350J</v>
          </cell>
          <cell r="S10" t="str">
            <v>A126244222J</v>
          </cell>
          <cell r="T10" t="str">
            <v>A126236682W</v>
          </cell>
          <cell r="U10" t="str">
            <v>A126250938C</v>
          </cell>
          <cell r="V10" t="str">
            <v>A126243810K</v>
          </cell>
          <cell r="W10" t="str">
            <v>A126237114T</v>
          </cell>
          <cell r="X10" t="str">
            <v>A126251370T</v>
          </cell>
          <cell r="Y10" t="str">
            <v>A126244242T</v>
          </cell>
          <cell r="Z10" t="str">
            <v>A126236754W</v>
          </cell>
          <cell r="AA10" t="str">
            <v>A126251010L</v>
          </cell>
          <cell r="AB10" t="str">
            <v>A126243882W</v>
          </cell>
          <cell r="AC10" t="str">
            <v>A126237258C</v>
          </cell>
          <cell r="AD10" t="str">
            <v>A126251514T</v>
          </cell>
          <cell r="AE10" t="str">
            <v>A126244386C</v>
          </cell>
          <cell r="AF10" t="str">
            <v>A126236826W</v>
          </cell>
          <cell r="AG10" t="str">
            <v>A126251082X</v>
          </cell>
          <cell r="AH10" t="str">
            <v>A126243954W</v>
          </cell>
          <cell r="AI10" t="str">
            <v>A126236970R</v>
          </cell>
          <cell r="AJ10" t="str">
            <v>A126251226X</v>
          </cell>
          <cell r="AK10" t="str">
            <v>A126244098K</v>
          </cell>
          <cell r="AL10" t="str">
            <v>A126236610K</v>
          </cell>
          <cell r="AM10" t="str">
            <v>A126250866C</v>
          </cell>
          <cell r="AN10" t="str">
            <v>A126243738C</v>
          </cell>
          <cell r="AO10" t="str">
            <v>A126237330K</v>
          </cell>
          <cell r="AP10" t="str">
            <v>A126251586C</v>
          </cell>
          <cell r="AQ10" t="str">
            <v>A126244458C</v>
          </cell>
          <cell r="AR10" t="str">
            <v>A126237042T</v>
          </cell>
          <cell r="AS10" t="str">
            <v>A126251298K</v>
          </cell>
          <cell r="AT10" t="str">
            <v>A126244170T</v>
          </cell>
          <cell r="AU10" t="str">
            <v>A126236666W</v>
          </cell>
          <cell r="AV10" t="str">
            <v>A126250922K</v>
          </cell>
          <cell r="AW10" t="str">
            <v>A126243794W</v>
          </cell>
          <cell r="AX10" t="str">
            <v>A126237098C</v>
          </cell>
          <cell r="AY10" t="str">
            <v>A126251354T</v>
          </cell>
          <cell r="AZ10" t="str">
            <v>A126244226T</v>
          </cell>
          <cell r="BA10" t="str">
            <v>A126236738W</v>
          </cell>
          <cell r="BB10" t="str">
            <v>A126250994W</v>
          </cell>
          <cell r="BC10" t="str">
            <v>A126243866W</v>
          </cell>
          <cell r="BD10" t="str">
            <v>A126237242K</v>
          </cell>
          <cell r="BE10" t="str">
            <v>A126251498C</v>
          </cell>
          <cell r="BF10" t="str">
            <v>A126244370K</v>
          </cell>
          <cell r="BG10" t="str">
            <v>A126236810C</v>
          </cell>
          <cell r="BH10" t="str">
            <v>A126251066X</v>
          </cell>
          <cell r="BI10" t="str">
            <v>A126243938W</v>
          </cell>
          <cell r="BJ10" t="str">
            <v>A126236954R</v>
          </cell>
          <cell r="BK10" t="str">
            <v>A126251210F</v>
          </cell>
          <cell r="BL10" t="str">
            <v>A126244082T</v>
          </cell>
          <cell r="BM10" t="str">
            <v>A126236594W</v>
          </cell>
          <cell r="BN10" t="str">
            <v>A126250850K</v>
          </cell>
          <cell r="BO10" t="str">
            <v>A126243722K</v>
          </cell>
          <cell r="BP10" t="str">
            <v>A126237314K</v>
          </cell>
          <cell r="BQ10" t="str">
            <v>A126251570K</v>
          </cell>
          <cell r="BR10" t="str">
            <v>A126244442K</v>
          </cell>
          <cell r="BS10" t="str">
            <v>A126237026T</v>
          </cell>
          <cell r="BT10" t="str">
            <v>A126251282T</v>
          </cell>
          <cell r="BU10" t="str">
            <v>A126244154T</v>
          </cell>
          <cell r="BV10" t="str">
            <v>A126236670L</v>
          </cell>
          <cell r="BW10" t="str">
            <v>A126250926V</v>
          </cell>
          <cell r="BX10" t="str">
            <v>A126243798F</v>
          </cell>
          <cell r="BY10" t="str">
            <v>A126237102J</v>
          </cell>
          <cell r="BZ10" t="str">
            <v>A126251358A</v>
          </cell>
          <cell r="CA10" t="str">
            <v>A126244230J</v>
          </cell>
          <cell r="CB10" t="str">
            <v>A126236742L</v>
          </cell>
          <cell r="CC10" t="str">
            <v>A126250998F</v>
          </cell>
          <cell r="CD10" t="str">
            <v>A126243870L</v>
          </cell>
          <cell r="CE10" t="str">
            <v>A126237246V</v>
          </cell>
          <cell r="CF10" t="str">
            <v>A126251502J</v>
          </cell>
          <cell r="CG10" t="str">
            <v>A126244374V</v>
          </cell>
          <cell r="CH10" t="str">
            <v>A126236814L</v>
          </cell>
          <cell r="CI10" t="str">
            <v>A126251070R</v>
          </cell>
          <cell r="CJ10" t="str">
            <v>A126243942L</v>
          </cell>
          <cell r="CK10" t="str">
            <v>A126236958X</v>
          </cell>
          <cell r="CL10" t="str">
            <v>A126251214R</v>
          </cell>
          <cell r="CM10" t="str">
            <v>A126244086A</v>
          </cell>
          <cell r="CN10" t="str">
            <v>A126236598F</v>
          </cell>
          <cell r="CO10" t="str">
            <v>A126250854V</v>
          </cell>
          <cell r="CP10" t="str">
            <v>A126243726V</v>
          </cell>
          <cell r="CQ10" t="str">
            <v>A126237318V</v>
          </cell>
          <cell r="CR10" t="str">
            <v>A126251574V</v>
          </cell>
          <cell r="CS10" t="str">
            <v>A126244446V</v>
          </cell>
          <cell r="CT10" t="str">
            <v>A126237030J</v>
          </cell>
          <cell r="CU10" t="str">
            <v>A126251286A</v>
          </cell>
          <cell r="CV10" t="str">
            <v>A126244158A</v>
          </cell>
          <cell r="CW10" t="str">
            <v>A126236698R</v>
          </cell>
          <cell r="CX10" t="str">
            <v>A126250954C</v>
          </cell>
          <cell r="CY10" t="str">
            <v>A126243826C</v>
          </cell>
          <cell r="CZ10" t="str">
            <v>A126237130T</v>
          </cell>
          <cell r="DA10" t="str">
            <v>A126251386K</v>
          </cell>
          <cell r="DB10" t="str">
            <v>A126244258K</v>
          </cell>
          <cell r="DC10" t="str">
            <v>A126236770W</v>
          </cell>
          <cell r="DD10" t="str">
            <v>A126251026F</v>
          </cell>
          <cell r="DE10" t="str">
            <v>A126243898R</v>
          </cell>
          <cell r="DF10" t="str">
            <v>A126237274C</v>
          </cell>
          <cell r="DG10" t="str">
            <v>A126251530T</v>
          </cell>
          <cell r="DH10" t="str">
            <v>A126244402T</v>
          </cell>
          <cell r="DI10" t="str">
            <v>A126236842W</v>
          </cell>
          <cell r="DJ10" t="str">
            <v>A126251098T</v>
          </cell>
          <cell r="DK10" t="str">
            <v>A126243970W</v>
          </cell>
          <cell r="DL10" t="str">
            <v>A126236986J</v>
          </cell>
          <cell r="DM10" t="str">
            <v>A126251242X</v>
          </cell>
          <cell r="DN10" t="str">
            <v>A126244114X</v>
          </cell>
          <cell r="DO10" t="str">
            <v>A126236626C</v>
          </cell>
          <cell r="DP10" t="str">
            <v>A126250882C</v>
          </cell>
          <cell r="DQ10" t="str">
            <v>A126243754C</v>
          </cell>
          <cell r="DR10" t="str">
            <v>A126237346C</v>
          </cell>
          <cell r="DS10" t="str">
            <v>A126251602T</v>
          </cell>
          <cell r="DT10" t="str">
            <v>A126244474C</v>
          </cell>
          <cell r="DU10" t="str">
            <v>A126237058K</v>
          </cell>
          <cell r="DV10" t="str">
            <v>A126251314X</v>
          </cell>
          <cell r="DW10" t="str">
            <v>A126244186K</v>
          </cell>
          <cell r="DX10" t="str">
            <v>A126236674W</v>
          </cell>
          <cell r="DY10" t="str">
            <v>A126250930K</v>
          </cell>
          <cell r="DZ10" t="str">
            <v>A126243802K</v>
          </cell>
          <cell r="EA10" t="str">
            <v>A126237106T</v>
          </cell>
          <cell r="EB10" t="str">
            <v>A126251362T</v>
          </cell>
          <cell r="EC10" t="str">
            <v>A126244234T</v>
          </cell>
          <cell r="ED10" t="str">
            <v>A126236746W</v>
          </cell>
          <cell r="EE10" t="str">
            <v>A126251002L</v>
          </cell>
          <cell r="EF10" t="str">
            <v>A126243874W</v>
          </cell>
          <cell r="EG10" t="str">
            <v>A126237250K</v>
          </cell>
          <cell r="EH10" t="str">
            <v>A126251506T</v>
          </cell>
          <cell r="EI10" t="str">
            <v>A126244378C</v>
          </cell>
          <cell r="EJ10" t="str">
            <v>A126236818W</v>
          </cell>
          <cell r="EK10" t="str">
            <v>A126251074X</v>
          </cell>
          <cell r="EL10" t="str">
            <v>A126243946W</v>
          </cell>
          <cell r="EM10" t="str">
            <v>A126236962R</v>
          </cell>
          <cell r="EN10" t="str">
            <v>A126251218X</v>
          </cell>
          <cell r="EO10" t="str">
            <v>A126244090T</v>
          </cell>
          <cell r="EP10" t="str">
            <v>A126236602K</v>
          </cell>
          <cell r="EQ10" t="str">
            <v>A126250858C</v>
          </cell>
          <cell r="ER10" t="str">
            <v>A126243730K</v>
          </cell>
          <cell r="ES10" t="str">
            <v>A126237322K</v>
          </cell>
          <cell r="ET10" t="str">
            <v>A126251578C</v>
          </cell>
          <cell r="EU10" t="str">
            <v>A126244450K</v>
          </cell>
          <cell r="EV10" t="str">
            <v>A126237034T</v>
          </cell>
          <cell r="EW10" t="str">
            <v>A126251290T</v>
          </cell>
          <cell r="EX10" t="str">
            <v>A126244162T</v>
          </cell>
          <cell r="EY10" t="str">
            <v>A126236702V</v>
          </cell>
          <cell r="EZ10" t="str">
            <v>A126250958L</v>
          </cell>
          <cell r="FA10" t="str">
            <v>A126243830V</v>
          </cell>
          <cell r="FB10" t="str">
            <v>A126237134A</v>
          </cell>
          <cell r="FC10" t="str">
            <v>A126251390A</v>
          </cell>
          <cell r="FD10" t="str">
            <v>A126244262A</v>
          </cell>
          <cell r="FE10" t="str">
            <v>A126236774F</v>
          </cell>
          <cell r="FF10" t="str">
            <v>A126251030W</v>
          </cell>
          <cell r="FG10" t="str">
            <v>A126243902V</v>
          </cell>
          <cell r="FH10" t="str">
            <v>A126237278L</v>
          </cell>
          <cell r="FI10" t="str">
            <v>A126251534A</v>
          </cell>
          <cell r="FJ10" t="str">
            <v>A126244406A</v>
          </cell>
          <cell r="FK10" t="str">
            <v>A126236846F</v>
          </cell>
          <cell r="FL10" t="str">
            <v>A126251102W</v>
          </cell>
          <cell r="FM10" t="str">
            <v>A126243974F</v>
          </cell>
          <cell r="FN10" t="str">
            <v>A126236990X</v>
          </cell>
          <cell r="FO10" t="str">
            <v>A126251246J</v>
          </cell>
          <cell r="FP10" t="str">
            <v>A126244118J</v>
          </cell>
          <cell r="FQ10" t="str">
            <v>A126236630V</v>
          </cell>
          <cell r="FR10" t="str">
            <v>A126250886L</v>
          </cell>
          <cell r="FS10" t="str">
            <v>A126243758L</v>
          </cell>
          <cell r="FT10" t="str">
            <v>A126237350V</v>
          </cell>
          <cell r="FU10" t="str">
            <v>A126251606A</v>
          </cell>
          <cell r="FV10" t="str">
            <v>A126244478L</v>
          </cell>
          <cell r="FW10" t="str">
            <v>A126237062A</v>
          </cell>
          <cell r="FX10" t="str">
            <v>A126251318J</v>
          </cell>
          <cell r="FY10" t="str">
            <v>A126244190A</v>
          </cell>
          <cell r="FZ10" t="str">
            <v>A126232746X</v>
          </cell>
          <cell r="GA10" t="str">
            <v>A126247002K</v>
          </cell>
          <cell r="GB10" t="str">
            <v>A126239874V</v>
          </cell>
          <cell r="GC10" t="str">
            <v>A126233178F</v>
          </cell>
          <cell r="GD10" t="str">
            <v>A126247434R</v>
          </cell>
          <cell r="GE10" t="str">
            <v>A126240306V</v>
          </cell>
          <cell r="GF10" t="str">
            <v>A126232818X</v>
          </cell>
          <cell r="GG10" t="str">
            <v>A126247074W</v>
          </cell>
          <cell r="GH10" t="str">
            <v>A126239946V</v>
          </cell>
          <cell r="GI10" t="str">
            <v>A126233322L</v>
          </cell>
          <cell r="GJ10" t="str">
            <v>A126247578A</v>
          </cell>
          <cell r="GK10" t="str">
            <v>A126240450L</v>
          </cell>
          <cell r="GL10" t="str">
            <v>A126232890T</v>
          </cell>
          <cell r="GM10" t="str">
            <v>A126247146W</v>
          </cell>
          <cell r="GN10" t="str">
            <v>A126240018A</v>
          </cell>
          <cell r="GO10" t="str">
            <v>A126233034V</v>
          </cell>
          <cell r="GP10" t="str">
            <v>A126247290R</v>
          </cell>
          <cell r="GQ10" t="str">
            <v>A126240162V</v>
          </cell>
          <cell r="GR10" t="str">
            <v>A126232674X</v>
          </cell>
          <cell r="GS10" t="str">
            <v>A126246930J</v>
          </cell>
          <cell r="GT10" t="str">
            <v>A126239802J</v>
          </cell>
          <cell r="GU10" t="str">
            <v>A126233394X</v>
          </cell>
          <cell r="GV10" t="str">
            <v>A126247650J</v>
          </cell>
          <cell r="GW10" t="str">
            <v>A126240522L</v>
          </cell>
          <cell r="GX10" t="str">
            <v>A126233106V</v>
          </cell>
          <cell r="GY10" t="str">
            <v>A126247362R</v>
          </cell>
          <cell r="GZ10" t="str">
            <v>A126240234V</v>
          </cell>
          <cell r="HA10" t="str">
            <v>A126232758J</v>
          </cell>
          <cell r="HB10" t="str">
            <v>A126247014V</v>
          </cell>
          <cell r="HC10" t="str">
            <v>A126239886C</v>
          </cell>
          <cell r="HD10" t="str">
            <v>A126233190W</v>
          </cell>
          <cell r="HE10" t="str">
            <v>A126247446X</v>
          </cell>
          <cell r="HF10" t="str">
            <v>A126240318C</v>
          </cell>
          <cell r="HG10" t="str">
            <v>A126232830R</v>
          </cell>
          <cell r="HH10" t="str">
            <v>A126247086F</v>
          </cell>
          <cell r="HI10" t="str">
            <v>A126239958C</v>
          </cell>
          <cell r="HJ10" t="str">
            <v>A126233334W</v>
          </cell>
          <cell r="HK10" t="str">
            <v>A126247590T</v>
          </cell>
          <cell r="HL10" t="str">
            <v>A126240462W</v>
          </cell>
          <cell r="HM10" t="str">
            <v>A126232902R</v>
          </cell>
          <cell r="HN10" t="str">
            <v>A126247158F</v>
          </cell>
          <cell r="HO10" t="str">
            <v>A126240030T</v>
          </cell>
          <cell r="HP10" t="str">
            <v>A126233046C</v>
          </cell>
          <cell r="HQ10" t="str">
            <v>A126247302L</v>
          </cell>
          <cell r="HR10" t="str">
            <v>A126240174C</v>
          </cell>
          <cell r="HS10" t="str">
            <v>A126232686J</v>
          </cell>
          <cell r="HT10" t="str">
            <v>A126246942T</v>
          </cell>
          <cell r="HU10" t="str">
            <v>A126239814T</v>
          </cell>
          <cell r="HV10" t="str">
            <v>A126233406W</v>
          </cell>
          <cell r="HW10" t="str">
            <v>A126247662T</v>
          </cell>
          <cell r="HX10" t="str">
            <v>A126240534W</v>
          </cell>
          <cell r="HY10" t="str">
            <v>A126233118C</v>
          </cell>
          <cell r="HZ10" t="str">
            <v>A126247374X</v>
          </cell>
          <cell r="IA10" t="str">
            <v>A126240246C</v>
          </cell>
          <cell r="IB10" t="str">
            <v>A126232726R</v>
          </cell>
          <cell r="IC10" t="str">
            <v>A126246982K</v>
          </cell>
          <cell r="ID10" t="str">
            <v>A126239854K</v>
          </cell>
          <cell r="IE10" t="str">
            <v>A126233158W</v>
          </cell>
          <cell r="IF10" t="str">
            <v>A126247414F</v>
          </cell>
          <cell r="IG10" t="str">
            <v>A126240286W</v>
          </cell>
          <cell r="IH10" t="str">
            <v>A126232798A</v>
          </cell>
          <cell r="II10" t="str">
            <v>A126247054L</v>
          </cell>
          <cell r="IJ10" t="str">
            <v>A126239926K</v>
          </cell>
          <cell r="IK10" t="str">
            <v>A126233302C</v>
          </cell>
          <cell r="IL10" t="str">
            <v>A126247558T</v>
          </cell>
          <cell r="IM10" t="str">
            <v>A126240430C</v>
          </cell>
          <cell r="IN10" t="str">
            <v>A126232870J</v>
          </cell>
          <cell r="IO10" t="str">
            <v>A126247126L</v>
          </cell>
          <cell r="IP10" t="str">
            <v>A126239998W</v>
          </cell>
          <cell r="IQ10" t="str">
            <v>A126233014K</v>
          </cell>
        </row>
        <row r="11">
          <cell r="B11">
            <v>1.206</v>
          </cell>
          <cell r="C11">
            <v>0.754</v>
          </cell>
          <cell r="D11">
            <v>0.45300000000000001</v>
          </cell>
          <cell r="E11">
            <v>0.69799999999999995</v>
          </cell>
          <cell r="F11">
            <v>0.27200000000000002</v>
          </cell>
          <cell r="G11">
            <v>0.42699999999999999</v>
          </cell>
          <cell r="H11">
            <v>1.3759999999999999</v>
          </cell>
          <cell r="I11">
            <v>0.93100000000000005</v>
          </cell>
          <cell r="J11">
            <v>0.44600000000000001</v>
          </cell>
          <cell r="K11">
            <v>0.28000000000000003</v>
          </cell>
          <cell r="L11">
            <v>0.28000000000000003</v>
          </cell>
          <cell r="M11">
            <v>0</v>
          </cell>
          <cell r="N11">
            <v>0.28000000000000003</v>
          </cell>
          <cell r="O11">
            <v>0.28000000000000003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</v>
          </cell>
          <cell r="U11">
            <v>0.50600000000000001</v>
          </cell>
          <cell r="V11">
            <v>0.49399999999999999</v>
          </cell>
          <cell r="W11">
            <v>1</v>
          </cell>
          <cell r="X11">
            <v>0.50600000000000001</v>
          </cell>
          <cell r="Y11">
            <v>0.49399999999999999</v>
          </cell>
          <cell r="Z11">
            <v>0.26</v>
          </cell>
          <cell r="AA11">
            <v>0.26</v>
          </cell>
          <cell r="AB11">
            <v>0</v>
          </cell>
          <cell r="AC11">
            <v>0.48299999999999998</v>
          </cell>
          <cell r="AD11">
            <v>0.246</v>
          </cell>
          <cell r="AE11">
            <v>0.23599999999999999</v>
          </cell>
          <cell r="AF11">
            <v>0.25800000000000001</v>
          </cell>
          <cell r="AG11">
            <v>0</v>
          </cell>
          <cell r="AH11">
            <v>0.25800000000000001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1.349</v>
          </cell>
          <cell r="AV11">
            <v>1.1599999999999999</v>
          </cell>
          <cell r="AW11">
            <v>0.189</v>
          </cell>
          <cell r="AX11">
            <v>1.149</v>
          </cell>
          <cell r="AY11">
            <v>0.96</v>
          </cell>
          <cell r="AZ11">
            <v>0.189</v>
          </cell>
          <cell r="BA11">
            <v>0.217</v>
          </cell>
          <cell r="BB11">
            <v>0.217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0.48</v>
          </cell>
          <cell r="BH11">
            <v>0.29099999999999998</v>
          </cell>
          <cell r="BI11">
            <v>0.189</v>
          </cell>
          <cell r="BJ11">
            <v>0.45200000000000001</v>
          </cell>
          <cell r="BK11">
            <v>0.45200000000000001</v>
          </cell>
          <cell r="BL11">
            <v>0</v>
          </cell>
          <cell r="BM11">
            <v>0.2</v>
          </cell>
          <cell r="BN11">
            <v>0.2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0.2</v>
          </cell>
          <cell r="BT11">
            <v>0.2</v>
          </cell>
          <cell r="BU11">
            <v>0</v>
          </cell>
          <cell r="BV11">
            <v>1.0349999999999999</v>
          </cell>
          <cell r="BW11">
            <v>0.44600000000000001</v>
          </cell>
          <cell r="BX11">
            <v>0.59</v>
          </cell>
          <cell r="BY11">
            <v>1.0349999999999999</v>
          </cell>
          <cell r="BZ11">
            <v>0.44600000000000001</v>
          </cell>
          <cell r="CA11">
            <v>0.59</v>
          </cell>
          <cell r="CB11">
            <v>0.20799999999999999</v>
          </cell>
          <cell r="CC11">
            <v>0.20799999999999999</v>
          </cell>
          <cell r="CD11">
            <v>0</v>
          </cell>
          <cell r="CE11">
            <v>0.33200000000000002</v>
          </cell>
          <cell r="CF11">
            <v>0</v>
          </cell>
          <cell r="CG11">
            <v>0.33200000000000002</v>
          </cell>
          <cell r="CH11">
            <v>0.25800000000000001</v>
          </cell>
          <cell r="CI11">
            <v>0</v>
          </cell>
          <cell r="CJ11">
            <v>0.25800000000000001</v>
          </cell>
          <cell r="CK11">
            <v>0</v>
          </cell>
          <cell r="CL11">
            <v>0</v>
          </cell>
          <cell r="CM11">
            <v>0</v>
          </cell>
          <cell r="CN11">
            <v>0.23799999999999999</v>
          </cell>
          <cell r="CO11">
            <v>0.23799999999999999</v>
          </cell>
          <cell r="CP11">
            <v>0</v>
          </cell>
          <cell r="CQ11">
            <v>0.23799999999999999</v>
          </cell>
          <cell r="CR11">
            <v>0.23799999999999999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1.3049999999999999</v>
          </cell>
          <cell r="CX11">
            <v>0.57799999999999996</v>
          </cell>
          <cell r="CY11">
            <v>0.72799999999999998</v>
          </cell>
          <cell r="CZ11">
            <v>1.3049999999999999</v>
          </cell>
          <cell r="DA11">
            <v>0.57799999999999996</v>
          </cell>
          <cell r="DB11">
            <v>0.72799999999999998</v>
          </cell>
          <cell r="DC11">
            <v>1.1040000000000001</v>
          </cell>
          <cell r="DD11">
            <v>0.57799999999999996</v>
          </cell>
          <cell r="DE11">
            <v>0.52700000000000002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0.20100000000000001</v>
          </cell>
          <cell r="DM11">
            <v>0</v>
          </cell>
          <cell r="DN11">
            <v>0.20100000000000001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3.1240000000000001</v>
          </cell>
          <cell r="DY11">
            <v>1.7629999999999999</v>
          </cell>
          <cell r="DZ11">
            <v>1.361</v>
          </cell>
          <cell r="EA11">
            <v>3.1240000000000001</v>
          </cell>
          <cell r="EB11">
            <v>1.7629999999999999</v>
          </cell>
          <cell r="EC11">
            <v>1.361</v>
          </cell>
          <cell r="ED11">
            <v>1.617</v>
          </cell>
          <cell r="EE11">
            <v>0.71</v>
          </cell>
          <cell r="EF11">
            <v>0.90600000000000003</v>
          </cell>
          <cell r="EG11">
            <v>0.78200000000000003</v>
          </cell>
          <cell r="EH11">
            <v>0.53100000000000003</v>
          </cell>
          <cell r="EI11">
            <v>0.251</v>
          </cell>
          <cell r="EJ11">
            <v>0</v>
          </cell>
          <cell r="EK11">
            <v>0</v>
          </cell>
          <cell r="EL11">
            <v>0</v>
          </cell>
          <cell r="EM11">
            <v>0.46600000000000003</v>
          </cell>
          <cell r="EN11">
            <v>0.26300000000000001</v>
          </cell>
          <cell r="EO11">
            <v>0.20300000000000001</v>
          </cell>
          <cell r="EP11">
            <v>0.25900000000000001</v>
          </cell>
          <cell r="EQ11">
            <v>0.25900000000000001</v>
          </cell>
          <cell r="ER11">
            <v>0</v>
          </cell>
          <cell r="ES11">
            <v>0.25900000000000001</v>
          </cell>
          <cell r="ET11">
            <v>0.25900000000000001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5.9950000000000001</v>
          </cell>
          <cell r="EZ11">
            <v>2.8239999999999998</v>
          </cell>
          <cell r="FA11">
            <v>3.1709999999999998</v>
          </cell>
          <cell r="FB11">
            <v>5.9950000000000001</v>
          </cell>
          <cell r="FC11">
            <v>2.8239999999999998</v>
          </cell>
          <cell r="FD11">
            <v>3.1709999999999998</v>
          </cell>
          <cell r="FE11">
            <v>2.6219999999999999</v>
          </cell>
          <cell r="FF11">
            <v>1.514</v>
          </cell>
          <cell r="FG11">
            <v>1.109</v>
          </cell>
          <cell r="FH11">
            <v>0.47</v>
          </cell>
          <cell r="FI11">
            <v>0.219</v>
          </cell>
          <cell r="FJ11">
            <v>0.251</v>
          </cell>
          <cell r="FK11">
            <v>1.444</v>
          </cell>
          <cell r="FL11">
            <v>0.59099999999999997</v>
          </cell>
          <cell r="FM11">
            <v>0.85299999999999998</v>
          </cell>
          <cell r="FN11">
            <v>0.48799999999999999</v>
          </cell>
          <cell r="FO11">
            <v>0.26300000000000001</v>
          </cell>
          <cell r="FP11">
            <v>0.22600000000000001</v>
          </cell>
          <cell r="FQ11">
            <v>0.97099999999999997</v>
          </cell>
          <cell r="FR11">
            <v>0.23799999999999999</v>
          </cell>
          <cell r="FS11">
            <v>0.73299999999999998</v>
          </cell>
          <cell r="FT11">
            <v>0.97099999999999997</v>
          </cell>
          <cell r="FU11">
            <v>0.23799999999999999</v>
          </cell>
          <cell r="FV11">
            <v>0.73299999999999998</v>
          </cell>
          <cell r="FW11">
            <v>0</v>
          </cell>
          <cell r="FX11">
            <v>0</v>
          </cell>
          <cell r="FY11">
            <v>0</v>
          </cell>
          <cell r="FZ11">
            <v>80.766999999999996</v>
          </cell>
          <cell r="GA11">
            <v>45.423999999999999</v>
          </cell>
          <cell r="GB11">
            <v>35.344000000000001</v>
          </cell>
          <cell r="GC11">
            <v>79.257999999999996</v>
          </cell>
          <cell r="GD11">
            <v>44.168999999999997</v>
          </cell>
          <cell r="GE11">
            <v>35.088999999999999</v>
          </cell>
          <cell r="GF11">
            <v>26.855</v>
          </cell>
          <cell r="GG11">
            <v>14.933</v>
          </cell>
          <cell r="GH11">
            <v>11.923</v>
          </cell>
          <cell r="GI11">
            <v>13.522</v>
          </cell>
          <cell r="GJ11">
            <v>7.0170000000000003</v>
          </cell>
          <cell r="GK11">
            <v>6.5049999999999999</v>
          </cell>
          <cell r="GL11">
            <v>18.581</v>
          </cell>
          <cell r="GM11">
            <v>10.416</v>
          </cell>
          <cell r="GN11">
            <v>8.1649999999999991</v>
          </cell>
          <cell r="GO11">
            <v>11.914</v>
          </cell>
          <cell r="GP11">
            <v>6.7359999999999998</v>
          </cell>
          <cell r="GQ11">
            <v>5.1779999999999999</v>
          </cell>
          <cell r="GR11">
            <v>9.8949999999999996</v>
          </cell>
          <cell r="GS11">
            <v>6.3220000000000001</v>
          </cell>
          <cell r="GT11">
            <v>3.5739999999999998</v>
          </cell>
          <cell r="GU11">
            <v>8.3859999999999992</v>
          </cell>
          <cell r="GV11">
            <v>5.0670000000000002</v>
          </cell>
          <cell r="GW11">
            <v>3.319</v>
          </cell>
          <cell r="GX11">
            <v>1.5089999999999999</v>
          </cell>
          <cell r="GY11">
            <v>1.254</v>
          </cell>
          <cell r="GZ11">
            <v>0.255</v>
          </cell>
          <cell r="HA11">
            <v>72.162000000000006</v>
          </cell>
          <cell r="HB11">
            <v>40.798999999999999</v>
          </cell>
          <cell r="HC11">
            <v>31.363</v>
          </cell>
          <cell r="HD11">
            <v>70.908000000000001</v>
          </cell>
          <cell r="HE11">
            <v>39.545000000000002</v>
          </cell>
          <cell r="HF11">
            <v>31.363</v>
          </cell>
          <cell r="HG11">
            <v>23.626000000000001</v>
          </cell>
          <cell r="HH11">
            <v>13.132999999999999</v>
          </cell>
          <cell r="HI11">
            <v>10.492000000000001</v>
          </cell>
          <cell r="HJ11">
            <v>12.356999999999999</v>
          </cell>
          <cell r="HK11">
            <v>6.218</v>
          </cell>
          <cell r="HL11">
            <v>6.1390000000000002</v>
          </cell>
          <cell r="HM11">
            <v>16.623000000000001</v>
          </cell>
          <cell r="HN11">
            <v>9.6839999999999993</v>
          </cell>
          <cell r="HO11">
            <v>6.9390000000000001</v>
          </cell>
          <cell r="HP11">
            <v>10.721</v>
          </cell>
          <cell r="HQ11">
            <v>6.0270000000000001</v>
          </cell>
          <cell r="HR11">
            <v>4.694</v>
          </cell>
          <cell r="HS11">
            <v>8.8360000000000003</v>
          </cell>
          <cell r="HT11">
            <v>5.7370000000000001</v>
          </cell>
          <cell r="HU11">
            <v>3.0990000000000002</v>
          </cell>
          <cell r="HV11">
            <v>7.5810000000000004</v>
          </cell>
          <cell r="HW11">
            <v>4.4829999999999997</v>
          </cell>
          <cell r="HX11">
            <v>3.0990000000000002</v>
          </cell>
          <cell r="HY11">
            <v>1.254</v>
          </cell>
          <cell r="HZ11">
            <v>1.254</v>
          </cell>
          <cell r="IA11">
            <v>0</v>
          </cell>
          <cell r="IB11">
            <v>16.443999999999999</v>
          </cell>
          <cell r="IC11">
            <v>10.073</v>
          </cell>
          <cell r="ID11">
            <v>6.37</v>
          </cell>
          <cell r="IE11">
            <v>16.216000000000001</v>
          </cell>
          <cell r="IF11">
            <v>9.8450000000000006</v>
          </cell>
          <cell r="IG11">
            <v>6.37</v>
          </cell>
          <cell r="IH11">
            <v>8.0830000000000002</v>
          </cell>
          <cell r="II11">
            <v>4.7930000000000001</v>
          </cell>
          <cell r="IJ11">
            <v>3.2890000000000001</v>
          </cell>
          <cell r="IK11">
            <v>1.24</v>
          </cell>
          <cell r="IL11">
            <v>0.41699999999999998</v>
          </cell>
          <cell r="IM11">
            <v>0.82399999999999995</v>
          </cell>
          <cell r="IN11">
            <v>4.657</v>
          </cell>
          <cell r="IO11">
            <v>3.4689999999999999</v>
          </cell>
          <cell r="IP11">
            <v>1.1879999999999999</v>
          </cell>
          <cell r="IQ11">
            <v>1.4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3">
        <row r="1">
          <cell r="B1" t="str">
            <v>Western Australia ;  &gt;&gt; Too many applicants for available jobs ;  &gt; Aged 45-54 years ;  &gt; Males ;</v>
          </cell>
          <cell r="C1" t="str">
            <v>Western Australia ;  &gt;&gt; Too many applicants for available jobs ;  &gt; Aged 45-54 years ;  &gt; Females ;</v>
          </cell>
          <cell r="D1" t="str">
            <v>Western Australia ;  &gt;&gt; Too many applicants for available jobs ;  &gt; Aged 55 years and over ;  Persons ;</v>
          </cell>
          <cell r="E1" t="str">
            <v>Western Australia ;  &gt;&gt; Too many applicants for available jobs ;  &gt; Aged 55 years and over ;  &gt; Males ;</v>
          </cell>
          <cell r="F1" t="str">
            <v>Western Australia ;  &gt;&gt; Too many applicants for available jobs ;  &gt; Aged 55 years and over ;  &gt; Females ;</v>
          </cell>
          <cell r="G1" t="str">
            <v>Western Australia ;  &gt;&gt; Too many applicants for available jobs ;  &gt;&gt; Aged 55-64 years ;  Persons ;</v>
          </cell>
          <cell r="H1" t="str">
            <v>Western Australia ;  &gt;&gt; Too many applicants for available jobs ;  &gt;&gt; Aged 55-64 years ;  &gt; Males ;</v>
          </cell>
          <cell r="I1" t="str">
            <v>Western Australia ;  &gt;&gt; Too many applicants for available jobs ;  &gt;&gt; Aged 55-64 years ;  &gt; Females ;</v>
          </cell>
          <cell r="J1" t="str">
            <v>Western Australia ;  &gt;&gt; Too many applicants for available jobs ;  &gt;&gt; Aged 65 years and over ;  Persons ;</v>
          </cell>
          <cell r="K1" t="str">
            <v>Western Australia ;  &gt;&gt; Too many applicants for available jobs ;  &gt;&gt; Aged 65 years and over ;  &gt; Males ;</v>
          </cell>
          <cell r="L1" t="str">
            <v>Western Australia ;  &gt;&gt; Too many applicants for available jobs ;  &gt;&gt; Aged 65 years and over ;  &gt; Females ;</v>
          </cell>
          <cell r="M1" t="str">
            <v>Western Australia ;  &gt;&gt; Lacked necessary skills or education ;  Persons ;</v>
          </cell>
          <cell r="N1" t="str">
            <v>Western Australia ;  &gt;&gt; Lacked necessary skills or education ;  &gt; Males ;</v>
          </cell>
          <cell r="O1" t="str">
            <v>Western Australia ;  &gt;&gt; Lacked necessary skills or education ;  &gt; Females ;</v>
          </cell>
          <cell r="P1" t="str">
            <v>Western Australia ;  &gt;&gt; Lacked necessary skills or education ;  Aged 15-64 years ;  Persons ;</v>
          </cell>
          <cell r="Q1" t="str">
            <v>Western Australia ;  &gt;&gt; Lacked necessary skills or education ;  Aged 15-64 years ;  &gt; Males ;</v>
          </cell>
          <cell r="R1" t="str">
            <v>Western Australia ;  &gt;&gt; Lacked necessary skills or education ;  Aged 15-64 years ;  &gt; Females ;</v>
          </cell>
          <cell r="S1" t="str">
            <v>Western Australia ;  &gt;&gt; Lacked necessary skills or education ;  &gt; Aged 15-24 years ;  Persons ;</v>
          </cell>
          <cell r="T1" t="str">
            <v>Western Australia ;  &gt;&gt; Lacked necessary skills or education ;  &gt; Aged 15-24 years ;  &gt; Males ;</v>
          </cell>
          <cell r="U1" t="str">
            <v>Western Australia ;  &gt;&gt; Lacked necessary skills or education ;  &gt; Aged 15-24 years ;  &gt; Females ;</v>
          </cell>
          <cell r="V1" t="str">
            <v>Western Australia ;  &gt;&gt; Lacked necessary skills or education ;  &gt; Aged 25-34 years ;  Persons ;</v>
          </cell>
          <cell r="W1" t="str">
            <v>Western Australia ;  &gt;&gt; Lacked necessary skills or education ;  &gt; Aged 25-34 years ;  &gt; Males ;</v>
          </cell>
          <cell r="X1" t="str">
            <v>Western Australia ;  &gt;&gt; Lacked necessary skills or education ;  &gt; Aged 25-34 years ;  &gt; Females ;</v>
          </cell>
          <cell r="Y1" t="str">
            <v>Western Australia ;  &gt;&gt; Lacked necessary skills or education ;  &gt; Aged 35-44 years ;  Persons ;</v>
          </cell>
          <cell r="Z1" t="str">
            <v>Western Australia ;  &gt;&gt; Lacked necessary skills or education ;  &gt; Aged 35-44 years ;  &gt; Males ;</v>
          </cell>
          <cell r="AA1" t="str">
            <v>Western Australia ;  &gt;&gt; Lacked necessary skills or education ;  &gt; Aged 35-44 years ;  &gt; Females ;</v>
          </cell>
          <cell r="AB1" t="str">
            <v>Western Australia ;  &gt;&gt; Lacked necessary skills or education ;  &gt; Aged 45-54 years ;  Persons ;</v>
          </cell>
          <cell r="AC1" t="str">
            <v>Western Australia ;  &gt;&gt; Lacked necessary skills or education ;  &gt; Aged 45-54 years ;  &gt; Males ;</v>
          </cell>
          <cell r="AD1" t="str">
            <v>Western Australia ;  &gt;&gt; Lacked necessary skills or education ;  &gt; Aged 45-54 years ;  &gt; Females ;</v>
          </cell>
          <cell r="AE1" t="str">
            <v>Western Australia ;  &gt;&gt; Lacked necessary skills or education ;  &gt; Aged 55 years and over ;  Persons ;</v>
          </cell>
          <cell r="AF1" t="str">
            <v>Western Australia ;  &gt;&gt; Lacked necessary skills or education ;  &gt; Aged 55 years and over ;  &gt; Males ;</v>
          </cell>
          <cell r="AG1" t="str">
            <v>Western Australia ;  &gt;&gt; Lacked necessary skills or education ;  &gt; Aged 55 years and over ;  &gt; Females ;</v>
          </cell>
          <cell r="AH1" t="str">
            <v>Western Australia ;  &gt;&gt; Lacked necessary skills or education ;  &gt;&gt; Aged 55-64 years ;  Persons ;</v>
          </cell>
          <cell r="AI1" t="str">
            <v>Western Australia ;  &gt;&gt; Lacked necessary skills or education ;  &gt;&gt; Aged 55-64 years ;  &gt; Males ;</v>
          </cell>
          <cell r="AJ1" t="str">
            <v>Western Australia ;  &gt;&gt; Lacked necessary skills or education ;  &gt;&gt; Aged 55-64 years ;  &gt; Females ;</v>
          </cell>
          <cell r="AK1" t="str">
            <v>Western Australia ;  &gt;&gt; Lacked necessary skills or education ;  &gt;&gt; Aged 65 years and over ;  Persons ;</v>
          </cell>
          <cell r="AL1" t="str">
            <v>Western Australia ;  &gt;&gt; Lacked necessary skills or education ;  &gt;&gt; Aged 65 years and over ;  &gt; Males ;</v>
          </cell>
          <cell r="AM1" t="str">
            <v>Western Australia ;  &gt;&gt; Lacked necessary skills or education ;  &gt;&gt; Aged 65 years and over ;  &gt; Females ;</v>
          </cell>
          <cell r="AN1" t="str">
            <v>Western Australia ;  &gt;&gt; Considered too young or too old by employers ;  Persons ;</v>
          </cell>
          <cell r="AO1" t="str">
            <v>Western Australia ;  &gt;&gt; Considered too young or too old by employers ;  &gt; Males ;</v>
          </cell>
          <cell r="AP1" t="str">
            <v>Western Australia ;  &gt;&gt; Considered too young or too old by employers ;  &gt; Females ;</v>
          </cell>
          <cell r="AQ1" t="str">
            <v>Western Australia ;  &gt;&gt; Considered too young or too old by employers ;  Aged 15-64 years ;  Persons ;</v>
          </cell>
          <cell r="AR1" t="str">
            <v>Western Australia ;  &gt;&gt; Considered too young or too old by employers ;  Aged 15-64 years ;  &gt; Males ;</v>
          </cell>
          <cell r="AS1" t="str">
            <v>Western Australia ;  &gt;&gt; Considered too young or too old by employers ;  Aged 15-64 years ;  &gt; Females ;</v>
          </cell>
          <cell r="AT1" t="str">
            <v>Western Australia ;  &gt;&gt; Considered too young or too old by employers ;  &gt; Aged 15-24 years ;  Persons ;</v>
          </cell>
          <cell r="AU1" t="str">
            <v>Western Australia ;  &gt;&gt; Considered too young or too old by employers ;  &gt; Aged 15-24 years ;  &gt; Males ;</v>
          </cell>
          <cell r="AV1" t="str">
            <v>Western Australia ;  &gt;&gt; Considered too young or too old by employers ;  &gt; Aged 15-24 years ;  &gt; Females ;</v>
          </cell>
          <cell r="AW1" t="str">
            <v>Western Australia ;  &gt;&gt; Considered too young or too old by employers ;  &gt; Aged 25-34 years ;  Persons ;</v>
          </cell>
          <cell r="AX1" t="str">
            <v>Western Australia ;  &gt;&gt; Considered too young or too old by employers ;  &gt; Aged 25-34 years ;  &gt; Males ;</v>
          </cell>
          <cell r="AY1" t="str">
            <v>Western Australia ;  &gt;&gt; Considered too young or too old by employers ;  &gt; Aged 25-34 years ;  &gt; Females ;</v>
          </cell>
          <cell r="AZ1" t="str">
            <v>Western Australia ;  &gt;&gt; Considered too young or too old by employers ;  &gt; Aged 35-44 years ;  Persons ;</v>
          </cell>
          <cell r="BA1" t="str">
            <v>Western Australia ;  &gt;&gt; Considered too young or too old by employers ;  &gt; Aged 35-44 years ;  &gt; Males ;</v>
          </cell>
          <cell r="BB1" t="str">
            <v>Western Australia ;  &gt;&gt; Considered too young or too old by employers ;  &gt; Aged 35-44 years ;  &gt; Females ;</v>
          </cell>
          <cell r="BC1" t="str">
            <v>Western Australia ;  &gt;&gt; Considered too young or too old by employers ;  &gt; Aged 45-54 years ;  Persons ;</v>
          </cell>
          <cell r="BD1" t="str">
            <v>Western Australia ;  &gt;&gt; Considered too young or too old by employers ;  &gt; Aged 45-54 years ;  &gt; Males ;</v>
          </cell>
          <cell r="BE1" t="str">
            <v>Western Australia ;  &gt;&gt; Considered too young or too old by employers ;  &gt; Aged 45-54 years ;  &gt; Females ;</v>
          </cell>
          <cell r="BF1" t="str">
            <v>Western Australia ;  &gt;&gt; Considered too young or too old by employers ;  &gt; Aged 55 years and over ;  Persons ;</v>
          </cell>
          <cell r="BG1" t="str">
            <v>Western Australia ;  &gt;&gt; Considered too young or too old by employers ;  &gt; Aged 55 years and over ;  &gt; Males ;</v>
          </cell>
          <cell r="BH1" t="str">
            <v>Western Australia ;  &gt;&gt; Considered too young or too old by employers ;  &gt; Aged 55 years and over ;  &gt; Females ;</v>
          </cell>
          <cell r="BI1" t="str">
            <v>Western Australia ;  &gt;&gt; Considered too young or too old by employers ;  &gt;&gt; Aged 55-64 years ;  Persons ;</v>
          </cell>
          <cell r="BJ1" t="str">
            <v>Western Australia ;  &gt;&gt; Considered too young or too old by employers ;  &gt;&gt; Aged 55-64 years ;  &gt; Males ;</v>
          </cell>
          <cell r="BK1" t="str">
            <v>Western Australia ;  &gt;&gt; Considered too young or too old by employers ;  &gt;&gt; Aged 55-64 years ;  &gt; Females ;</v>
          </cell>
          <cell r="BL1" t="str">
            <v>Western Australia ;  &gt;&gt; Considered too young or too old by employers ;  &gt;&gt; Aged 65 years and over ;  Persons ;</v>
          </cell>
          <cell r="BM1" t="str">
            <v>Western Australia ;  &gt;&gt; Considered too young or too old by employers ;  &gt;&gt; Aged 65 years and over ;  &gt; Males ;</v>
          </cell>
          <cell r="BN1" t="str">
            <v>Western Australia ;  &gt;&gt; Considered too young or too old by employers ;  &gt;&gt; Aged 65 years and over ;  &gt; Females ;</v>
          </cell>
          <cell r="BO1" t="str">
            <v>Western Australia ;  &gt;&gt;&gt; Considered too young by employers ;  Persons ;</v>
          </cell>
          <cell r="BP1" t="str">
            <v>Western Australia ;  &gt;&gt;&gt; Considered too young by employers ;  &gt; Males ;</v>
          </cell>
          <cell r="BQ1" t="str">
            <v>Western Australia ;  &gt;&gt;&gt; Considered too young by employers ;  &gt; Females ;</v>
          </cell>
          <cell r="BR1" t="str">
            <v>Western Australia ;  &gt;&gt;&gt; Considered too young by employers ;  Aged 15-64 years ;  Persons ;</v>
          </cell>
          <cell r="BS1" t="str">
            <v>Western Australia ;  &gt;&gt;&gt; Considered too young by employers ;  Aged 15-64 years ;  &gt; Males ;</v>
          </cell>
          <cell r="BT1" t="str">
            <v>Western Australia ;  &gt;&gt;&gt; Considered too young by employers ;  Aged 15-64 years ;  &gt; Females ;</v>
          </cell>
          <cell r="BU1" t="str">
            <v>Western Australia ;  &gt;&gt;&gt; Considered too young by employers ;  &gt; Aged 15-24 years ;  Persons ;</v>
          </cell>
          <cell r="BV1" t="str">
            <v>Western Australia ;  &gt;&gt;&gt; Considered too young by employers ;  &gt; Aged 15-24 years ;  &gt; Males ;</v>
          </cell>
          <cell r="BW1" t="str">
            <v>Western Australia ;  &gt;&gt;&gt; Considered too young by employers ;  &gt; Aged 15-24 years ;  &gt; Females ;</v>
          </cell>
          <cell r="BX1" t="str">
            <v>Western Australia ;  &gt;&gt;&gt; Considered too young by employers ;  &gt; Aged 25-34 years ;  Persons ;</v>
          </cell>
          <cell r="BY1" t="str">
            <v>Western Australia ;  &gt;&gt;&gt; Considered too young by employers ;  &gt; Aged 25-34 years ;  &gt; Males ;</v>
          </cell>
          <cell r="BZ1" t="str">
            <v>Western Australia ;  &gt;&gt;&gt; Considered too young by employers ;  &gt; Aged 25-34 years ;  &gt; Females ;</v>
          </cell>
          <cell r="CA1" t="str">
            <v>Western Australia ;  &gt;&gt;&gt; Considered too young by employers ;  &gt; Aged 35-44 years ;  Persons ;</v>
          </cell>
          <cell r="CB1" t="str">
            <v>Western Australia ;  &gt;&gt;&gt; Considered too young by employers ;  &gt; Aged 35-44 years ;  &gt; Males ;</v>
          </cell>
          <cell r="CC1" t="str">
            <v>Western Australia ;  &gt;&gt;&gt; Considered too young by employers ;  &gt; Aged 35-44 years ;  &gt; Females ;</v>
          </cell>
          <cell r="CD1" t="str">
            <v>Western Australia ;  &gt;&gt;&gt; Considered too young by employers ;  &gt; Aged 45-54 years ;  Persons ;</v>
          </cell>
          <cell r="CE1" t="str">
            <v>Western Australia ;  &gt;&gt;&gt; Considered too young by employers ;  &gt; Aged 45-54 years ;  &gt; Males ;</v>
          </cell>
          <cell r="CF1" t="str">
            <v>Western Australia ;  &gt;&gt;&gt; Considered too young by employers ;  &gt; Aged 45-54 years ;  &gt; Females ;</v>
          </cell>
          <cell r="CG1" t="str">
            <v>Western Australia ;  &gt;&gt;&gt; Considered too young by employers ;  &gt; Aged 55 years and over ;  Persons ;</v>
          </cell>
          <cell r="CH1" t="str">
            <v>Western Australia ;  &gt;&gt;&gt; Considered too young by employers ;  &gt; Aged 55 years and over ;  &gt; Males ;</v>
          </cell>
          <cell r="CI1" t="str">
            <v>Western Australia ;  &gt;&gt;&gt; Considered too young by employers ;  &gt; Aged 55 years and over ;  &gt; Females ;</v>
          </cell>
          <cell r="CJ1" t="str">
            <v>Western Australia ;  &gt;&gt;&gt; Considered too young by employers ;  &gt;&gt; Aged 55-64 years ;  Persons ;</v>
          </cell>
          <cell r="CK1" t="str">
            <v>Western Australia ;  &gt;&gt;&gt; Considered too young by employers ;  &gt;&gt; Aged 55-64 years ;  &gt; Males ;</v>
          </cell>
          <cell r="CL1" t="str">
            <v>Western Australia ;  &gt;&gt;&gt; Considered too young by employers ;  &gt;&gt; Aged 55-64 years ;  &gt; Females ;</v>
          </cell>
          <cell r="CM1" t="str">
            <v>Western Australia ;  &gt;&gt;&gt; Considered too young by employers ;  &gt;&gt; Aged 65 years and over ;  Persons ;</v>
          </cell>
          <cell r="CN1" t="str">
            <v>Western Australia ;  &gt;&gt;&gt; Considered too young by employers ;  &gt;&gt; Aged 65 years and over ;  &gt; Males ;</v>
          </cell>
          <cell r="CO1" t="str">
            <v>Western Australia ;  &gt;&gt;&gt; Considered too young by employers ;  &gt;&gt; Aged 65 years and over ;  &gt; Females ;</v>
          </cell>
          <cell r="CP1" t="str">
            <v>Western Australia ;  &gt;&gt;&gt; Considered too old by employers ;  Persons ;</v>
          </cell>
          <cell r="CQ1" t="str">
            <v>Western Australia ;  &gt;&gt;&gt; Considered too old by employers ;  &gt; Males ;</v>
          </cell>
          <cell r="CR1" t="str">
            <v>Western Australia ;  &gt;&gt;&gt; Considered too old by employers ;  &gt; Females ;</v>
          </cell>
          <cell r="CS1" t="str">
            <v>Western Australia ;  &gt;&gt;&gt; Considered too old by employers ;  Aged 15-64 years ;  Persons ;</v>
          </cell>
          <cell r="CT1" t="str">
            <v>Western Australia ;  &gt;&gt;&gt; Considered too old by employers ;  Aged 15-64 years ;  &gt; Males ;</v>
          </cell>
          <cell r="CU1" t="str">
            <v>Western Australia ;  &gt;&gt;&gt; Considered too old by employers ;  Aged 15-64 years ;  &gt; Females ;</v>
          </cell>
          <cell r="CV1" t="str">
            <v>Western Australia ;  &gt;&gt;&gt; Considered too old by employers ;  &gt; Aged 15-24 years ;  Persons ;</v>
          </cell>
          <cell r="CW1" t="str">
            <v>Western Australia ;  &gt;&gt;&gt; Considered too old by employers ;  &gt; Aged 15-24 years ;  &gt; Males ;</v>
          </cell>
          <cell r="CX1" t="str">
            <v>Western Australia ;  &gt;&gt;&gt; Considered too old by employers ;  &gt; Aged 15-24 years ;  &gt; Females ;</v>
          </cell>
          <cell r="CY1" t="str">
            <v>Western Australia ;  &gt;&gt;&gt; Considered too old by employers ;  &gt; Aged 25-34 years ;  Persons ;</v>
          </cell>
          <cell r="CZ1" t="str">
            <v>Western Australia ;  &gt;&gt;&gt; Considered too old by employers ;  &gt; Aged 25-34 years ;  &gt; Males ;</v>
          </cell>
          <cell r="DA1" t="str">
            <v>Western Australia ;  &gt;&gt;&gt; Considered too old by employers ;  &gt; Aged 25-34 years ;  &gt; Females ;</v>
          </cell>
          <cell r="DB1" t="str">
            <v>Western Australia ;  &gt;&gt;&gt; Considered too old by employers ;  &gt; Aged 35-44 years ;  Persons ;</v>
          </cell>
          <cell r="DC1" t="str">
            <v>Western Australia ;  &gt;&gt;&gt; Considered too old by employers ;  &gt; Aged 35-44 years ;  &gt; Males ;</v>
          </cell>
          <cell r="DD1" t="str">
            <v>Western Australia ;  &gt;&gt;&gt; Considered too old by employers ;  &gt; Aged 35-44 years ;  &gt; Females ;</v>
          </cell>
          <cell r="DE1" t="str">
            <v>Western Australia ;  &gt;&gt;&gt; Considered too old by employers ;  &gt; Aged 45-54 years ;  Persons ;</v>
          </cell>
          <cell r="DF1" t="str">
            <v>Western Australia ;  &gt;&gt;&gt; Considered too old by employers ;  &gt; Aged 45-54 years ;  &gt; Males ;</v>
          </cell>
          <cell r="DG1" t="str">
            <v>Western Australia ;  &gt;&gt;&gt; Considered too old by employers ;  &gt; Aged 45-54 years ;  &gt; Females ;</v>
          </cell>
          <cell r="DH1" t="str">
            <v>Western Australia ;  &gt;&gt;&gt; Considered too old by employers ;  &gt; Aged 55 years and over ;  Persons ;</v>
          </cell>
          <cell r="DI1" t="str">
            <v>Western Australia ;  &gt;&gt;&gt; Considered too old by employers ;  &gt; Aged 55 years and over ;  &gt; Males ;</v>
          </cell>
          <cell r="DJ1" t="str">
            <v>Western Australia ;  &gt;&gt;&gt; Considered too old by employers ;  &gt; Aged 55 years and over ;  &gt; Females ;</v>
          </cell>
          <cell r="DK1" t="str">
            <v>Western Australia ;  &gt;&gt;&gt; Considered too old by employers ;  &gt;&gt; Aged 55-64 years ;  Persons ;</v>
          </cell>
          <cell r="DL1" t="str">
            <v>Western Australia ;  &gt;&gt;&gt; Considered too old by employers ;  &gt;&gt; Aged 55-64 years ;  &gt; Males ;</v>
          </cell>
          <cell r="DM1" t="str">
            <v>Western Australia ;  &gt;&gt;&gt; Considered too old by employers ;  &gt;&gt; Aged 55-64 years ;  &gt; Females ;</v>
          </cell>
          <cell r="DN1" t="str">
            <v>Western Australia ;  &gt;&gt;&gt; Considered too old by employers ;  &gt;&gt; Aged 65 years and over ;  Persons ;</v>
          </cell>
          <cell r="DO1" t="str">
            <v>Western Australia ;  &gt;&gt;&gt; Considered too old by employers ;  &gt;&gt; Aged 65 years and over ;  &gt; Males ;</v>
          </cell>
          <cell r="DP1" t="str">
            <v>Western Australia ;  &gt;&gt;&gt; Considered too old by employers ;  &gt;&gt; Aged 65 years and over ;  &gt; Females ;</v>
          </cell>
          <cell r="DQ1" t="str">
            <v>Western Australia ;  &gt;&gt; Insufficient work experience ;  Persons ;</v>
          </cell>
          <cell r="DR1" t="str">
            <v>Western Australia ;  &gt;&gt; Insufficient work experience ;  &gt; Males ;</v>
          </cell>
          <cell r="DS1" t="str">
            <v>Western Australia ;  &gt;&gt; Insufficient work experience ;  &gt; Females ;</v>
          </cell>
          <cell r="DT1" t="str">
            <v>Western Australia ;  &gt;&gt; Insufficient work experience ;  Aged 15-64 years ;  Persons ;</v>
          </cell>
          <cell r="DU1" t="str">
            <v>Western Australia ;  &gt;&gt; Insufficient work experience ;  Aged 15-64 years ;  &gt; Males ;</v>
          </cell>
          <cell r="DV1" t="str">
            <v>Western Australia ;  &gt;&gt; Insufficient work experience ;  Aged 15-64 years ;  &gt; Females ;</v>
          </cell>
          <cell r="DW1" t="str">
            <v>Western Australia ;  &gt;&gt; Insufficient work experience ;  &gt; Aged 15-24 years ;  Persons ;</v>
          </cell>
          <cell r="DX1" t="str">
            <v>Western Australia ;  &gt;&gt; Insufficient work experience ;  &gt; Aged 15-24 years ;  &gt; Males ;</v>
          </cell>
          <cell r="DY1" t="str">
            <v>Western Australia ;  &gt;&gt; Insufficient work experience ;  &gt; Aged 15-24 years ;  &gt; Females ;</v>
          </cell>
          <cell r="DZ1" t="str">
            <v>Western Australia ;  &gt;&gt; Insufficient work experience ;  &gt; Aged 25-34 years ;  Persons ;</v>
          </cell>
          <cell r="EA1" t="str">
            <v>Western Australia ;  &gt;&gt; Insufficient work experience ;  &gt; Aged 25-34 years ;  &gt; Males ;</v>
          </cell>
          <cell r="EB1" t="str">
            <v>Western Australia ;  &gt;&gt; Insufficient work experience ;  &gt; Aged 25-34 years ;  &gt; Females ;</v>
          </cell>
          <cell r="EC1" t="str">
            <v>Western Australia ;  &gt;&gt; Insufficient work experience ;  &gt; Aged 35-44 years ;  Persons ;</v>
          </cell>
          <cell r="ED1" t="str">
            <v>Western Australia ;  &gt;&gt; Insufficient work experience ;  &gt; Aged 35-44 years ;  &gt; Males ;</v>
          </cell>
          <cell r="EE1" t="str">
            <v>Western Australia ;  &gt;&gt; Insufficient work experience ;  &gt; Aged 35-44 years ;  &gt; Females ;</v>
          </cell>
          <cell r="EF1" t="str">
            <v>Western Australia ;  &gt;&gt; Insufficient work experience ;  &gt; Aged 45-54 years ;  Persons ;</v>
          </cell>
          <cell r="EG1" t="str">
            <v>Western Australia ;  &gt;&gt; Insufficient work experience ;  &gt; Aged 45-54 years ;  &gt; Males ;</v>
          </cell>
          <cell r="EH1" t="str">
            <v>Western Australia ;  &gt;&gt; Insufficient work experience ;  &gt; Aged 45-54 years ;  &gt; Females ;</v>
          </cell>
          <cell r="EI1" t="str">
            <v>Western Australia ;  &gt;&gt; Insufficient work experience ;  &gt; Aged 55 years and over ;  Persons ;</v>
          </cell>
          <cell r="EJ1" t="str">
            <v>Western Australia ;  &gt;&gt; Insufficient work experience ;  &gt; Aged 55 years and over ;  &gt; Males ;</v>
          </cell>
          <cell r="EK1" t="str">
            <v>Western Australia ;  &gt;&gt; Insufficient work experience ;  &gt; Aged 55 years and over ;  &gt; Females ;</v>
          </cell>
          <cell r="EL1" t="str">
            <v>Western Australia ;  &gt;&gt; Insufficient work experience ;  &gt;&gt; Aged 55-64 years ;  Persons ;</v>
          </cell>
          <cell r="EM1" t="str">
            <v>Western Australia ;  &gt;&gt; Insufficient work experience ;  &gt;&gt; Aged 55-64 years ;  &gt; Males ;</v>
          </cell>
          <cell r="EN1" t="str">
            <v>Western Australia ;  &gt;&gt; Insufficient work experience ;  &gt;&gt; Aged 55-64 years ;  &gt; Females ;</v>
          </cell>
          <cell r="EO1" t="str">
            <v>Western Australia ;  &gt;&gt; Insufficient work experience ;  &gt;&gt; Aged 65 years and over ;  Persons ;</v>
          </cell>
          <cell r="EP1" t="str">
            <v>Western Australia ;  &gt;&gt; Insufficient work experience ;  &gt;&gt; Aged 65 years and over ;  &gt; Males ;</v>
          </cell>
          <cell r="EQ1" t="str">
            <v>Western Australia ;  &gt;&gt; Insufficient work experience ;  &gt;&gt; Aged 65 years and over ;  &gt; Females ;</v>
          </cell>
          <cell r="ER1" t="str">
            <v>Western Australia ;  &gt;&gt; No vacancies at all ;  Persons ;</v>
          </cell>
          <cell r="ES1" t="str">
            <v>Western Australia ;  &gt;&gt; No vacancies at all ;  &gt; Males ;</v>
          </cell>
          <cell r="ET1" t="str">
            <v>Western Australia ;  &gt;&gt; No vacancies at all ;  &gt; Females ;</v>
          </cell>
          <cell r="EU1" t="str">
            <v>Western Australia ;  &gt;&gt; No vacancies at all ;  Aged 15-64 years ;  Persons ;</v>
          </cell>
          <cell r="EV1" t="str">
            <v>Western Australia ;  &gt;&gt; No vacancies at all ;  Aged 15-64 years ;  &gt; Males ;</v>
          </cell>
          <cell r="EW1" t="str">
            <v>Western Australia ;  &gt;&gt; No vacancies at all ;  Aged 15-64 years ;  &gt; Females ;</v>
          </cell>
          <cell r="EX1" t="str">
            <v>Western Australia ;  &gt;&gt; No vacancies at all ;  &gt; Aged 15-24 years ;  Persons ;</v>
          </cell>
          <cell r="EY1" t="str">
            <v>Western Australia ;  &gt;&gt; No vacancies at all ;  &gt; Aged 15-24 years ;  &gt; Males ;</v>
          </cell>
          <cell r="EZ1" t="str">
            <v>Western Australia ;  &gt;&gt; No vacancies at all ;  &gt; Aged 15-24 years ;  &gt; Females ;</v>
          </cell>
          <cell r="FA1" t="str">
            <v>Western Australia ;  &gt;&gt; No vacancies at all ;  &gt; Aged 25-34 years ;  Persons ;</v>
          </cell>
          <cell r="FB1" t="str">
            <v>Western Australia ;  &gt;&gt; No vacancies at all ;  &gt; Aged 25-34 years ;  &gt; Males ;</v>
          </cell>
          <cell r="FC1" t="str">
            <v>Western Australia ;  &gt;&gt; No vacancies at all ;  &gt; Aged 25-34 years ;  &gt; Females ;</v>
          </cell>
          <cell r="FD1" t="str">
            <v>Western Australia ;  &gt;&gt; No vacancies at all ;  &gt; Aged 35-44 years ;  Persons ;</v>
          </cell>
          <cell r="FE1" t="str">
            <v>Western Australia ;  &gt;&gt; No vacancies at all ;  &gt; Aged 35-44 years ;  &gt; Males ;</v>
          </cell>
          <cell r="FF1" t="str">
            <v>Western Australia ;  &gt;&gt; No vacancies at all ;  &gt; Aged 35-44 years ;  &gt; Females ;</v>
          </cell>
          <cell r="FG1" t="str">
            <v>Western Australia ;  &gt;&gt; No vacancies at all ;  &gt; Aged 45-54 years ;  Persons ;</v>
          </cell>
          <cell r="FH1" t="str">
            <v>Western Australia ;  &gt;&gt; No vacancies at all ;  &gt; Aged 45-54 years ;  &gt; Males ;</v>
          </cell>
          <cell r="FI1" t="str">
            <v>Western Australia ;  &gt;&gt; No vacancies at all ;  &gt; Aged 45-54 years ;  &gt; Females ;</v>
          </cell>
          <cell r="FJ1" t="str">
            <v>Western Australia ;  &gt;&gt; No vacancies at all ;  &gt; Aged 55 years and over ;  Persons ;</v>
          </cell>
          <cell r="FK1" t="str">
            <v>Western Australia ;  &gt;&gt; No vacancies at all ;  &gt; Aged 55 years and over ;  &gt; Males ;</v>
          </cell>
          <cell r="FL1" t="str">
            <v>Western Australia ;  &gt;&gt; No vacancies at all ;  &gt; Aged 55 years and over ;  &gt; Females ;</v>
          </cell>
          <cell r="FM1" t="str">
            <v>Western Australia ;  &gt;&gt; No vacancies at all ;  &gt;&gt; Aged 55-64 years ;  Persons ;</v>
          </cell>
          <cell r="FN1" t="str">
            <v>Western Australia ;  &gt;&gt; No vacancies at all ;  &gt;&gt; Aged 55-64 years ;  &gt; Males ;</v>
          </cell>
          <cell r="FO1" t="str">
            <v>Western Australia ;  &gt;&gt; No vacancies at all ;  &gt;&gt; Aged 55-64 years ;  &gt; Females ;</v>
          </cell>
          <cell r="FP1" t="str">
            <v>Western Australia ;  &gt;&gt; No vacancies at all ;  &gt;&gt; Aged 65 years and over ;  Persons ;</v>
          </cell>
          <cell r="FQ1" t="str">
            <v>Western Australia ;  &gt;&gt; No vacancies at all ;  &gt;&gt; Aged 65 years and over ;  &gt; Males ;</v>
          </cell>
          <cell r="FR1" t="str">
            <v>Western Australia ;  &gt;&gt; No vacancies at all ;  &gt;&gt; Aged 65 years and over ;  &gt; Females ;</v>
          </cell>
          <cell r="FS1" t="str">
            <v>Western Australia ;  &gt;&gt; No vacancies in line of work ;  Persons ;</v>
          </cell>
          <cell r="FT1" t="str">
            <v>Western Australia ;  &gt;&gt; No vacancies in line of work ;  &gt; Males ;</v>
          </cell>
          <cell r="FU1" t="str">
            <v>Western Australia ;  &gt;&gt; No vacancies in line of work ;  &gt; Females ;</v>
          </cell>
          <cell r="FV1" t="str">
            <v>Western Australia ;  &gt;&gt; No vacancies in line of work ;  Aged 15-64 years ;  Persons ;</v>
          </cell>
          <cell r="FW1" t="str">
            <v>Western Australia ;  &gt;&gt; No vacancies in line of work ;  Aged 15-64 years ;  &gt; Males ;</v>
          </cell>
          <cell r="FX1" t="str">
            <v>Western Australia ;  &gt;&gt; No vacancies in line of work ;  Aged 15-64 years ;  &gt; Females ;</v>
          </cell>
          <cell r="FY1" t="str">
            <v>Western Australia ;  &gt;&gt; No vacancies in line of work ;  &gt; Aged 15-24 years ;  Persons ;</v>
          </cell>
          <cell r="FZ1" t="str">
            <v>Western Australia ;  &gt;&gt; No vacancies in line of work ;  &gt; Aged 15-24 years ;  &gt; Males ;</v>
          </cell>
          <cell r="GA1" t="str">
            <v>Western Australia ;  &gt;&gt; No vacancies in line of work ;  &gt; Aged 15-24 years ;  &gt; Females ;</v>
          </cell>
          <cell r="GB1" t="str">
            <v>Western Australia ;  &gt;&gt; No vacancies in line of work ;  &gt; Aged 25-34 years ;  Persons ;</v>
          </cell>
          <cell r="GC1" t="str">
            <v>Western Australia ;  &gt;&gt; No vacancies in line of work ;  &gt; Aged 25-34 years ;  &gt; Males ;</v>
          </cell>
          <cell r="GD1" t="str">
            <v>Western Australia ;  &gt;&gt; No vacancies in line of work ;  &gt; Aged 25-34 years ;  &gt; Females ;</v>
          </cell>
          <cell r="GE1" t="str">
            <v>Western Australia ;  &gt;&gt; No vacancies in line of work ;  &gt; Aged 35-44 years ;  Persons ;</v>
          </cell>
          <cell r="GF1" t="str">
            <v>Western Australia ;  &gt;&gt; No vacancies in line of work ;  &gt; Aged 35-44 years ;  &gt; Males ;</v>
          </cell>
          <cell r="GG1" t="str">
            <v>Western Australia ;  &gt;&gt; No vacancies in line of work ;  &gt; Aged 35-44 years ;  &gt; Females ;</v>
          </cell>
          <cell r="GH1" t="str">
            <v>Western Australia ;  &gt;&gt; No vacancies in line of work ;  &gt; Aged 45-54 years ;  Persons ;</v>
          </cell>
          <cell r="GI1" t="str">
            <v>Western Australia ;  &gt;&gt; No vacancies in line of work ;  &gt; Aged 45-54 years ;  &gt; Males ;</v>
          </cell>
          <cell r="GJ1" t="str">
            <v>Western Australia ;  &gt;&gt; No vacancies in line of work ;  &gt; Aged 45-54 years ;  &gt; Females ;</v>
          </cell>
          <cell r="GK1" t="str">
            <v>Western Australia ;  &gt;&gt; No vacancies in line of work ;  &gt; Aged 55 years and over ;  Persons ;</v>
          </cell>
          <cell r="GL1" t="str">
            <v>Western Australia ;  &gt;&gt; No vacancies in line of work ;  &gt; Aged 55 years and over ;  &gt; Males ;</v>
          </cell>
          <cell r="GM1" t="str">
            <v>Western Australia ;  &gt;&gt; No vacancies in line of work ;  &gt; Aged 55 years and over ;  &gt; Females ;</v>
          </cell>
          <cell r="GN1" t="str">
            <v>Western Australia ;  &gt;&gt; No vacancies in line of work ;  &gt;&gt; Aged 55-64 years ;  Persons ;</v>
          </cell>
          <cell r="GO1" t="str">
            <v>Western Australia ;  &gt;&gt; No vacancies in line of work ;  &gt;&gt; Aged 55-64 years ;  &gt; Males ;</v>
          </cell>
          <cell r="GP1" t="str">
            <v>Western Australia ;  &gt;&gt; No vacancies in line of work ;  &gt;&gt; Aged 55-64 years ;  &gt; Females ;</v>
          </cell>
          <cell r="GQ1" t="str">
            <v>Western Australia ;  &gt;&gt; No vacancies in line of work ;  &gt;&gt; Aged 65 years and over ;  Persons ;</v>
          </cell>
          <cell r="GR1" t="str">
            <v>Western Australia ;  &gt;&gt; No vacancies in line of work ;  &gt;&gt; Aged 65 years and over ;  &gt; Males ;</v>
          </cell>
          <cell r="GS1" t="str">
            <v>Western Australia ;  &gt;&gt; No vacancies in line of work ;  &gt;&gt; Aged 65 years and over ;  &gt; Females ;</v>
          </cell>
          <cell r="GT1" t="str">
            <v>Western Australia ;  &gt;&gt; Too far to travel or transport problems ;  Persons ;</v>
          </cell>
          <cell r="GU1" t="str">
            <v>Western Australia ;  &gt;&gt; Too far to travel or transport problems ;  &gt; Males ;</v>
          </cell>
          <cell r="GV1" t="str">
            <v>Western Australia ;  &gt;&gt; Too far to travel or transport problems ;  &gt; Females ;</v>
          </cell>
          <cell r="GW1" t="str">
            <v>Western Australia ;  &gt;&gt; Too far to travel or transport problems ;  Aged 15-64 years ;  Persons ;</v>
          </cell>
          <cell r="GX1" t="str">
            <v>Western Australia ;  &gt;&gt; Too far to travel or transport problems ;  Aged 15-64 years ;  &gt; Males ;</v>
          </cell>
          <cell r="GY1" t="str">
            <v>Western Australia ;  &gt;&gt; Too far to travel or transport problems ;  Aged 15-64 years ;  &gt; Females ;</v>
          </cell>
          <cell r="GZ1" t="str">
            <v>Western Australia ;  &gt;&gt; Too far to travel or transport problems ;  &gt; Aged 15-24 years ;  Persons ;</v>
          </cell>
          <cell r="HA1" t="str">
            <v>Western Australia ;  &gt;&gt; Too far to travel or transport problems ;  &gt; Aged 15-24 years ;  &gt; Males ;</v>
          </cell>
          <cell r="HB1" t="str">
            <v>Western Australia ;  &gt;&gt; Too far to travel or transport problems ;  &gt; Aged 15-24 years ;  &gt; Females ;</v>
          </cell>
          <cell r="HC1" t="str">
            <v>Western Australia ;  &gt;&gt; Too far to travel or transport problems ;  &gt; Aged 25-34 years ;  Persons ;</v>
          </cell>
          <cell r="HD1" t="str">
            <v>Western Australia ;  &gt;&gt; Too far to travel or transport problems ;  &gt; Aged 25-34 years ;  &gt; Males ;</v>
          </cell>
          <cell r="HE1" t="str">
            <v>Western Australia ;  &gt;&gt; Too far to travel or transport problems ;  &gt; Aged 25-34 years ;  &gt; Females ;</v>
          </cell>
          <cell r="HF1" t="str">
            <v>Western Australia ;  &gt;&gt; Too far to travel or transport problems ;  &gt; Aged 35-44 years ;  Persons ;</v>
          </cell>
          <cell r="HG1" t="str">
            <v>Western Australia ;  &gt;&gt; Too far to travel or transport problems ;  &gt; Aged 35-44 years ;  &gt; Males ;</v>
          </cell>
          <cell r="HH1" t="str">
            <v>Western Australia ;  &gt;&gt; Too far to travel or transport problems ;  &gt; Aged 35-44 years ;  &gt; Females ;</v>
          </cell>
          <cell r="HI1" t="str">
            <v>Western Australia ;  &gt;&gt; Too far to travel or transport problems ;  &gt; Aged 45-54 years ;  Persons ;</v>
          </cell>
          <cell r="HJ1" t="str">
            <v>Western Australia ;  &gt;&gt; Too far to travel or transport problems ;  &gt; Aged 45-54 years ;  &gt; Males ;</v>
          </cell>
          <cell r="HK1" t="str">
            <v>Western Australia ;  &gt;&gt; Too far to travel or transport problems ;  &gt; Aged 45-54 years ;  &gt; Females ;</v>
          </cell>
          <cell r="HL1" t="str">
            <v>Western Australia ;  &gt;&gt; Too far to travel or transport problems ;  &gt; Aged 55 years and over ;  Persons ;</v>
          </cell>
          <cell r="HM1" t="str">
            <v>Western Australia ;  &gt;&gt; Too far to travel or transport problems ;  &gt; Aged 55 years and over ;  &gt; Males ;</v>
          </cell>
          <cell r="HN1" t="str">
            <v>Western Australia ;  &gt;&gt; Too far to travel or transport problems ;  &gt; Aged 55 years and over ;  &gt; Females ;</v>
          </cell>
          <cell r="HO1" t="str">
            <v>Western Australia ;  &gt;&gt; Too far to travel or transport problems ;  &gt;&gt; Aged 55-64 years ;  Persons ;</v>
          </cell>
          <cell r="HP1" t="str">
            <v>Western Australia ;  &gt;&gt; Too far to travel or transport problems ;  &gt;&gt; Aged 55-64 years ;  &gt; Males ;</v>
          </cell>
          <cell r="HQ1" t="str">
            <v>Western Australia ;  &gt;&gt; Too far to travel or transport problems ;  &gt;&gt; Aged 55-64 years ;  &gt; Females ;</v>
          </cell>
          <cell r="HR1" t="str">
            <v>Western Australia ;  &gt;&gt; Too far to travel or transport problems ;  &gt;&gt; Aged 65 years and over ;  Persons ;</v>
          </cell>
          <cell r="HS1" t="str">
            <v>Western Australia ;  &gt;&gt; Too far to travel or transport problems ;  &gt;&gt; Aged 65 years and over ;  &gt; Males ;</v>
          </cell>
          <cell r="HT1" t="str">
            <v>Western Australia ;  &gt;&gt; Too far to travel or transport problems ;  &gt;&gt; Aged 65 years and over ;  &gt; Females ;</v>
          </cell>
          <cell r="HU1" t="str">
            <v>Western Australia ;  &gt;&gt; Own ill health or disability ;  Persons ;</v>
          </cell>
          <cell r="HV1" t="str">
            <v>Western Australia ;  &gt;&gt; Own ill health or disability ;  &gt; Males ;</v>
          </cell>
          <cell r="HW1" t="str">
            <v>Western Australia ;  &gt;&gt; Own ill health or disability ;  &gt; Females ;</v>
          </cell>
          <cell r="HX1" t="str">
            <v>Western Australia ;  &gt;&gt; Own ill health or disability ;  Aged 15-64 years ;  Persons ;</v>
          </cell>
          <cell r="HY1" t="str">
            <v>Western Australia ;  &gt;&gt; Own ill health or disability ;  Aged 15-64 years ;  &gt; Males ;</v>
          </cell>
          <cell r="HZ1" t="str">
            <v>Western Australia ;  &gt;&gt; Own ill health or disability ;  Aged 15-64 years ;  &gt; Females ;</v>
          </cell>
          <cell r="IA1" t="str">
            <v>Western Australia ;  &gt;&gt; Own ill health or disability ;  &gt; Aged 15-24 years ;  Persons ;</v>
          </cell>
          <cell r="IB1" t="str">
            <v>Western Australia ;  &gt;&gt; Own ill health or disability ;  &gt; Aged 15-24 years ;  &gt; Males ;</v>
          </cell>
          <cell r="IC1" t="str">
            <v>Western Australia ;  &gt;&gt; Own ill health or disability ;  &gt; Aged 15-24 years ;  &gt; Females ;</v>
          </cell>
          <cell r="ID1" t="str">
            <v>Western Australia ;  &gt;&gt; Own ill health or disability ;  &gt; Aged 25-34 years ;  Persons ;</v>
          </cell>
          <cell r="IE1" t="str">
            <v>Western Australia ;  &gt;&gt; Own ill health or disability ;  &gt; Aged 25-34 years ;  &gt; Males ;</v>
          </cell>
          <cell r="IF1" t="str">
            <v>Western Australia ;  &gt;&gt; Own ill health or disability ;  &gt; Aged 25-34 years ;  &gt; Females ;</v>
          </cell>
          <cell r="IG1" t="str">
            <v>Western Australia ;  &gt;&gt; Own ill health or disability ;  &gt; Aged 35-44 years ;  Persons ;</v>
          </cell>
          <cell r="IH1" t="str">
            <v>Western Australia ;  &gt;&gt; Own ill health or disability ;  &gt; Aged 35-44 years ;  &gt; Males ;</v>
          </cell>
          <cell r="II1" t="str">
            <v>Western Australia ;  &gt;&gt; Own ill health or disability ;  &gt; Aged 35-44 years ;  &gt; Females ;</v>
          </cell>
          <cell r="IJ1" t="str">
            <v>Western Australia ;  &gt;&gt; Own ill health or disability ;  &gt; Aged 45-54 years ;  Persons ;</v>
          </cell>
          <cell r="IK1" t="str">
            <v>Western Australia ;  &gt;&gt; Own ill health or disability ;  &gt; Aged 45-54 years ;  &gt; Males ;</v>
          </cell>
          <cell r="IL1" t="str">
            <v>Western Australia ;  &gt;&gt; Own ill health or disability ;  &gt; Aged 45-54 years ;  &gt; Females ;</v>
          </cell>
          <cell r="IM1" t="str">
            <v>Western Australia ;  &gt;&gt; Own ill health or disability ;  &gt; Aged 55 years and over ;  Persons ;</v>
          </cell>
          <cell r="IN1" t="str">
            <v>Western Australia ;  &gt;&gt; Own ill health or disability ;  &gt; Aged 55 years and over ;  &gt; Males ;</v>
          </cell>
          <cell r="IO1" t="str">
            <v>Western Australia ;  &gt;&gt; Own ill health or disability ;  &gt; Aged 55 years and over ;  &gt; Females ;</v>
          </cell>
          <cell r="IP1" t="str">
            <v>Western Australia ;  &gt;&gt; Own ill health or disability ;  &gt;&gt; Aged 55-64 years ;  Persons ;</v>
          </cell>
          <cell r="IQ1" t="str">
            <v>Western Australia ;  &gt;&gt; Own ill health or disability ;  &gt;&gt; Aged 55-64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A126247270F</v>
          </cell>
          <cell r="C10" t="str">
            <v>A126240142K</v>
          </cell>
          <cell r="D10" t="str">
            <v>A126232654R</v>
          </cell>
          <cell r="E10" t="str">
            <v>A126246910X</v>
          </cell>
          <cell r="F10" t="str">
            <v>A126239782K</v>
          </cell>
          <cell r="G10" t="str">
            <v>A126233374R</v>
          </cell>
          <cell r="H10" t="str">
            <v>A126247630X</v>
          </cell>
          <cell r="I10" t="str">
            <v>A126240502C</v>
          </cell>
          <cell r="J10" t="str">
            <v>A126233086W</v>
          </cell>
          <cell r="K10" t="str">
            <v>A126247342F</v>
          </cell>
          <cell r="L10" t="str">
            <v>A126240214K</v>
          </cell>
          <cell r="M10" t="str">
            <v>A126232762X</v>
          </cell>
          <cell r="N10" t="str">
            <v>A126247018C</v>
          </cell>
          <cell r="O10" t="str">
            <v>A126239890V</v>
          </cell>
          <cell r="P10" t="str">
            <v>A126233194F</v>
          </cell>
          <cell r="Q10" t="str">
            <v>A126247450R</v>
          </cell>
          <cell r="R10" t="str">
            <v>A126240322V</v>
          </cell>
          <cell r="S10" t="str">
            <v>A126232834X</v>
          </cell>
          <cell r="T10" t="str">
            <v>A126247090W</v>
          </cell>
          <cell r="U10" t="str">
            <v>A126239962V</v>
          </cell>
          <cell r="V10" t="str">
            <v>A126233338F</v>
          </cell>
          <cell r="W10" t="str">
            <v>A126247594A</v>
          </cell>
          <cell r="X10" t="str">
            <v>A126240466F</v>
          </cell>
          <cell r="Y10" t="str">
            <v>A126232906X</v>
          </cell>
          <cell r="Z10" t="str">
            <v>A126247162W</v>
          </cell>
          <cell r="AA10" t="str">
            <v>A126240034A</v>
          </cell>
          <cell r="AB10" t="str">
            <v>A126233050V</v>
          </cell>
          <cell r="AC10" t="str">
            <v>A126247306W</v>
          </cell>
          <cell r="AD10" t="str">
            <v>A126240178L</v>
          </cell>
          <cell r="AE10" t="str">
            <v>A126232690X</v>
          </cell>
          <cell r="AF10" t="str">
            <v>A126246946A</v>
          </cell>
          <cell r="AG10" t="str">
            <v>A126239818A</v>
          </cell>
          <cell r="AH10" t="str">
            <v>A126233410L</v>
          </cell>
          <cell r="AI10" t="str">
            <v>A126247666A</v>
          </cell>
          <cell r="AJ10" t="str">
            <v>A126240538F</v>
          </cell>
          <cell r="AK10" t="str">
            <v>A126233122V</v>
          </cell>
          <cell r="AL10" t="str">
            <v>A126247378J</v>
          </cell>
          <cell r="AM10" t="str">
            <v>A126240250V</v>
          </cell>
          <cell r="AN10" t="str">
            <v>A126232766J</v>
          </cell>
          <cell r="AO10" t="str">
            <v>A126247022V</v>
          </cell>
          <cell r="AP10" t="str">
            <v>A126239894C</v>
          </cell>
          <cell r="AQ10" t="str">
            <v>A126233198R</v>
          </cell>
          <cell r="AR10" t="str">
            <v>A126247454X</v>
          </cell>
          <cell r="AS10" t="str">
            <v>A126240326C</v>
          </cell>
          <cell r="AT10" t="str">
            <v>A126232838J</v>
          </cell>
          <cell r="AU10" t="str">
            <v>A126247094F</v>
          </cell>
          <cell r="AV10" t="str">
            <v>A126239966C</v>
          </cell>
          <cell r="AW10" t="str">
            <v>A126233342W</v>
          </cell>
          <cell r="AX10" t="str">
            <v>A126247598K</v>
          </cell>
          <cell r="AY10" t="str">
            <v>A126240470W</v>
          </cell>
          <cell r="AZ10" t="str">
            <v>A126232910R</v>
          </cell>
          <cell r="BA10" t="str">
            <v>A126247166F</v>
          </cell>
          <cell r="BB10" t="str">
            <v>A126240038K</v>
          </cell>
          <cell r="BC10" t="str">
            <v>A126233054C</v>
          </cell>
          <cell r="BD10" t="str">
            <v>A126247310L</v>
          </cell>
          <cell r="BE10" t="str">
            <v>A126240182C</v>
          </cell>
          <cell r="BF10" t="str">
            <v>A126232694J</v>
          </cell>
          <cell r="BG10" t="str">
            <v>A126246950T</v>
          </cell>
          <cell r="BH10" t="str">
            <v>A126239822T</v>
          </cell>
          <cell r="BI10" t="str">
            <v>A126233414W</v>
          </cell>
          <cell r="BJ10" t="str">
            <v>A126247670T</v>
          </cell>
          <cell r="BK10" t="str">
            <v>A126240542W</v>
          </cell>
          <cell r="BL10" t="str">
            <v>A126233126C</v>
          </cell>
          <cell r="BM10" t="str">
            <v>A126247382X</v>
          </cell>
          <cell r="BN10" t="str">
            <v>A126240254C</v>
          </cell>
          <cell r="BO10" t="str">
            <v>A126232730F</v>
          </cell>
          <cell r="BP10" t="str">
            <v>A126246986V</v>
          </cell>
          <cell r="BQ10" t="str">
            <v>A126239858V</v>
          </cell>
          <cell r="BR10" t="str">
            <v>A126233162L</v>
          </cell>
          <cell r="BS10" t="str">
            <v>A126247418R</v>
          </cell>
          <cell r="BT10" t="str">
            <v>A126240290L</v>
          </cell>
          <cell r="BU10" t="str">
            <v>A126232802F</v>
          </cell>
          <cell r="BV10" t="str">
            <v>A126247058W</v>
          </cell>
          <cell r="BW10" t="str">
            <v>A126239930A</v>
          </cell>
          <cell r="BX10" t="str">
            <v>A126233306L</v>
          </cell>
          <cell r="BY10" t="str">
            <v>A126247562J</v>
          </cell>
          <cell r="BZ10" t="str">
            <v>A126240434L</v>
          </cell>
          <cell r="CA10" t="str">
            <v>A126232874T</v>
          </cell>
          <cell r="CB10" t="str">
            <v>A126247130C</v>
          </cell>
          <cell r="CC10" t="str">
            <v>A126240002J</v>
          </cell>
          <cell r="CD10" t="str">
            <v>A126233018V</v>
          </cell>
          <cell r="CE10" t="str">
            <v>A126247274R</v>
          </cell>
          <cell r="CF10" t="str">
            <v>A126240146V</v>
          </cell>
          <cell r="CG10" t="str">
            <v>A126232658X</v>
          </cell>
          <cell r="CH10" t="str">
            <v>A126246914J</v>
          </cell>
          <cell r="CI10" t="str">
            <v>A126239786V</v>
          </cell>
          <cell r="CJ10" t="str">
            <v>A126233378X</v>
          </cell>
          <cell r="CK10" t="str">
            <v>A126247634J</v>
          </cell>
          <cell r="CL10" t="str">
            <v>A126240506L</v>
          </cell>
          <cell r="CM10" t="str">
            <v>A126233090L</v>
          </cell>
          <cell r="CN10" t="str">
            <v>A126247346R</v>
          </cell>
          <cell r="CO10" t="str">
            <v>A126240218V</v>
          </cell>
          <cell r="CP10" t="str">
            <v>A126232734R</v>
          </cell>
          <cell r="CQ10" t="str">
            <v>A126246990K</v>
          </cell>
          <cell r="CR10" t="str">
            <v>A126239862K</v>
          </cell>
          <cell r="CS10" t="str">
            <v>A126233166W</v>
          </cell>
          <cell r="CT10" t="str">
            <v>A126247422F</v>
          </cell>
          <cell r="CU10" t="str">
            <v>A126240294W</v>
          </cell>
          <cell r="CV10" t="str">
            <v>A126232806R</v>
          </cell>
          <cell r="CW10" t="str">
            <v>A126247062L</v>
          </cell>
          <cell r="CX10" t="str">
            <v>A126239934K</v>
          </cell>
          <cell r="CY10" t="str">
            <v>A126233310C</v>
          </cell>
          <cell r="CZ10" t="str">
            <v>A126247566T</v>
          </cell>
          <cell r="DA10" t="str">
            <v>A126240438W</v>
          </cell>
          <cell r="DB10" t="str">
            <v>A126232878A</v>
          </cell>
          <cell r="DC10" t="str">
            <v>A126247134L</v>
          </cell>
          <cell r="DD10" t="str">
            <v>A126240006T</v>
          </cell>
          <cell r="DE10" t="str">
            <v>A126233022K</v>
          </cell>
          <cell r="DF10" t="str">
            <v>A126247278X</v>
          </cell>
          <cell r="DG10" t="str">
            <v>A126240150K</v>
          </cell>
          <cell r="DH10" t="str">
            <v>A126232662R</v>
          </cell>
          <cell r="DI10" t="str">
            <v>A126246918T</v>
          </cell>
          <cell r="DJ10" t="str">
            <v>A126239790K</v>
          </cell>
          <cell r="DK10" t="str">
            <v>A126233382R</v>
          </cell>
          <cell r="DL10" t="str">
            <v>A126247638T</v>
          </cell>
          <cell r="DM10" t="str">
            <v>A126240510C</v>
          </cell>
          <cell r="DN10" t="str">
            <v>A126233094W</v>
          </cell>
          <cell r="DO10" t="str">
            <v>A126247350F</v>
          </cell>
          <cell r="DP10" t="str">
            <v>A126240222K</v>
          </cell>
          <cell r="DQ10" t="str">
            <v>A126232750R</v>
          </cell>
          <cell r="DR10" t="str">
            <v>A126247006V</v>
          </cell>
          <cell r="DS10" t="str">
            <v>A126239878C</v>
          </cell>
          <cell r="DT10" t="str">
            <v>A126233182W</v>
          </cell>
          <cell r="DU10" t="str">
            <v>A126247438X</v>
          </cell>
          <cell r="DV10" t="str">
            <v>A126240310K</v>
          </cell>
          <cell r="DW10" t="str">
            <v>A126232822R</v>
          </cell>
          <cell r="DX10" t="str">
            <v>A126247078F</v>
          </cell>
          <cell r="DY10" t="str">
            <v>A126239950K</v>
          </cell>
          <cell r="DZ10" t="str">
            <v>A126233326W</v>
          </cell>
          <cell r="EA10" t="str">
            <v>A126247582T</v>
          </cell>
          <cell r="EB10" t="str">
            <v>A126240454W</v>
          </cell>
          <cell r="EC10" t="str">
            <v>A126232894A</v>
          </cell>
          <cell r="ED10" t="str">
            <v>A126247150L</v>
          </cell>
          <cell r="EE10" t="str">
            <v>A126240022T</v>
          </cell>
          <cell r="EF10" t="str">
            <v>A126233038C</v>
          </cell>
          <cell r="EG10" t="str">
            <v>A126247294X</v>
          </cell>
          <cell r="EH10" t="str">
            <v>A126240166C</v>
          </cell>
          <cell r="EI10" t="str">
            <v>A126232678J</v>
          </cell>
          <cell r="EJ10" t="str">
            <v>A126246934T</v>
          </cell>
          <cell r="EK10" t="str">
            <v>A126239806T</v>
          </cell>
          <cell r="EL10" t="str">
            <v>A126233398J</v>
          </cell>
          <cell r="EM10" t="str">
            <v>A126247654T</v>
          </cell>
          <cell r="EN10" t="str">
            <v>A126240526W</v>
          </cell>
          <cell r="EO10" t="str">
            <v>A126233110K</v>
          </cell>
          <cell r="EP10" t="str">
            <v>A126247366X</v>
          </cell>
          <cell r="EQ10" t="str">
            <v>A126240238C</v>
          </cell>
          <cell r="ER10" t="str">
            <v>A126232718R</v>
          </cell>
          <cell r="ES10" t="str">
            <v>A126246974K</v>
          </cell>
          <cell r="ET10" t="str">
            <v>A126239846K</v>
          </cell>
          <cell r="EU10" t="str">
            <v>A126233150C</v>
          </cell>
          <cell r="EV10" t="str">
            <v>A126247406F</v>
          </cell>
          <cell r="EW10" t="str">
            <v>A126240278W</v>
          </cell>
          <cell r="EX10" t="str">
            <v>A126232790J</v>
          </cell>
          <cell r="EY10" t="str">
            <v>A126247046L</v>
          </cell>
          <cell r="EZ10" t="str">
            <v>A126239918K</v>
          </cell>
          <cell r="FA10" t="str">
            <v>A126233294R</v>
          </cell>
          <cell r="FB10" t="str">
            <v>A126247550X</v>
          </cell>
          <cell r="FC10" t="str">
            <v>A126240422C</v>
          </cell>
          <cell r="FD10" t="str">
            <v>A126232862J</v>
          </cell>
          <cell r="FE10" t="str">
            <v>A126247118L</v>
          </cell>
          <cell r="FF10" t="str">
            <v>A126239990C</v>
          </cell>
          <cell r="FG10" t="str">
            <v>A126233006K</v>
          </cell>
          <cell r="FH10" t="str">
            <v>A126247262F</v>
          </cell>
          <cell r="FI10" t="str">
            <v>A126240134K</v>
          </cell>
          <cell r="FJ10" t="str">
            <v>A126232646R</v>
          </cell>
          <cell r="FK10" t="str">
            <v>A126246902X</v>
          </cell>
          <cell r="FL10" t="str">
            <v>A126239774K</v>
          </cell>
          <cell r="FM10" t="str">
            <v>A126233366R</v>
          </cell>
          <cell r="FN10" t="str">
            <v>A126247622X</v>
          </cell>
          <cell r="FO10" t="str">
            <v>A126240494R</v>
          </cell>
          <cell r="FP10" t="str">
            <v>A126233078W</v>
          </cell>
          <cell r="FQ10" t="str">
            <v>A126247334F</v>
          </cell>
          <cell r="FR10" t="str">
            <v>A126240206K</v>
          </cell>
          <cell r="FS10" t="str">
            <v>A126232770X</v>
          </cell>
          <cell r="FT10" t="str">
            <v>A126247026C</v>
          </cell>
          <cell r="FU10" t="str">
            <v>A126239898L</v>
          </cell>
          <cell r="FV10" t="str">
            <v>A126233202V</v>
          </cell>
          <cell r="FW10" t="str">
            <v>A126247458J</v>
          </cell>
          <cell r="FX10" t="str">
            <v>A126240330V</v>
          </cell>
          <cell r="FY10" t="str">
            <v>A126232842X</v>
          </cell>
          <cell r="FZ10" t="str">
            <v>A126247098R</v>
          </cell>
          <cell r="GA10" t="str">
            <v>A126239970V</v>
          </cell>
          <cell r="GB10" t="str">
            <v>A126233346F</v>
          </cell>
          <cell r="GC10" t="str">
            <v>A126247602R</v>
          </cell>
          <cell r="GD10" t="str">
            <v>A126240474F</v>
          </cell>
          <cell r="GE10" t="str">
            <v>A126232914X</v>
          </cell>
          <cell r="GF10" t="str">
            <v>A126247170W</v>
          </cell>
          <cell r="GG10" t="str">
            <v>A126240042A</v>
          </cell>
          <cell r="GH10" t="str">
            <v>A126233058L</v>
          </cell>
          <cell r="GI10" t="str">
            <v>A126247314W</v>
          </cell>
          <cell r="GJ10" t="str">
            <v>A126240186L</v>
          </cell>
          <cell r="GK10" t="str">
            <v>A126232698T</v>
          </cell>
          <cell r="GL10" t="str">
            <v>A126246954A</v>
          </cell>
          <cell r="GM10" t="str">
            <v>A126239826A</v>
          </cell>
          <cell r="GN10" t="str">
            <v>A126233418F</v>
          </cell>
          <cell r="GO10" t="str">
            <v>A126247674A</v>
          </cell>
          <cell r="GP10" t="str">
            <v>A126240546F</v>
          </cell>
          <cell r="GQ10" t="str">
            <v>A126233130V</v>
          </cell>
          <cell r="GR10" t="str">
            <v>A126247386J</v>
          </cell>
          <cell r="GS10" t="str">
            <v>A126240258L</v>
          </cell>
          <cell r="GT10" t="str">
            <v>A126232754X</v>
          </cell>
          <cell r="GU10" t="str">
            <v>A126247010K</v>
          </cell>
          <cell r="GV10" t="str">
            <v>A126239882V</v>
          </cell>
          <cell r="GW10" t="str">
            <v>A126233186F</v>
          </cell>
          <cell r="GX10" t="str">
            <v>A126247442R</v>
          </cell>
          <cell r="GY10" t="str">
            <v>A126240314V</v>
          </cell>
          <cell r="GZ10" t="str">
            <v>A126232826X</v>
          </cell>
          <cell r="HA10" t="str">
            <v>A126247082W</v>
          </cell>
          <cell r="HB10" t="str">
            <v>A126239954V</v>
          </cell>
          <cell r="HC10" t="str">
            <v>A126233330L</v>
          </cell>
          <cell r="HD10" t="str">
            <v>A126247586A</v>
          </cell>
          <cell r="HE10" t="str">
            <v>A126240458F</v>
          </cell>
          <cell r="HF10" t="str">
            <v>A126232898K</v>
          </cell>
          <cell r="HG10" t="str">
            <v>A126247154W</v>
          </cell>
          <cell r="HH10" t="str">
            <v>A126240026A</v>
          </cell>
          <cell r="HI10" t="str">
            <v>A126233042V</v>
          </cell>
          <cell r="HJ10" t="str">
            <v>A126247298J</v>
          </cell>
          <cell r="HK10" t="str">
            <v>A126240170V</v>
          </cell>
          <cell r="HL10" t="str">
            <v>A126232682X</v>
          </cell>
          <cell r="HM10" t="str">
            <v>A126246938A</v>
          </cell>
          <cell r="HN10" t="str">
            <v>A126239810J</v>
          </cell>
          <cell r="HO10" t="str">
            <v>A126233402L</v>
          </cell>
          <cell r="HP10" t="str">
            <v>A126247658A</v>
          </cell>
          <cell r="HQ10" t="str">
            <v>A126240530L</v>
          </cell>
          <cell r="HR10" t="str">
            <v>A126233114V</v>
          </cell>
          <cell r="HS10" t="str">
            <v>A126247370R</v>
          </cell>
          <cell r="HT10" t="str">
            <v>A126240242V</v>
          </cell>
          <cell r="HU10" t="str">
            <v>A126232774J</v>
          </cell>
          <cell r="HV10" t="str">
            <v>A126247030V</v>
          </cell>
          <cell r="HW10" t="str">
            <v>A126239902T</v>
          </cell>
          <cell r="HX10" t="str">
            <v>A126233206C</v>
          </cell>
          <cell r="HY10" t="str">
            <v>A126247462X</v>
          </cell>
          <cell r="HZ10" t="str">
            <v>A126240334C</v>
          </cell>
          <cell r="IA10" t="str">
            <v>A126232846J</v>
          </cell>
          <cell r="IB10" t="str">
            <v>A126247102V</v>
          </cell>
          <cell r="IC10" t="str">
            <v>A126239974C</v>
          </cell>
          <cell r="ID10" t="str">
            <v>A126233350W</v>
          </cell>
          <cell r="IE10" t="str">
            <v>A126247606X</v>
          </cell>
          <cell r="IF10" t="str">
            <v>A126240478R</v>
          </cell>
          <cell r="IG10" t="str">
            <v>A126232918J</v>
          </cell>
          <cell r="IH10" t="str">
            <v>A126247174F</v>
          </cell>
          <cell r="II10" t="str">
            <v>A126240046K</v>
          </cell>
          <cell r="IJ10" t="str">
            <v>A126233062C</v>
          </cell>
          <cell r="IK10" t="str">
            <v>A126247318F</v>
          </cell>
          <cell r="IL10" t="str">
            <v>A126240190C</v>
          </cell>
          <cell r="IM10" t="str">
            <v>A126232702W</v>
          </cell>
          <cell r="IN10" t="str">
            <v>A126246958K</v>
          </cell>
          <cell r="IO10" t="str">
            <v>A126239830T</v>
          </cell>
          <cell r="IP10" t="str">
            <v>A126233422W</v>
          </cell>
          <cell r="IQ10" t="str">
            <v>A126247678K</v>
          </cell>
        </row>
        <row r="11">
          <cell r="B11">
            <v>0.56799999999999995</v>
          </cell>
          <cell r="C11">
            <v>0.83199999999999996</v>
          </cell>
          <cell r="D11">
            <v>1.0640000000000001</v>
          </cell>
          <cell r="E11">
            <v>0.82699999999999996</v>
          </cell>
          <cell r="F11">
            <v>0.23699999999999999</v>
          </cell>
          <cell r="G11">
            <v>0.83599999999999997</v>
          </cell>
          <cell r="H11">
            <v>0.59899999999999998</v>
          </cell>
          <cell r="I11">
            <v>0.23699999999999999</v>
          </cell>
          <cell r="J11">
            <v>0.22800000000000001</v>
          </cell>
          <cell r="K11">
            <v>0.22800000000000001</v>
          </cell>
          <cell r="L11">
            <v>0</v>
          </cell>
          <cell r="M11">
            <v>4.3319999999999999</v>
          </cell>
          <cell r="N11">
            <v>3.262</v>
          </cell>
          <cell r="O11">
            <v>1.069</v>
          </cell>
          <cell r="P11">
            <v>4.3319999999999999</v>
          </cell>
          <cell r="Q11">
            <v>3.262</v>
          </cell>
          <cell r="R11">
            <v>1.069</v>
          </cell>
          <cell r="S11">
            <v>2.6269999999999998</v>
          </cell>
          <cell r="T11">
            <v>2.133</v>
          </cell>
          <cell r="U11">
            <v>0.495</v>
          </cell>
          <cell r="V11">
            <v>0</v>
          </cell>
          <cell r="W11">
            <v>0</v>
          </cell>
          <cell r="X11">
            <v>0</v>
          </cell>
          <cell r="Y11">
            <v>0.94899999999999995</v>
          </cell>
          <cell r="Z11">
            <v>0.374</v>
          </cell>
          <cell r="AA11">
            <v>0.57399999999999995</v>
          </cell>
          <cell r="AB11">
            <v>0.501</v>
          </cell>
          <cell r="AC11">
            <v>0.501</v>
          </cell>
          <cell r="AD11">
            <v>0</v>
          </cell>
          <cell r="AE11">
            <v>0.255</v>
          </cell>
          <cell r="AF11">
            <v>0.255</v>
          </cell>
          <cell r="AG11">
            <v>0</v>
          </cell>
          <cell r="AH11">
            <v>0.255</v>
          </cell>
          <cell r="AI11">
            <v>0.255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5.8380000000000001</v>
          </cell>
          <cell r="AO11">
            <v>4.3360000000000003</v>
          </cell>
          <cell r="AP11">
            <v>1.502</v>
          </cell>
          <cell r="AQ11">
            <v>5.2370000000000001</v>
          </cell>
          <cell r="AR11">
            <v>3.7349999999999999</v>
          </cell>
          <cell r="AS11">
            <v>1.502</v>
          </cell>
          <cell r="AT11">
            <v>1.127</v>
          </cell>
          <cell r="AU11">
            <v>0.48499999999999999</v>
          </cell>
          <cell r="AV11">
            <v>0.64200000000000002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2.9089999999999998</v>
          </cell>
          <cell r="BD11">
            <v>2.2919999999999998</v>
          </cell>
          <cell r="BE11">
            <v>0.61599999999999999</v>
          </cell>
          <cell r="BF11">
            <v>1.802</v>
          </cell>
          <cell r="BG11">
            <v>1.5580000000000001</v>
          </cell>
          <cell r="BH11">
            <v>0.24399999999999999</v>
          </cell>
          <cell r="BI11">
            <v>1.2010000000000001</v>
          </cell>
          <cell r="BJ11">
            <v>0.95699999999999996</v>
          </cell>
          <cell r="BK11">
            <v>0.24399999999999999</v>
          </cell>
          <cell r="BL11">
            <v>0.60099999999999998</v>
          </cell>
          <cell r="BM11">
            <v>0.60099999999999998</v>
          </cell>
          <cell r="BN11">
            <v>0</v>
          </cell>
          <cell r="BO11">
            <v>0.879</v>
          </cell>
          <cell r="BP11">
            <v>0.23599999999999999</v>
          </cell>
          <cell r="BQ11">
            <v>0.64200000000000002</v>
          </cell>
          <cell r="BR11">
            <v>0.879</v>
          </cell>
          <cell r="BS11">
            <v>0.23599999999999999</v>
          </cell>
          <cell r="BT11">
            <v>0.64200000000000002</v>
          </cell>
          <cell r="BU11">
            <v>0.879</v>
          </cell>
          <cell r="BV11">
            <v>0.23599999999999999</v>
          </cell>
          <cell r="BW11">
            <v>0.64200000000000002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4.9589999999999996</v>
          </cell>
          <cell r="CQ11">
            <v>4.0990000000000002</v>
          </cell>
          <cell r="CR11">
            <v>0.86</v>
          </cell>
          <cell r="CS11">
            <v>4.359</v>
          </cell>
          <cell r="CT11">
            <v>3.4990000000000001</v>
          </cell>
          <cell r="CU11">
            <v>0.86</v>
          </cell>
          <cell r="CV11">
            <v>0.249</v>
          </cell>
          <cell r="CW11">
            <v>0.249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2.9089999999999998</v>
          </cell>
          <cell r="DF11">
            <v>2.2919999999999998</v>
          </cell>
          <cell r="DG11">
            <v>0.61599999999999999</v>
          </cell>
          <cell r="DH11">
            <v>1.802</v>
          </cell>
          <cell r="DI11">
            <v>1.5580000000000001</v>
          </cell>
          <cell r="DJ11">
            <v>0.24399999999999999</v>
          </cell>
          <cell r="DK11">
            <v>1.2010000000000001</v>
          </cell>
          <cell r="DL11">
            <v>0.95699999999999996</v>
          </cell>
          <cell r="DM11">
            <v>0.24399999999999999</v>
          </cell>
          <cell r="DN11">
            <v>0.60099999999999998</v>
          </cell>
          <cell r="DO11">
            <v>0.60099999999999998</v>
          </cell>
          <cell r="DP11">
            <v>0</v>
          </cell>
          <cell r="DQ11">
            <v>7.6619999999999999</v>
          </cell>
          <cell r="DR11">
            <v>3.4529999999999998</v>
          </cell>
          <cell r="DS11">
            <v>4.21</v>
          </cell>
          <cell r="DT11">
            <v>7.6619999999999999</v>
          </cell>
          <cell r="DU11">
            <v>3.4529999999999998</v>
          </cell>
          <cell r="DV11">
            <v>4.21</v>
          </cell>
          <cell r="DW11">
            <v>3.9910000000000001</v>
          </cell>
          <cell r="DX11">
            <v>1.4059999999999999</v>
          </cell>
          <cell r="DY11">
            <v>2.5840000000000001</v>
          </cell>
          <cell r="DZ11">
            <v>1.7410000000000001</v>
          </cell>
          <cell r="EA11">
            <v>0.89300000000000002</v>
          </cell>
          <cell r="EB11">
            <v>0.84799999999999998</v>
          </cell>
          <cell r="EC11">
            <v>0.998</v>
          </cell>
          <cell r="ED11">
            <v>0.69899999999999995</v>
          </cell>
          <cell r="EE11">
            <v>0.29899999999999999</v>
          </cell>
          <cell r="EF11">
            <v>0.45400000000000001</v>
          </cell>
          <cell r="EG11">
            <v>0.45400000000000001</v>
          </cell>
          <cell r="EH11">
            <v>0</v>
          </cell>
          <cell r="EI11">
            <v>0.47799999999999998</v>
          </cell>
          <cell r="EJ11">
            <v>0</v>
          </cell>
          <cell r="EK11">
            <v>0.47799999999999998</v>
          </cell>
          <cell r="EL11">
            <v>0.47799999999999998</v>
          </cell>
          <cell r="EM11">
            <v>0</v>
          </cell>
          <cell r="EN11">
            <v>0.47799999999999998</v>
          </cell>
          <cell r="EO11">
            <v>0</v>
          </cell>
          <cell r="EP11">
            <v>0</v>
          </cell>
          <cell r="EQ11">
            <v>0</v>
          </cell>
          <cell r="ER11">
            <v>6.2350000000000003</v>
          </cell>
          <cell r="ES11">
            <v>3.2280000000000002</v>
          </cell>
          <cell r="ET11">
            <v>3.0070000000000001</v>
          </cell>
          <cell r="EU11">
            <v>6.2350000000000003</v>
          </cell>
          <cell r="EV11">
            <v>3.2280000000000002</v>
          </cell>
          <cell r="EW11">
            <v>3.0070000000000001</v>
          </cell>
          <cell r="EX11">
            <v>1.661</v>
          </cell>
          <cell r="EY11">
            <v>0</v>
          </cell>
          <cell r="EZ11">
            <v>1.661</v>
          </cell>
          <cell r="FA11">
            <v>2.456</v>
          </cell>
          <cell r="FB11">
            <v>1.6930000000000001</v>
          </cell>
          <cell r="FC11">
            <v>0.76300000000000001</v>
          </cell>
          <cell r="FD11">
            <v>1.54</v>
          </cell>
          <cell r="FE11">
            <v>1.222</v>
          </cell>
          <cell r="FF11">
            <v>0.318</v>
          </cell>
          <cell r="FG11">
            <v>0.57899999999999996</v>
          </cell>
          <cell r="FH11">
            <v>0.312</v>
          </cell>
          <cell r="FI11">
            <v>0.26600000000000001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8.734</v>
          </cell>
          <cell r="FT11">
            <v>5.0510000000000002</v>
          </cell>
          <cell r="FU11">
            <v>3.6829999999999998</v>
          </cell>
          <cell r="FV11">
            <v>8.3079999999999998</v>
          </cell>
          <cell r="FW11">
            <v>4.625</v>
          </cell>
          <cell r="FX11">
            <v>3.6829999999999998</v>
          </cell>
          <cell r="FY11">
            <v>0.68300000000000005</v>
          </cell>
          <cell r="FZ11">
            <v>0.68300000000000005</v>
          </cell>
          <cell r="GA11">
            <v>0</v>
          </cell>
          <cell r="GB11">
            <v>0.78800000000000003</v>
          </cell>
          <cell r="GC11">
            <v>0.78800000000000003</v>
          </cell>
          <cell r="GD11">
            <v>0</v>
          </cell>
          <cell r="GE11">
            <v>2.4609999999999999</v>
          </cell>
          <cell r="GF11">
            <v>0.91900000000000004</v>
          </cell>
          <cell r="GG11">
            <v>1.542</v>
          </cell>
          <cell r="GH11">
            <v>1.927</v>
          </cell>
          <cell r="GI11">
            <v>1.1180000000000001</v>
          </cell>
          <cell r="GJ11">
            <v>0.80900000000000005</v>
          </cell>
          <cell r="GK11">
            <v>2.8740000000000001</v>
          </cell>
          <cell r="GL11">
            <v>1.542</v>
          </cell>
          <cell r="GM11">
            <v>1.331</v>
          </cell>
          <cell r="GN11">
            <v>2.448</v>
          </cell>
          <cell r="GO11">
            <v>1.117</v>
          </cell>
          <cell r="GP11">
            <v>1.331</v>
          </cell>
          <cell r="GQ11">
            <v>0.42599999999999999</v>
          </cell>
          <cell r="GR11">
            <v>0.42599999999999999</v>
          </cell>
          <cell r="GS11">
            <v>0</v>
          </cell>
          <cell r="GT11">
            <v>4.101</v>
          </cell>
          <cell r="GU11">
            <v>3.0640000000000001</v>
          </cell>
          <cell r="GV11">
            <v>1.0369999999999999</v>
          </cell>
          <cell r="GW11">
            <v>4.101</v>
          </cell>
          <cell r="GX11">
            <v>3.0640000000000001</v>
          </cell>
          <cell r="GY11">
            <v>1.0369999999999999</v>
          </cell>
          <cell r="GZ11">
            <v>2.19</v>
          </cell>
          <cell r="HA11">
            <v>1.978</v>
          </cell>
          <cell r="HB11">
            <v>0.21299999999999999</v>
          </cell>
          <cell r="HC11">
            <v>0</v>
          </cell>
          <cell r="HD11">
            <v>0</v>
          </cell>
          <cell r="HE11">
            <v>0</v>
          </cell>
          <cell r="HF11">
            <v>0.77400000000000002</v>
          </cell>
          <cell r="HG11">
            <v>0.77400000000000002</v>
          </cell>
          <cell r="HH11">
            <v>0</v>
          </cell>
          <cell r="HI11">
            <v>0.52100000000000002</v>
          </cell>
          <cell r="HJ11">
            <v>0</v>
          </cell>
          <cell r="HK11">
            <v>0.52100000000000002</v>
          </cell>
          <cell r="HL11">
            <v>0.61699999999999999</v>
          </cell>
          <cell r="HM11">
            <v>0.313</v>
          </cell>
          <cell r="HN11">
            <v>0.30399999999999999</v>
          </cell>
          <cell r="HO11">
            <v>0.61699999999999999</v>
          </cell>
          <cell r="HP11">
            <v>0.313</v>
          </cell>
          <cell r="HQ11">
            <v>0.30399999999999999</v>
          </cell>
          <cell r="HR11">
            <v>0</v>
          </cell>
          <cell r="HS11">
            <v>0</v>
          </cell>
          <cell r="HT11">
            <v>0</v>
          </cell>
          <cell r="HU11">
            <v>2.1230000000000002</v>
          </cell>
          <cell r="HV11">
            <v>1.054</v>
          </cell>
          <cell r="HW11">
            <v>1.07</v>
          </cell>
          <cell r="HX11">
            <v>2.1230000000000002</v>
          </cell>
          <cell r="HY11">
            <v>1.054</v>
          </cell>
          <cell r="HZ11">
            <v>1.07</v>
          </cell>
          <cell r="IA11">
            <v>0.373</v>
          </cell>
          <cell r="IB11">
            <v>0.373</v>
          </cell>
          <cell r="IC11">
            <v>0</v>
          </cell>
          <cell r="ID11">
            <v>0.85799999999999998</v>
          </cell>
          <cell r="IE11">
            <v>0.39100000000000001</v>
          </cell>
          <cell r="IF11">
            <v>0.46700000000000003</v>
          </cell>
          <cell r="IG11">
            <v>0.36299999999999999</v>
          </cell>
          <cell r="IH11">
            <v>0</v>
          </cell>
          <cell r="II11">
            <v>0.36299999999999999</v>
          </cell>
          <cell r="IJ11">
            <v>0.52900000000000003</v>
          </cell>
          <cell r="IK11">
            <v>0.28899999999999998</v>
          </cell>
          <cell r="IL11">
            <v>0.23899999999999999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4">
        <row r="1">
          <cell r="B1" t="str">
            <v>Western Australia ;  &gt;&gt; Own ill health or disability ;  &gt;&gt; Aged 55-64 years ;  &gt; Females ;</v>
          </cell>
          <cell r="C1" t="str">
            <v>Western Australia ;  &gt;&gt; Own ill health or disability ;  &gt;&gt; Aged 65 years and over ;  Persons ;</v>
          </cell>
          <cell r="D1" t="str">
            <v>Western Australia ;  &gt;&gt; Own ill health or disability ;  &gt;&gt; Aged 65 years and over ;  &gt; Males ;</v>
          </cell>
          <cell r="E1" t="str">
            <v>Western Australia ;  &gt;&gt; Own ill health or disability ;  &gt;&gt; Aged 65 years and over ;  &gt; Females ;</v>
          </cell>
          <cell r="F1" t="str">
            <v>Western Australia ;  &gt;&gt; Language difficulties ;  Persons ;</v>
          </cell>
          <cell r="G1" t="str">
            <v>Western Australia ;  &gt;&gt; Language difficulties ;  &gt; Males ;</v>
          </cell>
          <cell r="H1" t="str">
            <v>Western Australia ;  &gt;&gt; Language difficulties ;  &gt; Females ;</v>
          </cell>
          <cell r="I1" t="str">
            <v>Western Australia ;  &gt;&gt; Language difficulties ;  Aged 15-64 years ;  Persons ;</v>
          </cell>
          <cell r="J1" t="str">
            <v>Western Australia ;  &gt;&gt; Language difficulties ;  Aged 15-64 years ;  &gt; Males ;</v>
          </cell>
          <cell r="K1" t="str">
            <v>Western Australia ;  &gt;&gt; Language difficulties ;  Aged 15-64 years ;  &gt; Females ;</v>
          </cell>
          <cell r="L1" t="str">
            <v>Western Australia ;  &gt;&gt; Language difficulties ;  &gt; Aged 15-24 years ;  Persons ;</v>
          </cell>
          <cell r="M1" t="str">
            <v>Western Australia ;  &gt;&gt; Language difficulties ;  &gt; Aged 15-24 years ;  &gt; Males ;</v>
          </cell>
          <cell r="N1" t="str">
            <v>Western Australia ;  &gt;&gt; Language difficulties ;  &gt; Aged 15-24 years ;  &gt; Females ;</v>
          </cell>
          <cell r="O1" t="str">
            <v>Western Australia ;  &gt;&gt; Language difficulties ;  &gt; Aged 25-34 years ;  Persons ;</v>
          </cell>
          <cell r="P1" t="str">
            <v>Western Australia ;  &gt;&gt; Language difficulties ;  &gt; Aged 25-34 years ;  &gt; Males ;</v>
          </cell>
          <cell r="Q1" t="str">
            <v>Western Australia ;  &gt;&gt; Language difficulties ;  &gt; Aged 25-34 years ;  &gt; Females ;</v>
          </cell>
          <cell r="R1" t="str">
            <v>Western Australia ;  &gt;&gt; Language difficulties ;  &gt; Aged 35-44 years ;  Persons ;</v>
          </cell>
          <cell r="S1" t="str">
            <v>Western Australia ;  &gt;&gt; Language difficulties ;  &gt; Aged 35-44 years ;  &gt; Males ;</v>
          </cell>
          <cell r="T1" t="str">
            <v>Western Australia ;  &gt;&gt; Language difficulties ;  &gt; Aged 35-44 years ;  &gt; Females ;</v>
          </cell>
          <cell r="U1" t="str">
            <v>Western Australia ;  &gt;&gt; Language difficulties ;  &gt; Aged 45-54 years ;  Persons ;</v>
          </cell>
          <cell r="V1" t="str">
            <v>Western Australia ;  &gt;&gt; Language difficulties ;  &gt; Aged 45-54 years ;  &gt; Males ;</v>
          </cell>
          <cell r="W1" t="str">
            <v>Western Australia ;  &gt;&gt; Language difficulties ;  &gt; Aged 45-54 years ;  &gt; Females ;</v>
          </cell>
          <cell r="X1" t="str">
            <v>Western Australia ;  &gt;&gt; Language difficulties ;  &gt; Aged 55 years and over ;  Persons ;</v>
          </cell>
          <cell r="Y1" t="str">
            <v>Western Australia ;  &gt;&gt; Language difficulties ;  &gt; Aged 55 years and over ;  &gt; Males ;</v>
          </cell>
          <cell r="Z1" t="str">
            <v>Western Australia ;  &gt;&gt; Language difficulties ;  &gt; Aged 55 years and over ;  &gt; Females ;</v>
          </cell>
          <cell r="AA1" t="str">
            <v>Western Australia ;  &gt;&gt; Language difficulties ;  &gt;&gt; Aged 55-64 years ;  Persons ;</v>
          </cell>
          <cell r="AB1" t="str">
            <v>Western Australia ;  &gt;&gt; Language difficulties ;  &gt;&gt; Aged 55-64 years ;  &gt; Males ;</v>
          </cell>
          <cell r="AC1" t="str">
            <v>Western Australia ;  &gt;&gt; Language difficulties ;  &gt;&gt; Aged 55-64 years ;  &gt; Females ;</v>
          </cell>
          <cell r="AD1" t="str">
            <v>Western Australia ;  &gt;&gt; Language difficulties ;  &gt;&gt; Aged 65 years and over ;  Persons ;</v>
          </cell>
          <cell r="AE1" t="str">
            <v>Western Australia ;  &gt;&gt; Language difficulties ;  &gt;&gt; Aged 65 years and over ;  &gt; Males ;</v>
          </cell>
          <cell r="AF1" t="str">
            <v>Western Australia ;  &gt;&gt; Language difficulties ;  &gt;&gt; Aged 65 years and over ;  &gt; Females ;</v>
          </cell>
          <cell r="AG1" t="str">
            <v>Western Australia ;  &gt;&gt; No jobs with suitable hours ;  Persons ;</v>
          </cell>
          <cell r="AH1" t="str">
            <v>Western Australia ;  &gt;&gt; No jobs with suitable hours ;  &gt; Males ;</v>
          </cell>
          <cell r="AI1" t="str">
            <v>Western Australia ;  &gt;&gt; No jobs with suitable hours ;  &gt; Females ;</v>
          </cell>
          <cell r="AJ1" t="str">
            <v>Western Australia ;  &gt;&gt; No jobs with suitable hours ;  Aged 15-64 years ;  Persons ;</v>
          </cell>
          <cell r="AK1" t="str">
            <v>Western Australia ;  &gt;&gt; No jobs with suitable hours ;  Aged 15-64 years ;  &gt; Males ;</v>
          </cell>
          <cell r="AL1" t="str">
            <v>Western Australia ;  &gt;&gt; No jobs with suitable hours ;  Aged 15-64 years ;  &gt; Females ;</v>
          </cell>
          <cell r="AM1" t="str">
            <v>Western Australia ;  &gt;&gt; No jobs with suitable hours ;  &gt; Aged 15-24 years ;  Persons ;</v>
          </cell>
          <cell r="AN1" t="str">
            <v>Western Australia ;  &gt;&gt; No jobs with suitable hours ;  &gt; Aged 15-24 years ;  &gt; Males ;</v>
          </cell>
          <cell r="AO1" t="str">
            <v>Western Australia ;  &gt;&gt; No jobs with suitable hours ;  &gt; Aged 15-24 years ;  &gt; Females ;</v>
          </cell>
          <cell r="AP1" t="str">
            <v>Western Australia ;  &gt;&gt; No jobs with suitable hours ;  &gt; Aged 25-34 years ;  Persons ;</v>
          </cell>
          <cell r="AQ1" t="str">
            <v>Western Australia ;  &gt;&gt; No jobs with suitable hours ;  &gt; Aged 25-34 years ;  &gt; Males ;</v>
          </cell>
          <cell r="AR1" t="str">
            <v>Western Australia ;  &gt;&gt; No jobs with suitable hours ;  &gt; Aged 25-34 years ;  &gt; Females ;</v>
          </cell>
          <cell r="AS1" t="str">
            <v>Western Australia ;  &gt;&gt; No jobs with suitable hours ;  &gt; Aged 35-44 years ;  Persons ;</v>
          </cell>
          <cell r="AT1" t="str">
            <v>Western Australia ;  &gt;&gt; No jobs with suitable hours ;  &gt; Aged 35-44 years ;  &gt; Males ;</v>
          </cell>
          <cell r="AU1" t="str">
            <v>Western Australia ;  &gt;&gt; No jobs with suitable hours ;  &gt; Aged 35-44 years ;  &gt; Females ;</v>
          </cell>
          <cell r="AV1" t="str">
            <v>Western Australia ;  &gt;&gt; No jobs with suitable hours ;  &gt; Aged 45-54 years ;  Persons ;</v>
          </cell>
          <cell r="AW1" t="str">
            <v>Western Australia ;  &gt;&gt; No jobs with suitable hours ;  &gt; Aged 45-54 years ;  &gt; Males ;</v>
          </cell>
          <cell r="AX1" t="str">
            <v>Western Australia ;  &gt;&gt; No jobs with suitable hours ;  &gt; Aged 45-54 years ;  &gt; Females ;</v>
          </cell>
          <cell r="AY1" t="str">
            <v>Western Australia ;  &gt;&gt; No jobs with suitable hours ;  &gt; Aged 55 years and over ;  Persons ;</v>
          </cell>
          <cell r="AZ1" t="str">
            <v>Western Australia ;  &gt;&gt; No jobs with suitable hours ;  &gt; Aged 55 years and over ;  &gt; Males ;</v>
          </cell>
          <cell r="BA1" t="str">
            <v>Western Australia ;  &gt;&gt; No jobs with suitable hours ;  &gt; Aged 55 years and over ;  &gt; Females ;</v>
          </cell>
          <cell r="BB1" t="str">
            <v>Western Australia ;  &gt;&gt; No jobs with suitable hours ;  &gt;&gt; Aged 55-64 years ;  Persons ;</v>
          </cell>
          <cell r="BC1" t="str">
            <v>Western Australia ;  &gt;&gt; No jobs with suitable hours ;  &gt;&gt; Aged 55-64 years ;  &gt; Males ;</v>
          </cell>
          <cell r="BD1" t="str">
            <v>Western Australia ;  &gt;&gt; No jobs with suitable hours ;  &gt;&gt; Aged 55-64 years ;  &gt; Females ;</v>
          </cell>
          <cell r="BE1" t="str">
            <v>Western Australia ;  &gt;&gt; No jobs with suitable hours ;  &gt;&gt; Aged 65 years and over ;  Persons ;</v>
          </cell>
          <cell r="BF1" t="str">
            <v>Western Australia ;  &gt;&gt; No jobs with suitable hours ;  &gt;&gt; Aged 65 years and over ;  &gt; Males ;</v>
          </cell>
          <cell r="BG1" t="str">
            <v>Western Australia ;  &gt;&gt; No jobs with suitable hours ;  &gt;&gt; Aged 65 years and over ;  &gt; Females ;</v>
          </cell>
          <cell r="BH1" t="str">
            <v>Western Australia ;  &gt;&gt; Child care or other family considerations ;  Persons ;</v>
          </cell>
          <cell r="BI1" t="str">
            <v>Western Australia ;  &gt;&gt; Child care or other family considerations ;  &gt; Males ;</v>
          </cell>
          <cell r="BJ1" t="str">
            <v>Western Australia ;  &gt;&gt; Child care or other family considerations ;  &gt; Females ;</v>
          </cell>
          <cell r="BK1" t="str">
            <v>Western Australia ;  &gt;&gt; Child care or other family considerations ;  Aged 15-64 years ;  Persons ;</v>
          </cell>
          <cell r="BL1" t="str">
            <v>Western Australia ;  &gt;&gt; Child care or other family considerations ;  Aged 15-64 years ;  &gt; Males ;</v>
          </cell>
          <cell r="BM1" t="str">
            <v>Western Australia ;  &gt;&gt; Child care or other family considerations ;  Aged 15-64 years ;  &gt; Females ;</v>
          </cell>
          <cell r="BN1" t="str">
            <v>Western Australia ;  &gt;&gt; Child care or other family considerations ;  &gt; Aged 15-24 years ;  Persons ;</v>
          </cell>
          <cell r="BO1" t="str">
            <v>Western Australia ;  &gt;&gt; Child care or other family considerations ;  &gt; Aged 15-24 years ;  &gt; Males ;</v>
          </cell>
          <cell r="BP1" t="str">
            <v>Western Australia ;  &gt;&gt; Child care or other family considerations ;  &gt; Aged 15-24 years ;  &gt; Females ;</v>
          </cell>
          <cell r="BQ1" t="str">
            <v>Western Australia ;  &gt;&gt; Child care or other family considerations ;  &gt; Aged 25-34 years ;  Persons ;</v>
          </cell>
          <cell r="BR1" t="str">
            <v>Western Australia ;  &gt;&gt; Child care or other family considerations ;  &gt; Aged 25-34 years ;  &gt; Males ;</v>
          </cell>
          <cell r="BS1" t="str">
            <v>Western Australia ;  &gt;&gt; Child care or other family considerations ;  &gt; Aged 25-34 years ;  &gt; Females ;</v>
          </cell>
          <cell r="BT1" t="str">
            <v>Western Australia ;  &gt;&gt; Child care or other family considerations ;  &gt; Aged 35-44 years ;  Persons ;</v>
          </cell>
          <cell r="BU1" t="str">
            <v>Western Australia ;  &gt;&gt; Child care or other family considerations ;  &gt; Aged 35-44 years ;  &gt; Males ;</v>
          </cell>
          <cell r="BV1" t="str">
            <v>Western Australia ;  &gt;&gt; Child care or other family considerations ;  &gt; Aged 35-44 years ;  &gt; Females ;</v>
          </cell>
          <cell r="BW1" t="str">
            <v>Western Australia ;  &gt;&gt; Child care or other family considerations ;  &gt; Aged 45-54 years ;  Persons ;</v>
          </cell>
          <cell r="BX1" t="str">
            <v>Western Australia ;  &gt;&gt; Child care or other family considerations ;  &gt; Aged 45-54 years ;  &gt; Males ;</v>
          </cell>
          <cell r="BY1" t="str">
            <v>Western Australia ;  &gt;&gt; Child care or other family considerations ;  &gt; Aged 45-54 years ;  &gt; Females ;</v>
          </cell>
          <cell r="BZ1" t="str">
            <v>Western Australia ;  &gt;&gt; Child care or other family considerations ;  &gt; Aged 55 years and over ;  Persons ;</v>
          </cell>
          <cell r="CA1" t="str">
            <v>Western Australia ;  &gt;&gt; Child care or other family considerations ;  &gt; Aged 55 years and over ;  &gt; Males ;</v>
          </cell>
          <cell r="CB1" t="str">
            <v>Western Australia ;  &gt;&gt; Child care or other family considerations ;  &gt; Aged 55 years and over ;  &gt; Females ;</v>
          </cell>
          <cell r="CC1" t="str">
            <v>Western Australia ;  &gt;&gt; Child care or other family considerations ;  &gt;&gt; Aged 55-64 years ;  Persons ;</v>
          </cell>
          <cell r="CD1" t="str">
            <v>Western Australia ;  &gt;&gt; Child care or other family considerations ;  &gt;&gt; Aged 55-64 years ;  &gt; Males ;</v>
          </cell>
          <cell r="CE1" t="str">
            <v>Western Australia ;  &gt;&gt; Child care or other family considerations ;  &gt;&gt; Aged 55-64 years ;  &gt; Females ;</v>
          </cell>
          <cell r="CF1" t="str">
            <v>Western Australia ;  &gt;&gt; Child care or other family considerations ;  &gt;&gt; Aged 65 years and over ;  Persons ;</v>
          </cell>
          <cell r="CG1" t="str">
            <v>Western Australia ;  &gt;&gt; Child care or other family considerations ;  &gt;&gt; Aged 65 years and over ;  &gt; Males ;</v>
          </cell>
          <cell r="CH1" t="str">
            <v>Western Australia ;  &gt;&gt; Child care or other family considerations ;  &gt;&gt; Aged 65 years and over ;  &gt; Females ;</v>
          </cell>
          <cell r="CI1" t="str">
            <v>Western Australia ;  &gt;&gt; No feedback from employers ;  Persons ;</v>
          </cell>
          <cell r="CJ1" t="str">
            <v>Western Australia ;  &gt;&gt; No feedback from employers ;  &gt; Males ;</v>
          </cell>
          <cell r="CK1" t="str">
            <v>Western Australia ;  &gt;&gt; No feedback from employers ;  &gt; Females ;</v>
          </cell>
          <cell r="CL1" t="str">
            <v>Western Australia ;  &gt;&gt; No feedback from employers ;  Aged 15-64 years ;  Persons ;</v>
          </cell>
          <cell r="CM1" t="str">
            <v>Western Australia ;  &gt;&gt; No feedback from employers ;  Aged 15-64 years ;  &gt; Males ;</v>
          </cell>
          <cell r="CN1" t="str">
            <v>Western Australia ;  &gt;&gt; No feedback from employers ;  Aged 15-64 years ;  &gt; Females ;</v>
          </cell>
          <cell r="CO1" t="str">
            <v>Western Australia ;  &gt;&gt; No feedback from employers ;  &gt; Aged 15-24 years ;  Persons ;</v>
          </cell>
          <cell r="CP1" t="str">
            <v>Western Australia ;  &gt;&gt; No feedback from employers ;  &gt; Aged 15-24 years ;  &gt; Males ;</v>
          </cell>
          <cell r="CQ1" t="str">
            <v>Western Australia ;  &gt;&gt; No feedback from employers ;  &gt; Aged 15-24 years ;  &gt; Females ;</v>
          </cell>
          <cell r="CR1" t="str">
            <v>Western Australia ;  &gt;&gt; No feedback from employers ;  &gt; Aged 25-34 years ;  Persons ;</v>
          </cell>
          <cell r="CS1" t="str">
            <v>Western Australia ;  &gt;&gt; No feedback from employers ;  &gt; Aged 25-34 years ;  &gt; Males ;</v>
          </cell>
          <cell r="CT1" t="str">
            <v>Western Australia ;  &gt;&gt; No feedback from employers ;  &gt; Aged 25-34 years ;  &gt; Females ;</v>
          </cell>
          <cell r="CU1" t="str">
            <v>Western Australia ;  &gt;&gt; No feedback from employers ;  &gt; Aged 35-44 years ;  Persons ;</v>
          </cell>
          <cell r="CV1" t="str">
            <v>Western Australia ;  &gt;&gt; No feedback from employers ;  &gt; Aged 35-44 years ;  &gt; Males ;</v>
          </cell>
          <cell r="CW1" t="str">
            <v>Western Australia ;  &gt;&gt; No feedback from employers ;  &gt; Aged 35-44 years ;  &gt; Females ;</v>
          </cell>
          <cell r="CX1" t="str">
            <v>Western Australia ;  &gt;&gt; No feedback from employers ;  &gt; Aged 45-54 years ;  Persons ;</v>
          </cell>
          <cell r="CY1" t="str">
            <v>Western Australia ;  &gt;&gt; No feedback from employers ;  &gt; Aged 45-54 years ;  &gt; Males ;</v>
          </cell>
          <cell r="CZ1" t="str">
            <v>Western Australia ;  &gt;&gt; No feedback from employers ;  &gt; Aged 45-54 years ;  &gt; Females ;</v>
          </cell>
          <cell r="DA1" t="str">
            <v>Western Australia ;  &gt;&gt; No feedback from employers ;  &gt; Aged 55 years and over ;  Persons ;</v>
          </cell>
          <cell r="DB1" t="str">
            <v>Western Australia ;  &gt;&gt; No feedback from employers ;  &gt; Aged 55 years and over ;  &gt; Males ;</v>
          </cell>
          <cell r="DC1" t="str">
            <v>Western Australia ;  &gt;&gt; No feedback from employers ;  &gt; Aged 55 years and over ;  &gt; Females ;</v>
          </cell>
          <cell r="DD1" t="str">
            <v>Western Australia ;  &gt;&gt; No feedback from employers ;  &gt;&gt; Aged 55-64 years ;  Persons ;</v>
          </cell>
          <cell r="DE1" t="str">
            <v>Western Australia ;  &gt;&gt; No feedback from employers ;  &gt;&gt; Aged 55-64 years ;  &gt; Males ;</v>
          </cell>
          <cell r="DF1" t="str">
            <v>Western Australia ;  &gt;&gt; No feedback from employers ;  &gt;&gt; Aged 55-64 years ;  &gt; Females ;</v>
          </cell>
          <cell r="DG1" t="str">
            <v>Western Australia ;  &gt;&gt; No feedback from employers ;  &gt;&gt; Aged 65 years and over ;  Persons ;</v>
          </cell>
          <cell r="DH1" t="str">
            <v>Western Australia ;  &gt;&gt; No feedback from employers ;  &gt;&gt; Aged 65 years and over ;  &gt; Males ;</v>
          </cell>
          <cell r="DI1" t="str">
            <v>Western Australia ;  &gt;&gt; No feedback from employers ;  &gt;&gt; Aged 65 years and over ;  &gt; Females ;</v>
          </cell>
          <cell r="DJ1" t="str">
            <v>Western Australia ;  &gt;&gt; Other difficulties ;  Persons ;</v>
          </cell>
          <cell r="DK1" t="str">
            <v>Western Australia ;  &gt;&gt; Other difficulties ;  &gt; Males ;</v>
          </cell>
          <cell r="DL1" t="str">
            <v>Western Australia ;  &gt;&gt; Other difficulties ;  &gt; Females ;</v>
          </cell>
          <cell r="DM1" t="str">
            <v>Western Australia ;  &gt;&gt; Other difficulties ;  Aged 15-64 years ;  Persons ;</v>
          </cell>
          <cell r="DN1" t="str">
            <v>Western Australia ;  &gt;&gt; Other difficulties ;  Aged 15-64 years ;  &gt; Males ;</v>
          </cell>
          <cell r="DO1" t="str">
            <v>Western Australia ;  &gt;&gt; Other difficulties ;  Aged 15-64 years ;  &gt; Females ;</v>
          </cell>
          <cell r="DP1" t="str">
            <v>Western Australia ;  &gt;&gt; Other difficulties ;  &gt; Aged 15-24 years ;  Persons ;</v>
          </cell>
          <cell r="DQ1" t="str">
            <v>Western Australia ;  &gt;&gt; Other difficulties ;  &gt; Aged 15-24 years ;  &gt; Males ;</v>
          </cell>
          <cell r="DR1" t="str">
            <v>Western Australia ;  &gt;&gt; Other difficulties ;  &gt; Aged 15-24 years ;  &gt; Females ;</v>
          </cell>
          <cell r="DS1" t="str">
            <v>Western Australia ;  &gt;&gt; Other difficulties ;  &gt; Aged 25-34 years ;  Persons ;</v>
          </cell>
          <cell r="DT1" t="str">
            <v>Western Australia ;  &gt;&gt; Other difficulties ;  &gt; Aged 25-34 years ;  &gt; Males ;</v>
          </cell>
          <cell r="DU1" t="str">
            <v>Western Australia ;  &gt;&gt; Other difficulties ;  &gt; Aged 25-34 years ;  &gt; Females ;</v>
          </cell>
          <cell r="DV1" t="str">
            <v>Western Australia ;  &gt;&gt; Other difficulties ;  &gt; Aged 35-44 years ;  Persons ;</v>
          </cell>
          <cell r="DW1" t="str">
            <v>Western Australia ;  &gt;&gt; Other difficulties ;  &gt; Aged 35-44 years ;  &gt; Males ;</v>
          </cell>
          <cell r="DX1" t="str">
            <v>Western Australia ;  &gt;&gt; Other difficulties ;  &gt; Aged 35-44 years ;  &gt; Females ;</v>
          </cell>
          <cell r="DY1" t="str">
            <v>Western Australia ;  &gt;&gt; Other difficulties ;  &gt; Aged 45-54 years ;  Persons ;</v>
          </cell>
          <cell r="DZ1" t="str">
            <v>Western Australia ;  &gt;&gt; Other difficulties ;  &gt; Aged 45-54 years ;  &gt; Males ;</v>
          </cell>
          <cell r="EA1" t="str">
            <v>Western Australia ;  &gt;&gt; Other difficulties ;  &gt; Aged 45-54 years ;  &gt; Females ;</v>
          </cell>
          <cell r="EB1" t="str">
            <v>Western Australia ;  &gt;&gt; Other difficulties ;  &gt; Aged 55 years and over ;  Persons ;</v>
          </cell>
          <cell r="EC1" t="str">
            <v>Western Australia ;  &gt;&gt; Other difficulties ;  &gt; Aged 55 years and over ;  &gt; Males ;</v>
          </cell>
          <cell r="ED1" t="str">
            <v>Western Australia ;  &gt;&gt; Other difficulties ;  &gt; Aged 55 years and over ;  &gt; Females ;</v>
          </cell>
          <cell r="EE1" t="str">
            <v>Western Australia ;  &gt;&gt; Other difficulties ;  &gt;&gt; Aged 55-64 years ;  Persons ;</v>
          </cell>
          <cell r="EF1" t="str">
            <v>Western Australia ;  &gt;&gt; Other difficulties ;  &gt;&gt; Aged 55-64 years ;  &gt; Males ;</v>
          </cell>
          <cell r="EG1" t="str">
            <v>Western Australia ;  &gt;&gt; Other difficulties ;  &gt;&gt; Aged 55-64 years ;  &gt; Females ;</v>
          </cell>
          <cell r="EH1" t="str">
            <v>Western Australia ;  &gt;&gt; Other difficulties ;  &gt;&gt; Aged 65 years and over ;  Persons ;</v>
          </cell>
          <cell r="EI1" t="str">
            <v>Western Australia ;  &gt;&gt; Other difficulties ;  &gt;&gt; Aged 65 years and over ;  &gt; Males ;</v>
          </cell>
          <cell r="EJ1" t="str">
            <v>Western Australia ;  &gt;&gt; Other difficulties ;  &gt;&gt; Aged 65 years and over ;  &gt; Females ;</v>
          </cell>
          <cell r="EK1" t="str">
            <v>Western Australia ;  &gt; Did not have difficulty finding work ;  Persons ;</v>
          </cell>
          <cell r="EL1" t="str">
            <v>Western Australia ;  &gt; Did not have difficulty finding work ;  &gt; Males ;</v>
          </cell>
          <cell r="EM1" t="str">
            <v>Western Australia ;  &gt; Did not have difficulty finding work ;  &gt; Females ;</v>
          </cell>
          <cell r="EN1" t="str">
            <v>Western Australia ;  &gt; Did not have difficulty finding work ;  Aged 15-64 years ;  Persons ;</v>
          </cell>
          <cell r="EO1" t="str">
            <v>Western Australia ;  &gt; Did not have difficulty finding work ;  Aged 15-64 years ;  &gt; Males ;</v>
          </cell>
          <cell r="EP1" t="str">
            <v>Western Australia ;  &gt; Did not have difficulty finding work ;  Aged 15-64 years ;  &gt; Females ;</v>
          </cell>
          <cell r="EQ1" t="str">
            <v>Western Australia ;  &gt; Did not have difficulty finding work ;  &gt; Aged 15-24 years ;  Persons ;</v>
          </cell>
          <cell r="ER1" t="str">
            <v>Western Australia ;  &gt; Did not have difficulty finding work ;  &gt; Aged 15-24 years ;  &gt; Males ;</v>
          </cell>
          <cell r="ES1" t="str">
            <v>Western Australia ;  &gt; Did not have difficulty finding work ;  &gt; Aged 15-24 years ;  &gt; Females ;</v>
          </cell>
          <cell r="ET1" t="str">
            <v>Western Australia ;  &gt; Did not have difficulty finding work ;  &gt; Aged 25-34 years ;  Persons ;</v>
          </cell>
          <cell r="EU1" t="str">
            <v>Western Australia ;  &gt; Did not have difficulty finding work ;  &gt; Aged 25-34 years ;  &gt; Males ;</v>
          </cell>
          <cell r="EV1" t="str">
            <v>Western Australia ;  &gt; Did not have difficulty finding work ;  &gt; Aged 25-34 years ;  &gt; Females ;</v>
          </cell>
          <cell r="EW1" t="str">
            <v>Western Australia ;  &gt; Did not have difficulty finding work ;  &gt; Aged 35-44 years ;  Persons ;</v>
          </cell>
          <cell r="EX1" t="str">
            <v>Western Australia ;  &gt; Did not have difficulty finding work ;  &gt; Aged 35-44 years ;  &gt; Males ;</v>
          </cell>
          <cell r="EY1" t="str">
            <v>Western Australia ;  &gt; Did not have difficulty finding work ;  &gt; Aged 35-44 years ;  &gt; Females ;</v>
          </cell>
          <cell r="EZ1" t="str">
            <v>Western Australia ;  &gt; Did not have difficulty finding work ;  &gt; Aged 45-54 years ;  Persons ;</v>
          </cell>
          <cell r="FA1" t="str">
            <v>Western Australia ;  &gt; Did not have difficulty finding work ;  &gt; Aged 45-54 years ;  &gt; Males ;</v>
          </cell>
          <cell r="FB1" t="str">
            <v>Western Australia ;  &gt; Did not have difficulty finding work ;  &gt; Aged 45-54 years ;  &gt; Females ;</v>
          </cell>
          <cell r="FC1" t="str">
            <v>Western Australia ;  &gt; Did not have difficulty finding work ;  &gt; Aged 55 years and over ;  Persons ;</v>
          </cell>
          <cell r="FD1" t="str">
            <v>Western Australia ;  &gt; Did not have difficulty finding work ;  &gt; Aged 55 years and over ;  &gt; Males ;</v>
          </cell>
          <cell r="FE1" t="str">
            <v>Western Australia ;  &gt; Did not have difficulty finding work ;  &gt; Aged 55 years and over ;  &gt; Females ;</v>
          </cell>
          <cell r="FF1" t="str">
            <v>Western Australia ;  &gt; Did not have difficulty finding work ;  &gt;&gt; Aged 55-64 years ;  Persons ;</v>
          </cell>
          <cell r="FG1" t="str">
            <v>Western Australia ;  &gt; Did not have difficulty finding work ;  &gt;&gt; Aged 55-64 years ;  &gt; Males ;</v>
          </cell>
          <cell r="FH1" t="str">
            <v>Western Australia ;  &gt; Did not have difficulty finding work ;  &gt;&gt; Aged 55-64 years ;  &gt; Females ;</v>
          </cell>
          <cell r="FI1" t="str">
            <v>Western Australia ;  &gt; Did not have difficulty finding work ;  &gt;&gt; Aged 65 years and over ;  Persons ;</v>
          </cell>
          <cell r="FJ1" t="str">
            <v>Western Australia ;  &gt; Did not have difficulty finding work ;  &gt;&gt; Aged 65 years and over ;  &gt; Males ;</v>
          </cell>
          <cell r="FK1" t="str">
            <v>Western Australia ;  &gt; Did not have difficulty finding work ;  &gt;&gt; Aged 65 years and over ;  &gt; Females ;</v>
          </cell>
          <cell r="FL1" t="str">
            <v>Tasmania ;  Unemployed total ;  Persons ;</v>
          </cell>
          <cell r="FM1" t="str">
            <v>Tasmania ;  Unemployed total ;  &gt; Males ;</v>
          </cell>
          <cell r="FN1" t="str">
            <v>Tasmania ;  Unemployed total ;  &gt; Females ;</v>
          </cell>
          <cell r="FO1" t="str">
            <v>Tasmania ;  Unemployed total ;  Aged 15-64 years ;  Persons ;</v>
          </cell>
          <cell r="FP1" t="str">
            <v>Tasmania ;  Unemployed total ;  Aged 15-64 years ;  &gt; Males ;</v>
          </cell>
          <cell r="FQ1" t="str">
            <v>Tasmania ;  Unemployed total ;  Aged 15-64 years ;  &gt; Females ;</v>
          </cell>
          <cell r="FR1" t="str">
            <v>Tasmania ;  Unemployed total ;  &gt; Aged 15-24 years ;  Persons ;</v>
          </cell>
          <cell r="FS1" t="str">
            <v>Tasmania ;  Unemployed total ;  &gt; Aged 15-24 years ;  &gt; Males ;</v>
          </cell>
          <cell r="FT1" t="str">
            <v>Tasmania ;  Unemployed total ;  &gt; Aged 15-24 years ;  &gt; Females ;</v>
          </cell>
          <cell r="FU1" t="str">
            <v>Tasmania ;  Unemployed total ;  &gt; Aged 25-34 years ;  Persons ;</v>
          </cell>
          <cell r="FV1" t="str">
            <v>Tasmania ;  Unemployed total ;  &gt; Aged 25-34 years ;  &gt; Males ;</v>
          </cell>
          <cell r="FW1" t="str">
            <v>Tasmania ;  Unemployed total ;  &gt; Aged 25-34 years ;  &gt; Females ;</v>
          </cell>
          <cell r="FX1" t="str">
            <v>Tasmania ;  Unemployed total ;  &gt; Aged 35-44 years ;  Persons ;</v>
          </cell>
          <cell r="FY1" t="str">
            <v>Tasmania ;  Unemployed total ;  &gt; Aged 35-44 years ;  &gt; Males ;</v>
          </cell>
          <cell r="FZ1" t="str">
            <v>Tasmania ;  Unemployed total ;  &gt; Aged 35-44 years ;  &gt; Females ;</v>
          </cell>
          <cell r="GA1" t="str">
            <v>Tasmania ;  Unemployed total ;  &gt; Aged 45-54 years ;  Persons ;</v>
          </cell>
          <cell r="GB1" t="str">
            <v>Tasmania ;  Unemployed total ;  &gt; Aged 45-54 years ;  &gt; Males ;</v>
          </cell>
          <cell r="GC1" t="str">
            <v>Tasmania ;  Unemployed total ;  &gt; Aged 45-54 years ;  &gt; Females ;</v>
          </cell>
          <cell r="GD1" t="str">
            <v>Tasmania ;  Unemployed total ;  &gt; Aged 55 years and over ;  Persons ;</v>
          </cell>
          <cell r="GE1" t="str">
            <v>Tasmania ;  Unemployed total ;  &gt; Aged 55 years and over ;  &gt; Males ;</v>
          </cell>
          <cell r="GF1" t="str">
            <v>Tasmania ;  Unemployed total ;  &gt; Aged 55 years and over ;  &gt; Females ;</v>
          </cell>
          <cell r="GG1" t="str">
            <v>Tasmania ;  Unemployed total ;  &gt;&gt; Aged 55-64 years ;  Persons ;</v>
          </cell>
          <cell r="GH1" t="str">
            <v>Tasmania ;  Unemployed total ;  &gt;&gt; Aged 55-64 years ;  &gt; Males ;</v>
          </cell>
          <cell r="GI1" t="str">
            <v>Tasmania ;  Unemployed total ;  &gt;&gt; Aged 55-64 years ;  &gt; Females ;</v>
          </cell>
          <cell r="GJ1" t="str">
            <v>Tasmania ;  Unemployed total ;  &gt;&gt; Aged 65 years and over ;  Persons ;</v>
          </cell>
          <cell r="GK1" t="str">
            <v>Tasmania ;  Unemployed total ;  &gt;&gt; Aged 65 years and over ;  &gt; Males ;</v>
          </cell>
          <cell r="GL1" t="str">
            <v>Tasmania ;  Unemployed total ;  &gt;&gt; Aged 65 years and over ;  &gt; Females ;</v>
          </cell>
          <cell r="GM1" t="str">
            <v>Tasmania ;  &gt; Had difficulty finding work ;  Persons ;</v>
          </cell>
          <cell r="GN1" t="str">
            <v>Tasmania ;  &gt; Had difficulty finding work ;  &gt; Males ;</v>
          </cell>
          <cell r="GO1" t="str">
            <v>Tasmania ;  &gt; Had difficulty finding work ;  &gt; Females ;</v>
          </cell>
          <cell r="GP1" t="str">
            <v>Tasmania ;  &gt; Had difficulty finding work ;  Aged 15-64 years ;  Persons ;</v>
          </cell>
          <cell r="GQ1" t="str">
            <v>Tasmania ;  &gt; Had difficulty finding work ;  Aged 15-64 years ;  &gt; Males ;</v>
          </cell>
          <cell r="GR1" t="str">
            <v>Tasmania ;  &gt; Had difficulty finding work ;  Aged 15-64 years ;  &gt; Females ;</v>
          </cell>
          <cell r="GS1" t="str">
            <v>Tasmania ;  &gt; Had difficulty finding work ;  &gt; Aged 15-24 years ;  Persons ;</v>
          </cell>
          <cell r="GT1" t="str">
            <v>Tasmania ;  &gt; Had difficulty finding work ;  &gt; Aged 15-24 years ;  &gt; Males ;</v>
          </cell>
          <cell r="GU1" t="str">
            <v>Tasmania ;  &gt; Had difficulty finding work ;  &gt; Aged 15-24 years ;  &gt; Females ;</v>
          </cell>
          <cell r="GV1" t="str">
            <v>Tasmania ;  &gt; Had difficulty finding work ;  &gt; Aged 25-34 years ;  Persons ;</v>
          </cell>
          <cell r="GW1" t="str">
            <v>Tasmania ;  &gt; Had difficulty finding work ;  &gt; Aged 25-34 years ;  &gt; Males ;</v>
          </cell>
          <cell r="GX1" t="str">
            <v>Tasmania ;  &gt; Had difficulty finding work ;  &gt; Aged 25-34 years ;  &gt; Females ;</v>
          </cell>
          <cell r="GY1" t="str">
            <v>Tasmania ;  &gt; Had difficulty finding work ;  &gt; Aged 35-44 years ;  Persons ;</v>
          </cell>
          <cell r="GZ1" t="str">
            <v>Tasmania ;  &gt; Had difficulty finding work ;  &gt; Aged 35-44 years ;  &gt; Males ;</v>
          </cell>
          <cell r="HA1" t="str">
            <v>Tasmania ;  &gt; Had difficulty finding work ;  &gt; Aged 35-44 years ;  &gt; Females ;</v>
          </cell>
          <cell r="HB1" t="str">
            <v>Tasmania ;  &gt; Had difficulty finding work ;  &gt; Aged 45-54 years ;  Persons ;</v>
          </cell>
          <cell r="HC1" t="str">
            <v>Tasmania ;  &gt; Had difficulty finding work ;  &gt; Aged 45-54 years ;  &gt; Males ;</v>
          </cell>
          <cell r="HD1" t="str">
            <v>Tasmania ;  &gt; Had difficulty finding work ;  &gt; Aged 45-54 years ;  &gt; Females ;</v>
          </cell>
          <cell r="HE1" t="str">
            <v>Tasmania ;  &gt; Had difficulty finding work ;  &gt; Aged 55 years and over ;  Persons ;</v>
          </cell>
          <cell r="HF1" t="str">
            <v>Tasmania ;  &gt; Had difficulty finding work ;  &gt; Aged 55 years and over ;  &gt; Males ;</v>
          </cell>
          <cell r="HG1" t="str">
            <v>Tasmania ;  &gt; Had difficulty finding work ;  &gt; Aged 55 years and over ;  &gt; Females ;</v>
          </cell>
          <cell r="HH1" t="str">
            <v>Tasmania ;  &gt; Had difficulty finding work ;  &gt;&gt; Aged 55-64 years ;  Persons ;</v>
          </cell>
          <cell r="HI1" t="str">
            <v>Tasmania ;  &gt; Had difficulty finding work ;  &gt;&gt; Aged 55-64 years ;  &gt; Males ;</v>
          </cell>
          <cell r="HJ1" t="str">
            <v>Tasmania ;  &gt; Had difficulty finding work ;  &gt;&gt; Aged 55-64 years ;  &gt; Females ;</v>
          </cell>
          <cell r="HK1" t="str">
            <v>Tasmania ;  &gt; Had difficulty finding work ;  &gt;&gt; Aged 65 years and over ;  Persons ;</v>
          </cell>
          <cell r="HL1" t="str">
            <v>Tasmania ;  &gt; Had difficulty finding work ;  &gt;&gt; Aged 65 years and over ;  &gt; Males ;</v>
          </cell>
          <cell r="HM1" t="str">
            <v>Tasmania ;  &gt; Had difficulty finding work ;  &gt;&gt; Aged 65 years and over ;  &gt; Females ;</v>
          </cell>
          <cell r="HN1" t="str">
            <v>Tasmania ;  &gt;&gt; Too many applicants for available jobs ;  Persons ;</v>
          </cell>
          <cell r="HO1" t="str">
            <v>Tasmania ;  &gt;&gt; Too many applicants for available jobs ;  &gt; Males ;</v>
          </cell>
          <cell r="HP1" t="str">
            <v>Tasmania ;  &gt;&gt; Too many applicants for available jobs ;  &gt; Females ;</v>
          </cell>
          <cell r="HQ1" t="str">
            <v>Tasmania ;  &gt;&gt; Too many applicants for available jobs ;  Aged 15-64 years ;  Persons ;</v>
          </cell>
          <cell r="HR1" t="str">
            <v>Tasmania ;  &gt;&gt; Too many applicants for available jobs ;  Aged 15-64 years ;  &gt; Males ;</v>
          </cell>
          <cell r="HS1" t="str">
            <v>Tasmania ;  &gt;&gt; Too many applicants for available jobs ;  Aged 15-64 years ;  &gt; Females ;</v>
          </cell>
          <cell r="HT1" t="str">
            <v>Tasmania ;  &gt;&gt; Too many applicants for available jobs ;  &gt; Aged 15-24 years ;  Persons ;</v>
          </cell>
          <cell r="HU1" t="str">
            <v>Tasmania ;  &gt;&gt; Too many applicants for available jobs ;  &gt; Aged 15-24 years ;  &gt; Males ;</v>
          </cell>
          <cell r="HV1" t="str">
            <v>Tasmania ;  &gt;&gt; Too many applicants for available jobs ;  &gt; Aged 15-24 years ;  &gt; Females ;</v>
          </cell>
          <cell r="HW1" t="str">
            <v>Tasmania ;  &gt;&gt; Too many applicants for available jobs ;  &gt; Aged 25-34 years ;  Persons ;</v>
          </cell>
          <cell r="HX1" t="str">
            <v>Tasmania ;  &gt;&gt; Too many applicants for available jobs ;  &gt; Aged 25-34 years ;  &gt; Males ;</v>
          </cell>
          <cell r="HY1" t="str">
            <v>Tasmania ;  &gt;&gt; Too many applicants for available jobs ;  &gt; Aged 25-34 years ;  &gt; Females ;</v>
          </cell>
          <cell r="HZ1" t="str">
            <v>Tasmania ;  &gt;&gt; Too many applicants for available jobs ;  &gt; Aged 35-44 years ;  Persons ;</v>
          </cell>
          <cell r="IA1" t="str">
            <v>Tasmania ;  &gt;&gt; Too many applicants for available jobs ;  &gt; Aged 35-44 years ;  &gt; Males ;</v>
          </cell>
          <cell r="IB1" t="str">
            <v>Tasmania ;  &gt;&gt; Too many applicants for available jobs ;  &gt; Aged 35-44 years ;  &gt; Females ;</v>
          </cell>
          <cell r="IC1" t="str">
            <v>Tasmania ;  &gt;&gt; Too many applicants for available jobs ;  &gt; Aged 45-54 years ;  Persons ;</v>
          </cell>
          <cell r="ID1" t="str">
            <v>Tasmania ;  &gt;&gt; Too many applicants for available jobs ;  &gt; Aged 45-54 years ;  &gt; Males ;</v>
          </cell>
          <cell r="IE1" t="str">
            <v>Tasmania ;  &gt;&gt; Too many applicants for available jobs ;  &gt; Aged 45-54 years ;  &gt; Females ;</v>
          </cell>
          <cell r="IF1" t="str">
            <v>Tasmania ;  &gt;&gt; Too many applicants for available jobs ;  &gt; Aged 55 years and over ;  Persons ;</v>
          </cell>
          <cell r="IG1" t="str">
            <v>Tasmania ;  &gt;&gt; Too many applicants for available jobs ;  &gt; Aged 55 years and over ;  &gt; Males ;</v>
          </cell>
          <cell r="IH1" t="str">
            <v>Tasmania ;  &gt;&gt; Too many applicants for available jobs ;  &gt; Aged 55 years and over ;  &gt; Females ;</v>
          </cell>
          <cell r="II1" t="str">
            <v>Tasmania ;  &gt;&gt; Too many applicants for available jobs ;  &gt;&gt; Aged 55-64 years ;  Persons ;</v>
          </cell>
          <cell r="IJ1" t="str">
            <v>Tasmania ;  &gt;&gt; Too many applicants for available jobs ;  &gt;&gt; Aged 55-64 years ;  &gt; Males ;</v>
          </cell>
          <cell r="IK1" t="str">
            <v>Tasmania ;  &gt;&gt; Too many applicants for available jobs ;  &gt;&gt; Aged 55-64 years ;  &gt; Females ;</v>
          </cell>
          <cell r="IL1" t="str">
            <v>Tasmania ;  &gt;&gt; Too many applicants for available jobs ;  &gt;&gt; Aged 65 years and over ;  Persons ;</v>
          </cell>
          <cell r="IM1" t="str">
            <v>Tasmania ;  &gt;&gt; Too many applicants for available jobs ;  &gt;&gt; Aged 65 years and over ;  &gt; Males ;</v>
          </cell>
          <cell r="IN1" t="str">
            <v>Tasmania ;  &gt;&gt; Too many applicants for available jobs ;  &gt;&gt; Aged 65 years and over ;  &gt; Females ;</v>
          </cell>
          <cell r="IO1" t="str">
            <v>Tasmania ;  &gt;&gt; Lacked necessary skills or education ;  Persons ;</v>
          </cell>
          <cell r="IP1" t="str">
            <v>Tasmania ;  &gt;&gt; Lacked necessary skills or education ;  &gt; Males ;</v>
          </cell>
          <cell r="IQ1" t="str">
            <v>Tasmania ;  &gt;&gt; Lacked necessary skills or education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A126240550W</v>
          </cell>
          <cell r="C10" t="str">
            <v>A126233134C</v>
          </cell>
          <cell r="D10" t="str">
            <v>A126247390X</v>
          </cell>
          <cell r="E10" t="str">
            <v>A126240262C</v>
          </cell>
          <cell r="F10" t="str">
            <v>A126232722F</v>
          </cell>
          <cell r="G10" t="str">
            <v>A126246978V</v>
          </cell>
          <cell r="H10" t="str">
            <v>A126239850A</v>
          </cell>
          <cell r="I10" t="str">
            <v>A126233154L</v>
          </cell>
          <cell r="J10" t="str">
            <v>A126247410W</v>
          </cell>
          <cell r="K10" t="str">
            <v>A126240282L</v>
          </cell>
          <cell r="L10" t="str">
            <v>A126232794T</v>
          </cell>
          <cell r="M10" t="str">
            <v>A126247050C</v>
          </cell>
          <cell r="N10" t="str">
            <v>A126239922A</v>
          </cell>
          <cell r="O10" t="str">
            <v>A126233298X</v>
          </cell>
          <cell r="P10" t="str">
            <v>A126247554J</v>
          </cell>
          <cell r="Q10" t="str">
            <v>A126240426L</v>
          </cell>
          <cell r="R10" t="str">
            <v>A126232866T</v>
          </cell>
          <cell r="S10" t="str">
            <v>A126247122C</v>
          </cell>
          <cell r="T10" t="str">
            <v>A126239994L</v>
          </cell>
          <cell r="U10" t="str">
            <v>A126233010A</v>
          </cell>
          <cell r="V10" t="str">
            <v>A126247266R</v>
          </cell>
          <cell r="W10" t="str">
            <v>A126240138V</v>
          </cell>
          <cell r="X10" t="str">
            <v>A126232650F</v>
          </cell>
          <cell r="Y10" t="str">
            <v>A126246906J</v>
          </cell>
          <cell r="Z10" t="str">
            <v>A126239778V</v>
          </cell>
          <cell r="AA10" t="str">
            <v>A126233370F</v>
          </cell>
          <cell r="AB10" t="str">
            <v>A126247626J</v>
          </cell>
          <cell r="AC10" t="str">
            <v>A126240498X</v>
          </cell>
          <cell r="AD10" t="str">
            <v>A126233082L</v>
          </cell>
          <cell r="AE10" t="str">
            <v>A126247338R</v>
          </cell>
          <cell r="AF10" t="str">
            <v>A126240210A</v>
          </cell>
          <cell r="AG10" t="str">
            <v>A126232706F</v>
          </cell>
          <cell r="AH10" t="str">
            <v>A126246962A</v>
          </cell>
          <cell r="AI10" t="str">
            <v>A126239834A</v>
          </cell>
          <cell r="AJ10" t="str">
            <v>A126233138L</v>
          </cell>
          <cell r="AK10" t="str">
            <v>A126247394J</v>
          </cell>
          <cell r="AL10" t="str">
            <v>A126240266L</v>
          </cell>
          <cell r="AM10" t="str">
            <v>A126232778T</v>
          </cell>
          <cell r="AN10" t="str">
            <v>A126247034C</v>
          </cell>
          <cell r="AO10" t="str">
            <v>A126239906A</v>
          </cell>
          <cell r="AP10" t="str">
            <v>A126233282F</v>
          </cell>
          <cell r="AQ10" t="str">
            <v>A126247538J</v>
          </cell>
          <cell r="AR10" t="str">
            <v>A126240410V</v>
          </cell>
          <cell r="AS10" t="str">
            <v>A126232850X</v>
          </cell>
          <cell r="AT10" t="str">
            <v>A126247106C</v>
          </cell>
          <cell r="AU10" t="str">
            <v>A126239978L</v>
          </cell>
          <cell r="AV10" t="str">
            <v>A126232994K</v>
          </cell>
          <cell r="AW10" t="str">
            <v>A126247250W</v>
          </cell>
          <cell r="AX10" t="str">
            <v>A126240122A</v>
          </cell>
          <cell r="AY10" t="str">
            <v>A126232634F</v>
          </cell>
          <cell r="AZ10" t="str">
            <v>A126246890A</v>
          </cell>
          <cell r="BA10" t="str">
            <v>A126239762A</v>
          </cell>
          <cell r="BB10" t="str">
            <v>A126233354F</v>
          </cell>
          <cell r="BC10" t="str">
            <v>A126247610R</v>
          </cell>
          <cell r="BD10" t="str">
            <v>A126240482F</v>
          </cell>
          <cell r="BE10" t="str">
            <v>A126233066L</v>
          </cell>
          <cell r="BF10" t="str">
            <v>A126247322W</v>
          </cell>
          <cell r="BG10" t="str">
            <v>A126240194L</v>
          </cell>
          <cell r="BH10" t="str">
            <v>A126232710W</v>
          </cell>
          <cell r="BI10" t="str">
            <v>A126246966K</v>
          </cell>
          <cell r="BJ10" t="str">
            <v>A126239838K</v>
          </cell>
          <cell r="BK10" t="str">
            <v>A126233142C</v>
          </cell>
          <cell r="BL10" t="str">
            <v>A126247398T</v>
          </cell>
          <cell r="BM10" t="str">
            <v>A126240270C</v>
          </cell>
          <cell r="BN10" t="str">
            <v>A126232782J</v>
          </cell>
          <cell r="BO10" t="str">
            <v>A126247038L</v>
          </cell>
          <cell r="BP10" t="str">
            <v>A126239910T</v>
          </cell>
          <cell r="BQ10" t="str">
            <v>A126233286R</v>
          </cell>
          <cell r="BR10" t="str">
            <v>A126247542X</v>
          </cell>
          <cell r="BS10" t="str">
            <v>A126240414C</v>
          </cell>
          <cell r="BT10" t="str">
            <v>A126232854J</v>
          </cell>
          <cell r="BU10" t="str">
            <v>A126247110V</v>
          </cell>
          <cell r="BV10" t="str">
            <v>A126239982C</v>
          </cell>
          <cell r="BW10" t="str">
            <v>A126232998V</v>
          </cell>
          <cell r="BX10" t="str">
            <v>A126247254F</v>
          </cell>
          <cell r="BY10" t="str">
            <v>A126240126K</v>
          </cell>
          <cell r="BZ10" t="str">
            <v>A126232638R</v>
          </cell>
          <cell r="CA10" t="str">
            <v>A126246894K</v>
          </cell>
          <cell r="CB10" t="str">
            <v>A126239766K</v>
          </cell>
          <cell r="CC10" t="str">
            <v>A126233358R</v>
          </cell>
          <cell r="CD10" t="str">
            <v>A126247614X</v>
          </cell>
          <cell r="CE10" t="str">
            <v>A126240486R</v>
          </cell>
          <cell r="CF10" t="str">
            <v>A126233070C</v>
          </cell>
          <cell r="CG10" t="str">
            <v>A126247326F</v>
          </cell>
          <cell r="CH10" t="str">
            <v>A126240198W</v>
          </cell>
          <cell r="CI10" t="str">
            <v>A126232738X</v>
          </cell>
          <cell r="CJ10" t="str">
            <v>A126246994V</v>
          </cell>
          <cell r="CK10" t="str">
            <v>A126239866V</v>
          </cell>
          <cell r="CL10" t="str">
            <v>A126233170L</v>
          </cell>
          <cell r="CM10" t="str">
            <v>A126247426R</v>
          </cell>
          <cell r="CN10" t="str">
            <v>A126240298F</v>
          </cell>
          <cell r="CO10" t="str">
            <v>A126232810F</v>
          </cell>
          <cell r="CP10" t="str">
            <v>A126247066W</v>
          </cell>
          <cell r="CQ10" t="str">
            <v>A126239938V</v>
          </cell>
          <cell r="CR10" t="str">
            <v>A126233314L</v>
          </cell>
          <cell r="CS10" t="str">
            <v>A126247570J</v>
          </cell>
          <cell r="CT10" t="str">
            <v>A126240442L</v>
          </cell>
          <cell r="CU10" t="str">
            <v>A126232882T</v>
          </cell>
          <cell r="CV10" t="str">
            <v>A126247138W</v>
          </cell>
          <cell r="CW10" t="str">
            <v>A126240010J</v>
          </cell>
          <cell r="CX10" t="str">
            <v>A126233026V</v>
          </cell>
          <cell r="CY10" t="str">
            <v>A126247282R</v>
          </cell>
          <cell r="CZ10" t="str">
            <v>A126240154V</v>
          </cell>
          <cell r="DA10" t="str">
            <v>A126232666X</v>
          </cell>
          <cell r="DB10" t="str">
            <v>A126246922J</v>
          </cell>
          <cell r="DC10" t="str">
            <v>A126239794V</v>
          </cell>
          <cell r="DD10" t="str">
            <v>A126233386X</v>
          </cell>
          <cell r="DE10" t="str">
            <v>A126247642J</v>
          </cell>
          <cell r="DF10" t="str">
            <v>A126240514L</v>
          </cell>
          <cell r="DG10" t="str">
            <v>A126233098F</v>
          </cell>
          <cell r="DH10" t="str">
            <v>A126247354R</v>
          </cell>
          <cell r="DI10" t="str">
            <v>A126240226V</v>
          </cell>
          <cell r="DJ10" t="str">
            <v>A126232714F</v>
          </cell>
          <cell r="DK10" t="str">
            <v>A126246970A</v>
          </cell>
          <cell r="DL10" t="str">
            <v>A126239842A</v>
          </cell>
          <cell r="DM10" t="str">
            <v>A126233146L</v>
          </cell>
          <cell r="DN10" t="str">
            <v>A126247402W</v>
          </cell>
          <cell r="DO10" t="str">
            <v>A126240274L</v>
          </cell>
          <cell r="DP10" t="str">
            <v>A126232786T</v>
          </cell>
          <cell r="DQ10" t="str">
            <v>A126247042C</v>
          </cell>
          <cell r="DR10" t="str">
            <v>A126239914A</v>
          </cell>
          <cell r="DS10" t="str">
            <v>A126233290F</v>
          </cell>
          <cell r="DT10" t="str">
            <v>A126247546J</v>
          </cell>
          <cell r="DU10" t="str">
            <v>A126240418L</v>
          </cell>
          <cell r="DV10" t="str">
            <v>A126232858T</v>
          </cell>
          <cell r="DW10" t="str">
            <v>A126247114C</v>
          </cell>
          <cell r="DX10" t="str">
            <v>A126239986L</v>
          </cell>
          <cell r="DY10" t="str">
            <v>A126233002A</v>
          </cell>
          <cell r="DZ10" t="str">
            <v>A126247258R</v>
          </cell>
          <cell r="EA10" t="str">
            <v>A126240130A</v>
          </cell>
          <cell r="EB10" t="str">
            <v>A126232642F</v>
          </cell>
          <cell r="EC10" t="str">
            <v>A126246898V</v>
          </cell>
          <cell r="ED10" t="str">
            <v>A126239770A</v>
          </cell>
          <cell r="EE10" t="str">
            <v>A126233362F</v>
          </cell>
          <cell r="EF10" t="str">
            <v>A126247618J</v>
          </cell>
          <cell r="EG10" t="str">
            <v>A126240490F</v>
          </cell>
          <cell r="EH10" t="str">
            <v>A126233074L</v>
          </cell>
          <cell r="EI10" t="str">
            <v>A126247330W</v>
          </cell>
          <cell r="EJ10" t="str">
            <v>A126240202A</v>
          </cell>
          <cell r="EK10" t="str">
            <v>A126232742R</v>
          </cell>
          <cell r="EL10" t="str">
            <v>A126246998C</v>
          </cell>
          <cell r="EM10" t="str">
            <v>A126239870K</v>
          </cell>
          <cell r="EN10" t="str">
            <v>A126233174W</v>
          </cell>
          <cell r="EO10" t="str">
            <v>A126247430F</v>
          </cell>
          <cell r="EP10" t="str">
            <v>A126240302K</v>
          </cell>
          <cell r="EQ10" t="str">
            <v>A126232814R</v>
          </cell>
          <cell r="ER10" t="str">
            <v>A126247070L</v>
          </cell>
          <cell r="ES10" t="str">
            <v>A126239942K</v>
          </cell>
          <cell r="ET10" t="str">
            <v>A126233318W</v>
          </cell>
          <cell r="EU10" t="str">
            <v>A126247574T</v>
          </cell>
          <cell r="EV10" t="str">
            <v>A126240446W</v>
          </cell>
          <cell r="EW10" t="str">
            <v>A126232886A</v>
          </cell>
          <cell r="EX10" t="str">
            <v>A126247142L</v>
          </cell>
          <cell r="EY10" t="str">
            <v>A126240014T</v>
          </cell>
          <cell r="EZ10" t="str">
            <v>A126233030K</v>
          </cell>
          <cell r="FA10" t="str">
            <v>A126247286X</v>
          </cell>
          <cell r="FB10" t="str">
            <v>A126240158C</v>
          </cell>
          <cell r="FC10" t="str">
            <v>A126232670R</v>
          </cell>
          <cell r="FD10" t="str">
            <v>A126246926T</v>
          </cell>
          <cell r="FE10" t="str">
            <v>A126239798C</v>
          </cell>
          <cell r="FF10" t="str">
            <v>A126233390R</v>
          </cell>
          <cell r="FG10" t="str">
            <v>A126247646T</v>
          </cell>
          <cell r="FH10" t="str">
            <v>A126240518W</v>
          </cell>
          <cell r="FI10" t="str">
            <v>A126233102K</v>
          </cell>
          <cell r="FJ10" t="str">
            <v>A126247358X</v>
          </cell>
          <cell r="FK10" t="str">
            <v>A126240230K</v>
          </cell>
          <cell r="FL10" t="str">
            <v>A126233538X</v>
          </cell>
          <cell r="FM10" t="str">
            <v>A126247794V</v>
          </cell>
          <cell r="FN10" t="str">
            <v>A126240666X</v>
          </cell>
          <cell r="FO10" t="str">
            <v>A126233970K</v>
          </cell>
          <cell r="FP10" t="str">
            <v>A126248226R</v>
          </cell>
          <cell r="FQ10" t="str">
            <v>A126241098F</v>
          </cell>
          <cell r="FR10" t="str">
            <v>A126233610F</v>
          </cell>
          <cell r="FS10" t="str">
            <v>A126247866V</v>
          </cell>
          <cell r="FT10" t="str">
            <v>A126240738X</v>
          </cell>
          <cell r="FU10" t="str">
            <v>A126234114L</v>
          </cell>
          <cell r="FV10" t="str">
            <v>A126248370J</v>
          </cell>
          <cell r="FW10" t="str">
            <v>A126241242L</v>
          </cell>
          <cell r="FX10" t="str">
            <v>A126233682T</v>
          </cell>
          <cell r="FY10" t="str">
            <v>A126247938V</v>
          </cell>
          <cell r="FZ10" t="str">
            <v>A126240810F</v>
          </cell>
          <cell r="GA10" t="str">
            <v>A126233826T</v>
          </cell>
          <cell r="GB10" t="str">
            <v>A126248082R</v>
          </cell>
          <cell r="GC10" t="str">
            <v>A126240954T</v>
          </cell>
          <cell r="GD10" t="str">
            <v>A126233466X</v>
          </cell>
          <cell r="GE10" t="str">
            <v>A126247722J</v>
          </cell>
          <cell r="GF10" t="str">
            <v>A126240594X</v>
          </cell>
          <cell r="GG10" t="str">
            <v>A126234186X</v>
          </cell>
          <cell r="GH10" t="str">
            <v>A126248442J</v>
          </cell>
          <cell r="GI10" t="str">
            <v>A126241314L</v>
          </cell>
          <cell r="GJ10" t="str">
            <v>A126233898C</v>
          </cell>
          <cell r="GK10" t="str">
            <v>A126248154R</v>
          </cell>
          <cell r="GL10" t="str">
            <v>A126241026V</v>
          </cell>
          <cell r="GM10" t="str">
            <v>A126233550R</v>
          </cell>
          <cell r="GN10" t="str">
            <v>A126247806T</v>
          </cell>
          <cell r="GO10" t="str">
            <v>A126240678J</v>
          </cell>
          <cell r="GP10" t="str">
            <v>A126233982V</v>
          </cell>
          <cell r="GQ10" t="str">
            <v>A126248238X</v>
          </cell>
          <cell r="GR10" t="str">
            <v>A126241110K</v>
          </cell>
          <cell r="GS10" t="str">
            <v>A126233622R</v>
          </cell>
          <cell r="GT10" t="str">
            <v>A126247878C</v>
          </cell>
          <cell r="GU10" t="str">
            <v>A126240750R</v>
          </cell>
          <cell r="GV10" t="str">
            <v>A126234126W</v>
          </cell>
          <cell r="GW10" t="str">
            <v>A126248382T</v>
          </cell>
          <cell r="GX10" t="str">
            <v>A126241254W</v>
          </cell>
          <cell r="GY10" t="str">
            <v>A126233694A</v>
          </cell>
          <cell r="GZ10" t="str">
            <v>A126247950K</v>
          </cell>
          <cell r="HA10" t="str">
            <v>A126240822R</v>
          </cell>
          <cell r="HB10" t="str">
            <v>A126233838A</v>
          </cell>
          <cell r="HC10" t="str">
            <v>A126248094X</v>
          </cell>
          <cell r="HD10" t="str">
            <v>A126240966A</v>
          </cell>
          <cell r="HE10" t="str">
            <v>A126233478J</v>
          </cell>
          <cell r="HF10" t="str">
            <v>A126247734T</v>
          </cell>
          <cell r="HG10" t="str">
            <v>A126240606W</v>
          </cell>
          <cell r="HH10" t="str">
            <v>A126234198J</v>
          </cell>
          <cell r="HI10" t="str">
            <v>A126248454T</v>
          </cell>
          <cell r="HJ10" t="str">
            <v>A126241326W</v>
          </cell>
          <cell r="HK10" t="str">
            <v>A126233910J</v>
          </cell>
          <cell r="HL10" t="str">
            <v>A126248166X</v>
          </cell>
          <cell r="HM10" t="str">
            <v>A126241038C</v>
          </cell>
          <cell r="HN10" t="str">
            <v>A126233518R</v>
          </cell>
          <cell r="HO10" t="str">
            <v>A126247774K</v>
          </cell>
          <cell r="HP10" t="str">
            <v>A126240646R</v>
          </cell>
          <cell r="HQ10" t="str">
            <v>A126233950A</v>
          </cell>
          <cell r="HR10" t="str">
            <v>A126248206F</v>
          </cell>
          <cell r="HS10" t="str">
            <v>A126241078W</v>
          </cell>
          <cell r="HT10" t="str">
            <v>A126233590J</v>
          </cell>
          <cell r="HU10" t="str">
            <v>A126247846K</v>
          </cell>
          <cell r="HV10" t="str">
            <v>A126240718R</v>
          </cell>
          <cell r="HW10" t="str">
            <v>A126234094R</v>
          </cell>
          <cell r="HX10" t="str">
            <v>A126248350X</v>
          </cell>
          <cell r="HY10" t="str">
            <v>A126241222C</v>
          </cell>
          <cell r="HZ10" t="str">
            <v>A126233662J</v>
          </cell>
          <cell r="IA10" t="str">
            <v>A126247918K</v>
          </cell>
          <cell r="IB10" t="str">
            <v>A126240790J</v>
          </cell>
          <cell r="IC10" t="str">
            <v>A126233806J</v>
          </cell>
          <cell r="ID10" t="str">
            <v>A126248062F</v>
          </cell>
          <cell r="IE10" t="str">
            <v>A126240934J</v>
          </cell>
          <cell r="IF10" t="str">
            <v>A126233446R</v>
          </cell>
          <cell r="IG10" t="str">
            <v>A126247702X</v>
          </cell>
          <cell r="IH10" t="str">
            <v>A126240574R</v>
          </cell>
          <cell r="II10" t="str">
            <v>A126234166R</v>
          </cell>
          <cell r="IJ10" t="str">
            <v>A126248422X</v>
          </cell>
          <cell r="IK10" t="str">
            <v>A126241294R</v>
          </cell>
          <cell r="IL10" t="str">
            <v>A126233878V</v>
          </cell>
          <cell r="IM10" t="str">
            <v>A126248134F</v>
          </cell>
          <cell r="IN10" t="str">
            <v>A126241006K</v>
          </cell>
          <cell r="IO10" t="str">
            <v>A126233554X</v>
          </cell>
          <cell r="IP10" t="str">
            <v>A126247810J</v>
          </cell>
          <cell r="IQ10" t="str">
            <v>A126240682X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1.0429999999999999</v>
          </cell>
          <cell r="G11">
            <v>0.68</v>
          </cell>
          <cell r="H11">
            <v>0.36299999999999999</v>
          </cell>
          <cell r="I11">
            <v>1.0429999999999999</v>
          </cell>
          <cell r="J11">
            <v>0.68</v>
          </cell>
          <cell r="K11">
            <v>0.36299999999999999</v>
          </cell>
          <cell r="L11">
            <v>0</v>
          </cell>
          <cell r="M11">
            <v>0</v>
          </cell>
          <cell r="N11">
            <v>0</v>
          </cell>
          <cell r="O11">
            <v>0.39100000000000001</v>
          </cell>
          <cell r="P11">
            <v>0.39100000000000001</v>
          </cell>
          <cell r="Q11">
            <v>0</v>
          </cell>
          <cell r="R11">
            <v>0.36299999999999999</v>
          </cell>
          <cell r="S11">
            <v>0</v>
          </cell>
          <cell r="T11">
            <v>0.36299999999999999</v>
          </cell>
          <cell r="U11">
            <v>0</v>
          </cell>
          <cell r="V11">
            <v>0</v>
          </cell>
          <cell r="W11">
            <v>0</v>
          </cell>
          <cell r="X11">
            <v>0.28899999999999998</v>
          </cell>
          <cell r="Y11">
            <v>0.28899999999999998</v>
          </cell>
          <cell r="Z11">
            <v>0</v>
          </cell>
          <cell r="AA11">
            <v>0.28899999999999998</v>
          </cell>
          <cell r="AB11">
            <v>0.28899999999999998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3.7629999999999999</v>
          </cell>
          <cell r="AH11">
            <v>0.73099999999999998</v>
          </cell>
          <cell r="AI11">
            <v>3.032</v>
          </cell>
          <cell r="AJ11">
            <v>3.7629999999999999</v>
          </cell>
          <cell r="AK11">
            <v>0.73099999999999998</v>
          </cell>
          <cell r="AL11">
            <v>3.032</v>
          </cell>
          <cell r="AM11">
            <v>1.073</v>
          </cell>
          <cell r="AN11">
            <v>0.39700000000000002</v>
          </cell>
          <cell r="AO11">
            <v>0.67600000000000005</v>
          </cell>
          <cell r="AP11">
            <v>0.37</v>
          </cell>
          <cell r="AQ11">
            <v>0</v>
          </cell>
          <cell r="AR11">
            <v>0.37</v>
          </cell>
          <cell r="AS11">
            <v>0.96599999999999997</v>
          </cell>
          <cell r="AT11">
            <v>0</v>
          </cell>
          <cell r="AU11">
            <v>0.96599999999999997</v>
          </cell>
          <cell r="AV11">
            <v>0.51600000000000001</v>
          </cell>
          <cell r="AW11">
            <v>0</v>
          </cell>
          <cell r="AX11">
            <v>0.51600000000000001</v>
          </cell>
          <cell r="AY11">
            <v>0.83799999999999997</v>
          </cell>
          <cell r="AZ11">
            <v>0.33400000000000002</v>
          </cell>
          <cell r="BA11">
            <v>0.504</v>
          </cell>
          <cell r="BB11">
            <v>0.83799999999999997</v>
          </cell>
          <cell r="BC11">
            <v>0.33400000000000002</v>
          </cell>
          <cell r="BD11">
            <v>0.504</v>
          </cell>
          <cell r="BE11">
            <v>0</v>
          </cell>
          <cell r="BF11">
            <v>0</v>
          </cell>
          <cell r="BG11">
            <v>0</v>
          </cell>
          <cell r="BH11">
            <v>1.7789999999999999</v>
          </cell>
          <cell r="BI11">
            <v>0.36899999999999999</v>
          </cell>
          <cell r="BJ11">
            <v>1.409</v>
          </cell>
          <cell r="BK11">
            <v>1.7789999999999999</v>
          </cell>
          <cell r="BL11">
            <v>0.36899999999999999</v>
          </cell>
          <cell r="BM11">
            <v>1.409</v>
          </cell>
          <cell r="BN11">
            <v>0</v>
          </cell>
          <cell r="BO11">
            <v>0</v>
          </cell>
          <cell r="BP11">
            <v>0</v>
          </cell>
          <cell r="BQ11">
            <v>0.48199999999999998</v>
          </cell>
          <cell r="BR11">
            <v>0</v>
          </cell>
          <cell r="BS11">
            <v>0.48199999999999998</v>
          </cell>
          <cell r="BT11">
            <v>1.032</v>
          </cell>
          <cell r="BU11">
            <v>0.36899999999999999</v>
          </cell>
          <cell r="BV11">
            <v>0.66200000000000003</v>
          </cell>
          <cell r="BW11">
            <v>0.26500000000000001</v>
          </cell>
          <cell r="BX11">
            <v>0</v>
          </cell>
          <cell r="BY11">
            <v>0.26500000000000001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3.742</v>
          </cell>
          <cell r="CJ11">
            <v>1.998</v>
          </cell>
          <cell r="CK11">
            <v>1.744</v>
          </cell>
          <cell r="CL11">
            <v>3.742</v>
          </cell>
          <cell r="CM11">
            <v>1.998</v>
          </cell>
          <cell r="CN11">
            <v>1.744</v>
          </cell>
          <cell r="CO11">
            <v>1.1679999999999999</v>
          </cell>
          <cell r="CP11">
            <v>0.23599999999999999</v>
          </cell>
          <cell r="CQ11">
            <v>0.93200000000000005</v>
          </cell>
          <cell r="CR11">
            <v>1.266</v>
          </cell>
          <cell r="CS11">
            <v>0.79900000000000004</v>
          </cell>
          <cell r="CT11">
            <v>0.46700000000000003</v>
          </cell>
          <cell r="CU11">
            <v>0.68899999999999995</v>
          </cell>
          <cell r="CV11">
            <v>0.34399999999999997</v>
          </cell>
          <cell r="CW11">
            <v>0.34499999999999997</v>
          </cell>
          <cell r="CX11">
            <v>0</v>
          </cell>
          <cell r="CY11">
            <v>0</v>
          </cell>
          <cell r="CZ11">
            <v>0</v>
          </cell>
          <cell r="DA11">
            <v>0.61899999999999999</v>
          </cell>
          <cell r="DB11">
            <v>0.61899999999999999</v>
          </cell>
          <cell r="DC11">
            <v>0</v>
          </cell>
          <cell r="DD11">
            <v>0.61899999999999999</v>
          </cell>
          <cell r="DE11">
            <v>0.61899999999999999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6.3650000000000002</v>
          </cell>
          <cell r="DK11">
            <v>3.4990000000000001</v>
          </cell>
          <cell r="DL11">
            <v>2.8660000000000001</v>
          </cell>
          <cell r="DM11">
            <v>6.3650000000000002</v>
          </cell>
          <cell r="DN11">
            <v>3.4990000000000001</v>
          </cell>
          <cell r="DO11">
            <v>2.8660000000000001</v>
          </cell>
          <cell r="DP11">
            <v>0.64900000000000002</v>
          </cell>
          <cell r="DQ11">
            <v>0.64900000000000002</v>
          </cell>
          <cell r="DR11">
            <v>0</v>
          </cell>
          <cell r="DS11">
            <v>2.7639999999999998</v>
          </cell>
          <cell r="DT11">
            <v>0.84599999999999997</v>
          </cell>
          <cell r="DU11">
            <v>1.917</v>
          </cell>
          <cell r="DV11">
            <v>1.831</v>
          </cell>
          <cell r="DW11">
            <v>1.5129999999999999</v>
          </cell>
          <cell r="DX11">
            <v>0.318</v>
          </cell>
          <cell r="DY11">
            <v>1.121</v>
          </cell>
          <cell r="DZ11">
            <v>0.49099999999999999</v>
          </cell>
          <cell r="EA11">
            <v>0.63100000000000001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8.6050000000000004</v>
          </cell>
          <cell r="EL11">
            <v>4.625</v>
          </cell>
          <cell r="EM11">
            <v>3.9809999999999999</v>
          </cell>
          <cell r="EN11">
            <v>8.35</v>
          </cell>
          <cell r="EO11">
            <v>4.625</v>
          </cell>
          <cell r="EP11">
            <v>3.7250000000000001</v>
          </cell>
          <cell r="EQ11">
            <v>3.23</v>
          </cell>
          <cell r="ER11">
            <v>1.8</v>
          </cell>
          <cell r="ES11">
            <v>1.43</v>
          </cell>
          <cell r="ET11">
            <v>1.165</v>
          </cell>
          <cell r="EU11">
            <v>0.79900000000000004</v>
          </cell>
          <cell r="EV11">
            <v>0.36599999999999999</v>
          </cell>
          <cell r="EW11">
            <v>1.958</v>
          </cell>
          <cell r="EX11">
            <v>0.73199999999999998</v>
          </cell>
          <cell r="EY11">
            <v>1.226</v>
          </cell>
          <cell r="EZ11">
            <v>1.1930000000000001</v>
          </cell>
          <cell r="FA11">
            <v>0.71</v>
          </cell>
          <cell r="FB11">
            <v>0.48299999999999998</v>
          </cell>
          <cell r="FC11">
            <v>1.06</v>
          </cell>
          <cell r="FD11">
            <v>0.58499999999999996</v>
          </cell>
          <cell r="FE11">
            <v>0.47499999999999998</v>
          </cell>
          <cell r="FF11">
            <v>0.80500000000000005</v>
          </cell>
          <cell r="FG11">
            <v>0.58499999999999996</v>
          </cell>
          <cell r="FH11">
            <v>0.22</v>
          </cell>
          <cell r="FI11">
            <v>0.255</v>
          </cell>
          <cell r="FJ11">
            <v>0</v>
          </cell>
          <cell r="FK11">
            <v>0.255</v>
          </cell>
          <cell r="FL11">
            <v>16.786000000000001</v>
          </cell>
          <cell r="FM11">
            <v>9.9260000000000002</v>
          </cell>
          <cell r="FN11">
            <v>6.8609999999999998</v>
          </cell>
          <cell r="FO11">
            <v>16.786000000000001</v>
          </cell>
          <cell r="FP11">
            <v>9.9260000000000002</v>
          </cell>
          <cell r="FQ11">
            <v>6.8609999999999998</v>
          </cell>
          <cell r="FR11">
            <v>7.008</v>
          </cell>
          <cell r="FS11">
            <v>4.524</v>
          </cell>
          <cell r="FT11">
            <v>2.484</v>
          </cell>
          <cell r="FU11">
            <v>2.3969999999999998</v>
          </cell>
          <cell r="FV11">
            <v>1.1910000000000001</v>
          </cell>
          <cell r="FW11">
            <v>1.206</v>
          </cell>
          <cell r="FX11">
            <v>3.827</v>
          </cell>
          <cell r="FY11">
            <v>2.1760000000000002</v>
          </cell>
          <cell r="FZ11">
            <v>1.651</v>
          </cell>
          <cell r="GA11">
            <v>2.1019999999999999</v>
          </cell>
          <cell r="GB11">
            <v>1.276</v>
          </cell>
          <cell r="GC11">
            <v>0.82599999999999996</v>
          </cell>
          <cell r="GD11">
            <v>1.4530000000000001</v>
          </cell>
          <cell r="GE11">
            <v>0.75900000000000001</v>
          </cell>
          <cell r="GF11">
            <v>0.69299999999999995</v>
          </cell>
          <cell r="GG11">
            <v>1.4530000000000001</v>
          </cell>
          <cell r="GH11">
            <v>0.75900000000000001</v>
          </cell>
          <cell r="GI11">
            <v>0.69299999999999995</v>
          </cell>
          <cell r="GJ11">
            <v>0</v>
          </cell>
          <cell r="GK11">
            <v>0</v>
          </cell>
          <cell r="GL11">
            <v>0</v>
          </cell>
          <cell r="GM11">
            <v>15.173999999999999</v>
          </cell>
          <cell r="GN11">
            <v>8.9809999999999999</v>
          </cell>
          <cell r="GO11">
            <v>6.1929999999999996</v>
          </cell>
          <cell r="GP11">
            <v>15.173999999999999</v>
          </cell>
          <cell r="GQ11">
            <v>8.9809999999999999</v>
          </cell>
          <cell r="GR11">
            <v>6.1929999999999996</v>
          </cell>
          <cell r="GS11">
            <v>6.1740000000000004</v>
          </cell>
          <cell r="GT11">
            <v>4.1630000000000003</v>
          </cell>
          <cell r="GU11">
            <v>2.0110000000000001</v>
          </cell>
          <cell r="GV11">
            <v>2.0139999999999998</v>
          </cell>
          <cell r="GW11">
            <v>1.002</v>
          </cell>
          <cell r="GX11">
            <v>1.012</v>
          </cell>
          <cell r="GY11">
            <v>3.673</v>
          </cell>
          <cell r="GZ11">
            <v>2.0219999999999998</v>
          </cell>
          <cell r="HA11">
            <v>1.651</v>
          </cell>
          <cell r="HB11">
            <v>1.861</v>
          </cell>
          <cell r="HC11">
            <v>1.034</v>
          </cell>
          <cell r="HD11">
            <v>0.82599999999999996</v>
          </cell>
          <cell r="HE11">
            <v>1.4530000000000001</v>
          </cell>
          <cell r="HF11">
            <v>0.75900000000000001</v>
          </cell>
          <cell r="HG11">
            <v>0.69299999999999995</v>
          </cell>
          <cell r="HH11">
            <v>1.4530000000000001</v>
          </cell>
          <cell r="HI11">
            <v>0.75900000000000001</v>
          </cell>
          <cell r="HJ11">
            <v>0.69299999999999995</v>
          </cell>
          <cell r="HK11">
            <v>0</v>
          </cell>
          <cell r="HL11">
            <v>0</v>
          </cell>
          <cell r="HM11">
            <v>0</v>
          </cell>
          <cell r="HN11">
            <v>3.806</v>
          </cell>
          <cell r="HO11">
            <v>2.3690000000000002</v>
          </cell>
          <cell r="HP11">
            <v>1.4370000000000001</v>
          </cell>
          <cell r="HQ11">
            <v>3.806</v>
          </cell>
          <cell r="HR11">
            <v>2.3690000000000002</v>
          </cell>
          <cell r="HS11">
            <v>1.4370000000000001</v>
          </cell>
          <cell r="HT11">
            <v>1.8169999999999999</v>
          </cell>
          <cell r="HU11">
            <v>1.202</v>
          </cell>
          <cell r="HV11">
            <v>0.61499999999999999</v>
          </cell>
          <cell r="HW11">
            <v>0.42</v>
          </cell>
          <cell r="HX11">
            <v>0.33200000000000002</v>
          </cell>
          <cell r="HY11">
            <v>8.7999999999999995E-2</v>
          </cell>
          <cell r="HZ11">
            <v>0.55000000000000004</v>
          </cell>
          <cell r="IA11">
            <v>0.34899999999999998</v>
          </cell>
          <cell r="IB11">
            <v>0.20100000000000001</v>
          </cell>
          <cell r="IC11">
            <v>0.90100000000000002</v>
          </cell>
          <cell r="ID11">
            <v>0.48699999999999999</v>
          </cell>
          <cell r="IE11">
            <v>0.41399999999999998</v>
          </cell>
          <cell r="IF11">
            <v>0.11799999999999999</v>
          </cell>
          <cell r="IG11">
            <v>0</v>
          </cell>
          <cell r="IH11">
            <v>0.11799999999999999</v>
          </cell>
          <cell r="II11">
            <v>0.11799999999999999</v>
          </cell>
          <cell r="IJ11">
            <v>0</v>
          </cell>
          <cell r="IK11">
            <v>0.11799999999999999</v>
          </cell>
          <cell r="IL11">
            <v>0</v>
          </cell>
          <cell r="IM11">
            <v>0</v>
          </cell>
          <cell r="IN11">
            <v>0</v>
          </cell>
          <cell r="IO11">
            <v>1.07</v>
          </cell>
          <cell r="IP11">
            <v>0.85199999999999998</v>
          </cell>
          <cell r="IQ11">
            <v>0.218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5">
        <row r="1">
          <cell r="B1" t="str">
            <v>Tasmania ;  &gt;&gt; Lacked necessary skills or education ;  Aged 15-64 years ;  Persons ;</v>
          </cell>
          <cell r="C1" t="str">
            <v>Tasmania ;  &gt;&gt; Lacked necessary skills or education ;  Aged 15-64 years ;  &gt; Males ;</v>
          </cell>
          <cell r="D1" t="str">
            <v>Tasmania ;  &gt;&gt; Lacked necessary skills or education ;  Aged 15-64 years ;  &gt; Females ;</v>
          </cell>
          <cell r="E1" t="str">
            <v>Tasmania ;  &gt;&gt; Lacked necessary skills or education ;  &gt; Aged 15-24 years ;  Persons ;</v>
          </cell>
          <cell r="F1" t="str">
            <v>Tasmania ;  &gt;&gt; Lacked necessary skills or education ;  &gt; Aged 15-24 years ;  &gt; Males ;</v>
          </cell>
          <cell r="G1" t="str">
            <v>Tasmania ;  &gt;&gt; Lacked necessary skills or education ;  &gt; Aged 15-24 years ;  &gt; Females ;</v>
          </cell>
          <cell r="H1" t="str">
            <v>Tasmania ;  &gt;&gt; Lacked necessary skills or education ;  &gt; Aged 25-34 years ;  Persons ;</v>
          </cell>
          <cell r="I1" t="str">
            <v>Tasmania ;  &gt;&gt; Lacked necessary skills or education ;  &gt; Aged 25-34 years ;  &gt; Males ;</v>
          </cell>
          <cell r="J1" t="str">
            <v>Tasmania ;  &gt;&gt; Lacked necessary skills or education ;  &gt; Aged 25-34 years ;  &gt; Females ;</v>
          </cell>
          <cell r="K1" t="str">
            <v>Tasmania ;  &gt;&gt; Lacked necessary skills or education ;  &gt; Aged 35-44 years ;  Persons ;</v>
          </cell>
          <cell r="L1" t="str">
            <v>Tasmania ;  &gt;&gt; Lacked necessary skills or education ;  &gt; Aged 35-44 years ;  &gt; Males ;</v>
          </cell>
          <cell r="M1" t="str">
            <v>Tasmania ;  &gt;&gt; Lacked necessary skills or education ;  &gt; Aged 35-44 years ;  &gt; Females ;</v>
          </cell>
          <cell r="N1" t="str">
            <v>Tasmania ;  &gt;&gt; Lacked necessary skills or education ;  &gt; Aged 45-54 years ;  Persons ;</v>
          </cell>
          <cell r="O1" t="str">
            <v>Tasmania ;  &gt;&gt; Lacked necessary skills or education ;  &gt; Aged 45-54 years ;  &gt; Males ;</v>
          </cell>
          <cell r="P1" t="str">
            <v>Tasmania ;  &gt;&gt; Lacked necessary skills or education ;  &gt; Aged 45-54 years ;  &gt; Females ;</v>
          </cell>
          <cell r="Q1" t="str">
            <v>Tasmania ;  &gt;&gt; Lacked necessary skills or education ;  &gt; Aged 55 years and over ;  Persons ;</v>
          </cell>
          <cell r="R1" t="str">
            <v>Tasmania ;  &gt;&gt; Lacked necessary skills or education ;  &gt; Aged 55 years and over ;  &gt; Males ;</v>
          </cell>
          <cell r="S1" t="str">
            <v>Tasmania ;  &gt;&gt; Lacked necessary skills or education ;  &gt; Aged 55 years and over ;  &gt; Females ;</v>
          </cell>
          <cell r="T1" t="str">
            <v>Tasmania ;  &gt;&gt; Lacked necessary skills or education ;  &gt;&gt; Aged 55-64 years ;  Persons ;</v>
          </cell>
          <cell r="U1" t="str">
            <v>Tasmania ;  &gt;&gt; Lacked necessary skills or education ;  &gt;&gt; Aged 55-64 years ;  &gt; Males ;</v>
          </cell>
          <cell r="V1" t="str">
            <v>Tasmania ;  &gt;&gt; Lacked necessary skills or education ;  &gt;&gt; Aged 55-64 years ;  &gt; Females ;</v>
          </cell>
          <cell r="W1" t="str">
            <v>Tasmania ;  &gt;&gt; Lacked necessary skills or education ;  &gt;&gt; Aged 65 years and over ;  Persons ;</v>
          </cell>
          <cell r="X1" t="str">
            <v>Tasmania ;  &gt;&gt; Lacked necessary skills or education ;  &gt;&gt; Aged 65 years and over ;  &gt; Males ;</v>
          </cell>
          <cell r="Y1" t="str">
            <v>Tasmania ;  &gt;&gt; Lacked necessary skills or education ;  &gt;&gt; Aged 65 years and over ;  &gt; Females ;</v>
          </cell>
          <cell r="Z1" t="str">
            <v>Tasmania ;  &gt;&gt; Considered too young or too old by employers ;  Persons ;</v>
          </cell>
          <cell r="AA1" t="str">
            <v>Tasmania ;  &gt;&gt; Considered too young or too old by employers ;  &gt; Males ;</v>
          </cell>
          <cell r="AB1" t="str">
            <v>Tasmania ;  &gt;&gt; Considered too young or too old by employers ;  &gt; Females ;</v>
          </cell>
          <cell r="AC1" t="str">
            <v>Tasmania ;  &gt;&gt; Considered too young or too old by employers ;  Aged 15-64 years ;  Persons ;</v>
          </cell>
          <cell r="AD1" t="str">
            <v>Tasmania ;  &gt;&gt; Considered too young or too old by employers ;  Aged 15-64 years ;  &gt; Males ;</v>
          </cell>
          <cell r="AE1" t="str">
            <v>Tasmania ;  &gt;&gt; Considered too young or too old by employers ;  Aged 15-64 years ;  &gt; Females ;</v>
          </cell>
          <cell r="AF1" t="str">
            <v>Tasmania ;  &gt;&gt; Considered too young or too old by employers ;  &gt; Aged 15-24 years ;  Persons ;</v>
          </cell>
          <cell r="AG1" t="str">
            <v>Tasmania ;  &gt;&gt; Considered too young or too old by employers ;  &gt; Aged 15-24 years ;  &gt; Males ;</v>
          </cell>
          <cell r="AH1" t="str">
            <v>Tasmania ;  &gt;&gt; Considered too young or too old by employers ;  &gt; Aged 15-24 years ;  &gt; Females ;</v>
          </cell>
          <cell r="AI1" t="str">
            <v>Tasmania ;  &gt;&gt; Considered too young or too old by employers ;  &gt; Aged 25-34 years ;  Persons ;</v>
          </cell>
          <cell r="AJ1" t="str">
            <v>Tasmania ;  &gt;&gt; Considered too young or too old by employers ;  &gt; Aged 25-34 years ;  &gt; Males ;</v>
          </cell>
          <cell r="AK1" t="str">
            <v>Tasmania ;  &gt;&gt; Considered too young or too old by employers ;  &gt; Aged 25-34 years ;  &gt; Females ;</v>
          </cell>
          <cell r="AL1" t="str">
            <v>Tasmania ;  &gt;&gt; Considered too young or too old by employers ;  &gt; Aged 35-44 years ;  Persons ;</v>
          </cell>
          <cell r="AM1" t="str">
            <v>Tasmania ;  &gt;&gt; Considered too young or too old by employers ;  &gt; Aged 35-44 years ;  &gt; Males ;</v>
          </cell>
          <cell r="AN1" t="str">
            <v>Tasmania ;  &gt;&gt; Considered too young or too old by employers ;  &gt; Aged 35-44 years ;  &gt; Females ;</v>
          </cell>
          <cell r="AO1" t="str">
            <v>Tasmania ;  &gt;&gt; Considered too young or too old by employers ;  &gt; Aged 45-54 years ;  Persons ;</v>
          </cell>
          <cell r="AP1" t="str">
            <v>Tasmania ;  &gt;&gt; Considered too young or too old by employers ;  &gt; Aged 45-54 years ;  &gt; Males ;</v>
          </cell>
          <cell r="AQ1" t="str">
            <v>Tasmania ;  &gt;&gt; Considered too young or too old by employers ;  &gt; Aged 45-54 years ;  &gt; Females ;</v>
          </cell>
          <cell r="AR1" t="str">
            <v>Tasmania ;  &gt;&gt; Considered too young or too old by employers ;  &gt; Aged 55 years and over ;  Persons ;</v>
          </cell>
          <cell r="AS1" t="str">
            <v>Tasmania ;  &gt;&gt; Considered too young or too old by employers ;  &gt; Aged 55 years and over ;  &gt; Males ;</v>
          </cell>
          <cell r="AT1" t="str">
            <v>Tasmania ;  &gt;&gt; Considered too young or too old by employers ;  &gt; Aged 55 years and over ;  &gt; Females ;</v>
          </cell>
          <cell r="AU1" t="str">
            <v>Tasmania ;  &gt;&gt; Considered too young or too old by employers ;  &gt;&gt; Aged 55-64 years ;  Persons ;</v>
          </cell>
          <cell r="AV1" t="str">
            <v>Tasmania ;  &gt;&gt; Considered too young or too old by employers ;  &gt;&gt; Aged 55-64 years ;  &gt; Males ;</v>
          </cell>
          <cell r="AW1" t="str">
            <v>Tasmania ;  &gt;&gt; Considered too young or too old by employers ;  &gt;&gt; Aged 55-64 years ;  &gt; Females ;</v>
          </cell>
          <cell r="AX1" t="str">
            <v>Tasmania ;  &gt;&gt; Considered too young or too old by employers ;  &gt;&gt; Aged 65 years and over ;  Persons ;</v>
          </cell>
          <cell r="AY1" t="str">
            <v>Tasmania ;  &gt;&gt; Considered too young or too old by employers ;  &gt;&gt; Aged 65 years and over ;  &gt; Males ;</v>
          </cell>
          <cell r="AZ1" t="str">
            <v>Tasmania ;  &gt;&gt; Considered too young or too old by employers ;  &gt;&gt; Aged 65 years and over ;  &gt; Females ;</v>
          </cell>
          <cell r="BA1" t="str">
            <v>Tasmania ;  &gt;&gt;&gt; Considered too young by employers ;  Persons ;</v>
          </cell>
          <cell r="BB1" t="str">
            <v>Tasmania ;  &gt;&gt;&gt; Considered too young by employers ;  &gt; Males ;</v>
          </cell>
          <cell r="BC1" t="str">
            <v>Tasmania ;  &gt;&gt;&gt; Considered too young by employers ;  &gt; Females ;</v>
          </cell>
          <cell r="BD1" t="str">
            <v>Tasmania ;  &gt;&gt;&gt; Considered too young by employers ;  Aged 15-64 years ;  Persons ;</v>
          </cell>
          <cell r="BE1" t="str">
            <v>Tasmania ;  &gt;&gt;&gt; Considered too young by employers ;  Aged 15-64 years ;  &gt; Males ;</v>
          </cell>
          <cell r="BF1" t="str">
            <v>Tasmania ;  &gt;&gt;&gt; Considered too young by employers ;  Aged 15-64 years ;  &gt; Females ;</v>
          </cell>
          <cell r="BG1" t="str">
            <v>Tasmania ;  &gt;&gt;&gt; Considered too young by employers ;  &gt; Aged 15-24 years ;  Persons ;</v>
          </cell>
          <cell r="BH1" t="str">
            <v>Tasmania ;  &gt;&gt;&gt; Considered too young by employers ;  &gt; Aged 15-24 years ;  &gt; Males ;</v>
          </cell>
          <cell r="BI1" t="str">
            <v>Tasmania ;  &gt;&gt;&gt; Considered too young by employers ;  &gt; Aged 15-24 years ;  &gt; Females ;</v>
          </cell>
          <cell r="BJ1" t="str">
            <v>Tasmania ;  &gt;&gt;&gt; Considered too young by employers ;  &gt; Aged 25-34 years ;  Persons ;</v>
          </cell>
          <cell r="BK1" t="str">
            <v>Tasmania ;  &gt;&gt;&gt; Considered too young by employers ;  &gt; Aged 25-34 years ;  &gt; Males ;</v>
          </cell>
          <cell r="BL1" t="str">
            <v>Tasmania ;  &gt;&gt;&gt; Considered too young by employers ;  &gt; Aged 25-34 years ;  &gt; Females ;</v>
          </cell>
          <cell r="BM1" t="str">
            <v>Tasmania ;  &gt;&gt;&gt; Considered too young by employers ;  &gt; Aged 35-44 years ;  Persons ;</v>
          </cell>
          <cell r="BN1" t="str">
            <v>Tasmania ;  &gt;&gt;&gt; Considered too young by employers ;  &gt; Aged 35-44 years ;  &gt; Males ;</v>
          </cell>
          <cell r="BO1" t="str">
            <v>Tasmania ;  &gt;&gt;&gt; Considered too young by employers ;  &gt; Aged 35-44 years ;  &gt; Females ;</v>
          </cell>
          <cell r="BP1" t="str">
            <v>Tasmania ;  &gt;&gt;&gt; Considered too young by employers ;  &gt; Aged 45-54 years ;  Persons ;</v>
          </cell>
          <cell r="BQ1" t="str">
            <v>Tasmania ;  &gt;&gt;&gt; Considered too young by employers ;  &gt; Aged 45-54 years ;  &gt; Males ;</v>
          </cell>
          <cell r="BR1" t="str">
            <v>Tasmania ;  &gt;&gt;&gt; Considered too young by employers ;  &gt; Aged 45-54 years ;  &gt; Females ;</v>
          </cell>
          <cell r="BS1" t="str">
            <v>Tasmania ;  &gt;&gt;&gt; Considered too young by employers ;  &gt; Aged 55 years and over ;  Persons ;</v>
          </cell>
          <cell r="BT1" t="str">
            <v>Tasmania ;  &gt;&gt;&gt; Considered too young by employers ;  &gt; Aged 55 years and over ;  &gt; Males ;</v>
          </cell>
          <cell r="BU1" t="str">
            <v>Tasmania ;  &gt;&gt;&gt; Considered too young by employers ;  &gt; Aged 55 years and over ;  &gt; Females ;</v>
          </cell>
          <cell r="BV1" t="str">
            <v>Tasmania ;  &gt;&gt;&gt; Considered too young by employers ;  &gt;&gt; Aged 55-64 years ;  Persons ;</v>
          </cell>
          <cell r="BW1" t="str">
            <v>Tasmania ;  &gt;&gt;&gt; Considered too young by employers ;  &gt;&gt; Aged 55-64 years ;  &gt; Males ;</v>
          </cell>
          <cell r="BX1" t="str">
            <v>Tasmania ;  &gt;&gt;&gt; Considered too young by employers ;  &gt;&gt; Aged 55-64 years ;  &gt; Females ;</v>
          </cell>
          <cell r="BY1" t="str">
            <v>Tasmania ;  &gt;&gt;&gt; Considered too young by employers ;  &gt;&gt; Aged 65 years and over ;  Persons ;</v>
          </cell>
          <cell r="BZ1" t="str">
            <v>Tasmania ;  &gt;&gt;&gt; Considered too young by employers ;  &gt;&gt; Aged 65 years and over ;  &gt; Males ;</v>
          </cell>
          <cell r="CA1" t="str">
            <v>Tasmania ;  &gt;&gt;&gt; Considered too young by employers ;  &gt;&gt; Aged 65 years and over ;  &gt; Females ;</v>
          </cell>
          <cell r="CB1" t="str">
            <v>Tasmania ;  &gt;&gt;&gt; Considered too old by employers ;  Persons ;</v>
          </cell>
          <cell r="CC1" t="str">
            <v>Tasmania ;  &gt;&gt;&gt; Considered too old by employers ;  &gt; Males ;</v>
          </cell>
          <cell r="CD1" t="str">
            <v>Tasmania ;  &gt;&gt;&gt; Considered too old by employers ;  &gt; Females ;</v>
          </cell>
          <cell r="CE1" t="str">
            <v>Tasmania ;  &gt;&gt;&gt; Considered too old by employers ;  Aged 15-64 years ;  Persons ;</v>
          </cell>
          <cell r="CF1" t="str">
            <v>Tasmania ;  &gt;&gt;&gt; Considered too old by employers ;  Aged 15-64 years ;  &gt; Males ;</v>
          </cell>
          <cell r="CG1" t="str">
            <v>Tasmania ;  &gt;&gt;&gt; Considered too old by employers ;  Aged 15-64 years ;  &gt; Females ;</v>
          </cell>
          <cell r="CH1" t="str">
            <v>Tasmania ;  &gt;&gt;&gt; Considered too old by employers ;  &gt; Aged 15-24 years ;  Persons ;</v>
          </cell>
          <cell r="CI1" t="str">
            <v>Tasmania ;  &gt;&gt;&gt; Considered too old by employers ;  &gt; Aged 15-24 years ;  &gt; Males ;</v>
          </cell>
          <cell r="CJ1" t="str">
            <v>Tasmania ;  &gt;&gt;&gt; Considered too old by employers ;  &gt; Aged 15-24 years ;  &gt; Females ;</v>
          </cell>
          <cell r="CK1" t="str">
            <v>Tasmania ;  &gt;&gt;&gt; Considered too old by employers ;  &gt; Aged 25-34 years ;  Persons ;</v>
          </cell>
          <cell r="CL1" t="str">
            <v>Tasmania ;  &gt;&gt;&gt; Considered too old by employers ;  &gt; Aged 25-34 years ;  &gt; Males ;</v>
          </cell>
          <cell r="CM1" t="str">
            <v>Tasmania ;  &gt;&gt;&gt; Considered too old by employers ;  &gt; Aged 25-34 years ;  &gt; Females ;</v>
          </cell>
          <cell r="CN1" t="str">
            <v>Tasmania ;  &gt;&gt;&gt; Considered too old by employers ;  &gt; Aged 35-44 years ;  Persons ;</v>
          </cell>
          <cell r="CO1" t="str">
            <v>Tasmania ;  &gt;&gt;&gt; Considered too old by employers ;  &gt; Aged 35-44 years ;  &gt; Males ;</v>
          </cell>
          <cell r="CP1" t="str">
            <v>Tasmania ;  &gt;&gt;&gt; Considered too old by employers ;  &gt; Aged 35-44 years ;  &gt; Females ;</v>
          </cell>
          <cell r="CQ1" t="str">
            <v>Tasmania ;  &gt;&gt;&gt; Considered too old by employers ;  &gt; Aged 45-54 years ;  Persons ;</v>
          </cell>
          <cell r="CR1" t="str">
            <v>Tasmania ;  &gt;&gt;&gt; Considered too old by employers ;  &gt; Aged 45-54 years ;  &gt; Males ;</v>
          </cell>
          <cell r="CS1" t="str">
            <v>Tasmania ;  &gt;&gt;&gt; Considered too old by employers ;  &gt; Aged 45-54 years ;  &gt; Females ;</v>
          </cell>
          <cell r="CT1" t="str">
            <v>Tasmania ;  &gt;&gt;&gt; Considered too old by employers ;  &gt; Aged 55 years and over ;  Persons ;</v>
          </cell>
          <cell r="CU1" t="str">
            <v>Tasmania ;  &gt;&gt;&gt; Considered too old by employers ;  &gt; Aged 55 years and over ;  &gt; Males ;</v>
          </cell>
          <cell r="CV1" t="str">
            <v>Tasmania ;  &gt;&gt;&gt; Considered too old by employers ;  &gt; Aged 55 years and over ;  &gt; Females ;</v>
          </cell>
          <cell r="CW1" t="str">
            <v>Tasmania ;  &gt;&gt;&gt; Considered too old by employers ;  &gt;&gt; Aged 55-64 years ;  Persons ;</v>
          </cell>
          <cell r="CX1" t="str">
            <v>Tasmania ;  &gt;&gt;&gt; Considered too old by employers ;  &gt;&gt; Aged 55-64 years ;  &gt; Males ;</v>
          </cell>
          <cell r="CY1" t="str">
            <v>Tasmania ;  &gt;&gt;&gt; Considered too old by employers ;  &gt;&gt; Aged 55-64 years ;  &gt; Females ;</v>
          </cell>
          <cell r="CZ1" t="str">
            <v>Tasmania ;  &gt;&gt;&gt; Considered too old by employers ;  &gt;&gt; Aged 65 years and over ;  Persons ;</v>
          </cell>
          <cell r="DA1" t="str">
            <v>Tasmania ;  &gt;&gt;&gt; Considered too old by employers ;  &gt;&gt; Aged 65 years and over ;  &gt; Males ;</v>
          </cell>
          <cell r="DB1" t="str">
            <v>Tasmania ;  &gt;&gt;&gt; Considered too old by employers ;  &gt;&gt; Aged 65 years and over ;  &gt; Females ;</v>
          </cell>
          <cell r="DC1" t="str">
            <v>Tasmania ;  &gt;&gt; Insufficient work experience ;  Persons ;</v>
          </cell>
          <cell r="DD1" t="str">
            <v>Tasmania ;  &gt;&gt; Insufficient work experience ;  &gt; Males ;</v>
          </cell>
          <cell r="DE1" t="str">
            <v>Tasmania ;  &gt;&gt; Insufficient work experience ;  &gt; Females ;</v>
          </cell>
          <cell r="DF1" t="str">
            <v>Tasmania ;  &gt;&gt; Insufficient work experience ;  Aged 15-64 years ;  Persons ;</v>
          </cell>
          <cell r="DG1" t="str">
            <v>Tasmania ;  &gt;&gt; Insufficient work experience ;  Aged 15-64 years ;  &gt; Males ;</v>
          </cell>
          <cell r="DH1" t="str">
            <v>Tasmania ;  &gt;&gt; Insufficient work experience ;  Aged 15-64 years ;  &gt; Females ;</v>
          </cell>
          <cell r="DI1" t="str">
            <v>Tasmania ;  &gt;&gt; Insufficient work experience ;  &gt; Aged 15-24 years ;  Persons ;</v>
          </cell>
          <cell r="DJ1" t="str">
            <v>Tasmania ;  &gt;&gt; Insufficient work experience ;  &gt; Aged 15-24 years ;  &gt; Males ;</v>
          </cell>
          <cell r="DK1" t="str">
            <v>Tasmania ;  &gt;&gt; Insufficient work experience ;  &gt; Aged 15-24 years ;  &gt; Females ;</v>
          </cell>
          <cell r="DL1" t="str">
            <v>Tasmania ;  &gt;&gt; Insufficient work experience ;  &gt; Aged 25-34 years ;  Persons ;</v>
          </cell>
          <cell r="DM1" t="str">
            <v>Tasmania ;  &gt;&gt; Insufficient work experience ;  &gt; Aged 25-34 years ;  &gt; Males ;</v>
          </cell>
          <cell r="DN1" t="str">
            <v>Tasmania ;  &gt;&gt; Insufficient work experience ;  &gt; Aged 25-34 years ;  &gt; Females ;</v>
          </cell>
          <cell r="DO1" t="str">
            <v>Tasmania ;  &gt;&gt; Insufficient work experience ;  &gt; Aged 35-44 years ;  Persons ;</v>
          </cell>
          <cell r="DP1" t="str">
            <v>Tasmania ;  &gt;&gt; Insufficient work experience ;  &gt; Aged 35-44 years ;  &gt; Males ;</v>
          </cell>
          <cell r="DQ1" t="str">
            <v>Tasmania ;  &gt;&gt; Insufficient work experience ;  &gt; Aged 35-44 years ;  &gt; Females ;</v>
          </cell>
          <cell r="DR1" t="str">
            <v>Tasmania ;  &gt;&gt; Insufficient work experience ;  &gt; Aged 45-54 years ;  Persons ;</v>
          </cell>
          <cell r="DS1" t="str">
            <v>Tasmania ;  &gt;&gt; Insufficient work experience ;  &gt; Aged 45-54 years ;  &gt; Males ;</v>
          </cell>
          <cell r="DT1" t="str">
            <v>Tasmania ;  &gt;&gt; Insufficient work experience ;  &gt; Aged 45-54 years ;  &gt; Females ;</v>
          </cell>
          <cell r="DU1" t="str">
            <v>Tasmania ;  &gt;&gt; Insufficient work experience ;  &gt; Aged 55 years and over ;  Persons ;</v>
          </cell>
          <cell r="DV1" t="str">
            <v>Tasmania ;  &gt;&gt; Insufficient work experience ;  &gt; Aged 55 years and over ;  &gt; Males ;</v>
          </cell>
          <cell r="DW1" t="str">
            <v>Tasmania ;  &gt;&gt; Insufficient work experience ;  &gt; Aged 55 years and over ;  &gt; Females ;</v>
          </cell>
          <cell r="DX1" t="str">
            <v>Tasmania ;  &gt;&gt; Insufficient work experience ;  &gt;&gt; Aged 55-64 years ;  Persons ;</v>
          </cell>
          <cell r="DY1" t="str">
            <v>Tasmania ;  &gt;&gt; Insufficient work experience ;  &gt;&gt; Aged 55-64 years ;  &gt; Males ;</v>
          </cell>
          <cell r="DZ1" t="str">
            <v>Tasmania ;  &gt;&gt; Insufficient work experience ;  &gt;&gt; Aged 55-64 years ;  &gt; Females ;</v>
          </cell>
          <cell r="EA1" t="str">
            <v>Tasmania ;  &gt;&gt; Insufficient work experience ;  &gt;&gt; Aged 65 years and over ;  Persons ;</v>
          </cell>
          <cell r="EB1" t="str">
            <v>Tasmania ;  &gt;&gt; Insufficient work experience ;  &gt;&gt; Aged 65 years and over ;  &gt; Males ;</v>
          </cell>
          <cell r="EC1" t="str">
            <v>Tasmania ;  &gt;&gt; Insufficient work experience ;  &gt;&gt; Aged 65 years and over ;  &gt; Females ;</v>
          </cell>
          <cell r="ED1" t="str">
            <v>Tasmania ;  &gt;&gt; No vacancies at all ;  Persons ;</v>
          </cell>
          <cell r="EE1" t="str">
            <v>Tasmania ;  &gt;&gt; No vacancies at all ;  &gt; Males ;</v>
          </cell>
          <cell r="EF1" t="str">
            <v>Tasmania ;  &gt;&gt; No vacancies at all ;  &gt; Females ;</v>
          </cell>
          <cell r="EG1" t="str">
            <v>Tasmania ;  &gt;&gt; No vacancies at all ;  Aged 15-64 years ;  Persons ;</v>
          </cell>
          <cell r="EH1" t="str">
            <v>Tasmania ;  &gt;&gt; No vacancies at all ;  Aged 15-64 years ;  &gt; Males ;</v>
          </cell>
          <cell r="EI1" t="str">
            <v>Tasmania ;  &gt;&gt; No vacancies at all ;  Aged 15-64 years ;  &gt; Females ;</v>
          </cell>
          <cell r="EJ1" t="str">
            <v>Tasmania ;  &gt;&gt; No vacancies at all ;  &gt; Aged 15-24 years ;  Persons ;</v>
          </cell>
          <cell r="EK1" t="str">
            <v>Tasmania ;  &gt;&gt; No vacancies at all ;  &gt; Aged 15-24 years ;  &gt; Males ;</v>
          </cell>
          <cell r="EL1" t="str">
            <v>Tasmania ;  &gt;&gt; No vacancies at all ;  &gt; Aged 15-24 years ;  &gt; Females ;</v>
          </cell>
          <cell r="EM1" t="str">
            <v>Tasmania ;  &gt;&gt; No vacancies at all ;  &gt; Aged 25-34 years ;  Persons ;</v>
          </cell>
          <cell r="EN1" t="str">
            <v>Tasmania ;  &gt;&gt; No vacancies at all ;  &gt; Aged 25-34 years ;  &gt; Males ;</v>
          </cell>
          <cell r="EO1" t="str">
            <v>Tasmania ;  &gt;&gt; No vacancies at all ;  &gt; Aged 25-34 years ;  &gt; Females ;</v>
          </cell>
          <cell r="EP1" t="str">
            <v>Tasmania ;  &gt;&gt; No vacancies at all ;  &gt; Aged 35-44 years ;  Persons ;</v>
          </cell>
          <cell r="EQ1" t="str">
            <v>Tasmania ;  &gt;&gt; No vacancies at all ;  &gt; Aged 35-44 years ;  &gt; Males ;</v>
          </cell>
          <cell r="ER1" t="str">
            <v>Tasmania ;  &gt;&gt; No vacancies at all ;  &gt; Aged 35-44 years ;  &gt; Females ;</v>
          </cell>
          <cell r="ES1" t="str">
            <v>Tasmania ;  &gt;&gt; No vacancies at all ;  &gt; Aged 45-54 years ;  Persons ;</v>
          </cell>
          <cell r="ET1" t="str">
            <v>Tasmania ;  &gt;&gt; No vacancies at all ;  &gt; Aged 45-54 years ;  &gt; Males ;</v>
          </cell>
          <cell r="EU1" t="str">
            <v>Tasmania ;  &gt;&gt; No vacancies at all ;  &gt; Aged 45-54 years ;  &gt; Females ;</v>
          </cell>
          <cell r="EV1" t="str">
            <v>Tasmania ;  &gt;&gt; No vacancies at all ;  &gt; Aged 55 years and over ;  Persons ;</v>
          </cell>
          <cell r="EW1" t="str">
            <v>Tasmania ;  &gt;&gt; No vacancies at all ;  &gt; Aged 55 years and over ;  &gt; Males ;</v>
          </cell>
          <cell r="EX1" t="str">
            <v>Tasmania ;  &gt;&gt; No vacancies at all ;  &gt; Aged 55 years and over ;  &gt; Females ;</v>
          </cell>
          <cell r="EY1" t="str">
            <v>Tasmania ;  &gt;&gt; No vacancies at all ;  &gt;&gt; Aged 55-64 years ;  Persons ;</v>
          </cell>
          <cell r="EZ1" t="str">
            <v>Tasmania ;  &gt;&gt; No vacancies at all ;  &gt;&gt; Aged 55-64 years ;  &gt; Males ;</v>
          </cell>
          <cell r="FA1" t="str">
            <v>Tasmania ;  &gt;&gt; No vacancies at all ;  &gt;&gt; Aged 55-64 years ;  &gt; Females ;</v>
          </cell>
          <cell r="FB1" t="str">
            <v>Tasmania ;  &gt;&gt; No vacancies at all ;  &gt;&gt; Aged 65 years and over ;  Persons ;</v>
          </cell>
          <cell r="FC1" t="str">
            <v>Tasmania ;  &gt;&gt; No vacancies at all ;  &gt;&gt; Aged 65 years and over ;  &gt; Males ;</v>
          </cell>
          <cell r="FD1" t="str">
            <v>Tasmania ;  &gt;&gt; No vacancies at all ;  &gt;&gt; Aged 65 years and over ;  &gt; Females ;</v>
          </cell>
          <cell r="FE1" t="str">
            <v>Tasmania ;  &gt;&gt; No vacancies in line of work ;  Persons ;</v>
          </cell>
          <cell r="FF1" t="str">
            <v>Tasmania ;  &gt;&gt; No vacancies in line of work ;  &gt; Males ;</v>
          </cell>
          <cell r="FG1" t="str">
            <v>Tasmania ;  &gt;&gt; No vacancies in line of work ;  &gt; Females ;</v>
          </cell>
          <cell r="FH1" t="str">
            <v>Tasmania ;  &gt;&gt; No vacancies in line of work ;  Aged 15-64 years ;  Persons ;</v>
          </cell>
          <cell r="FI1" t="str">
            <v>Tasmania ;  &gt;&gt; No vacancies in line of work ;  Aged 15-64 years ;  &gt; Males ;</v>
          </cell>
          <cell r="FJ1" t="str">
            <v>Tasmania ;  &gt;&gt; No vacancies in line of work ;  Aged 15-64 years ;  &gt; Females ;</v>
          </cell>
          <cell r="FK1" t="str">
            <v>Tasmania ;  &gt;&gt; No vacancies in line of work ;  &gt; Aged 15-24 years ;  Persons ;</v>
          </cell>
          <cell r="FL1" t="str">
            <v>Tasmania ;  &gt;&gt; No vacancies in line of work ;  &gt; Aged 15-24 years ;  &gt; Males ;</v>
          </cell>
          <cell r="FM1" t="str">
            <v>Tasmania ;  &gt;&gt; No vacancies in line of work ;  &gt; Aged 15-24 years ;  &gt; Females ;</v>
          </cell>
          <cell r="FN1" t="str">
            <v>Tasmania ;  &gt;&gt; No vacancies in line of work ;  &gt; Aged 25-34 years ;  Persons ;</v>
          </cell>
          <cell r="FO1" t="str">
            <v>Tasmania ;  &gt;&gt; No vacancies in line of work ;  &gt; Aged 25-34 years ;  &gt; Males ;</v>
          </cell>
          <cell r="FP1" t="str">
            <v>Tasmania ;  &gt;&gt; No vacancies in line of work ;  &gt; Aged 25-34 years ;  &gt; Females ;</v>
          </cell>
          <cell r="FQ1" t="str">
            <v>Tasmania ;  &gt;&gt; No vacancies in line of work ;  &gt; Aged 35-44 years ;  Persons ;</v>
          </cell>
          <cell r="FR1" t="str">
            <v>Tasmania ;  &gt;&gt; No vacancies in line of work ;  &gt; Aged 35-44 years ;  &gt; Males ;</v>
          </cell>
          <cell r="FS1" t="str">
            <v>Tasmania ;  &gt;&gt; No vacancies in line of work ;  &gt; Aged 35-44 years ;  &gt; Females ;</v>
          </cell>
          <cell r="FT1" t="str">
            <v>Tasmania ;  &gt;&gt; No vacancies in line of work ;  &gt; Aged 45-54 years ;  Persons ;</v>
          </cell>
          <cell r="FU1" t="str">
            <v>Tasmania ;  &gt;&gt; No vacancies in line of work ;  &gt; Aged 45-54 years ;  &gt; Males ;</v>
          </cell>
          <cell r="FV1" t="str">
            <v>Tasmania ;  &gt;&gt; No vacancies in line of work ;  &gt; Aged 45-54 years ;  &gt; Females ;</v>
          </cell>
          <cell r="FW1" t="str">
            <v>Tasmania ;  &gt;&gt; No vacancies in line of work ;  &gt; Aged 55 years and over ;  Persons ;</v>
          </cell>
          <cell r="FX1" t="str">
            <v>Tasmania ;  &gt;&gt; No vacancies in line of work ;  &gt; Aged 55 years and over ;  &gt; Males ;</v>
          </cell>
          <cell r="FY1" t="str">
            <v>Tasmania ;  &gt;&gt; No vacancies in line of work ;  &gt; Aged 55 years and over ;  &gt; Females ;</v>
          </cell>
          <cell r="FZ1" t="str">
            <v>Tasmania ;  &gt;&gt; No vacancies in line of work ;  &gt;&gt; Aged 55-64 years ;  Persons ;</v>
          </cell>
          <cell r="GA1" t="str">
            <v>Tasmania ;  &gt;&gt; No vacancies in line of work ;  &gt;&gt; Aged 55-64 years ;  &gt; Males ;</v>
          </cell>
          <cell r="GB1" t="str">
            <v>Tasmania ;  &gt;&gt; No vacancies in line of work ;  &gt;&gt; Aged 55-64 years ;  &gt; Females ;</v>
          </cell>
          <cell r="GC1" t="str">
            <v>Tasmania ;  &gt;&gt; No vacancies in line of work ;  &gt;&gt; Aged 65 years and over ;  Persons ;</v>
          </cell>
          <cell r="GD1" t="str">
            <v>Tasmania ;  &gt;&gt; No vacancies in line of work ;  &gt;&gt; Aged 65 years and over ;  &gt; Males ;</v>
          </cell>
          <cell r="GE1" t="str">
            <v>Tasmania ;  &gt;&gt; No vacancies in line of work ;  &gt;&gt; Aged 65 years and over ;  &gt; Females ;</v>
          </cell>
          <cell r="GF1" t="str">
            <v>Tasmania ;  &gt;&gt; Too far to travel or transport problems ;  Persons ;</v>
          </cell>
          <cell r="GG1" t="str">
            <v>Tasmania ;  &gt;&gt; Too far to travel or transport problems ;  &gt; Males ;</v>
          </cell>
          <cell r="GH1" t="str">
            <v>Tasmania ;  &gt;&gt; Too far to travel or transport problems ;  &gt; Females ;</v>
          </cell>
          <cell r="GI1" t="str">
            <v>Tasmania ;  &gt;&gt; Too far to travel or transport problems ;  Aged 15-64 years ;  Persons ;</v>
          </cell>
          <cell r="GJ1" t="str">
            <v>Tasmania ;  &gt;&gt; Too far to travel or transport problems ;  Aged 15-64 years ;  &gt; Males ;</v>
          </cell>
          <cell r="GK1" t="str">
            <v>Tasmania ;  &gt;&gt; Too far to travel or transport problems ;  Aged 15-64 years ;  &gt; Females ;</v>
          </cell>
          <cell r="GL1" t="str">
            <v>Tasmania ;  &gt;&gt; Too far to travel or transport problems ;  &gt; Aged 15-24 years ;  Persons ;</v>
          </cell>
          <cell r="GM1" t="str">
            <v>Tasmania ;  &gt;&gt; Too far to travel or transport problems ;  &gt; Aged 15-24 years ;  &gt; Males ;</v>
          </cell>
          <cell r="GN1" t="str">
            <v>Tasmania ;  &gt;&gt; Too far to travel or transport problems ;  &gt; Aged 15-24 years ;  &gt; Females ;</v>
          </cell>
          <cell r="GO1" t="str">
            <v>Tasmania ;  &gt;&gt; Too far to travel or transport problems ;  &gt; Aged 25-34 years ;  Persons ;</v>
          </cell>
          <cell r="GP1" t="str">
            <v>Tasmania ;  &gt;&gt; Too far to travel or transport problems ;  &gt; Aged 25-34 years ;  &gt; Males ;</v>
          </cell>
          <cell r="GQ1" t="str">
            <v>Tasmania ;  &gt;&gt; Too far to travel or transport problems ;  &gt; Aged 25-34 years ;  &gt; Females ;</v>
          </cell>
          <cell r="GR1" t="str">
            <v>Tasmania ;  &gt;&gt; Too far to travel or transport problems ;  &gt; Aged 35-44 years ;  Persons ;</v>
          </cell>
          <cell r="GS1" t="str">
            <v>Tasmania ;  &gt;&gt; Too far to travel or transport problems ;  &gt; Aged 35-44 years ;  &gt; Males ;</v>
          </cell>
          <cell r="GT1" t="str">
            <v>Tasmania ;  &gt;&gt; Too far to travel or transport problems ;  &gt; Aged 35-44 years ;  &gt; Females ;</v>
          </cell>
          <cell r="GU1" t="str">
            <v>Tasmania ;  &gt;&gt; Too far to travel or transport problems ;  &gt; Aged 45-54 years ;  Persons ;</v>
          </cell>
          <cell r="GV1" t="str">
            <v>Tasmania ;  &gt;&gt; Too far to travel or transport problems ;  &gt; Aged 45-54 years ;  &gt; Males ;</v>
          </cell>
          <cell r="GW1" t="str">
            <v>Tasmania ;  &gt;&gt; Too far to travel or transport problems ;  &gt; Aged 45-54 years ;  &gt; Females ;</v>
          </cell>
          <cell r="GX1" t="str">
            <v>Tasmania ;  &gt;&gt; Too far to travel or transport problems ;  &gt; Aged 55 years and over ;  Persons ;</v>
          </cell>
          <cell r="GY1" t="str">
            <v>Tasmania ;  &gt;&gt; Too far to travel or transport problems ;  &gt; Aged 55 years and over ;  &gt; Males ;</v>
          </cell>
          <cell r="GZ1" t="str">
            <v>Tasmania ;  &gt;&gt; Too far to travel or transport problems ;  &gt; Aged 55 years and over ;  &gt; Females ;</v>
          </cell>
          <cell r="HA1" t="str">
            <v>Tasmania ;  &gt;&gt; Too far to travel or transport problems ;  &gt;&gt; Aged 55-64 years ;  Persons ;</v>
          </cell>
          <cell r="HB1" t="str">
            <v>Tasmania ;  &gt;&gt; Too far to travel or transport problems ;  &gt;&gt; Aged 55-64 years ;  &gt; Males ;</v>
          </cell>
          <cell r="HC1" t="str">
            <v>Tasmania ;  &gt;&gt; Too far to travel or transport problems ;  &gt;&gt; Aged 55-64 years ;  &gt; Females ;</v>
          </cell>
          <cell r="HD1" t="str">
            <v>Tasmania ;  &gt;&gt; Too far to travel or transport problems ;  &gt;&gt; Aged 65 years and over ;  Persons ;</v>
          </cell>
          <cell r="HE1" t="str">
            <v>Tasmania ;  &gt;&gt; Too far to travel or transport problems ;  &gt;&gt; Aged 65 years and over ;  &gt; Males ;</v>
          </cell>
          <cell r="HF1" t="str">
            <v>Tasmania ;  &gt;&gt; Too far to travel or transport problems ;  &gt;&gt; Aged 65 years and over ;  &gt; Females ;</v>
          </cell>
          <cell r="HG1" t="str">
            <v>Tasmania ;  &gt;&gt; Own ill health or disability ;  Persons ;</v>
          </cell>
          <cell r="HH1" t="str">
            <v>Tasmania ;  &gt;&gt; Own ill health or disability ;  &gt; Males ;</v>
          </cell>
          <cell r="HI1" t="str">
            <v>Tasmania ;  &gt;&gt; Own ill health or disability ;  &gt; Females ;</v>
          </cell>
          <cell r="HJ1" t="str">
            <v>Tasmania ;  &gt;&gt; Own ill health or disability ;  Aged 15-64 years ;  Persons ;</v>
          </cell>
          <cell r="HK1" t="str">
            <v>Tasmania ;  &gt;&gt; Own ill health or disability ;  Aged 15-64 years ;  &gt; Males ;</v>
          </cell>
          <cell r="HL1" t="str">
            <v>Tasmania ;  &gt;&gt; Own ill health or disability ;  Aged 15-64 years ;  &gt; Females ;</v>
          </cell>
          <cell r="HM1" t="str">
            <v>Tasmania ;  &gt;&gt; Own ill health or disability ;  &gt; Aged 15-24 years ;  Persons ;</v>
          </cell>
          <cell r="HN1" t="str">
            <v>Tasmania ;  &gt;&gt; Own ill health or disability ;  &gt; Aged 15-24 years ;  &gt; Males ;</v>
          </cell>
          <cell r="HO1" t="str">
            <v>Tasmania ;  &gt;&gt; Own ill health or disability ;  &gt; Aged 15-24 years ;  &gt; Females ;</v>
          </cell>
          <cell r="HP1" t="str">
            <v>Tasmania ;  &gt;&gt; Own ill health or disability ;  &gt; Aged 25-34 years ;  Persons ;</v>
          </cell>
          <cell r="HQ1" t="str">
            <v>Tasmania ;  &gt;&gt; Own ill health or disability ;  &gt; Aged 25-34 years ;  &gt; Males ;</v>
          </cell>
          <cell r="HR1" t="str">
            <v>Tasmania ;  &gt;&gt; Own ill health or disability ;  &gt; Aged 25-34 years ;  &gt; Females ;</v>
          </cell>
          <cell r="HS1" t="str">
            <v>Tasmania ;  &gt;&gt; Own ill health or disability ;  &gt; Aged 35-44 years ;  Persons ;</v>
          </cell>
          <cell r="HT1" t="str">
            <v>Tasmania ;  &gt;&gt; Own ill health or disability ;  &gt; Aged 35-44 years ;  &gt; Males ;</v>
          </cell>
          <cell r="HU1" t="str">
            <v>Tasmania ;  &gt;&gt; Own ill health or disability ;  &gt; Aged 35-44 years ;  &gt; Females ;</v>
          </cell>
          <cell r="HV1" t="str">
            <v>Tasmania ;  &gt;&gt; Own ill health or disability ;  &gt; Aged 45-54 years ;  Persons ;</v>
          </cell>
          <cell r="HW1" t="str">
            <v>Tasmania ;  &gt;&gt; Own ill health or disability ;  &gt; Aged 45-54 years ;  &gt; Males ;</v>
          </cell>
          <cell r="HX1" t="str">
            <v>Tasmania ;  &gt;&gt; Own ill health or disability ;  &gt; Aged 45-54 years ;  &gt; Females ;</v>
          </cell>
          <cell r="HY1" t="str">
            <v>Tasmania ;  &gt;&gt; Own ill health or disability ;  &gt; Aged 55 years and over ;  Persons ;</v>
          </cell>
          <cell r="HZ1" t="str">
            <v>Tasmania ;  &gt;&gt; Own ill health or disability ;  &gt; Aged 55 years and over ;  &gt; Males ;</v>
          </cell>
          <cell r="IA1" t="str">
            <v>Tasmania ;  &gt;&gt; Own ill health or disability ;  &gt; Aged 55 years and over ;  &gt; Females ;</v>
          </cell>
          <cell r="IB1" t="str">
            <v>Tasmania ;  &gt;&gt; Own ill health or disability ;  &gt;&gt; Aged 55-64 years ;  Persons ;</v>
          </cell>
          <cell r="IC1" t="str">
            <v>Tasmania ;  &gt;&gt; Own ill health or disability ;  &gt;&gt; Aged 55-64 years ;  &gt; Males ;</v>
          </cell>
          <cell r="ID1" t="str">
            <v>Tasmania ;  &gt;&gt; Own ill health or disability ;  &gt;&gt; Aged 55-64 years ;  &gt; Females ;</v>
          </cell>
          <cell r="IE1" t="str">
            <v>Tasmania ;  &gt;&gt; Own ill health or disability ;  &gt;&gt; Aged 65 years and over ;  Persons ;</v>
          </cell>
          <cell r="IF1" t="str">
            <v>Tasmania ;  &gt;&gt; Own ill health or disability ;  &gt;&gt; Aged 65 years and over ;  &gt; Males ;</v>
          </cell>
          <cell r="IG1" t="str">
            <v>Tasmania ;  &gt;&gt; Own ill health or disability ;  &gt;&gt; Aged 65 years and over ;  &gt; Females ;</v>
          </cell>
          <cell r="IH1" t="str">
            <v>Tasmania ;  &gt;&gt; Language difficulties ;  Persons ;</v>
          </cell>
          <cell r="II1" t="str">
            <v>Tasmania ;  &gt;&gt; Language difficulties ;  &gt; Males ;</v>
          </cell>
          <cell r="IJ1" t="str">
            <v>Tasmania ;  &gt;&gt; Language difficulties ;  &gt; Females ;</v>
          </cell>
          <cell r="IK1" t="str">
            <v>Tasmania ;  &gt;&gt; Language difficulties ;  Aged 15-64 years ;  Persons ;</v>
          </cell>
          <cell r="IL1" t="str">
            <v>Tasmania ;  &gt;&gt; Language difficulties ;  Aged 15-64 years ;  &gt; Males ;</v>
          </cell>
          <cell r="IM1" t="str">
            <v>Tasmania ;  &gt;&gt; Language difficulties ;  Aged 15-64 years ;  &gt; Females ;</v>
          </cell>
          <cell r="IN1" t="str">
            <v>Tasmania ;  &gt;&gt; Language difficulties ;  &gt; Aged 15-24 years ;  Persons ;</v>
          </cell>
          <cell r="IO1" t="str">
            <v>Tasmania ;  &gt;&gt; Language difficulties ;  &gt; Aged 15-24 years ;  &gt; Males ;</v>
          </cell>
          <cell r="IP1" t="str">
            <v>Tasmania ;  &gt;&gt; Language difficulties ;  &gt; Aged 15-24 years ;  &gt; Females ;</v>
          </cell>
          <cell r="IQ1" t="str">
            <v>Tasmania ;  &gt;&gt; Language difficulties ;  &gt; Aged 25-34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A126233986C</v>
          </cell>
          <cell r="C10" t="str">
            <v>A126248242R</v>
          </cell>
          <cell r="D10" t="str">
            <v>A126241114V</v>
          </cell>
          <cell r="E10" t="str">
            <v>A126233626X</v>
          </cell>
          <cell r="F10" t="str">
            <v>A126247882V</v>
          </cell>
          <cell r="G10" t="str">
            <v>A126240754X</v>
          </cell>
          <cell r="H10" t="str">
            <v>A126234130L</v>
          </cell>
          <cell r="I10" t="str">
            <v>A126248386A</v>
          </cell>
          <cell r="J10" t="str">
            <v>A126241258F</v>
          </cell>
          <cell r="K10" t="str">
            <v>A126233698K</v>
          </cell>
          <cell r="L10" t="str">
            <v>A126247954V</v>
          </cell>
          <cell r="M10" t="str">
            <v>A126240826X</v>
          </cell>
          <cell r="N10" t="str">
            <v>A126233842T</v>
          </cell>
          <cell r="O10" t="str">
            <v>A126248098J</v>
          </cell>
          <cell r="P10" t="str">
            <v>A126240970T</v>
          </cell>
          <cell r="Q10" t="str">
            <v>A126233482X</v>
          </cell>
          <cell r="R10" t="str">
            <v>A126247738A</v>
          </cell>
          <cell r="S10" t="str">
            <v>A126240610L</v>
          </cell>
          <cell r="T10" t="str">
            <v>A126234202L</v>
          </cell>
          <cell r="U10" t="str">
            <v>A126248458A</v>
          </cell>
          <cell r="V10" t="str">
            <v>A126241330L</v>
          </cell>
          <cell r="W10" t="str">
            <v>A126233914T</v>
          </cell>
          <cell r="X10" t="str">
            <v>A126248170R</v>
          </cell>
          <cell r="Y10" t="str">
            <v>A126241042V</v>
          </cell>
          <cell r="Z10" t="str">
            <v>A126233558J</v>
          </cell>
          <cell r="AA10" t="str">
            <v>A126247814T</v>
          </cell>
          <cell r="AB10" t="str">
            <v>A126240686J</v>
          </cell>
          <cell r="AC10" t="str">
            <v>A126233990V</v>
          </cell>
          <cell r="AD10" t="str">
            <v>A126248246X</v>
          </cell>
          <cell r="AE10" t="str">
            <v>A126241118C</v>
          </cell>
          <cell r="AF10" t="str">
            <v>A126233630R</v>
          </cell>
          <cell r="AG10" t="str">
            <v>A126247886C</v>
          </cell>
          <cell r="AH10" t="str">
            <v>A126240758J</v>
          </cell>
          <cell r="AI10" t="str">
            <v>A126234134W</v>
          </cell>
          <cell r="AJ10" t="str">
            <v>A126248390T</v>
          </cell>
          <cell r="AK10" t="str">
            <v>A126241262W</v>
          </cell>
          <cell r="AL10" t="str">
            <v>A126233702R</v>
          </cell>
          <cell r="AM10" t="str">
            <v>A126247958C</v>
          </cell>
          <cell r="AN10" t="str">
            <v>A126240830R</v>
          </cell>
          <cell r="AO10" t="str">
            <v>A126233846A</v>
          </cell>
          <cell r="AP10" t="str">
            <v>A126248102L</v>
          </cell>
          <cell r="AQ10" t="str">
            <v>A126240974A</v>
          </cell>
          <cell r="AR10" t="str">
            <v>A126233486J</v>
          </cell>
          <cell r="AS10" t="str">
            <v>A126247742T</v>
          </cell>
          <cell r="AT10" t="str">
            <v>A126240614W</v>
          </cell>
          <cell r="AU10" t="str">
            <v>A126234206W</v>
          </cell>
          <cell r="AV10" t="str">
            <v>A126248462T</v>
          </cell>
          <cell r="AW10" t="str">
            <v>A126241334W</v>
          </cell>
          <cell r="AX10" t="str">
            <v>A126233918A</v>
          </cell>
          <cell r="AY10" t="str">
            <v>A126248174X</v>
          </cell>
          <cell r="AZ10" t="str">
            <v>A126241046C</v>
          </cell>
          <cell r="BA10" t="str">
            <v>A126233522F</v>
          </cell>
          <cell r="BB10" t="str">
            <v>A126247778V</v>
          </cell>
          <cell r="BC10" t="str">
            <v>A126240650F</v>
          </cell>
          <cell r="BD10" t="str">
            <v>A126233954K</v>
          </cell>
          <cell r="BE10" t="str">
            <v>A126248210W</v>
          </cell>
          <cell r="BF10" t="str">
            <v>A126241082L</v>
          </cell>
          <cell r="BG10" t="str">
            <v>A126233594T</v>
          </cell>
          <cell r="BH10" t="str">
            <v>A126247850A</v>
          </cell>
          <cell r="BI10" t="str">
            <v>A126240722F</v>
          </cell>
          <cell r="BJ10" t="str">
            <v>A126234098X</v>
          </cell>
          <cell r="BK10" t="str">
            <v>A126248354J</v>
          </cell>
          <cell r="BL10" t="str">
            <v>A126241226L</v>
          </cell>
          <cell r="BM10" t="str">
            <v>A126233666T</v>
          </cell>
          <cell r="BN10" t="str">
            <v>A126247922A</v>
          </cell>
          <cell r="BO10" t="str">
            <v>A126240794T</v>
          </cell>
          <cell r="BP10" t="str">
            <v>A126233810X</v>
          </cell>
          <cell r="BQ10" t="str">
            <v>A126248066R</v>
          </cell>
          <cell r="BR10" t="str">
            <v>A126240938T</v>
          </cell>
          <cell r="BS10" t="str">
            <v>A126233450F</v>
          </cell>
          <cell r="BT10" t="str">
            <v>A126247706J</v>
          </cell>
          <cell r="BU10" t="str">
            <v>A126240578X</v>
          </cell>
          <cell r="BV10" t="str">
            <v>A126234170F</v>
          </cell>
          <cell r="BW10" t="str">
            <v>A126248426J</v>
          </cell>
          <cell r="BX10" t="str">
            <v>A126241298X</v>
          </cell>
          <cell r="BY10" t="str">
            <v>A126233882K</v>
          </cell>
          <cell r="BZ10" t="str">
            <v>A126248138R</v>
          </cell>
          <cell r="CA10" t="str">
            <v>A126241010A</v>
          </cell>
          <cell r="CB10" t="str">
            <v>A126233526R</v>
          </cell>
          <cell r="CC10" t="str">
            <v>A126247782K</v>
          </cell>
          <cell r="CD10" t="str">
            <v>A126240654R</v>
          </cell>
          <cell r="CE10" t="str">
            <v>A126233958V</v>
          </cell>
          <cell r="CF10" t="str">
            <v>A126248214F</v>
          </cell>
          <cell r="CG10" t="str">
            <v>A126241086W</v>
          </cell>
          <cell r="CH10" t="str">
            <v>A126233598A</v>
          </cell>
          <cell r="CI10" t="str">
            <v>A126247854K</v>
          </cell>
          <cell r="CJ10" t="str">
            <v>A126240726R</v>
          </cell>
          <cell r="CK10" t="str">
            <v>A126234102C</v>
          </cell>
          <cell r="CL10" t="str">
            <v>A126248358T</v>
          </cell>
          <cell r="CM10" t="str">
            <v>A126241230C</v>
          </cell>
          <cell r="CN10" t="str">
            <v>A126233670J</v>
          </cell>
          <cell r="CO10" t="str">
            <v>A126247926K</v>
          </cell>
          <cell r="CP10" t="str">
            <v>A126240798A</v>
          </cell>
          <cell r="CQ10" t="str">
            <v>A126233814J</v>
          </cell>
          <cell r="CR10" t="str">
            <v>A126248070F</v>
          </cell>
          <cell r="CS10" t="str">
            <v>A126240942J</v>
          </cell>
          <cell r="CT10" t="str">
            <v>A126233454R</v>
          </cell>
          <cell r="CU10" t="str">
            <v>A126247710X</v>
          </cell>
          <cell r="CV10" t="str">
            <v>A126240582R</v>
          </cell>
          <cell r="CW10" t="str">
            <v>A126234174R</v>
          </cell>
          <cell r="CX10" t="str">
            <v>A126248430X</v>
          </cell>
          <cell r="CY10" t="str">
            <v>A126241302C</v>
          </cell>
          <cell r="CZ10" t="str">
            <v>A126233886V</v>
          </cell>
          <cell r="DA10" t="str">
            <v>A126248142F</v>
          </cell>
          <cell r="DB10" t="str">
            <v>A126241014K</v>
          </cell>
          <cell r="DC10" t="str">
            <v>A126233542R</v>
          </cell>
          <cell r="DD10" t="str">
            <v>A126247798C</v>
          </cell>
          <cell r="DE10" t="str">
            <v>A126240670R</v>
          </cell>
          <cell r="DF10" t="str">
            <v>A126233974V</v>
          </cell>
          <cell r="DG10" t="str">
            <v>A126248230F</v>
          </cell>
          <cell r="DH10" t="str">
            <v>A126241102K</v>
          </cell>
          <cell r="DI10" t="str">
            <v>A126233614R</v>
          </cell>
          <cell r="DJ10" t="str">
            <v>A126247870K</v>
          </cell>
          <cell r="DK10" t="str">
            <v>A126240742R</v>
          </cell>
          <cell r="DL10" t="str">
            <v>A126234118W</v>
          </cell>
          <cell r="DM10" t="str">
            <v>A126248374T</v>
          </cell>
          <cell r="DN10" t="str">
            <v>A126241246W</v>
          </cell>
          <cell r="DO10" t="str">
            <v>A126233686A</v>
          </cell>
          <cell r="DP10" t="str">
            <v>A126247942K</v>
          </cell>
          <cell r="DQ10" t="str">
            <v>A126240814R</v>
          </cell>
          <cell r="DR10" t="str">
            <v>A126233830J</v>
          </cell>
          <cell r="DS10" t="str">
            <v>A126248086X</v>
          </cell>
          <cell r="DT10" t="str">
            <v>A126240958A</v>
          </cell>
          <cell r="DU10" t="str">
            <v>A126233470R</v>
          </cell>
          <cell r="DV10" t="str">
            <v>A126247726T</v>
          </cell>
          <cell r="DW10" t="str">
            <v>A126240598J</v>
          </cell>
          <cell r="DX10" t="str">
            <v>A126234190R</v>
          </cell>
          <cell r="DY10" t="str">
            <v>A126248446T</v>
          </cell>
          <cell r="DZ10" t="str">
            <v>A126241318W</v>
          </cell>
          <cell r="EA10" t="str">
            <v>A126233902J</v>
          </cell>
          <cell r="EB10" t="str">
            <v>A126248158X</v>
          </cell>
          <cell r="EC10" t="str">
            <v>A126241030K</v>
          </cell>
          <cell r="ED10" t="str">
            <v>A126233510W</v>
          </cell>
          <cell r="EE10" t="str">
            <v>A126247766K</v>
          </cell>
          <cell r="EF10" t="str">
            <v>A126240638R</v>
          </cell>
          <cell r="EG10" t="str">
            <v>A126233942A</v>
          </cell>
          <cell r="EH10" t="str">
            <v>A126248198T</v>
          </cell>
          <cell r="EI10" t="str">
            <v>A126241070C</v>
          </cell>
          <cell r="EJ10" t="str">
            <v>A126233582J</v>
          </cell>
          <cell r="EK10" t="str">
            <v>A126247838K</v>
          </cell>
          <cell r="EL10" t="str">
            <v>A126240710W</v>
          </cell>
          <cell r="EM10" t="str">
            <v>A126234086R</v>
          </cell>
          <cell r="EN10" t="str">
            <v>A126248342X</v>
          </cell>
          <cell r="EO10" t="str">
            <v>A126241214C</v>
          </cell>
          <cell r="EP10" t="str">
            <v>A126233654J</v>
          </cell>
          <cell r="EQ10" t="str">
            <v>A126247910T</v>
          </cell>
          <cell r="ER10" t="str">
            <v>A126240782J</v>
          </cell>
          <cell r="ES10" t="str">
            <v>A126233798V</v>
          </cell>
          <cell r="ET10" t="str">
            <v>A126248054F</v>
          </cell>
          <cell r="EU10" t="str">
            <v>A126240926J</v>
          </cell>
          <cell r="EV10" t="str">
            <v>A126233438R</v>
          </cell>
          <cell r="EW10" t="str">
            <v>A126247694K</v>
          </cell>
          <cell r="EX10" t="str">
            <v>A126240566R</v>
          </cell>
          <cell r="EY10" t="str">
            <v>A126234158R</v>
          </cell>
          <cell r="EZ10" t="str">
            <v>A126248414X</v>
          </cell>
          <cell r="FA10" t="str">
            <v>A126241286R</v>
          </cell>
          <cell r="FB10" t="str">
            <v>A126233870A</v>
          </cell>
          <cell r="FC10" t="str">
            <v>A126248126F</v>
          </cell>
          <cell r="FD10" t="str">
            <v>A126240998V</v>
          </cell>
          <cell r="FE10" t="str">
            <v>A126233562X</v>
          </cell>
          <cell r="FF10" t="str">
            <v>A126247818A</v>
          </cell>
          <cell r="FG10" t="str">
            <v>A126240690X</v>
          </cell>
          <cell r="FH10" t="str">
            <v>A126233994C</v>
          </cell>
          <cell r="FI10" t="str">
            <v>A126248250R</v>
          </cell>
          <cell r="FJ10" t="str">
            <v>A126241122V</v>
          </cell>
          <cell r="FK10" t="str">
            <v>A126233634X</v>
          </cell>
          <cell r="FL10" t="str">
            <v>A126247890V</v>
          </cell>
          <cell r="FM10" t="str">
            <v>A126240762X</v>
          </cell>
          <cell r="FN10" t="str">
            <v>A126234138F</v>
          </cell>
          <cell r="FO10" t="str">
            <v>A126248394A</v>
          </cell>
          <cell r="FP10" t="str">
            <v>A126241266F</v>
          </cell>
          <cell r="FQ10" t="str">
            <v>A126233706X</v>
          </cell>
          <cell r="FR10" t="str">
            <v>A126247962V</v>
          </cell>
          <cell r="FS10" t="str">
            <v>A126240834X</v>
          </cell>
          <cell r="FT10" t="str">
            <v>A126233850T</v>
          </cell>
          <cell r="FU10" t="str">
            <v>A126248106W</v>
          </cell>
          <cell r="FV10" t="str">
            <v>A126240978K</v>
          </cell>
          <cell r="FW10" t="str">
            <v>A126233490X</v>
          </cell>
          <cell r="FX10" t="str">
            <v>A126247746A</v>
          </cell>
          <cell r="FY10" t="str">
            <v>A126240618F</v>
          </cell>
          <cell r="FZ10" t="str">
            <v>A126234210L</v>
          </cell>
          <cell r="GA10" t="str">
            <v>A126248466A</v>
          </cell>
          <cell r="GB10" t="str">
            <v>A126241338F</v>
          </cell>
          <cell r="GC10" t="str">
            <v>A126233922T</v>
          </cell>
          <cell r="GD10" t="str">
            <v>A126248178J</v>
          </cell>
          <cell r="GE10" t="str">
            <v>A126241050V</v>
          </cell>
          <cell r="GF10" t="str">
            <v>A126233546X</v>
          </cell>
          <cell r="GG10" t="str">
            <v>A126247802J</v>
          </cell>
          <cell r="GH10" t="str">
            <v>A126240674X</v>
          </cell>
          <cell r="GI10" t="str">
            <v>A126233978C</v>
          </cell>
          <cell r="GJ10" t="str">
            <v>A126248234R</v>
          </cell>
          <cell r="GK10" t="str">
            <v>A126241106V</v>
          </cell>
          <cell r="GL10" t="str">
            <v>A126233618X</v>
          </cell>
          <cell r="GM10" t="str">
            <v>A126247874V</v>
          </cell>
          <cell r="GN10" t="str">
            <v>A126240746X</v>
          </cell>
          <cell r="GO10" t="str">
            <v>A126234122L</v>
          </cell>
          <cell r="GP10" t="str">
            <v>A126248378A</v>
          </cell>
          <cell r="GQ10" t="str">
            <v>A126241250L</v>
          </cell>
          <cell r="GR10" t="str">
            <v>A126233690T</v>
          </cell>
          <cell r="GS10" t="str">
            <v>A126247946V</v>
          </cell>
          <cell r="GT10" t="str">
            <v>A126240818X</v>
          </cell>
          <cell r="GU10" t="str">
            <v>A126233834T</v>
          </cell>
          <cell r="GV10" t="str">
            <v>A126248090R</v>
          </cell>
          <cell r="GW10" t="str">
            <v>A126240962T</v>
          </cell>
          <cell r="GX10" t="str">
            <v>A126233474X</v>
          </cell>
          <cell r="GY10" t="str">
            <v>A126247730J</v>
          </cell>
          <cell r="GZ10" t="str">
            <v>A126240602L</v>
          </cell>
          <cell r="HA10" t="str">
            <v>A126234194X</v>
          </cell>
          <cell r="HB10" t="str">
            <v>A126248450J</v>
          </cell>
          <cell r="HC10" t="str">
            <v>A126241322L</v>
          </cell>
          <cell r="HD10" t="str">
            <v>A126233906T</v>
          </cell>
          <cell r="HE10" t="str">
            <v>A126248162R</v>
          </cell>
          <cell r="HF10" t="str">
            <v>A126241034V</v>
          </cell>
          <cell r="HG10" t="str">
            <v>A126233566J</v>
          </cell>
          <cell r="HH10" t="str">
            <v>A126247822T</v>
          </cell>
          <cell r="HI10" t="str">
            <v>A126240694J</v>
          </cell>
          <cell r="HJ10" t="str">
            <v>A126233998L</v>
          </cell>
          <cell r="HK10" t="str">
            <v>A126248254X</v>
          </cell>
          <cell r="HL10" t="str">
            <v>A126241126C</v>
          </cell>
          <cell r="HM10" t="str">
            <v>A126233638J</v>
          </cell>
          <cell r="HN10" t="str">
            <v>A126247894C</v>
          </cell>
          <cell r="HO10" t="str">
            <v>A126240766J</v>
          </cell>
          <cell r="HP10" t="str">
            <v>A126234142W</v>
          </cell>
          <cell r="HQ10" t="str">
            <v>A126248398K</v>
          </cell>
          <cell r="HR10" t="str">
            <v>A126241270W</v>
          </cell>
          <cell r="HS10" t="str">
            <v>A126233710R</v>
          </cell>
          <cell r="HT10" t="str">
            <v>A126247966C</v>
          </cell>
          <cell r="HU10" t="str">
            <v>A126240838J</v>
          </cell>
          <cell r="HV10" t="str">
            <v>A126233854A</v>
          </cell>
          <cell r="HW10" t="str">
            <v>A126248110L</v>
          </cell>
          <cell r="HX10" t="str">
            <v>A126240982A</v>
          </cell>
          <cell r="HY10" t="str">
            <v>A126233494J</v>
          </cell>
          <cell r="HZ10" t="str">
            <v>A126247750T</v>
          </cell>
          <cell r="IA10" t="str">
            <v>A126240622W</v>
          </cell>
          <cell r="IB10" t="str">
            <v>A126234214W</v>
          </cell>
          <cell r="IC10" t="str">
            <v>A126248470T</v>
          </cell>
          <cell r="ID10" t="str">
            <v>A126241342W</v>
          </cell>
          <cell r="IE10" t="str">
            <v>A126233926A</v>
          </cell>
          <cell r="IF10" t="str">
            <v>A126248182X</v>
          </cell>
          <cell r="IG10" t="str">
            <v>A126241054C</v>
          </cell>
          <cell r="IH10" t="str">
            <v>A126233514F</v>
          </cell>
          <cell r="II10" t="str">
            <v>A126247770A</v>
          </cell>
          <cell r="IJ10" t="str">
            <v>A126240642F</v>
          </cell>
          <cell r="IK10" t="str">
            <v>A126233946K</v>
          </cell>
          <cell r="IL10" t="str">
            <v>A126248202W</v>
          </cell>
          <cell r="IM10" t="str">
            <v>A126241074L</v>
          </cell>
          <cell r="IN10" t="str">
            <v>A126233586T</v>
          </cell>
          <cell r="IO10" t="str">
            <v>A126247842A</v>
          </cell>
          <cell r="IP10" t="str">
            <v>A126240714F</v>
          </cell>
          <cell r="IQ10" t="str">
            <v>A126234090F</v>
          </cell>
        </row>
        <row r="11">
          <cell r="B11">
            <v>1.07</v>
          </cell>
          <cell r="C11">
            <v>0.85199999999999998</v>
          </cell>
          <cell r="D11">
            <v>0.218</v>
          </cell>
          <cell r="E11">
            <v>0.76700000000000002</v>
          </cell>
          <cell r="F11">
            <v>0.54900000000000004</v>
          </cell>
          <cell r="G11">
            <v>0.218</v>
          </cell>
          <cell r="H11">
            <v>0.152</v>
          </cell>
          <cell r="I11">
            <v>0.152</v>
          </cell>
          <cell r="J11">
            <v>0</v>
          </cell>
          <cell r="K11">
            <v>0.151</v>
          </cell>
          <cell r="L11">
            <v>0.151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0.63300000000000001</v>
          </cell>
          <cell r="AA11">
            <v>0.308</v>
          </cell>
          <cell r="AB11">
            <v>0.32500000000000001</v>
          </cell>
          <cell r="AC11">
            <v>0.63300000000000001</v>
          </cell>
          <cell r="AD11">
            <v>0.308</v>
          </cell>
          <cell r="AE11">
            <v>0.32500000000000001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0.19800000000000001</v>
          </cell>
          <cell r="AM11">
            <v>0.107</v>
          </cell>
          <cell r="AN11">
            <v>0.09</v>
          </cell>
          <cell r="AO11">
            <v>9.2999999999999999E-2</v>
          </cell>
          <cell r="AP11">
            <v>9.2999999999999999E-2</v>
          </cell>
          <cell r="AQ11">
            <v>0</v>
          </cell>
          <cell r="AR11">
            <v>0.34200000000000003</v>
          </cell>
          <cell r="AS11">
            <v>0.107</v>
          </cell>
          <cell r="AT11">
            <v>0.23400000000000001</v>
          </cell>
          <cell r="AU11">
            <v>0.34200000000000003</v>
          </cell>
          <cell r="AV11">
            <v>0.107</v>
          </cell>
          <cell r="AW11">
            <v>0.23400000000000001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0.63300000000000001</v>
          </cell>
          <cell r="CC11">
            <v>0.308</v>
          </cell>
          <cell r="CD11">
            <v>0.32500000000000001</v>
          </cell>
          <cell r="CE11">
            <v>0.63300000000000001</v>
          </cell>
          <cell r="CF11">
            <v>0.308</v>
          </cell>
          <cell r="CG11">
            <v>0.32500000000000001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0.19800000000000001</v>
          </cell>
          <cell r="CO11">
            <v>0.107</v>
          </cell>
          <cell r="CP11">
            <v>0.09</v>
          </cell>
          <cell r="CQ11">
            <v>9.2999999999999999E-2</v>
          </cell>
          <cell r="CR11">
            <v>9.2999999999999999E-2</v>
          </cell>
          <cell r="CS11">
            <v>0</v>
          </cell>
          <cell r="CT11">
            <v>0.34200000000000003</v>
          </cell>
          <cell r="CU11">
            <v>0.107</v>
          </cell>
          <cell r="CV11">
            <v>0.23400000000000001</v>
          </cell>
          <cell r="CW11">
            <v>0.34200000000000003</v>
          </cell>
          <cell r="CX11">
            <v>0.107</v>
          </cell>
          <cell r="CY11">
            <v>0.23400000000000001</v>
          </cell>
          <cell r="CZ11">
            <v>0</v>
          </cell>
          <cell r="DA11">
            <v>0</v>
          </cell>
          <cell r="DB11">
            <v>0</v>
          </cell>
          <cell r="DC11">
            <v>1.4359999999999999</v>
          </cell>
          <cell r="DD11">
            <v>0.98899999999999999</v>
          </cell>
          <cell r="DE11">
            <v>0.44600000000000001</v>
          </cell>
          <cell r="DF11">
            <v>1.4359999999999999</v>
          </cell>
          <cell r="DG11">
            <v>0.98899999999999999</v>
          </cell>
          <cell r="DH11">
            <v>0.44600000000000001</v>
          </cell>
          <cell r="DI11">
            <v>1.087</v>
          </cell>
          <cell r="DJ11">
            <v>0.83</v>
          </cell>
          <cell r="DK11">
            <v>0.25800000000000001</v>
          </cell>
          <cell r="DL11">
            <v>0.189</v>
          </cell>
          <cell r="DM11">
            <v>0</v>
          </cell>
          <cell r="DN11">
            <v>0.189</v>
          </cell>
          <cell r="DO11">
            <v>0.16</v>
          </cell>
          <cell r="DP11">
            <v>0.16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1.139</v>
          </cell>
          <cell r="EE11">
            <v>0.93600000000000005</v>
          </cell>
          <cell r="EF11">
            <v>0.20399999999999999</v>
          </cell>
          <cell r="EG11">
            <v>1.139</v>
          </cell>
          <cell r="EH11">
            <v>0.93600000000000005</v>
          </cell>
          <cell r="EI11">
            <v>0.20399999999999999</v>
          </cell>
          <cell r="EJ11">
            <v>8.8999999999999996E-2</v>
          </cell>
          <cell r="EK11">
            <v>8.8999999999999996E-2</v>
          </cell>
          <cell r="EL11">
            <v>0</v>
          </cell>
          <cell r="EM11">
            <v>0.2</v>
          </cell>
          <cell r="EN11">
            <v>0.2</v>
          </cell>
          <cell r="EO11">
            <v>0</v>
          </cell>
          <cell r="EP11">
            <v>0.37</v>
          </cell>
          <cell r="EQ11">
            <v>0.37</v>
          </cell>
          <cell r="ER11">
            <v>0</v>
          </cell>
          <cell r="ES11">
            <v>0.35099999999999998</v>
          </cell>
          <cell r="ET11">
            <v>0.14699999999999999</v>
          </cell>
          <cell r="EU11">
            <v>0.20399999999999999</v>
          </cell>
          <cell r="EV11">
            <v>0.13</v>
          </cell>
          <cell r="EW11">
            <v>0.13</v>
          </cell>
          <cell r="EX11">
            <v>0</v>
          </cell>
          <cell r="EY11">
            <v>0.13</v>
          </cell>
          <cell r="EZ11">
            <v>0.13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1.6879999999999999</v>
          </cell>
          <cell r="FF11">
            <v>0.56000000000000005</v>
          </cell>
          <cell r="FG11">
            <v>1.1279999999999999</v>
          </cell>
          <cell r="FH11">
            <v>1.6879999999999999</v>
          </cell>
          <cell r="FI11">
            <v>0.56000000000000005</v>
          </cell>
          <cell r="FJ11">
            <v>1.1279999999999999</v>
          </cell>
          <cell r="FK11">
            <v>0.28000000000000003</v>
          </cell>
          <cell r="FL11">
            <v>0</v>
          </cell>
          <cell r="FM11">
            <v>0.28000000000000003</v>
          </cell>
          <cell r="FN11">
            <v>0</v>
          </cell>
          <cell r="FO11">
            <v>0</v>
          </cell>
          <cell r="FP11">
            <v>0</v>
          </cell>
          <cell r="FQ11">
            <v>0.746</v>
          </cell>
          <cell r="FR11">
            <v>0.12</v>
          </cell>
          <cell r="FS11">
            <v>0.626</v>
          </cell>
          <cell r="FT11">
            <v>0.17199999999999999</v>
          </cell>
          <cell r="FU11">
            <v>0.17199999999999999</v>
          </cell>
          <cell r="FV11">
            <v>0</v>
          </cell>
          <cell r="FW11">
            <v>0.49</v>
          </cell>
          <cell r="FX11">
            <v>0.26800000000000002</v>
          </cell>
          <cell r="FY11">
            <v>0.222</v>
          </cell>
          <cell r="FZ11">
            <v>0.49</v>
          </cell>
          <cell r="GA11">
            <v>0.26800000000000002</v>
          </cell>
          <cell r="GB11">
            <v>0.222</v>
          </cell>
          <cell r="GC11">
            <v>0</v>
          </cell>
          <cell r="GD11">
            <v>0</v>
          </cell>
          <cell r="GE11">
            <v>0</v>
          </cell>
          <cell r="GF11">
            <v>1.1479999999999999</v>
          </cell>
          <cell r="GG11">
            <v>0.56599999999999995</v>
          </cell>
          <cell r="GH11">
            <v>0.58199999999999996</v>
          </cell>
          <cell r="GI11">
            <v>1.1479999999999999</v>
          </cell>
          <cell r="GJ11">
            <v>0.56599999999999995</v>
          </cell>
          <cell r="GK11">
            <v>0.58199999999999996</v>
          </cell>
          <cell r="GL11">
            <v>0.89800000000000002</v>
          </cell>
          <cell r="GM11">
            <v>0.56599999999999995</v>
          </cell>
          <cell r="GN11">
            <v>0.33200000000000002</v>
          </cell>
          <cell r="GO11">
            <v>0.25</v>
          </cell>
          <cell r="GP11">
            <v>0</v>
          </cell>
          <cell r="GQ11">
            <v>0.25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1.401</v>
          </cell>
          <cell r="HH11">
            <v>0.90100000000000002</v>
          </cell>
          <cell r="HI11">
            <v>0.501</v>
          </cell>
          <cell r="HJ11">
            <v>1.401</v>
          </cell>
          <cell r="HK11">
            <v>0.90100000000000002</v>
          </cell>
          <cell r="HL11">
            <v>0.501</v>
          </cell>
          <cell r="HM11">
            <v>0.49099999999999999</v>
          </cell>
          <cell r="HN11">
            <v>0.38800000000000001</v>
          </cell>
          <cell r="HO11">
            <v>0.10299999999999999</v>
          </cell>
          <cell r="HP11">
            <v>0.189</v>
          </cell>
          <cell r="HQ11">
            <v>0</v>
          </cell>
          <cell r="HR11">
            <v>0.189</v>
          </cell>
          <cell r="HS11">
            <v>0.36099999999999999</v>
          </cell>
          <cell r="HT11">
            <v>0.36099999999999999</v>
          </cell>
          <cell r="HU11">
            <v>0</v>
          </cell>
          <cell r="HV11">
            <v>0.20799999999999999</v>
          </cell>
          <cell r="HW11">
            <v>0</v>
          </cell>
          <cell r="HX11">
            <v>0.20799999999999999</v>
          </cell>
          <cell r="HY11">
            <v>0.152</v>
          </cell>
          <cell r="HZ11">
            <v>0.152</v>
          </cell>
          <cell r="IA11">
            <v>0</v>
          </cell>
          <cell r="IB11">
            <v>0.152</v>
          </cell>
          <cell r="IC11">
            <v>0.152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0.371</v>
          </cell>
          <cell r="II11">
            <v>0.2</v>
          </cell>
          <cell r="IJ11">
            <v>0.17100000000000001</v>
          </cell>
          <cell r="IK11">
            <v>0.371</v>
          </cell>
          <cell r="IL11">
            <v>0.2</v>
          </cell>
          <cell r="IM11">
            <v>0.17100000000000001</v>
          </cell>
          <cell r="IN11">
            <v>0</v>
          </cell>
          <cell r="IO11">
            <v>0</v>
          </cell>
          <cell r="IP11">
            <v>0</v>
          </cell>
          <cell r="IQ11">
            <v>0.371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6">
        <row r="1">
          <cell r="B1" t="str">
            <v>Tasmania ;  &gt;&gt; Language difficulties ;  &gt; Aged 25-34 years ;  &gt; Males ;</v>
          </cell>
          <cell r="C1" t="str">
            <v>Tasmania ;  &gt;&gt; Language difficulties ;  &gt; Aged 25-34 years ;  &gt; Females ;</v>
          </cell>
          <cell r="D1" t="str">
            <v>Tasmania ;  &gt;&gt; Language difficulties ;  &gt; Aged 35-44 years ;  Persons ;</v>
          </cell>
          <cell r="E1" t="str">
            <v>Tasmania ;  &gt;&gt; Language difficulties ;  &gt; Aged 35-44 years ;  &gt; Males ;</v>
          </cell>
          <cell r="F1" t="str">
            <v>Tasmania ;  &gt;&gt; Language difficulties ;  &gt; Aged 35-44 years ;  &gt; Females ;</v>
          </cell>
          <cell r="G1" t="str">
            <v>Tasmania ;  &gt;&gt; Language difficulties ;  &gt; Aged 45-54 years ;  Persons ;</v>
          </cell>
          <cell r="H1" t="str">
            <v>Tasmania ;  &gt;&gt; Language difficulties ;  &gt; Aged 45-54 years ;  &gt; Males ;</v>
          </cell>
          <cell r="I1" t="str">
            <v>Tasmania ;  &gt;&gt; Language difficulties ;  &gt; Aged 45-54 years ;  &gt; Females ;</v>
          </cell>
          <cell r="J1" t="str">
            <v>Tasmania ;  &gt;&gt; Language difficulties ;  &gt; Aged 55 years and over ;  Persons ;</v>
          </cell>
          <cell r="K1" t="str">
            <v>Tasmania ;  &gt;&gt; Language difficulties ;  &gt; Aged 55 years and over ;  &gt; Males ;</v>
          </cell>
          <cell r="L1" t="str">
            <v>Tasmania ;  &gt;&gt; Language difficulties ;  &gt; Aged 55 years and over ;  &gt; Females ;</v>
          </cell>
          <cell r="M1" t="str">
            <v>Tasmania ;  &gt;&gt; Language difficulties ;  &gt;&gt; Aged 55-64 years ;  Persons ;</v>
          </cell>
          <cell r="N1" t="str">
            <v>Tasmania ;  &gt;&gt; Language difficulties ;  &gt;&gt; Aged 55-64 years ;  &gt; Males ;</v>
          </cell>
          <cell r="O1" t="str">
            <v>Tasmania ;  &gt;&gt; Language difficulties ;  &gt;&gt; Aged 55-64 years ;  &gt; Females ;</v>
          </cell>
          <cell r="P1" t="str">
            <v>Tasmania ;  &gt;&gt; Language difficulties ;  &gt;&gt; Aged 65 years and over ;  Persons ;</v>
          </cell>
          <cell r="Q1" t="str">
            <v>Tasmania ;  &gt;&gt; Language difficulties ;  &gt;&gt; Aged 65 years and over ;  &gt; Males ;</v>
          </cell>
          <cell r="R1" t="str">
            <v>Tasmania ;  &gt;&gt; Language difficulties ;  &gt;&gt; Aged 65 years and over ;  &gt; Females ;</v>
          </cell>
          <cell r="S1" t="str">
            <v>Tasmania ;  &gt;&gt; No jobs with suitable hours ;  Persons ;</v>
          </cell>
          <cell r="T1" t="str">
            <v>Tasmania ;  &gt;&gt; No jobs with suitable hours ;  &gt; Males ;</v>
          </cell>
          <cell r="U1" t="str">
            <v>Tasmania ;  &gt;&gt; No jobs with suitable hours ;  &gt; Females ;</v>
          </cell>
          <cell r="V1" t="str">
            <v>Tasmania ;  &gt;&gt; No jobs with suitable hours ;  Aged 15-64 years ;  Persons ;</v>
          </cell>
          <cell r="W1" t="str">
            <v>Tasmania ;  &gt;&gt; No jobs with suitable hours ;  Aged 15-64 years ;  &gt; Males ;</v>
          </cell>
          <cell r="X1" t="str">
            <v>Tasmania ;  &gt;&gt; No jobs with suitable hours ;  Aged 15-64 years ;  &gt; Females ;</v>
          </cell>
          <cell r="Y1" t="str">
            <v>Tasmania ;  &gt;&gt; No jobs with suitable hours ;  &gt; Aged 15-24 years ;  Persons ;</v>
          </cell>
          <cell r="Z1" t="str">
            <v>Tasmania ;  &gt;&gt; No jobs with suitable hours ;  &gt; Aged 15-24 years ;  &gt; Males ;</v>
          </cell>
          <cell r="AA1" t="str">
            <v>Tasmania ;  &gt;&gt; No jobs with suitable hours ;  &gt; Aged 15-24 years ;  &gt; Females ;</v>
          </cell>
          <cell r="AB1" t="str">
            <v>Tasmania ;  &gt;&gt; No jobs with suitable hours ;  &gt; Aged 25-34 years ;  Persons ;</v>
          </cell>
          <cell r="AC1" t="str">
            <v>Tasmania ;  &gt;&gt; No jobs with suitable hours ;  &gt; Aged 25-34 years ;  &gt; Males ;</v>
          </cell>
          <cell r="AD1" t="str">
            <v>Tasmania ;  &gt;&gt; No jobs with suitable hours ;  &gt; Aged 25-34 years ;  &gt; Females ;</v>
          </cell>
          <cell r="AE1" t="str">
            <v>Tasmania ;  &gt;&gt; No jobs with suitable hours ;  &gt; Aged 35-44 years ;  Persons ;</v>
          </cell>
          <cell r="AF1" t="str">
            <v>Tasmania ;  &gt;&gt; No jobs with suitable hours ;  &gt; Aged 35-44 years ;  &gt; Males ;</v>
          </cell>
          <cell r="AG1" t="str">
            <v>Tasmania ;  &gt;&gt; No jobs with suitable hours ;  &gt; Aged 35-44 years ;  &gt; Females ;</v>
          </cell>
          <cell r="AH1" t="str">
            <v>Tasmania ;  &gt;&gt; No jobs with suitable hours ;  &gt; Aged 45-54 years ;  Persons ;</v>
          </cell>
          <cell r="AI1" t="str">
            <v>Tasmania ;  &gt;&gt; No jobs with suitable hours ;  &gt; Aged 45-54 years ;  &gt; Males ;</v>
          </cell>
          <cell r="AJ1" t="str">
            <v>Tasmania ;  &gt;&gt; No jobs with suitable hours ;  &gt; Aged 45-54 years ;  &gt; Females ;</v>
          </cell>
          <cell r="AK1" t="str">
            <v>Tasmania ;  &gt;&gt; No jobs with suitable hours ;  &gt; Aged 55 years and over ;  Persons ;</v>
          </cell>
          <cell r="AL1" t="str">
            <v>Tasmania ;  &gt;&gt; No jobs with suitable hours ;  &gt; Aged 55 years and over ;  &gt; Males ;</v>
          </cell>
          <cell r="AM1" t="str">
            <v>Tasmania ;  &gt;&gt; No jobs with suitable hours ;  &gt; Aged 55 years and over ;  &gt; Females ;</v>
          </cell>
          <cell r="AN1" t="str">
            <v>Tasmania ;  &gt;&gt; No jobs with suitable hours ;  &gt;&gt; Aged 55-64 years ;  Persons ;</v>
          </cell>
          <cell r="AO1" t="str">
            <v>Tasmania ;  &gt;&gt; No jobs with suitable hours ;  &gt;&gt; Aged 55-64 years ;  &gt; Males ;</v>
          </cell>
          <cell r="AP1" t="str">
            <v>Tasmania ;  &gt;&gt; No jobs with suitable hours ;  &gt;&gt; Aged 55-64 years ;  &gt; Females ;</v>
          </cell>
          <cell r="AQ1" t="str">
            <v>Tasmania ;  &gt;&gt; No jobs with suitable hours ;  &gt;&gt; Aged 65 years and over ;  Persons ;</v>
          </cell>
          <cell r="AR1" t="str">
            <v>Tasmania ;  &gt;&gt; No jobs with suitable hours ;  &gt;&gt; Aged 65 years and over ;  &gt; Males ;</v>
          </cell>
          <cell r="AS1" t="str">
            <v>Tasmania ;  &gt;&gt; No jobs with suitable hours ;  &gt;&gt; Aged 65 years and over ;  &gt; Females ;</v>
          </cell>
          <cell r="AT1" t="str">
            <v>Tasmania ;  &gt;&gt; Child care or other family considerations ;  Persons ;</v>
          </cell>
          <cell r="AU1" t="str">
            <v>Tasmania ;  &gt;&gt; Child care or other family considerations ;  &gt; Males ;</v>
          </cell>
          <cell r="AV1" t="str">
            <v>Tasmania ;  &gt;&gt; Child care or other family considerations ;  &gt; Females ;</v>
          </cell>
          <cell r="AW1" t="str">
            <v>Tasmania ;  &gt;&gt; Child care or other family considerations ;  Aged 15-64 years ;  Persons ;</v>
          </cell>
          <cell r="AX1" t="str">
            <v>Tasmania ;  &gt;&gt; Child care or other family considerations ;  Aged 15-64 years ;  &gt; Males ;</v>
          </cell>
          <cell r="AY1" t="str">
            <v>Tasmania ;  &gt;&gt; Child care or other family considerations ;  Aged 15-64 years ;  &gt; Females ;</v>
          </cell>
          <cell r="AZ1" t="str">
            <v>Tasmania ;  &gt;&gt; Child care or other family considerations ;  &gt; Aged 15-24 years ;  Persons ;</v>
          </cell>
          <cell r="BA1" t="str">
            <v>Tasmania ;  &gt;&gt; Child care or other family considerations ;  &gt; Aged 15-24 years ;  &gt; Males ;</v>
          </cell>
          <cell r="BB1" t="str">
            <v>Tasmania ;  &gt;&gt; Child care or other family considerations ;  &gt; Aged 15-24 years ;  &gt; Females ;</v>
          </cell>
          <cell r="BC1" t="str">
            <v>Tasmania ;  &gt;&gt; Child care or other family considerations ;  &gt; Aged 25-34 years ;  Persons ;</v>
          </cell>
          <cell r="BD1" t="str">
            <v>Tasmania ;  &gt;&gt; Child care or other family considerations ;  &gt; Aged 25-34 years ;  &gt; Males ;</v>
          </cell>
          <cell r="BE1" t="str">
            <v>Tasmania ;  &gt;&gt; Child care or other family considerations ;  &gt; Aged 25-34 years ;  &gt; Females ;</v>
          </cell>
          <cell r="BF1" t="str">
            <v>Tasmania ;  &gt;&gt; Child care or other family considerations ;  &gt; Aged 35-44 years ;  Persons ;</v>
          </cell>
          <cell r="BG1" t="str">
            <v>Tasmania ;  &gt;&gt; Child care or other family considerations ;  &gt; Aged 35-44 years ;  &gt; Males ;</v>
          </cell>
          <cell r="BH1" t="str">
            <v>Tasmania ;  &gt;&gt; Child care or other family considerations ;  &gt; Aged 35-44 years ;  &gt; Females ;</v>
          </cell>
          <cell r="BI1" t="str">
            <v>Tasmania ;  &gt;&gt; Child care or other family considerations ;  &gt; Aged 45-54 years ;  Persons ;</v>
          </cell>
          <cell r="BJ1" t="str">
            <v>Tasmania ;  &gt;&gt; Child care or other family considerations ;  &gt; Aged 45-54 years ;  &gt; Males ;</v>
          </cell>
          <cell r="BK1" t="str">
            <v>Tasmania ;  &gt;&gt; Child care or other family considerations ;  &gt; Aged 45-54 years ;  &gt; Females ;</v>
          </cell>
          <cell r="BL1" t="str">
            <v>Tasmania ;  &gt;&gt; Child care or other family considerations ;  &gt; Aged 55 years and over ;  Persons ;</v>
          </cell>
          <cell r="BM1" t="str">
            <v>Tasmania ;  &gt;&gt; Child care or other family considerations ;  &gt; Aged 55 years and over ;  &gt; Males ;</v>
          </cell>
          <cell r="BN1" t="str">
            <v>Tasmania ;  &gt;&gt; Child care or other family considerations ;  &gt; Aged 55 years and over ;  &gt; Females ;</v>
          </cell>
          <cell r="BO1" t="str">
            <v>Tasmania ;  &gt;&gt; Child care or other family considerations ;  &gt;&gt; Aged 55-64 years ;  Persons ;</v>
          </cell>
          <cell r="BP1" t="str">
            <v>Tasmania ;  &gt;&gt; Child care or other family considerations ;  &gt;&gt; Aged 55-64 years ;  &gt; Males ;</v>
          </cell>
          <cell r="BQ1" t="str">
            <v>Tasmania ;  &gt;&gt; Child care or other family considerations ;  &gt;&gt; Aged 55-64 years ;  &gt; Females ;</v>
          </cell>
          <cell r="BR1" t="str">
            <v>Tasmania ;  &gt;&gt; Child care or other family considerations ;  &gt;&gt; Aged 65 years and over ;  Persons ;</v>
          </cell>
          <cell r="BS1" t="str">
            <v>Tasmania ;  &gt;&gt; Child care or other family considerations ;  &gt;&gt; Aged 65 years and over ;  &gt; Males ;</v>
          </cell>
          <cell r="BT1" t="str">
            <v>Tasmania ;  &gt;&gt; Child care or other family considerations ;  &gt;&gt; Aged 65 years and over ;  &gt; Females ;</v>
          </cell>
          <cell r="BU1" t="str">
            <v>Tasmania ;  &gt;&gt; No feedback from employers ;  Persons ;</v>
          </cell>
          <cell r="BV1" t="str">
            <v>Tasmania ;  &gt;&gt; No feedback from employers ;  &gt; Males ;</v>
          </cell>
          <cell r="BW1" t="str">
            <v>Tasmania ;  &gt;&gt; No feedback from employers ;  &gt; Females ;</v>
          </cell>
          <cell r="BX1" t="str">
            <v>Tasmania ;  &gt;&gt; No feedback from employers ;  Aged 15-64 years ;  Persons ;</v>
          </cell>
          <cell r="BY1" t="str">
            <v>Tasmania ;  &gt;&gt; No feedback from employers ;  Aged 15-64 years ;  &gt; Males ;</v>
          </cell>
          <cell r="BZ1" t="str">
            <v>Tasmania ;  &gt;&gt; No feedback from employers ;  Aged 15-64 years ;  &gt; Females ;</v>
          </cell>
          <cell r="CA1" t="str">
            <v>Tasmania ;  &gt;&gt; No feedback from employers ;  &gt; Aged 15-24 years ;  Persons ;</v>
          </cell>
          <cell r="CB1" t="str">
            <v>Tasmania ;  &gt;&gt; No feedback from employers ;  &gt; Aged 15-24 years ;  &gt; Males ;</v>
          </cell>
          <cell r="CC1" t="str">
            <v>Tasmania ;  &gt;&gt; No feedback from employers ;  &gt; Aged 15-24 years ;  &gt; Females ;</v>
          </cell>
          <cell r="CD1" t="str">
            <v>Tasmania ;  &gt;&gt; No feedback from employers ;  &gt; Aged 25-34 years ;  Persons ;</v>
          </cell>
          <cell r="CE1" t="str">
            <v>Tasmania ;  &gt;&gt; No feedback from employers ;  &gt; Aged 25-34 years ;  &gt; Males ;</v>
          </cell>
          <cell r="CF1" t="str">
            <v>Tasmania ;  &gt;&gt; No feedback from employers ;  &gt; Aged 25-34 years ;  &gt; Females ;</v>
          </cell>
          <cell r="CG1" t="str">
            <v>Tasmania ;  &gt;&gt; No feedback from employers ;  &gt; Aged 35-44 years ;  Persons ;</v>
          </cell>
          <cell r="CH1" t="str">
            <v>Tasmania ;  &gt;&gt; No feedback from employers ;  &gt; Aged 35-44 years ;  &gt; Males ;</v>
          </cell>
          <cell r="CI1" t="str">
            <v>Tasmania ;  &gt;&gt; No feedback from employers ;  &gt; Aged 35-44 years ;  &gt; Females ;</v>
          </cell>
          <cell r="CJ1" t="str">
            <v>Tasmania ;  &gt;&gt; No feedback from employers ;  &gt; Aged 45-54 years ;  Persons ;</v>
          </cell>
          <cell r="CK1" t="str">
            <v>Tasmania ;  &gt;&gt; No feedback from employers ;  &gt; Aged 45-54 years ;  &gt; Males ;</v>
          </cell>
          <cell r="CL1" t="str">
            <v>Tasmania ;  &gt;&gt; No feedback from employers ;  &gt; Aged 45-54 years ;  &gt; Females ;</v>
          </cell>
          <cell r="CM1" t="str">
            <v>Tasmania ;  &gt;&gt; No feedback from employers ;  &gt; Aged 55 years and over ;  Persons ;</v>
          </cell>
          <cell r="CN1" t="str">
            <v>Tasmania ;  &gt;&gt; No feedback from employers ;  &gt; Aged 55 years and over ;  &gt; Males ;</v>
          </cell>
          <cell r="CO1" t="str">
            <v>Tasmania ;  &gt;&gt; No feedback from employers ;  &gt; Aged 55 years and over ;  &gt; Females ;</v>
          </cell>
          <cell r="CP1" t="str">
            <v>Tasmania ;  &gt;&gt; No feedback from employers ;  &gt;&gt; Aged 55-64 years ;  Persons ;</v>
          </cell>
          <cell r="CQ1" t="str">
            <v>Tasmania ;  &gt;&gt; No feedback from employers ;  &gt;&gt; Aged 55-64 years ;  &gt; Males ;</v>
          </cell>
          <cell r="CR1" t="str">
            <v>Tasmania ;  &gt;&gt; No feedback from employers ;  &gt;&gt; Aged 55-64 years ;  &gt; Females ;</v>
          </cell>
          <cell r="CS1" t="str">
            <v>Tasmania ;  &gt;&gt; No feedback from employers ;  &gt;&gt; Aged 65 years and over ;  Persons ;</v>
          </cell>
          <cell r="CT1" t="str">
            <v>Tasmania ;  &gt;&gt; No feedback from employers ;  &gt;&gt; Aged 65 years and over ;  &gt; Males ;</v>
          </cell>
          <cell r="CU1" t="str">
            <v>Tasmania ;  &gt;&gt; No feedback from employers ;  &gt;&gt; Aged 65 years and over ;  &gt; Females ;</v>
          </cell>
          <cell r="CV1" t="str">
            <v>Tasmania ;  &gt;&gt; Other difficulties ;  Persons ;</v>
          </cell>
          <cell r="CW1" t="str">
            <v>Tasmania ;  &gt;&gt; Other difficulties ;  &gt; Males ;</v>
          </cell>
          <cell r="CX1" t="str">
            <v>Tasmania ;  &gt;&gt; Other difficulties ;  &gt; Females ;</v>
          </cell>
          <cell r="CY1" t="str">
            <v>Tasmania ;  &gt;&gt; Other difficulties ;  Aged 15-64 years ;  Persons ;</v>
          </cell>
          <cell r="CZ1" t="str">
            <v>Tasmania ;  &gt;&gt; Other difficulties ;  Aged 15-64 years ;  &gt; Males ;</v>
          </cell>
          <cell r="DA1" t="str">
            <v>Tasmania ;  &gt;&gt; Other difficulties ;  Aged 15-64 years ;  &gt; Females ;</v>
          </cell>
          <cell r="DB1" t="str">
            <v>Tasmania ;  &gt;&gt; Other difficulties ;  &gt; Aged 15-24 years ;  Persons ;</v>
          </cell>
          <cell r="DC1" t="str">
            <v>Tasmania ;  &gt;&gt; Other difficulties ;  &gt; Aged 15-24 years ;  &gt; Males ;</v>
          </cell>
          <cell r="DD1" t="str">
            <v>Tasmania ;  &gt;&gt; Other difficulties ;  &gt; Aged 15-24 years ;  &gt; Females ;</v>
          </cell>
          <cell r="DE1" t="str">
            <v>Tasmania ;  &gt;&gt; Other difficulties ;  &gt; Aged 25-34 years ;  Persons ;</v>
          </cell>
          <cell r="DF1" t="str">
            <v>Tasmania ;  &gt;&gt; Other difficulties ;  &gt; Aged 25-34 years ;  &gt; Males ;</v>
          </cell>
          <cell r="DG1" t="str">
            <v>Tasmania ;  &gt;&gt; Other difficulties ;  &gt; Aged 25-34 years ;  &gt; Females ;</v>
          </cell>
          <cell r="DH1" t="str">
            <v>Tasmania ;  &gt;&gt; Other difficulties ;  &gt; Aged 35-44 years ;  Persons ;</v>
          </cell>
          <cell r="DI1" t="str">
            <v>Tasmania ;  &gt;&gt; Other difficulties ;  &gt; Aged 35-44 years ;  &gt; Males ;</v>
          </cell>
          <cell r="DJ1" t="str">
            <v>Tasmania ;  &gt;&gt; Other difficulties ;  &gt; Aged 35-44 years ;  &gt; Females ;</v>
          </cell>
          <cell r="DK1" t="str">
            <v>Tasmania ;  &gt;&gt; Other difficulties ;  &gt; Aged 45-54 years ;  Persons ;</v>
          </cell>
          <cell r="DL1" t="str">
            <v>Tasmania ;  &gt;&gt; Other difficulties ;  &gt; Aged 45-54 years ;  &gt; Males ;</v>
          </cell>
          <cell r="DM1" t="str">
            <v>Tasmania ;  &gt;&gt; Other difficulties ;  &gt; Aged 45-54 years ;  &gt; Females ;</v>
          </cell>
          <cell r="DN1" t="str">
            <v>Tasmania ;  &gt;&gt; Other difficulties ;  &gt; Aged 55 years and over ;  Persons ;</v>
          </cell>
          <cell r="DO1" t="str">
            <v>Tasmania ;  &gt;&gt; Other difficulties ;  &gt; Aged 55 years and over ;  &gt; Males ;</v>
          </cell>
          <cell r="DP1" t="str">
            <v>Tasmania ;  &gt;&gt; Other difficulties ;  &gt; Aged 55 years and over ;  &gt; Females ;</v>
          </cell>
          <cell r="DQ1" t="str">
            <v>Tasmania ;  &gt;&gt; Other difficulties ;  &gt;&gt; Aged 55-64 years ;  Persons ;</v>
          </cell>
          <cell r="DR1" t="str">
            <v>Tasmania ;  &gt;&gt; Other difficulties ;  &gt;&gt; Aged 55-64 years ;  &gt; Males ;</v>
          </cell>
          <cell r="DS1" t="str">
            <v>Tasmania ;  &gt;&gt; Other difficulties ;  &gt;&gt; Aged 55-64 years ;  &gt; Females ;</v>
          </cell>
          <cell r="DT1" t="str">
            <v>Tasmania ;  &gt;&gt; Other difficulties ;  &gt;&gt; Aged 65 years and over ;  Persons ;</v>
          </cell>
          <cell r="DU1" t="str">
            <v>Tasmania ;  &gt;&gt; Other difficulties ;  &gt;&gt; Aged 65 years and over ;  &gt; Males ;</v>
          </cell>
          <cell r="DV1" t="str">
            <v>Tasmania ;  &gt;&gt; Other difficulties ;  &gt;&gt; Aged 65 years and over ;  &gt; Females ;</v>
          </cell>
          <cell r="DW1" t="str">
            <v>Tasmania ;  &gt; Did not have difficulty finding work ;  Persons ;</v>
          </cell>
          <cell r="DX1" t="str">
            <v>Tasmania ;  &gt; Did not have difficulty finding work ;  &gt; Males ;</v>
          </cell>
          <cell r="DY1" t="str">
            <v>Tasmania ;  &gt; Did not have difficulty finding work ;  &gt; Females ;</v>
          </cell>
          <cell r="DZ1" t="str">
            <v>Tasmania ;  &gt; Did not have difficulty finding work ;  Aged 15-64 years ;  Persons ;</v>
          </cell>
          <cell r="EA1" t="str">
            <v>Tasmania ;  &gt; Did not have difficulty finding work ;  Aged 15-64 years ;  &gt; Males ;</v>
          </cell>
          <cell r="EB1" t="str">
            <v>Tasmania ;  &gt; Did not have difficulty finding work ;  Aged 15-64 years ;  &gt; Females ;</v>
          </cell>
          <cell r="EC1" t="str">
            <v>Tasmania ;  &gt; Did not have difficulty finding work ;  &gt; Aged 15-24 years ;  Persons ;</v>
          </cell>
          <cell r="ED1" t="str">
            <v>Tasmania ;  &gt; Did not have difficulty finding work ;  &gt; Aged 15-24 years ;  &gt; Males ;</v>
          </cell>
          <cell r="EE1" t="str">
            <v>Tasmania ;  &gt; Did not have difficulty finding work ;  &gt; Aged 15-24 years ;  &gt; Females ;</v>
          </cell>
          <cell r="EF1" t="str">
            <v>Tasmania ;  &gt; Did not have difficulty finding work ;  &gt; Aged 25-34 years ;  Persons ;</v>
          </cell>
          <cell r="EG1" t="str">
            <v>Tasmania ;  &gt; Did not have difficulty finding work ;  &gt; Aged 25-34 years ;  &gt; Males ;</v>
          </cell>
          <cell r="EH1" t="str">
            <v>Tasmania ;  &gt; Did not have difficulty finding work ;  &gt; Aged 25-34 years ;  &gt; Females ;</v>
          </cell>
          <cell r="EI1" t="str">
            <v>Tasmania ;  &gt; Did not have difficulty finding work ;  &gt; Aged 35-44 years ;  Persons ;</v>
          </cell>
          <cell r="EJ1" t="str">
            <v>Tasmania ;  &gt; Did not have difficulty finding work ;  &gt; Aged 35-44 years ;  &gt; Males ;</v>
          </cell>
          <cell r="EK1" t="str">
            <v>Tasmania ;  &gt; Did not have difficulty finding work ;  &gt; Aged 35-44 years ;  &gt; Females ;</v>
          </cell>
          <cell r="EL1" t="str">
            <v>Tasmania ;  &gt; Did not have difficulty finding work ;  &gt; Aged 45-54 years ;  Persons ;</v>
          </cell>
          <cell r="EM1" t="str">
            <v>Tasmania ;  &gt; Did not have difficulty finding work ;  &gt; Aged 45-54 years ;  &gt; Males ;</v>
          </cell>
          <cell r="EN1" t="str">
            <v>Tasmania ;  &gt; Did not have difficulty finding work ;  &gt; Aged 45-54 years ;  &gt; Females ;</v>
          </cell>
          <cell r="EO1" t="str">
            <v>Tasmania ;  &gt; Did not have difficulty finding work ;  &gt; Aged 55 years and over ;  Persons ;</v>
          </cell>
          <cell r="EP1" t="str">
            <v>Tasmania ;  &gt; Did not have difficulty finding work ;  &gt; Aged 55 years and over ;  &gt; Males ;</v>
          </cell>
          <cell r="EQ1" t="str">
            <v>Tasmania ;  &gt; Did not have difficulty finding work ;  &gt; Aged 55 years and over ;  &gt; Females ;</v>
          </cell>
          <cell r="ER1" t="str">
            <v>Tasmania ;  &gt; Did not have difficulty finding work ;  &gt;&gt; Aged 55-64 years ;  Persons ;</v>
          </cell>
          <cell r="ES1" t="str">
            <v>Tasmania ;  &gt; Did not have difficulty finding work ;  &gt;&gt; Aged 55-64 years ;  &gt; Males ;</v>
          </cell>
          <cell r="ET1" t="str">
            <v>Tasmania ;  &gt; Did not have difficulty finding work ;  &gt;&gt; Aged 55-64 years ;  &gt; Females ;</v>
          </cell>
          <cell r="EU1" t="str">
            <v>Tasmania ;  &gt; Did not have difficulty finding work ;  &gt;&gt; Aged 65 years and over ;  Persons ;</v>
          </cell>
          <cell r="EV1" t="str">
            <v>Tasmania ;  &gt; Did not have difficulty finding work ;  &gt;&gt; Aged 65 years and over ;  &gt; Males ;</v>
          </cell>
          <cell r="EW1" t="str">
            <v>Tasmania ;  &gt; Did not have difficulty finding work ;  &gt;&gt; Aged 65 years and over ;  &gt; Females ;</v>
          </cell>
          <cell r="EX1" t="str">
            <v>Northern Territory ;  Unemployed total ;  Persons ;</v>
          </cell>
          <cell r="EY1" t="str">
            <v>Northern Territory ;  Unemployed total ;  &gt; Males ;</v>
          </cell>
          <cell r="EZ1" t="str">
            <v>Northern Territory ;  Unemployed total ;  &gt; Females ;</v>
          </cell>
          <cell r="FA1" t="str">
            <v>Northern Territory ;  Unemployed total ;  Aged 15-64 years ;  Persons ;</v>
          </cell>
          <cell r="FB1" t="str">
            <v>Northern Territory ;  Unemployed total ;  Aged 15-64 years ;  &gt; Males ;</v>
          </cell>
          <cell r="FC1" t="str">
            <v>Northern Territory ;  Unemployed total ;  Aged 15-64 years ;  &gt; Females ;</v>
          </cell>
          <cell r="FD1" t="str">
            <v>Northern Territory ;  Unemployed total ;  &gt; Aged 15-24 years ;  Persons ;</v>
          </cell>
          <cell r="FE1" t="str">
            <v>Northern Territory ;  Unemployed total ;  &gt; Aged 15-24 years ;  &gt; Males ;</v>
          </cell>
          <cell r="FF1" t="str">
            <v>Northern Territory ;  Unemployed total ;  &gt; Aged 15-24 years ;  &gt; Females ;</v>
          </cell>
          <cell r="FG1" t="str">
            <v>Northern Territory ;  Unemployed total ;  &gt; Aged 25-34 years ;  Persons ;</v>
          </cell>
          <cell r="FH1" t="str">
            <v>Northern Territory ;  Unemployed total ;  &gt; Aged 25-34 years ;  &gt; Males ;</v>
          </cell>
          <cell r="FI1" t="str">
            <v>Northern Territory ;  Unemployed total ;  &gt; Aged 25-34 years ;  &gt; Females ;</v>
          </cell>
          <cell r="FJ1" t="str">
            <v>Northern Territory ;  Unemployed total ;  &gt; Aged 35-44 years ;  Persons ;</v>
          </cell>
          <cell r="FK1" t="str">
            <v>Northern Territory ;  Unemployed total ;  &gt; Aged 35-44 years ;  &gt; Males ;</v>
          </cell>
          <cell r="FL1" t="str">
            <v>Northern Territory ;  Unemployed total ;  &gt; Aged 35-44 years ;  &gt; Females ;</v>
          </cell>
          <cell r="FM1" t="str">
            <v>Northern Territory ;  Unemployed total ;  &gt; Aged 45-54 years ;  Persons ;</v>
          </cell>
          <cell r="FN1" t="str">
            <v>Northern Territory ;  Unemployed total ;  &gt; Aged 45-54 years ;  &gt; Males ;</v>
          </cell>
          <cell r="FO1" t="str">
            <v>Northern Territory ;  Unemployed total ;  &gt; Aged 45-54 years ;  &gt; Females ;</v>
          </cell>
          <cell r="FP1" t="str">
            <v>Northern Territory ;  Unemployed total ;  &gt; Aged 55 years and over ;  Persons ;</v>
          </cell>
          <cell r="FQ1" t="str">
            <v>Northern Territory ;  Unemployed total ;  &gt; Aged 55 years and over ;  &gt; Males ;</v>
          </cell>
          <cell r="FR1" t="str">
            <v>Northern Territory ;  Unemployed total ;  &gt; Aged 55 years and over ;  &gt; Females ;</v>
          </cell>
          <cell r="FS1" t="str">
            <v>Northern Territory ;  Unemployed total ;  &gt;&gt; Aged 55-64 years ;  Persons ;</v>
          </cell>
          <cell r="FT1" t="str">
            <v>Northern Territory ;  Unemployed total ;  &gt;&gt; Aged 55-64 years ;  &gt; Males ;</v>
          </cell>
          <cell r="FU1" t="str">
            <v>Northern Territory ;  Unemployed total ;  &gt;&gt; Aged 55-64 years ;  &gt; Females ;</v>
          </cell>
          <cell r="FV1" t="str">
            <v>Northern Territory ;  Unemployed total ;  &gt;&gt; Aged 65 years and over ;  Persons ;</v>
          </cell>
          <cell r="FW1" t="str">
            <v>Northern Territory ;  Unemployed total ;  &gt;&gt; Aged 65 years and over ;  &gt; Males ;</v>
          </cell>
          <cell r="FX1" t="str">
            <v>Northern Territory ;  Unemployed total ;  &gt;&gt; Aged 65 years and over ;  &gt; Females ;</v>
          </cell>
          <cell r="FY1" t="str">
            <v>Northern Territory ;  &gt; Had difficulty finding work ;  Persons ;</v>
          </cell>
          <cell r="FZ1" t="str">
            <v>Northern Territory ;  &gt; Had difficulty finding work ;  &gt; Males ;</v>
          </cell>
          <cell r="GA1" t="str">
            <v>Northern Territory ;  &gt; Had difficulty finding work ;  &gt; Females ;</v>
          </cell>
          <cell r="GB1" t="str">
            <v>Northern Territory ;  &gt; Had difficulty finding work ;  Aged 15-64 years ;  Persons ;</v>
          </cell>
          <cell r="GC1" t="str">
            <v>Northern Territory ;  &gt; Had difficulty finding work ;  Aged 15-64 years ;  &gt; Males ;</v>
          </cell>
          <cell r="GD1" t="str">
            <v>Northern Territory ;  &gt; Had difficulty finding work ;  Aged 15-64 years ;  &gt; Females ;</v>
          </cell>
          <cell r="GE1" t="str">
            <v>Northern Territory ;  &gt; Had difficulty finding work ;  &gt; Aged 15-24 years ;  Persons ;</v>
          </cell>
          <cell r="GF1" t="str">
            <v>Northern Territory ;  &gt; Had difficulty finding work ;  &gt; Aged 15-24 years ;  &gt; Males ;</v>
          </cell>
          <cell r="GG1" t="str">
            <v>Northern Territory ;  &gt; Had difficulty finding work ;  &gt; Aged 15-24 years ;  &gt; Females ;</v>
          </cell>
          <cell r="GH1" t="str">
            <v>Northern Territory ;  &gt; Had difficulty finding work ;  &gt; Aged 25-34 years ;  Persons ;</v>
          </cell>
          <cell r="GI1" t="str">
            <v>Northern Territory ;  &gt; Had difficulty finding work ;  &gt; Aged 25-34 years ;  &gt; Males ;</v>
          </cell>
          <cell r="GJ1" t="str">
            <v>Northern Territory ;  &gt; Had difficulty finding work ;  &gt; Aged 25-34 years ;  &gt; Females ;</v>
          </cell>
          <cell r="GK1" t="str">
            <v>Northern Territory ;  &gt; Had difficulty finding work ;  &gt; Aged 35-44 years ;  Persons ;</v>
          </cell>
          <cell r="GL1" t="str">
            <v>Northern Territory ;  &gt; Had difficulty finding work ;  &gt; Aged 35-44 years ;  &gt; Males ;</v>
          </cell>
          <cell r="GM1" t="str">
            <v>Northern Territory ;  &gt; Had difficulty finding work ;  &gt; Aged 35-44 years ;  &gt; Females ;</v>
          </cell>
          <cell r="GN1" t="str">
            <v>Northern Territory ;  &gt; Had difficulty finding work ;  &gt; Aged 45-54 years ;  Persons ;</v>
          </cell>
          <cell r="GO1" t="str">
            <v>Northern Territory ;  &gt; Had difficulty finding work ;  &gt; Aged 45-54 years ;  &gt; Males ;</v>
          </cell>
          <cell r="GP1" t="str">
            <v>Northern Territory ;  &gt; Had difficulty finding work ;  &gt; Aged 45-54 years ;  &gt; Females ;</v>
          </cell>
          <cell r="GQ1" t="str">
            <v>Northern Territory ;  &gt; Had difficulty finding work ;  &gt; Aged 55 years and over ;  Persons ;</v>
          </cell>
          <cell r="GR1" t="str">
            <v>Northern Territory ;  &gt; Had difficulty finding work ;  &gt; Aged 55 years and over ;  &gt; Males ;</v>
          </cell>
          <cell r="GS1" t="str">
            <v>Northern Territory ;  &gt; Had difficulty finding work ;  &gt; Aged 55 years and over ;  &gt; Females ;</v>
          </cell>
          <cell r="GT1" t="str">
            <v>Northern Territory ;  &gt; Had difficulty finding work ;  &gt;&gt; Aged 55-64 years ;  Persons ;</v>
          </cell>
          <cell r="GU1" t="str">
            <v>Northern Territory ;  &gt; Had difficulty finding work ;  &gt;&gt; Aged 55-64 years ;  &gt; Males ;</v>
          </cell>
          <cell r="GV1" t="str">
            <v>Northern Territory ;  &gt; Had difficulty finding work ;  &gt;&gt; Aged 55-64 years ;  &gt; Females ;</v>
          </cell>
          <cell r="GW1" t="str">
            <v>Northern Territory ;  &gt; Had difficulty finding work ;  &gt;&gt; Aged 65 years and over ;  Persons ;</v>
          </cell>
          <cell r="GX1" t="str">
            <v>Northern Territory ;  &gt; Had difficulty finding work ;  &gt;&gt; Aged 65 years and over ;  &gt; Males ;</v>
          </cell>
          <cell r="GY1" t="str">
            <v>Northern Territory ;  &gt; Had difficulty finding work ;  &gt;&gt; Aged 65 years and over ;  &gt; Females ;</v>
          </cell>
          <cell r="GZ1" t="str">
            <v>Northern Territory ;  &gt;&gt; Too many applicants for available jobs ;  Persons ;</v>
          </cell>
          <cell r="HA1" t="str">
            <v>Northern Territory ;  &gt;&gt; Too many applicants for available jobs ;  &gt; Males ;</v>
          </cell>
          <cell r="HB1" t="str">
            <v>Northern Territory ;  &gt;&gt; Too many applicants for available jobs ;  &gt; Females ;</v>
          </cell>
          <cell r="HC1" t="str">
            <v>Northern Territory ;  &gt;&gt; Too many applicants for available jobs ;  Aged 15-64 years ;  Persons ;</v>
          </cell>
          <cell r="HD1" t="str">
            <v>Northern Territory ;  &gt;&gt; Too many applicants for available jobs ;  Aged 15-64 years ;  &gt; Males ;</v>
          </cell>
          <cell r="HE1" t="str">
            <v>Northern Territory ;  &gt;&gt; Too many applicants for available jobs ;  Aged 15-64 years ;  &gt; Females ;</v>
          </cell>
          <cell r="HF1" t="str">
            <v>Northern Territory ;  &gt;&gt; Too many applicants for available jobs ;  &gt; Aged 15-24 years ;  Persons ;</v>
          </cell>
          <cell r="HG1" t="str">
            <v>Northern Territory ;  &gt;&gt; Too many applicants for available jobs ;  &gt; Aged 15-24 years ;  &gt; Males ;</v>
          </cell>
          <cell r="HH1" t="str">
            <v>Northern Territory ;  &gt;&gt; Too many applicants for available jobs ;  &gt; Aged 15-24 years ;  &gt; Females ;</v>
          </cell>
          <cell r="HI1" t="str">
            <v>Northern Territory ;  &gt;&gt; Too many applicants for available jobs ;  &gt; Aged 25-34 years ;  Persons ;</v>
          </cell>
          <cell r="HJ1" t="str">
            <v>Northern Territory ;  &gt;&gt; Too many applicants for available jobs ;  &gt; Aged 25-34 years ;  &gt; Males ;</v>
          </cell>
          <cell r="HK1" t="str">
            <v>Northern Territory ;  &gt;&gt; Too many applicants for available jobs ;  &gt; Aged 25-34 years ;  &gt; Females ;</v>
          </cell>
          <cell r="HL1" t="str">
            <v>Northern Territory ;  &gt;&gt; Too many applicants for available jobs ;  &gt; Aged 35-44 years ;  Persons ;</v>
          </cell>
          <cell r="HM1" t="str">
            <v>Northern Territory ;  &gt;&gt; Too many applicants for available jobs ;  &gt; Aged 35-44 years ;  &gt; Males ;</v>
          </cell>
          <cell r="HN1" t="str">
            <v>Northern Territory ;  &gt;&gt; Too many applicants for available jobs ;  &gt; Aged 35-44 years ;  &gt; Females ;</v>
          </cell>
          <cell r="HO1" t="str">
            <v>Northern Territory ;  &gt;&gt; Too many applicants for available jobs ;  &gt; Aged 45-54 years ;  Persons ;</v>
          </cell>
          <cell r="HP1" t="str">
            <v>Northern Territory ;  &gt;&gt; Too many applicants for available jobs ;  &gt; Aged 45-54 years ;  &gt; Males ;</v>
          </cell>
          <cell r="HQ1" t="str">
            <v>Northern Territory ;  &gt;&gt; Too many applicants for available jobs ;  &gt; Aged 45-54 years ;  &gt; Females ;</v>
          </cell>
          <cell r="HR1" t="str">
            <v>Northern Territory ;  &gt;&gt; Too many applicants for available jobs ;  &gt; Aged 55 years and over ;  Persons ;</v>
          </cell>
          <cell r="HS1" t="str">
            <v>Northern Territory ;  &gt;&gt; Too many applicants for available jobs ;  &gt; Aged 55 years and over ;  &gt; Males ;</v>
          </cell>
          <cell r="HT1" t="str">
            <v>Northern Territory ;  &gt;&gt; Too many applicants for available jobs ;  &gt; Aged 55 years and over ;  &gt; Females ;</v>
          </cell>
          <cell r="HU1" t="str">
            <v>Northern Territory ;  &gt;&gt; Too many applicants for available jobs ;  &gt;&gt; Aged 55-64 years ;  Persons ;</v>
          </cell>
          <cell r="HV1" t="str">
            <v>Northern Territory ;  &gt;&gt; Too many applicants for available jobs ;  &gt;&gt; Aged 55-64 years ;  &gt; Males ;</v>
          </cell>
          <cell r="HW1" t="str">
            <v>Northern Territory ;  &gt;&gt; Too many applicants for available jobs ;  &gt;&gt; Aged 55-64 years ;  &gt; Females ;</v>
          </cell>
          <cell r="HX1" t="str">
            <v>Northern Territory ;  &gt;&gt; Too many applicants for available jobs ;  &gt;&gt; Aged 65 years and over ;  Persons ;</v>
          </cell>
          <cell r="HY1" t="str">
            <v>Northern Territory ;  &gt;&gt; Too many applicants for available jobs ;  &gt;&gt; Aged 65 years and over ;  &gt; Males ;</v>
          </cell>
          <cell r="HZ1" t="str">
            <v>Northern Territory ;  &gt;&gt; Too many applicants for available jobs ;  &gt;&gt; Aged 65 years and over ;  &gt; Females ;</v>
          </cell>
          <cell r="IA1" t="str">
            <v>Northern Territory ;  &gt;&gt; Lacked necessary skills or education ;  Persons ;</v>
          </cell>
          <cell r="IB1" t="str">
            <v>Northern Territory ;  &gt;&gt; Lacked necessary skills or education ;  &gt; Males ;</v>
          </cell>
          <cell r="IC1" t="str">
            <v>Northern Territory ;  &gt;&gt; Lacked necessary skills or education ;  &gt; Females ;</v>
          </cell>
          <cell r="ID1" t="str">
            <v>Northern Territory ;  &gt;&gt; Lacked necessary skills or education ;  Aged 15-64 years ;  Persons ;</v>
          </cell>
          <cell r="IE1" t="str">
            <v>Northern Territory ;  &gt;&gt; Lacked necessary skills or education ;  Aged 15-64 years ;  &gt; Males ;</v>
          </cell>
          <cell r="IF1" t="str">
            <v>Northern Territory ;  &gt;&gt; Lacked necessary skills or education ;  Aged 15-64 years ;  &gt; Females ;</v>
          </cell>
          <cell r="IG1" t="str">
            <v>Northern Territory ;  &gt;&gt; Lacked necessary skills or education ;  &gt; Aged 15-24 years ;  Persons ;</v>
          </cell>
          <cell r="IH1" t="str">
            <v>Northern Territory ;  &gt;&gt; Lacked necessary skills or education ;  &gt; Aged 15-24 years ;  &gt; Males ;</v>
          </cell>
          <cell r="II1" t="str">
            <v>Northern Territory ;  &gt;&gt; Lacked necessary skills or education ;  &gt; Aged 15-24 years ;  &gt; Females ;</v>
          </cell>
          <cell r="IJ1" t="str">
            <v>Northern Territory ;  &gt;&gt; Lacked necessary skills or education ;  &gt; Aged 25-34 years ;  Persons ;</v>
          </cell>
          <cell r="IK1" t="str">
            <v>Northern Territory ;  &gt;&gt; Lacked necessary skills or education ;  &gt; Aged 25-34 years ;  &gt; Males ;</v>
          </cell>
          <cell r="IL1" t="str">
            <v>Northern Territory ;  &gt;&gt; Lacked necessary skills or education ;  &gt; Aged 25-34 years ;  &gt; Females ;</v>
          </cell>
          <cell r="IM1" t="str">
            <v>Northern Territory ;  &gt;&gt; Lacked necessary skills or education ;  &gt; Aged 35-44 years ;  Persons ;</v>
          </cell>
          <cell r="IN1" t="str">
            <v>Northern Territory ;  &gt;&gt; Lacked necessary skills or education ;  &gt; Aged 35-44 years ;  &gt; Males ;</v>
          </cell>
          <cell r="IO1" t="str">
            <v>Northern Territory ;  &gt;&gt; Lacked necessary skills or education ;  &gt; Aged 35-44 years ;  &gt; Females ;</v>
          </cell>
          <cell r="IP1" t="str">
            <v>Northern Territory ;  &gt;&gt; Lacked necessary skills or education ;  &gt; Aged 45-54 years ;  Persons ;</v>
          </cell>
          <cell r="IQ1" t="str">
            <v>Northern Territory ;  &gt;&gt; Lacked necessary skills or education ;  &gt; Aged 45-54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A126248346J</v>
          </cell>
          <cell r="C10" t="str">
            <v>A126241218L</v>
          </cell>
          <cell r="D10" t="str">
            <v>A126233658T</v>
          </cell>
          <cell r="E10" t="str">
            <v>A126247914A</v>
          </cell>
          <cell r="F10" t="str">
            <v>A126240786T</v>
          </cell>
          <cell r="G10" t="str">
            <v>A126233802X</v>
          </cell>
          <cell r="H10" t="str">
            <v>A126248058R</v>
          </cell>
          <cell r="I10" t="str">
            <v>A126240930X</v>
          </cell>
          <cell r="J10" t="str">
            <v>A126233442F</v>
          </cell>
          <cell r="K10" t="str">
            <v>A126247698V</v>
          </cell>
          <cell r="L10" t="str">
            <v>A126240570F</v>
          </cell>
          <cell r="M10" t="str">
            <v>A126234162F</v>
          </cell>
          <cell r="N10" t="str">
            <v>A126248418J</v>
          </cell>
          <cell r="O10" t="str">
            <v>A126241290F</v>
          </cell>
          <cell r="P10" t="str">
            <v>A126233874K</v>
          </cell>
          <cell r="Q10" t="str">
            <v>A126248130W</v>
          </cell>
          <cell r="R10" t="str">
            <v>A126241002A</v>
          </cell>
          <cell r="S10" t="str">
            <v>A126233498T</v>
          </cell>
          <cell r="T10" t="str">
            <v>A126247754A</v>
          </cell>
          <cell r="U10" t="str">
            <v>A126240626F</v>
          </cell>
          <cell r="V10" t="str">
            <v>A126233930T</v>
          </cell>
          <cell r="W10" t="str">
            <v>A126248186J</v>
          </cell>
          <cell r="X10" t="str">
            <v>A126241058L</v>
          </cell>
          <cell r="Y10" t="str">
            <v>A126233570X</v>
          </cell>
          <cell r="Z10" t="str">
            <v>A126247826A</v>
          </cell>
          <cell r="AA10" t="str">
            <v>A126240698T</v>
          </cell>
          <cell r="AB10" t="str">
            <v>A126234074F</v>
          </cell>
          <cell r="AC10" t="str">
            <v>A126248330R</v>
          </cell>
          <cell r="AD10" t="str">
            <v>A126241202V</v>
          </cell>
          <cell r="AE10" t="str">
            <v>A126233642X</v>
          </cell>
          <cell r="AF10" t="str">
            <v>A126247898L</v>
          </cell>
          <cell r="AG10" t="str">
            <v>A126240770X</v>
          </cell>
          <cell r="AH10" t="str">
            <v>A126233786K</v>
          </cell>
          <cell r="AI10" t="str">
            <v>A126248042W</v>
          </cell>
          <cell r="AJ10" t="str">
            <v>A126240914X</v>
          </cell>
          <cell r="AK10" t="str">
            <v>A126233426F</v>
          </cell>
          <cell r="AL10" t="str">
            <v>A126247682A</v>
          </cell>
          <cell r="AM10" t="str">
            <v>A126240554F</v>
          </cell>
          <cell r="AN10" t="str">
            <v>A126234146F</v>
          </cell>
          <cell r="AO10" t="str">
            <v>A126248402R</v>
          </cell>
          <cell r="AP10" t="str">
            <v>A126241274F</v>
          </cell>
          <cell r="AQ10" t="str">
            <v>A126233858K</v>
          </cell>
          <cell r="AR10" t="str">
            <v>A126248114W</v>
          </cell>
          <cell r="AS10" t="str">
            <v>A126240986K</v>
          </cell>
          <cell r="AT10" t="str">
            <v>A126233502W</v>
          </cell>
          <cell r="AU10" t="str">
            <v>A126247758K</v>
          </cell>
          <cell r="AV10" t="str">
            <v>A126240630W</v>
          </cell>
          <cell r="AW10" t="str">
            <v>A126233934A</v>
          </cell>
          <cell r="AX10" t="str">
            <v>A126248190X</v>
          </cell>
          <cell r="AY10" t="str">
            <v>A126241062C</v>
          </cell>
          <cell r="AZ10" t="str">
            <v>A126233574J</v>
          </cell>
          <cell r="BA10" t="str">
            <v>A126247830T</v>
          </cell>
          <cell r="BB10" t="str">
            <v>A126240702W</v>
          </cell>
          <cell r="BC10" t="str">
            <v>A126234078R</v>
          </cell>
          <cell r="BD10" t="str">
            <v>A126248334X</v>
          </cell>
          <cell r="BE10" t="str">
            <v>A126241206C</v>
          </cell>
          <cell r="BF10" t="str">
            <v>A126233646J</v>
          </cell>
          <cell r="BG10" t="str">
            <v>A126247902T</v>
          </cell>
          <cell r="BH10" t="str">
            <v>A126240774J</v>
          </cell>
          <cell r="BI10" t="str">
            <v>A126233790A</v>
          </cell>
          <cell r="BJ10" t="str">
            <v>A126248046F</v>
          </cell>
          <cell r="BK10" t="str">
            <v>A126240918J</v>
          </cell>
          <cell r="BL10" t="str">
            <v>A126233430W</v>
          </cell>
          <cell r="BM10" t="str">
            <v>A126247686K</v>
          </cell>
          <cell r="BN10" t="str">
            <v>A126240558R</v>
          </cell>
          <cell r="BO10" t="str">
            <v>A126234150W</v>
          </cell>
          <cell r="BP10" t="str">
            <v>A126248406X</v>
          </cell>
          <cell r="BQ10" t="str">
            <v>A126241278R</v>
          </cell>
          <cell r="BR10" t="str">
            <v>A126233862A</v>
          </cell>
          <cell r="BS10" t="str">
            <v>A126248118F</v>
          </cell>
          <cell r="BT10" t="str">
            <v>A126240990A</v>
          </cell>
          <cell r="BU10" t="str">
            <v>A126233530F</v>
          </cell>
          <cell r="BV10" t="str">
            <v>A126247786V</v>
          </cell>
          <cell r="BW10" t="str">
            <v>A126240658X</v>
          </cell>
          <cell r="BX10" t="str">
            <v>A126233962K</v>
          </cell>
          <cell r="BY10" t="str">
            <v>A126248218R</v>
          </cell>
          <cell r="BZ10" t="str">
            <v>A126241090L</v>
          </cell>
          <cell r="CA10" t="str">
            <v>A126233602F</v>
          </cell>
          <cell r="CB10" t="str">
            <v>A126247858V</v>
          </cell>
          <cell r="CC10" t="str">
            <v>A126240730F</v>
          </cell>
          <cell r="CD10" t="str">
            <v>A126234106L</v>
          </cell>
          <cell r="CE10" t="str">
            <v>A126248362J</v>
          </cell>
          <cell r="CF10" t="str">
            <v>A126241234L</v>
          </cell>
          <cell r="CG10" t="str">
            <v>A126233674T</v>
          </cell>
          <cell r="CH10" t="str">
            <v>A126247930A</v>
          </cell>
          <cell r="CI10" t="str">
            <v>A126240802F</v>
          </cell>
          <cell r="CJ10" t="str">
            <v>A126233818T</v>
          </cell>
          <cell r="CK10" t="str">
            <v>A126248074R</v>
          </cell>
          <cell r="CL10" t="str">
            <v>A126240946T</v>
          </cell>
          <cell r="CM10" t="str">
            <v>A126233458X</v>
          </cell>
          <cell r="CN10" t="str">
            <v>A126247714J</v>
          </cell>
          <cell r="CO10" t="str">
            <v>A126240586X</v>
          </cell>
          <cell r="CP10" t="str">
            <v>A126234178X</v>
          </cell>
          <cell r="CQ10" t="str">
            <v>A126248434J</v>
          </cell>
          <cell r="CR10" t="str">
            <v>A126241306L</v>
          </cell>
          <cell r="CS10" t="str">
            <v>A126233890K</v>
          </cell>
          <cell r="CT10" t="str">
            <v>A126248146R</v>
          </cell>
          <cell r="CU10" t="str">
            <v>A126241018V</v>
          </cell>
          <cell r="CV10" t="str">
            <v>A126233506F</v>
          </cell>
          <cell r="CW10" t="str">
            <v>A126247762A</v>
          </cell>
          <cell r="CX10" t="str">
            <v>A126240634F</v>
          </cell>
          <cell r="CY10" t="str">
            <v>A126233938K</v>
          </cell>
          <cell r="CZ10" t="str">
            <v>A126248194J</v>
          </cell>
          <cell r="DA10" t="str">
            <v>A126241066L</v>
          </cell>
          <cell r="DB10" t="str">
            <v>A126233578T</v>
          </cell>
          <cell r="DC10" t="str">
            <v>A126247834A</v>
          </cell>
          <cell r="DD10" t="str">
            <v>A126240706F</v>
          </cell>
          <cell r="DE10" t="str">
            <v>A126234082F</v>
          </cell>
          <cell r="DF10" t="str">
            <v>A126248338J</v>
          </cell>
          <cell r="DG10" t="str">
            <v>A126241210V</v>
          </cell>
          <cell r="DH10" t="str">
            <v>A126233650X</v>
          </cell>
          <cell r="DI10" t="str">
            <v>A126247906A</v>
          </cell>
          <cell r="DJ10" t="str">
            <v>A126240778T</v>
          </cell>
          <cell r="DK10" t="str">
            <v>A126233794K</v>
          </cell>
          <cell r="DL10" t="str">
            <v>A126248050W</v>
          </cell>
          <cell r="DM10" t="str">
            <v>A126240922X</v>
          </cell>
          <cell r="DN10" t="str">
            <v>A126233434F</v>
          </cell>
          <cell r="DO10" t="str">
            <v>A126247690A</v>
          </cell>
          <cell r="DP10" t="str">
            <v>A126240562F</v>
          </cell>
          <cell r="DQ10" t="str">
            <v>A126234154F</v>
          </cell>
          <cell r="DR10" t="str">
            <v>A126248410R</v>
          </cell>
          <cell r="DS10" t="str">
            <v>A126241282F</v>
          </cell>
          <cell r="DT10" t="str">
            <v>A126233866K</v>
          </cell>
          <cell r="DU10" t="str">
            <v>A126248122W</v>
          </cell>
          <cell r="DV10" t="str">
            <v>A126240994K</v>
          </cell>
          <cell r="DW10" t="str">
            <v>A126233534R</v>
          </cell>
          <cell r="DX10" t="str">
            <v>A126247790K</v>
          </cell>
          <cell r="DY10" t="str">
            <v>A126240662R</v>
          </cell>
          <cell r="DZ10" t="str">
            <v>A126233966V</v>
          </cell>
          <cell r="EA10" t="str">
            <v>A126248222F</v>
          </cell>
          <cell r="EB10" t="str">
            <v>A126241094W</v>
          </cell>
          <cell r="EC10" t="str">
            <v>A126233606R</v>
          </cell>
          <cell r="ED10" t="str">
            <v>A126247862K</v>
          </cell>
          <cell r="EE10" t="str">
            <v>A126240734R</v>
          </cell>
          <cell r="EF10" t="str">
            <v>A126234110C</v>
          </cell>
          <cell r="EG10" t="str">
            <v>A126248366T</v>
          </cell>
          <cell r="EH10" t="str">
            <v>A126241238W</v>
          </cell>
          <cell r="EI10" t="str">
            <v>A126233678A</v>
          </cell>
          <cell r="EJ10" t="str">
            <v>A126247934K</v>
          </cell>
          <cell r="EK10" t="str">
            <v>A126240806R</v>
          </cell>
          <cell r="EL10" t="str">
            <v>A126233822J</v>
          </cell>
          <cell r="EM10" t="str">
            <v>A126248078X</v>
          </cell>
          <cell r="EN10" t="str">
            <v>A126240950J</v>
          </cell>
          <cell r="EO10" t="str">
            <v>A126233462R</v>
          </cell>
          <cell r="EP10" t="str">
            <v>A126247718T</v>
          </cell>
          <cell r="EQ10" t="str">
            <v>A126240590R</v>
          </cell>
          <cell r="ER10" t="str">
            <v>A126234182R</v>
          </cell>
          <cell r="ES10" t="str">
            <v>A126248438T</v>
          </cell>
          <cell r="ET10" t="str">
            <v>A126241310C</v>
          </cell>
          <cell r="EU10" t="str">
            <v>A126233894V</v>
          </cell>
          <cell r="EV10" t="str">
            <v>A126248150F</v>
          </cell>
          <cell r="EW10" t="str">
            <v>A126241022K</v>
          </cell>
          <cell r="EX10" t="str">
            <v>A126234330F</v>
          </cell>
          <cell r="EY10" t="str">
            <v>A126248586V</v>
          </cell>
          <cell r="EZ10" t="str">
            <v>A126241458X</v>
          </cell>
          <cell r="FA10" t="str">
            <v>A126234762K</v>
          </cell>
          <cell r="FB10" t="str">
            <v>A126249018R</v>
          </cell>
          <cell r="FC10" t="str">
            <v>A126241890K</v>
          </cell>
          <cell r="FD10" t="str">
            <v>A126234402F</v>
          </cell>
          <cell r="FE10" t="str">
            <v>A126248658V</v>
          </cell>
          <cell r="FF10" t="str">
            <v>A126241530F</v>
          </cell>
          <cell r="FG10" t="str">
            <v>A126234906K</v>
          </cell>
          <cell r="FH10" t="str">
            <v>A126249162J</v>
          </cell>
          <cell r="FI10" t="str">
            <v>A126242034L</v>
          </cell>
          <cell r="FJ10" t="str">
            <v>A126234474T</v>
          </cell>
          <cell r="FK10" t="str">
            <v>A126248730A</v>
          </cell>
          <cell r="FL10" t="str">
            <v>A126241602F</v>
          </cell>
          <cell r="FM10" t="str">
            <v>A126234618T</v>
          </cell>
          <cell r="FN10" t="str">
            <v>A126248874L</v>
          </cell>
          <cell r="FO10" t="str">
            <v>A126241746T</v>
          </cell>
          <cell r="FP10" t="str">
            <v>A126234258X</v>
          </cell>
          <cell r="FQ10" t="str">
            <v>A126248514J</v>
          </cell>
          <cell r="FR10" t="str">
            <v>A126241386X</v>
          </cell>
          <cell r="FS10" t="str">
            <v>A126234978W</v>
          </cell>
          <cell r="FT10" t="str">
            <v>A126249234J</v>
          </cell>
          <cell r="FU10" t="str">
            <v>A126242106L</v>
          </cell>
          <cell r="FV10" t="str">
            <v>A126234690K</v>
          </cell>
          <cell r="FW10" t="str">
            <v>A126248946L</v>
          </cell>
          <cell r="FX10" t="str">
            <v>A126241818T</v>
          </cell>
          <cell r="FY10" t="str">
            <v>A126234342R</v>
          </cell>
          <cell r="FZ10" t="str">
            <v>A126248598C</v>
          </cell>
          <cell r="GA10" t="str">
            <v>A126241470R</v>
          </cell>
          <cell r="GB10" t="str">
            <v>A126234774V</v>
          </cell>
          <cell r="GC10" t="str">
            <v>A126249030F</v>
          </cell>
          <cell r="GD10" t="str">
            <v>A126241902J</v>
          </cell>
          <cell r="GE10" t="str">
            <v>A126234414R</v>
          </cell>
          <cell r="GF10" t="str">
            <v>A126248670K</v>
          </cell>
          <cell r="GG10" t="str">
            <v>A126241542R</v>
          </cell>
          <cell r="GH10" t="str">
            <v>A126234918V</v>
          </cell>
          <cell r="GI10" t="str">
            <v>A126249174T</v>
          </cell>
          <cell r="GJ10" t="str">
            <v>A126242046W</v>
          </cell>
          <cell r="GK10" t="str">
            <v>A126234486A</v>
          </cell>
          <cell r="GL10" t="str">
            <v>A126248742K</v>
          </cell>
          <cell r="GM10" t="str">
            <v>A126241614R</v>
          </cell>
          <cell r="GN10" t="str">
            <v>A126234630J</v>
          </cell>
          <cell r="GO10" t="str">
            <v>A126248886W</v>
          </cell>
          <cell r="GP10" t="str">
            <v>A126241758A</v>
          </cell>
          <cell r="GQ10" t="str">
            <v>A126234270R</v>
          </cell>
          <cell r="GR10" t="str">
            <v>A126248526T</v>
          </cell>
          <cell r="GS10" t="str">
            <v>A126241398J</v>
          </cell>
          <cell r="GT10" t="str">
            <v>A126234990L</v>
          </cell>
          <cell r="GU10" t="str">
            <v>A126249246T</v>
          </cell>
          <cell r="GV10" t="str">
            <v>A126242118W</v>
          </cell>
          <cell r="GW10" t="str">
            <v>A126234702J</v>
          </cell>
          <cell r="GX10" t="str">
            <v>A126248958W</v>
          </cell>
          <cell r="GY10" t="str">
            <v>A126241830J</v>
          </cell>
          <cell r="GZ10" t="str">
            <v>A126234310W</v>
          </cell>
          <cell r="HA10" t="str">
            <v>A126248566K</v>
          </cell>
          <cell r="HB10" t="str">
            <v>A126241438R</v>
          </cell>
          <cell r="HC10" t="str">
            <v>A126234742A</v>
          </cell>
          <cell r="HD10" t="str">
            <v>A126248998R</v>
          </cell>
          <cell r="HE10" t="str">
            <v>A126241870A</v>
          </cell>
          <cell r="HF10" t="str">
            <v>A126234382J</v>
          </cell>
          <cell r="HG10" t="str">
            <v>A126248638K</v>
          </cell>
          <cell r="HH10" t="str">
            <v>A126241510W</v>
          </cell>
          <cell r="HI10" t="str">
            <v>A126234886L</v>
          </cell>
          <cell r="HJ10" t="str">
            <v>A126249142X</v>
          </cell>
          <cell r="HK10" t="str">
            <v>A126242014C</v>
          </cell>
          <cell r="HL10" t="str">
            <v>A126234454J</v>
          </cell>
          <cell r="HM10" t="str">
            <v>A126248710T</v>
          </cell>
          <cell r="HN10" t="str">
            <v>A126241582J</v>
          </cell>
          <cell r="HO10" t="str">
            <v>A126234598V</v>
          </cell>
          <cell r="HP10" t="str">
            <v>A126248854C</v>
          </cell>
          <cell r="HQ10" t="str">
            <v>A126241726J</v>
          </cell>
          <cell r="HR10" t="str">
            <v>A126234238R</v>
          </cell>
          <cell r="HS10" t="str">
            <v>A126248494K</v>
          </cell>
          <cell r="HT10" t="str">
            <v>A126241366R</v>
          </cell>
          <cell r="HU10" t="str">
            <v>A126234958L</v>
          </cell>
          <cell r="HV10" t="str">
            <v>A126249214X</v>
          </cell>
          <cell r="HW10" t="str">
            <v>A126242086R</v>
          </cell>
          <cell r="HX10" t="str">
            <v>A126234670A</v>
          </cell>
          <cell r="HY10" t="str">
            <v>A126248926C</v>
          </cell>
          <cell r="HZ10" t="str">
            <v>A126241798V</v>
          </cell>
          <cell r="IA10" t="str">
            <v>A126234346X</v>
          </cell>
          <cell r="IB10" t="str">
            <v>A126248602J</v>
          </cell>
          <cell r="IC10" t="str">
            <v>A126241474X</v>
          </cell>
          <cell r="ID10" t="str">
            <v>A126234778C</v>
          </cell>
          <cell r="IE10" t="str">
            <v>A126249034R</v>
          </cell>
          <cell r="IF10" t="str">
            <v>A126241906T</v>
          </cell>
          <cell r="IG10" t="str">
            <v>A126234418X</v>
          </cell>
          <cell r="IH10" t="str">
            <v>A126248674V</v>
          </cell>
          <cell r="II10" t="str">
            <v>A126241546X</v>
          </cell>
          <cell r="IJ10" t="str">
            <v>A126234922K</v>
          </cell>
          <cell r="IK10" t="str">
            <v>A126249178A</v>
          </cell>
          <cell r="IL10" t="str">
            <v>A126242050L</v>
          </cell>
          <cell r="IM10" t="str">
            <v>A126234490T</v>
          </cell>
          <cell r="IN10" t="str">
            <v>A126248746V</v>
          </cell>
          <cell r="IO10" t="str">
            <v>A126241618X</v>
          </cell>
          <cell r="IP10" t="str">
            <v>A126234634T</v>
          </cell>
          <cell r="IQ10" t="str">
            <v>A126248890L</v>
          </cell>
        </row>
        <row r="11">
          <cell r="B11">
            <v>0.2</v>
          </cell>
          <cell r="C11">
            <v>0.17100000000000001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0.50900000000000001</v>
          </cell>
          <cell r="T11">
            <v>0.22</v>
          </cell>
          <cell r="U11">
            <v>0.28899999999999998</v>
          </cell>
          <cell r="V11">
            <v>0.50900000000000001</v>
          </cell>
          <cell r="W11">
            <v>0.22</v>
          </cell>
          <cell r="X11">
            <v>0.28899999999999998</v>
          </cell>
          <cell r="Y11">
            <v>0.13900000000000001</v>
          </cell>
          <cell r="Z11">
            <v>0.13900000000000001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0.36899999999999999</v>
          </cell>
          <cell r="AF11">
            <v>8.1000000000000003E-2</v>
          </cell>
          <cell r="AG11">
            <v>0.28899999999999998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0.45700000000000002</v>
          </cell>
          <cell r="AU11">
            <v>0.107</v>
          </cell>
          <cell r="AV11">
            <v>0.34899999999999998</v>
          </cell>
          <cell r="AW11">
            <v>0.45700000000000002</v>
          </cell>
          <cell r="AX11">
            <v>0.107</v>
          </cell>
          <cell r="AY11">
            <v>0.34899999999999998</v>
          </cell>
          <cell r="AZ11">
            <v>8.5000000000000006E-2</v>
          </cell>
          <cell r="BA11">
            <v>0</v>
          </cell>
          <cell r="BB11">
            <v>8.5000000000000006E-2</v>
          </cell>
          <cell r="BC11">
            <v>0</v>
          </cell>
          <cell r="BD11">
            <v>0</v>
          </cell>
          <cell r="BE11">
            <v>0</v>
          </cell>
          <cell r="BF11">
            <v>0.372</v>
          </cell>
          <cell r="BG11">
            <v>0.107</v>
          </cell>
          <cell r="BH11">
            <v>0.26400000000000001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0.47499999999999998</v>
          </cell>
          <cell r="BV11">
            <v>0.35399999999999998</v>
          </cell>
          <cell r="BW11">
            <v>0.12</v>
          </cell>
          <cell r="BX11">
            <v>0.47499999999999998</v>
          </cell>
          <cell r="BY11">
            <v>0.35399999999999998</v>
          </cell>
          <cell r="BZ11">
            <v>0.12</v>
          </cell>
          <cell r="CA11">
            <v>0.12</v>
          </cell>
          <cell r="CB11">
            <v>0</v>
          </cell>
          <cell r="CC11">
            <v>0.12</v>
          </cell>
          <cell r="CD11">
            <v>0</v>
          </cell>
          <cell r="CE11">
            <v>0</v>
          </cell>
          <cell r="CF11">
            <v>0</v>
          </cell>
          <cell r="CG11">
            <v>0.11700000000000001</v>
          </cell>
          <cell r="CH11">
            <v>0.11700000000000001</v>
          </cell>
          <cell r="CI11">
            <v>0</v>
          </cell>
          <cell r="CJ11">
            <v>0.13500000000000001</v>
          </cell>
          <cell r="CK11">
            <v>0.13500000000000001</v>
          </cell>
          <cell r="CL11">
            <v>0</v>
          </cell>
          <cell r="CM11">
            <v>0.10199999999999999</v>
          </cell>
          <cell r="CN11">
            <v>0.10199999999999999</v>
          </cell>
          <cell r="CO11">
            <v>0</v>
          </cell>
          <cell r="CP11">
            <v>0.10199999999999999</v>
          </cell>
          <cell r="CQ11">
            <v>0.10199999999999999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1.042</v>
          </cell>
          <cell r="CW11">
            <v>0.61799999999999999</v>
          </cell>
          <cell r="CX11">
            <v>0.42499999999999999</v>
          </cell>
          <cell r="CY11">
            <v>1.042</v>
          </cell>
          <cell r="CZ11">
            <v>0.61799999999999999</v>
          </cell>
          <cell r="DA11">
            <v>0.42499999999999999</v>
          </cell>
          <cell r="DB11">
            <v>0.4</v>
          </cell>
          <cell r="DC11">
            <v>0.4</v>
          </cell>
          <cell r="DD11">
            <v>0</v>
          </cell>
          <cell r="DE11">
            <v>0.24299999999999999</v>
          </cell>
          <cell r="DF11">
            <v>0.11799999999999999</v>
          </cell>
          <cell r="DG11">
            <v>0.125</v>
          </cell>
          <cell r="DH11">
            <v>0.28000000000000003</v>
          </cell>
          <cell r="DI11">
            <v>9.9000000000000005E-2</v>
          </cell>
          <cell r="DJ11">
            <v>0.18099999999999999</v>
          </cell>
          <cell r="DK11">
            <v>0</v>
          </cell>
          <cell r="DL11">
            <v>0</v>
          </cell>
          <cell r="DM11">
            <v>0</v>
          </cell>
          <cell r="DN11">
            <v>0.11799999999999999</v>
          </cell>
          <cell r="DO11">
            <v>0</v>
          </cell>
          <cell r="DP11">
            <v>0.11799999999999999</v>
          </cell>
          <cell r="DQ11">
            <v>0.11799999999999999</v>
          </cell>
          <cell r="DR11">
            <v>0</v>
          </cell>
          <cell r="DS11">
            <v>0.11799999999999999</v>
          </cell>
          <cell r="DT11">
            <v>0</v>
          </cell>
          <cell r="DU11">
            <v>0</v>
          </cell>
          <cell r="DV11">
            <v>0</v>
          </cell>
          <cell r="DW11">
            <v>1.6120000000000001</v>
          </cell>
          <cell r="DX11">
            <v>0.94499999999999995</v>
          </cell>
          <cell r="DY11">
            <v>0.66700000000000004</v>
          </cell>
          <cell r="DZ11">
            <v>1.6120000000000001</v>
          </cell>
          <cell r="EA11">
            <v>0.94499999999999995</v>
          </cell>
          <cell r="EB11">
            <v>0.66700000000000004</v>
          </cell>
          <cell r="EC11">
            <v>0.83399999999999996</v>
          </cell>
          <cell r="ED11">
            <v>0.36099999999999999</v>
          </cell>
          <cell r="EE11">
            <v>0.47299999999999998</v>
          </cell>
          <cell r="EF11">
            <v>0.38300000000000001</v>
          </cell>
          <cell r="EG11">
            <v>0.189</v>
          </cell>
          <cell r="EH11">
            <v>0.19400000000000001</v>
          </cell>
          <cell r="EI11">
            <v>0.154</v>
          </cell>
          <cell r="EJ11">
            <v>0.154</v>
          </cell>
          <cell r="EK11">
            <v>0</v>
          </cell>
          <cell r="EL11">
            <v>0.24099999999999999</v>
          </cell>
          <cell r="EM11">
            <v>0.24099999999999999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4.7279999999999998</v>
          </cell>
          <cell r="EY11">
            <v>2.6379999999999999</v>
          </cell>
          <cell r="EZ11">
            <v>2.09</v>
          </cell>
          <cell r="FA11">
            <v>4.7279999999999998</v>
          </cell>
          <cell r="FB11">
            <v>2.6379999999999999</v>
          </cell>
          <cell r="FC11">
            <v>2.09</v>
          </cell>
          <cell r="FD11">
            <v>1.8220000000000001</v>
          </cell>
          <cell r="FE11">
            <v>0.67200000000000004</v>
          </cell>
          <cell r="FF11">
            <v>1.1499999999999999</v>
          </cell>
          <cell r="FG11">
            <v>1.357</v>
          </cell>
          <cell r="FH11">
            <v>1.1279999999999999</v>
          </cell>
          <cell r="FI11">
            <v>0.23</v>
          </cell>
          <cell r="FJ11">
            <v>0.71899999999999997</v>
          </cell>
          <cell r="FK11">
            <v>0.32600000000000001</v>
          </cell>
          <cell r="FL11">
            <v>0.39200000000000002</v>
          </cell>
          <cell r="FM11">
            <v>0.42199999999999999</v>
          </cell>
          <cell r="FN11">
            <v>0.17499999999999999</v>
          </cell>
          <cell r="FO11">
            <v>0.248</v>
          </cell>
          <cell r="FP11">
            <v>0.40799999999999997</v>
          </cell>
          <cell r="FQ11">
            <v>0.33700000000000002</v>
          </cell>
          <cell r="FR11">
            <v>7.0999999999999994E-2</v>
          </cell>
          <cell r="FS11">
            <v>0.40799999999999997</v>
          </cell>
          <cell r="FT11">
            <v>0.33700000000000002</v>
          </cell>
          <cell r="FU11">
            <v>7.0999999999999994E-2</v>
          </cell>
          <cell r="FV11">
            <v>0</v>
          </cell>
          <cell r="FW11">
            <v>0</v>
          </cell>
          <cell r="FX11">
            <v>0</v>
          </cell>
          <cell r="FY11">
            <v>4.085</v>
          </cell>
          <cell r="FZ11">
            <v>2.468</v>
          </cell>
          <cell r="GA11">
            <v>1.617</v>
          </cell>
          <cell r="GB11">
            <v>4.085</v>
          </cell>
          <cell r="GC11">
            <v>2.468</v>
          </cell>
          <cell r="GD11">
            <v>1.617</v>
          </cell>
          <cell r="GE11">
            <v>1.66</v>
          </cell>
          <cell r="GF11">
            <v>0.67200000000000004</v>
          </cell>
          <cell r="GG11">
            <v>0.98699999999999999</v>
          </cell>
          <cell r="GH11">
            <v>1.1870000000000001</v>
          </cell>
          <cell r="GI11">
            <v>0.95799999999999996</v>
          </cell>
          <cell r="GJ11">
            <v>0.23</v>
          </cell>
          <cell r="GK11">
            <v>0.497</v>
          </cell>
          <cell r="GL11">
            <v>0.32600000000000001</v>
          </cell>
          <cell r="GM11">
            <v>0.17100000000000001</v>
          </cell>
          <cell r="GN11">
            <v>0.33400000000000002</v>
          </cell>
          <cell r="GO11">
            <v>0.17499999999999999</v>
          </cell>
          <cell r="GP11">
            <v>0.159</v>
          </cell>
          <cell r="GQ11">
            <v>0.40799999999999997</v>
          </cell>
          <cell r="GR11">
            <v>0.33700000000000002</v>
          </cell>
          <cell r="GS11">
            <v>7.0999999999999994E-2</v>
          </cell>
          <cell r="GT11">
            <v>0.40799999999999997</v>
          </cell>
          <cell r="GU11">
            <v>0.33700000000000002</v>
          </cell>
          <cell r="GV11">
            <v>7.0999999999999994E-2</v>
          </cell>
          <cell r="GW11">
            <v>0</v>
          </cell>
          <cell r="GX11">
            <v>0</v>
          </cell>
          <cell r="GY11">
            <v>0</v>
          </cell>
          <cell r="GZ11">
            <v>0.40200000000000002</v>
          </cell>
          <cell r="HA11">
            <v>0.17499999999999999</v>
          </cell>
          <cell r="HB11">
            <v>0.22800000000000001</v>
          </cell>
          <cell r="HC11">
            <v>0.40200000000000002</v>
          </cell>
          <cell r="HD11">
            <v>0.17499999999999999</v>
          </cell>
          <cell r="HE11">
            <v>0.22800000000000001</v>
          </cell>
          <cell r="HF11">
            <v>0.223</v>
          </cell>
          <cell r="HG11">
            <v>8.4000000000000005E-2</v>
          </cell>
          <cell r="HH11">
            <v>0.13900000000000001</v>
          </cell>
          <cell r="HI11">
            <v>9.0999999999999998E-2</v>
          </cell>
          <cell r="HJ11">
            <v>9.0999999999999998E-2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8.8999999999999996E-2</v>
          </cell>
          <cell r="HP11">
            <v>0</v>
          </cell>
          <cell r="HQ11">
            <v>8.8999999999999996E-2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0.70499999999999996</v>
          </cell>
          <cell r="IB11">
            <v>0.52100000000000002</v>
          </cell>
          <cell r="IC11">
            <v>0.184</v>
          </cell>
          <cell r="ID11">
            <v>0.70499999999999996</v>
          </cell>
          <cell r="IE11">
            <v>0.52100000000000002</v>
          </cell>
          <cell r="IF11">
            <v>0.184</v>
          </cell>
          <cell r="IG11">
            <v>0.63500000000000001</v>
          </cell>
          <cell r="IH11">
            <v>0.52100000000000002</v>
          </cell>
          <cell r="II11">
            <v>0.114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7.0000000000000007E-2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7">
        <row r="1">
          <cell r="B1" t="str">
            <v>Northern Territory ;  &gt;&gt; Lacked necessary skills or education ;  &gt; Aged 45-54 years ;  &gt; Females ;</v>
          </cell>
          <cell r="C1" t="str">
            <v>Northern Territory ;  &gt;&gt; Lacked necessary skills or education ;  &gt; Aged 55 years and over ;  Persons ;</v>
          </cell>
          <cell r="D1" t="str">
            <v>Northern Territory ;  &gt;&gt; Lacked necessary skills or education ;  &gt; Aged 55 years and over ;  &gt; Males ;</v>
          </cell>
          <cell r="E1" t="str">
            <v>Northern Territory ;  &gt;&gt; Lacked necessary skills or education ;  &gt; Aged 55 years and over ;  &gt; Females ;</v>
          </cell>
          <cell r="F1" t="str">
            <v>Northern Territory ;  &gt;&gt; Lacked necessary skills or education ;  &gt;&gt; Aged 55-64 years ;  Persons ;</v>
          </cell>
          <cell r="G1" t="str">
            <v>Northern Territory ;  &gt;&gt; Lacked necessary skills or education ;  &gt;&gt; Aged 55-64 years ;  &gt; Males ;</v>
          </cell>
          <cell r="H1" t="str">
            <v>Northern Territory ;  &gt;&gt; Lacked necessary skills or education ;  &gt;&gt; Aged 55-64 years ;  &gt; Females ;</v>
          </cell>
          <cell r="I1" t="str">
            <v>Northern Territory ;  &gt;&gt; Lacked necessary skills or education ;  &gt;&gt; Aged 65 years and over ;  Persons ;</v>
          </cell>
          <cell r="J1" t="str">
            <v>Northern Territory ;  &gt;&gt; Lacked necessary skills or education ;  &gt;&gt; Aged 65 years and over ;  &gt; Males ;</v>
          </cell>
          <cell r="K1" t="str">
            <v>Northern Territory ;  &gt;&gt; Lacked necessary skills or education ;  &gt;&gt; Aged 65 years and over ;  &gt; Females ;</v>
          </cell>
          <cell r="L1" t="str">
            <v>Northern Territory ;  &gt;&gt; Considered too young or too old by employers ;  Persons ;</v>
          </cell>
          <cell r="M1" t="str">
            <v>Northern Territory ;  &gt;&gt; Considered too young or too old by employers ;  &gt; Males ;</v>
          </cell>
          <cell r="N1" t="str">
            <v>Northern Territory ;  &gt;&gt; Considered too young or too old by employers ;  &gt; Females ;</v>
          </cell>
          <cell r="O1" t="str">
            <v>Northern Territory ;  &gt;&gt; Considered too young or too old by employers ;  Aged 15-64 years ;  Persons ;</v>
          </cell>
          <cell r="P1" t="str">
            <v>Northern Territory ;  &gt;&gt; Considered too young or too old by employers ;  Aged 15-64 years ;  &gt; Males ;</v>
          </cell>
          <cell r="Q1" t="str">
            <v>Northern Territory ;  &gt;&gt; Considered too young or too old by employers ;  Aged 15-64 years ;  &gt; Females ;</v>
          </cell>
          <cell r="R1" t="str">
            <v>Northern Territory ;  &gt;&gt; Considered too young or too old by employers ;  &gt; Aged 15-24 years ;  Persons ;</v>
          </cell>
          <cell r="S1" t="str">
            <v>Northern Territory ;  &gt;&gt; Considered too young or too old by employers ;  &gt; Aged 15-24 years ;  &gt; Males ;</v>
          </cell>
          <cell r="T1" t="str">
            <v>Northern Territory ;  &gt;&gt; Considered too young or too old by employers ;  &gt; Aged 15-24 years ;  &gt; Females ;</v>
          </cell>
          <cell r="U1" t="str">
            <v>Northern Territory ;  &gt;&gt; Considered too young or too old by employers ;  &gt; Aged 25-34 years ;  Persons ;</v>
          </cell>
          <cell r="V1" t="str">
            <v>Northern Territory ;  &gt;&gt; Considered too young or too old by employers ;  &gt; Aged 25-34 years ;  &gt; Males ;</v>
          </cell>
          <cell r="W1" t="str">
            <v>Northern Territory ;  &gt;&gt; Considered too young or too old by employers ;  &gt; Aged 25-34 years ;  &gt; Females ;</v>
          </cell>
          <cell r="X1" t="str">
            <v>Northern Territory ;  &gt;&gt; Considered too young or too old by employers ;  &gt; Aged 35-44 years ;  Persons ;</v>
          </cell>
          <cell r="Y1" t="str">
            <v>Northern Territory ;  &gt;&gt; Considered too young or too old by employers ;  &gt; Aged 35-44 years ;  &gt; Males ;</v>
          </cell>
          <cell r="Z1" t="str">
            <v>Northern Territory ;  &gt;&gt; Considered too young or too old by employers ;  &gt; Aged 35-44 years ;  &gt; Females ;</v>
          </cell>
          <cell r="AA1" t="str">
            <v>Northern Territory ;  &gt;&gt; Considered too young or too old by employers ;  &gt; Aged 45-54 years ;  Persons ;</v>
          </cell>
          <cell r="AB1" t="str">
            <v>Northern Territory ;  &gt;&gt; Considered too young or too old by employers ;  &gt; Aged 45-54 years ;  &gt; Males ;</v>
          </cell>
          <cell r="AC1" t="str">
            <v>Northern Territory ;  &gt;&gt; Considered too young or too old by employers ;  &gt; Aged 45-54 years ;  &gt; Females ;</v>
          </cell>
          <cell r="AD1" t="str">
            <v>Northern Territory ;  &gt;&gt; Considered too young or too old by employers ;  &gt; Aged 55 years and over ;  Persons ;</v>
          </cell>
          <cell r="AE1" t="str">
            <v>Northern Territory ;  &gt;&gt; Considered too young or too old by employers ;  &gt; Aged 55 years and over ;  &gt; Males ;</v>
          </cell>
          <cell r="AF1" t="str">
            <v>Northern Territory ;  &gt;&gt; Considered too young or too old by employers ;  &gt; Aged 55 years and over ;  &gt; Females ;</v>
          </cell>
          <cell r="AG1" t="str">
            <v>Northern Territory ;  &gt;&gt; Considered too young or too old by employers ;  &gt;&gt; Aged 55-64 years ;  Persons ;</v>
          </cell>
          <cell r="AH1" t="str">
            <v>Northern Territory ;  &gt;&gt; Considered too young or too old by employers ;  &gt;&gt; Aged 55-64 years ;  &gt; Males ;</v>
          </cell>
          <cell r="AI1" t="str">
            <v>Northern Territory ;  &gt;&gt; Considered too young or too old by employers ;  &gt;&gt; Aged 55-64 years ;  &gt; Females ;</v>
          </cell>
          <cell r="AJ1" t="str">
            <v>Northern Territory ;  &gt;&gt; Considered too young or too old by employers ;  &gt;&gt; Aged 65 years and over ;  Persons ;</v>
          </cell>
          <cell r="AK1" t="str">
            <v>Northern Territory ;  &gt;&gt; Considered too young or too old by employers ;  &gt;&gt; Aged 65 years and over ;  &gt; Males ;</v>
          </cell>
          <cell r="AL1" t="str">
            <v>Northern Territory ;  &gt;&gt; Considered too young or too old by employers ;  &gt;&gt; Aged 65 years and over ;  &gt; Females ;</v>
          </cell>
          <cell r="AM1" t="str">
            <v>Northern Territory ;  &gt;&gt;&gt; Considered too young by employers ;  Persons ;</v>
          </cell>
          <cell r="AN1" t="str">
            <v>Northern Territory ;  &gt;&gt;&gt; Considered too young by employers ;  &gt; Males ;</v>
          </cell>
          <cell r="AO1" t="str">
            <v>Northern Territory ;  &gt;&gt;&gt; Considered too young by employers ;  &gt; Females ;</v>
          </cell>
          <cell r="AP1" t="str">
            <v>Northern Territory ;  &gt;&gt;&gt; Considered too young by employers ;  Aged 15-64 years ;  Persons ;</v>
          </cell>
          <cell r="AQ1" t="str">
            <v>Northern Territory ;  &gt;&gt;&gt; Considered too young by employers ;  Aged 15-64 years ;  &gt; Males ;</v>
          </cell>
          <cell r="AR1" t="str">
            <v>Northern Territory ;  &gt;&gt;&gt; Considered too young by employers ;  Aged 15-64 years ;  &gt; Females ;</v>
          </cell>
          <cell r="AS1" t="str">
            <v>Northern Territory ;  &gt;&gt;&gt; Considered too young by employers ;  &gt; Aged 15-24 years ;  Persons ;</v>
          </cell>
          <cell r="AT1" t="str">
            <v>Northern Territory ;  &gt;&gt;&gt; Considered too young by employers ;  &gt; Aged 15-24 years ;  &gt; Males ;</v>
          </cell>
          <cell r="AU1" t="str">
            <v>Northern Territory ;  &gt;&gt;&gt; Considered too young by employers ;  &gt; Aged 15-24 years ;  &gt; Females ;</v>
          </cell>
          <cell r="AV1" t="str">
            <v>Northern Territory ;  &gt;&gt;&gt; Considered too young by employers ;  &gt; Aged 25-34 years ;  Persons ;</v>
          </cell>
          <cell r="AW1" t="str">
            <v>Northern Territory ;  &gt;&gt;&gt; Considered too young by employers ;  &gt; Aged 25-34 years ;  &gt; Males ;</v>
          </cell>
          <cell r="AX1" t="str">
            <v>Northern Territory ;  &gt;&gt;&gt; Considered too young by employers ;  &gt; Aged 25-34 years ;  &gt; Females ;</v>
          </cell>
          <cell r="AY1" t="str">
            <v>Northern Territory ;  &gt;&gt;&gt; Considered too young by employers ;  &gt; Aged 35-44 years ;  Persons ;</v>
          </cell>
          <cell r="AZ1" t="str">
            <v>Northern Territory ;  &gt;&gt;&gt; Considered too young by employers ;  &gt; Aged 35-44 years ;  &gt; Males ;</v>
          </cell>
          <cell r="BA1" t="str">
            <v>Northern Territory ;  &gt;&gt;&gt; Considered too young by employers ;  &gt; Aged 35-44 years ;  &gt; Females ;</v>
          </cell>
          <cell r="BB1" t="str">
            <v>Northern Territory ;  &gt;&gt;&gt; Considered too young by employers ;  &gt; Aged 45-54 years ;  Persons ;</v>
          </cell>
          <cell r="BC1" t="str">
            <v>Northern Territory ;  &gt;&gt;&gt; Considered too young by employers ;  &gt; Aged 45-54 years ;  &gt; Males ;</v>
          </cell>
          <cell r="BD1" t="str">
            <v>Northern Territory ;  &gt;&gt;&gt; Considered too young by employers ;  &gt; Aged 45-54 years ;  &gt; Females ;</v>
          </cell>
          <cell r="BE1" t="str">
            <v>Northern Territory ;  &gt;&gt;&gt; Considered too young by employers ;  &gt; Aged 55 years and over ;  Persons ;</v>
          </cell>
          <cell r="BF1" t="str">
            <v>Northern Territory ;  &gt;&gt;&gt; Considered too young by employers ;  &gt; Aged 55 years and over ;  &gt; Males ;</v>
          </cell>
          <cell r="BG1" t="str">
            <v>Northern Territory ;  &gt;&gt;&gt; Considered too young by employers ;  &gt; Aged 55 years and over ;  &gt; Females ;</v>
          </cell>
          <cell r="BH1" t="str">
            <v>Northern Territory ;  &gt;&gt;&gt; Considered too young by employers ;  &gt;&gt; Aged 55-64 years ;  Persons ;</v>
          </cell>
          <cell r="BI1" t="str">
            <v>Northern Territory ;  &gt;&gt;&gt; Considered too young by employers ;  &gt;&gt; Aged 55-64 years ;  &gt; Males ;</v>
          </cell>
          <cell r="BJ1" t="str">
            <v>Northern Territory ;  &gt;&gt;&gt; Considered too young by employers ;  &gt;&gt; Aged 55-64 years ;  &gt; Females ;</v>
          </cell>
          <cell r="BK1" t="str">
            <v>Northern Territory ;  &gt;&gt;&gt; Considered too young by employers ;  &gt;&gt; Aged 65 years and over ;  Persons ;</v>
          </cell>
          <cell r="BL1" t="str">
            <v>Northern Territory ;  &gt;&gt;&gt; Considered too young by employers ;  &gt;&gt; Aged 65 years and over ;  &gt; Males ;</v>
          </cell>
          <cell r="BM1" t="str">
            <v>Northern Territory ;  &gt;&gt;&gt; Considered too young by employers ;  &gt;&gt; Aged 65 years and over ;  &gt; Females ;</v>
          </cell>
          <cell r="BN1" t="str">
            <v>Northern Territory ;  &gt;&gt;&gt; Considered too old by employers ;  Persons ;</v>
          </cell>
          <cell r="BO1" t="str">
            <v>Northern Territory ;  &gt;&gt;&gt; Considered too old by employers ;  &gt; Males ;</v>
          </cell>
          <cell r="BP1" t="str">
            <v>Northern Territory ;  &gt;&gt;&gt; Considered too old by employers ;  &gt; Females ;</v>
          </cell>
          <cell r="BQ1" t="str">
            <v>Northern Territory ;  &gt;&gt;&gt; Considered too old by employers ;  Aged 15-64 years ;  Persons ;</v>
          </cell>
          <cell r="BR1" t="str">
            <v>Northern Territory ;  &gt;&gt;&gt; Considered too old by employers ;  Aged 15-64 years ;  &gt; Males ;</v>
          </cell>
          <cell r="BS1" t="str">
            <v>Northern Territory ;  &gt;&gt;&gt; Considered too old by employers ;  Aged 15-64 years ;  &gt; Females ;</v>
          </cell>
          <cell r="BT1" t="str">
            <v>Northern Territory ;  &gt;&gt;&gt; Considered too old by employers ;  &gt; Aged 15-24 years ;  Persons ;</v>
          </cell>
          <cell r="BU1" t="str">
            <v>Northern Territory ;  &gt;&gt;&gt; Considered too old by employers ;  &gt; Aged 15-24 years ;  &gt; Males ;</v>
          </cell>
          <cell r="BV1" t="str">
            <v>Northern Territory ;  &gt;&gt;&gt; Considered too old by employers ;  &gt; Aged 15-24 years ;  &gt; Females ;</v>
          </cell>
          <cell r="BW1" t="str">
            <v>Northern Territory ;  &gt;&gt;&gt; Considered too old by employers ;  &gt; Aged 25-34 years ;  Persons ;</v>
          </cell>
          <cell r="BX1" t="str">
            <v>Northern Territory ;  &gt;&gt;&gt; Considered too old by employers ;  &gt; Aged 25-34 years ;  &gt; Males ;</v>
          </cell>
          <cell r="BY1" t="str">
            <v>Northern Territory ;  &gt;&gt;&gt; Considered too old by employers ;  &gt; Aged 25-34 years ;  &gt; Females ;</v>
          </cell>
          <cell r="BZ1" t="str">
            <v>Northern Territory ;  &gt;&gt;&gt; Considered too old by employers ;  &gt; Aged 35-44 years ;  Persons ;</v>
          </cell>
          <cell r="CA1" t="str">
            <v>Northern Territory ;  &gt;&gt;&gt; Considered too old by employers ;  &gt; Aged 35-44 years ;  &gt; Males ;</v>
          </cell>
          <cell r="CB1" t="str">
            <v>Northern Territory ;  &gt;&gt;&gt; Considered too old by employers ;  &gt; Aged 35-44 years ;  &gt; Females ;</v>
          </cell>
          <cell r="CC1" t="str">
            <v>Northern Territory ;  &gt;&gt;&gt; Considered too old by employers ;  &gt; Aged 45-54 years ;  Persons ;</v>
          </cell>
          <cell r="CD1" t="str">
            <v>Northern Territory ;  &gt;&gt;&gt; Considered too old by employers ;  &gt; Aged 45-54 years ;  &gt; Males ;</v>
          </cell>
          <cell r="CE1" t="str">
            <v>Northern Territory ;  &gt;&gt;&gt; Considered too old by employers ;  &gt; Aged 45-54 years ;  &gt; Females ;</v>
          </cell>
          <cell r="CF1" t="str">
            <v>Northern Territory ;  &gt;&gt;&gt; Considered too old by employers ;  &gt; Aged 55 years and over ;  Persons ;</v>
          </cell>
          <cell r="CG1" t="str">
            <v>Northern Territory ;  &gt;&gt;&gt; Considered too old by employers ;  &gt; Aged 55 years and over ;  &gt; Males ;</v>
          </cell>
          <cell r="CH1" t="str">
            <v>Northern Territory ;  &gt;&gt;&gt; Considered too old by employers ;  &gt; Aged 55 years and over ;  &gt; Females ;</v>
          </cell>
          <cell r="CI1" t="str">
            <v>Northern Territory ;  &gt;&gt;&gt; Considered too old by employers ;  &gt;&gt; Aged 55-64 years ;  Persons ;</v>
          </cell>
          <cell r="CJ1" t="str">
            <v>Northern Territory ;  &gt;&gt;&gt; Considered too old by employers ;  &gt;&gt; Aged 55-64 years ;  &gt; Males ;</v>
          </cell>
          <cell r="CK1" t="str">
            <v>Northern Territory ;  &gt;&gt;&gt; Considered too old by employers ;  &gt;&gt; Aged 55-64 years ;  &gt; Females ;</v>
          </cell>
          <cell r="CL1" t="str">
            <v>Northern Territory ;  &gt;&gt;&gt; Considered too old by employers ;  &gt;&gt; Aged 65 years and over ;  Persons ;</v>
          </cell>
          <cell r="CM1" t="str">
            <v>Northern Territory ;  &gt;&gt;&gt; Considered too old by employers ;  &gt;&gt; Aged 65 years and over ;  &gt; Males ;</v>
          </cell>
          <cell r="CN1" t="str">
            <v>Northern Territory ;  &gt;&gt;&gt; Considered too old by employers ;  &gt;&gt; Aged 65 years and over ;  &gt; Females ;</v>
          </cell>
          <cell r="CO1" t="str">
            <v>Northern Territory ;  &gt;&gt; Insufficient work experience ;  Persons ;</v>
          </cell>
          <cell r="CP1" t="str">
            <v>Northern Territory ;  &gt;&gt; Insufficient work experience ;  &gt; Males ;</v>
          </cell>
          <cell r="CQ1" t="str">
            <v>Northern Territory ;  &gt;&gt; Insufficient work experience ;  &gt; Females ;</v>
          </cell>
          <cell r="CR1" t="str">
            <v>Northern Territory ;  &gt;&gt; Insufficient work experience ;  Aged 15-64 years ;  Persons ;</v>
          </cell>
          <cell r="CS1" t="str">
            <v>Northern Territory ;  &gt;&gt; Insufficient work experience ;  Aged 15-64 years ;  &gt; Males ;</v>
          </cell>
          <cell r="CT1" t="str">
            <v>Northern Territory ;  &gt;&gt; Insufficient work experience ;  Aged 15-64 years ;  &gt; Females ;</v>
          </cell>
          <cell r="CU1" t="str">
            <v>Northern Territory ;  &gt;&gt; Insufficient work experience ;  &gt; Aged 15-24 years ;  Persons ;</v>
          </cell>
          <cell r="CV1" t="str">
            <v>Northern Territory ;  &gt;&gt; Insufficient work experience ;  &gt; Aged 15-24 years ;  &gt; Males ;</v>
          </cell>
          <cell r="CW1" t="str">
            <v>Northern Territory ;  &gt;&gt; Insufficient work experience ;  &gt; Aged 15-24 years ;  &gt; Females ;</v>
          </cell>
          <cell r="CX1" t="str">
            <v>Northern Territory ;  &gt;&gt; Insufficient work experience ;  &gt; Aged 25-34 years ;  Persons ;</v>
          </cell>
          <cell r="CY1" t="str">
            <v>Northern Territory ;  &gt;&gt; Insufficient work experience ;  &gt; Aged 25-34 years ;  &gt; Males ;</v>
          </cell>
          <cell r="CZ1" t="str">
            <v>Northern Territory ;  &gt;&gt; Insufficient work experience ;  &gt; Aged 25-34 years ;  &gt; Females ;</v>
          </cell>
          <cell r="DA1" t="str">
            <v>Northern Territory ;  &gt;&gt; Insufficient work experience ;  &gt; Aged 35-44 years ;  Persons ;</v>
          </cell>
          <cell r="DB1" t="str">
            <v>Northern Territory ;  &gt;&gt; Insufficient work experience ;  &gt; Aged 35-44 years ;  &gt; Males ;</v>
          </cell>
          <cell r="DC1" t="str">
            <v>Northern Territory ;  &gt;&gt; Insufficient work experience ;  &gt; Aged 35-44 years ;  &gt; Females ;</v>
          </cell>
          <cell r="DD1" t="str">
            <v>Northern Territory ;  &gt;&gt; Insufficient work experience ;  &gt; Aged 45-54 years ;  Persons ;</v>
          </cell>
          <cell r="DE1" t="str">
            <v>Northern Territory ;  &gt;&gt; Insufficient work experience ;  &gt; Aged 45-54 years ;  &gt; Males ;</v>
          </cell>
          <cell r="DF1" t="str">
            <v>Northern Territory ;  &gt;&gt; Insufficient work experience ;  &gt; Aged 45-54 years ;  &gt; Females ;</v>
          </cell>
          <cell r="DG1" t="str">
            <v>Northern Territory ;  &gt;&gt; Insufficient work experience ;  &gt; Aged 55 years and over ;  Persons ;</v>
          </cell>
          <cell r="DH1" t="str">
            <v>Northern Territory ;  &gt;&gt; Insufficient work experience ;  &gt; Aged 55 years and over ;  &gt; Males ;</v>
          </cell>
          <cell r="DI1" t="str">
            <v>Northern Territory ;  &gt;&gt; Insufficient work experience ;  &gt; Aged 55 years and over ;  &gt; Females ;</v>
          </cell>
          <cell r="DJ1" t="str">
            <v>Northern Territory ;  &gt;&gt; Insufficient work experience ;  &gt;&gt; Aged 55-64 years ;  Persons ;</v>
          </cell>
          <cell r="DK1" t="str">
            <v>Northern Territory ;  &gt;&gt; Insufficient work experience ;  &gt;&gt; Aged 55-64 years ;  &gt; Males ;</v>
          </cell>
          <cell r="DL1" t="str">
            <v>Northern Territory ;  &gt;&gt; Insufficient work experience ;  &gt;&gt; Aged 55-64 years ;  &gt; Females ;</v>
          </cell>
          <cell r="DM1" t="str">
            <v>Northern Territory ;  &gt;&gt; Insufficient work experience ;  &gt;&gt; Aged 65 years and over ;  Persons ;</v>
          </cell>
          <cell r="DN1" t="str">
            <v>Northern Territory ;  &gt;&gt; Insufficient work experience ;  &gt;&gt; Aged 65 years and over ;  &gt; Males ;</v>
          </cell>
          <cell r="DO1" t="str">
            <v>Northern Territory ;  &gt;&gt; Insufficient work experience ;  &gt;&gt; Aged 65 years and over ;  &gt; Females ;</v>
          </cell>
          <cell r="DP1" t="str">
            <v>Northern Territory ;  &gt;&gt; No vacancies at all ;  Persons ;</v>
          </cell>
          <cell r="DQ1" t="str">
            <v>Northern Territory ;  &gt;&gt; No vacancies at all ;  &gt; Males ;</v>
          </cell>
          <cell r="DR1" t="str">
            <v>Northern Territory ;  &gt;&gt; No vacancies at all ;  &gt; Females ;</v>
          </cell>
          <cell r="DS1" t="str">
            <v>Northern Territory ;  &gt;&gt; No vacancies at all ;  Aged 15-64 years ;  Persons ;</v>
          </cell>
          <cell r="DT1" t="str">
            <v>Northern Territory ;  &gt;&gt; No vacancies at all ;  Aged 15-64 years ;  &gt; Males ;</v>
          </cell>
          <cell r="DU1" t="str">
            <v>Northern Territory ;  &gt;&gt; No vacancies at all ;  Aged 15-64 years ;  &gt; Females ;</v>
          </cell>
          <cell r="DV1" t="str">
            <v>Northern Territory ;  &gt;&gt; No vacancies at all ;  &gt; Aged 15-24 years ;  Persons ;</v>
          </cell>
          <cell r="DW1" t="str">
            <v>Northern Territory ;  &gt;&gt; No vacancies at all ;  &gt; Aged 15-24 years ;  &gt; Males ;</v>
          </cell>
          <cell r="DX1" t="str">
            <v>Northern Territory ;  &gt;&gt; No vacancies at all ;  &gt; Aged 15-24 years ;  &gt; Females ;</v>
          </cell>
          <cell r="DY1" t="str">
            <v>Northern Territory ;  &gt;&gt; No vacancies at all ;  &gt; Aged 25-34 years ;  Persons ;</v>
          </cell>
          <cell r="DZ1" t="str">
            <v>Northern Territory ;  &gt;&gt; No vacancies at all ;  &gt; Aged 25-34 years ;  &gt; Males ;</v>
          </cell>
          <cell r="EA1" t="str">
            <v>Northern Territory ;  &gt;&gt; No vacancies at all ;  &gt; Aged 25-34 years ;  &gt; Females ;</v>
          </cell>
          <cell r="EB1" t="str">
            <v>Northern Territory ;  &gt;&gt; No vacancies at all ;  &gt; Aged 35-44 years ;  Persons ;</v>
          </cell>
          <cell r="EC1" t="str">
            <v>Northern Territory ;  &gt;&gt; No vacancies at all ;  &gt; Aged 35-44 years ;  &gt; Males ;</v>
          </cell>
          <cell r="ED1" t="str">
            <v>Northern Territory ;  &gt;&gt; No vacancies at all ;  &gt; Aged 35-44 years ;  &gt; Females ;</v>
          </cell>
          <cell r="EE1" t="str">
            <v>Northern Territory ;  &gt;&gt; No vacancies at all ;  &gt; Aged 45-54 years ;  Persons ;</v>
          </cell>
          <cell r="EF1" t="str">
            <v>Northern Territory ;  &gt;&gt; No vacancies at all ;  &gt; Aged 45-54 years ;  &gt; Males ;</v>
          </cell>
          <cell r="EG1" t="str">
            <v>Northern Territory ;  &gt;&gt; No vacancies at all ;  &gt; Aged 45-54 years ;  &gt; Females ;</v>
          </cell>
          <cell r="EH1" t="str">
            <v>Northern Territory ;  &gt;&gt; No vacancies at all ;  &gt; Aged 55 years and over ;  Persons ;</v>
          </cell>
          <cell r="EI1" t="str">
            <v>Northern Territory ;  &gt;&gt; No vacancies at all ;  &gt; Aged 55 years and over ;  &gt; Males ;</v>
          </cell>
          <cell r="EJ1" t="str">
            <v>Northern Territory ;  &gt;&gt; No vacancies at all ;  &gt; Aged 55 years and over ;  &gt; Females ;</v>
          </cell>
          <cell r="EK1" t="str">
            <v>Northern Territory ;  &gt;&gt; No vacancies at all ;  &gt;&gt; Aged 55-64 years ;  Persons ;</v>
          </cell>
          <cell r="EL1" t="str">
            <v>Northern Territory ;  &gt;&gt; No vacancies at all ;  &gt;&gt; Aged 55-64 years ;  &gt; Males ;</v>
          </cell>
          <cell r="EM1" t="str">
            <v>Northern Territory ;  &gt;&gt; No vacancies at all ;  &gt;&gt; Aged 55-64 years ;  &gt; Females ;</v>
          </cell>
          <cell r="EN1" t="str">
            <v>Northern Territory ;  &gt;&gt; No vacancies at all ;  &gt;&gt; Aged 65 years and over ;  Persons ;</v>
          </cell>
          <cell r="EO1" t="str">
            <v>Northern Territory ;  &gt;&gt; No vacancies at all ;  &gt;&gt; Aged 65 years and over ;  &gt; Males ;</v>
          </cell>
          <cell r="EP1" t="str">
            <v>Northern Territory ;  &gt;&gt; No vacancies at all ;  &gt;&gt; Aged 65 years and over ;  &gt; Females ;</v>
          </cell>
          <cell r="EQ1" t="str">
            <v>Northern Territory ;  &gt;&gt; No vacancies in line of work ;  Persons ;</v>
          </cell>
          <cell r="ER1" t="str">
            <v>Northern Territory ;  &gt;&gt; No vacancies in line of work ;  &gt; Males ;</v>
          </cell>
          <cell r="ES1" t="str">
            <v>Northern Territory ;  &gt;&gt; No vacancies in line of work ;  &gt; Females ;</v>
          </cell>
          <cell r="ET1" t="str">
            <v>Northern Territory ;  &gt;&gt; No vacancies in line of work ;  Aged 15-64 years ;  Persons ;</v>
          </cell>
          <cell r="EU1" t="str">
            <v>Northern Territory ;  &gt;&gt; No vacancies in line of work ;  Aged 15-64 years ;  &gt; Males ;</v>
          </cell>
          <cell r="EV1" t="str">
            <v>Northern Territory ;  &gt;&gt; No vacancies in line of work ;  Aged 15-64 years ;  &gt; Females ;</v>
          </cell>
          <cell r="EW1" t="str">
            <v>Northern Territory ;  &gt;&gt; No vacancies in line of work ;  &gt; Aged 15-24 years ;  Persons ;</v>
          </cell>
          <cell r="EX1" t="str">
            <v>Northern Territory ;  &gt;&gt; No vacancies in line of work ;  &gt; Aged 15-24 years ;  &gt; Males ;</v>
          </cell>
          <cell r="EY1" t="str">
            <v>Northern Territory ;  &gt;&gt; No vacancies in line of work ;  &gt; Aged 15-24 years ;  &gt; Females ;</v>
          </cell>
          <cell r="EZ1" t="str">
            <v>Northern Territory ;  &gt;&gt; No vacancies in line of work ;  &gt; Aged 25-34 years ;  Persons ;</v>
          </cell>
          <cell r="FA1" t="str">
            <v>Northern Territory ;  &gt;&gt; No vacancies in line of work ;  &gt; Aged 25-34 years ;  &gt; Males ;</v>
          </cell>
          <cell r="FB1" t="str">
            <v>Northern Territory ;  &gt;&gt; No vacancies in line of work ;  &gt; Aged 25-34 years ;  &gt; Females ;</v>
          </cell>
          <cell r="FC1" t="str">
            <v>Northern Territory ;  &gt;&gt; No vacancies in line of work ;  &gt; Aged 35-44 years ;  Persons ;</v>
          </cell>
          <cell r="FD1" t="str">
            <v>Northern Territory ;  &gt;&gt; No vacancies in line of work ;  &gt; Aged 35-44 years ;  &gt; Males ;</v>
          </cell>
          <cell r="FE1" t="str">
            <v>Northern Territory ;  &gt;&gt; No vacancies in line of work ;  &gt; Aged 35-44 years ;  &gt; Females ;</v>
          </cell>
          <cell r="FF1" t="str">
            <v>Northern Territory ;  &gt;&gt; No vacancies in line of work ;  &gt; Aged 45-54 years ;  Persons ;</v>
          </cell>
          <cell r="FG1" t="str">
            <v>Northern Territory ;  &gt;&gt; No vacancies in line of work ;  &gt; Aged 45-54 years ;  &gt; Males ;</v>
          </cell>
          <cell r="FH1" t="str">
            <v>Northern Territory ;  &gt;&gt; No vacancies in line of work ;  &gt; Aged 45-54 years ;  &gt; Females ;</v>
          </cell>
          <cell r="FI1" t="str">
            <v>Northern Territory ;  &gt;&gt; No vacancies in line of work ;  &gt; Aged 55 years and over ;  Persons ;</v>
          </cell>
          <cell r="FJ1" t="str">
            <v>Northern Territory ;  &gt;&gt; No vacancies in line of work ;  &gt; Aged 55 years and over ;  &gt; Males ;</v>
          </cell>
          <cell r="FK1" t="str">
            <v>Northern Territory ;  &gt;&gt; No vacancies in line of work ;  &gt; Aged 55 years and over ;  &gt; Females ;</v>
          </cell>
          <cell r="FL1" t="str">
            <v>Northern Territory ;  &gt;&gt; No vacancies in line of work ;  &gt;&gt; Aged 55-64 years ;  Persons ;</v>
          </cell>
          <cell r="FM1" t="str">
            <v>Northern Territory ;  &gt;&gt; No vacancies in line of work ;  &gt;&gt; Aged 55-64 years ;  &gt; Males ;</v>
          </cell>
          <cell r="FN1" t="str">
            <v>Northern Territory ;  &gt;&gt; No vacancies in line of work ;  &gt;&gt; Aged 55-64 years ;  &gt; Females ;</v>
          </cell>
          <cell r="FO1" t="str">
            <v>Northern Territory ;  &gt;&gt; No vacancies in line of work ;  &gt;&gt; Aged 65 years and over ;  Persons ;</v>
          </cell>
          <cell r="FP1" t="str">
            <v>Northern Territory ;  &gt;&gt; No vacancies in line of work ;  &gt;&gt; Aged 65 years and over ;  &gt; Males ;</v>
          </cell>
          <cell r="FQ1" t="str">
            <v>Northern Territory ;  &gt;&gt; No vacancies in line of work ;  &gt;&gt; Aged 65 years and over ;  &gt; Females ;</v>
          </cell>
          <cell r="FR1" t="str">
            <v>Northern Territory ;  &gt;&gt; Too far to travel or transport problems ;  Persons ;</v>
          </cell>
          <cell r="FS1" t="str">
            <v>Northern Territory ;  &gt;&gt; Too far to travel or transport problems ;  &gt; Males ;</v>
          </cell>
          <cell r="FT1" t="str">
            <v>Northern Territory ;  &gt;&gt; Too far to travel or transport problems ;  &gt; Females ;</v>
          </cell>
          <cell r="FU1" t="str">
            <v>Northern Territory ;  &gt;&gt; Too far to travel or transport problems ;  Aged 15-64 years ;  Persons ;</v>
          </cell>
          <cell r="FV1" t="str">
            <v>Northern Territory ;  &gt;&gt; Too far to travel or transport problems ;  Aged 15-64 years ;  &gt; Males ;</v>
          </cell>
          <cell r="FW1" t="str">
            <v>Northern Territory ;  &gt;&gt; Too far to travel or transport problems ;  Aged 15-64 years ;  &gt; Females ;</v>
          </cell>
          <cell r="FX1" t="str">
            <v>Northern Territory ;  &gt;&gt; Too far to travel or transport problems ;  &gt; Aged 15-24 years ;  Persons ;</v>
          </cell>
          <cell r="FY1" t="str">
            <v>Northern Territory ;  &gt;&gt; Too far to travel or transport problems ;  &gt; Aged 15-24 years ;  &gt; Males ;</v>
          </cell>
          <cell r="FZ1" t="str">
            <v>Northern Territory ;  &gt;&gt; Too far to travel or transport problems ;  &gt; Aged 15-24 years ;  &gt; Females ;</v>
          </cell>
          <cell r="GA1" t="str">
            <v>Northern Territory ;  &gt;&gt; Too far to travel or transport problems ;  &gt; Aged 25-34 years ;  Persons ;</v>
          </cell>
          <cell r="GB1" t="str">
            <v>Northern Territory ;  &gt;&gt; Too far to travel or transport problems ;  &gt; Aged 25-34 years ;  &gt; Males ;</v>
          </cell>
          <cell r="GC1" t="str">
            <v>Northern Territory ;  &gt;&gt; Too far to travel or transport problems ;  &gt; Aged 25-34 years ;  &gt; Females ;</v>
          </cell>
          <cell r="GD1" t="str">
            <v>Northern Territory ;  &gt;&gt; Too far to travel or transport problems ;  &gt; Aged 35-44 years ;  Persons ;</v>
          </cell>
          <cell r="GE1" t="str">
            <v>Northern Territory ;  &gt;&gt; Too far to travel or transport problems ;  &gt; Aged 35-44 years ;  &gt; Males ;</v>
          </cell>
          <cell r="GF1" t="str">
            <v>Northern Territory ;  &gt;&gt; Too far to travel or transport problems ;  &gt; Aged 35-44 years ;  &gt; Females ;</v>
          </cell>
          <cell r="GG1" t="str">
            <v>Northern Territory ;  &gt;&gt; Too far to travel or transport problems ;  &gt; Aged 45-54 years ;  Persons ;</v>
          </cell>
          <cell r="GH1" t="str">
            <v>Northern Territory ;  &gt;&gt; Too far to travel or transport problems ;  &gt; Aged 45-54 years ;  &gt; Males ;</v>
          </cell>
          <cell r="GI1" t="str">
            <v>Northern Territory ;  &gt;&gt; Too far to travel or transport problems ;  &gt; Aged 45-54 years ;  &gt; Females ;</v>
          </cell>
          <cell r="GJ1" t="str">
            <v>Northern Territory ;  &gt;&gt; Too far to travel or transport problems ;  &gt; Aged 55 years and over ;  Persons ;</v>
          </cell>
          <cell r="GK1" t="str">
            <v>Northern Territory ;  &gt;&gt; Too far to travel or transport problems ;  &gt; Aged 55 years and over ;  &gt; Males ;</v>
          </cell>
          <cell r="GL1" t="str">
            <v>Northern Territory ;  &gt;&gt; Too far to travel or transport problems ;  &gt; Aged 55 years and over ;  &gt; Females ;</v>
          </cell>
          <cell r="GM1" t="str">
            <v>Northern Territory ;  &gt;&gt; Too far to travel or transport problems ;  &gt;&gt; Aged 55-64 years ;  Persons ;</v>
          </cell>
          <cell r="GN1" t="str">
            <v>Northern Territory ;  &gt;&gt; Too far to travel or transport problems ;  &gt;&gt; Aged 55-64 years ;  &gt; Males ;</v>
          </cell>
          <cell r="GO1" t="str">
            <v>Northern Territory ;  &gt;&gt; Too far to travel or transport problems ;  &gt;&gt; Aged 55-64 years ;  &gt; Females ;</v>
          </cell>
          <cell r="GP1" t="str">
            <v>Northern Territory ;  &gt;&gt; Too far to travel or transport problems ;  &gt;&gt; Aged 65 years and over ;  Persons ;</v>
          </cell>
          <cell r="GQ1" t="str">
            <v>Northern Territory ;  &gt;&gt; Too far to travel or transport problems ;  &gt;&gt; Aged 65 years and over ;  &gt; Males ;</v>
          </cell>
          <cell r="GR1" t="str">
            <v>Northern Territory ;  &gt;&gt; Too far to travel or transport problems ;  &gt;&gt; Aged 65 years and over ;  &gt; Females ;</v>
          </cell>
          <cell r="GS1" t="str">
            <v>Northern Territory ;  &gt;&gt; Own ill health or disability ;  Persons ;</v>
          </cell>
          <cell r="GT1" t="str">
            <v>Northern Territory ;  &gt;&gt; Own ill health or disability ;  &gt; Males ;</v>
          </cell>
          <cell r="GU1" t="str">
            <v>Northern Territory ;  &gt;&gt; Own ill health or disability ;  &gt; Females ;</v>
          </cell>
          <cell r="GV1" t="str">
            <v>Northern Territory ;  &gt;&gt; Own ill health or disability ;  Aged 15-64 years ;  Persons ;</v>
          </cell>
          <cell r="GW1" t="str">
            <v>Northern Territory ;  &gt;&gt; Own ill health or disability ;  Aged 15-64 years ;  &gt; Males ;</v>
          </cell>
          <cell r="GX1" t="str">
            <v>Northern Territory ;  &gt;&gt; Own ill health or disability ;  Aged 15-64 years ;  &gt; Females ;</v>
          </cell>
          <cell r="GY1" t="str">
            <v>Northern Territory ;  &gt;&gt; Own ill health or disability ;  &gt; Aged 15-24 years ;  Persons ;</v>
          </cell>
          <cell r="GZ1" t="str">
            <v>Northern Territory ;  &gt;&gt; Own ill health or disability ;  &gt; Aged 15-24 years ;  &gt; Males ;</v>
          </cell>
          <cell r="HA1" t="str">
            <v>Northern Territory ;  &gt;&gt; Own ill health or disability ;  &gt; Aged 15-24 years ;  &gt; Females ;</v>
          </cell>
          <cell r="HB1" t="str">
            <v>Northern Territory ;  &gt;&gt; Own ill health or disability ;  &gt; Aged 25-34 years ;  Persons ;</v>
          </cell>
          <cell r="HC1" t="str">
            <v>Northern Territory ;  &gt;&gt; Own ill health or disability ;  &gt; Aged 25-34 years ;  &gt; Males ;</v>
          </cell>
          <cell r="HD1" t="str">
            <v>Northern Territory ;  &gt;&gt; Own ill health or disability ;  &gt; Aged 25-34 years ;  &gt; Females ;</v>
          </cell>
          <cell r="HE1" t="str">
            <v>Northern Territory ;  &gt;&gt; Own ill health or disability ;  &gt; Aged 35-44 years ;  Persons ;</v>
          </cell>
          <cell r="HF1" t="str">
            <v>Northern Territory ;  &gt;&gt; Own ill health or disability ;  &gt; Aged 35-44 years ;  &gt; Males ;</v>
          </cell>
          <cell r="HG1" t="str">
            <v>Northern Territory ;  &gt;&gt; Own ill health or disability ;  &gt; Aged 35-44 years ;  &gt; Females ;</v>
          </cell>
          <cell r="HH1" t="str">
            <v>Northern Territory ;  &gt;&gt; Own ill health or disability ;  &gt; Aged 45-54 years ;  Persons ;</v>
          </cell>
          <cell r="HI1" t="str">
            <v>Northern Territory ;  &gt;&gt; Own ill health or disability ;  &gt; Aged 45-54 years ;  &gt; Males ;</v>
          </cell>
          <cell r="HJ1" t="str">
            <v>Northern Territory ;  &gt;&gt; Own ill health or disability ;  &gt; Aged 45-54 years ;  &gt; Females ;</v>
          </cell>
          <cell r="HK1" t="str">
            <v>Northern Territory ;  &gt;&gt; Own ill health or disability ;  &gt; Aged 55 years and over ;  Persons ;</v>
          </cell>
          <cell r="HL1" t="str">
            <v>Northern Territory ;  &gt;&gt; Own ill health or disability ;  &gt; Aged 55 years and over ;  &gt; Males ;</v>
          </cell>
          <cell r="HM1" t="str">
            <v>Northern Territory ;  &gt;&gt; Own ill health or disability ;  &gt; Aged 55 years and over ;  &gt; Females ;</v>
          </cell>
          <cell r="HN1" t="str">
            <v>Northern Territory ;  &gt;&gt; Own ill health or disability ;  &gt;&gt; Aged 55-64 years ;  Persons ;</v>
          </cell>
          <cell r="HO1" t="str">
            <v>Northern Territory ;  &gt;&gt; Own ill health or disability ;  &gt;&gt; Aged 55-64 years ;  &gt; Males ;</v>
          </cell>
          <cell r="HP1" t="str">
            <v>Northern Territory ;  &gt;&gt; Own ill health or disability ;  &gt;&gt; Aged 55-64 years ;  &gt; Females ;</v>
          </cell>
          <cell r="HQ1" t="str">
            <v>Northern Territory ;  &gt;&gt; Own ill health or disability ;  &gt;&gt; Aged 65 years and over ;  Persons ;</v>
          </cell>
          <cell r="HR1" t="str">
            <v>Northern Territory ;  &gt;&gt; Own ill health or disability ;  &gt;&gt; Aged 65 years and over ;  &gt; Males ;</v>
          </cell>
          <cell r="HS1" t="str">
            <v>Northern Territory ;  &gt;&gt; Own ill health or disability ;  &gt;&gt; Aged 65 years and over ;  &gt; Females ;</v>
          </cell>
          <cell r="HT1" t="str">
            <v>Northern Territory ;  &gt;&gt; Language difficulties ;  Persons ;</v>
          </cell>
          <cell r="HU1" t="str">
            <v>Northern Territory ;  &gt;&gt; Language difficulties ;  &gt; Males ;</v>
          </cell>
          <cell r="HV1" t="str">
            <v>Northern Territory ;  &gt;&gt; Language difficulties ;  &gt; Females ;</v>
          </cell>
          <cell r="HW1" t="str">
            <v>Northern Territory ;  &gt;&gt; Language difficulties ;  Aged 15-64 years ;  Persons ;</v>
          </cell>
          <cell r="HX1" t="str">
            <v>Northern Territory ;  &gt;&gt; Language difficulties ;  Aged 15-64 years ;  &gt; Males ;</v>
          </cell>
          <cell r="HY1" t="str">
            <v>Northern Territory ;  &gt;&gt; Language difficulties ;  Aged 15-64 years ;  &gt; Females ;</v>
          </cell>
          <cell r="HZ1" t="str">
            <v>Northern Territory ;  &gt;&gt; Language difficulties ;  &gt; Aged 15-24 years ;  Persons ;</v>
          </cell>
          <cell r="IA1" t="str">
            <v>Northern Territory ;  &gt;&gt; Language difficulties ;  &gt; Aged 15-24 years ;  &gt; Males ;</v>
          </cell>
          <cell r="IB1" t="str">
            <v>Northern Territory ;  &gt;&gt; Language difficulties ;  &gt; Aged 15-24 years ;  &gt; Females ;</v>
          </cell>
          <cell r="IC1" t="str">
            <v>Northern Territory ;  &gt;&gt; Language difficulties ;  &gt; Aged 25-34 years ;  Persons ;</v>
          </cell>
          <cell r="ID1" t="str">
            <v>Northern Territory ;  &gt;&gt; Language difficulties ;  &gt; Aged 25-34 years ;  &gt; Males ;</v>
          </cell>
          <cell r="IE1" t="str">
            <v>Northern Territory ;  &gt;&gt; Language difficulties ;  &gt; Aged 25-34 years ;  &gt; Females ;</v>
          </cell>
          <cell r="IF1" t="str">
            <v>Northern Territory ;  &gt;&gt; Language difficulties ;  &gt; Aged 35-44 years ;  Persons ;</v>
          </cell>
          <cell r="IG1" t="str">
            <v>Northern Territory ;  &gt;&gt; Language difficulties ;  &gt; Aged 35-44 years ;  &gt; Males ;</v>
          </cell>
          <cell r="IH1" t="str">
            <v>Northern Territory ;  &gt;&gt; Language difficulties ;  &gt; Aged 35-44 years ;  &gt; Females ;</v>
          </cell>
          <cell r="II1" t="str">
            <v>Northern Territory ;  &gt;&gt; Language difficulties ;  &gt; Aged 45-54 years ;  Persons ;</v>
          </cell>
          <cell r="IJ1" t="str">
            <v>Northern Territory ;  &gt;&gt; Language difficulties ;  &gt; Aged 45-54 years ;  &gt; Males ;</v>
          </cell>
          <cell r="IK1" t="str">
            <v>Northern Territory ;  &gt;&gt; Language difficulties ;  &gt; Aged 45-54 years ;  &gt; Females ;</v>
          </cell>
          <cell r="IL1" t="str">
            <v>Northern Territory ;  &gt;&gt; Language difficulties ;  &gt; Aged 55 years and over ;  Persons ;</v>
          </cell>
          <cell r="IM1" t="str">
            <v>Northern Territory ;  &gt;&gt; Language difficulties ;  &gt; Aged 55 years and over ;  &gt; Males ;</v>
          </cell>
          <cell r="IN1" t="str">
            <v>Northern Territory ;  &gt;&gt; Language difficulties ;  &gt; Aged 55 years and over ;  &gt; Females ;</v>
          </cell>
          <cell r="IO1" t="str">
            <v>Northern Territory ;  &gt;&gt; Language difficulties ;  &gt;&gt; Aged 55-64 years ;  Persons ;</v>
          </cell>
          <cell r="IP1" t="str">
            <v>Northern Territory ;  &gt;&gt; Language difficulties ;  &gt;&gt; Aged 55-64 years ;  &gt; Males ;</v>
          </cell>
          <cell r="IQ1" t="str">
            <v>Northern Territory ;  &gt;&gt; Language difficulties ;  &gt;&gt; Aged 55-64 years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A126241762T</v>
          </cell>
          <cell r="C10" t="str">
            <v>A126234274X</v>
          </cell>
          <cell r="D10" t="str">
            <v>A126248530J</v>
          </cell>
          <cell r="E10" t="str">
            <v>A126241402L</v>
          </cell>
          <cell r="F10" t="str">
            <v>A126234994W</v>
          </cell>
          <cell r="G10" t="str">
            <v>A126249250J</v>
          </cell>
          <cell r="H10" t="str">
            <v>A126242122L</v>
          </cell>
          <cell r="I10" t="str">
            <v>A126234706T</v>
          </cell>
          <cell r="J10" t="str">
            <v>A126248962L</v>
          </cell>
          <cell r="K10" t="str">
            <v>A126241834T</v>
          </cell>
          <cell r="L10" t="str">
            <v>A126234350R</v>
          </cell>
          <cell r="M10" t="str">
            <v>A126248606T</v>
          </cell>
          <cell r="N10" t="str">
            <v>A126241478J</v>
          </cell>
          <cell r="O10" t="str">
            <v>A126234782V</v>
          </cell>
          <cell r="P10" t="str">
            <v>A126249038X</v>
          </cell>
          <cell r="Q10" t="str">
            <v>A126241910J</v>
          </cell>
          <cell r="R10" t="str">
            <v>A126234422R</v>
          </cell>
          <cell r="S10" t="str">
            <v>A126248678C</v>
          </cell>
          <cell r="T10" t="str">
            <v>A126241550R</v>
          </cell>
          <cell r="U10" t="str">
            <v>A126234926V</v>
          </cell>
          <cell r="V10" t="str">
            <v>A126249182T</v>
          </cell>
          <cell r="W10" t="str">
            <v>A126242054W</v>
          </cell>
          <cell r="X10" t="str">
            <v>A126234494A</v>
          </cell>
          <cell r="Y10" t="str">
            <v>A126248750K</v>
          </cell>
          <cell r="Z10" t="str">
            <v>A126241622R</v>
          </cell>
          <cell r="AA10" t="str">
            <v>A126234638A</v>
          </cell>
          <cell r="AB10" t="str">
            <v>A126248894W</v>
          </cell>
          <cell r="AC10" t="str">
            <v>A126241766A</v>
          </cell>
          <cell r="AD10" t="str">
            <v>A126234278J</v>
          </cell>
          <cell r="AE10" t="str">
            <v>A126248534T</v>
          </cell>
          <cell r="AF10" t="str">
            <v>A126241406W</v>
          </cell>
          <cell r="AG10" t="str">
            <v>A126234998F</v>
          </cell>
          <cell r="AH10" t="str">
            <v>A126249254T</v>
          </cell>
          <cell r="AI10" t="str">
            <v>A126242126W</v>
          </cell>
          <cell r="AJ10" t="str">
            <v>A126234710J</v>
          </cell>
          <cell r="AK10" t="str">
            <v>A126248966W</v>
          </cell>
          <cell r="AL10" t="str">
            <v>A126241838A</v>
          </cell>
          <cell r="AM10" t="str">
            <v>A126234314F</v>
          </cell>
          <cell r="AN10" t="str">
            <v>A126248570A</v>
          </cell>
          <cell r="AO10" t="str">
            <v>A126241442F</v>
          </cell>
          <cell r="AP10" t="str">
            <v>A126234746K</v>
          </cell>
          <cell r="AQ10" t="str">
            <v>A126249002W</v>
          </cell>
          <cell r="AR10" t="str">
            <v>A126241874K</v>
          </cell>
          <cell r="AS10" t="str">
            <v>A126234386T</v>
          </cell>
          <cell r="AT10" t="str">
            <v>A126248642A</v>
          </cell>
          <cell r="AU10" t="str">
            <v>A126241514F</v>
          </cell>
          <cell r="AV10" t="str">
            <v>A126234890C</v>
          </cell>
          <cell r="AW10" t="str">
            <v>A126249146J</v>
          </cell>
          <cell r="AX10" t="str">
            <v>A126242018L</v>
          </cell>
          <cell r="AY10" t="str">
            <v>A126234458T</v>
          </cell>
          <cell r="AZ10" t="str">
            <v>A126248714A</v>
          </cell>
          <cell r="BA10" t="str">
            <v>A126241586T</v>
          </cell>
          <cell r="BB10" t="str">
            <v>A126234602X</v>
          </cell>
          <cell r="BC10" t="str">
            <v>A126248858L</v>
          </cell>
          <cell r="BD10" t="str">
            <v>A126241730X</v>
          </cell>
          <cell r="BE10" t="str">
            <v>A126234242F</v>
          </cell>
          <cell r="BF10" t="str">
            <v>A126248498V</v>
          </cell>
          <cell r="BG10" t="str">
            <v>A126241370F</v>
          </cell>
          <cell r="BH10" t="str">
            <v>A126234962C</v>
          </cell>
          <cell r="BI10" t="str">
            <v>A126249218J</v>
          </cell>
          <cell r="BJ10" t="str">
            <v>A126242090F</v>
          </cell>
          <cell r="BK10" t="str">
            <v>A126234674K</v>
          </cell>
          <cell r="BL10" t="str">
            <v>A126248930V</v>
          </cell>
          <cell r="BM10" t="str">
            <v>A126241802X</v>
          </cell>
          <cell r="BN10" t="str">
            <v>A126234318R</v>
          </cell>
          <cell r="BO10" t="str">
            <v>A126248574K</v>
          </cell>
          <cell r="BP10" t="str">
            <v>A126241446R</v>
          </cell>
          <cell r="BQ10" t="str">
            <v>A126234750A</v>
          </cell>
          <cell r="BR10" t="str">
            <v>A126249006F</v>
          </cell>
          <cell r="BS10" t="str">
            <v>A126241878V</v>
          </cell>
          <cell r="BT10" t="str">
            <v>A126234390J</v>
          </cell>
          <cell r="BU10" t="str">
            <v>A126248646K</v>
          </cell>
          <cell r="BV10" t="str">
            <v>A126241518R</v>
          </cell>
          <cell r="BW10" t="str">
            <v>A126234894L</v>
          </cell>
          <cell r="BX10" t="str">
            <v>A126249150X</v>
          </cell>
          <cell r="BY10" t="str">
            <v>A126242022C</v>
          </cell>
          <cell r="BZ10" t="str">
            <v>A126234462J</v>
          </cell>
          <cell r="CA10" t="str">
            <v>A126248718K</v>
          </cell>
          <cell r="CB10" t="str">
            <v>A126241590J</v>
          </cell>
          <cell r="CC10" t="str">
            <v>A126234606J</v>
          </cell>
          <cell r="CD10" t="str">
            <v>A126248862C</v>
          </cell>
          <cell r="CE10" t="str">
            <v>A126241734J</v>
          </cell>
          <cell r="CF10" t="str">
            <v>A126234246R</v>
          </cell>
          <cell r="CG10" t="str">
            <v>A126248502X</v>
          </cell>
          <cell r="CH10" t="str">
            <v>A126241374R</v>
          </cell>
          <cell r="CI10" t="str">
            <v>A126234966L</v>
          </cell>
          <cell r="CJ10" t="str">
            <v>A126249222X</v>
          </cell>
          <cell r="CK10" t="str">
            <v>A126242094R</v>
          </cell>
          <cell r="CL10" t="str">
            <v>A126234678V</v>
          </cell>
          <cell r="CM10" t="str">
            <v>A126248934C</v>
          </cell>
          <cell r="CN10" t="str">
            <v>A126241806J</v>
          </cell>
          <cell r="CO10" t="str">
            <v>A126234334R</v>
          </cell>
          <cell r="CP10" t="str">
            <v>A126248590K</v>
          </cell>
          <cell r="CQ10" t="str">
            <v>A126241462R</v>
          </cell>
          <cell r="CR10" t="str">
            <v>A126234766V</v>
          </cell>
          <cell r="CS10" t="str">
            <v>A126249022F</v>
          </cell>
          <cell r="CT10" t="str">
            <v>A126241894V</v>
          </cell>
          <cell r="CU10" t="str">
            <v>A126234406R</v>
          </cell>
          <cell r="CV10" t="str">
            <v>A126248662K</v>
          </cell>
          <cell r="CW10" t="str">
            <v>A126241534R</v>
          </cell>
          <cell r="CX10" t="str">
            <v>A126234910A</v>
          </cell>
          <cell r="CY10" t="str">
            <v>A126249166T</v>
          </cell>
          <cell r="CZ10" t="str">
            <v>A126242038W</v>
          </cell>
          <cell r="DA10" t="str">
            <v>A126234478A</v>
          </cell>
          <cell r="DB10" t="str">
            <v>A126248734K</v>
          </cell>
          <cell r="DC10" t="str">
            <v>A126241606R</v>
          </cell>
          <cell r="DD10" t="str">
            <v>A126234622J</v>
          </cell>
          <cell r="DE10" t="str">
            <v>A126248878W</v>
          </cell>
          <cell r="DF10" t="str">
            <v>A126241750J</v>
          </cell>
          <cell r="DG10" t="str">
            <v>A126234262R</v>
          </cell>
          <cell r="DH10" t="str">
            <v>A126248518T</v>
          </cell>
          <cell r="DI10" t="str">
            <v>A126241390R</v>
          </cell>
          <cell r="DJ10" t="str">
            <v>A126234982L</v>
          </cell>
          <cell r="DK10" t="str">
            <v>A126249238T</v>
          </cell>
          <cell r="DL10" t="str">
            <v>A126242110C</v>
          </cell>
          <cell r="DM10" t="str">
            <v>A126234694V</v>
          </cell>
          <cell r="DN10" t="str">
            <v>A126248950C</v>
          </cell>
          <cell r="DO10" t="str">
            <v>A126241822J</v>
          </cell>
          <cell r="DP10" t="str">
            <v>A126234302W</v>
          </cell>
          <cell r="DQ10" t="str">
            <v>A126248558K</v>
          </cell>
          <cell r="DR10" t="str">
            <v>A126241430W</v>
          </cell>
          <cell r="DS10" t="str">
            <v>A126234734A</v>
          </cell>
          <cell r="DT10" t="str">
            <v>A126248990W</v>
          </cell>
          <cell r="DU10" t="str">
            <v>A126241862A</v>
          </cell>
          <cell r="DV10" t="str">
            <v>A126234374J</v>
          </cell>
          <cell r="DW10" t="str">
            <v>A126248630T</v>
          </cell>
          <cell r="DX10" t="str">
            <v>A126241502W</v>
          </cell>
          <cell r="DY10" t="str">
            <v>A126234878L</v>
          </cell>
          <cell r="DZ10" t="str">
            <v>A126249134X</v>
          </cell>
          <cell r="EA10" t="str">
            <v>A126242006C</v>
          </cell>
          <cell r="EB10" t="str">
            <v>A126234446J</v>
          </cell>
          <cell r="EC10" t="str">
            <v>A126248702T</v>
          </cell>
          <cell r="ED10" t="str">
            <v>A126241574J</v>
          </cell>
          <cell r="EE10" t="str">
            <v>A126234590A</v>
          </cell>
          <cell r="EF10" t="str">
            <v>A126248846C</v>
          </cell>
          <cell r="EG10" t="str">
            <v>A126241718J</v>
          </cell>
          <cell r="EH10" t="str">
            <v>A126234230W</v>
          </cell>
          <cell r="EI10" t="str">
            <v>A126248486K</v>
          </cell>
          <cell r="EJ10" t="str">
            <v>A126241358R</v>
          </cell>
          <cell r="EK10" t="str">
            <v>A126234950V</v>
          </cell>
          <cell r="EL10" t="str">
            <v>A126249206X</v>
          </cell>
          <cell r="EM10" t="str">
            <v>A126242078R</v>
          </cell>
          <cell r="EN10" t="str">
            <v>A126234662A</v>
          </cell>
          <cell r="EO10" t="str">
            <v>A126248918C</v>
          </cell>
          <cell r="EP10" t="str">
            <v>A126241790A</v>
          </cell>
          <cell r="EQ10" t="str">
            <v>A126234354X</v>
          </cell>
          <cell r="ER10" t="str">
            <v>A126248610J</v>
          </cell>
          <cell r="ES10" t="str">
            <v>A126241482X</v>
          </cell>
          <cell r="ET10" t="str">
            <v>A126234786C</v>
          </cell>
          <cell r="EU10" t="str">
            <v>A126249042R</v>
          </cell>
          <cell r="EV10" t="str">
            <v>A126241914T</v>
          </cell>
          <cell r="EW10" t="str">
            <v>A126234426X</v>
          </cell>
          <cell r="EX10" t="str">
            <v>A126248682V</v>
          </cell>
          <cell r="EY10" t="str">
            <v>A126241554X</v>
          </cell>
          <cell r="EZ10" t="str">
            <v>A126234930K</v>
          </cell>
          <cell r="FA10" t="str">
            <v>A126249186A</v>
          </cell>
          <cell r="FB10" t="str">
            <v>A126242058F</v>
          </cell>
          <cell r="FC10" t="str">
            <v>A126234498K</v>
          </cell>
          <cell r="FD10" t="str">
            <v>A126248754V</v>
          </cell>
          <cell r="FE10" t="str">
            <v>A126241626X</v>
          </cell>
          <cell r="FF10" t="str">
            <v>A126234642T</v>
          </cell>
          <cell r="FG10" t="str">
            <v>A126248898F</v>
          </cell>
          <cell r="FH10" t="str">
            <v>A126241770T</v>
          </cell>
          <cell r="FI10" t="str">
            <v>A126234282X</v>
          </cell>
          <cell r="FJ10" t="str">
            <v>A126248538A</v>
          </cell>
          <cell r="FK10" t="str">
            <v>A126241410L</v>
          </cell>
          <cell r="FL10" t="str">
            <v>A126235002L</v>
          </cell>
          <cell r="FM10" t="str">
            <v>A126249258A</v>
          </cell>
          <cell r="FN10" t="str">
            <v>A126242130L</v>
          </cell>
          <cell r="FO10" t="str">
            <v>A126234714T</v>
          </cell>
          <cell r="FP10" t="str">
            <v>A126248970L</v>
          </cell>
          <cell r="FQ10" t="str">
            <v>A126241842T</v>
          </cell>
          <cell r="FR10" t="str">
            <v>A126234338X</v>
          </cell>
          <cell r="FS10" t="str">
            <v>A126248594V</v>
          </cell>
          <cell r="FT10" t="str">
            <v>A126241466X</v>
          </cell>
          <cell r="FU10" t="str">
            <v>A126234770K</v>
          </cell>
          <cell r="FV10" t="str">
            <v>A126249026R</v>
          </cell>
          <cell r="FW10" t="str">
            <v>A126241898C</v>
          </cell>
          <cell r="FX10" t="str">
            <v>A126234410F</v>
          </cell>
          <cell r="FY10" t="str">
            <v>A126248666V</v>
          </cell>
          <cell r="FZ10" t="str">
            <v>A126241538X</v>
          </cell>
          <cell r="GA10" t="str">
            <v>A126234914K</v>
          </cell>
          <cell r="GB10" t="str">
            <v>A126249170J</v>
          </cell>
          <cell r="GC10" t="str">
            <v>A126242042L</v>
          </cell>
          <cell r="GD10" t="str">
            <v>A126234482T</v>
          </cell>
          <cell r="GE10" t="str">
            <v>A126248738V</v>
          </cell>
          <cell r="GF10" t="str">
            <v>A126241610F</v>
          </cell>
          <cell r="GG10" t="str">
            <v>A126234626T</v>
          </cell>
          <cell r="GH10" t="str">
            <v>A126248882L</v>
          </cell>
          <cell r="GI10" t="str">
            <v>A126241754T</v>
          </cell>
          <cell r="GJ10" t="str">
            <v>A126234266X</v>
          </cell>
          <cell r="GK10" t="str">
            <v>A126248522J</v>
          </cell>
          <cell r="GL10" t="str">
            <v>A126241394X</v>
          </cell>
          <cell r="GM10" t="str">
            <v>A126234986W</v>
          </cell>
          <cell r="GN10" t="str">
            <v>A126249242J</v>
          </cell>
          <cell r="GO10" t="str">
            <v>A126242114L</v>
          </cell>
          <cell r="GP10" t="str">
            <v>A126234698C</v>
          </cell>
          <cell r="GQ10" t="str">
            <v>A126248954L</v>
          </cell>
          <cell r="GR10" t="str">
            <v>A126241826T</v>
          </cell>
          <cell r="GS10" t="str">
            <v>A126234358J</v>
          </cell>
          <cell r="GT10" t="str">
            <v>A126248614T</v>
          </cell>
          <cell r="GU10" t="str">
            <v>A126241486J</v>
          </cell>
          <cell r="GV10" t="str">
            <v>A126234790V</v>
          </cell>
          <cell r="GW10" t="str">
            <v>A126249046X</v>
          </cell>
          <cell r="GX10" t="str">
            <v>A126241918A</v>
          </cell>
          <cell r="GY10" t="str">
            <v>A126234430R</v>
          </cell>
          <cell r="GZ10" t="str">
            <v>A126248686C</v>
          </cell>
          <cell r="HA10" t="str">
            <v>A126241558J</v>
          </cell>
          <cell r="HB10" t="str">
            <v>A126234934V</v>
          </cell>
          <cell r="HC10" t="str">
            <v>A126249190T</v>
          </cell>
          <cell r="HD10" t="str">
            <v>A126242062W</v>
          </cell>
          <cell r="HE10" t="str">
            <v>A126234502R</v>
          </cell>
          <cell r="HF10" t="str">
            <v>A126248758C</v>
          </cell>
          <cell r="HG10" t="str">
            <v>A126241630R</v>
          </cell>
          <cell r="HH10" t="str">
            <v>A126234646A</v>
          </cell>
          <cell r="HI10" t="str">
            <v>A126248902K</v>
          </cell>
          <cell r="HJ10" t="str">
            <v>A126241774A</v>
          </cell>
          <cell r="HK10" t="str">
            <v>A126234286J</v>
          </cell>
          <cell r="HL10" t="str">
            <v>A126248542T</v>
          </cell>
          <cell r="HM10" t="str">
            <v>A126241414W</v>
          </cell>
          <cell r="HN10" t="str">
            <v>A126235006W</v>
          </cell>
          <cell r="HO10" t="str">
            <v>A126249262T</v>
          </cell>
          <cell r="HP10" t="str">
            <v>A126242134W</v>
          </cell>
          <cell r="HQ10" t="str">
            <v>A126234718A</v>
          </cell>
          <cell r="HR10" t="str">
            <v>A126248974W</v>
          </cell>
          <cell r="HS10" t="str">
            <v>A126241846A</v>
          </cell>
          <cell r="HT10" t="str">
            <v>A126234306F</v>
          </cell>
          <cell r="HU10" t="str">
            <v>A126248562A</v>
          </cell>
          <cell r="HV10" t="str">
            <v>A126241434F</v>
          </cell>
          <cell r="HW10" t="str">
            <v>A126234738K</v>
          </cell>
          <cell r="HX10" t="str">
            <v>A126248994F</v>
          </cell>
          <cell r="HY10" t="str">
            <v>A126241866K</v>
          </cell>
          <cell r="HZ10" t="str">
            <v>A126234378T</v>
          </cell>
          <cell r="IA10" t="str">
            <v>A126248634A</v>
          </cell>
          <cell r="IB10" t="str">
            <v>A126241506F</v>
          </cell>
          <cell r="IC10" t="str">
            <v>A126234882C</v>
          </cell>
          <cell r="ID10" t="str">
            <v>A126249138J</v>
          </cell>
          <cell r="IE10" t="str">
            <v>A126242010V</v>
          </cell>
          <cell r="IF10" t="str">
            <v>A126234450X</v>
          </cell>
          <cell r="IG10" t="str">
            <v>A126248706A</v>
          </cell>
          <cell r="IH10" t="str">
            <v>A126241578T</v>
          </cell>
          <cell r="II10" t="str">
            <v>A126234594K</v>
          </cell>
          <cell r="IJ10" t="str">
            <v>A126248850V</v>
          </cell>
          <cell r="IK10" t="str">
            <v>A126241722X</v>
          </cell>
          <cell r="IL10" t="str">
            <v>A126234234F</v>
          </cell>
          <cell r="IM10" t="str">
            <v>A126248490A</v>
          </cell>
          <cell r="IN10" t="str">
            <v>A126241362F</v>
          </cell>
          <cell r="IO10" t="str">
            <v>A126234954C</v>
          </cell>
          <cell r="IP10" t="str">
            <v>A126249210R</v>
          </cell>
          <cell r="IQ10" t="str">
            <v>A126242082F</v>
          </cell>
        </row>
        <row r="11">
          <cell r="B11">
            <v>7.0000000000000007E-2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0.29899999999999999</v>
          </cell>
          <cell r="M11">
            <v>0</v>
          </cell>
          <cell r="N11">
            <v>0.29899999999999999</v>
          </cell>
          <cell r="O11">
            <v>0.29899999999999999</v>
          </cell>
          <cell r="P11">
            <v>0</v>
          </cell>
          <cell r="Q11">
            <v>0.29899999999999999</v>
          </cell>
          <cell r="R11">
            <v>0.29899999999999999</v>
          </cell>
          <cell r="S11">
            <v>0</v>
          </cell>
          <cell r="T11">
            <v>0.29899999999999999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0.29899999999999999</v>
          </cell>
          <cell r="AN11">
            <v>0</v>
          </cell>
          <cell r="AO11">
            <v>0.29899999999999999</v>
          </cell>
          <cell r="AP11">
            <v>0.29899999999999999</v>
          </cell>
          <cell r="AQ11">
            <v>0</v>
          </cell>
          <cell r="AR11">
            <v>0.29899999999999999</v>
          </cell>
          <cell r="AS11">
            <v>0.29899999999999999</v>
          </cell>
          <cell r="AT11">
            <v>0</v>
          </cell>
          <cell r="AU11">
            <v>0.29899999999999999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0.109</v>
          </cell>
          <cell r="CP11">
            <v>0.109</v>
          </cell>
          <cell r="CQ11">
            <v>0</v>
          </cell>
          <cell r="CR11">
            <v>0.109</v>
          </cell>
          <cell r="CS11">
            <v>0.109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0.109</v>
          </cell>
          <cell r="CY11">
            <v>0.109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0.14799999999999999</v>
          </cell>
          <cell r="DQ11">
            <v>7.0000000000000007E-2</v>
          </cell>
          <cell r="DR11">
            <v>7.6999999999999999E-2</v>
          </cell>
          <cell r="DS11">
            <v>0.14799999999999999</v>
          </cell>
          <cell r="DT11">
            <v>7.0000000000000007E-2</v>
          </cell>
          <cell r="DU11">
            <v>7.6999999999999999E-2</v>
          </cell>
          <cell r="DV11">
            <v>7.6999999999999999E-2</v>
          </cell>
          <cell r="DW11">
            <v>0</v>
          </cell>
          <cell r="DX11">
            <v>7.6999999999999999E-2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7.0000000000000007E-2</v>
          </cell>
          <cell r="EI11">
            <v>7.0000000000000007E-2</v>
          </cell>
          <cell r="EJ11">
            <v>0</v>
          </cell>
          <cell r="EK11">
            <v>7.0000000000000007E-2</v>
          </cell>
          <cell r="EL11">
            <v>7.0000000000000007E-2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1.0169999999999999</v>
          </cell>
          <cell r="ER11">
            <v>0.70199999999999996</v>
          </cell>
          <cell r="ES11">
            <v>0.315</v>
          </cell>
          <cell r="ET11">
            <v>1.0169999999999999</v>
          </cell>
          <cell r="EU11">
            <v>0.70199999999999996</v>
          </cell>
          <cell r="EV11">
            <v>0.315</v>
          </cell>
          <cell r="EW11">
            <v>0</v>
          </cell>
          <cell r="EX11">
            <v>0</v>
          </cell>
          <cell r="EY11">
            <v>0</v>
          </cell>
          <cell r="EZ11">
            <v>0.33900000000000002</v>
          </cell>
          <cell r="FA11">
            <v>0.109</v>
          </cell>
          <cell r="FB11">
            <v>0.23</v>
          </cell>
          <cell r="FC11">
            <v>0.41199999999999998</v>
          </cell>
          <cell r="FD11">
            <v>0.32600000000000001</v>
          </cell>
          <cell r="FE11">
            <v>8.5000000000000006E-2</v>
          </cell>
          <cell r="FF11">
            <v>0</v>
          </cell>
          <cell r="FG11">
            <v>0</v>
          </cell>
          <cell r="FH11">
            <v>0</v>
          </cell>
          <cell r="FI11">
            <v>0.26600000000000001</v>
          </cell>
          <cell r="FJ11">
            <v>0.26600000000000001</v>
          </cell>
          <cell r="FK11">
            <v>0</v>
          </cell>
          <cell r="FL11">
            <v>0.26600000000000001</v>
          </cell>
          <cell r="FM11">
            <v>0.26600000000000001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0.183</v>
          </cell>
          <cell r="FS11">
            <v>0</v>
          </cell>
          <cell r="FT11">
            <v>0.183</v>
          </cell>
          <cell r="FU11">
            <v>0.183</v>
          </cell>
          <cell r="FV11">
            <v>0</v>
          </cell>
          <cell r="FW11">
            <v>0.183</v>
          </cell>
          <cell r="FX11">
            <v>0.183</v>
          </cell>
          <cell r="FY11">
            <v>0</v>
          </cell>
          <cell r="FZ11">
            <v>0.183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8">
        <row r="1">
          <cell r="B1" t="str">
            <v>Northern Territory ;  &gt;&gt; Language difficulties ;  &gt;&gt; Aged 65 years and over ;  Persons ;</v>
          </cell>
          <cell r="C1" t="str">
            <v>Northern Territory ;  &gt;&gt; Language difficulties ;  &gt;&gt; Aged 65 years and over ;  &gt; Males ;</v>
          </cell>
          <cell r="D1" t="str">
            <v>Northern Territory ;  &gt;&gt; Language difficulties ;  &gt;&gt; Aged 65 years and over ;  &gt; Females ;</v>
          </cell>
          <cell r="E1" t="str">
            <v>Northern Territory ;  &gt;&gt; No jobs with suitable hours ;  Persons ;</v>
          </cell>
          <cell r="F1" t="str">
            <v>Northern Territory ;  &gt;&gt; No jobs with suitable hours ;  &gt; Males ;</v>
          </cell>
          <cell r="G1" t="str">
            <v>Northern Territory ;  &gt;&gt; No jobs with suitable hours ;  &gt; Females ;</v>
          </cell>
          <cell r="H1" t="str">
            <v>Northern Territory ;  &gt;&gt; No jobs with suitable hours ;  Aged 15-64 years ;  Persons ;</v>
          </cell>
          <cell r="I1" t="str">
            <v>Northern Territory ;  &gt;&gt; No jobs with suitable hours ;  Aged 15-64 years ;  &gt; Males ;</v>
          </cell>
          <cell r="J1" t="str">
            <v>Northern Territory ;  &gt;&gt; No jobs with suitable hours ;  Aged 15-64 years ;  &gt; Females ;</v>
          </cell>
          <cell r="K1" t="str">
            <v>Northern Territory ;  &gt;&gt; No jobs with suitable hours ;  &gt; Aged 15-24 years ;  Persons ;</v>
          </cell>
          <cell r="L1" t="str">
            <v>Northern Territory ;  &gt;&gt; No jobs with suitable hours ;  &gt; Aged 15-24 years ;  &gt; Males ;</v>
          </cell>
          <cell r="M1" t="str">
            <v>Northern Territory ;  &gt;&gt; No jobs with suitable hours ;  &gt; Aged 15-24 years ;  &gt; Females ;</v>
          </cell>
          <cell r="N1" t="str">
            <v>Northern Territory ;  &gt;&gt; No jobs with suitable hours ;  &gt; Aged 25-34 years ;  Persons ;</v>
          </cell>
          <cell r="O1" t="str">
            <v>Northern Territory ;  &gt;&gt; No jobs with suitable hours ;  &gt; Aged 25-34 years ;  &gt; Males ;</v>
          </cell>
          <cell r="P1" t="str">
            <v>Northern Territory ;  &gt;&gt; No jobs with suitable hours ;  &gt; Aged 25-34 years ;  &gt; Females ;</v>
          </cell>
          <cell r="Q1" t="str">
            <v>Northern Territory ;  &gt;&gt; No jobs with suitable hours ;  &gt; Aged 35-44 years ;  Persons ;</v>
          </cell>
          <cell r="R1" t="str">
            <v>Northern Territory ;  &gt;&gt; No jobs with suitable hours ;  &gt; Aged 35-44 years ;  &gt; Males ;</v>
          </cell>
          <cell r="S1" t="str">
            <v>Northern Territory ;  &gt;&gt; No jobs with suitable hours ;  &gt; Aged 35-44 years ;  &gt; Females ;</v>
          </cell>
          <cell r="T1" t="str">
            <v>Northern Territory ;  &gt;&gt; No jobs with suitable hours ;  &gt; Aged 45-54 years ;  Persons ;</v>
          </cell>
          <cell r="U1" t="str">
            <v>Northern Territory ;  &gt;&gt; No jobs with suitable hours ;  &gt; Aged 45-54 years ;  &gt; Males ;</v>
          </cell>
          <cell r="V1" t="str">
            <v>Northern Territory ;  &gt;&gt; No jobs with suitable hours ;  &gt; Aged 45-54 years ;  &gt; Females ;</v>
          </cell>
          <cell r="W1" t="str">
            <v>Northern Territory ;  &gt;&gt; No jobs with suitable hours ;  &gt; Aged 55 years and over ;  Persons ;</v>
          </cell>
          <cell r="X1" t="str">
            <v>Northern Territory ;  &gt;&gt; No jobs with suitable hours ;  &gt; Aged 55 years and over ;  &gt; Males ;</v>
          </cell>
          <cell r="Y1" t="str">
            <v>Northern Territory ;  &gt;&gt; No jobs with suitable hours ;  &gt; Aged 55 years and over ;  &gt; Females ;</v>
          </cell>
          <cell r="Z1" t="str">
            <v>Northern Territory ;  &gt;&gt; No jobs with suitable hours ;  &gt;&gt; Aged 55-64 years ;  Persons ;</v>
          </cell>
          <cell r="AA1" t="str">
            <v>Northern Territory ;  &gt;&gt; No jobs with suitable hours ;  &gt;&gt; Aged 55-64 years ;  &gt; Males ;</v>
          </cell>
          <cell r="AB1" t="str">
            <v>Northern Territory ;  &gt;&gt; No jobs with suitable hours ;  &gt;&gt; Aged 55-64 years ;  &gt; Females ;</v>
          </cell>
          <cell r="AC1" t="str">
            <v>Northern Territory ;  &gt;&gt; No jobs with suitable hours ;  &gt;&gt; Aged 65 years and over ;  Persons ;</v>
          </cell>
          <cell r="AD1" t="str">
            <v>Northern Territory ;  &gt;&gt; No jobs with suitable hours ;  &gt;&gt; Aged 65 years and over ;  &gt; Males ;</v>
          </cell>
          <cell r="AE1" t="str">
            <v>Northern Territory ;  &gt;&gt; No jobs with suitable hours ;  &gt;&gt; Aged 65 years and over ;  &gt; Females ;</v>
          </cell>
          <cell r="AF1" t="str">
            <v>Northern Territory ;  &gt;&gt; Child care or other family considerations ;  Persons ;</v>
          </cell>
          <cell r="AG1" t="str">
            <v>Northern Territory ;  &gt;&gt; Child care or other family considerations ;  &gt; Males ;</v>
          </cell>
          <cell r="AH1" t="str">
            <v>Northern Territory ;  &gt;&gt; Child care or other family considerations ;  &gt; Females ;</v>
          </cell>
          <cell r="AI1" t="str">
            <v>Northern Territory ;  &gt;&gt; Child care or other family considerations ;  Aged 15-64 years ;  Persons ;</v>
          </cell>
          <cell r="AJ1" t="str">
            <v>Northern Territory ;  &gt;&gt; Child care or other family considerations ;  Aged 15-64 years ;  &gt; Males ;</v>
          </cell>
          <cell r="AK1" t="str">
            <v>Northern Territory ;  &gt;&gt; Child care or other family considerations ;  Aged 15-64 years ;  &gt; Females ;</v>
          </cell>
          <cell r="AL1" t="str">
            <v>Northern Territory ;  &gt;&gt; Child care or other family considerations ;  &gt; Aged 15-24 years ;  Persons ;</v>
          </cell>
          <cell r="AM1" t="str">
            <v>Northern Territory ;  &gt;&gt; Child care or other family considerations ;  &gt; Aged 15-24 years ;  &gt; Males ;</v>
          </cell>
          <cell r="AN1" t="str">
            <v>Northern Territory ;  &gt;&gt; Child care or other family considerations ;  &gt; Aged 15-24 years ;  &gt; Females ;</v>
          </cell>
          <cell r="AO1" t="str">
            <v>Northern Territory ;  &gt;&gt; Child care or other family considerations ;  &gt; Aged 25-34 years ;  Persons ;</v>
          </cell>
          <cell r="AP1" t="str">
            <v>Northern Territory ;  &gt;&gt; Child care or other family considerations ;  &gt; Aged 25-34 years ;  &gt; Males ;</v>
          </cell>
          <cell r="AQ1" t="str">
            <v>Northern Territory ;  &gt;&gt; Child care or other family considerations ;  &gt; Aged 25-34 years ;  &gt; Females ;</v>
          </cell>
          <cell r="AR1" t="str">
            <v>Northern Territory ;  &gt;&gt; Child care or other family considerations ;  &gt; Aged 35-44 years ;  Persons ;</v>
          </cell>
          <cell r="AS1" t="str">
            <v>Northern Territory ;  &gt;&gt; Child care or other family considerations ;  &gt; Aged 35-44 years ;  &gt; Males ;</v>
          </cell>
          <cell r="AT1" t="str">
            <v>Northern Territory ;  &gt;&gt; Child care or other family considerations ;  &gt; Aged 35-44 years ;  &gt; Females ;</v>
          </cell>
          <cell r="AU1" t="str">
            <v>Northern Territory ;  &gt;&gt; Child care or other family considerations ;  &gt; Aged 45-54 years ;  Persons ;</v>
          </cell>
          <cell r="AV1" t="str">
            <v>Northern Territory ;  &gt;&gt; Child care or other family considerations ;  &gt; Aged 45-54 years ;  &gt; Males ;</v>
          </cell>
          <cell r="AW1" t="str">
            <v>Northern Territory ;  &gt;&gt; Child care or other family considerations ;  &gt; Aged 45-54 years ;  &gt; Females ;</v>
          </cell>
          <cell r="AX1" t="str">
            <v>Northern Territory ;  &gt;&gt; Child care or other family considerations ;  &gt; Aged 55 years and over ;  Persons ;</v>
          </cell>
          <cell r="AY1" t="str">
            <v>Northern Territory ;  &gt;&gt; Child care or other family considerations ;  &gt; Aged 55 years and over ;  &gt; Males ;</v>
          </cell>
          <cell r="AZ1" t="str">
            <v>Northern Territory ;  &gt;&gt; Child care or other family considerations ;  &gt; Aged 55 years and over ;  &gt; Females ;</v>
          </cell>
          <cell r="BA1" t="str">
            <v>Northern Territory ;  &gt;&gt; Child care or other family considerations ;  &gt;&gt; Aged 55-64 years ;  Persons ;</v>
          </cell>
          <cell r="BB1" t="str">
            <v>Northern Territory ;  &gt;&gt; Child care or other family considerations ;  &gt;&gt; Aged 55-64 years ;  &gt; Males ;</v>
          </cell>
          <cell r="BC1" t="str">
            <v>Northern Territory ;  &gt;&gt; Child care or other family considerations ;  &gt;&gt; Aged 55-64 years ;  &gt; Females ;</v>
          </cell>
          <cell r="BD1" t="str">
            <v>Northern Territory ;  &gt;&gt; Child care or other family considerations ;  &gt;&gt; Aged 65 years and over ;  Persons ;</v>
          </cell>
          <cell r="BE1" t="str">
            <v>Northern Territory ;  &gt;&gt; Child care or other family considerations ;  &gt;&gt; Aged 65 years and over ;  &gt; Males ;</v>
          </cell>
          <cell r="BF1" t="str">
            <v>Northern Territory ;  &gt;&gt; Child care or other family considerations ;  &gt;&gt; Aged 65 years and over ;  &gt; Females ;</v>
          </cell>
          <cell r="BG1" t="str">
            <v>Northern Territory ;  &gt;&gt; No feedback from employers ;  Persons ;</v>
          </cell>
          <cell r="BH1" t="str">
            <v>Northern Territory ;  &gt;&gt; No feedback from employers ;  &gt; Males ;</v>
          </cell>
          <cell r="BI1" t="str">
            <v>Northern Territory ;  &gt;&gt; No feedback from employers ;  &gt; Females ;</v>
          </cell>
          <cell r="BJ1" t="str">
            <v>Northern Territory ;  &gt;&gt; No feedback from employers ;  Aged 15-64 years ;  Persons ;</v>
          </cell>
          <cell r="BK1" t="str">
            <v>Northern Territory ;  &gt;&gt; No feedback from employers ;  Aged 15-64 years ;  &gt; Males ;</v>
          </cell>
          <cell r="BL1" t="str">
            <v>Northern Territory ;  &gt;&gt; No feedback from employers ;  Aged 15-64 years ;  &gt; Females ;</v>
          </cell>
          <cell r="BM1" t="str">
            <v>Northern Territory ;  &gt;&gt; No feedback from employers ;  &gt; Aged 15-24 years ;  Persons ;</v>
          </cell>
          <cell r="BN1" t="str">
            <v>Northern Territory ;  &gt;&gt; No feedback from employers ;  &gt; Aged 15-24 years ;  &gt; Males ;</v>
          </cell>
          <cell r="BO1" t="str">
            <v>Northern Territory ;  &gt;&gt; No feedback from employers ;  &gt; Aged 15-24 years ;  &gt; Females ;</v>
          </cell>
          <cell r="BP1" t="str">
            <v>Northern Territory ;  &gt;&gt; No feedback from employers ;  &gt; Aged 25-34 years ;  Persons ;</v>
          </cell>
          <cell r="BQ1" t="str">
            <v>Northern Territory ;  &gt;&gt; No feedback from employers ;  &gt; Aged 25-34 years ;  &gt; Males ;</v>
          </cell>
          <cell r="BR1" t="str">
            <v>Northern Territory ;  &gt;&gt; No feedback from employers ;  &gt; Aged 25-34 years ;  &gt; Females ;</v>
          </cell>
          <cell r="BS1" t="str">
            <v>Northern Territory ;  &gt;&gt; No feedback from employers ;  &gt; Aged 35-44 years ;  Persons ;</v>
          </cell>
          <cell r="BT1" t="str">
            <v>Northern Territory ;  &gt;&gt; No feedback from employers ;  &gt; Aged 35-44 years ;  &gt; Males ;</v>
          </cell>
          <cell r="BU1" t="str">
            <v>Northern Territory ;  &gt;&gt; No feedback from employers ;  &gt; Aged 35-44 years ;  &gt; Females ;</v>
          </cell>
          <cell r="BV1" t="str">
            <v>Northern Territory ;  &gt;&gt; No feedback from employers ;  &gt; Aged 45-54 years ;  Persons ;</v>
          </cell>
          <cell r="BW1" t="str">
            <v>Northern Territory ;  &gt;&gt; No feedback from employers ;  &gt; Aged 45-54 years ;  &gt; Males ;</v>
          </cell>
          <cell r="BX1" t="str">
            <v>Northern Territory ;  &gt;&gt; No feedback from employers ;  &gt; Aged 45-54 years ;  &gt; Females ;</v>
          </cell>
          <cell r="BY1" t="str">
            <v>Northern Territory ;  &gt;&gt; No feedback from employers ;  &gt; Aged 55 years and over ;  Persons ;</v>
          </cell>
          <cell r="BZ1" t="str">
            <v>Northern Territory ;  &gt;&gt; No feedback from employers ;  &gt; Aged 55 years and over ;  &gt; Males ;</v>
          </cell>
          <cell r="CA1" t="str">
            <v>Northern Territory ;  &gt;&gt; No feedback from employers ;  &gt; Aged 55 years and over ;  &gt; Females ;</v>
          </cell>
          <cell r="CB1" t="str">
            <v>Northern Territory ;  &gt;&gt; No feedback from employers ;  &gt;&gt; Aged 55-64 years ;  Persons ;</v>
          </cell>
          <cell r="CC1" t="str">
            <v>Northern Territory ;  &gt;&gt; No feedback from employers ;  &gt;&gt; Aged 55-64 years ;  &gt; Males ;</v>
          </cell>
          <cell r="CD1" t="str">
            <v>Northern Territory ;  &gt;&gt; No feedback from employers ;  &gt;&gt; Aged 55-64 years ;  &gt; Females ;</v>
          </cell>
          <cell r="CE1" t="str">
            <v>Northern Territory ;  &gt;&gt; No feedback from employers ;  &gt;&gt; Aged 65 years and over ;  Persons ;</v>
          </cell>
          <cell r="CF1" t="str">
            <v>Northern Territory ;  &gt;&gt; No feedback from employers ;  &gt;&gt; Aged 65 years and over ;  &gt; Males ;</v>
          </cell>
          <cell r="CG1" t="str">
            <v>Northern Territory ;  &gt;&gt; No feedback from employers ;  &gt;&gt; Aged 65 years and over ;  &gt; Females ;</v>
          </cell>
          <cell r="CH1" t="str">
            <v>Northern Territory ;  &gt;&gt; Other difficulties ;  Persons ;</v>
          </cell>
          <cell r="CI1" t="str">
            <v>Northern Territory ;  &gt;&gt; Other difficulties ;  &gt; Males ;</v>
          </cell>
          <cell r="CJ1" t="str">
            <v>Northern Territory ;  &gt;&gt; Other difficulties ;  &gt; Females ;</v>
          </cell>
          <cell r="CK1" t="str">
            <v>Northern Territory ;  &gt;&gt; Other difficulties ;  Aged 15-64 years ;  Persons ;</v>
          </cell>
          <cell r="CL1" t="str">
            <v>Northern Territory ;  &gt;&gt; Other difficulties ;  Aged 15-64 years ;  &gt; Males ;</v>
          </cell>
          <cell r="CM1" t="str">
            <v>Northern Territory ;  &gt;&gt; Other difficulties ;  Aged 15-64 years ;  &gt; Females ;</v>
          </cell>
          <cell r="CN1" t="str">
            <v>Northern Territory ;  &gt;&gt; Other difficulties ;  &gt; Aged 15-24 years ;  Persons ;</v>
          </cell>
          <cell r="CO1" t="str">
            <v>Northern Territory ;  &gt;&gt; Other difficulties ;  &gt; Aged 15-24 years ;  &gt; Males ;</v>
          </cell>
          <cell r="CP1" t="str">
            <v>Northern Territory ;  &gt;&gt; Other difficulties ;  &gt; Aged 15-24 years ;  &gt; Females ;</v>
          </cell>
          <cell r="CQ1" t="str">
            <v>Northern Territory ;  &gt;&gt; Other difficulties ;  &gt; Aged 25-34 years ;  Persons ;</v>
          </cell>
          <cell r="CR1" t="str">
            <v>Northern Territory ;  &gt;&gt; Other difficulties ;  &gt; Aged 25-34 years ;  &gt; Males ;</v>
          </cell>
          <cell r="CS1" t="str">
            <v>Northern Territory ;  &gt;&gt; Other difficulties ;  &gt; Aged 25-34 years ;  &gt; Females ;</v>
          </cell>
          <cell r="CT1" t="str">
            <v>Northern Territory ;  &gt;&gt; Other difficulties ;  &gt; Aged 35-44 years ;  Persons ;</v>
          </cell>
          <cell r="CU1" t="str">
            <v>Northern Territory ;  &gt;&gt; Other difficulties ;  &gt; Aged 35-44 years ;  &gt; Males ;</v>
          </cell>
          <cell r="CV1" t="str">
            <v>Northern Territory ;  &gt;&gt; Other difficulties ;  &gt; Aged 35-44 years ;  &gt; Females ;</v>
          </cell>
          <cell r="CW1" t="str">
            <v>Northern Territory ;  &gt;&gt; Other difficulties ;  &gt; Aged 45-54 years ;  Persons ;</v>
          </cell>
          <cell r="CX1" t="str">
            <v>Northern Territory ;  &gt;&gt; Other difficulties ;  &gt; Aged 45-54 years ;  &gt; Males ;</v>
          </cell>
          <cell r="CY1" t="str">
            <v>Northern Territory ;  &gt;&gt; Other difficulties ;  &gt; Aged 45-54 years ;  &gt; Females ;</v>
          </cell>
          <cell r="CZ1" t="str">
            <v>Northern Territory ;  &gt;&gt; Other difficulties ;  &gt; Aged 55 years and over ;  Persons ;</v>
          </cell>
          <cell r="DA1" t="str">
            <v>Northern Territory ;  &gt;&gt; Other difficulties ;  &gt; Aged 55 years and over ;  &gt; Males ;</v>
          </cell>
          <cell r="DB1" t="str">
            <v>Northern Territory ;  &gt;&gt; Other difficulties ;  &gt; Aged 55 years and over ;  &gt; Females ;</v>
          </cell>
          <cell r="DC1" t="str">
            <v>Northern Territory ;  &gt;&gt; Other difficulties ;  &gt;&gt; Aged 55-64 years ;  Persons ;</v>
          </cell>
          <cell r="DD1" t="str">
            <v>Northern Territory ;  &gt;&gt; Other difficulties ;  &gt;&gt; Aged 55-64 years ;  &gt; Males ;</v>
          </cell>
          <cell r="DE1" t="str">
            <v>Northern Territory ;  &gt;&gt; Other difficulties ;  &gt;&gt; Aged 55-64 years ;  &gt; Females ;</v>
          </cell>
          <cell r="DF1" t="str">
            <v>Northern Territory ;  &gt;&gt; Other difficulties ;  &gt;&gt; Aged 65 years and over ;  Persons ;</v>
          </cell>
          <cell r="DG1" t="str">
            <v>Northern Territory ;  &gt;&gt; Other difficulties ;  &gt;&gt; Aged 65 years and over ;  &gt; Males ;</v>
          </cell>
          <cell r="DH1" t="str">
            <v>Northern Territory ;  &gt;&gt; Other difficulties ;  &gt;&gt; Aged 65 years and over ;  &gt; Females ;</v>
          </cell>
          <cell r="DI1" t="str">
            <v>Northern Territory ;  &gt; Did not have difficulty finding work ;  Persons ;</v>
          </cell>
          <cell r="DJ1" t="str">
            <v>Northern Territory ;  &gt; Did not have difficulty finding work ;  &gt; Males ;</v>
          </cell>
          <cell r="DK1" t="str">
            <v>Northern Territory ;  &gt; Did not have difficulty finding work ;  &gt; Females ;</v>
          </cell>
          <cell r="DL1" t="str">
            <v>Northern Territory ;  &gt; Did not have difficulty finding work ;  Aged 15-64 years ;  Persons ;</v>
          </cell>
          <cell r="DM1" t="str">
            <v>Northern Territory ;  &gt; Did not have difficulty finding work ;  Aged 15-64 years ;  &gt; Males ;</v>
          </cell>
          <cell r="DN1" t="str">
            <v>Northern Territory ;  &gt; Did not have difficulty finding work ;  Aged 15-64 years ;  &gt; Females ;</v>
          </cell>
          <cell r="DO1" t="str">
            <v>Northern Territory ;  &gt; Did not have difficulty finding work ;  &gt; Aged 15-24 years ;  Persons ;</v>
          </cell>
          <cell r="DP1" t="str">
            <v>Northern Territory ;  &gt; Did not have difficulty finding work ;  &gt; Aged 15-24 years ;  &gt; Males ;</v>
          </cell>
          <cell r="DQ1" t="str">
            <v>Northern Territory ;  &gt; Did not have difficulty finding work ;  &gt; Aged 15-24 years ;  &gt; Females ;</v>
          </cell>
          <cell r="DR1" t="str">
            <v>Northern Territory ;  &gt; Did not have difficulty finding work ;  &gt; Aged 25-34 years ;  Persons ;</v>
          </cell>
          <cell r="DS1" t="str">
            <v>Northern Territory ;  &gt; Did not have difficulty finding work ;  &gt; Aged 25-34 years ;  &gt; Males ;</v>
          </cell>
          <cell r="DT1" t="str">
            <v>Northern Territory ;  &gt; Did not have difficulty finding work ;  &gt; Aged 25-34 years ;  &gt; Females ;</v>
          </cell>
          <cell r="DU1" t="str">
            <v>Northern Territory ;  &gt; Did not have difficulty finding work ;  &gt; Aged 35-44 years ;  Persons ;</v>
          </cell>
          <cell r="DV1" t="str">
            <v>Northern Territory ;  &gt; Did not have difficulty finding work ;  &gt; Aged 35-44 years ;  &gt; Males ;</v>
          </cell>
          <cell r="DW1" t="str">
            <v>Northern Territory ;  &gt; Did not have difficulty finding work ;  &gt; Aged 35-44 years ;  &gt; Females ;</v>
          </cell>
          <cell r="DX1" t="str">
            <v>Northern Territory ;  &gt; Did not have difficulty finding work ;  &gt; Aged 45-54 years ;  Persons ;</v>
          </cell>
          <cell r="DY1" t="str">
            <v>Northern Territory ;  &gt; Did not have difficulty finding work ;  &gt; Aged 45-54 years ;  &gt; Males ;</v>
          </cell>
          <cell r="DZ1" t="str">
            <v>Northern Territory ;  &gt; Did not have difficulty finding work ;  &gt; Aged 45-54 years ;  &gt; Females ;</v>
          </cell>
          <cell r="EA1" t="str">
            <v>Northern Territory ;  &gt; Did not have difficulty finding work ;  &gt; Aged 55 years and over ;  Persons ;</v>
          </cell>
          <cell r="EB1" t="str">
            <v>Northern Territory ;  &gt; Did not have difficulty finding work ;  &gt; Aged 55 years and over ;  &gt; Males ;</v>
          </cell>
          <cell r="EC1" t="str">
            <v>Northern Territory ;  &gt; Did not have difficulty finding work ;  &gt; Aged 55 years and over ;  &gt; Females ;</v>
          </cell>
          <cell r="ED1" t="str">
            <v>Northern Territory ;  &gt; Did not have difficulty finding work ;  &gt;&gt; Aged 55-64 years ;  Persons ;</v>
          </cell>
          <cell r="EE1" t="str">
            <v>Northern Territory ;  &gt; Did not have difficulty finding work ;  &gt;&gt; Aged 55-64 years ;  &gt; Males ;</v>
          </cell>
          <cell r="EF1" t="str">
            <v>Northern Territory ;  &gt; Did not have difficulty finding work ;  &gt;&gt; Aged 55-64 years ;  &gt; Females ;</v>
          </cell>
          <cell r="EG1" t="str">
            <v>Northern Territory ;  &gt; Did not have difficulty finding work ;  &gt;&gt; Aged 65 years and over ;  Persons ;</v>
          </cell>
          <cell r="EH1" t="str">
            <v>Northern Territory ;  &gt; Did not have difficulty finding work ;  &gt;&gt; Aged 65 years and over ;  &gt; Males ;</v>
          </cell>
          <cell r="EI1" t="str">
            <v>Northern Territory ;  &gt; Did not have difficulty finding work ;  &gt;&gt; Aged 65 years and over ;  &gt; Females ;</v>
          </cell>
          <cell r="EJ1" t="str">
            <v>Australian Capital Territory ;  Unemployed total ;  Persons ;</v>
          </cell>
          <cell r="EK1" t="str">
            <v>Australian Capital Territory ;  Unemployed total ;  &gt; Males ;</v>
          </cell>
          <cell r="EL1" t="str">
            <v>Australian Capital Territory ;  Unemployed total ;  &gt; Females ;</v>
          </cell>
          <cell r="EM1" t="str">
            <v>Australian Capital Territory ;  Unemployed total ;  Aged 15-64 years ;  Persons ;</v>
          </cell>
          <cell r="EN1" t="str">
            <v>Australian Capital Territory ;  Unemployed total ;  Aged 15-64 years ;  &gt; Males ;</v>
          </cell>
          <cell r="EO1" t="str">
            <v>Australian Capital Territory ;  Unemployed total ;  Aged 15-64 years ;  &gt; Females ;</v>
          </cell>
          <cell r="EP1" t="str">
            <v>Australian Capital Territory ;  Unemployed total ;  &gt; Aged 15-24 years ;  Persons ;</v>
          </cell>
          <cell r="EQ1" t="str">
            <v>Australian Capital Territory ;  Unemployed total ;  &gt; Aged 15-24 years ;  &gt; Males ;</v>
          </cell>
          <cell r="ER1" t="str">
            <v>Australian Capital Territory ;  Unemployed total ;  &gt; Aged 15-24 years ;  &gt; Females ;</v>
          </cell>
          <cell r="ES1" t="str">
            <v>Australian Capital Territory ;  Unemployed total ;  &gt; Aged 25-34 years ;  Persons ;</v>
          </cell>
          <cell r="ET1" t="str">
            <v>Australian Capital Territory ;  Unemployed total ;  &gt; Aged 25-34 years ;  &gt; Males ;</v>
          </cell>
          <cell r="EU1" t="str">
            <v>Australian Capital Territory ;  Unemployed total ;  &gt; Aged 25-34 years ;  &gt; Females ;</v>
          </cell>
          <cell r="EV1" t="str">
            <v>Australian Capital Territory ;  Unemployed total ;  &gt; Aged 35-44 years ;  Persons ;</v>
          </cell>
          <cell r="EW1" t="str">
            <v>Australian Capital Territory ;  Unemployed total ;  &gt; Aged 35-44 years ;  &gt; Males ;</v>
          </cell>
          <cell r="EX1" t="str">
            <v>Australian Capital Territory ;  Unemployed total ;  &gt; Aged 35-44 years ;  &gt; Females ;</v>
          </cell>
          <cell r="EY1" t="str">
            <v>Australian Capital Territory ;  Unemployed total ;  &gt; Aged 45-54 years ;  Persons ;</v>
          </cell>
          <cell r="EZ1" t="str">
            <v>Australian Capital Territory ;  Unemployed total ;  &gt; Aged 45-54 years ;  &gt; Males ;</v>
          </cell>
          <cell r="FA1" t="str">
            <v>Australian Capital Territory ;  Unemployed total ;  &gt; Aged 45-54 years ;  &gt; Females ;</v>
          </cell>
          <cell r="FB1" t="str">
            <v>Australian Capital Territory ;  Unemployed total ;  &gt; Aged 55 years and over ;  Persons ;</v>
          </cell>
          <cell r="FC1" t="str">
            <v>Australian Capital Territory ;  Unemployed total ;  &gt; Aged 55 years and over ;  &gt; Males ;</v>
          </cell>
          <cell r="FD1" t="str">
            <v>Australian Capital Territory ;  Unemployed total ;  &gt; Aged 55 years and over ;  &gt; Females ;</v>
          </cell>
          <cell r="FE1" t="str">
            <v>Australian Capital Territory ;  Unemployed total ;  &gt;&gt; Aged 55-64 years ;  Persons ;</v>
          </cell>
          <cell r="FF1" t="str">
            <v>Australian Capital Territory ;  Unemployed total ;  &gt;&gt; Aged 55-64 years ;  &gt; Males ;</v>
          </cell>
          <cell r="FG1" t="str">
            <v>Australian Capital Territory ;  Unemployed total ;  &gt;&gt; Aged 55-64 years ;  &gt; Females ;</v>
          </cell>
          <cell r="FH1" t="str">
            <v>Australian Capital Territory ;  Unemployed total ;  &gt;&gt; Aged 65 years and over ;  Persons ;</v>
          </cell>
          <cell r="FI1" t="str">
            <v>Australian Capital Territory ;  Unemployed total ;  &gt;&gt; Aged 65 years and over ;  &gt; Males ;</v>
          </cell>
          <cell r="FJ1" t="str">
            <v>Australian Capital Territory ;  Unemployed total ;  &gt;&gt; Aged 65 years and over ;  &gt; Females ;</v>
          </cell>
          <cell r="FK1" t="str">
            <v>Australian Capital Territory ;  &gt; Had difficulty finding work ;  Persons ;</v>
          </cell>
          <cell r="FL1" t="str">
            <v>Australian Capital Territory ;  &gt; Had difficulty finding work ;  &gt; Males ;</v>
          </cell>
          <cell r="FM1" t="str">
            <v>Australian Capital Territory ;  &gt; Had difficulty finding work ;  &gt; Females ;</v>
          </cell>
          <cell r="FN1" t="str">
            <v>Australian Capital Territory ;  &gt; Had difficulty finding work ;  Aged 15-64 years ;  Persons ;</v>
          </cell>
          <cell r="FO1" t="str">
            <v>Australian Capital Territory ;  &gt; Had difficulty finding work ;  Aged 15-64 years ;  &gt; Males ;</v>
          </cell>
          <cell r="FP1" t="str">
            <v>Australian Capital Territory ;  &gt; Had difficulty finding work ;  Aged 15-64 years ;  &gt; Females ;</v>
          </cell>
          <cell r="FQ1" t="str">
            <v>Australian Capital Territory ;  &gt; Had difficulty finding work ;  &gt; Aged 15-24 years ;  Persons ;</v>
          </cell>
          <cell r="FR1" t="str">
            <v>Australian Capital Territory ;  &gt; Had difficulty finding work ;  &gt; Aged 15-24 years ;  &gt; Males ;</v>
          </cell>
          <cell r="FS1" t="str">
            <v>Australian Capital Territory ;  &gt; Had difficulty finding work ;  &gt; Aged 15-24 years ;  &gt; Females ;</v>
          </cell>
          <cell r="FT1" t="str">
            <v>Australian Capital Territory ;  &gt; Had difficulty finding work ;  &gt; Aged 25-34 years ;  Persons ;</v>
          </cell>
          <cell r="FU1" t="str">
            <v>Australian Capital Territory ;  &gt; Had difficulty finding work ;  &gt; Aged 25-34 years ;  &gt; Males ;</v>
          </cell>
          <cell r="FV1" t="str">
            <v>Australian Capital Territory ;  &gt; Had difficulty finding work ;  &gt; Aged 25-34 years ;  &gt; Females ;</v>
          </cell>
          <cell r="FW1" t="str">
            <v>Australian Capital Territory ;  &gt; Had difficulty finding work ;  &gt; Aged 35-44 years ;  Persons ;</v>
          </cell>
          <cell r="FX1" t="str">
            <v>Australian Capital Territory ;  &gt; Had difficulty finding work ;  &gt; Aged 35-44 years ;  &gt; Males ;</v>
          </cell>
          <cell r="FY1" t="str">
            <v>Australian Capital Territory ;  &gt; Had difficulty finding work ;  &gt; Aged 35-44 years ;  &gt; Females ;</v>
          </cell>
          <cell r="FZ1" t="str">
            <v>Australian Capital Territory ;  &gt; Had difficulty finding work ;  &gt; Aged 45-54 years ;  Persons ;</v>
          </cell>
          <cell r="GA1" t="str">
            <v>Australian Capital Territory ;  &gt; Had difficulty finding work ;  &gt; Aged 45-54 years ;  &gt; Males ;</v>
          </cell>
          <cell r="GB1" t="str">
            <v>Australian Capital Territory ;  &gt; Had difficulty finding work ;  &gt; Aged 45-54 years ;  &gt; Females ;</v>
          </cell>
          <cell r="GC1" t="str">
            <v>Australian Capital Territory ;  &gt; Had difficulty finding work ;  &gt; Aged 55 years and over ;  Persons ;</v>
          </cell>
          <cell r="GD1" t="str">
            <v>Australian Capital Territory ;  &gt; Had difficulty finding work ;  &gt; Aged 55 years and over ;  &gt; Males ;</v>
          </cell>
          <cell r="GE1" t="str">
            <v>Australian Capital Territory ;  &gt; Had difficulty finding work ;  &gt; Aged 55 years and over ;  &gt; Females ;</v>
          </cell>
          <cell r="GF1" t="str">
            <v>Australian Capital Territory ;  &gt; Had difficulty finding work ;  &gt;&gt; Aged 55-64 years ;  Persons ;</v>
          </cell>
          <cell r="GG1" t="str">
            <v>Australian Capital Territory ;  &gt; Had difficulty finding work ;  &gt;&gt; Aged 55-64 years ;  &gt; Males ;</v>
          </cell>
          <cell r="GH1" t="str">
            <v>Australian Capital Territory ;  &gt; Had difficulty finding work ;  &gt;&gt; Aged 55-64 years ;  &gt; Females ;</v>
          </cell>
          <cell r="GI1" t="str">
            <v>Australian Capital Territory ;  &gt; Had difficulty finding work ;  &gt;&gt; Aged 65 years and over ;  Persons ;</v>
          </cell>
          <cell r="GJ1" t="str">
            <v>Australian Capital Territory ;  &gt; Had difficulty finding work ;  &gt;&gt; Aged 65 years and over ;  &gt; Males ;</v>
          </cell>
          <cell r="GK1" t="str">
            <v>Australian Capital Territory ;  &gt; Had difficulty finding work ;  &gt;&gt; Aged 65 years and over ;  &gt; Females ;</v>
          </cell>
          <cell r="GL1" t="str">
            <v>Australian Capital Territory ;  &gt;&gt; Too many applicants for available jobs ;  Persons ;</v>
          </cell>
          <cell r="GM1" t="str">
            <v>Australian Capital Territory ;  &gt;&gt; Too many applicants for available jobs ;  &gt; Males ;</v>
          </cell>
          <cell r="GN1" t="str">
            <v>Australian Capital Territory ;  &gt;&gt; Too many applicants for available jobs ;  &gt; Females ;</v>
          </cell>
          <cell r="GO1" t="str">
            <v>Australian Capital Territory ;  &gt;&gt; Too many applicants for available jobs ;  Aged 15-64 years ;  Persons ;</v>
          </cell>
          <cell r="GP1" t="str">
            <v>Australian Capital Territory ;  &gt;&gt; Too many applicants for available jobs ;  Aged 15-64 years ;  &gt; Males ;</v>
          </cell>
          <cell r="GQ1" t="str">
            <v>Australian Capital Territory ;  &gt;&gt; Too many applicants for available jobs ;  Aged 15-64 years ;  &gt; Females ;</v>
          </cell>
          <cell r="GR1" t="str">
            <v>Australian Capital Territory ;  &gt;&gt; Too many applicants for available jobs ;  &gt; Aged 15-24 years ;  Persons ;</v>
          </cell>
          <cell r="GS1" t="str">
            <v>Australian Capital Territory ;  &gt;&gt; Too many applicants for available jobs ;  &gt; Aged 15-24 years ;  &gt; Males ;</v>
          </cell>
          <cell r="GT1" t="str">
            <v>Australian Capital Territory ;  &gt;&gt; Too many applicants for available jobs ;  &gt; Aged 15-24 years ;  &gt; Females ;</v>
          </cell>
          <cell r="GU1" t="str">
            <v>Australian Capital Territory ;  &gt;&gt; Too many applicants for available jobs ;  &gt; Aged 25-34 years ;  Persons ;</v>
          </cell>
          <cell r="GV1" t="str">
            <v>Australian Capital Territory ;  &gt;&gt; Too many applicants for available jobs ;  &gt; Aged 25-34 years ;  &gt; Males ;</v>
          </cell>
          <cell r="GW1" t="str">
            <v>Australian Capital Territory ;  &gt;&gt; Too many applicants for available jobs ;  &gt; Aged 25-34 years ;  &gt; Females ;</v>
          </cell>
          <cell r="GX1" t="str">
            <v>Australian Capital Territory ;  &gt;&gt; Too many applicants for available jobs ;  &gt; Aged 35-44 years ;  Persons ;</v>
          </cell>
          <cell r="GY1" t="str">
            <v>Australian Capital Territory ;  &gt;&gt; Too many applicants for available jobs ;  &gt; Aged 35-44 years ;  &gt; Males ;</v>
          </cell>
          <cell r="GZ1" t="str">
            <v>Australian Capital Territory ;  &gt;&gt; Too many applicants for available jobs ;  &gt; Aged 35-44 years ;  &gt; Females ;</v>
          </cell>
          <cell r="HA1" t="str">
            <v>Australian Capital Territory ;  &gt;&gt; Too many applicants for available jobs ;  &gt; Aged 45-54 years ;  Persons ;</v>
          </cell>
          <cell r="HB1" t="str">
            <v>Australian Capital Territory ;  &gt;&gt; Too many applicants for available jobs ;  &gt; Aged 45-54 years ;  &gt; Males ;</v>
          </cell>
          <cell r="HC1" t="str">
            <v>Australian Capital Territory ;  &gt;&gt; Too many applicants for available jobs ;  &gt; Aged 45-54 years ;  &gt; Females ;</v>
          </cell>
          <cell r="HD1" t="str">
            <v>Australian Capital Territory ;  &gt;&gt; Too many applicants for available jobs ;  &gt; Aged 55 years and over ;  Persons ;</v>
          </cell>
          <cell r="HE1" t="str">
            <v>Australian Capital Territory ;  &gt;&gt; Too many applicants for available jobs ;  &gt; Aged 55 years and over ;  &gt; Males ;</v>
          </cell>
          <cell r="HF1" t="str">
            <v>Australian Capital Territory ;  &gt;&gt; Too many applicants for available jobs ;  &gt; Aged 55 years and over ;  &gt; Females ;</v>
          </cell>
          <cell r="HG1" t="str">
            <v>Australian Capital Territory ;  &gt;&gt; Too many applicants for available jobs ;  &gt;&gt; Aged 55-64 years ;  Persons ;</v>
          </cell>
          <cell r="HH1" t="str">
            <v>Australian Capital Territory ;  &gt;&gt; Too many applicants for available jobs ;  &gt;&gt; Aged 55-64 years ;  &gt; Males ;</v>
          </cell>
          <cell r="HI1" t="str">
            <v>Australian Capital Territory ;  &gt;&gt; Too many applicants for available jobs ;  &gt;&gt; Aged 55-64 years ;  &gt; Females ;</v>
          </cell>
          <cell r="HJ1" t="str">
            <v>Australian Capital Territory ;  &gt;&gt; Too many applicants for available jobs ;  &gt;&gt; Aged 65 years and over ;  Persons ;</v>
          </cell>
          <cell r="HK1" t="str">
            <v>Australian Capital Territory ;  &gt;&gt; Too many applicants for available jobs ;  &gt;&gt; Aged 65 years and over ;  &gt; Males ;</v>
          </cell>
          <cell r="HL1" t="str">
            <v>Australian Capital Territory ;  &gt;&gt; Too many applicants for available jobs ;  &gt;&gt; Aged 65 years and over ;  &gt; Females ;</v>
          </cell>
          <cell r="HM1" t="str">
            <v>Australian Capital Territory ;  &gt;&gt; Lacked necessary skills or education ;  Persons ;</v>
          </cell>
          <cell r="HN1" t="str">
            <v>Australian Capital Territory ;  &gt;&gt; Lacked necessary skills or education ;  &gt; Males ;</v>
          </cell>
          <cell r="HO1" t="str">
            <v>Australian Capital Territory ;  &gt;&gt; Lacked necessary skills or education ;  &gt; Females ;</v>
          </cell>
          <cell r="HP1" t="str">
            <v>Australian Capital Territory ;  &gt;&gt; Lacked necessary skills or education ;  Aged 15-64 years ;  Persons ;</v>
          </cell>
          <cell r="HQ1" t="str">
            <v>Australian Capital Territory ;  &gt;&gt; Lacked necessary skills or education ;  Aged 15-64 years ;  &gt; Males ;</v>
          </cell>
          <cell r="HR1" t="str">
            <v>Australian Capital Territory ;  &gt;&gt; Lacked necessary skills or education ;  Aged 15-64 years ;  &gt; Females ;</v>
          </cell>
          <cell r="HS1" t="str">
            <v>Australian Capital Territory ;  &gt;&gt; Lacked necessary skills or education ;  &gt; Aged 15-24 years ;  Persons ;</v>
          </cell>
          <cell r="HT1" t="str">
            <v>Australian Capital Territory ;  &gt;&gt; Lacked necessary skills or education ;  &gt; Aged 15-24 years ;  &gt; Males ;</v>
          </cell>
          <cell r="HU1" t="str">
            <v>Australian Capital Territory ;  &gt;&gt; Lacked necessary skills or education ;  &gt; Aged 15-24 years ;  &gt; Females ;</v>
          </cell>
          <cell r="HV1" t="str">
            <v>Australian Capital Territory ;  &gt;&gt; Lacked necessary skills or education ;  &gt; Aged 25-34 years ;  Persons ;</v>
          </cell>
          <cell r="HW1" t="str">
            <v>Australian Capital Territory ;  &gt;&gt; Lacked necessary skills or education ;  &gt; Aged 25-34 years ;  &gt; Males ;</v>
          </cell>
          <cell r="HX1" t="str">
            <v>Australian Capital Territory ;  &gt;&gt; Lacked necessary skills or education ;  &gt; Aged 25-34 years ;  &gt; Females ;</v>
          </cell>
          <cell r="HY1" t="str">
            <v>Australian Capital Territory ;  &gt;&gt; Lacked necessary skills or education ;  &gt; Aged 35-44 years ;  Persons ;</v>
          </cell>
          <cell r="HZ1" t="str">
            <v>Australian Capital Territory ;  &gt;&gt; Lacked necessary skills or education ;  &gt; Aged 35-44 years ;  &gt; Males ;</v>
          </cell>
          <cell r="IA1" t="str">
            <v>Australian Capital Territory ;  &gt;&gt; Lacked necessary skills or education ;  &gt; Aged 35-44 years ;  &gt; Females ;</v>
          </cell>
          <cell r="IB1" t="str">
            <v>Australian Capital Territory ;  &gt;&gt; Lacked necessary skills or education ;  &gt; Aged 45-54 years ;  Persons ;</v>
          </cell>
          <cell r="IC1" t="str">
            <v>Australian Capital Territory ;  &gt;&gt; Lacked necessary skills or education ;  &gt; Aged 45-54 years ;  &gt; Males ;</v>
          </cell>
          <cell r="ID1" t="str">
            <v>Australian Capital Territory ;  &gt;&gt; Lacked necessary skills or education ;  &gt; Aged 45-54 years ;  &gt; Females ;</v>
          </cell>
          <cell r="IE1" t="str">
            <v>Australian Capital Territory ;  &gt;&gt; Lacked necessary skills or education ;  &gt; Aged 55 years and over ;  Persons ;</v>
          </cell>
          <cell r="IF1" t="str">
            <v>Australian Capital Territory ;  &gt;&gt; Lacked necessary skills or education ;  &gt; Aged 55 years and over ;  &gt; Males ;</v>
          </cell>
          <cell r="IG1" t="str">
            <v>Australian Capital Territory ;  &gt;&gt; Lacked necessary skills or education ;  &gt; Aged 55 years and over ;  &gt; Females ;</v>
          </cell>
          <cell r="IH1" t="str">
            <v>Australian Capital Territory ;  &gt;&gt; Lacked necessary skills or education ;  &gt;&gt; Aged 55-64 years ;  Persons ;</v>
          </cell>
          <cell r="II1" t="str">
            <v>Australian Capital Territory ;  &gt;&gt; Lacked necessary skills or education ;  &gt;&gt; Aged 55-64 years ;  &gt; Males ;</v>
          </cell>
          <cell r="IJ1" t="str">
            <v>Australian Capital Territory ;  &gt;&gt; Lacked necessary skills or education ;  &gt;&gt; Aged 55-64 years ;  &gt; Females ;</v>
          </cell>
          <cell r="IK1" t="str">
            <v>Australian Capital Territory ;  &gt;&gt; Lacked necessary skills or education ;  &gt;&gt; Aged 65 years and over ;  Persons ;</v>
          </cell>
          <cell r="IL1" t="str">
            <v>Australian Capital Territory ;  &gt;&gt; Lacked necessary skills or education ;  &gt;&gt; Aged 65 years and over ;  &gt; Males ;</v>
          </cell>
          <cell r="IM1" t="str">
            <v>Australian Capital Territory ;  &gt;&gt; Lacked necessary skills or education ;  &gt;&gt; Aged 65 years and over ;  &gt; Females ;</v>
          </cell>
          <cell r="IN1" t="str">
            <v>Australian Capital Territory ;  &gt;&gt; Considered too young or too old by employers ;  Persons ;</v>
          </cell>
          <cell r="IO1" t="str">
            <v>Australian Capital Territory ;  &gt;&gt; Considered too young or too old by employers ;  &gt; Males ;</v>
          </cell>
          <cell r="IP1" t="str">
            <v>Australian Capital Territory ;  &gt;&gt; Considered too young or too old by employers ;  &gt; Females ;</v>
          </cell>
          <cell r="IQ1" t="str">
            <v>Australian Capital Territory ;  &gt;&gt; Considered too young or too old by employers ;  Aged 15-64 years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A126234666K</v>
          </cell>
          <cell r="C10" t="str">
            <v>A126248922V</v>
          </cell>
          <cell r="D10" t="str">
            <v>A126241794K</v>
          </cell>
          <cell r="E10" t="str">
            <v>A126234290X</v>
          </cell>
          <cell r="F10" t="str">
            <v>A126248546A</v>
          </cell>
          <cell r="G10" t="str">
            <v>A126241418F</v>
          </cell>
          <cell r="H10" t="str">
            <v>A126234722T</v>
          </cell>
          <cell r="I10" t="str">
            <v>A126248978F</v>
          </cell>
          <cell r="J10" t="str">
            <v>A126241850T</v>
          </cell>
          <cell r="K10" t="str">
            <v>A126234362X</v>
          </cell>
          <cell r="L10" t="str">
            <v>A126248618A</v>
          </cell>
          <cell r="M10" t="str">
            <v>A126241490X</v>
          </cell>
          <cell r="N10" t="str">
            <v>A126234866C</v>
          </cell>
          <cell r="O10" t="str">
            <v>A126249122R</v>
          </cell>
          <cell r="P10" t="str">
            <v>A126241994C</v>
          </cell>
          <cell r="Q10" t="str">
            <v>A126234434X</v>
          </cell>
          <cell r="R10" t="str">
            <v>A126248690V</v>
          </cell>
          <cell r="S10" t="str">
            <v>A126241562X</v>
          </cell>
          <cell r="T10" t="str">
            <v>A126234578K</v>
          </cell>
          <cell r="U10" t="str">
            <v>A126248834V</v>
          </cell>
          <cell r="V10" t="str">
            <v>A126241706X</v>
          </cell>
          <cell r="W10" t="str">
            <v>A126234218F</v>
          </cell>
          <cell r="X10" t="str">
            <v>A126248474A</v>
          </cell>
          <cell r="Y10" t="str">
            <v>A126241346F</v>
          </cell>
          <cell r="Z10" t="str">
            <v>A126234938C</v>
          </cell>
          <cell r="AA10" t="str">
            <v>A126249194A</v>
          </cell>
          <cell r="AB10" t="str">
            <v>A126242066F</v>
          </cell>
          <cell r="AC10" t="str">
            <v>A126234650T</v>
          </cell>
          <cell r="AD10" t="str">
            <v>A126248906V</v>
          </cell>
          <cell r="AE10" t="str">
            <v>A126241778K</v>
          </cell>
          <cell r="AF10" t="str">
            <v>A126234294J</v>
          </cell>
          <cell r="AG10" t="str">
            <v>A126248550T</v>
          </cell>
          <cell r="AH10" t="str">
            <v>A126241422W</v>
          </cell>
          <cell r="AI10" t="str">
            <v>A126234726A</v>
          </cell>
          <cell r="AJ10" t="str">
            <v>A126248982W</v>
          </cell>
          <cell r="AK10" t="str">
            <v>A126241854A</v>
          </cell>
          <cell r="AL10" t="str">
            <v>A126234366J</v>
          </cell>
          <cell r="AM10" t="str">
            <v>A126248622T</v>
          </cell>
          <cell r="AN10" t="str">
            <v>A126241494J</v>
          </cell>
          <cell r="AO10" t="str">
            <v>A126234870V</v>
          </cell>
          <cell r="AP10" t="str">
            <v>A126249126X</v>
          </cell>
          <cell r="AQ10" t="str">
            <v>A126241998L</v>
          </cell>
          <cell r="AR10" t="str">
            <v>A126234438J</v>
          </cell>
          <cell r="AS10" t="str">
            <v>A126248694C</v>
          </cell>
          <cell r="AT10" t="str">
            <v>A126241566J</v>
          </cell>
          <cell r="AU10" t="str">
            <v>A126234582A</v>
          </cell>
          <cell r="AV10" t="str">
            <v>A126248838C</v>
          </cell>
          <cell r="AW10" t="str">
            <v>A126241710R</v>
          </cell>
          <cell r="AX10" t="str">
            <v>A126234222W</v>
          </cell>
          <cell r="AY10" t="str">
            <v>A126248478K</v>
          </cell>
          <cell r="AZ10" t="str">
            <v>A126241350W</v>
          </cell>
          <cell r="BA10" t="str">
            <v>A126234942V</v>
          </cell>
          <cell r="BB10" t="str">
            <v>A126249198K</v>
          </cell>
          <cell r="BC10" t="str">
            <v>A126242070W</v>
          </cell>
          <cell r="BD10" t="str">
            <v>A126234654A</v>
          </cell>
          <cell r="BE10" t="str">
            <v>A126248910K</v>
          </cell>
          <cell r="BF10" t="str">
            <v>A126241782A</v>
          </cell>
          <cell r="BG10" t="str">
            <v>A126234322F</v>
          </cell>
          <cell r="BH10" t="str">
            <v>A126248578V</v>
          </cell>
          <cell r="BI10" t="str">
            <v>A126241450F</v>
          </cell>
          <cell r="BJ10" t="str">
            <v>A126234754K</v>
          </cell>
          <cell r="BK10" t="str">
            <v>A126249010W</v>
          </cell>
          <cell r="BL10" t="str">
            <v>A126241882K</v>
          </cell>
          <cell r="BM10" t="str">
            <v>A126234394T</v>
          </cell>
          <cell r="BN10" t="str">
            <v>A126248650A</v>
          </cell>
          <cell r="BO10" t="str">
            <v>A126241522F</v>
          </cell>
          <cell r="BP10" t="str">
            <v>A126234898W</v>
          </cell>
          <cell r="BQ10" t="str">
            <v>A126249154J</v>
          </cell>
          <cell r="BR10" t="str">
            <v>A126242026L</v>
          </cell>
          <cell r="BS10" t="str">
            <v>A126234466T</v>
          </cell>
          <cell r="BT10" t="str">
            <v>A126248722A</v>
          </cell>
          <cell r="BU10" t="str">
            <v>A126241594T</v>
          </cell>
          <cell r="BV10" t="str">
            <v>A126234610X</v>
          </cell>
          <cell r="BW10" t="str">
            <v>A126248866L</v>
          </cell>
          <cell r="BX10" t="str">
            <v>A126241738T</v>
          </cell>
          <cell r="BY10" t="str">
            <v>A126234250F</v>
          </cell>
          <cell r="BZ10" t="str">
            <v>A126248506J</v>
          </cell>
          <cell r="CA10" t="str">
            <v>A126241378X</v>
          </cell>
          <cell r="CB10" t="str">
            <v>A126234970C</v>
          </cell>
          <cell r="CC10" t="str">
            <v>A126249226J</v>
          </cell>
          <cell r="CD10" t="str">
            <v>A126242098X</v>
          </cell>
          <cell r="CE10" t="str">
            <v>A126234682K</v>
          </cell>
          <cell r="CF10" t="str">
            <v>A126248938L</v>
          </cell>
          <cell r="CG10" t="str">
            <v>A126241810X</v>
          </cell>
          <cell r="CH10" t="str">
            <v>A126234298T</v>
          </cell>
          <cell r="CI10" t="str">
            <v>A126248554A</v>
          </cell>
          <cell r="CJ10" t="str">
            <v>A126241426F</v>
          </cell>
          <cell r="CK10" t="str">
            <v>A126234730T</v>
          </cell>
          <cell r="CL10" t="str">
            <v>A126248986F</v>
          </cell>
          <cell r="CM10" t="str">
            <v>A126241858K</v>
          </cell>
          <cell r="CN10" t="str">
            <v>A126234370X</v>
          </cell>
          <cell r="CO10" t="str">
            <v>A126248626A</v>
          </cell>
          <cell r="CP10" t="str">
            <v>A126241498T</v>
          </cell>
          <cell r="CQ10" t="str">
            <v>A126234874C</v>
          </cell>
          <cell r="CR10" t="str">
            <v>A126249130R</v>
          </cell>
          <cell r="CS10" t="str">
            <v>A126242002V</v>
          </cell>
          <cell r="CT10" t="str">
            <v>A126234442X</v>
          </cell>
          <cell r="CU10" t="str">
            <v>A126248698L</v>
          </cell>
          <cell r="CV10" t="str">
            <v>A126241570X</v>
          </cell>
          <cell r="CW10" t="str">
            <v>A126234586K</v>
          </cell>
          <cell r="CX10" t="str">
            <v>A126248842V</v>
          </cell>
          <cell r="CY10" t="str">
            <v>A126241714X</v>
          </cell>
          <cell r="CZ10" t="str">
            <v>A126234226F</v>
          </cell>
          <cell r="DA10" t="str">
            <v>A126248482A</v>
          </cell>
          <cell r="DB10" t="str">
            <v>A126241354F</v>
          </cell>
          <cell r="DC10" t="str">
            <v>A126234946C</v>
          </cell>
          <cell r="DD10" t="str">
            <v>A126249202R</v>
          </cell>
          <cell r="DE10" t="str">
            <v>A126242074F</v>
          </cell>
          <cell r="DF10" t="str">
            <v>A126234658K</v>
          </cell>
          <cell r="DG10" t="str">
            <v>A126248914V</v>
          </cell>
          <cell r="DH10" t="str">
            <v>A126241786K</v>
          </cell>
          <cell r="DI10" t="str">
            <v>A126234326R</v>
          </cell>
          <cell r="DJ10" t="str">
            <v>A126248582K</v>
          </cell>
          <cell r="DK10" t="str">
            <v>A126241454R</v>
          </cell>
          <cell r="DL10" t="str">
            <v>A126234758V</v>
          </cell>
          <cell r="DM10" t="str">
            <v>A126249014F</v>
          </cell>
          <cell r="DN10" t="str">
            <v>A126241886V</v>
          </cell>
          <cell r="DO10" t="str">
            <v>A126234398A</v>
          </cell>
          <cell r="DP10" t="str">
            <v>A126248654K</v>
          </cell>
          <cell r="DQ10" t="str">
            <v>A126241526R</v>
          </cell>
          <cell r="DR10" t="str">
            <v>A126234902A</v>
          </cell>
          <cell r="DS10" t="str">
            <v>A126249158T</v>
          </cell>
          <cell r="DT10" t="str">
            <v>A126242030C</v>
          </cell>
          <cell r="DU10" t="str">
            <v>A126234470J</v>
          </cell>
          <cell r="DV10" t="str">
            <v>A126248726K</v>
          </cell>
          <cell r="DW10" t="str">
            <v>A126241598A</v>
          </cell>
          <cell r="DX10" t="str">
            <v>A126234614J</v>
          </cell>
          <cell r="DY10" t="str">
            <v>A126248870C</v>
          </cell>
          <cell r="DZ10" t="str">
            <v>A126241742J</v>
          </cell>
          <cell r="EA10" t="str">
            <v>A126234254R</v>
          </cell>
          <cell r="EB10" t="str">
            <v>A126248510X</v>
          </cell>
          <cell r="EC10" t="str">
            <v>A126241382R</v>
          </cell>
          <cell r="ED10" t="str">
            <v>A126234974L</v>
          </cell>
          <cell r="EE10" t="str">
            <v>A126249230X</v>
          </cell>
          <cell r="EF10" t="str">
            <v>A126242102C</v>
          </cell>
          <cell r="EG10" t="str">
            <v>A126234686V</v>
          </cell>
          <cell r="EH10" t="str">
            <v>A126248942C</v>
          </cell>
          <cell r="EI10" t="str">
            <v>A126241814J</v>
          </cell>
          <cell r="EJ10" t="str">
            <v>A126231162A</v>
          </cell>
          <cell r="EK10" t="str">
            <v>A126245418C</v>
          </cell>
          <cell r="EL10" t="str">
            <v>A126238290W</v>
          </cell>
          <cell r="EM10" t="str">
            <v>A126231594F</v>
          </cell>
          <cell r="EN10" t="str">
            <v>A126245850R</v>
          </cell>
          <cell r="EO10" t="str">
            <v>A126238722R</v>
          </cell>
          <cell r="EP10" t="str">
            <v>A126231234A</v>
          </cell>
          <cell r="EQ10" t="str">
            <v>A126245490W</v>
          </cell>
          <cell r="ER10" t="str">
            <v>A126238362W</v>
          </cell>
          <cell r="ES10" t="str">
            <v>A126231738F</v>
          </cell>
          <cell r="ET10" t="str">
            <v>A126245994A</v>
          </cell>
          <cell r="EU10" t="str">
            <v>A126238866A</v>
          </cell>
          <cell r="EV10" t="str">
            <v>A126231306A</v>
          </cell>
          <cell r="EW10" t="str">
            <v>A126245562W</v>
          </cell>
          <cell r="EX10" t="str">
            <v>A126238434W</v>
          </cell>
          <cell r="EY10" t="str">
            <v>A126231450V</v>
          </cell>
          <cell r="EZ10" t="str">
            <v>A126245706W</v>
          </cell>
          <cell r="FA10" t="str">
            <v>A126238578J</v>
          </cell>
          <cell r="FB10" t="str">
            <v>A126231090A</v>
          </cell>
          <cell r="FC10" t="str">
            <v>A126245346C</v>
          </cell>
          <cell r="FD10" t="str">
            <v>A126238218C</v>
          </cell>
          <cell r="FE10" t="str">
            <v>A126231810L</v>
          </cell>
          <cell r="FF10" t="str">
            <v>A126246066C</v>
          </cell>
          <cell r="FG10" t="str">
            <v>A126238938A</v>
          </cell>
          <cell r="FH10" t="str">
            <v>A126231522V</v>
          </cell>
          <cell r="FI10" t="str">
            <v>A126245778J</v>
          </cell>
          <cell r="FJ10" t="str">
            <v>A126238650R</v>
          </cell>
          <cell r="FK10" t="str">
            <v>A126231174K</v>
          </cell>
          <cell r="FL10" t="str">
            <v>A126245430V</v>
          </cell>
          <cell r="FM10" t="str">
            <v>A126238302V</v>
          </cell>
          <cell r="FN10" t="str">
            <v>A126231606C</v>
          </cell>
          <cell r="FO10" t="str">
            <v>A126245862X</v>
          </cell>
          <cell r="FP10" t="str">
            <v>A126238734X</v>
          </cell>
          <cell r="FQ10" t="str">
            <v>A126231246K</v>
          </cell>
          <cell r="FR10" t="str">
            <v>A126245502V</v>
          </cell>
          <cell r="FS10" t="str">
            <v>A126238374F</v>
          </cell>
          <cell r="FT10" t="str">
            <v>A126231750W</v>
          </cell>
          <cell r="FU10" t="str">
            <v>A126246006A</v>
          </cell>
          <cell r="FV10" t="str">
            <v>A126238878K</v>
          </cell>
          <cell r="FW10" t="str">
            <v>A126231318K</v>
          </cell>
          <cell r="FX10" t="str">
            <v>A126245574F</v>
          </cell>
          <cell r="FY10" t="str">
            <v>A126238446F</v>
          </cell>
          <cell r="FZ10" t="str">
            <v>A126231462C</v>
          </cell>
          <cell r="GA10" t="str">
            <v>A126245718F</v>
          </cell>
          <cell r="GB10" t="str">
            <v>A126238590X</v>
          </cell>
          <cell r="GC10" t="str">
            <v>A126231102X</v>
          </cell>
          <cell r="GD10" t="str">
            <v>A126245358L</v>
          </cell>
          <cell r="GE10" t="str">
            <v>A126238230V</v>
          </cell>
          <cell r="GF10" t="str">
            <v>A126231822W</v>
          </cell>
          <cell r="GG10" t="str">
            <v>A126246078L</v>
          </cell>
          <cell r="GH10" t="str">
            <v>A126238950T</v>
          </cell>
          <cell r="GI10" t="str">
            <v>A126231534C</v>
          </cell>
          <cell r="GJ10" t="str">
            <v>A126245790X</v>
          </cell>
          <cell r="GK10" t="str">
            <v>A126238662X</v>
          </cell>
          <cell r="GL10" t="str">
            <v>A126231142T</v>
          </cell>
          <cell r="GM10" t="str">
            <v>A126245398F</v>
          </cell>
          <cell r="GN10" t="str">
            <v>A126238270L</v>
          </cell>
          <cell r="GO10" t="str">
            <v>A126231574W</v>
          </cell>
          <cell r="GP10" t="str">
            <v>A126245830F</v>
          </cell>
          <cell r="GQ10" t="str">
            <v>A126238702F</v>
          </cell>
          <cell r="GR10" t="str">
            <v>A126231214T</v>
          </cell>
          <cell r="GS10" t="str">
            <v>A126245470L</v>
          </cell>
          <cell r="GT10" t="str">
            <v>A126238342L</v>
          </cell>
          <cell r="GU10" t="str">
            <v>A126231718W</v>
          </cell>
          <cell r="GV10" t="str">
            <v>A126245974T</v>
          </cell>
          <cell r="GW10" t="str">
            <v>A126238846T</v>
          </cell>
          <cell r="GX10" t="str">
            <v>A126231286C</v>
          </cell>
          <cell r="GY10" t="str">
            <v>A126245542L</v>
          </cell>
          <cell r="GZ10" t="str">
            <v>A126238414L</v>
          </cell>
          <cell r="HA10" t="str">
            <v>A126231430K</v>
          </cell>
          <cell r="HB10" t="str">
            <v>A126245686X</v>
          </cell>
          <cell r="HC10" t="str">
            <v>A126238558X</v>
          </cell>
          <cell r="HD10" t="str">
            <v>A126231070T</v>
          </cell>
          <cell r="HE10" t="str">
            <v>A126245326V</v>
          </cell>
          <cell r="HF10" t="str">
            <v>A126238198F</v>
          </cell>
          <cell r="HG10" t="str">
            <v>A126231790R</v>
          </cell>
          <cell r="HH10" t="str">
            <v>A126246046V</v>
          </cell>
          <cell r="HI10" t="str">
            <v>A126238918T</v>
          </cell>
          <cell r="HJ10" t="str">
            <v>A126231502K</v>
          </cell>
          <cell r="HK10" t="str">
            <v>A126245758X</v>
          </cell>
          <cell r="HL10" t="str">
            <v>A126238630F</v>
          </cell>
          <cell r="HM10" t="str">
            <v>A126231178V</v>
          </cell>
          <cell r="HN10" t="str">
            <v>A126245434C</v>
          </cell>
          <cell r="HO10" t="str">
            <v>A126238306C</v>
          </cell>
          <cell r="HP10" t="str">
            <v>A126231610V</v>
          </cell>
          <cell r="HQ10" t="str">
            <v>A126245866J</v>
          </cell>
          <cell r="HR10" t="str">
            <v>A126238738J</v>
          </cell>
          <cell r="HS10" t="str">
            <v>A126231250A</v>
          </cell>
          <cell r="HT10" t="str">
            <v>A126245506C</v>
          </cell>
          <cell r="HU10" t="str">
            <v>A126238378R</v>
          </cell>
          <cell r="HV10" t="str">
            <v>A126231754F</v>
          </cell>
          <cell r="HW10" t="str">
            <v>A126246010T</v>
          </cell>
          <cell r="HX10" t="str">
            <v>A126238882A</v>
          </cell>
          <cell r="HY10" t="str">
            <v>A126231322A</v>
          </cell>
          <cell r="HZ10" t="str">
            <v>A126245578R</v>
          </cell>
          <cell r="IA10" t="str">
            <v>A126238450W</v>
          </cell>
          <cell r="IB10" t="str">
            <v>A126231466L</v>
          </cell>
          <cell r="IC10" t="str">
            <v>A126245722W</v>
          </cell>
          <cell r="ID10" t="str">
            <v>A126238594J</v>
          </cell>
          <cell r="IE10" t="str">
            <v>A126231106J</v>
          </cell>
          <cell r="IF10" t="str">
            <v>A126245362C</v>
          </cell>
          <cell r="IG10" t="str">
            <v>A126238234C</v>
          </cell>
          <cell r="IH10" t="str">
            <v>A126231826F</v>
          </cell>
          <cell r="II10" t="str">
            <v>A126246082C</v>
          </cell>
          <cell r="IJ10" t="str">
            <v>A126238954A</v>
          </cell>
          <cell r="IK10" t="str">
            <v>A126231538L</v>
          </cell>
          <cell r="IL10" t="str">
            <v>A126245794J</v>
          </cell>
          <cell r="IM10" t="str">
            <v>A126238666J</v>
          </cell>
          <cell r="IN10" t="str">
            <v>A126231182K</v>
          </cell>
          <cell r="IO10" t="str">
            <v>A126245438L</v>
          </cell>
          <cell r="IP10" t="str">
            <v>A126238310V</v>
          </cell>
          <cell r="IQ10" t="str">
            <v>A126231614C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0.27100000000000002</v>
          </cell>
          <cell r="F11">
            <v>0.109</v>
          </cell>
          <cell r="G11">
            <v>0.16200000000000001</v>
          </cell>
          <cell r="H11">
            <v>0.27100000000000002</v>
          </cell>
          <cell r="I11">
            <v>0.109</v>
          </cell>
          <cell r="J11">
            <v>0.16200000000000001</v>
          </cell>
          <cell r="K11">
            <v>7.6999999999999999E-2</v>
          </cell>
          <cell r="L11">
            <v>0</v>
          </cell>
          <cell r="M11">
            <v>7.6999999999999999E-2</v>
          </cell>
          <cell r="N11">
            <v>0.109</v>
          </cell>
          <cell r="O11">
            <v>0.109</v>
          </cell>
          <cell r="P11">
            <v>0</v>
          </cell>
          <cell r="Q11">
            <v>8.5000000000000006E-2</v>
          </cell>
          <cell r="R11">
            <v>0</v>
          </cell>
          <cell r="S11">
            <v>8.5000000000000006E-2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0.17</v>
          </cell>
          <cell r="AG11">
            <v>0.17</v>
          </cell>
          <cell r="AH11">
            <v>0</v>
          </cell>
          <cell r="AI11">
            <v>0.17</v>
          </cell>
          <cell r="AJ11">
            <v>0.17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0.17</v>
          </cell>
          <cell r="AP11">
            <v>0.17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0.78200000000000003</v>
          </cell>
          <cell r="CI11">
            <v>0.61299999999999999</v>
          </cell>
          <cell r="CJ11">
            <v>0.16900000000000001</v>
          </cell>
          <cell r="CK11">
            <v>0.78200000000000003</v>
          </cell>
          <cell r="CL11">
            <v>0.61299999999999999</v>
          </cell>
          <cell r="CM11">
            <v>0.16900000000000001</v>
          </cell>
          <cell r="CN11">
            <v>0.16700000000000001</v>
          </cell>
          <cell r="CO11">
            <v>6.8000000000000005E-2</v>
          </cell>
          <cell r="CP11">
            <v>9.8000000000000004E-2</v>
          </cell>
          <cell r="CQ11">
            <v>0.37</v>
          </cell>
          <cell r="CR11">
            <v>0.37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0.17499999999999999</v>
          </cell>
          <cell r="CX11">
            <v>0.17499999999999999</v>
          </cell>
          <cell r="CY11">
            <v>0</v>
          </cell>
          <cell r="CZ11">
            <v>7.0999999999999994E-2</v>
          </cell>
          <cell r="DA11">
            <v>0</v>
          </cell>
          <cell r="DB11">
            <v>7.0999999999999994E-2</v>
          </cell>
          <cell r="DC11">
            <v>7.0999999999999994E-2</v>
          </cell>
          <cell r="DD11">
            <v>0</v>
          </cell>
          <cell r="DE11">
            <v>7.0999999999999994E-2</v>
          </cell>
          <cell r="DF11">
            <v>0</v>
          </cell>
          <cell r="DG11">
            <v>0</v>
          </cell>
          <cell r="DH11">
            <v>0</v>
          </cell>
          <cell r="DI11">
            <v>0.64200000000000002</v>
          </cell>
          <cell r="DJ11">
            <v>0.17</v>
          </cell>
          <cell r="DK11">
            <v>0.47299999999999998</v>
          </cell>
          <cell r="DL11">
            <v>0.64200000000000002</v>
          </cell>
          <cell r="DM11">
            <v>0.17</v>
          </cell>
          <cell r="DN11">
            <v>0.47299999999999998</v>
          </cell>
          <cell r="DO11">
            <v>0.16200000000000001</v>
          </cell>
          <cell r="DP11">
            <v>0</v>
          </cell>
          <cell r="DQ11">
            <v>0.16200000000000001</v>
          </cell>
          <cell r="DR11">
            <v>0.17</v>
          </cell>
          <cell r="DS11">
            <v>0.17</v>
          </cell>
          <cell r="DT11">
            <v>0</v>
          </cell>
          <cell r="DU11">
            <v>0.222</v>
          </cell>
          <cell r="DV11">
            <v>0</v>
          </cell>
          <cell r="DW11">
            <v>0.222</v>
          </cell>
          <cell r="DX11">
            <v>8.8999999999999996E-2</v>
          </cell>
          <cell r="DY11">
            <v>0</v>
          </cell>
          <cell r="DZ11">
            <v>8.8999999999999996E-2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10.269</v>
          </cell>
          <cell r="EK11">
            <v>4.4989999999999997</v>
          </cell>
          <cell r="EL11">
            <v>5.77</v>
          </cell>
          <cell r="EM11">
            <v>9.9689999999999994</v>
          </cell>
          <cell r="EN11">
            <v>4.3310000000000004</v>
          </cell>
          <cell r="EO11">
            <v>5.6379999999999999</v>
          </cell>
          <cell r="EP11">
            <v>3.1520000000000001</v>
          </cell>
          <cell r="EQ11">
            <v>1.1919999999999999</v>
          </cell>
          <cell r="ER11">
            <v>1.9590000000000001</v>
          </cell>
          <cell r="ES11">
            <v>2.67</v>
          </cell>
          <cell r="ET11">
            <v>1.5349999999999999</v>
          </cell>
          <cell r="EU11">
            <v>1.135</v>
          </cell>
          <cell r="EV11">
            <v>2.4910000000000001</v>
          </cell>
          <cell r="EW11">
            <v>1.147</v>
          </cell>
          <cell r="EX11">
            <v>1.3440000000000001</v>
          </cell>
          <cell r="EY11">
            <v>0.85299999999999998</v>
          </cell>
          <cell r="EZ11">
            <v>0</v>
          </cell>
          <cell r="FA11">
            <v>0.85299999999999998</v>
          </cell>
          <cell r="FB11">
            <v>1.1040000000000001</v>
          </cell>
          <cell r="FC11">
            <v>0.625</v>
          </cell>
          <cell r="FD11">
            <v>0.47899999999999998</v>
          </cell>
          <cell r="FE11">
            <v>0.80300000000000005</v>
          </cell>
          <cell r="FF11">
            <v>0.45700000000000002</v>
          </cell>
          <cell r="FG11">
            <v>0.34699999999999998</v>
          </cell>
          <cell r="FH11">
            <v>0.3</v>
          </cell>
          <cell r="FI11">
            <v>0.16800000000000001</v>
          </cell>
          <cell r="FJ11">
            <v>0.13200000000000001</v>
          </cell>
          <cell r="FK11">
            <v>8.0980000000000008</v>
          </cell>
          <cell r="FL11">
            <v>3.6659999999999999</v>
          </cell>
          <cell r="FM11">
            <v>4.4329999999999998</v>
          </cell>
          <cell r="FN11">
            <v>7.798</v>
          </cell>
          <cell r="FO11">
            <v>3.4969999999999999</v>
          </cell>
          <cell r="FP11">
            <v>4.3010000000000002</v>
          </cell>
          <cell r="FQ11">
            <v>2.38</v>
          </cell>
          <cell r="FR11">
            <v>0.89300000000000002</v>
          </cell>
          <cell r="FS11">
            <v>1.488</v>
          </cell>
          <cell r="FT11">
            <v>2.488</v>
          </cell>
          <cell r="FU11">
            <v>1.353</v>
          </cell>
          <cell r="FV11">
            <v>1.135</v>
          </cell>
          <cell r="FW11">
            <v>1.839</v>
          </cell>
          <cell r="FX11">
            <v>0.79500000000000004</v>
          </cell>
          <cell r="FY11">
            <v>1.044</v>
          </cell>
          <cell r="FZ11">
            <v>0.47599999999999998</v>
          </cell>
          <cell r="GA11">
            <v>0</v>
          </cell>
          <cell r="GB11">
            <v>0.47599999999999998</v>
          </cell>
          <cell r="GC11">
            <v>0.91400000000000003</v>
          </cell>
          <cell r="GD11">
            <v>0.625</v>
          </cell>
          <cell r="GE11">
            <v>0.28899999999999998</v>
          </cell>
          <cell r="GF11">
            <v>0.61399999999999999</v>
          </cell>
          <cell r="GG11">
            <v>0.45700000000000002</v>
          </cell>
          <cell r="GH11">
            <v>0.157</v>
          </cell>
          <cell r="GI11">
            <v>0.3</v>
          </cell>
          <cell r="GJ11">
            <v>0.16800000000000001</v>
          </cell>
          <cell r="GK11">
            <v>0.13200000000000001</v>
          </cell>
          <cell r="GL11">
            <v>1.6919999999999999</v>
          </cell>
          <cell r="GM11">
            <v>0.63500000000000001</v>
          </cell>
          <cell r="GN11">
            <v>1.0580000000000001</v>
          </cell>
          <cell r="GO11">
            <v>1.524</v>
          </cell>
          <cell r="GP11">
            <v>0.46600000000000003</v>
          </cell>
          <cell r="GQ11">
            <v>1.0580000000000001</v>
          </cell>
          <cell r="GR11">
            <v>0.42399999999999999</v>
          </cell>
          <cell r="GS11">
            <v>0.14199999999999999</v>
          </cell>
          <cell r="GT11">
            <v>0.28100000000000003</v>
          </cell>
          <cell r="GU11">
            <v>0.48599999999999999</v>
          </cell>
          <cell r="GV11">
            <v>0.182</v>
          </cell>
          <cell r="GW11">
            <v>0.30399999999999999</v>
          </cell>
          <cell r="GX11">
            <v>0.28199999999999997</v>
          </cell>
          <cell r="GY11">
            <v>0.14199999999999999</v>
          </cell>
          <cell r="GZ11">
            <v>0.14000000000000001</v>
          </cell>
          <cell r="HA11">
            <v>0.33200000000000002</v>
          </cell>
          <cell r="HB11">
            <v>0</v>
          </cell>
          <cell r="HC11">
            <v>0.33200000000000002</v>
          </cell>
          <cell r="HD11">
            <v>0.16800000000000001</v>
          </cell>
          <cell r="HE11">
            <v>0.16800000000000001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0.16800000000000001</v>
          </cell>
          <cell r="HK11">
            <v>0.16800000000000001</v>
          </cell>
          <cell r="HL11">
            <v>0</v>
          </cell>
          <cell r="HM11">
            <v>0.35899999999999999</v>
          </cell>
          <cell r="HN11">
            <v>0</v>
          </cell>
          <cell r="HO11">
            <v>0.35899999999999999</v>
          </cell>
          <cell r="HP11">
            <v>0.35899999999999999</v>
          </cell>
          <cell r="HQ11">
            <v>0</v>
          </cell>
          <cell r="HR11">
            <v>0.35899999999999999</v>
          </cell>
          <cell r="HS11">
            <v>0</v>
          </cell>
          <cell r="HT11">
            <v>0</v>
          </cell>
          <cell r="HU11">
            <v>0</v>
          </cell>
          <cell r="HV11">
            <v>0.17599999999999999</v>
          </cell>
          <cell r="HW11">
            <v>0</v>
          </cell>
          <cell r="HX11">
            <v>0.17599999999999999</v>
          </cell>
          <cell r="HY11">
            <v>0.183</v>
          </cell>
          <cell r="HZ11">
            <v>0</v>
          </cell>
          <cell r="IA11">
            <v>0.183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0.26700000000000002</v>
          </cell>
          <cell r="IO11">
            <v>0</v>
          </cell>
          <cell r="IP11">
            <v>0.26700000000000002</v>
          </cell>
          <cell r="IQ11">
            <v>0.13500000000000001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19">
        <row r="1">
          <cell r="B1" t="str">
            <v>Australian Capital Territory ;  &gt;&gt; Considered too young or too old by employers ;  Aged 15-64 years ;  &gt; Males ;</v>
          </cell>
          <cell r="C1" t="str">
            <v>Australian Capital Territory ;  &gt;&gt; Considered too young or too old by employers ;  Aged 15-64 years ;  &gt; Females ;</v>
          </cell>
          <cell r="D1" t="str">
            <v>Australian Capital Territory ;  &gt;&gt; Considered too young or too old by employers ;  &gt; Aged 15-24 years ;  Persons ;</v>
          </cell>
          <cell r="E1" t="str">
            <v>Australian Capital Territory ;  &gt;&gt; Considered too young or too old by employers ;  &gt; Aged 15-24 years ;  &gt; Males ;</v>
          </cell>
          <cell r="F1" t="str">
            <v>Australian Capital Territory ;  &gt;&gt; Considered too young or too old by employers ;  &gt; Aged 15-24 years ;  &gt; Females ;</v>
          </cell>
          <cell r="G1" t="str">
            <v>Australian Capital Territory ;  &gt;&gt; Considered too young or too old by employers ;  &gt; Aged 25-34 years ;  Persons ;</v>
          </cell>
          <cell r="H1" t="str">
            <v>Australian Capital Territory ;  &gt;&gt; Considered too young or too old by employers ;  &gt; Aged 25-34 years ;  &gt; Males ;</v>
          </cell>
          <cell r="I1" t="str">
            <v>Australian Capital Territory ;  &gt;&gt; Considered too young or too old by employers ;  &gt; Aged 25-34 years ;  &gt; Females ;</v>
          </cell>
          <cell r="J1" t="str">
            <v>Australian Capital Territory ;  &gt;&gt; Considered too young or too old by employers ;  &gt; Aged 35-44 years ;  Persons ;</v>
          </cell>
          <cell r="K1" t="str">
            <v>Australian Capital Territory ;  &gt;&gt; Considered too young or too old by employers ;  &gt; Aged 35-44 years ;  &gt; Males ;</v>
          </cell>
          <cell r="L1" t="str">
            <v>Australian Capital Territory ;  &gt;&gt; Considered too young or too old by employers ;  &gt; Aged 35-44 years ;  &gt; Females ;</v>
          </cell>
          <cell r="M1" t="str">
            <v>Australian Capital Territory ;  &gt;&gt; Considered too young or too old by employers ;  &gt; Aged 45-54 years ;  Persons ;</v>
          </cell>
          <cell r="N1" t="str">
            <v>Australian Capital Territory ;  &gt;&gt; Considered too young or too old by employers ;  &gt; Aged 45-54 years ;  &gt; Males ;</v>
          </cell>
          <cell r="O1" t="str">
            <v>Australian Capital Territory ;  &gt;&gt; Considered too young or too old by employers ;  &gt; Aged 45-54 years ;  &gt; Females ;</v>
          </cell>
          <cell r="P1" t="str">
            <v>Australian Capital Territory ;  &gt;&gt; Considered too young or too old by employers ;  &gt; Aged 55 years and over ;  Persons ;</v>
          </cell>
          <cell r="Q1" t="str">
            <v>Australian Capital Territory ;  &gt;&gt; Considered too young or too old by employers ;  &gt; Aged 55 years and over ;  &gt; Males ;</v>
          </cell>
          <cell r="R1" t="str">
            <v>Australian Capital Territory ;  &gt;&gt; Considered too young or too old by employers ;  &gt; Aged 55 years and over ;  &gt; Females ;</v>
          </cell>
          <cell r="S1" t="str">
            <v>Australian Capital Territory ;  &gt;&gt; Considered too young or too old by employers ;  &gt;&gt; Aged 55-64 years ;  Persons ;</v>
          </cell>
          <cell r="T1" t="str">
            <v>Australian Capital Territory ;  &gt;&gt; Considered too young or too old by employers ;  &gt;&gt; Aged 55-64 years ;  &gt; Males ;</v>
          </cell>
          <cell r="U1" t="str">
            <v>Australian Capital Territory ;  &gt;&gt; Considered too young or too old by employers ;  &gt;&gt; Aged 55-64 years ;  &gt; Females ;</v>
          </cell>
          <cell r="V1" t="str">
            <v>Australian Capital Territory ;  &gt;&gt; Considered too young or too old by employers ;  &gt;&gt; Aged 65 years and over ;  Persons ;</v>
          </cell>
          <cell r="W1" t="str">
            <v>Australian Capital Territory ;  &gt;&gt; Considered too young or too old by employers ;  &gt;&gt; Aged 65 years and over ;  &gt; Males ;</v>
          </cell>
          <cell r="X1" t="str">
            <v>Australian Capital Territory ;  &gt;&gt; Considered too young or too old by employers ;  &gt;&gt; Aged 65 years and over ;  &gt; Females ;</v>
          </cell>
          <cell r="Y1" t="str">
            <v>Australian Capital Territory ;  &gt;&gt;&gt; Considered too young by employers ;  Persons ;</v>
          </cell>
          <cell r="Z1" t="str">
            <v>Australian Capital Territory ;  &gt;&gt;&gt; Considered too young by employers ;  &gt; Males ;</v>
          </cell>
          <cell r="AA1" t="str">
            <v>Australian Capital Territory ;  &gt;&gt;&gt; Considered too young by employers ;  &gt; Females ;</v>
          </cell>
          <cell r="AB1" t="str">
            <v>Australian Capital Territory ;  &gt;&gt;&gt; Considered too young by employers ;  Aged 15-64 years ;  Persons ;</v>
          </cell>
          <cell r="AC1" t="str">
            <v>Australian Capital Territory ;  &gt;&gt;&gt; Considered too young by employers ;  Aged 15-64 years ;  &gt; Males ;</v>
          </cell>
          <cell r="AD1" t="str">
            <v>Australian Capital Territory ;  &gt;&gt;&gt; Considered too young by employers ;  Aged 15-64 years ;  &gt; Females ;</v>
          </cell>
          <cell r="AE1" t="str">
            <v>Australian Capital Territory ;  &gt;&gt;&gt; Considered too young by employers ;  &gt; Aged 15-24 years ;  Persons ;</v>
          </cell>
          <cell r="AF1" t="str">
            <v>Australian Capital Territory ;  &gt;&gt;&gt; Considered too young by employers ;  &gt; Aged 15-24 years ;  &gt; Males ;</v>
          </cell>
          <cell r="AG1" t="str">
            <v>Australian Capital Territory ;  &gt;&gt;&gt; Considered too young by employers ;  &gt; Aged 15-24 years ;  &gt; Females ;</v>
          </cell>
          <cell r="AH1" t="str">
            <v>Australian Capital Territory ;  &gt;&gt;&gt; Considered too young by employers ;  &gt; Aged 25-34 years ;  Persons ;</v>
          </cell>
          <cell r="AI1" t="str">
            <v>Australian Capital Territory ;  &gt;&gt;&gt; Considered too young by employers ;  &gt; Aged 25-34 years ;  &gt; Males ;</v>
          </cell>
          <cell r="AJ1" t="str">
            <v>Australian Capital Territory ;  &gt;&gt;&gt; Considered too young by employers ;  &gt; Aged 25-34 years ;  &gt; Females ;</v>
          </cell>
          <cell r="AK1" t="str">
            <v>Australian Capital Territory ;  &gt;&gt;&gt; Considered too young by employers ;  &gt; Aged 35-44 years ;  Persons ;</v>
          </cell>
          <cell r="AL1" t="str">
            <v>Australian Capital Territory ;  &gt;&gt;&gt; Considered too young by employers ;  &gt; Aged 35-44 years ;  &gt; Males ;</v>
          </cell>
          <cell r="AM1" t="str">
            <v>Australian Capital Territory ;  &gt;&gt;&gt; Considered too young by employers ;  &gt; Aged 35-44 years ;  &gt; Females ;</v>
          </cell>
          <cell r="AN1" t="str">
            <v>Australian Capital Territory ;  &gt;&gt;&gt; Considered too young by employers ;  &gt; Aged 45-54 years ;  Persons ;</v>
          </cell>
          <cell r="AO1" t="str">
            <v>Australian Capital Territory ;  &gt;&gt;&gt; Considered too young by employers ;  &gt; Aged 45-54 years ;  &gt; Males ;</v>
          </cell>
          <cell r="AP1" t="str">
            <v>Australian Capital Territory ;  &gt;&gt;&gt; Considered too young by employers ;  &gt; Aged 45-54 years ;  &gt; Females ;</v>
          </cell>
          <cell r="AQ1" t="str">
            <v>Australian Capital Territory ;  &gt;&gt;&gt; Considered too young by employers ;  &gt; Aged 55 years and over ;  Persons ;</v>
          </cell>
          <cell r="AR1" t="str">
            <v>Australian Capital Territory ;  &gt;&gt;&gt; Considered too young by employers ;  &gt; Aged 55 years and over ;  &gt; Males ;</v>
          </cell>
          <cell r="AS1" t="str">
            <v>Australian Capital Territory ;  &gt;&gt;&gt; Considered too young by employers ;  &gt; Aged 55 years and over ;  &gt; Females ;</v>
          </cell>
          <cell r="AT1" t="str">
            <v>Australian Capital Territory ;  &gt;&gt;&gt; Considered too young by employers ;  &gt;&gt; Aged 55-64 years ;  Persons ;</v>
          </cell>
          <cell r="AU1" t="str">
            <v>Australian Capital Territory ;  &gt;&gt;&gt; Considered too young by employers ;  &gt;&gt; Aged 55-64 years ;  &gt; Males ;</v>
          </cell>
          <cell r="AV1" t="str">
            <v>Australian Capital Territory ;  &gt;&gt;&gt; Considered too young by employers ;  &gt;&gt; Aged 55-64 years ;  &gt; Females ;</v>
          </cell>
          <cell r="AW1" t="str">
            <v>Australian Capital Territory ;  &gt;&gt;&gt; Considered too young by employers ;  &gt;&gt; Aged 65 years and over ;  Persons ;</v>
          </cell>
          <cell r="AX1" t="str">
            <v>Australian Capital Territory ;  &gt;&gt;&gt; Considered too young by employers ;  &gt;&gt; Aged 65 years and over ;  &gt; Males ;</v>
          </cell>
          <cell r="AY1" t="str">
            <v>Australian Capital Territory ;  &gt;&gt;&gt; Considered too young by employers ;  &gt;&gt; Aged 65 years and over ;  &gt; Females ;</v>
          </cell>
          <cell r="AZ1" t="str">
            <v>Australian Capital Territory ;  &gt;&gt;&gt; Considered too old by employers ;  Persons ;</v>
          </cell>
          <cell r="BA1" t="str">
            <v>Australian Capital Territory ;  &gt;&gt;&gt; Considered too old by employers ;  &gt; Males ;</v>
          </cell>
          <cell r="BB1" t="str">
            <v>Australian Capital Territory ;  &gt;&gt;&gt; Considered too old by employers ;  &gt; Females ;</v>
          </cell>
          <cell r="BC1" t="str">
            <v>Australian Capital Territory ;  &gt;&gt;&gt; Considered too old by employers ;  Aged 15-64 years ;  Persons ;</v>
          </cell>
          <cell r="BD1" t="str">
            <v>Australian Capital Territory ;  &gt;&gt;&gt; Considered too old by employers ;  Aged 15-64 years ;  &gt; Males ;</v>
          </cell>
          <cell r="BE1" t="str">
            <v>Australian Capital Territory ;  &gt;&gt;&gt; Considered too old by employers ;  Aged 15-64 years ;  &gt; Females ;</v>
          </cell>
          <cell r="BF1" t="str">
            <v>Australian Capital Territory ;  &gt;&gt;&gt; Considered too old by employers ;  &gt; Aged 15-24 years ;  Persons ;</v>
          </cell>
          <cell r="BG1" t="str">
            <v>Australian Capital Territory ;  &gt;&gt;&gt; Considered too old by employers ;  &gt; Aged 15-24 years ;  &gt; Males ;</v>
          </cell>
          <cell r="BH1" t="str">
            <v>Australian Capital Territory ;  &gt;&gt;&gt; Considered too old by employers ;  &gt; Aged 15-24 years ;  &gt; Females ;</v>
          </cell>
          <cell r="BI1" t="str">
            <v>Australian Capital Territory ;  &gt;&gt;&gt; Considered too old by employers ;  &gt; Aged 25-34 years ;  Persons ;</v>
          </cell>
          <cell r="BJ1" t="str">
            <v>Australian Capital Territory ;  &gt;&gt;&gt; Considered too old by employers ;  &gt; Aged 25-34 years ;  &gt; Males ;</v>
          </cell>
          <cell r="BK1" t="str">
            <v>Australian Capital Territory ;  &gt;&gt;&gt; Considered too old by employers ;  &gt; Aged 25-34 years ;  &gt; Females ;</v>
          </cell>
          <cell r="BL1" t="str">
            <v>Australian Capital Territory ;  &gt;&gt;&gt; Considered too old by employers ;  &gt; Aged 35-44 years ;  Persons ;</v>
          </cell>
          <cell r="BM1" t="str">
            <v>Australian Capital Territory ;  &gt;&gt;&gt; Considered too old by employers ;  &gt; Aged 35-44 years ;  &gt; Males ;</v>
          </cell>
          <cell r="BN1" t="str">
            <v>Australian Capital Territory ;  &gt;&gt;&gt; Considered too old by employers ;  &gt; Aged 35-44 years ;  &gt; Females ;</v>
          </cell>
          <cell r="BO1" t="str">
            <v>Australian Capital Territory ;  &gt;&gt;&gt; Considered too old by employers ;  &gt; Aged 45-54 years ;  Persons ;</v>
          </cell>
          <cell r="BP1" t="str">
            <v>Australian Capital Territory ;  &gt;&gt;&gt; Considered too old by employers ;  &gt; Aged 45-54 years ;  &gt; Males ;</v>
          </cell>
          <cell r="BQ1" t="str">
            <v>Australian Capital Territory ;  &gt;&gt;&gt; Considered too old by employers ;  &gt; Aged 45-54 years ;  &gt; Females ;</v>
          </cell>
          <cell r="BR1" t="str">
            <v>Australian Capital Territory ;  &gt;&gt;&gt; Considered too old by employers ;  &gt; Aged 55 years and over ;  Persons ;</v>
          </cell>
          <cell r="BS1" t="str">
            <v>Australian Capital Territory ;  &gt;&gt;&gt; Considered too old by employers ;  &gt; Aged 55 years and over ;  &gt; Males ;</v>
          </cell>
          <cell r="BT1" t="str">
            <v>Australian Capital Territory ;  &gt;&gt;&gt; Considered too old by employers ;  &gt; Aged 55 years and over ;  &gt; Females ;</v>
          </cell>
          <cell r="BU1" t="str">
            <v>Australian Capital Territory ;  &gt;&gt;&gt; Considered too old by employers ;  &gt;&gt; Aged 55-64 years ;  Persons ;</v>
          </cell>
          <cell r="BV1" t="str">
            <v>Australian Capital Territory ;  &gt;&gt;&gt; Considered too old by employers ;  &gt;&gt; Aged 55-64 years ;  &gt; Males ;</v>
          </cell>
          <cell r="BW1" t="str">
            <v>Australian Capital Territory ;  &gt;&gt;&gt; Considered too old by employers ;  &gt;&gt; Aged 55-64 years ;  &gt; Females ;</v>
          </cell>
          <cell r="BX1" t="str">
            <v>Australian Capital Territory ;  &gt;&gt;&gt; Considered too old by employers ;  &gt;&gt; Aged 65 years and over ;  Persons ;</v>
          </cell>
          <cell r="BY1" t="str">
            <v>Australian Capital Territory ;  &gt;&gt;&gt; Considered too old by employers ;  &gt;&gt; Aged 65 years and over ;  &gt; Males ;</v>
          </cell>
          <cell r="BZ1" t="str">
            <v>Australian Capital Territory ;  &gt;&gt;&gt; Considered too old by employers ;  &gt;&gt; Aged 65 years and over ;  &gt; Females ;</v>
          </cell>
          <cell r="CA1" t="str">
            <v>Australian Capital Territory ;  &gt;&gt; Insufficient work experience ;  Persons ;</v>
          </cell>
          <cell r="CB1" t="str">
            <v>Australian Capital Territory ;  &gt;&gt; Insufficient work experience ;  &gt; Males ;</v>
          </cell>
          <cell r="CC1" t="str">
            <v>Australian Capital Territory ;  &gt;&gt; Insufficient work experience ;  &gt; Females ;</v>
          </cell>
          <cell r="CD1" t="str">
            <v>Australian Capital Territory ;  &gt;&gt; Insufficient work experience ;  Aged 15-64 years ;  Persons ;</v>
          </cell>
          <cell r="CE1" t="str">
            <v>Australian Capital Territory ;  &gt;&gt; Insufficient work experience ;  Aged 15-64 years ;  &gt; Males ;</v>
          </cell>
          <cell r="CF1" t="str">
            <v>Australian Capital Territory ;  &gt;&gt; Insufficient work experience ;  Aged 15-64 years ;  &gt; Females ;</v>
          </cell>
          <cell r="CG1" t="str">
            <v>Australian Capital Territory ;  &gt;&gt; Insufficient work experience ;  &gt; Aged 15-24 years ;  Persons ;</v>
          </cell>
          <cell r="CH1" t="str">
            <v>Australian Capital Territory ;  &gt;&gt; Insufficient work experience ;  &gt; Aged 15-24 years ;  &gt; Males ;</v>
          </cell>
          <cell r="CI1" t="str">
            <v>Australian Capital Territory ;  &gt;&gt; Insufficient work experience ;  &gt; Aged 15-24 years ;  &gt; Females ;</v>
          </cell>
          <cell r="CJ1" t="str">
            <v>Australian Capital Territory ;  &gt;&gt; Insufficient work experience ;  &gt; Aged 25-34 years ;  Persons ;</v>
          </cell>
          <cell r="CK1" t="str">
            <v>Australian Capital Territory ;  &gt;&gt; Insufficient work experience ;  &gt; Aged 25-34 years ;  &gt; Males ;</v>
          </cell>
          <cell r="CL1" t="str">
            <v>Australian Capital Territory ;  &gt;&gt; Insufficient work experience ;  &gt; Aged 25-34 years ;  &gt; Females ;</v>
          </cell>
          <cell r="CM1" t="str">
            <v>Australian Capital Territory ;  &gt;&gt; Insufficient work experience ;  &gt; Aged 35-44 years ;  Persons ;</v>
          </cell>
          <cell r="CN1" t="str">
            <v>Australian Capital Territory ;  &gt;&gt; Insufficient work experience ;  &gt; Aged 35-44 years ;  &gt; Males ;</v>
          </cell>
          <cell r="CO1" t="str">
            <v>Australian Capital Territory ;  &gt;&gt; Insufficient work experience ;  &gt; Aged 35-44 years ;  &gt; Females ;</v>
          </cell>
          <cell r="CP1" t="str">
            <v>Australian Capital Territory ;  &gt;&gt; Insufficient work experience ;  &gt; Aged 45-54 years ;  Persons ;</v>
          </cell>
          <cell r="CQ1" t="str">
            <v>Australian Capital Territory ;  &gt;&gt; Insufficient work experience ;  &gt; Aged 45-54 years ;  &gt; Males ;</v>
          </cell>
          <cell r="CR1" t="str">
            <v>Australian Capital Territory ;  &gt;&gt; Insufficient work experience ;  &gt; Aged 45-54 years ;  &gt; Females ;</v>
          </cell>
          <cell r="CS1" t="str">
            <v>Australian Capital Territory ;  &gt;&gt; Insufficient work experience ;  &gt; Aged 55 years and over ;  Persons ;</v>
          </cell>
          <cell r="CT1" t="str">
            <v>Australian Capital Territory ;  &gt;&gt; Insufficient work experience ;  &gt; Aged 55 years and over ;  &gt; Males ;</v>
          </cell>
          <cell r="CU1" t="str">
            <v>Australian Capital Territory ;  &gt;&gt; Insufficient work experience ;  &gt; Aged 55 years and over ;  &gt; Females ;</v>
          </cell>
          <cell r="CV1" t="str">
            <v>Australian Capital Territory ;  &gt;&gt; Insufficient work experience ;  &gt;&gt; Aged 55-64 years ;  Persons ;</v>
          </cell>
          <cell r="CW1" t="str">
            <v>Australian Capital Territory ;  &gt;&gt; Insufficient work experience ;  &gt;&gt; Aged 55-64 years ;  &gt; Males ;</v>
          </cell>
          <cell r="CX1" t="str">
            <v>Australian Capital Territory ;  &gt;&gt; Insufficient work experience ;  &gt;&gt; Aged 55-64 years ;  &gt; Females ;</v>
          </cell>
          <cell r="CY1" t="str">
            <v>Australian Capital Territory ;  &gt;&gt; Insufficient work experience ;  &gt;&gt; Aged 65 years and over ;  Persons ;</v>
          </cell>
          <cell r="CZ1" t="str">
            <v>Australian Capital Territory ;  &gt;&gt; Insufficient work experience ;  &gt;&gt; Aged 65 years and over ;  &gt; Males ;</v>
          </cell>
          <cell r="DA1" t="str">
            <v>Australian Capital Territory ;  &gt;&gt; Insufficient work experience ;  &gt;&gt; Aged 65 years and over ;  &gt; Females ;</v>
          </cell>
          <cell r="DB1" t="str">
            <v>Australian Capital Territory ;  &gt;&gt; No vacancies at all ;  Persons ;</v>
          </cell>
          <cell r="DC1" t="str">
            <v>Australian Capital Territory ;  &gt;&gt; No vacancies at all ;  &gt; Males ;</v>
          </cell>
          <cell r="DD1" t="str">
            <v>Australian Capital Territory ;  &gt;&gt; No vacancies at all ;  &gt; Females ;</v>
          </cell>
          <cell r="DE1" t="str">
            <v>Australian Capital Territory ;  &gt;&gt; No vacancies at all ;  Aged 15-64 years ;  Persons ;</v>
          </cell>
          <cell r="DF1" t="str">
            <v>Australian Capital Territory ;  &gt;&gt; No vacancies at all ;  Aged 15-64 years ;  &gt; Males ;</v>
          </cell>
          <cell r="DG1" t="str">
            <v>Australian Capital Territory ;  &gt;&gt; No vacancies at all ;  Aged 15-64 years ;  &gt; Females ;</v>
          </cell>
          <cell r="DH1" t="str">
            <v>Australian Capital Territory ;  &gt;&gt; No vacancies at all ;  &gt; Aged 15-24 years ;  Persons ;</v>
          </cell>
          <cell r="DI1" t="str">
            <v>Australian Capital Territory ;  &gt;&gt; No vacancies at all ;  &gt; Aged 15-24 years ;  &gt; Males ;</v>
          </cell>
          <cell r="DJ1" t="str">
            <v>Australian Capital Territory ;  &gt;&gt; No vacancies at all ;  &gt; Aged 15-24 years ;  &gt; Females ;</v>
          </cell>
          <cell r="DK1" t="str">
            <v>Australian Capital Territory ;  &gt;&gt; No vacancies at all ;  &gt; Aged 25-34 years ;  Persons ;</v>
          </cell>
          <cell r="DL1" t="str">
            <v>Australian Capital Territory ;  &gt;&gt; No vacancies at all ;  &gt; Aged 25-34 years ;  &gt; Males ;</v>
          </cell>
          <cell r="DM1" t="str">
            <v>Australian Capital Territory ;  &gt;&gt; No vacancies at all ;  &gt; Aged 25-34 years ;  &gt; Females ;</v>
          </cell>
          <cell r="DN1" t="str">
            <v>Australian Capital Territory ;  &gt;&gt; No vacancies at all ;  &gt; Aged 35-44 years ;  Persons ;</v>
          </cell>
          <cell r="DO1" t="str">
            <v>Australian Capital Territory ;  &gt;&gt; No vacancies at all ;  &gt; Aged 35-44 years ;  &gt; Males ;</v>
          </cell>
          <cell r="DP1" t="str">
            <v>Australian Capital Territory ;  &gt;&gt; No vacancies at all ;  &gt; Aged 35-44 years ;  &gt; Females ;</v>
          </cell>
          <cell r="DQ1" t="str">
            <v>Australian Capital Territory ;  &gt;&gt; No vacancies at all ;  &gt; Aged 45-54 years ;  Persons ;</v>
          </cell>
          <cell r="DR1" t="str">
            <v>Australian Capital Territory ;  &gt;&gt; No vacancies at all ;  &gt; Aged 45-54 years ;  &gt; Males ;</v>
          </cell>
          <cell r="DS1" t="str">
            <v>Australian Capital Territory ;  &gt;&gt; No vacancies at all ;  &gt; Aged 45-54 years ;  &gt; Females ;</v>
          </cell>
          <cell r="DT1" t="str">
            <v>Australian Capital Territory ;  &gt;&gt; No vacancies at all ;  &gt; Aged 55 years and over ;  Persons ;</v>
          </cell>
          <cell r="DU1" t="str">
            <v>Australian Capital Territory ;  &gt;&gt; No vacancies at all ;  &gt; Aged 55 years and over ;  &gt; Males ;</v>
          </cell>
          <cell r="DV1" t="str">
            <v>Australian Capital Territory ;  &gt;&gt; No vacancies at all ;  &gt; Aged 55 years and over ;  &gt; Females ;</v>
          </cell>
          <cell r="DW1" t="str">
            <v>Australian Capital Territory ;  &gt;&gt; No vacancies at all ;  &gt;&gt; Aged 55-64 years ;  Persons ;</v>
          </cell>
          <cell r="DX1" t="str">
            <v>Australian Capital Territory ;  &gt;&gt; No vacancies at all ;  &gt;&gt; Aged 55-64 years ;  &gt; Males ;</v>
          </cell>
          <cell r="DY1" t="str">
            <v>Australian Capital Territory ;  &gt;&gt; No vacancies at all ;  &gt;&gt; Aged 55-64 years ;  &gt; Females ;</v>
          </cell>
          <cell r="DZ1" t="str">
            <v>Australian Capital Territory ;  &gt;&gt; No vacancies at all ;  &gt;&gt; Aged 65 years and over ;  Persons ;</v>
          </cell>
          <cell r="EA1" t="str">
            <v>Australian Capital Territory ;  &gt;&gt; No vacancies at all ;  &gt;&gt; Aged 65 years and over ;  &gt; Males ;</v>
          </cell>
          <cell r="EB1" t="str">
            <v>Australian Capital Territory ;  &gt;&gt; No vacancies at all ;  &gt;&gt; Aged 65 years and over ;  &gt; Females ;</v>
          </cell>
          <cell r="EC1" t="str">
            <v>Australian Capital Territory ;  &gt;&gt; No vacancies in line of work ;  Persons ;</v>
          </cell>
          <cell r="ED1" t="str">
            <v>Australian Capital Territory ;  &gt;&gt; No vacancies in line of work ;  &gt; Males ;</v>
          </cell>
          <cell r="EE1" t="str">
            <v>Australian Capital Territory ;  &gt;&gt; No vacancies in line of work ;  &gt; Females ;</v>
          </cell>
          <cell r="EF1" t="str">
            <v>Australian Capital Territory ;  &gt;&gt; No vacancies in line of work ;  Aged 15-64 years ;  Persons ;</v>
          </cell>
          <cell r="EG1" t="str">
            <v>Australian Capital Territory ;  &gt;&gt; No vacancies in line of work ;  Aged 15-64 years ;  &gt; Males ;</v>
          </cell>
          <cell r="EH1" t="str">
            <v>Australian Capital Territory ;  &gt;&gt; No vacancies in line of work ;  Aged 15-64 years ;  &gt; Females ;</v>
          </cell>
          <cell r="EI1" t="str">
            <v>Australian Capital Territory ;  &gt;&gt; No vacancies in line of work ;  &gt; Aged 15-24 years ;  Persons ;</v>
          </cell>
          <cell r="EJ1" t="str">
            <v>Australian Capital Territory ;  &gt;&gt; No vacancies in line of work ;  &gt; Aged 15-24 years ;  &gt; Males ;</v>
          </cell>
          <cell r="EK1" t="str">
            <v>Australian Capital Territory ;  &gt;&gt; No vacancies in line of work ;  &gt; Aged 15-24 years ;  &gt; Females ;</v>
          </cell>
          <cell r="EL1" t="str">
            <v>Australian Capital Territory ;  &gt;&gt; No vacancies in line of work ;  &gt; Aged 25-34 years ;  Persons ;</v>
          </cell>
          <cell r="EM1" t="str">
            <v>Australian Capital Territory ;  &gt;&gt; No vacancies in line of work ;  &gt; Aged 25-34 years ;  &gt; Males ;</v>
          </cell>
          <cell r="EN1" t="str">
            <v>Australian Capital Territory ;  &gt;&gt; No vacancies in line of work ;  &gt; Aged 25-34 years ;  &gt; Females ;</v>
          </cell>
          <cell r="EO1" t="str">
            <v>Australian Capital Territory ;  &gt;&gt; No vacancies in line of work ;  &gt; Aged 35-44 years ;  Persons ;</v>
          </cell>
          <cell r="EP1" t="str">
            <v>Australian Capital Territory ;  &gt;&gt; No vacancies in line of work ;  &gt; Aged 35-44 years ;  &gt; Males ;</v>
          </cell>
          <cell r="EQ1" t="str">
            <v>Australian Capital Territory ;  &gt;&gt; No vacancies in line of work ;  &gt; Aged 35-44 years ;  &gt; Females ;</v>
          </cell>
          <cell r="ER1" t="str">
            <v>Australian Capital Territory ;  &gt;&gt; No vacancies in line of work ;  &gt; Aged 45-54 years ;  Persons ;</v>
          </cell>
          <cell r="ES1" t="str">
            <v>Australian Capital Territory ;  &gt;&gt; No vacancies in line of work ;  &gt; Aged 45-54 years ;  &gt; Males ;</v>
          </cell>
          <cell r="ET1" t="str">
            <v>Australian Capital Territory ;  &gt;&gt; No vacancies in line of work ;  &gt; Aged 45-54 years ;  &gt; Females ;</v>
          </cell>
          <cell r="EU1" t="str">
            <v>Australian Capital Territory ;  &gt;&gt; No vacancies in line of work ;  &gt; Aged 55 years and over ;  Persons ;</v>
          </cell>
          <cell r="EV1" t="str">
            <v>Australian Capital Territory ;  &gt;&gt; No vacancies in line of work ;  &gt; Aged 55 years and over ;  &gt; Males ;</v>
          </cell>
          <cell r="EW1" t="str">
            <v>Australian Capital Territory ;  &gt;&gt; No vacancies in line of work ;  &gt; Aged 55 years and over ;  &gt; Females ;</v>
          </cell>
          <cell r="EX1" t="str">
            <v>Australian Capital Territory ;  &gt;&gt; No vacancies in line of work ;  &gt;&gt; Aged 55-64 years ;  Persons ;</v>
          </cell>
          <cell r="EY1" t="str">
            <v>Australian Capital Territory ;  &gt;&gt; No vacancies in line of work ;  &gt;&gt; Aged 55-64 years ;  &gt; Males ;</v>
          </cell>
          <cell r="EZ1" t="str">
            <v>Australian Capital Territory ;  &gt;&gt; No vacancies in line of work ;  &gt;&gt; Aged 55-64 years ;  &gt; Females ;</v>
          </cell>
          <cell r="FA1" t="str">
            <v>Australian Capital Territory ;  &gt;&gt; No vacancies in line of work ;  &gt;&gt; Aged 65 years and over ;  Persons ;</v>
          </cell>
          <cell r="FB1" t="str">
            <v>Australian Capital Territory ;  &gt;&gt; No vacancies in line of work ;  &gt;&gt; Aged 65 years and over ;  &gt; Males ;</v>
          </cell>
          <cell r="FC1" t="str">
            <v>Australian Capital Territory ;  &gt;&gt; No vacancies in line of work ;  &gt;&gt; Aged 65 years and over ;  &gt; Females ;</v>
          </cell>
          <cell r="FD1" t="str">
            <v>Australian Capital Territory ;  &gt;&gt; Too far to travel or transport problems ;  Persons ;</v>
          </cell>
          <cell r="FE1" t="str">
            <v>Australian Capital Territory ;  &gt;&gt; Too far to travel or transport problems ;  &gt; Males ;</v>
          </cell>
          <cell r="FF1" t="str">
            <v>Australian Capital Territory ;  &gt;&gt; Too far to travel or transport problems ;  &gt; Females ;</v>
          </cell>
          <cell r="FG1" t="str">
            <v>Australian Capital Territory ;  &gt;&gt; Too far to travel or transport problems ;  Aged 15-64 years ;  Persons ;</v>
          </cell>
          <cell r="FH1" t="str">
            <v>Australian Capital Territory ;  &gt;&gt; Too far to travel or transport problems ;  Aged 15-64 years ;  &gt; Males ;</v>
          </cell>
          <cell r="FI1" t="str">
            <v>Australian Capital Territory ;  &gt;&gt; Too far to travel or transport problems ;  Aged 15-64 years ;  &gt; Females ;</v>
          </cell>
          <cell r="FJ1" t="str">
            <v>Australian Capital Territory ;  &gt;&gt; Too far to travel or transport problems ;  &gt; Aged 15-24 years ;  Persons ;</v>
          </cell>
          <cell r="FK1" t="str">
            <v>Australian Capital Territory ;  &gt;&gt; Too far to travel or transport problems ;  &gt; Aged 15-24 years ;  &gt; Males ;</v>
          </cell>
          <cell r="FL1" t="str">
            <v>Australian Capital Territory ;  &gt;&gt; Too far to travel or transport problems ;  &gt; Aged 15-24 years ;  &gt; Females ;</v>
          </cell>
          <cell r="FM1" t="str">
            <v>Australian Capital Territory ;  &gt;&gt; Too far to travel or transport problems ;  &gt; Aged 25-34 years ;  Persons ;</v>
          </cell>
          <cell r="FN1" t="str">
            <v>Australian Capital Territory ;  &gt;&gt; Too far to travel or transport problems ;  &gt; Aged 25-34 years ;  &gt; Males ;</v>
          </cell>
          <cell r="FO1" t="str">
            <v>Australian Capital Territory ;  &gt;&gt; Too far to travel or transport problems ;  &gt; Aged 25-34 years ;  &gt; Females ;</v>
          </cell>
          <cell r="FP1" t="str">
            <v>Australian Capital Territory ;  &gt;&gt; Too far to travel or transport problems ;  &gt; Aged 35-44 years ;  Persons ;</v>
          </cell>
          <cell r="FQ1" t="str">
            <v>Australian Capital Territory ;  &gt;&gt; Too far to travel or transport problems ;  &gt; Aged 35-44 years ;  &gt; Males ;</v>
          </cell>
          <cell r="FR1" t="str">
            <v>Australian Capital Territory ;  &gt;&gt; Too far to travel or transport problems ;  &gt; Aged 35-44 years ;  &gt; Females ;</v>
          </cell>
          <cell r="FS1" t="str">
            <v>Australian Capital Territory ;  &gt;&gt; Too far to travel or transport problems ;  &gt; Aged 45-54 years ;  Persons ;</v>
          </cell>
          <cell r="FT1" t="str">
            <v>Australian Capital Territory ;  &gt;&gt; Too far to travel or transport problems ;  &gt; Aged 45-54 years ;  &gt; Males ;</v>
          </cell>
          <cell r="FU1" t="str">
            <v>Australian Capital Territory ;  &gt;&gt; Too far to travel or transport problems ;  &gt; Aged 45-54 years ;  &gt; Females ;</v>
          </cell>
          <cell r="FV1" t="str">
            <v>Australian Capital Territory ;  &gt;&gt; Too far to travel or transport problems ;  &gt; Aged 55 years and over ;  Persons ;</v>
          </cell>
          <cell r="FW1" t="str">
            <v>Australian Capital Territory ;  &gt;&gt; Too far to travel or transport problems ;  &gt; Aged 55 years and over ;  &gt; Males ;</v>
          </cell>
          <cell r="FX1" t="str">
            <v>Australian Capital Territory ;  &gt;&gt; Too far to travel or transport problems ;  &gt; Aged 55 years and over ;  &gt; Females ;</v>
          </cell>
          <cell r="FY1" t="str">
            <v>Australian Capital Territory ;  &gt;&gt; Too far to travel or transport problems ;  &gt;&gt; Aged 55-64 years ;  Persons ;</v>
          </cell>
          <cell r="FZ1" t="str">
            <v>Australian Capital Territory ;  &gt;&gt; Too far to travel or transport problems ;  &gt;&gt; Aged 55-64 years ;  &gt; Males ;</v>
          </cell>
          <cell r="GA1" t="str">
            <v>Australian Capital Territory ;  &gt;&gt; Too far to travel or transport problems ;  &gt;&gt; Aged 55-64 years ;  &gt; Females ;</v>
          </cell>
          <cell r="GB1" t="str">
            <v>Australian Capital Territory ;  &gt;&gt; Too far to travel or transport problems ;  &gt;&gt; Aged 65 years and over ;  Persons ;</v>
          </cell>
          <cell r="GC1" t="str">
            <v>Australian Capital Territory ;  &gt;&gt; Too far to travel or transport problems ;  &gt;&gt; Aged 65 years and over ;  &gt; Males ;</v>
          </cell>
          <cell r="GD1" t="str">
            <v>Australian Capital Territory ;  &gt;&gt; Too far to travel or transport problems ;  &gt;&gt; Aged 65 years and over ;  &gt; Females ;</v>
          </cell>
          <cell r="GE1" t="str">
            <v>Australian Capital Territory ;  &gt;&gt; Own ill health or disability ;  Persons ;</v>
          </cell>
          <cell r="GF1" t="str">
            <v>Australian Capital Territory ;  &gt;&gt; Own ill health or disability ;  &gt; Males ;</v>
          </cell>
          <cell r="GG1" t="str">
            <v>Australian Capital Territory ;  &gt;&gt; Own ill health or disability ;  &gt; Females ;</v>
          </cell>
          <cell r="GH1" t="str">
            <v>Australian Capital Territory ;  &gt;&gt; Own ill health or disability ;  Aged 15-64 years ;  Persons ;</v>
          </cell>
          <cell r="GI1" t="str">
            <v>Australian Capital Territory ;  &gt;&gt; Own ill health or disability ;  Aged 15-64 years ;  &gt; Males ;</v>
          </cell>
          <cell r="GJ1" t="str">
            <v>Australian Capital Territory ;  &gt;&gt; Own ill health or disability ;  Aged 15-64 years ;  &gt; Females ;</v>
          </cell>
          <cell r="GK1" t="str">
            <v>Australian Capital Territory ;  &gt;&gt; Own ill health or disability ;  &gt; Aged 15-24 years ;  Persons ;</v>
          </cell>
          <cell r="GL1" t="str">
            <v>Australian Capital Territory ;  &gt;&gt; Own ill health or disability ;  &gt; Aged 15-24 years ;  &gt; Males ;</v>
          </cell>
          <cell r="GM1" t="str">
            <v>Australian Capital Territory ;  &gt;&gt; Own ill health or disability ;  &gt; Aged 15-24 years ;  &gt; Females ;</v>
          </cell>
          <cell r="GN1" t="str">
            <v>Australian Capital Territory ;  &gt;&gt; Own ill health or disability ;  &gt; Aged 25-34 years ;  Persons ;</v>
          </cell>
          <cell r="GO1" t="str">
            <v>Australian Capital Territory ;  &gt;&gt; Own ill health or disability ;  &gt; Aged 25-34 years ;  &gt; Males ;</v>
          </cell>
          <cell r="GP1" t="str">
            <v>Australian Capital Territory ;  &gt;&gt; Own ill health or disability ;  &gt; Aged 25-34 years ;  &gt; Females ;</v>
          </cell>
          <cell r="GQ1" t="str">
            <v>Australian Capital Territory ;  &gt;&gt; Own ill health or disability ;  &gt; Aged 35-44 years ;  Persons ;</v>
          </cell>
          <cell r="GR1" t="str">
            <v>Australian Capital Territory ;  &gt;&gt; Own ill health or disability ;  &gt; Aged 35-44 years ;  &gt; Males ;</v>
          </cell>
          <cell r="GS1" t="str">
            <v>Australian Capital Territory ;  &gt;&gt; Own ill health or disability ;  &gt; Aged 35-44 years ;  &gt; Females ;</v>
          </cell>
          <cell r="GT1" t="str">
            <v>Australian Capital Territory ;  &gt;&gt; Own ill health or disability ;  &gt; Aged 45-54 years ;  Persons ;</v>
          </cell>
          <cell r="GU1" t="str">
            <v>Australian Capital Territory ;  &gt;&gt; Own ill health or disability ;  &gt; Aged 45-54 years ;  &gt; Males ;</v>
          </cell>
          <cell r="GV1" t="str">
            <v>Australian Capital Territory ;  &gt;&gt; Own ill health or disability ;  &gt; Aged 45-54 years ;  &gt; Females ;</v>
          </cell>
          <cell r="GW1" t="str">
            <v>Australian Capital Territory ;  &gt;&gt; Own ill health or disability ;  &gt; Aged 55 years and over ;  Persons ;</v>
          </cell>
          <cell r="GX1" t="str">
            <v>Australian Capital Territory ;  &gt;&gt; Own ill health or disability ;  &gt; Aged 55 years and over ;  &gt; Males ;</v>
          </cell>
          <cell r="GY1" t="str">
            <v>Australian Capital Territory ;  &gt;&gt; Own ill health or disability ;  &gt; Aged 55 years and over ;  &gt; Females ;</v>
          </cell>
          <cell r="GZ1" t="str">
            <v>Australian Capital Territory ;  &gt;&gt; Own ill health or disability ;  &gt;&gt; Aged 55-64 years ;  Persons ;</v>
          </cell>
          <cell r="HA1" t="str">
            <v>Australian Capital Territory ;  &gt;&gt; Own ill health or disability ;  &gt;&gt; Aged 55-64 years ;  &gt; Males ;</v>
          </cell>
          <cell r="HB1" t="str">
            <v>Australian Capital Territory ;  &gt;&gt; Own ill health or disability ;  &gt;&gt; Aged 55-64 years ;  &gt; Females ;</v>
          </cell>
          <cell r="HC1" t="str">
            <v>Australian Capital Territory ;  &gt;&gt; Own ill health or disability ;  &gt;&gt; Aged 65 years and over ;  Persons ;</v>
          </cell>
          <cell r="HD1" t="str">
            <v>Australian Capital Territory ;  &gt;&gt; Own ill health or disability ;  &gt;&gt; Aged 65 years and over ;  &gt; Males ;</v>
          </cell>
          <cell r="HE1" t="str">
            <v>Australian Capital Territory ;  &gt;&gt; Own ill health or disability ;  &gt;&gt; Aged 65 years and over ;  &gt; Females ;</v>
          </cell>
          <cell r="HF1" t="str">
            <v>Australian Capital Territory ;  &gt;&gt; Language difficulties ;  Persons ;</v>
          </cell>
          <cell r="HG1" t="str">
            <v>Australian Capital Territory ;  &gt;&gt; Language difficulties ;  &gt; Males ;</v>
          </cell>
          <cell r="HH1" t="str">
            <v>Australian Capital Territory ;  &gt;&gt; Language difficulties ;  &gt; Females ;</v>
          </cell>
          <cell r="HI1" t="str">
            <v>Australian Capital Territory ;  &gt;&gt; Language difficulties ;  Aged 15-64 years ;  Persons ;</v>
          </cell>
          <cell r="HJ1" t="str">
            <v>Australian Capital Territory ;  &gt;&gt; Language difficulties ;  Aged 15-64 years ;  &gt; Males ;</v>
          </cell>
          <cell r="HK1" t="str">
            <v>Australian Capital Territory ;  &gt;&gt; Language difficulties ;  Aged 15-64 years ;  &gt; Females ;</v>
          </cell>
          <cell r="HL1" t="str">
            <v>Australian Capital Territory ;  &gt;&gt; Language difficulties ;  &gt; Aged 15-24 years ;  Persons ;</v>
          </cell>
          <cell r="HM1" t="str">
            <v>Australian Capital Territory ;  &gt;&gt; Language difficulties ;  &gt; Aged 15-24 years ;  &gt; Males ;</v>
          </cell>
          <cell r="HN1" t="str">
            <v>Australian Capital Territory ;  &gt;&gt; Language difficulties ;  &gt; Aged 15-24 years ;  &gt; Females ;</v>
          </cell>
          <cell r="HO1" t="str">
            <v>Australian Capital Territory ;  &gt;&gt; Language difficulties ;  &gt; Aged 25-34 years ;  Persons ;</v>
          </cell>
          <cell r="HP1" t="str">
            <v>Australian Capital Territory ;  &gt;&gt; Language difficulties ;  &gt; Aged 25-34 years ;  &gt; Males ;</v>
          </cell>
          <cell r="HQ1" t="str">
            <v>Australian Capital Territory ;  &gt;&gt; Language difficulties ;  &gt; Aged 25-34 years ;  &gt; Females ;</v>
          </cell>
          <cell r="HR1" t="str">
            <v>Australian Capital Territory ;  &gt;&gt; Language difficulties ;  &gt; Aged 35-44 years ;  Persons ;</v>
          </cell>
          <cell r="HS1" t="str">
            <v>Australian Capital Territory ;  &gt;&gt; Language difficulties ;  &gt; Aged 35-44 years ;  &gt; Males ;</v>
          </cell>
          <cell r="HT1" t="str">
            <v>Australian Capital Territory ;  &gt;&gt; Language difficulties ;  &gt; Aged 35-44 years ;  &gt; Females ;</v>
          </cell>
          <cell r="HU1" t="str">
            <v>Australian Capital Territory ;  &gt;&gt; Language difficulties ;  &gt; Aged 45-54 years ;  Persons ;</v>
          </cell>
          <cell r="HV1" t="str">
            <v>Australian Capital Territory ;  &gt;&gt; Language difficulties ;  &gt; Aged 45-54 years ;  &gt; Males ;</v>
          </cell>
          <cell r="HW1" t="str">
            <v>Australian Capital Territory ;  &gt;&gt; Language difficulties ;  &gt; Aged 45-54 years ;  &gt; Females ;</v>
          </cell>
          <cell r="HX1" t="str">
            <v>Australian Capital Territory ;  &gt;&gt; Language difficulties ;  &gt; Aged 55 years and over ;  Persons ;</v>
          </cell>
          <cell r="HY1" t="str">
            <v>Australian Capital Territory ;  &gt;&gt; Language difficulties ;  &gt; Aged 55 years and over ;  &gt; Males ;</v>
          </cell>
          <cell r="HZ1" t="str">
            <v>Australian Capital Territory ;  &gt;&gt; Language difficulties ;  &gt; Aged 55 years and over ;  &gt; Females ;</v>
          </cell>
          <cell r="IA1" t="str">
            <v>Australian Capital Territory ;  &gt;&gt; Language difficulties ;  &gt;&gt; Aged 55-64 years ;  Persons ;</v>
          </cell>
          <cell r="IB1" t="str">
            <v>Australian Capital Territory ;  &gt;&gt; Language difficulties ;  &gt;&gt; Aged 55-64 years ;  &gt; Males ;</v>
          </cell>
          <cell r="IC1" t="str">
            <v>Australian Capital Territory ;  &gt;&gt; Language difficulties ;  &gt;&gt; Aged 55-64 years ;  &gt; Females ;</v>
          </cell>
          <cell r="ID1" t="str">
            <v>Australian Capital Territory ;  &gt;&gt; Language difficulties ;  &gt;&gt; Aged 65 years and over ;  Persons ;</v>
          </cell>
          <cell r="IE1" t="str">
            <v>Australian Capital Territory ;  &gt;&gt; Language difficulties ;  &gt;&gt; Aged 65 years and over ;  &gt; Males ;</v>
          </cell>
          <cell r="IF1" t="str">
            <v>Australian Capital Territory ;  &gt;&gt; Language difficulties ;  &gt;&gt; Aged 65 years and over ;  &gt; Females ;</v>
          </cell>
          <cell r="IG1" t="str">
            <v>Australian Capital Territory ;  &gt;&gt; No jobs with suitable hours ;  Persons ;</v>
          </cell>
          <cell r="IH1" t="str">
            <v>Australian Capital Territory ;  &gt;&gt; No jobs with suitable hours ;  &gt; Males ;</v>
          </cell>
          <cell r="II1" t="str">
            <v>Australian Capital Territory ;  &gt;&gt; No jobs with suitable hours ;  &gt; Females ;</v>
          </cell>
          <cell r="IJ1" t="str">
            <v>Australian Capital Territory ;  &gt;&gt; No jobs with suitable hours ;  Aged 15-64 years ;  Persons ;</v>
          </cell>
          <cell r="IK1" t="str">
            <v>Australian Capital Territory ;  &gt;&gt; No jobs with suitable hours ;  Aged 15-64 years ;  &gt; Males ;</v>
          </cell>
          <cell r="IL1" t="str">
            <v>Australian Capital Territory ;  &gt;&gt; No jobs with suitable hours ;  Aged 15-64 years ;  &gt; Females ;</v>
          </cell>
          <cell r="IM1" t="str">
            <v>Australian Capital Territory ;  &gt;&gt; No jobs with suitable hours ;  &gt; Aged 15-24 years ;  Persons ;</v>
          </cell>
          <cell r="IN1" t="str">
            <v>Australian Capital Territory ;  &gt;&gt; No jobs with suitable hours ;  &gt; Aged 15-24 years ;  &gt; Males ;</v>
          </cell>
          <cell r="IO1" t="str">
            <v>Australian Capital Territory ;  &gt;&gt; No jobs with suitable hours ;  &gt; Aged 15-24 years ;  &gt; Females ;</v>
          </cell>
          <cell r="IP1" t="str">
            <v>Australian Capital Territory ;  &gt;&gt; No jobs with suitable hours ;  &gt; Aged 25-34 years ;  Persons ;</v>
          </cell>
          <cell r="IQ1" t="str">
            <v>Australian Capital Territory ;  &gt;&gt; No jobs with suitable hours ;  &gt; Aged 25-34 years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A126245870X</v>
          </cell>
          <cell r="C10" t="str">
            <v>A126238742X</v>
          </cell>
          <cell r="D10" t="str">
            <v>A126231254K</v>
          </cell>
          <cell r="E10" t="str">
            <v>A126245510V</v>
          </cell>
          <cell r="F10" t="str">
            <v>A126238382F</v>
          </cell>
          <cell r="G10" t="str">
            <v>A126231758R</v>
          </cell>
          <cell r="H10" t="str">
            <v>A126246014A</v>
          </cell>
          <cell r="I10" t="str">
            <v>A126238886K</v>
          </cell>
          <cell r="J10" t="str">
            <v>A126231326K</v>
          </cell>
          <cell r="K10" t="str">
            <v>A126245582F</v>
          </cell>
          <cell r="L10" t="str">
            <v>A126238454F</v>
          </cell>
          <cell r="M10" t="str">
            <v>A126231470C</v>
          </cell>
          <cell r="N10" t="str">
            <v>A126245726F</v>
          </cell>
          <cell r="O10" t="str">
            <v>A126238598T</v>
          </cell>
          <cell r="P10" t="str">
            <v>A126231110X</v>
          </cell>
          <cell r="Q10" t="str">
            <v>A126245366L</v>
          </cell>
          <cell r="R10" t="str">
            <v>A126238238L</v>
          </cell>
          <cell r="S10" t="str">
            <v>A126231830W</v>
          </cell>
          <cell r="T10" t="str">
            <v>A126246086L</v>
          </cell>
          <cell r="U10" t="str">
            <v>A126238958K</v>
          </cell>
          <cell r="V10" t="str">
            <v>A126231542C</v>
          </cell>
          <cell r="W10" t="str">
            <v>A126245798T</v>
          </cell>
          <cell r="X10" t="str">
            <v>A126238670X</v>
          </cell>
          <cell r="Y10" t="str">
            <v>A126231146A</v>
          </cell>
          <cell r="Z10" t="str">
            <v>A126245402K</v>
          </cell>
          <cell r="AA10" t="str">
            <v>A126238274W</v>
          </cell>
          <cell r="AB10" t="str">
            <v>A126231578F</v>
          </cell>
          <cell r="AC10" t="str">
            <v>A126245834R</v>
          </cell>
          <cell r="AD10" t="str">
            <v>A126238706R</v>
          </cell>
          <cell r="AE10" t="str">
            <v>A126231218A</v>
          </cell>
          <cell r="AF10" t="str">
            <v>A126245474W</v>
          </cell>
          <cell r="AG10" t="str">
            <v>A126238346W</v>
          </cell>
          <cell r="AH10" t="str">
            <v>A126231722L</v>
          </cell>
          <cell r="AI10" t="str">
            <v>A126245978A</v>
          </cell>
          <cell r="AJ10" t="str">
            <v>A126238850J</v>
          </cell>
          <cell r="AK10" t="str">
            <v>A126231290V</v>
          </cell>
          <cell r="AL10" t="str">
            <v>A126245546W</v>
          </cell>
          <cell r="AM10" t="str">
            <v>A126238418W</v>
          </cell>
          <cell r="AN10" t="str">
            <v>A126231434V</v>
          </cell>
          <cell r="AO10" t="str">
            <v>A126245690R</v>
          </cell>
          <cell r="AP10" t="str">
            <v>A126238562R</v>
          </cell>
          <cell r="AQ10" t="str">
            <v>A126231074A</v>
          </cell>
          <cell r="AR10" t="str">
            <v>A126245330K</v>
          </cell>
          <cell r="AS10" t="str">
            <v>A126238202K</v>
          </cell>
          <cell r="AT10" t="str">
            <v>A126231794X</v>
          </cell>
          <cell r="AU10" t="str">
            <v>A126246050K</v>
          </cell>
          <cell r="AV10" t="str">
            <v>A126238922J</v>
          </cell>
          <cell r="AW10" t="str">
            <v>A126231506V</v>
          </cell>
          <cell r="AX10" t="str">
            <v>A126245762R</v>
          </cell>
          <cell r="AY10" t="str">
            <v>A126238634R</v>
          </cell>
          <cell r="AZ10" t="str">
            <v>A126231150T</v>
          </cell>
          <cell r="BA10" t="str">
            <v>A126245406V</v>
          </cell>
          <cell r="BB10" t="str">
            <v>A126238278F</v>
          </cell>
          <cell r="BC10" t="str">
            <v>A126231582W</v>
          </cell>
          <cell r="BD10" t="str">
            <v>A126245838X</v>
          </cell>
          <cell r="BE10" t="str">
            <v>A126238710F</v>
          </cell>
          <cell r="BF10" t="str">
            <v>A126231222T</v>
          </cell>
          <cell r="BG10" t="str">
            <v>A126245478F</v>
          </cell>
          <cell r="BH10" t="str">
            <v>A126238350L</v>
          </cell>
          <cell r="BI10" t="str">
            <v>A126231726W</v>
          </cell>
          <cell r="BJ10" t="str">
            <v>A126245982T</v>
          </cell>
          <cell r="BK10" t="str">
            <v>A126238854T</v>
          </cell>
          <cell r="BL10" t="str">
            <v>A126231294C</v>
          </cell>
          <cell r="BM10" t="str">
            <v>A126245550L</v>
          </cell>
          <cell r="BN10" t="str">
            <v>A126238422L</v>
          </cell>
          <cell r="BO10" t="str">
            <v>A126231438C</v>
          </cell>
          <cell r="BP10" t="str">
            <v>A126245694X</v>
          </cell>
          <cell r="BQ10" t="str">
            <v>A126238566X</v>
          </cell>
          <cell r="BR10" t="str">
            <v>A126231078K</v>
          </cell>
          <cell r="BS10" t="str">
            <v>A126245334V</v>
          </cell>
          <cell r="BT10" t="str">
            <v>A126238206V</v>
          </cell>
          <cell r="BU10" t="str">
            <v>A126231798J</v>
          </cell>
          <cell r="BV10" t="str">
            <v>A126246054V</v>
          </cell>
          <cell r="BW10" t="str">
            <v>A126238926T</v>
          </cell>
          <cell r="BX10" t="str">
            <v>A126231510K</v>
          </cell>
          <cell r="BY10" t="str">
            <v>A126245766X</v>
          </cell>
          <cell r="BZ10" t="str">
            <v>A126238638X</v>
          </cell>
          <cell r="CA10" t="str">
            <v>A126231166K</v>
          </cell>
          <cell r="CB10" t="str">
            <v>A126245422V</v>
          </cell>
          <cell r="CC10" t="str">
            <v>A126238294F</v>
          </cell>
          <cell r="CD10" t="str">
            <v>A126231598R</v>
          </cell>
          <cell r="CE10" t="str">
            <v>A126245854X</v>
          </cell>
          <cell r="CF10" t="str">
            <v>A126238726X</v>
          </cell>
          <cell r="CG10" t="str">
            <v>A126231238K</v>
          </cell>
          <cell r="CH10" t="str">
            <v>A126245494F</v>
          </cell>
          <cell r="CI10" t="str">
            <v>A126238366F</v>
          </cell>
          <cell r="CJ10" t="str">
            <v>A126231742W</v>
          </cell>
          <cell r="CK10" t="str">
            <v>A126245998K</v>
          </cell>
          <cell r="CL10" t="str">
            <v>A126238870T</v>
          </cell>
          <cell r="CM10" t="str">
            <v>A126231310T</v>
          </cell>
          <cell r="CN10" t="str">
            <v>A126245566F</v>
          </cell>
          <cell r="CO10" t="str">
            <v>A126238438F</v>
          </cell>
          <cell r="CP10" t="str">
            <v>A126231454C</v>
          </cell>
          <cell r="CQ10" t="str">
            <v>A126245710L</v>
          </cell>
          <cell r="CR10" t="str">
            <v>A126238582X</v>
          </cell>
          <cell r="CS10" t="str">
            <v>A126231094K</v>
          </cell>
          <cell r="CT10" t="str">
            <v>A126245350V</v>
          </cell>
          <cell r="CU10" t="str">
            <v>A126238222V</v>
          </cell>
          <cell r="CV10" t="str">
            <v>A126231814W</v>
          </cell>
          <cell r="CW10" t="str">
            <v>A126246070V</v>
          </cell>
          <cell r="CX10" t="str">
            <v>A126238942T</v>
          </cell>
          <cell r="CY10" t="str">
            <v>A126231526C</v>
          </cell>
          <cell r="CZ10" t="str">
            <v>A126245782X</v>
          </cell>
          <cell r="DA10" t="str">
            <v>A126238654X</v>
          </cell>
          <cell r="DB10" t="str">
            <v>A126231134T</v>
          </cell>
          <cell r="DC10" t="str">
            <v>A126245390L</v>
          </cell>
          <cell r="DD10" t="str">
            <v>A126238262L</v>
          </cell>
          <cell r="DE10" t="str">
            <v>A126231566W</v>
          </cell>
          <cell r="DF10" t="str">
            <v>A126245822F</v>
          </cell>
          <cell r="DG10" t="str">
            <v>A126238694T</v>
          </cell>
          <cell r="DH10" t="str">
            <v>A126231206T</v>
          </cell>
          <cell r="DI10" t="str">
            <v>A126245462L</v>
          </cell>
          <cell r="DJ10" t="str">
            <v>A126238334L</v>
          </cell>
          <cell r="DK10" t="str">
            <v>A126231710C</v>
          </cell>
          <cell r="DL10" t="str">
            <v>A126245966T</v>
          </cell>
          <cell r="DM10" t="str">
            <v>A126238838T</v>
          </cell>
          <cell r="DN10" t="str">
            <v>A126231278C</v>
          </cell>
          <cell r="DO10" t="str">
            <v>A126245534L</v>
          </cell>
          <cell r="DP10" t="str">
            <v>A126238406L</v>
          </cell>
          <cell r="DQ10" t="str">
            <v>A126231422K</v>
          </cell>
          <cell r="DR10" t="str">
            <v>A126245678X</v>
          </cell>
          <cell r="DS10" t="str">
            <v>A126238550F</v>
          </cell>
          <cell r="DT10" t="str">
            <v>A126231062T</v>
          </cell>
          <cell r="DU10" t="str">
            <v>A126245318V</v>
          </cell>
          <cell r="DV10" t="str">
            <v>A126238190L</v>
          </cell>
          <cell r="DW10" t="str">
            <v>A126231782R</v>
          </cell>
          <cell r="DX10" t="str">
            <v>A126246038V</v>
          </cell>
          <cell r="DY10" t="str">
            <v>A126238910X</v>
          </cell>
          <cell r="DZ10" t="str">
            <v>A126231494W</v>
          </cell>
          <cell r="EA10" t="str">
            <v>A126245750F</v>
          </cell>
          <cell r="EB10" t="str">
            <v>A126238622F</v>
          </cell>
          <cell r="EC10" t="str">
            <v>A126231186V</v>
          </cell>
          <cell r="ED10" t="str">
            <v>A126245442C</v>
          </cell>
          <cell r="EE10" t="str">
            <v>A126238314C</v>
          </cell>
          <cell r="EF10" t="str">
            <v>A126231618L</v>
          </cell>
          <cell r="EG10" t="str">
            <v>A126245874J</v>
          </cell>
          <cell r="EH10" t="str">
            <v>A126238746J</v>
          </cell>
          <cell r="EI10" t="str">
            <v>A126231258V</v>
          </cell>
          <cell r="EJ10" t="str">
            <v>A126245514C</v>
          </cell>
          <cell r="EK10" t="str">
            <v>A126238386R</v>
          </cell>
          <cell r="EL10" t="str">
            <v>A126231762F</v>
          </cell>
          <cell r="EM10" t="str">
            <v>A126246018K</v>
          </cell>
          <cell r="EN10" t="str">
            <v>A126238890A</v>
          </cell>
          <cell r="EO10" t="str">
            <v>A126231330A</v>
          </cell>
          <cell r="EP10" t="str">
            <v>A126245586R</v>
          </cell>
          <cell r="EQ10" t="str">
            <v>A126238458R</v>
          </cell>
          <cell r="ER10" t="str">
            <v>A126231474L</v>
          </cell>
          <cell r="ES10" t="str">
            <v>A126245730W</v>
          </cell>
          <cell r="ET10" t="str">
            <v>A126238602W</v>
          </cell>
          <cell r="EU10" t="str">
            <v>A126231114J</v>
          </cell>
          <cell r="EV10" t="str">
            <v>A126245370C</v>
          </cell>
          <cell r="EW10" t="str">
            <v>A126238242C</v>
          </cell>
          <cell r="EX10" t="str">
            <v>A126231834F</v>
          </cell>
          <cell r="EY10" t="str">
            <v>A126246090C</v>
          </cell>
          <cell r="EZ10" t="str">
            <v>A126238962A</v>
          </cell>
          <cell r="FA10" t="str">
            <v>A126231546L</v>
          </cell>
          <cell r="FB10" t="str">
            <v>A126245802W</v>
          </cell>
          <cell r="FC10" t="str">
            <v>A126238674J</v>
          </cell>
          <cell r="FD10" t="str">
            <v>A126231170A</v>
          </cell>
          <cell r="FE10" t="str">
            <v>A126245426C</v>
          </cell>
          <cell r="FF10" t="str">
            <v>A126238298R</v>
          </cell>
          <cell r="FG10" t="str">
            <v>A126231602V</v>
          </cell>
          <cell r="FH10" t="str">
            <v>A126245858J</v>
          </cell>
          <cell r="FI10" t="str">
            <v>A126238730R</v>
          </cell>
          <cell r="FJ10" t="str">
            <v>A126231242A</v>
          </cell>
          <cell r="FK10" t="str">
            <v>A126245498R</v>
          </cell>
          <cell r="FL10" t="str">
            <v>A126238370W</v>
          </cell>
          <cell r="FM10" t="str">
            <v>A126231746F</v>
          </cell>
          <cell r="FN10" t="str">
            <v>A126246002T</v>
          </cell>
          <cell r="FO10" t="str">
            <v>A126238874A</v>
          </cell>
          <cell r="FP10" t="str">
            <v>A126231314A</v>
          </cell>
          <cell r="FQ10" t="str">
            <v>A126245570W</v>
          </cell>
          <cell r="FR10" t="str">
            <v>A126238442W</v>
          </cell>
          <cell r="FS10" t="str">
            <v>A126231458L</v>
          </cell>
          <cell r="FT10" t="str">
            <v>A126245714W</v>
          </cell>
          <cell r="FU10" t="str">
            <v>A126238586J</v>
          </cell>
          <cell r="FV10" t="str">
            <v>A126231098V</v>
          </cell>
          <cell r="FW10" t="str">
            <v>A126245354C</v>
          </cell>
          <cell r="FX10" t="str">
            <v>A126238226C</v>
          </cell>
          <cell r="FY10" t="str">
            <v>A126231818F</v>
          </cell>
          <cell r="FZ10" t="str">
            <v>A126246074C</v>
          </cell>
          <cell r="GA10" t="str">
            <v>A126238946A</v>
          </cell>
          <cell r="GB10" t="str">
            <v>A126231530V</v>
          </cell>
          <cell r="GC10" t="str">
            <v>A126245786J</v>
          </cell>
          <cell r="GD10" t="str">
            <v>A126238658J</v>
          </cell>
          <cell r="GE10" t="str">
            <v>A126231190K</v>
          </cell>
          <cell r="GF10" t="str">
            <v>A126245446L</v>
          </cell>
          <cell r="GG10" t="str">
            <v>A126238318L</v>
          </cell>
          <cell r="GH10" t="str">
            <v>A126231622C</v>
          </cell>
          <cell r="GI10" t="str">
            <v>A126245878T</v>
          </cell>
          <cell r="GJ10" t="str">
            <v>A126238750X</v>
          </cell>
          <cell r="GK10" t="str">
            <v>A126231262K</v>
          </cell>
          <cell r="GL10" t="str">
            <v>A126245518L</v>
          </cell>
          <cell r="GM10" t="str">
            <v>A126238390F</v>
          </cell>
          <cell r="GN10" t="str">
            <v>A126231766R</v>
          </cell>
          <cell r="GO10" t="str">
            <v>A126246022A</v>
          </cell>
          <cell r="GP10" t="str">
            <v>A126238894K</v>
          </cell>
          <cell r="GQ10" t="str">
            <v>A126231334K</v>
          </cell>
          <cell r="GR10" t="str">
            <v>A126245590F</v>
          </cell>
          <cell r="GS10" t="str">
            <v>A126238462F</v>
          </cell>
          <cell r="GT10" t="str">
            <v>A126231478W</v>
          </cell>
          <cell r="GU10" t="str">
            <v>A126245734F</v>
          </cell>
          <cell r="GV10" t="str">
            <v>A126238606F</v>
          </cell>
          <cell r="GW10" t="str">
            <v>A126231118T</v>
          </cell>
          <cell r="GX10" t="str">
            <v>A126245374L</v>
          </cell>
          <cell r="GY10" t="str">
            <v>A126238246L</v>
          </cell>
          <cell r="GZ10" t="str">
            <v>A126231838R</v>
          </cell>
          <cell r="HA10" t="str">
            <v>A126246094L</v>
          </cell>
          <cell r="HB10" t="str">
            <v>A126238966K</v>
          </cell>
          <cell r="HC10" t="str">
            <v>A126231550C</v>
          </cell>
          <cell r="HD10" t="str">
            <v>A126245806F</v>
          </cell>
          <cell r="HE10" t="str">
            <v>A126238678T</v>
          </cell>
          <cell r="HF10" t="str">
            <v>A126231138A</v>
          </cell>
          <cell r="HG10" t="str">
            <v>A126245394W</v>
          </cell>
          <cell r="HH10" t="str">
            <v>A126238266W</v>
          </cell>
          <cell r="HI10" t="str">
            <v>A126231570L</v>
          </cell>
          <cell r="HJ10" t="str">
            <v>A126245826R</v>
          </cell>
          <cell r="HK10" t="str">
            <v>A126238698A</v>
          </cell>
          <cell r="HL10" t="str">
            <v>A126231210J</v>
          </cell>
          <cell r="HM10" t="str">
            <v>A126245466W</v>
          </cell>
          <cell r="HN10" t="str">
            <v>A126238338W</v>
          </cell>
          <cell r="HO10" t="str">
            <v>A126231714L</v>
          </cell>
          <cell r="HP10" t="str">
            <v>A126245970J</v>
          </cell>
          <cell r="HQ10" t="str">
            <v>A126238842J</v>
          </cell>
          <cell r="HR10" t="str">
            <v>A126231282V</v>
          </cell>
          <cell r="HS10" t="str">
            <v>A126245538W</v>
          </cell>
          <cell r="HT10" t="str">
            <v>A126238410C</v>
          </cell>
          <cell r="HU10" t="str">
            <v>A126231426V</v>
          </cell>
          <cell r="HV10" t="str">
            <v>A126245682R</v>
          </cell>
          <cell r="HW10" t="str">
            <v>A126238554R</v>
          </cell>
          <cell r="HX10" t="str">
            <v>A126231066A</v>
          </cell>
          <cell r="HY10" t="str">
            <v>A126245322K</v>
          </cell>
          <cell r="HZ10" t="str">
            <v>A126238194W</v>
          </cell>
          <cell r="IA10" t="str">
            <v>A126231786X</v>
          </cell>
          <cell r="IB10" t="str">
            <v>A126246042K</v>
          </cell>
          <cell r="IC10" t="str">
            <v>A126238914J</v>
          </cell>
          <cell r="ID10" t="str">
            <v>A126231498F</v>
          </cell>
          <cell r="IE10" t="str">
            <v>A126245754R</v>
          </cell>
          <cell r="IF10" t="str">
            <v>A126238626R</v>
          </cell>
          <cell r="IG10" t="str">
            <v>A126231122J</v>
          </cell>
          <cell r="IH10" t="str">
            <v>A126245378W</v>
          </cell>
          <cell r="II10" t="str">
            <v>A126238250C</v>
          </cell>
          <cell r="IJ10" t="str">
            <v>A126231554L</v>
          </cell>
          <cell r="IK10" t="str">
            <v>A126245810W</v>
          </cell>
          <cell r="IL10" t="str">
            <v>A126238682J</v>
          </cell>
          <cell r="IM10" t="str">
            <v>A126231194V</v>
          </cell>
          <cell r="IN10" t="str">
            <v>A126245450C</v>
          </cell>
          <cell r="IO10" t="str">
            <v>A126238322C</v>
          </cell>
          <cell r="IP10" t="str">
            <v>A126231698X</v>
          </cell>
          <cell r="IQ10" t="str">
            <v>A126245954J</v>
          </cell>
        </row>
        <row r="11">
          <cell r="B11">
            <v>0</v>
          </cell>
          <cell r="C11">
            <v>0.13500000000000001</v>
          </cell>
          <cell r="D11">
            <v>0.13500000000000001</v>
          </cell>
          <cell r="E11">
            <v>0</v>
          </cell>
          <cell r="F11">
            <v>0.13500000000000001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0.13200000000000001</v>
          </cell>
          <cell r="Q11">
            <v>0</v>
          </cell>
          <cell r="R11">
            <v>0.13200000000000001</v>
          </cell>
          <cell r="S11">
            <v>0</v>
          </cell>
          <cell r="T11">
            <v>0</v>
          </cell>
          <cell r="U11">
            <v>0</v>
          </cell>
          <cell r="V11">
            <v>0.13200000000000001</v>
          </cell>
          <cell r="W11">
            <v>0</v>
          </cell>
          <cell r="X11">
            <v>0.13200000000000001</v>
          </cell>
          <cell r="Y11">
            <v>0.13500000000000001</v>
          </cell>
          <cell r="Z11">
            <v>0</v>
          </cell>
          <cell r="AA11">
            <v>0.13500000000000001</v>
          </cell>
          <cell r="AB11">
            <v>0.13500000000000001</v>
          </cell>
          <cell r="AC11">
            <v>0</v>
          </cell>
          <cell r="AD11">
            <v>0.13500000000000001</v>
          </cell>
          <cell r="AE11">
            <v>0.13500000000000001</v>
          </cell>
          <cell r="AF11">
            <v>0</v>
          </cell>
          <cell r="AG11">
            <v>0.13500000000000001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0.13200000000000001</v>
          </cell>
          <cell r="BA11">
            <v>0</v>
          </cell>
          <cell r="BB11">
            <v>0.13200000000000001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0.13200000000000001</v>
          </cell>
          <cell r="BS11">
            <v>0</v>
          </cell>
          <cell r="BT11">
            <v>0.13200000000000001</v>
          </cell>
          <cell r="BU11">
            <v>0</v>
          </cell>
          <cell r="BV11">
            <v>0</v>
          </cell>
          <cell r="BW11">
            <v>0</v>
          </cell>
          <cell r="BX11">
            <v>0.13200000000000001</v>
          </cell>
          <cell r="BY11">
            <v>0</v>
          </cell>
          <cell r="BZ11">
            <v>0.13200000000000001</v>
          </cell>
          <cell r="CA11">
            <v>0.49399999999999999</v>
          </cell>
          <cell r="CB11">
            <v>0.49399999999999999</v>
          </cell>
          <cell r="CC11">
            <v>0</v>
          </cell>
          <cell r="CD11">
            <v>0.49399999999999999</v>
          </cell>
          <cell r="CE11">
            <v>0.49399999999999999</v>
          </cell>
          <cell r="CF11">
            <v>0</v>
          </cell>
          <cell r="CG11">
            <v>0.31</v>
          </cell>
          <cell r="CH11">
            <v>0.31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0.185</v>
          </cell>
          <cell r="CN11">
            <v>0.185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0.29899999999999999</v>
          </cell>
          <cell r="DC11">
            <v>0.14499999999999999</v>
          </cell>
          <cell r="DD11">
            <v>0.155</v>
          </cell>
          <cell r="DE11">
            <v>0.29899999999999999</v>
          </cell>
          <cell r="DF11">
            <v>0.14499999999999999</v>
          </cell>
          <cell r="DG11">
            <v>0.155</v>
          </cell>
          <cell r="DH11">
            <v>0.29899999999999999</v>
          </cell>
          <cell r="DI11">
            <v>0.14499999999999999</v>
          </cell>
          <cell r="DJ11">
            <v>0.155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1.843</v>
          </cell>
          <cell r="ED11">
            <v>1.2589999999999999</v>
          </cell>
          <cell r="EE11">
            <v>0.58399999999999996</v>
          </cell>
          <cell r="EF11">
            <v>1.843</v>
          </cell>
          <cell r="EG11">
            <v>1.2589999999999999</v>
          </cell>
          <cell r="EH11">
            <v>0.58399999999999996</v>
          </cell>
          <cell r="EI11">
            <v>0.14199999999999999</v>
          </cell>
          <cell r="EJ11">
            <v>0.14199999999999999</v>
          </cell>
          <cell r="EK11">
            <v>0</v>
          </cell>
          <cell r="EL11">
            <v>0.63300000000000001</v>
          </cell>
          <cell r="EM11">
            <v>0.63300000000000001</v>
          </cell>
          <cell r="EN11">
            <v>0</v>
          </cell>
          <cell r="EO11">
            <v>0.61599999999999999</v>
          </cell>
          <cell r="EP11">
            <v>0.17599999999999999</v>
          </cell>
          <cell r="EQ11">
            <v>0.44</v>
          </cell>
          <cell r="ER11">
            <v>0.14399999999999999</v>
          </cell>
          <cell r="ES11">
            <v>0</v>
          </cell>
          <cell r="ET11">
            <v>0.14399999999999999</v>
          </cell>
          <cell r="EU11">
            <v>0.307</v>
          </cell>
          <cell r="EV11">
            <v>0.307</v>
          </cell>
          <cell r="EW11">
            <v>0</v>
          </cell>
          <cell r="EX11">
            <v>0.307</v>
          </cell>
          <cell r="EY11">
            <v>0.307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0.152</v>
          </cell>
          <cell r="FE11">
            <v>0</v>
          </cell>
          <cell r="FF11">
            <v>0.152</v>
          </cell>
          <cell r="FG11">
            <v>0.152</v>
          </cell>
          <cell r="FH11">
            <v>0</v>
          </cell>
          <cell r="FI11">
            <v>0.152</v>
          </cell>
          <cell r="FJ11">
            <v>0</v>
          </cell>
          <cell r="FK11">
            <v>0</v>
          </cell>
          <cell r="FL11">
            <v>0</v>
          </cell>
          <cell r="FM11">
            <v>0.152</v>
          </cell>
          <cell r="FN11">
            <v>0</v>
          </cell>
          <cell r="FO11">
            <v>0.152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0.432</v>
          </cell>
          <cell r="GF11">
            <v>0.151</v>
          </cell>
          <cell r="GG11">
            <v>0.28100000000000003</v>
          </cell>
          <cell r="GH11">
            <v>0.432</v>
          </cell>
          <cell r="GI11">
            <v>0.151</v>
          </cell>
          <cell r="GJ11">
            <v>0.28100000000000003</v>
          </cell>
          <cell r="GK11">
            <v>0.28100000000000003</v>
          </cell>
          <cell r="GL11">
            <v>0</v>
          </cell>
          <cell r="GM11">
            <v>0.28100000000000003</v>
          </cell>
          <cell r="GN11">
            <v>0</v>
          </cell>
          <cell r="GO11">
            <v>0</v>
          </cell>
          <cell r="GP11">
            <v>0</v>
          </cell>
          <cell r="GQ11">
            <v>0.151</v>
          </cell>
          <cell r="GR11">
            <v>0.151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0.17599999999999999</v>
          </cell>
          <cell r="HG11">
            <v>0</v>
          </cell>
          <cell r="HH11">
            <v>0.17599999999999999</v>
          </cell>
          <cell r="HI11">
            <v>0.17599999999999999</v>
          </cell>
          <cell r="HJ11">
            <v>0</v>
          </cell>
          <cell r="HK11">
            <v>0.17599999999999999</v>
          </cell>
          <cell r="HL11">
            <v>0</v>
          </cell>
          <cell r="HM11">
            <v>0</v>
          </cell>
          <cell r="HN11">
            <v>0</v>
          </cell>
          <cell r="HO11">
            <v>0.17599999999999999</v>
          </cell>
          <cell r="HP11">
            <v>0</v>
          </cell>
          <cell r="HQ11">
            <v>0.17599999999999999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0.316</v>
          </cell>
          <cell r="IH11">
            <v>0</v>
          </cell>
          <cell r="II11">
            <v>0.316</v>
          </cell>
          <cell r="IJ11">
            <v>0.316</v>
          </cell>
          <cell r="IK11">
            <v>0</v>
          </cell>
          <cell r="IL11">
            <v>0.316</v>
          </cell>
          <cell r="IM11">
            <v>0.17499999999999999</v>
          </cell>
          <cell r="IN11">
            <v>0</v>
          </cell>
          <cell r="IO11">
            <v>0.17499999999999999</v>
          </cell>
          <cell r="IP11">
            <v>0</v>
          </cell>
          <cell r="IQ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</sheetData>
      <sheetData sheetId="20">
        <row r="1">
          <cell r="B1" t="str">
            <v>Australian Capital Territory ;  &gt;&gt; No jobs with suitable hours ;  &gt; Aged 25-34 years ;  &gt; Females ;</v>
          </cell>
          <cell r="C1" t="str">
            <v>Australian Capital Territory ;  &gt;&gt; No jobs with suitable hours ;  &gt; Aged 35-44 years ;  Persons ;</v>
          </cell>
          <cell r="D1" t="str">
            <v>Australian Capital Territory ;  &gt;&gt; No jobs with suitable hours ;  &gt; Aged 35-44 years ;  &gt; Males ;</v>
          </cell>
          <cell r="E1" t="str">
            <v>Australian Capital Territory ;  &gt;&gt; No jobs with suitable hours ;  &gt; Aged 35-44 years ;  &gt; Females ;</v>
          </cell>
          <cell r="F1" t="str">
            <v>Australian Capital Territory ;  &gt;&gt; No jobs with suitable hours ;  &gt; Aged 45-54 years ;  Persons ;</v>
          </cell>
          <cell r="G1" t="str">
            <v>Australian Capital Territory ;  &gt;&gt; No jobs with suitable hours ;  &gt; Aged 45-54 years ;  &gt; Males ;</v>
          </cell>
          <cell r="H1" t="str">
            <v>Australian Capital Territory ;  &gt;&gt; No jobs with suitable hours ;  &gt; Aged 45-54 years ;  &gt; Females ;</v>
          </cell>
          <cell r="I1" t="str">
            <v>Australian Capital Territory ;  &gt;&gt; No jobs with suitable hours ;  &gt; Aged 55 years and over ;  Persons ;</v>
          </cell>
          <cell r="J1" t="str">
            <v>Australian Capital Territory ;  &gt;&gt; No jobs with suitable hours ;  &gt; Aged 55 years and over ;  &gt; Males ;</v>
          </cell>
          <cell r="K1" t="str">
            <v>Australian Capital Territory ;  &gt;&gt; No jobs with suitable hours ;  &gt; Aged 55 years and over ;  &gt; Females ;</v>
          </cell>
          <cell r="L1" t="str">
            <v>Australian Capital Territory ;  &gt;&gt; No jobs with suitable hours ;  &gt;&gt; Aged 55-64 years ;  Persons ;</v>
          </cell>
          <cell r="M1" t="str">
            <v>Australian Capital Territory ;  &gt;&gt; No jobs with suitable hours ;  &gt;&gt; Aged 55-64 years ;  &gt; Males ;</v>
          </cell>
          <cell r="N1" t="str">
            <v>Australian Capital Territory ;  &gt;&gt; No jobs with suitable hours ;  &gt;&gt; Aged 55-64 years ;  &gt; Females ;</v>
          </cell>
          <cell r="O1" t="str">
            <v>Australian Capital Territory ;  &gt;&gt; No jobs with suitable hours ;  &gt;&gt; Aged 65 years and over ;  Persons ;</v>
          </cell>
          <cell r="P1" t="str">
            <v>Australian Capital Territory ;  &gt;&gt; No jobs with suitable hours ;  &gt;&gt; Aged 65 years and over ;  &gt; Males ;</v>
          </cell>
          <cell r="Q1" t="str">
            <v>Australian Capital Territory ;  &gt;&gt; No jobs with suitable hours ;  &gt;&gt; Aged 65 years and over ;  &gt; Females ;</v>
          </cell>
          <cell r="R1" t="str">
            <v>Australian Capital Territory ;  &gt;&gt; Child care or other family considerations ;  Persons ;</v>
          </cell>
          <cell r="S1" t="str">
            <v>Australian Capital Territory ;  &gt;&gt; Child care or other family considerations ;  &gt; Males ;</v>
          </cell>
          <cell r="T1" t="str">
            <v>Australian Capital Territory ;  &gt;&gt; Child care or other family considerations ;  &gt; Females ;</v>
          </cell>
          <cell r="U1" t="str">
            <v>Australian Capital Territory ;  &gt;&gt; Child care or other family considerations ;  Aged 15-64 years ;  Persons ;</v>
          </cell>
          <cell r="V1" t="str">
            <v>Australian Capital Territory ;  &gt;&gt; Child care or other family considerations ;  Aged 15-64 years ;  &gt; Males ;</v>
          </cell>
          <cell r="W1" t="str">
            <v>Australian Capital Territory ;  &gt;&gt; Child care or other family considerations ;  Aged 15-64 years ;  &gt; Females ;</v>
          </cell>
          <cell r="X1" t="str">
            <v>Australian Capital Territory ;  &gt;&gt; Child care or other family considerations ;  &gt; Aged 15-24 years ;  Persons ;</v>
          </cell>
          <cell r="Y1" t="str">
            <v>Australian Capital Territory ;  &gt;&gt; Child care or other family considerations ;  &gt; Aged 15-24 years ;  &gt; Males ;</v>
          </cell>
          <cell r="Z1" t="str">
            <v>Australian Capital Territory ;  &gt;&gt; Child care or other family considerations ;  &gt; Aged 15-24 years ;  &gt; Females ;</v>
          </cell>
          <cell r="AA1" t="str">
            <v>Australian Capital Territory ;  &gt;&gt; Child care or other family considerations ;  &gt; Aged 25-34 years ;  Persons ;</v>
          </cell>
          <cell r="AB1" t="str">
            <v>Australian Capital Territory ;  &gt;&gt; Child care or other family considerations ;  &gt; Aged 25-34 years ;  &gt; Males ;</v>
          </cell>
          <cell r="AC1" t="str">
            <v>Australian Capital Territory ;  &gt;&gt; Child care or other family considerations ;  &gt; Aged 25-34 years ;  &gt; Females ;</v>
          </cell>
          <cell r="AD1" t="str">
            <v>Australian Capital Territory ;  &gt;&gt; Child care or other family considerations ;  &gt; Aged 35-44 years ;  Persons ;</v>
          </cell>
          <cell r="AE1" t="str">
            <v>Australian Capital Territory ;  &gt;&gt; Child care or other family considerations ;  &gt; Aged 35-44 years ;  &gt; Males ;</v>
          </cell>
          <cell r="AF1" t="str">
            <v>Australian Capital Territory ;  &gt;&gt; Child care or other family considerations ;  &gt; Aged 35-44 years ;  &gt; Females ;</v>
          </cell>
          <cell r="AG1" t="str">
            <v>Australian Capital Territory ;  &gt;&gt; Child care or other family considerations ;  &gt; Aged 45-54 years ;  Persons ;</v>
          </cell>
          <cell r="AH1" t="str">
            <v>Australian Capital Territory ;  &gt;&gt; Child care or other family considerations ;  &gt; Aged 45-54 years ;  &gt; Males ;</v>
          </cell>
          <cell r="AI1" t="str">
            <v>Australian Capital Territory ;  &gt;&gt; Child care or other family considerations ;  &gt; Aged 45-54 years ;  &gt; Females ;</v>
          </cell>
          <cell r="AJ1" t="str">
            <v>Australian Capital Territory ;  &gt;&gt; Child care or other family considerations ;  &gt; Aged 55 years and over ;  Persons ;</v>
          </cell>
          <cell r="AK1" t="str">
            <v>Australian Capital Territory ;  &gt;&gt; Child care or other family considerations ;  &gt; Aged 55 years and over ;  &gt; Males ;</v>
          </cell>
          <cell r="AL1" t="str">
            <v>Australian Capital Territory ;  &gt;&gt; Child care or other family considerations ;  &gt; Aged 55 years and over ;  &gt; Females ;</v>
          </cell>
          <cell r="AM1" t="str">
            <v>Australian Capital Territory ;  &gt;&gt; Child care or other family considerations ;  &gt;&gt; Aged 55-64 years ;  Persons ;</v>
          </cell>
          <cell r="AN1" t="str">
            <v>Australian Capital Territory ;  &gt;&gt; Child care or other family considerations ;  &gt;&gt; Aged 55-64 years ;  &gt; Males ;</v>
          </cell>
          <cell r="AO1" t="str">
            <v>Australian Capital Territory ;  &gt;&gt; Child care or other family considerations ;  &gt;&gt; Aged 55-64 years ;  &gt; Females ;</v>
          </cell>
          <cell r="AP1" t="str">
            <v>Australian Capital Territory ;  &gt;&gt; Child care or other family considerations ;  &gt;&gt; Aged 65 years and over ;  Persons ;</v>
          </cell>
          <cell r="AQ1" t="str">
            <v>Australian Capital Territory ;  &gt;&gt; Child care or other family considerations ;  &gt;&gt; Aged 65 years and over ;  &gt; Males ;</v>
          </cell>
          <cell r="AR1" t="str">
            <v>Australian Capital Territory ;  &gt;&gt; Child care or other family considerations ;  &gt;&gt; Aged 65 years and over ;  &gt; Females ;</v>
          </cell>
          <cell r="AS1" t="str">
            <v>Australian Capital Territory ;  &gt;&gt; No feedback from employers ;  Persons ;</v>
          </cell>
          <cell r="AT1" t="str">
            <v>Australian Capital Territory ;  &gt;&gt; No feedback from employers ;  &gt; Males ;</v>
          </cell>
          <cell r="AU1" t="str">
            <v>Australian Capital Territory ;  &gt;&gt; No feedback from employers ;  &gt; Females ;</v>
          </cell>
          <cell r="AV1" t="str">
            <v>Australian Capital Territory ;  &gt;&gt; No feedback from employers ;  Aged 15-64 years ;  Persons ;</v>
          </cell>
          <cell r="AW1" t="str">
            <v>Australian Capital Territory ;  &gt;&gt; No feedback from employers ;  Aged 15-64 years ;  &gt; Males ;</v>
          </cell>
          <cell r="AX1" t="str">
            <v>Australian Capital Territory ;  &gt;&gt; No feedback from employers ;  Aged 15-64 years ;  &gt; Females ;</v>
          </cell>
          <cell r="AY1" t="str">
            <v>Australian Capital Territory ;  &gt;&gt; No feedback from employers ;  &gt; Aged 15-24 years ;  Persons ;</v>
          </cell>
          <cell r="AZ1" t="str">
            <v>Australian Capital Territory ;  &gt;&gt; No feedback from employers ;  &gt; Aged 15-24 years ;  &gt; Males ;</v>
          </cell>
          <cell r="BA1" t="str">
            <v>Australian Capital Territory ;  &gt;&gt; No feedback from employers ;  &gt; Aged 15-24 years ;  &gt; Females ;</v>
          </cell>
          <cell r="BB1" t="str">
            <v>Australian Capital Territory ;  &gt;&gt; No feedback from employers ;  &gt; Aged 25-34 years ;  Persons ;</v>
          </cell>
          <cell r="BC1" t="str">
            <v>Australian Capital Territory ;  &gt;&gt; No feedback from employers ;  &gt; Aged 25-34 years ;  &gt; Males ;</v>
          </cell>
          <cell r="BD1" t="str">
            <v>Australian Capital Territory ;  &gt;&gt; No feedback from employers ;  &gt; Aged 25-34 years ;  &gt; Females ;</v>
          </cell>
          <cell r="BE1" t="str">
            <v>Australian Capital Territory ;  &gt;&gt; No feedback from employers ;  &gt; Aged 35-44 years ;  Persons ;</v>
          </cell>
          <cell r="BF1" t="str">
            <v>Australian Capital Territory ;  &gt;&gt; No feedback from employers ;  &gt; Aged 35-44 years ;  &gt; Males ;</v>
          </cell>
          <cell r="BG1" t="str">
            <v>Australian Capital Territory ;  &gt;&gt; No feedback from employers ;  &gt; Aged 35-44 years ;  &gt; Females ;</v>
          </cell>
          <cell r="BH1" t="str">
            <v>Australian Capital Territory ;  &gt;&gt; No feedback from employers ;  &gt; Aged 45-54 years ;  Persons ;</v>
          </cell>
          <cell r="BI1" t="str">
            <v>Australian Capital Territory ;  &gt;&gt; No feedback from employers ;  &gt; Aged 45-54 years ;  &gt; Males ;</v>
          </cell>
          <cell r="BJ1" t="str">
            <v>Australian Capital Territory ;  &gt;&gt; No feedback from employers ;  &gt; Aged 45-54 years ;  &gt; Females ;</v>
          </cell>
          <cell r="BK1" t="str">
            <v>Australian Capital Territory ;  &gt;&gt; No feedback from employers ;  &gt; Aged 55 years and over ;  Persons ;</v>
          </cell>
          <cell r="BL1" t="str">
            <v>Australian Capital Territory ;  &gt;&gt; No feedback from employers ;  &gt; Aged 55 years and over ;  &gt; Males ;</v>
          </cell>
          <cell r="BM1" t="str">
            <v>Australian Capital Territory ;  &gt;&gt; No feedback from employers ;  &gt; Aged 55 years and over ;  &gt; Females ;</v>
          </cell>
          <cell r="BN1" t="str">
            <v>Australian Capital Territory ;  &gt;&gt; No feedback from employers ;  &gt;&gt; Aged 55-64 years ;  Persons ;</v>
          </cell>
          <cell r="BO1" t="str">
            <v>Australian Capital Territory ;  &gt;&gt; No feedback from employers ;  &gt;&gt; Aged 55-64 years ;  &gt; Males ;</v>
          </cell>
          <cell r="BP1" t="str">
            <v>Australian Capital Territory ;  &gt;&gt; No feedback from employers ;  &gt;&gt; Aged 55-64 years ;  &gt; Females ;</v>
          </cell>
          <cell r="BQ1" t="str">
            <v>Australian Capital Territory ;  &gt;&gt; No feedback from employers ;  &gt;&gt; Aged 65 years and over ;  Persons ;</v>
          </cell>
          <cell r="BR1" t="str">
            <v>Australian Capital Territory ;  &gt;&gt; No feedback from employers ;  &gt;&gt; Aged 65 years and over ;  &gt; Males ;</v>
          </cell>
          <cell r="BS1" t="str">
            <v>Australian Capital Territory ;  &gt;&gt; No feedback from employers ;  &gt;&gt; Aged 65 years and over ;  &gt; Females ;</v>
          </cell>
          <cell r="BT1" t="str">
            <v>Australian Capital Territory ;  &gt;&gt; Other difficulties ;  Persons ;</v>
          </cell>
          <cell r="BU1" t="str">
            <v>Australian Capital Territory ;  &gt;&gt; Other difficulties ;  &gt; Males ;</v>
          </cell>
          <cell r="BV1" t="str">
            <v>Australian Capital Territory ;  &gt;&gt; Other difficulties ;  &gt; Females ;</v>
          </cell>
          <cell r="BW1" t="str">
            <v>Australian Capital Territory ;  &gt;&gt; Other difficulties ;  Aged 15-64 years ;  Persons ;</v>
          </cell>
          <cell r="BX1" t="str">
            <v>Australian Capital Territory ;  &gt;&gt; Other difficulties ;  Aged 15-64 years ;  &gt; Males ;</v>
          </cell>
          <cell r="BY1" t="str">
            <v>Australian Capital Territory ;  &gt;&gt; Other difficulties ;  Aged 15-64 years ;  &gt; Females ;</v>
          </cell>
          <cell r="BZ1" t="str">
            <v>Australian Capital Territory ;  &gt;&gt; Other difficulties ;  &gt; Aged 15-24 years ;  Persons ;</v>
          </cell>
          <cell r="CA1" t="str">
            <v>Australian Capital Territory ;  &gt;&gt; Other difficulties ;  &gt; Aged 15-24 years ;  &gt; Males ;</v>
          </cell>
          <cell r="CB1" t="str">
            <v>Australian Capital Territory ;  &gt;&gt; Other difficulties ;  &gt; Aged 15-24 years ;  &gt; Females ;</v>
          </cell>
          <cell r="CC1" t="str">
            <v>Australian Capital Territory ;  &gt;&gt; Other difficulties ;  &gt; Aged 25-34 years ;  Persons ;</v>
          </cell>
          <cell r="CD1" t="str">
            <v>Australian Capital Territory ;  &gt;&gt; Other difficulties ;  &gt; Aged 25-34 years ;  &gt; Males ;</v>
          </cell>
          <cell r="CE1" t="str">
            <v>Australian Capital Territory ;  &gt;&gt; Other difficulties ;  &gt; Aged 25-34 years ;  &gt; Females ;</v>
          </cell>
          <cell r="CF1" t="str">
            <v>Australian Capital Territory ;  &gt;&gt; Other difficulties ;  &gt; Aged 35-44 years ;  Persons ;</v>
          </cell>
          <cell r="CG1" t="str">
            <v>Australian Capital Territory ;  &gt;&gt; Other difficulties ;  &gt; Aged 35-44 years ;  &gt; Males ;</v>
          </cell>
          <cell r="CH1" t="str">
            <v>Australian Capital Territory ;  &gt;&gt; Other difficulties ;  &gt; Aged 35-44 years ;  &gt; Females ;</v>
          </cell>
          <cell r="CI1" t="str">
            <v>Australian Capital Territory ;  &gt;&gt; Other difficulties ;  &gt; Aged 45-54 years ;  Persons ;</v>
          </cell>
          <cell r="CJ1" t="str">
            <v>Australian Capital Territory ;  &gt;&gt; Other difficulties ;  &gt; Aged 45-54 years ;  &gt; Males ;</v>
          </cell>
          <cell r="CK1" t="str">
            <v>Australian Capital Territory ;  &gt;&gt; Other difficulties ;  &gt; Aged 45-54 years ;  &gt; Females ;</v>
          </cell>
          <cell r="CL1" t="str">
            <v>Australian Capital Territory ;  &gt;&gt; Other difficulties ;  &gt; Aged 55 years and over ;  Persons ;</v>
          </cell>
          <cell r="CM1" t="str">
            <v>Australian Capital Territory ;  &gt;&gt; Other difficulties ;  &gt; Aged 55 years and over ;  &gt; Males ;</v>
          </cell>
          <cell r="CN1" t="str">
            <v>Australian Capital Territory ;  &gt;&gt; Other difficulties ;  &gt; Aged 55 years and over ;  &gt; Females ;</v>
          </cell>
          <cell r="CO1" t="str">
            <v>Australian Capital Territory ;  &gt;&gt; Other difficulties ;  &gt;&gt; Aged 55-64 years ;  Persons ;</v>
          </cell>
          <cell r="CP1" t="str">
            <v>Australian Capital Territory ;  &gt;&gt; Other difficulties ;  &gt;&gt; Aged 55-64 years ;  &gt; Males ;</v>
          </cell>
          <cell r="CQ1" t="str">
            <v>Australian Capital Territory ;  &gt;&gt; Other difficulties ;  &gt;&gt; Aged 55-64 years ;  &gt; Females ;</v>
          </cell>
          <cell r="CR1" t="str">
            <v>Australian Capital Territory ;  &gt;&gt; Other difficulties ;  &gt;&gt; Aged 65 years and over ;  Persons ;</v>
          </cell>
          <cell r="CS1" t="str">
            <v>Australian Capital Territory ;  &gt;&gt; Other difficulties ;  &gt;&gt; Aged 65 years and over ;  &gt; Males ;</v>
          </cell>
          <cell r="CT1" t="str">
            <v>Australian Capital Territory ;  &gt;&gt; Other difficulties ;  &gt;&gt; Aged 65 years and over ;  &gt; Females ;</v>
          </cell>
          <cell r="CU1" t="str">
            <v>Australian Capital Territory ;  &gt; Did not have difficulty finding work ;  Persons ;</v>
          </cell>
          <cell r="CV1" t="str">
            <v>Australian Capital Territory ;  &gt; Did not have difficulty finding work ;  &gt; Males ;</v>
          </cell>
          <cell r="CW1" t="str">
            <v>Australian Capital Territory ;  &gt; Did not have difficulty finding work ;  &gt; Females ;</v>
          </cell>
          <cell r="CX1" t="str">
            <v>Australian Capital Territory ;  &gt; Did not have difficulty finding work ;  Aged 15-64 years ;  Persons ;</v>
          </cell>
          <cell r="CY1" t="str">
            <v>Australian Capital Territory ;  &gt; Did not have difficulty finding work ;  Aged 15-64 years ;  &gt; Males ;</v>
          </cell>
          <cell r="CZ1" t="str">
            <v>Australian Capital Territory ;  &gt; Did not have difficulty finding work ;  Aged 15-64 years ;  &gt; Females ;</v>
          </cell>
          <cell r="DA1" t="str">
            <v>Australian Capital Territory ;  &gt; Did not have difficulty finding work ;  &gt; Aged 15-24 years ;  Persons ;</v>
          </cell>
          <cell r="DB1" t="str">
            <v>Australian Capital Territory ;  &gt; Did not have difficulty finding work ;  &gt; Aged 15-24 years ;  &gt; Males ;</v>
          </cell>
          <cell r="DC1" t="str">
            <v>Australian Capital Territory ;  &gt; Did not have difficulty finding work ;  &gt; Aged 15-24 years ;  &gt; Females ;</v>
          </cell>
          <cell r="DD1" t="str">
            <v>Australian Capital Territory ;  &gt; Did not have difficulty finding work ;  &gt; Aged 25-34 years ;  Persons ;</v>
          </cell>
          <cell r="DE1" t="str">
            <v>Australian Capital Territory ;  &gt; Did not have difficulty finding work ;  &gt; Aged 25-34 years ;  &gt; Males ;</v>
          </cell>
          <cell r="DF1" t="str">
            <v>Australian Capital Territory ;  &gt; Did not have difficulty finding work ;  &gt; Aged 25-34 years ;  &gt; Females ;</v>
          </cell>
          <cell r="DG1" t="str">
            <v>Australian Capital Territory ;  &gt; Did not have difficulty finding work ;  &gt; Aged 35-44 years ;  Persons ;</v>
          </cell>
          <cell r="DH1" t="str">
            <v>Australian Capital Territory ;  &gt; Did not have difficulty finding work ;  &gt; Aged 35-44 years ;  &gt; Males ;</v>
          </cell>
          <cell r="DI1" t="str">
            <v>Australian Capital Territory ;  &gt; Did not have difficulty finding work ;  &gt; Aged 35-44 years ;  &gt; Females ;</v>
          </cell>
          <cell r="DJ1" t="str">
            <v>Australian Capital Territory ;  &gt; Did not have difficulty finding work ;  &gt; Aged 45-54 years ;  Persons ;</v>
          </cell>
          <cell r="DK1" t="str">
            <v>Australian Capital Territory ;  &gt; Did not have difficulty finding work ;  &gt; Aged 45-54 years ;  &gt; Males ;</v>
          </cell>
          <cell r="DL1" t="str">
            <v>Australian Capital Territory ;  &gt; Did not have difficulty finding work ;  &gt; Aged 45-54 years ;  &gt; Females ;</v>
          </cell>
          <cell r="DM1" t="str">
            <v>Australian Capital Territory ;  &gt; Did not have difficulty finding work ;  &gt; Aged 55 years and over ;  Persons ;</v>
          </cell>
          <cell r="DN1" t="str">
            <v>Australian Capital Territory ;  &gt; Did not have difficulty finding work ;  &gt; Aged 55 years and over ;  &gt; Males ;</v>
          </cell>
          <cell r="DO1" t="str">
            <v>Australian Capital Territory ;  &gt; Did not have difficulty finding work ;  &gt; Aged 55 years and over ;  &gt; Females ;</v>
          </cell>
          <cell r="DP1" t="str">
            <v>Australian Capital Territory ;  &gt; Did not have difficulty finding work ;  &gt;&gt; Aged 55-64 years ;  Persons ;</v>
          </cell>
          <cell r="DQ1" t="str">
            <v>Australian Capital Territory ;  &gt; Did not have difficulty finding work ;  &gt;&gt; Aged 55-64 years ;  &gt; Males ;</v>
          </cell>
          <cell r="DR1" t="str">
            <v>Australian Capital Territory ;  &gt; Did not have difficulty finding work ;  &gt;&gt; Aged 55-64 years ;  &gt; Females ;</v>
          </cell>
          <cell r="DS1" t="str">
            <v>Australian Capital Territory ;  &gt; Did not have difficulty finding work ;  &gt;&gt; Aged 65 years and over ;  Persons ;</v>
          </cell>
          <cell r="DT1" t="str">
            <v>Australian Capital Territory ;  &gt; Did not have difficulty finding work ;  &gt;&gt; Aged 65 years and over ;  &gt; Males ;</v>
          </cell>
          <cell r="DU1" t="str">
            <v>Australian Capital Territory ;  &gt; Did not have difficulty finding work ;  &gt;&gt; Aged 65 years and over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</row>
        <row r="10">
          <cell r="B10" t="str">
            <v>A126238826J</v>
          </cell>
          <cell r="C10" t="str">
            <v>A126231266V</v>
          </cell>
          <cell r="D10" t="str">
            <v>A126245522C</v>
          </cell>
          <cell r="E10" t="str">
            <v>A126238394R</v>
          </cell>
          <cell r="F10" t="str">
            <v>A126231410A</v>
          </cell>
          <cell r="G10" t="str">
            <v>A126245666R</v>
          </cell>
          <cell r="H10" t="str">
            <v>A126238538R</v>
          </cell>
          <cell r="I10" t="str">
            <v>A126231050J</v>
          </cell>
          <cell r="J10" t="str">
            <v>A126245306K</v>
          </cell>
          <cell r="K10" t="str">
            <v>A126238178W</v>
          </cell>
          <cell r="L10" t="str">
            <v>A126231770F</v>
          </cell>
          <cell r="M10" t="str">
            <v>A126246026K</v>
          </cell>
          <cell r="N10" t="str">
            <v>A126238898V</v>
          </cell>
          <cell r="O10" t="str">
            <v>A126231482L</v>
          </cell>
          <cell r="P10" t="str">
            <v>A126245738R</v>
          </cell>
          <cell r="Q10" t="str">
            <v>A126238610W</v>
          </cell>
          <cell r="R10" t="str">
            <v>A126231126T</v>
          </cell>
          <cell r="S10" t="str">
            <v>A126245382L</v>
          </cell>
          <cell r="T10" t="str">
            <v>A126238254L</v>
          </cell>
          <cell r="U10" t="str">
            <v>A126231558W</v>
          </cell>
          <cell r="V10" t="str">
            <v>A126245814F</v>
          </cell>
          <cell r="W10" t="str">
            <v>A126238686T</v>
          </cell>
          <cell r="X10" t="str">
            <v>A126231198C</v>
          </cell>
          <cell r="Y10" t="str">
            <v>A126245454L</v>
          </cell>
          <cell r="Z10" t="str">
            <v>A126238326L</v>
          </cell>
          <cell r="AA10" t="str">
            <v>A126231702C</v>
          </cell>
          <cell r="AB10" t="str">
            <v>A126245958T</v>
          </cell>
          <cell r="AC10" t="str">
            <v>A126238830X</v>
          </cell>
          <cell r="AD10" t="str">
            <v>A126231270K</v>
          </cell>
          <cell r="AE10" t="str">
            <v>A126245526L</v>
          </cell>
          <cell r="AF10" t="str">
            <v>A126238398X</v>
          </cell>
          <cell r="AG10" t="str">
            <v>A126231414K</v>
          </cell>
          <cell r="AH10" t="str">
            <v>A126245670F</v>
          </cell>
          <cell r="AI10" t="str">
            <v>A126238542F</v>
          </cell>
          <cell r="AJ10" t="str">
            <v>A126231054T</v>
          </cell>
          <cell r="AK10" t="str">
            <v>A126245310A</v>
          </cell>
          <cell r="AL10" t="str">
            <v>A126238182L</v>
          </cell>
          <cell r="AM10" t="str">
            <v>A126231774R</v>
          </cell>
          <cell r="AN10" t="str">
            <v>A126246030A</v>
          </cell>
          <cell r="AO10" t="str">
            <v>A126238902X</v>
          </cell>
          <cell r="AP10" t="str">
            <v>A126231486W</v>
          </cell>
          <cell r="AQ10" t="str">
            <v>A126245742F</v>
          </cell>
          <cell r="AR10" t="str">
            <v>A126238614F</v>
          </cell>
          <cell r="AS10" t="str">
            <v>A126231154A</v>
          </cell>
          <cell r="AT10" t="str">
            <v>A126245410K</v>
          </cell>
          <cell r="AU10" t="str">
            <v>A126238282W</v>
          </cell>
          <cell r="AV10" t="str">
            <v>A126231586F</v>
          </cell>
          <cell r="AW10" t="str">
            <v>A126245842R</v>
          </cell>
          <cell r="AX10" t="str">
            <v>A126238714R</v>
          </cell>
          <cell r="AY10" t="str">
            <v>A126231226A</v>
          </cell>
          <cell r="AZ10" t="str">
            <v>A126245482W</v>
          </cell>
          <cell r="BA10" t="str">
            <v>A126238354W</v>
          </cell>
          <cell r="BB10" t="str">
            <v>A126231730L</v>
          </cell>
          <cell r="BC10" t="str">
            <v>A126245986A</v>
          </cell>
          <cell r="BD10" t="str">
            <v>A126238858A</v>
          </cell>
          <cell r="BE10" t="str">
            <v>A126231298L</v>
          </cell>
          <cell r="BF10" t="str">
            <v>A126245554W</v>
          </cell>
          <cell r="BG10" t="str">
            <v>A126238426W</v>
          </cell>
          <cell r="BH10" t="str">
            <v>A126231442V</v>
          </cell>
          <cell r="BI10" t="str">
            <v>A126245698J</v>
          </cell>
          <cell r="BJ10" t="str">
            <v>A126238570R</v>
          </cell>
          <cell r="BK10" t="str">
            <v>A126231082A</v>
          </cell>
          <cell r="BL10" t="str">
            <v>A126245338C</v>
          </cell>
          <cell r="BM10" t="str">
            <v>A126238210K</v>
          </cell>
          <cell r="BN10" t="str">
            <v>A126231802L</v>
          </cell>
          <cell r="BO10" t="str">
            <v>A126246058C</v>
          </cell>
          <cell r="BP10" t="str">
            <v>A126238930J</v>
          </cell>
          <cell r="BQ10" t="str">
            <v>A126231514V</v>
          </cell>
          <cell r="BR10" t="str">
            <v>A126245770R</v>
          </cell>
          <cell r="BS10" t="str">
            <v>A126238642R</v>
          </cell>
          <cell r="BT10" t="str">
            <v>A126231130J</v>
          </cell>
          <cell r="BU10" t="str">
            <v>A126245386W</v>
          </cell>
          <cell r="BV10" t="str">
            <v>A126238258W</v>
          </cell>
          <cell r="BW10" t="str">
            <v>A126231562L</v>
          </cell>
          <cell r="BX10" t="str">
            <v>A126245818R</v>
          </cell>
          <cell r="BY10" t="str">
            <v>A126238690J</v>
          </cell>
          <cell r="BZ10" t="str">
            <v>A126231202J</v>
          </cell>
          <cell r="CA10" t="str">
            <v>A126245458W</v>
          </cell>
          <cell r="CB10" t="str">
            <v>A126238330C</v>
          </cell>
          <cell r="CC10" t="str">
            <v>A126231706L</v>
          </cell>
          <cell r="CD10" t="str">
            <v>A126245962J</v>
          </cell>
          <cell r="CE10" t="str">
            <v>A126238834J</v>
          </cell>
          <cell r="CF10" t="str">
            <v>A126231274V</v>
          </cell>
          <cell r="CG10" t="str">
            <v>A126245530C</v>
          </cell>
          <cell r="CH10" t="str">
            <v>A126238402C</v>
          </cell>
          <cell r="CI10" t="str">
            <v>A126231418V</v>
          </cell>
          <cell r="CJ10" t="str">
            <v>A126245674R</v>
          </cell>
          <cell r="CK10" t="str">
            <v>A126238546R</v>
          </cell>
          <cell r="CL10" t="str">
            <v>A126231058A</v>
          </cell>
          <cell r="CM10" t="str">
            <v>A126245314K</v>
          </cell>
          <cell r="CN10" t="str">
            <v>A126238186W</v>
          </cell>
          <cell r="CO10" t="str">
            <v>A126231778X</v>
          </cell>
          <cell r="CP10" t="str">
            <v>A126246034K</v>
          </cell>
          <cell r="CQ10" t="str">
            <v>A126238906J</v>
          </cell>
          <cell r="CR10" t="str">
            <v>A126231490L</v>
          </cell>
          <cell r="CS10" t="str">
            <v>A126245746R</v>
          </cell>
          <cell r="CT10" t="str">
            <v>A126238618R</v>
          </cell>
          <cell r="CU10" t="str">
            <v>A126231158K</v>
          </cell>
          <cell r="CV10" t="str">
            <v>A126245414V</v>
          </cell>
          <cell r="CW10" t="str">
            <v>A126238286F</v>
          </cell>
          <cell r="CX10" t="str">
            <v>A126231590W</v>
          </cell>
          <cell r="CY10" t="str">
            <v>A126245846X</v>
          </cell>
          <cell r="CZ10" t="str">
            <v>A126238718X</v>
          </cell>
          <cell r="DA10" t="str">
            <v>A126231230T</v>
          </cell>
          <cell r="DB10" t="str">
            <v>A126245486F</v>
          </cell>
          <cell r="DC10" t="str">
            <v>A126238358F</v>
          </cell>
          <cell r="DD10" t="str">
            <v>A126231734W</v>
          </cell>
          <cell r="DE10" t="str">
            <v>A126245990T</v>
          </cell>
          <cell r="DF10" t="str">
            <v>A126238862T</v>
          </cell>
          <cell r="DG10" t="str">
            <v>A126231302T</v>
          </cell>
          <cell r="DH10" t="str">
            <v>A126245558F</v>
          </cell>
          <cell r="DI10" t="str">
            <v>A126238430L</v>
          </cell>
          <cell r="DJ10" t="str">
            <v>A126231446C</v>
          </cell>
          <cell r="DK10" t="str">
            <v>A126245702L</v>
          </cell>
          <cell r="DL10" t="str">
            <v>A126238574X</v>
          </cell>
          <cell r="DM10" t="str">
            <v>A126231086K</v>
          </cell>
          <cell r="DN10" t="str">
            <v>A126245342V</v>
          </cell>
          <cell r="DO10" t="str">
            <v>A126238214V</v>
          </cell>
          <cell r="DP10" t="str">
            <v>A126231806W</v>
          </cell>
          <cell r="DQ10" t="str">
            <v>A126246062V</v>
          </cell>
          <cell r="DR10" t="str">
            <v>A126238934T</v>
          </cell>
          <cell r="DS10" t="str">
            <v>A126231518C</v>
          </cell>
          <cell r="DT10" t="str">
            <v>A126245774X</v>
          </cell>
          <cell r="DU10" t="str">
            <v>A126238646X</v>
          </cell>
        </row>
        <row r="11">
          <cell r="B11">
            <v>0</v>
          </cell>
          <cell r="C11">
            <v>0.14000000000000001</v>
          </cell>
          <cell r="D11">
            <v>0</v>
          </cell>
          <cell r="E11">
            <v>0.14000000000000001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0.152</v>
          </cell>
          <cell r="S11">
            <v>0</v>
          </cell>
          <cell r="T11">
            <v>0.152</v>
          </cell>
          <cell r="U11">
            <v>0.152</v>
          </cell>
          <cell r="V11">
            <v>0</v>
          </cell>
          <cell r="W11">
            <v>0.152</v>
          </cell>
          <cell r="X11">
            <v>0</v>
          </cell>
          <cell r="Y11">
            <v>0</v>
          </cell>
          <cell r="Z11">
            <v>0</v>
          </cell>
          <cell r="AA11">
            <v>0.152</v>
          </cell>
          <cell r="AB11">
            <v>0</v>
          </cell>
          <cell r="AC11">
            <v>0.152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0.90500000000000003</v>
          </cell>
          <cell r="AT11">
            <v>0.57199999999999995</v>
          </cell>
          <cell r="AU11">
            <v>0.33300000000000002</v>
          </cell>
          <cell r="AV11">
            <v>0.90500000000000003</v>
          </cell>
          <cell r="AW11">
            <v>0.57199999999999995</v>
          </cell>
          <cell r="AX11">
            <v>0.33300000000000002</v>
          </cell>
          <cell r="AY11">
            <v>0.154</v>
          </cell>
          <cell r="AZ11">
            <v>0.154</v>
          </cell>
          <cell r="BA11">
            <v>0</v>
          </cell>
          <cell r="BB11">
            <v>0.44500000000000001</v>
          </cell>
          <cell r="BC11">
            <v>0.26900000000000002</v>
          </cell>
          <cell r="BD11">
            <v>0.17599999999999999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0.307</v>
          </cell>
          <cell r="BL11">
            <v>0.14899999999999999</v>
          </cell>
          <cell r="BM11">
            <v>0.157</v>
          </cell>
          <cell r="BN11">
            <v>0.307</v>
          </cell>
          <cell r="BO11">
            <v>0.14899999999999999</v>
          </cell>
          <cell r="BP11">
            <v>0.157</v>
          </cell>
          <cell r="BQ11">
            <v>0</v>
          </cell>
          <cell r="BR11">
            <v>0</v>
          </cell>
          <cell r="BS11">
            <v>0</v>
          </cell>
          <cell r="BT11">
            <v>1.0109999999999999</v>
          </cell>
          <cell r="BU11">
            <v>0.41099999999999998</v>
          </cell>
          <cell r="BV11">
            <v>0.6</v>
          </cell>
          <cell r="BW11">
            <v>1.0109999999999999</v>
          </cell>
          <cell r="BX11">
            <v>0.41099999999999998</v>
          </cell>
          <cell r="BY11">
            <v>0.6</v>
          </cell>
          <cell r="BZ11">
            <v>0.46</v>
          </cell>
          <cell r="CA11">
            <v>0</v>
          </cell>
          <cell r="CB11">
            <v>0.46</v>
          </cell>
          <cell r="CC11">
            <v>0.26900000000000002</v>
          </cell>
          <cell r="CD11">
            <v>0.26900000000000002</v>
          </cell>
          <cell r="CE11">
            <v>0</v>
          </cell>
          <cell r="CF11">
            <v>0.28199999999999997</v>
          </cell>
          <cell r="CG11">
            <v>0.14199999999999999</v>
          </cell>
          <cell r="CH11">
            <v>0.14000000000000001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2.17</v>
          </cell>
          <cell r="CV11">
            <v>0.83399999999999996</v>
          </cell>
          <cell r="CW11">
            <v>1.337</v>
          </cell>
          <cell r="CX11">
            <v>2.17</v>
          </cell>
          <cell r="CY11">
            <v>0.83399999999999996</v>
          </cell>
          <cell r="CZ11">
            <v>1.337</v>
          </cell>
          <cell r="DA11">
            <v>0.77100000000000002</v>
          </cell>
          <cell r="DB11">
            <v>0.3</v>
          </cell>
          <cell r="DC11">
            <v>0.47199999999999998</v>
          </cell>
          <cell r="DD11">
            <v>0.182</v>
          </cell>
          <cell r="DE11">
            <v>0.182</v>
          </cell>
          <cell r="DF11">
            <v>0</v>
          </cell>
          <cell r="DG11">
            <v>0.65100000000000002</v>
          </cell>
          <cell r="DH11">
            <v>0.35199999999999998</v>
          </cell>
          <cell r="DI11">
            <v>0.29899999999999999</v>
          </cell>
          <cell r="DJ11">
            <v>0.376</v>
          </cell>
          <cell r="DK11">
            <v>0</v>
          </cell>
          <cell r="DL11">
            <v>0.376</v>
          </cell>
          <cell r="DM11">
            <v>0.189</v>
          </cell>
          <cell r="DN11">
            <v>0</v>
          </cell>
          <cell r="DO11">
            <v>0.189</v>
          </cell>
          <cell r="DP11">
            <v>0.189</v>
          </cell>
          <cell r="DQ11">
            <v>0</v>
          </cell>
          <cell r="DR11">
            <v>0.189</v>
          </cell>
          <cell r="DS11">
            <v>0</v>
          </cell>
          <cell r="DT11">
            <v>0</v>
          </cell>
          <cell r="DU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A3C20-C45F-4C92-AD25-A85847D06851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4872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4873</v>
      </c>
      <c r="C5" s="21"/>
      <c r="D5" s="21"/>
      <c r="E5" s="21"/>
    </row>
    <row r="6" spans="1:5" ht="15.75" customHeight="1">
      <c r="A6" s="21"/>
      <c r="B6" s="86" t="s">
        <v>4874</v>
      </c>
      <c r="C6" s="86"/>
      <c r="D6" s="86"/>
      <c r="E6" s="86"/>
    </row>
    <row r="7" spans="1:5" ht="15.75" customHeight="1">
      <c r="A7" s="21"/>
      <c r="B7" s="22" t="s">
        <v>4882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4883</v>
      </c>
      <c r="C9" s="25"/>
      <c r="D9" s="21"/>
      <c r="E9" s="21"/>
    </row>
    <row r="10" spans="1:5">
      <c r="A10" s="24"/>
      <c r="B10" s="26" t="s">
        <v>4884</v>
      </c>
      <c r="C10" s="24"/>
      <c r="D10" s="21"/>
      <c r="E10" s="21"/>
    </row>
    <row r="11" spans="1:5">
      <c r="A11" s="24"/>
      <c r="B11" s="28">
        <v>9.1</v>
      </c>
      <c r="C11" s="27" t="s">
        <v>4885</v>
      </c>
      <c r="D11" s="21"/>
      <c r="E11" s="21"/>
    </row>
    <row r="12" spans="1:5">
      <c r="A12" s="24"/>
      <c r="B12" s="28" t="s">
        <v>4886</v>
      </c>
      <c r="C12" s="27" t="s">
        <v>4887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87"/>
      <c r="C14" s="87"/>
      <c r="D14" s="21"/>
      <c r="E14" s="21"/>
    </row>
    <row r="15" spans="1:5" ht="15.75">
      <c r="A15" s="24"/>
      <c r="B15" s="88" t="s">
        <v>4888</v>
      </c>
      <c r="C15" s="88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4889</v>
      </c>
      <c r="C17" s="24"/>
      <c r="D17" s="21"/>
      <c r="E17" s="21"/>
    </row>
    <row r="18" spans="1:5">
      <c r="A18" s="24"/>
      <c r="B18" s="89" t="s">
        <v>4890</v>
      </c>
      <c r="C18" s="89"/>
      <c r="D18" s="21"/>
      <c r="E18" s="21"/>
    </row>
    <row r="19" spans="1:5">
      <c r="A19" s="24"/>
      <c r="B19" s="89" t="s">
        <v>4891</v>
      </c>
      <c r="C19" s="89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4875</v>
      </c>
      <c r="C21" s="21"/>
      <c r="D21" s="21"/>
      <c r="E21" s="21"/>
    </row>
    <row r="22" spans="1:5">
      <c r="A22" s="23"/>
      <c r="B22" s="85" t="s">
        <v>4892</v>
      </c>
      <c r="C22" s="85"/>
      <c r="D22" s="85"/>
      <c r="E22" s="85"/>
    </row>
    <row r="23" spans="1:5">
      <c r="A23" s="23"/>
      <c r="B23" s="85" t="s">
        <v>4893</v>
      </c>
      <c r="C23" s="85"/>
      <c r="D23" s="85"/>
      <c r="E23" s="85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65D35A6E-9224-4BAA-80E2-EAF5C288BDB5}"/>
    <hyperlink ref="B12" location="Index!A12" display="Index" xr:uid="{7817EE3C-46FB-4E1D-8514-2DDE6CE5DB63}"/>
    <hyperlink ref="B26" r:id="rId2" display="© Commonwealth of Australia 2015" xr:uid="{31D85EF1-4F91-45AD-807B-2E03AD3D8B7E}"/>
    <hyperlink ref="B23" r:id="rId3" display="or the Labour Surveys Branch at labour.statistics@abs.gov.au." xr:uid="{1C105C1C-0F4F-4702-B9E3-B7EBA3C454A5}"/>
    <hyperlink ref="B22:E22" r:id="rId4" display="For further information about these and related statistics visit www.abs.gov.au/about/contact-us" xr:uid="{ED767DB3-EDFA-48A6-A502-5DC6AEFA7C5E}"/>
    <hyperlink ref="B11" location="'Table 9.1'!C10" display="'Table 9.1'!C10" xr:uid="{96A3A27B-1747-4744-8E28-12FA65ACE1D6}"/>
    <hyperlink ref="B19" r:id="rId5" display="Explanatory Notes" xr:uid="{99B212F8-1D4C-4F43-BE1F-B5FF775C6999}"/>
    <hyperlink ref="B18" r:id="rId6" xr:uid="{9DD4871C-359D-4D29-9517-AAE70D8FF863}"/>
    <hyperlink ref="B18:C18" r:id="rId7" display="Summary" xr:uid="{90FBBFD5-9B09-4A12-8D3F-F7C0A894C80C}"/>
    <hyperlink ref="B19:C19" r:id="rId8" display="Methodology" xr:uid="{5E56F060-CE9D-4B2B-923F-6B8FBA97AF46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7063</v>
      </c>
      <c r="C1" s="3" t="s">
        <v>7064</v>
      </c>
      <c r="D1" s="3" t="s">
        <v>7065</v>
      </c>
      <c r="E1" s="3" t="s">
        <v>7714</v>
      </c>
      <c r="F1" s="3" t="s">
        <v>7715</v>
      </c>
      <c r="G1" s="3" t="s">
        <v>7716</v>
      </c>
      <c r="H1" s="3" t="s">
        <v>7717</v>
      </c>
      <c r="I1" s="3" t="s">
        <v>7718</v>
      </c>
      <c r="J1" s="3" t="s">
        <v>7719</v>
      </c>
      <c r="K1" s="3" t="s">
        <v>8521</v>
      </c>
      <c r="L1" s="3" t="s">
        <v>8522</v>
      </c>
      <c r="M1" s="3" t="s">
        <v>8523</v>
      </c>
      <c r="N1" s="3" t="s">
        <v>1680</v>
      </c>
      <c r="O1" s="3" t="s">
        <v>1681</v>
      </c>
      <c r="P1" s="3" t="s">
        <v>1682</v>
      </c>
      <c r="Q1" s="3" t="s">
        <v>5290</v>
      </c>
      <c r="R1" s="3" t="s">
        <v>5291</v>
      </c>
      <c r="S1" s="3" t="s">
        <v>5292</v>
      </c>
      <c r="T1" s="3" t="s">
        <v>5293</v>
      </c>
      <c r="U1" s="3" t="s">
        <v>5294</v>
      </c>
      <c r="V1" s="3" t="s">
        <v>5295</v>
      </c>
      <c r="W1" s="3" t="s">
        <v>6094</v>
      </c>
      <c r="X1" s="3" t="s">
        <v>6095</v>
      </c>
      <c r="Y1" s="3" t="s">
        <v>6096</v>
      </c>
      <c r="Z1" s="3" t="s">
        <v>6580</v>
      </c>
      <c r="AA1" s="3" t="s">
        <v>6581</v>
      </c>
      <c r="AB1" s="3" t="s">
        <v>6582</v>
      </c>
      <c r="AC1" s="3" t="s">
        <v>7066</v>
      </c>
      <c r="AD1" s="3" t="s">
        <v>7067</v>
      </c>
      <c r="AE1" s="3" t="s">
        <v>7068</v>
      </c>
      <c r="AF1" s="3" t="s">
        <v>7720</v>
      </c>
      <c r="AG1" s="3" t="s">
        <v>7721</v>
      </c>
      <c r="AH1" s="3" t="s">
        <v>7722</v>
      </c>
      <c r="AI1" s="3" t="s">
        <v>7723</v>
      </c>
      <c r="AJ1" s="3" t="s">
        <v>7724</v>
      </c>
      <c r="AK1" s="3" t="s">
        <v>7725</v>
      </c>
      <c r="AL1" s="3" t="s">
        <v>8524</v>
      </c>
      <c r="AM1" s="3" t="s">
        <v>8525</v>
      </c>
      <c r="AN1" s="3" t="s">
        <v>8526</v>
      </c>
      <c r="AO1" s="3" t="s">
        <v>1683</v>
      </c>
      <c r="AP1" s="3" t="s">
        <v>1684</v>
      </c>
      <c r="AQ1" s="3" t="s">
        <v>1685</v>
      </c>
      <c r="AR1" s="3" t="s">
        <v>5296</v>
      </c>
      <c r="AS1" s="3" t="s">
        <v>5297</v>
      </c>
      <c r="AT1" s="3" t="s">
        <v>5298</v>
      </c>
      <c r="AU1" s="3" t="s">
        <v>5299</v>
      </c>
      <c r="AV1" s="3" t="s">
        <v>5300</v>
      </c>
      <c r="AW1" s="3" t="s">
        <v>5301</v>
      </c>
      <c r="AX1" s="3" t="s">
        <v>6097</v>
      </c>
      <c r="AY1" s="3" t="s">
        <v>6098</v>
      </c>
      <c r="AZ1" s="3" t="s">
        <v>6099</v>
      </c>
      <c r="BA1" s="3" t="s">
        <v>6583</v>
      </c>
      <c r="BB1" s="3" t="s">
        <v>6584</v>
      </c>
      <c r="BC1" s="3" t="s">
        <v>6585</v>
      </c>
      <c r="BD1" s="3" t="s">
        <v>7069</v>
      </c>
      <c r="BE1" s="3" t="s">
        <v>7070</v>
      </c>
      <c r="BF1" s="3" t="s">
        <v>7071</v>
      </c>
      <c r="BG1" s="3" t="s">
        <v>7726</v>
      </c>
      <c r="BH1" s="3" t="s">
        <v>7727</v>
      </c>
      <c r="BI1" s="3" t="s">
        <v>7728</v>
      </c>
      <c r="BJ1" s="3" t="s">
        <v>7729</v>
      </c>
      <c r="BK1" s="3" t="s">
        <v>7730</v>
      </c>
      <c r="BL1" s="3" t="s">
        <v>7731</v>
      </c>
      <c r="BM1" s="3" t="s">
        <v>8527</v>
      </c>
      <c r="BN1" s="3" t="s">
        <v>8528</v>
      </c>
      <c r="BO1" s="3" t="s">
        <v>8529</v>
      </c>
      <c r="BP1" s="3" t="s">
        <v>1686</v>
      </c>
      <c r="BQ1" s="3" t="s">
        <v>1687</v>
      </c>
      <c r="BR1" s="3" t="s">
        <v>1688</v>
      </c>
      <c r="BS1" s="3" t="s">
        <v>5302</v>
      </c>
      <c r="BT1" s="3" t="s">
        <v>5303</v>
      </c>
      <c r="BU1" s="3" t="s">
        <v>5304</v>
      </c>
      <c r="BV1" s="3" t="s">
        <v>5305</v>
      </c>
      <c r="BW1" s="3" t="s">
        <v>5306</v>
      </c>
      <c r="BX1" s="3" t="s">
        <v>5307</v>
      </c>
      <c r="BY1" s="3" t="s">
        <v>6100</v>
      </c>
      <c r="BZ1" s="3" t="s">
        <v>6101</v>
      </c>
      <c r="CA1" s="3" t="s">
        <v>6102</v>
      </c>
      <c r="CB1" s="3" t="s">
        <v>6586</v>
      </c>
      <c r="CC1" s="3" t="s">
        <v>6587</v>
      </c>
      <c r="CD1" s="3" t="s">
        <v>6588</v>
      </c>
      <c r="CE1" s="3" t="s">
        <v>7072</v>
      </c>
      <c r="CF1" s="3" t="s">
        <v>7073</v>
      </c>
      <c r="CG1" s="3" t="s">
        <v>7074</v>
      </c>
      <c r="CH1" s="3" t="s">
        <v>7732</v>
      </c>
      <c r="CI1" s="3" t="s">
        <v>7733</v>
      </c>
      <c r="CJ1" s="3" t="s">
        <v>7734</v>
      </c>
      <c r="CK1" s="3" t="s">
        <v>7735</v>
      </c>
      <c r="CL1" s="3" t="s">
        <v>7736</v>
      </c>
      <c r="CM1" s="3" t="s">
        <v>7737</v>
      </c>
      <c r="CN1" s="3" t="s">
        <v>8530</v>
      </c>
      <c r="CO1" s="3" t="s">
        <v>8531</v>
      </c>
      <c r="CP1" s="3" t="s">
        <v>8532</v>
      </c>
      <c r="CQ1" s="3" t="s">
        <v>1689</v>
      </c>
      <c r="CR1" s="3" t="s">
        <v>1690</v>
      </c>
      <c r="CS1" s="3" t="s">
        <v>1691</v>
      </c>
      <c r="CT1" s="3" t="s">
        <v>5308</v>
      </c>
      <c r="CU1" s="3" t="s">
        <v>5309</v>
      </c>
      <c r="CV1" s="3" t="s">
        <v>5310</v>
      </c>
      <c r="CW1" s="3" t="s">
        <v>5311</v>
      </c>
      <c r="CX1" s="3" t="s">
        <v>5312</v>
      </c>
      <c r="CY1" s="3" t="s">
        <v>5313</v>
      </c>
      <c r="CZ1" s="3" t="s">
        <v>6103</v>
      </c>
      <c r="DA1" s="3" t="s">
        <v>6104</v>
      </c>
      <c r="DB1" s="3" t="s">
        <v>6105</v>
      </c>
      <c r="DC1" s="3" t="s">
        <v>6589</v>
      </c>
      <c r="DD1" s="3" t="s">
        <v>6590</v>
      </c>
      <c r="DE1" s="3" t="s">
        <v>6591</v>
      </c>
      <c r="DF1" s="3" t="s">
        <v>7075</v>
      </c>
      <c r="DG1" s="3" t="s">
        <v>7076</v>
      </c>
      <c r="DH1" s="3" t="s">
        <v>7077</v>
      </c>
      <c r="DI1" s="3" t="s">
        <v>7738</v>
      </c>
      <c r="DJ1" s="3" t="s">
        <v>7739</v>
      </c>
      <c r="DK1" s="3" t="s">
        <v>7740</v>
      </c>
      <c r="DL1" s="3" t="s">
        <v>7741</v>
      </c>
      <c r="DM1" s="3" t="s">
        <v>7742</v>
      </c>
      <c r="DN1" s="3" t="s">
        <v>7743</v>
      </c>
      <c r="DO1" s="3" t="s">
        <v>8533</v>
      </c>
      <c r="DP1" s="3" t="s">
        <v>8534</v>
      </c>
      <c r="DQ1" s="3" t="s">
        <v>8535</v>
      </c>
      <c r="DR1" s="3" t="s">
        <v>1692</v>
      </c>
      <c r="DS1" s="3" t="s">
        <v>1693</v>
      </c>
      <c r="DT1" s="3" t="s">
        <v>1694</v>
      </c>
      <c r="DU1" s="3" t="s">
        <v>5314</v>
      </c>
      <c r="DV1" s="3" t="s">
        <v>5315</v>
      </c>
      <c r="DW1" s="3" t="s">
        <v>5316</v>
      </c>
      <c r="DX1" s="3" t="s">
        <v>5317</v>
      </c>
      <c r="DY1" s="3" t="s">
        <v>5318</v>
      </c>
      <c r="DZ1" s="3" t="s">
        <v>5319</v>
      </c>
      <c r="EA1" s="3" t="s">
        <v>6106</v>
      </c>
      <c r="EB1" s="3" t="s">
        <v>6107</v>
      </c>
      <c r="EC1" s="3" t="s">
        <v>6108</v>
      </c>
      <c r="ED1" s="3" t="s">
        <v>6592</v>
      </c>
      <c r="EE1" s="3" t="s">
        <v>6593</v>
      </c>
      <c r="EF1" s="3" t="s">
        <v>6594</v>
      </c>
      <c r="EG1" s="3" t="s">
        <v>7078</v>
      </c>
      <c r="EH1" s="3" t="s">
        <v>7079</v>
      </c>
      <c r="EI1" s="3" t="s">
        <v>7080</v>
      </c>
      <c r="EJ1" s="3" t="s">
        <v>7744</v>
      </c>
      <c r="EK1" s="3" t="s">
        <v>7745</v>
      </c>
      <c r="EL1" s="3" t="s">
        <v>7746</v>
      </c>
      <c r="EM1" s="3" t="s">
        <v>7747</v>
      </c>
      <c r="EN1" s="3" t="s">
        <v>7748</v>
      </c>
      <c r="EO1" s="3" t="s">
        <v>7749</v>
      </c>
      <c r="EP1" s="3" t="s">
        <v>8536</v>
      </c>
      <c r="EQ1" s="3" t="s">
        <v>8537</v>
      </c>
      <c r="ER1" s="3" t="s">
        <v>8538</v>
      </c>
      <c r="ES1" s="3" t="s">
        <v>1695</v>
      </c>
      <c r="ET1" s="3" t="s">
        <v>1696</v>
      </c>
      <c r="EU1" s="3" t="s">
        <v>1697</v>
      </c>
      <c r="EV1" s="3" t="s">
        <v>5320</v>
      </c>
      <c r="EW1" s="3" t="s">
        <v>5321</v>
      </c>
      <c r="EX1" s="3" t="s">
        <v>5322</v>
      </c>
      <c r="EY1" s="3" t="s">
        <v>5323</v>
      </c>
      <c r="EZ1" s="3" t="s">
        <v>5324</v>
      </c>
      <c r="FA1" s="3" t="s">
        <v>5325</v>
      </c>
      <c r="FB1" s="3" t="s">
        <v>6109</v>
      </c>
      <c r="FC1" s="3" t="s">
        <v>6110</v>
      </c>
      <c r="FD1" s="3" t="s">
        <v>6111</v>
      </c>
      <c r="FE1" s="3" t="s">
        <v>6595</v>
      </c>
      <c r="FF1" s="3" t="s">
        <v>6596</v>
      </c>
      <c r="FG1" s="3" t="s">
        <v>6597</v>
      </c>
      <c r="FH1" s="3" t="s">
        <v>7081</v>
      </c>
      <c r="FI1" s="3" t="s">
        <v>7082</v>
      </c>
      <c r="FJ1" s="3" t="s">
        <v>7083</v>
      </c>
      <c r="FK1" s="3" t="s">
        <v>7750</v>
      </c>
      <c r="FL1" s="3" t="s">
        <v>7751</v>
      </c>
      <c r="FM1" s="3" t="s">
        <v>7752</v>
      </c>
      <c r="FN1" s="3" t="s">
        <v>7753</v>
      </c>
      <c r="FO1" s="3" t="s">
        <v>7754</v>
      </c>
      <c r="FP1" s="3" t="s">
        <v>7755</v>
      </c>
      <c r="FQ1" s="3" t="s">
        <v>8539</v>
      </c>
      <c r="FR1" s="3" t="s">
        <v>8540</v>
      </c>
      <c r="FS1" s="3" t="s">
        <v>8541</v>
      </c>
      <c r="FT1" s="3" t="s">
        <v>1698</v>
      </c>
      <c r="FU1" s="3" t="s">
        <v>1699</v>
      </c>
      <c r="FV1" s="3" t="s">
        <v>1700</v>
      </c>
      <c r="FW1" s="3" t="s">
        <v>5326</v>
      </c>
      <c r="FX1" s="3" t="s">
        <v>5327</v>
      </c>
      <c r="FY1" s="3" t="s">
        <v>5328</v>
      </c>
      <c r="FZ1" s="3" t="s">
        <v>5329</v>
      </c>
      <c r="GA1" s="3" t="s">
        <v>5330</v>
      </c>
      <c r="GB1" s="3" t="s">
        <v>5331</v>
      </c>
      <c r="GC1" s="3" t="s">
        <v>6112</v>
      </c>
      <c r="GD1" s="3" t="s">
        <v>6113</v>
      </c>
      <c r="GE1" s="3" t="s">
        <v>6114</v>
      </c>
      <c r="GF1" s="3" t="s">
        <v>6598</v>
      </c>
      <c r="GG1" s="3" t="s">
        <v>6599</v>
      </c>
      <c r="GH1" s="3" t="s">
        <v>6600</v>
      </c>
      <c r="GI1" s="3" t="s">
        <v>7084</v>
      </c>
      <c r="GJ1" s="3" t="s">
        <v>7085</v>
      </c>
      <c r="GK1" s="3" t="s">
        <v>7086</v>
      </c>
      <c r="GL1" s="3" t="s">
        <v>7756</v>
      </c>
      <c r="GM1" s="3" t="s">
        <v>7757</v>
      </c>
      <c r="GN1" s="3" t="s">
        <v>7758</v>
      </c>
      <c r="GO1" s="3" t="s">
        <v>7759</v>
      </c>
      <c r="GP1" s="3" t="s">
        <v>7760</v>
      </c>
      <c r="GQ1" s="3" t="s">
        <v>7761</v>
      </c>
      <c r="GR1" s="3" t="s">
        <v>8542</v>
      </c>
      <c r="GS1" s="3" t="s">
        <v>8543</v>
      </c>
      <c r="GT1" s="3" t="s">
        <v>8544</v>
      </c>
      <c r="GU1" s="3" t="s">
        <v>1701</v>
      </c>
      <c r="GV1" s="3" t="s">
        <v>1702</v>
      </c>
      <c r="GW1" s="3" t="s">
        <v>1703</v>
      </c>
      <c r="GX1" s="3" t="s">
        <v>5332</v>
      </c>
      <c r="GY1" s="3" t="s">
        <v>5333</v>
      </c>
      <c r="GZ1" s="3" t="s">
        <v>5334</v>
      </c>
      <c r="HA1" s="3" t="s">
        <v>5335</v>
      </c>
      <c r="HB1" s="3" t="s">
        <v>5336</v>
      </c>
      <c r="HC1" s="3" t="s">
        <v>5337</v>
      </c>
      <c r="HD1" s="3" t="s">
        <v>6115</v>
      </c>
      <c r="HE1" s="3" t="s">
        <v>6116</v>
      </c>
      <c r="HF1" s="3" t="s">
        <v>6117</v>
      </c>
      <c r="HG1" s="3" t="s">
        <v>6601</v>
      </c>
      <c r="HH1" s="3" t="s">
        <v>6602</v>
      </c>
      <c r="HI1" s="3" t="s">
        <v>6603</v>
      </c>
      <c r="HJ1" s="3" t="s">
        <v>7087</v>
      </c>
      <c r="HK1" s="3" t="s">
        <v>7088</v>
      </c>
      <c r="HL1" s="3" t="s">
        <v>7089</v>
      </c>
      <c r="HM1" s="3" t="s">
        <v>7762</v>
      </c>
      <c r="HN1" s="3" t="s">
        <v>7763</v>
      </c>
      <c r="HO1" s="3" t="s">
        <v>7764</v>
      </c>
      <c r="HP1" s="3" t="s">
        <v>7765</v>
      </c>
      <c r="HQ1" s="3" t="s">
        <v>7766</v>
      </c>
      <c r="HR1" s="3" t="s">
        <v>7767</v>
      </c>
      <c r="HS1" s="3" t="s">
        <v>8545</v>
      </c>
      <c r="HT1" s="3" t="s">
        <v>8546</v>
      </c>
      <c r="HU1" s="3" t="s">
        <v>8547</v>
      </c>
      <c r="HV1" s="3" t="s">
        <v>1704</v>
      </c>
      <c r="HW1" s="3" t="s">
        <v>1705</v>
      </c>
      <c r="HX1" s="3" t="s">
        <v>1706</v>
      </c>
      <c r="HY1" s="3" t="s">
        <v>5338</v>
      </c>
      <c r="HZ1" s="3" t="s">
        <v>5339</v>
      </c>
      <c r="IA1" s="3" t="s">
        <v>5340</v>
      </c>
      <c r="IB1" s="3" t="s">
        <v>5341</v>
      </c>
      <c r="IC1" s="3" t="s">
        <v>5342</v>
      </c>
      <c r="ID1" s="3" t="s">
        <v>5343</v>
      </c>
      <c r="IE1" s="3" t="s">
        <v>6118</v>
      </c>
      <c r="IF1" s="3" t="s">
        <v>6119</v>
      </c>
      <c r="IG1" s="3" t="s">
        <v>6120</v>
      </c>
      <c r="IH1" s="3" t="s">
        <v>6604</v>
      </c>
      <c r="II1" s="3" t="s">
        <v>6605</v>
      </c>
      <c r="IJ1" s="3" t="s">
        <v>6606</v>
      </c>
      <c r="IK1" s="3" t="s">
        <v>7090</v>
      </c>
      <c r="IL1" s="3" t="s">
        <v>7091</v>
      </c>
      <c r="IM1" s="3" t="s">
        <v>7092</v>
      </c>
      <c r="IN1" s="3" t="s">
        <v>7768</v>
      </c>
      <c r="IO1" s="3" t="s">
        <v>7769</v>
      </c>
      <c r="IP1" s="3" t="s">
        <v>7770</v>
      </c>
      <c r="IQ1" s="3" t="s">
        <v>7771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1707</v>
      </c>
      <c r="C10" s="8" t="s">
        <v>1708</v>
      </c>
      <c r="D10" s="8" t="s">
        <v>1709</v>
      </c>
      <c r="E10" s="8" t="s">
        <v>1710</v>
      </c>
      <c r="F10" s="8" t="s">
        <v>1711</v>
      </c>
      <c r="G10" s="8" t="s">
        <v>1712</v>
      </c>
      <c r="H10" s="8" t="s">
        <v>1713</v>
      </c>
      <c r="I10" s="8" t="s">
        <v>1714</v>
      </c>
      <c r="J10" s="8" t="s">
        <v>1715</v>
      </c>
      <c r="K10" s="8" t="s">
        <v>1716</v>
      </c>
      <c r="L10" s="8" t="s">
        <v>1717</v>
      </c>
      <c r="M10" s="8" t="s">
        <v>1718</v>
      </c>
      <c r="N10" s="8" t="s">
        <v>1719</v>
      </c>
      <c r="O10" s="8" t="s">
        <v>1720</v>
      </c>
      <c r="P10" s="8" t="s">
        <v>1721</v>
      </c>
      <c r="Q10" s="8" t="s">
        <v>1722</v>
      </c>
      <c r="R10" s="8" t="s">
        <v>1723</v>
      </c>
      <c r="S10" s="8" t="s">
        <v>1724</v>
      </c>
      <c r="T10" s="8" t="s">
        <v>1725</v>
      </c>
      <c r="U10" s="8" t="s">
        <v>1726</v>
      </c>
      <c r="V10" s="8" t="s">
        <v>1727</v>
      </c>
      <c r="W10" s="8" t="s">
        <v>1728</v>
      </c>
      <c r="X10" s="8" t="s">
        <v>1729</v>
      </c>
      <c r="Y10" s="8" t="s">
        <v>1730</v>
      </c>
      <c r="Z10" s="8" t="s">
        <v>1731</v>
      </c>
      <c r="AA10" s="8" t="s">
        <v>1732</v>
      </c>
      <c r="AB10" s="8" t="s">
        <v>1733</v>
      </c>
      <c r="AC10" s="8" t="s">
        <v>1734</v>
      </c>
      <c r="AD10" s="8" t="s">
        <v>1735</v>
      </c>
      <c r="AE10" s="8" t="s">
        <v>1736</v>
      </c>
      <c r="AF10" s="8" t="s">
        <v>1737</v>
      </c>
      <c r="AG10" s="8" t="s">
        <v>1738</v>
      </c>
      <c r="AH10" s="8" t="s">
        <v>1739</v>
      </c>
      <c r="AI10" s="8" t="s">
        <v>1740</v>
      </c>
      <c r="AJ10" s="8" t="s">
        <v>1741</v>
      </c>
      <c r="AK10" s="8" t="s">
        <v>1742</v>
      </c>
      <c r="AL10" s="8" t="s">
        <v>1743</v>
      </c>
      <c r="AM10" s="8" t="s">
        <v>1744</v>
      </c>
      <c r="AN10" s="8" t="s">
        <v>1745</v>
      </c>
      <c r="AO10" s="8" t="s">
        <v>1746</v>
      </c>
      <c r="AP10" s="8" t="s">
        <v>1747</v>
      </c>
      <c r="AQ10" s="8" t="s">
        <v>1748</v>
      </c>
      <c r="AR10" s="8" t="s">
        <v>1749</v>
      </c>
      <c r="AS10" s="8" t="s">
        <v>1750</v>
      </c>
      <c r="AT10" s="8" t="s">
        <v>1751</v>
      </c>
      <c r="AU10" s="8" t="s">
        <v>1752</v>
      </c>
      <c r="AV10" s="8" t="s">
        <v>1753</v>
      </c>
      <c r="AW10" s="8" t="s">
        <v>1754</v>
      </c>
      <c r="AX10" s="8" t="s">
        <v>1755</v>
      </c>
      <c r="AY10" s="8" t="s">
        <v>1756</v>
      </c>
      <c r="AZ10" s="8" t="s">
        <v>1757</v>
      </c>
      <c r="BA10" s="8" t="s">
        <v>1758</v>
      </c>
      <c r="BB10" s="8" t="s">
        <v>1759</v>
      </c>
      <c r="BC10" s="8" t="s">
        <v>1760</v>
      </c>
      <c r="BD10" s="8" t="s">
        <v>1761</v>
      </c>
      <c r="BE10" s="8" t="s">
        <v>1762</v>
      </c>
      <c r="BF10" s="8" t="s">
        <v>1763</v>
      </c>
      <c r="BG10" s="8" t="s">
        <v>1764</v>
      </c>
      <c r="BH10" s="8" t="s">
        <v>1765</v>
      </c>
      <c r="BI10" s="8" t="s">
        <v>1766</v>
      </c>
      <c r="BJ10" s="8" t="s">
        <v>1767</v>
      </c>
      <c r="BK10" s="8" t="s">
        <v>1768</v>
      </c>
      <c r="BL10" s="8" t="s">
        <v>1769</v>
      </c>
      <c r="BM10" s="8" t="s">
        <v>1770</v>
      </c>
      <c r="BN10" s="8" t="s">
        <v>1771</v>
      </c>
      <c r="BO10" s="8" t="s">
        <v>1772</v>
      </c>
      <c r="BP10" s="8" t="s">
        <v>1773</v>
      </c>
      <c r="BQ10" s="8" t="s">
        <v>1774</v>
      </c>
      <c r="BR10" s="8" t="s">
        <v>1775</v>
      </c>
      <c r="BS10" s="8" t="s">
        <v>1776</v>
      </c>
      <c r="BT10" s="8" t="s">
        <v>1777</v>
      </c>
      <c r="BU10" s="8" t="s">
        <v>1778</v>
      </c>
      <c r="BV10" s="8" t="s">
        <v>1779</v>
      </c>
      <c r="BW10" s="8" t="s">
        <v>1780</v>
      </c>
      <c r="BX10" s="8" t="s">
        <v>1781</v>
      </c>
      <c r="BY10" s="8" t="s">
        <v>1782</v>
      </c>
      <c r="BZ10" s="8" t="s">
        <v>1783</v>
      </c>
      <c r="CA10" s="8" t="s">
        <v>1784</v>
      </c>
      <c r="CB10" s="8" t="s">
        <v>1785</v>
      </c>
      <c r="CC10" s="8" t="s">
        <v>1786</v>
      </c>
      <c r="CD10" s="8" t="s">
        <v>1787</v>
      </c>
      <c r="CE10" s="8" t="s">
        <v>1788</v>
      </c>
      <c r="CF10" s="8" t="s">
        <v>1789</v>
      </c>
      <c r="CG10" s="8" t="s">
        <v>1790</v>
      </c>
      <c r="CH10" s="8" t="s">
        <v>1791</v>
      </c>
      <c r="CI10" s="8" t="s">
        <v>1792</v>
      </c>
      <c r="CJ10" s="8" t="s">
        <v>1793</v>
      </c>
      <c r="CK10" s="8" t="s">
        <v>1794</v>
      </c>
      <c r="CL10" s="8" t="s">
        <v>1795</v>
      </c>
      <c r="CM10" s="8" t="s">
        <v>1796</v>
      </c>
      <c r="CN10" s="8" t="s">
        <v>1797</v>
      </c>
      <c r="CO10" s="8" t="s">
        <v>1798</v>
      </c>
      <c r="CP10" s="8" t="s">
        <v>1799</v>
      </c>
      <c r="CQ10" s="8" t="s">
        <v>1800</v>
      </c>
      <c r="CR10" s="8" t="s">
        <v>1801</v>
      </c>
      <c r="CS10" s="8" t="s">
        <v>1802</v>
      </c>
      <c r="CT10" s="8" t="s">
        <v>1803</v>
      </c>
      <c r="CU10" s="8" t="s">
        <v>1804</v>
      </c>
      <c r="CV10" s="8" t="s">
        <v>1805</v>
      </c>
      <c r="CW10" s="8" t="s">
        <v>1806</v>
      </c>
      <c r="CX10" s="8" t="s">
        <v>1807</v>
      </c>
      <c r="CY10" s="8" t="s">
        <v>1808</v>
      </c>
      <c r="CZ10" s="8" t="s">
        <v>1809</v>
      </c>
      <c r="DA10" s="8" t="s">
        <v>1810</v>
      </c>
      <c r="DB10" s="8" t="s">
        <v>1811</v>
      </c>
      <c r="DC10" s="8" t="s">
        <v>1812</v>
      </c>
      <c r="DD10" s="8" t="s">
        <v>1813</v>
      </c>
      <c r="DE10" s="8" t="s">
        <v>1814</v>
      </c>
      <c r="DF10" s="8" t="s">
        <v>1815</v>
      </c>
      <c r="DG10" s="8" t="s">
        <v>1816</v>
      </c>
      <c r="DH10" s="8" t="s">
        <v>1817</v>
      </c>
      <c r="DI10" s="8" t="s">
        <v>1818</v>
      </c>
      <c r="DJ10" s="8" t="s">
        <v>1819</v>
      </c>
      <c r="DK10" s="8" t="s">
        <v>1820</v>
      </c>
      <c r="DL10" s="8" t="s">
        <v>1821</v>
      </c>
      <c r="DM10" s="8" t="s">
        <v>1822</v>
      </c>
      <c r="DN10" s="8" t="s">
        <v>1823</v>
      </c>
      <c r="DO10" s="8" t="s">
        <v>1824</v>
      </c>
      <c r="DP10" s="8" t="s">
        <v>1825</v>
      </c>
      <c r="DQ10" s="8" t="s">
        <v>1826</v>
      </c>
      <c r="DR10" s="8" t="s">
        <v>1827</v>
      </c>
      <c r="DS10" s="8" t="s">
        <v>1828</v>
      </c>
      <c r="DT10" s="8" t="s">
        <v>1829</v>
      </c>
      <c r="DU10" s="8" t="s">
        <v>1830</v>
      </c>
      <c r="DV10" s="8" t="s">
        <v>1831</v>
      </c>
      <c r="DW10" s="8" t="s">
        <v>1832</v>
      </c>
      <c r="DX10" s="8" t="s">
        <v>1833</v>
      </c>
      <c r="DY10" s="8" t="s">
        <v>1834</v>
      </c>
      <c r="DZ10" s="8" t="s">
        <v>1835</v>
      </c>
      <c r="EA10" s="8" t="s">
        <v>1836</v>
      </c>
      <c r="EB10" s="8" t="s">
        <v>1837</v>
      </c>
      <c r="EC10" s="8" t="s">
        <v>1838</v>
      </c>
      <c r="ED10" s="8" t="s">
        <v>1839</v>
      </c>
      <c r="EE10" s="8" t="s">
        <v>1840</v>
      </c>
      <c r="EF10" s="8" t="s">
        <v>1841</v>
      </c>
      <c r="EG10" s="8" t="s">
        <v>1842</v>
      </c>
      <c r="EH10" s="8" t="s">
        <v>1843</v>
      </c>
      <c r="EI10" s="8" t="s">
        <v>1844</v>
      </c>
      <c r="EJ10" s="8" t="s">
        <v>1845</v>
      </c>
      <c r="EK10" s="8" t="s">
        <v>1846</v>
      </c>
      <c r="EL10" s="8" t="s">
        <v>1847</v>
      </c>
      <c r="EM10" s="8" t="s">
        <v>1848</v>
      </c>
      <c r="EN10" s="8" t="s">
        <v>1849</v>
      </c>
      <c r="EO10" s="8" t="s">
        <v>1850</v>
      </c>
      <c r="EP10" s="8" t="s">
        <v>1851</v>
      </c>
      <c r="EQ10" s="8" t="s">
        <v>1852</v>
      </c>
      <c r="ER10" s="8" t="s">
        <v>1853</v>
      </c>
      <c r="ES10" s="8" t="s">
        <v>1854</v>
      </c>
      <c r="ET10" s="8" t="s">
        <v>1855</v>
      </c>
      <c r="EU10" s="8" t="s">
        <v>1856</v>
      </c>
      <c r="EV10" s="8" t="s">
        <v>1857</v>
      </c>
      <c r="EW10" s="8" t="s">
        <v>1858</v>
      </c>
      <c r="EX10" s="8" t="s">
        <v>1859</v>
      </c>
      <c r="EY10" s="8" t="s">
        <v>1860</v>
      </c>
      <c r="EZ10" s="8" t="s">
        <v>1861</v>
      </c>
      <c r="FA10" s="8" t="s">
        <v>1862</v>
      </c>
      <c r="FB10" s="8" t="s">
        <v>1863</v>
      </c>
      <c r="FC10" s="8" t="s">
        <v>1864</v>
      </c>
      <c r="FD10" s="8" t="s">
        <v>1865</v>
      </c>
      <c r="FE10" s="8" t="s">
        <v>1866</v>
      </c>
      <c r="FF10" s="8" t="s">
        <v>1867</v>
      </c>
      <c r="FG10" s="8" t="s">
        <v>1868</v>
      </c>
      <c r="FH10" s="8" t="s">
        <v>1869</v>
      </c>
      <c r="FI10" s="8" t="s">
        <v>1870</v>
      </c>
      <c r="FJ10" s="8" t="s">
        <v>1871</v>
      </c>
      <c r="FK10" s="8" t="s">
        <v>1872</v>
      </c>
      <c r="FL10" s="8" t="s">
        <v>1873</v>
      </c>
      <c r="FM10" s="8" t="s">
        <v>1874</v>
      </c>
      <c r="FN10" s="8" t="s">
        <v>1875</v>
      </c>
      <c r="FO10" s="8" t="s">
        <v>1876</v>
      </c>
      <c r="FP10" s="8" t="s">
        <v>1877</v>
      </c>
      <c r="FQ10" s="8" t="s">
        <v>1878</v>
      </c>
      <c r="FR10" s="8" t="s">
        <v>1879</v>
      </c>
      <c r="FS10" s="8" t="s">
        <v>1880</v>
      </c>
      <c r="FT10" s="8" t="s">
        <v>1881</v>
      </c>
      <c r="FU10" s="8" t="s">
        <v>1882</v>
      </c>
      <c r="FV10" s="8" t="s">
        <v>1883</v>
      </c>
      <c r="FW10" s="8" t="s">
        <v>1884</v>
      </c>
      <c r="FX10" s="8" t="s">
        <v>1885</v>
      </c>
      <c r="FY10" s="8" t="s">
        <v>1886</v>
      </c>
      <c r="FZ10" s="8" t="s">
        <v>1887</v>
      </c>
      <c r="GA10" s="8" t="s">
        <v>1888</v>
      </c>
      <c r="GB10" s="8" t="s">
        <v>1889</v>
      </c>
      <c r="GC10" s="8" t="s">
        <v>1890</v>
      </c>
      <c r="GD10" s="8" t="s">
        <v>1891</v>
      </c>
      <c r="GE10" s="8" t="s">
        <v>1892</v>
      </c>
      <c r="GF10" s="8" t="s">
        <v>1893</v>
      </c>
      <c r="GG10" s="8" t="s">
        <v>1894</v>
      </c>
      <c r="GH10" s="8" t="s">
        <v>1895</v>
      </c>
      <c r="GI10" s="8" t="s">
        <v>1896</v>
      </c>
      <c r="GJ10" s="8" t="s">
        <v>1897</v>
      </c>
      <c r="GK10" s="8" t="s">
        <v>1898</v>
      </c>
      <c r="GL10" s="8" t="s">
        <v>1899</v>
      </c>
      <c r="GM10" s="8" t="s">
        <v>1900</v>
      </c>
      <c r="GN10" s="8" t="s">
        <v>1901</v>
      </c>
      <c r="GO10" s="8" t="s">
        <v>1902</v>
      </c>
      <c r="GP10" s="8" t="s">
        <v>1903</v>
      </c>
      <c r="GQ10" s="8" t="s">
        <v>1904</v>
      </c>
      <c r="GR10" s="8" t="s">
        <v>1905</v>
      </c>
      <c r="GS10" s="8" t="s">
        <v>1906</v>
      </c>
      <c r="GT10" s="8" t="s">
        <v>1907</v>
      </c>
      <c r="GU10" s="8" t="s">
        <v>1908</v>
      </c>
      <c r="GV10" s="8" t="s">
        <v>1909</v>
      </c>
      <c r="GW10" s="8" t="s">
        <v>1910</v>
      </c>
      <c r="GX10" s="8" t="s">
        <v>1911</v>
      </c>
      <c r="GY10" s="8" t="s">
        <v>1912</v>
      </c>
      <c r="GZ10" s="8" t="s">
        <v>1913</v>
      </c>
      <c r="HA10" s="8" t="s">
        <v>1914</v>
      </c>
      <c r="HB10" s="8" t="s">
        <v>1915</v>
      </c>
      <c r="HC10" s="8" t="s">
        <v>1916</v>
      </c>
      <c r="HD10" s="8" t="s">
        <v>1917</v>
      </c>
      <c r="HE10" s="8" t="s">
        <v>1918</v>
      </c>
      <c r="HF10" s="8" t="s">
        <v>1919</v>
      </c>
      <c r="HG10" s="8" t="s">
        <v>1920</v>
      </c>
      <c r="HH10" s="8" t="s">
        <v>1921</v>
      </c>
      <c r="HI10" s="8" t="s">
        <v>1922</v>
      </c>
      <c r="HJ10" s="8" t="s">
        <v>1923</v>
      </c>
      <c r="HK10" s="8" t="s">
        <v>1924</v>
      </c>
      <c r="HL10" s="8" t="s">
        <v>1925</v>
      </c>
      <c r="HM10" s="8" t="s">
        <v>1926</v>
      </c>
      <c r="HN10" s="8" t="s">
        <v>1927</v>
      </c>
      <c r="HO10" s="8" t="s">
        <v>1928</v>
      </c>
      <c r="HP10" s="8" t="s">
        <v>1929</v>
      </c>
      <c r="HQ10" s="8" t="s">
        <v>1930</v>
      </c>
      <c r="HR10" s="8" t="s">
        <v>1931</v>
      </c>
      <c r="HS10" s="8" t="s">
        <v>1932</v>
      </c>
      <c r="HT10" s="8" t="s">
        <v>1933</v>
      </c>
      <c r="HU10" s="8" t="s">
        <v>1934</v>
      </c>
      <c r="HV10" s="8" t="s">
        <v>1935</v>
      </c>
      <c r="HW10" s="8" t="s">
        <v>1936</v>
      </c>
      <c r="HX10" s="8" t="s">
        <v>1937</v>
      </c>
      <c r="HY10" s="8" t="s">
        <v>1938</v>
      </c>
      <c r="HZ10" s="8" t="s">
        <v>1939</v>
      </c>
      <c r="IA10" s="8" t="s">
        <v>1940</v>
      </c>
      <c r="IB10" s="8" t="s">
        <v>1941</v>
      </c>
      <c r="IC10" s="8" t="s">
        <v>1942</v>
      </c>
      <c r="ID10" s="8" t="s">
        <v>1943</v>
      </c>
      <c r="IE10" s="8" t="s">
        <v>1944</v>
      </c>
      <c r="IF10" s="8" t="s">
        <v>1945</v>
      </c>
      <c r="IG10" s="8" t="s">
        <v>1946</v>
      </c>
      <c r="IH10" s="8" t="s">
        <v>1947</v>
      </c>
      <c r="II10" s="8" t="s">
        <v>1948</v>
      </c>
      <c r="IJ10" s="8" t="s">
        <v>1949</v>
      </c>
      <c r="IK10" s="8" t="s">
        <v>1950</v>
      </c>
      <c r="IL10" s="8" t="s">
        <v>1951</v>
      </c>
      <c r="IM10" s="8" t="s">
        <v>1952</v>
      </c>
      <c r="IN10" s="8" t="s">
        <v>1953</v>
      </c>
      <c r="IO10" s="8" t="s">
        <v>1954</v>
      </c>
      <c r="IP10" s="8" t="s">
        <v>1955</v>
      </c>
      <c r="IQ10" s="8" t="s">
        <v>1956</v>
      </c>
    </row>
    <row r="11" spans="1:251">
      <c r="A11" s="10">
        <v>42036</v>
      </c>
      <c r="B11" s="9">
        <v>19.257000000000001</v>
      </c>
      <c r="C11" s="9">
        <v>10.866</v>
      </c>
      <c r="D11" s="9">
        <v>8.39</v>
      </c>
      <c r="E11" s="9">
        <v>17.957000000000001</v>
      </c>
      <c r="F11" s="9">
        <v>11.356999999999999</v>
      </c>
      <c r="G11" s="9">
        <v>6.6</v>
      </c>
      <c r="H11" s="9">
        <v>16.917000000000002</v>
      </c>
      <c r="I11" s="9">
        <v>10.704000000000001</v>
      </c>
      <c r="J11" s="9">
        <v>6.2130000000000001</v>
      </c>
      <c r="K11" s="9">
        <v>1.04</v>
      </c>
      <c r="L11" s="9">
        <v>0.65300000000000002</v>
      </c>
      <c r="M11" s="9">
        <v>0.38700000000000001</v>
      </c>
      <c r="N11" s="9">
        <v>33.253</v>
      </c>
      <c r="O11" s="9">
        <v>18.527999999999999</v>
      </c>
      <c r="P11" s="9">
        <v>14.724</v>
      </c>
      <c r="Q11" s="9">
        <v>33.253</v>
      </c>
      <c r="R11" s="9">
        <v>18.527999999999999</v>
      </c>
      <c r="S11" s="9">
        <v>14.724</v>
      </c>
      <c r="T11" s="9">
        <v>14.420999999999999</v>
      </c>
      <c r="U11" s="9">
        <v>7.2060000000000004</v>
      </c>
      <c r="V11" s="9">
        <v>7.2149999999999999</v>
      </c>
      <c r="W11" s="9">
        <v>6.9969999999999999</v>
      </c>
      <c r="X11" s="9">
        <v>3.585</v>
      </c>
      <c r="Y11" s="9">
        <v>3.4119999999999999</v>
      </c>
      <c r="Z11" s="9">
        <v>6.516</v>
      </c>
      <c r="AA11" s="9">
        <v>3.97</v>
      </c>
      <c r="AB11" s="9">
        <v>2.5459999999999998</v>
      </c>
      <c r="AC11" s="9">
        <v>3.2559999999999998</v>
      </c>
      <c r="AD11" s="9">
        <v>2.1850000000000001</v>
      </c>
      <c r="AE11" s="9">
        <v>1.071</v>
      </c>
      <c r="AF11" s="9">
        <v>2.0630000000000002</v>
      </c>
      <c r="AG11" s="9">
        <v>1.5820000000000001</v>
      </c>
      <c r="AH11" s="9">
        <v>0.48099999999999998</v>
      </c>
      <c r="AI11" s="9">
        <v>2.0630000000000002</v>
      </c>
      <c r="AJ11" s="9">
        <v>1.5820000000000001</v>
      </c>
      <c r="AK11" s="9">
        <v>0.48099999999999998</v>
      </c>
      <c r="AL11" s="9">
        <v>0</v>
      </c>
      <c r="AM11" s="9">
        <v>0</v>
      </c>
      <c r="AN11" s="9">
        <v>0</v>
      </c>
      <c r="AO11" s="9">
        <v>11.1</v>
      </c>
      <c r="AP11" s="9">
        <v>4.0540000000000003</v>
      </c>
      <c r="AQ11" s="9">
        <v>7.0460000000000003</v>
      </c>
      <c r="AR11" s="9">
        <v>11.1</v>
      </c>
      <c r="AS11" s="9">
        <v>4.0540000000000003</v>
      </c>
      <c r="AT11" s="9">
        <v>7.0460000000000003</v>
      </c>
      <c r="AU11" s="9">
        <v>3.887</v>
      </c>
      <c r="AV11" s="9">
        <v>1.3819999999999999</v>
      </c>
      <c r="AW11" s="9">
        <v>2.5049999999999999</v>
      </c>
      <c r="AX11" s="9">
        <v>3.7850000000000001</v>
      </c>
      <c r="AY11" s="9">
        <v>0.95099999999999996</v>
      </c>
      <c r="AZ11" s="9">
        <v>2.8340000000000001</v>
      </c>
      <c r="BA11" s="9">
        <v>2.169</v>
      </c>
      <c r="BB11" s="9">
        <v>0.91300000000000003</v>
      </c>
      <c r="BC11" s="9">
        <v>1.256</v>
      </c>
      <c r="BD11" s="9">
        <v>1.26</v>
      </c>
      <c r="BE11" s="9">
        <v>0.80900000000000005</v>
      </c>
      <c r="BF11" s="9">
        <v>0.45100000000000001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14.646000000000001</v>
      </c>
      <c r="BQ11" s="9">
        <v>9.6989999999999998</v>
      </c>
      <c r="BR11" s="9">
        <v>4.9470000000000001</v>
      </c>
      <c r="BS11" s="9">
        <v>14.321999999999999</v>
      </c>
      <c r="BT11" s="9">
        <v>9.375</v>
      </c>
      <c r="BU11" s="9">
        <v>4.9470000000000001</v>
      </c>
      <c r="BV11" s="9">
        <v>2.9089999999999998</v>
      </c>
      <c r="BW11" s="9">
        <v>2.0710000000000002</v>
      </c>
      <c r="BX11" s="9">
        <v>0.83799999999999997</v>
      </c>
      <c r="BY11" s="9">
        <v>1.0880000000000001</v>
      </c>
      <c r="BZ11" s="9">
        <v>1.0880000000000001</v>
      </c>
      <c r="CA11" s="9">
        <v>0</v>
      </c>
      <c r="CB11" s="9">
        <v>0.45500000000000002</v>
      </c>
      <c r="CC11" s="9">
        <v>0</v>
      </c>
      <c r="CD11" s="9">
        <v>0.45500000000000002</v>
      </c>
      <c r="CE11" s="9">
        <v>2.86</v>
      </c>
      <c r="CF11" s="9">
        <v>1.6819999999999999</v>
      </c>
      <c r="CG11" s="9">
        <v>1.1779999999999999</v>
      </c>
      <c r="CH11" s="9">
        <v>7.335</v>
      </c>
      <c r="CI11" s="9">
        <v>4.8579999999999997</v>
      </c>
      <c r="CJ11" s="9">
        <v>2.476</v>
      </c>
      <c r="CK11" s="9">
        <v>7.0110000000000001</v>
      </c>
      <c r="CL11" s="9">
        <v>4.5339999999999998</v>
      </c>
      <c r="CM11" s="9">
        <v>2.476</v>
      </c>
      <c r="CN11" s="9">
        <v>0.32400000000000001</v>
      </c>
      <c r="CO11" s="9">
        <v>0.32400000000000001</v>
      </c>
      <c r="CP11" s="9">
        <v>0</v>
      </c>
      <c r="CQ11" s="9">
        <v>3.1589999999999998</v>
      </c>
      <c r="CR11" s="9">
        <v>3.1589999999999998</v>
      </c>
      <c r="CS11" s="9">
        <v>0</v>
      </c>
      <c r="CT11" s="9">
        <v>3.1589999999999998</v>
      </c>
      <c r="CU11" s="9">
        <v>3.1589999999999998</v>
      </c>
      <c r="CV11" s="9">
        <v>0</v>
      </c>
      <c r="CW11" s="9">
        <v>2.0710000000000002</v>
      </c>
      <c r="CX11" s="9">
        <v>2.0710000000000002</v>
      </c>
      <c r="CY11" s="9">
        <v>0</v>
      </c>
      <c r="CZ11" s="9">
        <v>1.0880000000000001</v>
      </c>
      <c r="DA11" s="9">
        <v>1.0880000000000001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11.487</v>
      </c>
      <c r="DS11" s="9">
        <v>6.54</v>
      </c>
      <c r="DT11" s="9">
        <v>4.9470000000000001</v>
      </c>
      <c r="DU11" s="9">
        <v>11.163</v>
      </c>
      <c r="DV11" s="9">
        <v>6.2160000000000002</v>
      </c>
      <c r="DW11" s="9">
        <v>4.9470000000000001</v>
      </c>
      <c r="DX11" s="9">
        <v>0.83799999999999997</v>
      </c>
      <c r="DY11" s="9">
        <v>0</v>
      </c>
      <c r="DZ11" s="9">
        <v>0.83799999999999997</v>
      </c>
      <c r="EA11" s="9">
        <v>0</v>
      </c>
      <c r="EB11" s="9">
        <v>0</v>
      </c>
      <c r="EC11" s="9">
        <v>0</v>
      </c>
      <c r="ED11" s="9">
        <v>0.45500000000000002</v>
      </c>
      <c r="EE11" s="9">
        <v>0</v>
      </c>
      <c r="EF11" s="9">
        <v>0.45500000000000002</v>
      </c>
      <c r="EG11" s="9">
        <v>2.86</v>
      </c>
      <c r="EH11" s="9">
        <v>1.6819999999999999</v>
      </c>
      <c r="EI11" s="9">
        <v>1.1779999999999999</v>
      </c>
      <c r="EJ11" s="9">
        <v>7.335</v>
      </c>
      <c r="EK11" s="9">
        <v>4.8579999999999997</v>
      </c>
      <c r="EL11" s="9">
        <v>2.476</v>
      </c>
      <c r="EM11" s="9">
        <v>7.0110000000000001</v>
      </c>
      <c r="EN11" s="9">
        <v>4.5339999999999998</v>
      </c>
      <c r="EO11" s="9">
        <v>2.476</v>
      </c>
      <c r="EP11" s="9">
        <v>0.32400000000000001</v>
      </c>
      <c r="EQ11" s="9">
        <v>0.32400000000000001</v>
      </c>
      <c r="ER11" s="9">
        <v>0</v>
      </c>
      <c r="ES11" s="9">
        <v>10.852</v>
      </c>
      <c r="ET11" s="9">
        <v>4.6829999999999998</v>
      </c>
      <c r="EU11" s="9">
        <v>6.1689999999999996</v>
      </c>
      <c r="EV11" s="9">
        <v>10.852</v>
      </c>
      <c r="EW11" s="9">
        <v>4.6829999999999998</v>
      </c>
      <c r="EX11" s="9">
        <v>6.1689999999999996</v>
      </c>
      <c r="EY11" s="9">
        <v>6.1459999999999999</v>
      </c>
      <c r="EZ11" s="9">
        <v>2.9670000000000001</v>
      </c>
      <c r="FA11" s="9">
        <v>3.1779999999999999</v>
      </c>
      <c r="FB11" s="9">
        <v>1.865</v>
      </c>
      <c r="FC11" s="9">
        <v>0.83299999999999996</v>
      </c>
      <c r="FD11" s="9">
        <v>1.032</v>
      </c>
      <c r="FE11" s="9">
        <v>1.494</v>
      </c>
      <c r="FF11" s="9">
        <v>0.44800000000000001</v>
      </c>
      <c r="FG11" s="9">
        <v>1.0449999999999999</v>
      </c>
      <c r="FH11" s="9">
        <v>0.41099999999999998</v>
      </c>
      <c r="FI11" s="9">
        <v>0</v>
      </c>
      <c r="FJ11" s="9">
        <v>0.41099999999999998</v>
      </c>
      <c r="FK11" s="9">
        <v>0.93600000000000005</v>
      </c>
      <c r="FL11" s="9">
        <v>0.434</v>
      </c>
      <c r="FM11" s="9">
        <v>0.502</v>
      </c>
      <c r="FN11" s="9">
        <v>0.93600000000000005</v>
      </c>
      <c r="FO11" s="9">
        <v>0.434</v>
      </c>
      <c r="FP11" s="9">
        <v>0.502</v>
      </c>
      <c r="FQ11" s="9">
        <v>0</v>
      </c>
      <c r="FR11" s="9">
        <v>0</v>
      </c>
      <c r="FS11" s="9">
        <v>0</v>
      </c>
      <c r="FT11" s="9">
        <v>17.530999999999999</v>
      </c>
      <c r="FU11" s="9">
        <v>11.188000000000001</v>
      </c>
      <c r="FV11" s="9">
        <v>6.3440000000000003</v>
      </c>
      <c r="FW11" s="9">
        <v>17.530999999999999</v>
      </c>
      <c r="FX11" s="9">
        <v>11.188000000000001</v>
      </c>
      <c r="FY11" s="9">
        <v>6.3440000000000003</v>
      </c>
      <c r="FZ11" s="9">
        <v>8.85</v>
      </c>
      <c r="GA11" s="9">
        <v>7.2649999999999997</v>
      </c>
      <c r="GB11" s="9">
        <v>1.5860000000000001</v>
      </c>
      <c r="GC11" s="9">
        <v>1.7929999999999999</v>
      </c>
      <c r="GD11" s="9">
        <v>1.7929999999999999</v>
      </c>
      <c r="GE11" s="9">
        <v>0</v>
      </c>
      <c r="GF11" s="9">
        <v>1.7509999999999999</v>
      </c>
      <c r="GG11" s="9">
        <v>0.41899999999999998</v>
      </c>
      <c r="GH11" s="9">
        <v>1.3320000000000001</v>
      </c>
      <c r="GI11" s="9">
        <v>1.8839999999999999</v>
      </c>
      <c r="GJ11" s="9">
        <v>0.34599999999999997</v>
      </c>
      <c r="GK11" s="9">
        <v>1.5369999999999999</v>
      </c>
      <c r="GL11" s="9">
        <v>3.2530000000000001</v>
      </c>
      <c r="GM11" s="9">
        <v>1.365</v>
      </c>
      <c r="GN11" s="9">
        <v>1.889</v>
      </c>
      <c r="GO11" s="9">
        <v>3.2530000000000001</v>
      </c>
      <c r="GP11" s="9">
        <v>1.365</v>
      </c>
      <c r="GQ11" s="9">
        <v>1.889</v>
      </c>
      <c r="GR11" s="9">
        <v>0</v>
      </c>
      <c r="GS11" s="9">
        <v>0</v>
      </c>
      <c r="GT11" s="9">
        <v>0</v>
      </c>
      <c r="GU11" s="9">
        <v>14.888999999999999</v>
      </c>
      <c r="GV11" s="9">
        <v>8.7100000000000009</v>
      </c>
      <c r="GW11" s="9">
        <v>6.1790000000000003</v>
      </c>
      <c r="GX11" s="9">
        <v>14.888999999999999</v>
      </c>
      <c r="GY11" s="9">
        <v>8.7100000000000009</v>
      </c>
      <c r="GZ11" s="9">
        <v>6.1790000000000003</v>
      </c>
      <c r="HA11" s="9">
        <v>2.5979999999999999</v>
      </c>
      <c r="HB11" s="9">
        <v>0.94899999999999995</v>
      </c>
      <c r="HC11" s="9">
        <v>1.649</v>
      </c>
      <c r="HD11" s="9">
        <v>2.2890000000000001</v>
      </c>
      <c r="HE11" s="9">
        <v>2.2890000000000001</v>
      </c>
      <c r="HF11" s="9">
        <v>0</v>
      </c>
      <c r="HG11" s="9">
        <v>5.8230000000000004</v>
      </c>
      <c r="HH11" s="9">
        <v>2.581</v>
      </c>
      <c r="HI11" s="9">
        <v>3.242</v>
      </c>
      <c r="HJ11" s="9">
        <v>3.294</v>
      </c>
      <c r="HK11" s="9">
        <v>2.4390000000000001</v>
      </c>
      <c r="HL11" s="9">
        <v>0.85499999999999998</v>
      </c>
      <c r="HM11" s="9">
        <v>0.88400000000000001</v>
      </c>
      <c r="HN11" s="9">
        <v>0.45200000000000001</v>
      </c>
      <c r="HO11" s="9">
        <v>0.433</v>
      </c>
      <c r="HP11" s="9">
        <v>0.88400000000000001</v>
      </c>
      <c r="HQ11" s="9">
        <v>0.45200000000000001</v>
      </c>
      <c r="HR11" s="9">
        <v>0.433</v>
      </c>
      <c r="HS11" s="9">
        <v>0</v>
      </c>
      <c r="HT11" s="9">
        <v>0</v>
      </c>
      <c r="HU11" s="9">
        <v>0</v>
      </c>
      <c r="HV11" s="9">
        <v>6.5709999999999997</v>
      </c>
      <c r="HW11" s="9">
        <v>3.3359999999999999</v>
      </c>
      <c r="HX11" s="9">
        <v>3.2349999999999999</v>
      </c>
      <c r="HY11" s="9">
        <v>6.5709999999999997</v>
      </c>
      <c r="HZ11" s="9">
        <v>3.3359999999999999</v>
      </c>
      <c r="IA11" s="9">
        <v>3.2349999999999999</v>
      </c>
      <c r="IB11" s="9">
        <v>2.7280000000000002</v>
      </c>
      <c r="IC11" s="9">
        <v>1.39</v>
      </c>
      <c r="ID11" s="9">
        <v>1.3380000000000001</v>
      </c>
      <c r="IE11" s="9">
        <v>1.5229999999999999</v>
      </c>
      <c r="IF11" s="9">
        <v>0.36199999999999999</v>
      </c>
      <c r="IG11" s="9">
        <v>1.161</v>
      </c>
      <c r="IH11" s="9">
        <v>1.544</v>
      </c>
      <c r="II11" s="9">
        <v>1.173</v>
      </c>
      <c r="IJ11" s="9">
        <v>0.371</v>
      </c>
      <c r="IK11" s="9">
        <v>0.36499999999999999</v>
      </c>
      <c r="IL11" s="9">
        <v>0</v>
      </c>
      <c r="IM11" s="9">
        <v>0.36499999999999999</v>
      </c>
      <c r="IN11" s="9">
        <v>0.41099999999999998</v>
      </c>
      <c r="IO11" s="9">
        <v>0.41099999999999998</v>
      </c>
      <c r="IP11" s="9">
        <v>0</v>
      </c>
      <c r="IQ11" s="9">
        <v>0.41099999999999998</v>
      </c>
    </row>
    <row r="12" spans="1:251">
      <c r="A12" s="10">
        <v>42401</v>
      </c>
      <c r="B12" s="9">
        <v>14.553000000000001</v>
      </c>
      <c r="C12" s="9">
        <v>7.2969999999999997</v>
      </c>
      <c r="D12" s="9">
        <v>7.2569999999999997</v>
      </c>
      <c r="E12" s="9">
        <v>14.452999999999999</v>
      </c>
      <c r="F12" s="9">
        <v>6.5030000000000001</v>
      </c>
      <c r="G12" s="9">
        <v>7.95</v>
      </c>
      <c r="H12" s="9">
        <v>13.206</v>
      </c>
      <c r="I12" s="9">
        <v>6.2089999999999996</v>
      </c>
      <c r="J12" s="9">
        <v>6.9969999999999999</v>
      </c>
      <c r="K12" s="9">
        <v>1.2470000000000001</v>
      </c>
      <c r="L12" s="9">
        <v>0.29399999999999998</v>
      </c>
      <c r="M12" s="9">
        <v>0.95299999999999996</v>
      </c>
      <c r="N12" s="9">
        <v>32.220999999999997</v>
      </c>
      <c r="O12" s="9">
        <v>16.009</v>
      </c>
      <c r="P12" s="9">
        <v>16.212</v>
      </c>
      <c r="Q12" s="9">
        <v>31.927</v>
      </c>
      <c r="R12" s="9">
        <v>15.715</v>
      </c>
      <c r="S12" s="9">
        <v>16.212</v>
      </c>
      <c r="T12" s="9">
        <v>10.773999999999999</v>
      </c>
      <c r="U12" s="9">
        <v>6.36</v>
      </c>
      <c r="V12" s="9">
        <v>4.415</v>
      </c>
      <c r="W12" s="9">
        <v>4.6109999999999998</v>
      </c>
      <c r="X12" s="9">
        <v>2.1760000000000002</v>
      </c>
      <c r="Y12" s="9">
        <v>2.4350000000000001</v>
      </c>
      <c r="Z12" s="9">
        <v>7.5510000000000002</v>
      </c>
      <c r="AA12" s="9">
        <v>3.319</v>
      </c>
      <c r="AB12" s="9">
        <v>4.2320000000000002</v>
      </c>
      <c r="AC12" s="9">
        <v>5.45</v>
      </c>
      <c r="AD12" s="9">
        <v>3.044</v>
      </c>
      <c r="AE12" s="9">
        <v>2.407</v>
      </c>
      <c r="AF12" s="9">
        <v>3.835</v>
      </c>
      <c r="AG12" s="9">
        <v>1.1120000000000001</v>
      </c>
      <c r="AH12" s="9">
        <v>2.7240000000000002</v>
      </c>
      <c r="AI12" s="9">
        <v>3.5409999999999999</v>
      </c>
      <c r="AJ12" s="9">
        <v>0.81799999999999995</v>
      </c>
      <c r="AK12" s="9">
        <v>2.7240000000000002</v>
      </c>
      <c r="AL12" s="9">
        <v>0.29399999999999998</v>
      </c>
      <c r="AM12" s="9">
        <v>0.29399999999999998</v>
      </c>
      <c r="AN12" s="9">
        <v>0</v>
      </c>
      <c r="AO12" s="9">
        <v>15.461</v>
      </c>
      <c r="AP12" s="9">
        <v>10.183</v>
      </c>
      <c r="AQ12" s="9">
        <v>5.2779999999999996</v>
      </c>
      <c r="AR12" s="9">
        <v>15.461</v>
      </c>
      <c r="AS12" s="9">
        <v>10.183</v>
      </c>
      <c r="AT12" s="9">
        <v>5.2779999999999996</v>
      </c>
      <c r="AU12" s="9">
        <v>10.068</v>
      </c>
      <c r="AV12" s="9">
        <v>7.1609999999999996</v>
      </c>
      <c r="AW12" s="9">
        <v>2.907</v>
      </c>
      <c r="AX12" s="9">
        <v>3.5190000000000001</v>
      </c>
      <c r="AY12" s="9">
        <v>1.9790000000000001</v>
      </c>
      <c r="AZ12" s="9">
        <v>1.54</v>
      </c>
      <c r="BA12" s="9">
        <v>0.9</v>
      </c>
      <c r="BB12" s="9">
        <v>0.38200000000000001</v>
      </c>
      <c r="BC12" s="9">
        <v>0.51800000000000002</v>
      </c>
      <c r="BD12" s="9">
        <v>0.66100000000000003</v>
      </c>
      <c r="BE12" s="9">
        <v>0.66100000000000003</v>
      </c>
      <c r="BF12" s="9">
        <v>0</v>
      </c>
      <c r="BG12" s="9">
        <v>0.314</v>
      </c>
      <c r="BH12" s="9">
        <v>0</v>
      </c>
      <c r="BI12" s="9">
        <v>0.314</v>
      </c>
      <c r="BJ12" s="9">
        <v>0.314</v>
      </c>
      <c r="BK12" s="9">
        <v>0</v>
      </c>
      <c r="BL12" s="9">
        <v>0.314</v>
      </c>
      <c r="BM12" s="9">
        <v>0</v>
      </c>
      <c r="BN12" s="9">
        <v>0</v>
      </c>
      <c r="BO12" s="9">
        <v>0</v>
      </c>
      <c r="BP12" s="9">
        <v>8.7810000000000006</v>
      </c>
      <c r="BQ12" s="9">
        <v>2.7810000000000001</v>
      </c>
      <c r="BR12" s="9">
        <v>6</v>
      </c>
      <c r="BS12" s="9">
        <v>8.1460000000000008</v>
      </c>
      <c r="BT12" s="9">
        <v>2.7810000000000001</v>
      </c>
      <c r="BU12" s="9">
        <v>5.3639999999999999</v>
      </c>
      <c r="BV12" s="9">
        <v>2.41</v>
      </c>
      <c r="BW12" s="9">
        <v>1.1659999999999999</v>
      </c>
      <c r="BX12" s="9">
        <v>1.244</v>
      </c>
      <c r="BY12" s="9">
        <v>0.42299999999999999</v>
      </c>
      <c r="BZ12" s="9">
        <v>0</v>
      </c>
      <c r="CA12" s="9">
        <v>0.42299999999999999</v>
      </c>
      <c r="CB12" s="9">
        <v>1.6719999999999999</v>
      </c>
      <c r="CC12" s="9">
        <v>0.39100000000000001</v>
      </c>
      <c r="CD12" s="9">
        <v>1.2809999999999999</v>
      </c>
      <c r="CE12" s="9">
        <v>0.46200000000000002</v>
      </c>
      <c r="CF12" s="9">
        <v>0</v>
      </c>
      <c r="CG12" s="9">
        <v>0.46200000000000002</v>
      </c>
      <c r="CH12" s="9">
        <v>3.8140000000000001</v>
      </c>
      <c r="CI12" s="9">
        <v>1.2250000000000001</v>
      </c>
      <c r="CJ12" s="9">
        <v>2.59</v>
      </c>
      <c r="CK12" s="9">
        <v>3.1789999999999998</v>
      </c>
      <c r="CL12" s="9">
        <v>1.2250000000000001</v>
      </c>
      <c r="CM12" s="9">
        <v>1.954</v>
      </c>
      <c r="CN12" s="9">
        <v>0.63600000000000001</v>
      </c>
      <c r="CO12" s="9">
        <v>0</v>
      </c>
      <c r="CP12" s="9">
        <v>0.63600000000000001</v>
      </c>
      <c r="CQ12" s="9">
        <v>1.411</v>
      </c>
      <c r="CR12" s="9">
        <v>0.80400000000000005</v>
      </c>
      <c r="CS12" s="9">
        <v>0.60699999999999998</v>
      </c>
      <c r="CT12" s="9">
        <v>1.411</v>
      </c>
      <c r="CU12" s="9">
        <v>0.80400000000000005</v>
      </c>
      <c r="CV12" s="9">
        <v>0.60699999999999998</v>
      </c>
      <c r="CW12" s="9">
        <v>1.411</v>
      </c>
      <c r="CX12" s="9">
        <v>0.80400000000000005</v>
      </c>
      <c r="CY12" s="9">
        <v>0.60699999999999998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7.37</v>
      </c>
      <c r="DS12" s="9">
        <v>1.9770000000000001</v>
      </c>
      <c r="DT12" s="9">
        <v>5.3929999999999998</v>
      </c>
      <c r="DU12" s="9">
        <v>6.7350000000000003</v>
      </c>
      <c r="DV12" s="9">
        <v>1.9770000000000001</v>
      </c>
      <c r="DW12" s="9">
        <v>4.758</v>
      </c>
      <c r="DX12" s="9">
        <v>0.999</v>
      </c>
      <c r="DY12" s="9">
        <v>0.36199999999999999</v>
      </c>
      <c r="DZ12" s="9">
        <v>0.63700000000000001</v>
      </c>
      <c r="EA12" s="9">
        <v>0.42299999999999999</v>
      </c>
      <c r="EB12" s="9">
        <v>0</v>
      </c>
      <c r="EC12" s="9">
        <v>0.42299999999999999</v>
      </c>
      <c r="ED12" s="9">
        <v>1.6719999999999999</v>
      </c>
      <c r="EE12" s="9">
        <v>0.39100000000000001</v>
      </c>
      <c r="EF12" s="9">
        <v>1.2809999999999999</v>
      </c>
      <c r="EG12" s="9">
        <v>0.46200000000000002</v>
      </c>
      <c r="EH12" s="9">
        <v>0</v>
      </c>
      <c r="EI12" s="9">
        <v>0.46200000000000002</v>
      </c>
      <c r="EJ12" s="9">
        <v>3.8140000000000001</v>
      </c>
      <c r="EK12" s="9">
        <v>1.2250000000000001</v>
      </c>
      <c r="EL12" s="9">
        <v>2.59</v>
      </c>
      <c r="EM12" s="9">
        <v>3.1789999999999998</v>
      </c>
      <c r="EN12" s="9">
        <v>1.2250000000000001</v>
      </c>
      <c r="EO12" s="9">
        <v>1.954</v>
      </c>
      <c r="EP12" s="9">
        <v>0.63600000000000001</v>
      </c>
      <c r="EQ12" s="9">
        <v>0</v>
      </c>
      <c r="ER12" s="9">
        <v>0.63600000000000001</v>
      </c>
      <c r="ES12" s="9">
        <v>11.077999999999999</v>
      </c>
      <c r="ET12" s="9">
        <v>6.1920000000000002</v>
      </c>
      <c r="EU12" s="9">
        <v>4.8860000000000001</v>
      </c>
      <c r="EV12" s="9">
        <v>11.077999999999999</v>
      </c>
      <c r="EW12" s="9">
        <v>6.1920000000000002</v>
      </c>
      <c r="EX12" s="9">
        <v>4.8860000000000001</v>
      </c>
      <c r="EY12" s="9">
        <v>5.0199999999999996</v>
      </c>
      <c r="EZ12" s="9">
        <v>3.617</v>
      </c>
      <c r="FA12" s="9">
        <v>1.4019999999999999</v>
      </c>
      <c r="FB12" s="9">
        <v>1.0109999999999999</v>
      </c>
      <c r="FC12" s="9">
        <v>1.0109999999999999</v>
      </c>
      <c r="FD12" s="9">
        <v>0</v>
      </c>
      <c r="FE12" s="9">
        <v>3.5289999999999999</v>
      </c>
      <c r="FF12" s="9">
        <v>1.264</v>
      </c>
      <c r="FG12" s="9">
        <v>2.2650000000000001</v>
      </c>
      <c r="FH12" s="9">
        <v>0.88700000000000001</v>
      </c>
      <c r="FI12" s="9">
        <v>0.29899999999999999</v>
      </c>
      <c r="FJ12" s="9">
        <v>0.58799999999999997</v>
      </c>
      <c r="FK12" s="9">
        <v>0.63</v>
      </c>
      <c r="FL12" s="9">
        <v>0</v>
      </c>
      <c r="FM12" s="9">
        <v>0.63</v>
      </c>
      <c r="FN12" s="9">
        <v>0.63</v>
      </c>
      <c r="FO12" s="9">
        <v>0</v>
      </c>
      <c r="FP12" s="9">
        <v>0.63</v>
      </c>
      <c r="FQ12" s="9">
        <v>0</v>
      </c>
      <c r="FR12" s="9">
        <v>0</v>
      </c>
      <c r="FS12" s="9">
        <v>0</v>
      </c>
      <c r="FT12" s="9">
        <v>10.632999999999999</v>
      </c>
      <c r="FU12" s="9">
        <v>4.88</v>
      </c>
      <c r="FV12" s="9">
        <v>5.7530000000000001</v>
      </c>
      <c r="FW12" s="9">
        <v>10.632999999999999</v>
      </c>
      <c r="FX12" s="9">
        <v>4.88</v>
      </c>
      <c r="FY12" s="9">
        <v>5.7530000000000001</v>
      </c>
      <c r="FZ12" s="9">
        <v>4.3220000000000001</v>
      </c>
      <c r="GA12" s="9">
        <v>1.2030000000000001</v>
      </c>
      <c r="GB12" s="9">
        <v>3.12</v>
      </c>
      <c r="GC12" s="9">
        <v>1.4990000000000001</v>
      </c>
      <c r="GD12" s="9">
        <v>1.0349999999999999</v>
      </c>
      <c r="GE12" s="9">
        <v>0.46400000000000002</v>
      </c>
      <c r="GF12" s="9">
        <v>3.7429999999999999</v>
      </c>
      <c r="GG12" s="9">
        <v>1.9590000000000001</v>
      </c>
      <c r="GH12" s="9">
        <v>1.784</v>
      </c>
      <c r="GI12" s="9">
        <v>0.72699999999999998</v>
      </c>
      <c r="GJ12" s="9">
        <v>0.34100000000000003</v>
      </c>
      <c r="GK12" s="9">
        <v>0.38600000000000001</v>
      </c>
      <c r="GL12" s="9">
        <v>0.34300000000000003</v>
      </c>
      <c r="GM12" s="9">
        <v>0.34300000000000003</v>
      </c>
      <c r="GN12" s="9">
        <v>0</v>
      </c>
      <c r="GO12" s="9">
        <v>0.34300000000000003</v>
      </c>
      <c r="GP12" s="9">
        <v>0.34300000000000003</v>
      </c>
      <c r="GQ12" s="9">
        <v>0</v>
      </c>
      <c r="GR12" s="9">
        <v>0</v>
      </c>
      <c r="GS12" s="9">
        <v>0</v>
      </c>
      <c r="GT12" s="9">
        <v>0</v>
      </c>
      <c r="GU12" s="9">
        <v>10.051</v>
      </c>
      <c r="GV12" s="9">
        <v>7.0110000000000001</v>
      </c>
      <c r="GW12" s="9">
        <v>3.0409999999999999</v>
      </c>
      <c r="GX12" s="9">
        <v>10.051</v>
      </c>
      <c r="GY12" s="9">
        <v>7.0110000000000001</v>
      </c>
      <c r="GZ12" s="9">
        <v>3.0409999999999999</v>
      </c>
      <c r="HA12" s="9">
        <v>1.8240000000000001</v>
      </c>
      <c r="HB12" s="9">
        <v>0.44500000000000001</v>
      </c>
      <c r="HC12" s="9">
        <v>1.379</v>
      </c>
      <c r="HD12" s="9">
        <v>2.2759999999999998</v>
      </c>
      <c r="HE12" s="9">
        <v>1.4219999999999999</v>
      </c>
      <c r="HF12" s="9">
        <v>0.85399999999999998</v>
      </c>
      <c r="HG12" s="9">
        <v>2.1909999999999998</v>
      </c>
      <c r="HH12" s="9">
        <v>1.77</v>
      </c>
      <c r="HI12" s="9">
        <v>0.42199999999999999</v>
      </c>
      <c r="HJ12" s="9">
        <v>2.1789999999999998</v>
      </c>
      <c r="HK12" s="9">
        <v>1.7929999999999999</v>
      </c>
      <c r="HL12" s="9">
        <v>0.38600000000000001</v>
      </c>
      <c r="HM12" s="9">
        <v>1.58</v>
      </c>
      <c r="HN12" s="9">
        <v>1.58</v>
      </c>
      <c r="HO12" s="9">
        <v>0</v>
      </c>
      <c r="HP12" s="9">
        <v>1.58</v>
      </c>
      <c r="HQ12" s="9">
        <v>1.58</v>
      </c>
      <c r="HR12" s="9">
        <v>0</v>
      </c>
      <c r="HS12" s="9">
        <v>0</v>
      </c>
      <c r="HT12" s="9">
        <v>0</v>
      </c>
      <c r="HU12" s="9">
        <v>0</v>
      </c>
      <c r="HV12" s="9">
        <v>4.2939999999999996</v>
      </c>
      <c r="HW12" s="9">
        <v>3.2850000000000001</v>
      </c>
      <c r="HX12" s="9">
        <v>1.01</v>
      </c>
      <c r="HY12" s="9">
        <v>4.2939999999999996</v>
      </c>
      <c r="HZ12" s="9">
        <v>3.2850000000000001</v>
      </c>
      <c r="IA12" s="9">
        <v>1.01</v>
      </c>
      <c r="IB12" s="9">
        <v>1.742</v>
      </c>
      <c r="IC12" s="9">
        <v>1.742</v>
      </c>
      <c r="ID12" s="9">
        <v>0</v>
      </c>
      <c r="IE12" s="9">
        <v>1.01</v>
      </c>
      <c r="IF12" s="9">
        <v>0</v>
      </c>
      <c r="IG12" s="9">
        <v>1.01</v>
      </c>
      <c r="IH12" s="9">
        <v>1.012</v>
      </c>
      <c r="II12" s="9">
        <v>1.012</v>
      </c>
      <c r="IJ12" s="9">
        <v>0</v>
      </c>
      <c r="IK12" s="9">
        <v>0</v>
      </c>
      <c r="IL12" s="9">
        <v>0</v>
      </c>
      <c r="IM12" s="9">
        <v>0</v>
      </c>
      <c r="IN12" s="9">
        <v>0.53</v>
      </c>
      <c r="IO12" s="9">
        <v>0.53</v>
      </c>
      <c r="IP12" s="9">
        <v>0</v>
      </c>
      <c r="IQ12" s="9">
        <v>0.53</v>
      </c>
    </row>
    <row r="13" spans="1:251">
      <c r="A13" s="10">
        <v>42767</v>
      </c>
      <c r="B13" s="9">
        <v>28.030999999999999</v>
      </c>
      <c r="C13" s="9">
        <v>13.398999999999999</v>
      </c>
      <c r="D13" s="9">
        <v>14.632</v>
      </c>
      <c r="E13" s="9">
        <v>13.183999999999999</v>
      </c>
      <c r="F13" s="9">
        <v>5.8949999999999996</v>
      </c>
      <c r="G13" s="9">
        <v>7.2889999999999997</v>
      </c>
      <c r="H13" s="9">
        <v>12.529</v>
      </c>
      <c r="I13" s="9">
        <v>5.5919999999999996</v>
      </c>
      <c r="J13" s="9">
        <v>6.9370000000000003</v>
      </c>
      <c r="K13" s="9">
        <v>0.65500000000000003</v>
      </c>
      <c r="L13" s="9">
        <v>0.30299999999999999</v>
      </c>
      <c r="M13" s="9">
        <v>0.35199999999999998</v>
      </c>
      <c r="N13" s="9">
        <v>38.337000000000003</v>
      </c>
      <c r="O13" s="9">
        <v>21.026</v>
      </c>
      <c r="P13" s="9">
        <v>17.311</v>
      </c>
      <c r="Q13" s="9">
        <v>37.984999999999999</v>
      </c>
      <c r="R13" s="9">
        <v>21.026</v>
      </c>
      <c r="S13" s="9">
        <v>16.959</v>
      </c>
      <c r="T13" s="9">
        <v>13.193</v>
      </c>
      <c r="U13" s="9">
        <v>7.5</v>
      </c>
      <c r="V13" s="9">
        <v>5.6929999999999996</v>
      </c>
      <c r="W13" s="9">
        <v>8.4120000000000008</v>
      </c>
      <c r="X13" s="9">
        <v>6.0060000000000002</v>
      </c>
      <c r="Y13" s="9">
        <v>2.4060000000000001</v>
      </c>
      <c r="Z13" s="9">
        <v>4.8789999999999996</v>
      </c>
      <c r="AA13" s="9">
        <v>2.1459999999999999</v>
      </c>
      <c r="AB13" s="9">
        <v>2.7330000000000001</v>
      </c>
      <c r="AC13" s="9">
        <v>6.79</v>
      </c>
      <c r="AD13" s="9">
        <v>3.3940000000000001</v>
      </c>
      <c r="AE13" s="9">
        <v>3.3959999999999999</v>
      </c>
      <c r="AF13" s="9">
        <v>5.0640000000000001</v>
      </c>
      <c r="AG13" s="9">
        <v>1.9790000000000001</v>
      </c>
      <c r="AH13" s="9">
        <v>3.0840000000000001</v>
      </c>
      <c r="AI13" s="9">
        <v>4.7110000000000003</v>
      </c>
      <c r="AJ13" s="9">
        <v>1.9790000000000001</v>
      </c>
      <c r="AK13" s="9">
        <v>2.7320000000000002</v>
      </c>
      <c r="AL13" s="9">
        <v>0.35199999999999998</v>
      </c>
      <c r="AM13" s="9">
        <v>0</v>
      </c>
      <c r="AN13" s="9">
        <v>0.35199999999999998</v>
      </c>
      <c r="AO13" s="9">
        <v>14.458</v>
      </c>
      <c r="AP13" s="9">
        <v>6.9829999999999997</v>
      </c>
      <c r="AQ13" s="9">
        <v>7.4749999999999996</v>
      </c>
      <c r="AR13" s="9">
        <v>14.458</v>
      </c>
      <c r="AS13" s="9">
        <v>6.9829999999999997</v>
      </c>
      <c r="AT13" s="9">
        <v>7.4749999999999996</v>
      </c>
      <c r="AU13" s="9">
        <v>5.0129999999999999</v>
      </c>
      <c r="AV13" s="9">
        <v>3.415</v>
      </c>
      <c r="AW13" s="9">
        <v>1.5980000000000001</v>
      </c>
      <c r="AX13" s="9">
        <v>4.173</v>
      </c>
      <c r="AY13" s="9">
        <v>2.2389999999999999</v>
      </c>
      <c r="AZ13" s="9">
        <v>1.9339999999999999</v>
      </c>
      <c r="BA13" s="9">
        <v>3.52</v>
      </c>
      <c r="BB13" s="9">
        <v>0.78</v>
      </c>
      <c r="BC13" s="9">
        <v>2.74</v>
      </c>
      <c r="BD13" s="9">
        <v>1.31</v>
      </c>
      <c r="BE13" s="9">
        <v>0.54900000000000004</v>
      </c>
      <c r="BF13" s="9">
        <v>0.76100000000000001</v>
      </c>
      <c r="BG13" s="9">
        <v>0.441</v>
      </c>
      <c r="BH13" s="9">
        <v>0</v>
      </c>
      <c r="BI13" s="9">
        <v>0.441</v>
      </c>
      <c r="BJ13" s="9">
        <v>0.441</v>
      </c>
      <c r="BK13" s="9">
        <v>0</v>
      </c>
      <c r="BL13" s="9">
        <v>0.441</v>
      </c>
      <c r="BM13" s="9">
        <v>0</v>
      </c>
      <c r="BN13" s="9">
        <v>0</v>
      </c>
      <c r="BO13" s="9">
        <v>0</v>
      </c>
      <c r="BP13" s="9">
        <v>10.198</v>
      </c>
      <c r="BQ13" s="9">
        <v>6.3579999999999997</v>
      </c>
      <c r="BR13" s="9">
        <v>3.8410000000000002</v>
      </c>
      <c r="BS13" s="9">
        <v>10.198</v>
      </c>
      <c r="BT13" s="9">
        <v>6.3579999999999997</v>
      </c>
      <c r="BU13" s="9">
        <v>3.8410000000000002</v>
      </c>
      <c r="BV13" s="9">
        <v>1.6639999999999999</v>
      </c>
      <c r="BW13" s="9">
        <v>1.6639999999999999</v>
      </c>
      <c r="BX13" s="9">
        <v>0</v>
      </c>
      <c r="BY13" s="9">
        <v>1.2549999999999999</v>
      </c>
      <c r="BZ13" s="9">
        <v>0.53200000000000003</v>
      </c>
      <c r="CA13" s="9">
        <v>0.72399999999999998</v>
      </c>
      <c r="CB13" s="9">
        <v>0</v>
      </c>
      <c r="CC13" s="9">
        <v>0</v>
      </c>
      <c r="CD13" s="9">
        <v>0</v>
      </c>
      <c r="CE13" s="9">
        <v>4.2789999999999999</v>
      </c>
      <c r="CF13" s="9">
        <v>1.5509999999999999</v>
      </c>
      <c r="CG13" s="9">
        <v>2.7269999999999999</v>
      </c>
      <c r="CH13" s="9">
        <v>3.0009999999999999</v>
      </c>
      <c r="CI13" s="9">
        <v>2.6110000000000002</v>
      </c>
      <c r="CJ13" s="9">
        <v>0.38900000000000001</v>
      </c>
      <c r="CK13" s="9">
        <v>3.0009999999999999</v>
      </c>
      <c r="CL13" s="9">
        <v>2.6110000000000002</v>
      </c>
      <c r="CM13" s="9">
        <v>0.38900000000000001</v>
      </c>
      <c r="CN13" s="9">
        <v>0</v>
      </c>
      <c r="CO13" s="9">
        <v>0</v>
      </c>
      <c r="CP13" s="9">
        <v>0</v>
      </c>
      <c r="CQ13" s="9">
        <v>1.131</v>
      </c>
      <c r="CR13" s="9">
        <v>1.131</v>
      </c>
      <c r="CS13" s="9">
        <v>0</v>
      </c>
      <c r="CT13" s="9">
        <v>1.131</v>
      </c>
      <c r="CU13" s="9">
        <v>1.131</v>
      </c>
      <c r="CV13" s="9">
        <v>0</v>
      </c>
      <c r="CW13" s="9">
        <v>1.131</v>
      </c>
      <c r="CX13" s="9">
        <v>1.131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9.0670000000000002</v>
      </c>
      <c r="DS13" s="9">
        <v>5.2270000000000003</v>
      </c>
      <c r="DT13" s="9">
        <v>3.8410000000000002</v>
      </c>
      <c r="DU13" s="9">
        <v>9.0670000000000002</v>
      </c>
      <c r="DV13" s="9">
        <v>5.2270000000000003</v>
      </c>
      <c r="DW13" s="9">
        <v>3.8410000000000002</v>
      </c>
      <c r="DX13" s="9">
        <v>0.53300000000000003</v>
      </c>
      <c r="DY13" s="9">
        <v>0.53300000000000003</v>
      </c>
      <c r="DZ13" s="9">
        <v>0</v>
      </c>
      <c r="EA13" s="9">
        <v>1.2549999999999999</v>
      </c>
      <c r="EB13" s="9">
        <v>0.53200000000000003</v>
      </c>
      <c r="EC13" s="9">
        <v>0.72399999999999998</v>
      </c>
      <c r="ED13" s="9">
        <v>0</v>
      </c>
      <c r="EE13" s="9">
        <v>0</v>
      </c>
      <c r="EF13" s="9">
        <v>0</v>
      </c>
      <c r="EG13" s="9">
        <v>4.2789999999999999</v>
      </c>
      <c r="EH13" s="9">
        <v>1.5509999999999999</v>
      </c>
      <c r="EI13" s="9">
        <v>2.7269999999999999</v>
      </c>
      <c r="EJ13" s="9">
        <v>3.0009999999999999</v>
      </c>
      <c r="EK13" s="9">
        <v>2.6110000000000002</v>
      </c>
      <c r="EL13" s="9">
        <v>0.38900000000000001</v>
      </c>
      <c r="EM13" s="9">
        <v>3.0009999999999999</v>
      </c>
      <c r="EN13" s="9">
        <v>2.6110000000000002</v>
      </c>
      <c r="EO13" s="9">
        <v>0.38900000000000001</v>
      </c>
      <c r="EP13" s="9">
        <v>0</v>
      </c>
      <c r="EQ13" s="9">
        <v>0</v>
      </c>
      <c r="ER13" s="9">
        <v>0</v>
      </c>
      <c r="ES13" s="9">
        <v>18.288</v>
      </c>
      <c r="ET13" s="9">
        <v>9.3209999999999997</v>
      </c>
      <c r="EU13" s="9">
        <v>8.9670000000000005</v>
      </c>
      <c r="EV13" s="9">
        <v>17.984999999999999</v>
      </c>
      <c r="EW13" s="9">
        <v>9.0169999999999995</v>
      </c>
      <c r="EX13" s="9">
        <v>8.9670000000000005</v>
      </c>
      <c r="EY13" s="9">
        <v>11.212</v>
      </c>
      <c r="EZ13" s="9">
        <v>6.8150000000000004</v>
      </c>
      <c r="FA13" s="9">
        <v>4.3959999999999999</v>
      </c>
      <c r="FB13" s="9">
        <v>1.7370000000000001</v>
      </c>
      <c r="FC13" s="9">
        <v>1.351</v>
      </c>
      <c r="FD13" s="9">
        <v>0.38700000000000001</v>
      </c>
      <c r="FE13" s="9">
        <v>3.8650000000000002</v>
      </c>
      <c r="FF13" s="9">
        <v>0.85199999999999998</v>
      </c>
      <c r="FG13" s="9">
        <v>3.0129999999999999</v>
      </c>
      <c r="FH13" s="9">
        <v>1.171</v>
      </c>
      <c r="FI13" s="9">
        <v>0</v>
      </c>
      <c r="FJ13" s="9">
        <v>1.171</v>
      </c>
      <c r="FK13" s="9">
        <v>0.30299999999999999</v>
      </c>
      <c r="FL13" s="9">
        <v>0.30299999999999999</v>
      </c>
      <c r="FM13" s="9">
        <v>0</v>
      </c>
      <c r="FN13" s="9">
        <v>0</v>
      </c>
      <c r="FO13" s="9">
        <v>0</v>
      </c>
      <c r="FP13" s="9">
        <v>0</v>
      </c>
      <c r="FQ13" s="9">
        <v>0.30299999999999999</v>
      </c>
      <c r="FR13" s="9">
        <v>0.30299999999999999</v>
      </c>
      <c r="FS13" s="9">
        <v>0</v>
      </c>
      <c r="FT13" s="9">
        <v>5.7409999999999997</v>
      </c>
      <c r="FU13" s="9">
        <v>3.3879999999999999</v>
      </c>
      <c r="FV13" s="9">
        <v>2.3530000000000002</v>
      </c>
      <c r="FW13" s="9">
        <v>5.7409999999999997</v>
      </c>
      <c r="FX13" s="9">
        <v>3.3879999999999999</v>
      </c>
      <c r="FY13" s="9">
        <v>2.3530000000000002</v>
      </c>
      <c r="FZ13" s="9">
        <v>2.706</v>
      </c>
      <c r="GA13" s="9">
        <v>1.569</v>
      </c>
      <c r="GB13" s="9">
        <v>1.137</v>
      </c>
      <c r="GC13" s="9">
        <v>0.39</v>
      </c>
      <c r="GD13" s="9">
        <v>0</v>
      </c>
      <c r="GE13" s="9">
        <v>0.39</v>
      </c>
      <c r="GF13" s="9">
        <v>1.4510000000000001</v>
      </c>
      <c r="GG13" s="9">
        <v>1.4510000000000001</v>
      </c>
      <c r="GH13" s="9">
        <v>0</v>
      </c>
      <c r="GI13" s="9">
        <v>0.66800000000000004</v>
      </c>
      <c r="GJ13" s="9">
        <v>0.36799999999999999</v>
      </c>
      <c r="GK13" s="9">
        <v>0.3</v>
      </c>
      <c r="GL13" s="9">
        <v>0.52600000000000002</v>
      </c>
      <c r="GM13" s="9">
        <v>0</v>
      </c>
      <c r="GN13" s="9">
        <v>0.52600000000000002</v>
      </c>
      <c r="GO13" s="9">
        <v>0.52600000000000002</v>
      </c>
      <c r="GP13" s="9">
        <v>0</v>
      </c>
      <c r="GQ13" s="9">
        <v>0.52600000000000002</v>
      </c>
      <c r="GR13" s="9">
        <v>0</v>
      </c>
      <c r="GS13" s="9">
        <v>0</v>
      </c>
      <c r="GT13" s="9">
        <v>0</v>
      </c>
      <c r="GU13" s="9">
        <v>13.922000000000001</v>
      </c>
      <c r="GV13" s="9">
        <v>8.2059999999999995</v>
      </c>
      <c r="GW13" s="9">
        <v>5.7160000000000002</v>
      </c>
      <c r="GX13" s="9">
        <v>13.922000000000001</v>
      </c>
      <c r="GY13" s="9">
        <v>8.2059999999999995</v>
      </c>
      <c r="GZ13" s="9">
        <v>5.7160000000000002</v>
      </c>
      <c r="HA13" s="9">
        <v>3.1139999999999999</v>
      </c>
      <c r="HB13" s="9">
        <v>1.8120000000000001</v>
      </c>
      <c r="HC13" s="9">
        <v>1.302</v>
      </c>
      <c r="HD13" s="9">
        <v>2.4350000000000001</v>
      </c>
      <c r="HE13" s="9">
        <v>1.42</v>
      </c>
      <c r="HF13" s="9">
        <v>1.0149999999999999</v>
      </c>
      <c r="HG13" s="9">
        <v>2.4689999999999999</v>
      </c>
      <c r="HH13" s="9">
        <v>1.6539999999999999</v>
      </c>
      <c r="HI13" s="9">
        <v>0.81599999999999995</v>
      </c>
      <c r="HJ13" s="9">
        <v>4.484</v>
      </c>
      <c r="HK13" s="9">
        <v>2.798</v>
      </c>
      <c r="HL13" s="9">
        <v>1.6859999999999999</v>
      </c>
      <c r="HM13" s="9">
        <v>1.419</v>
      </c>
      <c r="HN13" s="9">
        <v>0.52300000000000002</v>
      </c>
      <c r="HO13" s="9">
        <v>0.89700000000000002</v>
      </c>
      <c r="HP13" s="9">
        <v>1.419</v>
      </c>
      <c r="HQ13" s="9">
        <v>0.52300000000000002</v>
      </c>
      <c r="HR13" s="9">
        <v>0.89700000000000002</v>
      </c>
      <c r="HS13" s="9">
        <v>0</v>
      </c>
      <c r="HT13" s="9">
        <v>0</v>
      </c>
      <c r="HU13" s="9">
        <v>0</v>
      </c>
      <c r="HV13" s="9">
        <v>4.2229999999999999</v>
      </c>
      <c r="HW13" s="9">
        <v>0.91200000000000003</v>
      </c>
      <c r="HX13" s="9">
        <v>3.3109999999999999</v>
      </c>
      <c r="HY13" s="9">
        <v>4.2229999999999999</v>
      </c>
      <c r="HZ13" s="9">
        <v>0.91200000000000003</v>
      </c>
      <c r="IA13" s="9">
        <v>3.3109999999999999</v>
      </c>
      <c r="IB13" s="9">
        <v>2.0230000000000001</v>
      </c>
      <c r="IC13" s="9">
        <v>0.46200000000000002</v>
      </c>
      <c r="ID13" s="9">
        <v>1.5609999999999999</v>
      </c>
      <c r="IE13" s="9">
        <v>1.327</v>
      </c>
      <c r="IF13" s="9">
        <v>0.45</v>
      </c>
      <c r="IG13" s="9">
        <v>0.878</v>
      </c>
      <c r="IH13" s="9">
        <v>0.49099999999999999</v>
      </c>
      <c r="II13" s="9">
        <v>0</v>
      </c>
      <c r="IJ13" s="9">
        <v>0.49099999999999999</v>
      </c>
      <c r="IK13" s="9">
        <v>0</v>
      </c>
      <c r="IL13" s="9">
        <v>0</v>
      </c>
      <c r="IM13" s="9">
        <v>0</v>
      </c>
      <c r="IN13" s="9">
        <v>0.38100000000000001</v>
      </c>
      <c r="IO13" s="9">
        <v>0</v>
      </c>
      <c r="IP13" s="9">
        <v>0.38100000000000001</v>
      </c>
      <c r="IQ13" s="9">
        <v>0.38100000000000001</v>
      </c>
    </row>
    <row r="14" spans="1:251">
      <c r="A14" s="10">
        <v>43132</v>
      </c>
      <c r="B14" s="9">
        <v>17.59</v>
      </c>
      <c r="C14" s="9">
        <v>7.7880000000000003</v>
      </c>
      <c r="D14" s="9">
        <v>9.8030000000000008</v>
      </c>
      <c r="E14" s="9">
        <v>15.445</v>
      </c>
      <c r="F14" s="9">
        <v>9.9280000000000008</v>
      </c>
      <c r="G14" s="9">
        <v>5.5170000000000003</v>
      </c>
      <c r="H14" s="9">
        <v>12.641</v>
      </c>
      <c r="I14" s="9">
        <v>8.0660000000000007</v>
      </c>
      <c r="J14" s="9">
        <v>4.5750000000000002</v>
      </c>
      <c r="K14" s="9">
        <v>2.8039999999999998</v>
      </c>
      <c r="L14" s="9">
        <v>1.8620000000000001</v>
      </c>
      <c r="M14" s="9">
        <v>0.94199999999999995</v>
      </c>
      <c r="N14" s="9">
        <v>32.331000000000003</v>
      </c>
      <c r="O14" s="9">
        <v>14.63</v>
      </c>
      <c r="P14" s="9">
        <v>17.701000000000001</v>
      </c>
      <c r="Q14" s="9">
        <v>32.331000000000003</v>
      </c>
      <c r="R14" s="9">
        <v>14.63</v>
      </c>
      <c r="S14" s="9">
        <v>17.701000000000001</v>
      </c>
      <c r="T14" s="9">
        <v>18.018999999999998</v>
      </c>
      <c r="U14" s="9">
        <v>9.3559999999999999</v>
      </c>
      <c r="V14" s="9">
        <v>8.6639999999999997</v>
      </c>
      <c r="W14" s="9">
        <v>4.4550000000000001</v>
      </c>
      <c r="X14" s="9">
        <v>1.7829999999999999</v>
      </c>
      <c r="Y14" s="9">
        <v>2.673</v>
      </c>
      <c r="Z14" s="9">
        <v>5.3239999999999998</v>
      </c>
      <c r="AA14" s="9">
        <v>1.3029999999999999</v>
      </c>
      <c r="AB14" s="9">
        <v>4.0199999999999996</v>
      </c>
      <c r="AC14" s="9">
        <v>2.9529999999999998</v>
      </c>
      <c r="AD14" s="9">
        <v>2.1880000000000002</v>
      </c>
      <c r="AE14" s="9">
        <v>0.76500000000000001</v>
      </c>
      <c r="AF14" s="9">
        <v>1.58</v>
      </c>
      <c r="AG14" s="9">
        <v>0</v>
      </c>
      <c r="AH14" s="9">
        <v>1.58</v>
      </c>
      <c r="AI14" s="9">
        <v>1.58</v>
      </c>
      <c r="AJ14" s="9">
        <v>0</v>
      </c>
      <c r="AK14" s="9">
        <v>1.58</v>
      </c>
      <c r="AL14" s="9">
        <v>0</v>
      </c>
      <c r="AM14" s="9">
        <v>0</v>
      </c>
      <c r="AN14" s="9">
        <v>0</v>
      </c>
      <c r="AO14" s="9">
        <v>12.975</v>
      </c>
      <c r="AP14" s="9">
        <v>8.3219999999999992</v>
      </c>
      <c r="AQ14" s="9">
        <v>4.6529999999999996</v>
      </c>
      <c r="AR14" s="9">
        <v>12.975</v>
      </c>
      <c r="AS14" s="9">
        <v>8.3219999999999992</v>
      </c>
      <c r="AT14" s="9">
        <v>4.6529999999999996</v>
      </c>
      <c r="AU14" s="9">
        <v>5.5039999999999996</v>
      </c>
      <c r="AV14" s="9">
        <v>4.0599999999999996</v>
      </c>
      <c r="AW14" s="9">
        <v>1.4450000000000001</v>
      </c>
      <c r="AX14" s="9">
        <v>3.8860000000000001</v>
      </c>
      <c r="AY14" s="9">
        <v>2.492</v>
      </c>
      <c r="AZ14" s="9">
        <v>1.3939999999999999</v>
      </c>
      <c r="BA14" s="9">
        <v>1.615</v>
      </c>
      <c r="BB14" s="9">
        <v>0.91800000000000004</v>
      </c>
      <c r="BC14" s="9">
        <v>0.69699999999999995</v>
      </c>
      <c r="BD14" s="9">
        <v>0.68100000000000005</v>
      </c>
      <c r="BE14" s="9">
        <v>0</v>
      </c>
      <c r="BF14" s="9">
        <v>0.68100000000000005</v>
      </c>
      <c r="BG14" s="9">
        <v>1.29</v>
      </c>
      <c r="BH14" s="9">
        <v>0.85299999999999998</v>
      </c>
      <c r="BI14" s="9">
        <v>0.437</v>
      </c>
      <c r="BJ14" s="9">
        <v>1.29</v>
      </c>
      <c r="BK14" s="9">
        <v>0.85299999999999998</v>
      </c>
      <c r="BL14" s="9">
        <v>0.437</v>
      </c>
      <c r="BM14" s="9">
        <v>0</v>
      </c>
      <c r="BN14" s="9">
        <v>0</v>
      </c>
      <c r="BO14" s="9">
        <v>0</v>
      </c>
      <c r="BP14" s="9">
        <v>10.781000000000001</v>
      </c>
      <c r="BQ14" s="9">
        <v>7.31</v>
      </c>
      <c r="BR14" s="9">
        <v>3.4710000000000001</v>
      </c>
      <c r="BS14" s="9">
        <v>9.7850000000000001</v>
      </c>
      <c r="BT14" s="9">
        <v>6.3140000000000001</v>
      </c>
      <c r="BU14" s="9">
        <v>3.4710000000000001</v>
      </c>
      <c r="BV14" s="9">
        <v>1.9179999999999999</v>
      </c>
      <c r="BW14" s="9">
        <v>0.91700000000000004</v>
      </c>
      <c r="BX14" s="9">
        <v>1.0009999999999999</v>
      </c>
      <c r="BY14" s="9">
        <v>0.432</v>
      </c>
      <c r="BZ14" s="9">
        <v>0.432</v>
      </c>
      <c r="CA14" s="9">
        <v>0</v>
      </c>
      <c r="CB14" s="9">
        <v>1.0189999999999999</v>
      </c>
      <c r="CC14" s="9">
        <v>0.71199999999999997</v>
      </c>
      <c r="CD14" s="9">
        <v>0.308</v>
      </c>
      <c r="CE14" s="9">
        <v>2.3969999999999998</v>
      </c>
      <c r="CF14" s="9">
        <v>1.3580000000000001</v>
      </c>
      <c r="CG14" s="9">
        <v>1.0389999999999999</v>
      </c>
      <c r="CH14" s="9">
        <v>5.0149999999999997</v>
      </c>
      <c r="CI14" s="9">
        <v>3.891</v>
      </c>
      <c r="CJ14" s="9">
        <v>1.1240000000000001</v>
      </c>
      <c r="CK14" s="9">
        <v>4.0190000000000001</v>
      </c>
      <c r="CL14" s="9">
        <v>2.8940000000000001</v>
      </c>
      <c r="CM14" s="9">
        <v>1.1240000000000001</v>
      </c>
      <c r="CN14" s="9">
        <v>0.996</v>
      </c>
      <c r="CO14" s="9">
        <v>0.996</v>
      </c>
      <c r="CP14" s="9">
        <v>0</v>
      </c>
      <c r="CQ14" s="9">
        <v>2.35</v>
      </c>
      <c r="CR14" s="9">
        <v>1.349</v>
      </c>
      <c r="CS14" s="9">
        <v>1.0009999999999999</v>
      </c>
      <c r="CT14" s="9">
        <v>2.35</v>
      </c>
      <c r="CU14" s="9">
        <v>1.349</v>
      </c>
      <c r="CV14" s="9">
        <v>1.0009999999999999</v>
      </c>
      <c r="CW14" s="9">
        <v>1.9179999999999999</v>
      </c>
      <c r="CX14" s="9">
        <v>0.91700000000000004</v>
      </c>
      <c r="CY14" s="9">
        <v>1.0009999999999999</v>
      </c>
      <c r="CZ14" s="9">
        <v>0.432</v>
      </c>
      <c r="DA14" s="9">
        <v>0.432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8.4309999999999992</v>
      </c>
      <c r="DS14" s="9">
        <v>5.9610000000000003</v>
      </c>
      <c r="DT14" s="9">
        <v>2.4710000000000001</v>
      </c>
      <c r="DU14" s="9">
        <v>7.4349999999999996</v>
      </c>
      <c r="DV14" s="9">
        <v>4.9640000000000004</v>
      </c>
      <c r="DW14" s="9">
        <v>2.4710000000000001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1.0189999999999999</v>
      </c>
      <c r="EE14" s="9">
        <v>0.71199999999999997</v>
      </c>
      <c r="EF14" s="9">
        <v>0.308</v>
      </c>
      <c r="EG14" s="9">
        <v>2.3969999999999998</v>
      </c>
      <c r="EH14" s="9">
        <v>1.3580000000000001</v>
      </c>
      <c r="EI14" s="9">
        <v>1.0389999999999999</v>
      </c>
      <c r="EJ14" s="9">
        <v>5.0149999999999997</v>
      </c>
      <c r="EK14" s="9">
        <v>3.891</v>
      </c>
      <c r="EL14" s="9">
        <v>1.1240000000000001</v>
      </c>
      <c r="EM14" s="9">
        <v>4.0190000000000001</v>
      </c>
      <c r="EN14" s="9">
        <v>2.8940000000000001</v>
      </c>
      <c r="EO14" s="9">
        <v>1.1240000000000001</v>
      </c>
      <c r="EP14" s="9">
        <v>0.996</v>
      </c>
      <c r="EQ14" s="9">
        <v>0.996</v>
      </c>
      <c r="ER14" s="9">
        <v>0</v>
      </c>
      <c r="ES14" s="9">
        <v>18.234000000000002</v>
      </c>
      <c r="ET14" s="9">
        <v>8.1340000000000003</v>
      </c>
      <c r="EU14" s="9">
        <v>10.1</v>
      </c>
      <c r="EV14" s="9">
        <v>18.234000000000002</v>
      </c>
      <c r="EW14" s="9">
        <v>8.1340000000000003</v>
      </c>
      <c r="EX14" s="9">
        <v>10.1</v>
      </c>
      <c r="EY14" s="9">
        <v>10.24</v>
      </c>
      <c r="EZ14" s="9">
        <v>5.4749999999999996</v>
      </c>
      <c r="FA14" s="9">
        <v>4.7649999999999997</v>
      </c>
      <c r="FB14" s="9">
        <v>5.3310000000000004</v>
      </c>
      <c r="FC14" s="9">
        <v>2.1960000000000002</v>
      </c>
      <c r="FD14" s="9">
        <v>3.1360000000000001</v>
      </c>
      <c r="FE14" s="9">
        <v>1.2110000000000001</v>
      </c>
      <c r="FF14" s="9">
        <v>0.46300000000000002</v>
      </c>
      <c r="FG14" s="9">
        <v>0.748</v>
      </c>
      <c r="FH14" s="9">
        <v>1.452</v>
      </c>
      <c r="FI14" s="9">
        <v>0</v>
      </c>
      <c r="FJ14" s="9">
        <v>1.452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6.6710000000000003</v>
      </c>
      <c r="FU14" s="9">
        <v>3.5129999999999999</v>
      </c>
      <c r="FV14" s="9">
        <v>3.1579999999999999</v>
      </c>
      <c r="FW14" s="9">
        <v>5.5190000000000001</v>
      </c>
      <c r="FX14" s="9">
        <v>2.9119999999999999</v>
      </c>
      <c r="FY14" s="9">
        <v>2.6070000000000002</v>
      </c>
      <c r="FZ14" s="9">
        <v>2.528</v>
      </c>
      <c r="GA14" s="9">
        <v>0.79800000000000004</v>
      </c>
      <c r="GB14" s="9">
        <v>1.73</v>
      </c>
      <c r="GC14" s="9">
        <v>1.367</v>
      </c>
      <c r="GD14" s="9">
        <v>0.97</v>
      </c>
      <c r="GE14" s="9">
        <v>0.39700000000000002</v>
      </c>
      <c r="GF14" s="9">
        <v>0</v>
      </c>
      <c r="GG14" s="9">
        <v>0</v>
      </c>
      <c r="GH14" s="9">
        <v>0</v>
      </c>
      <c r="GI14" s="9">
        <v>1.26</v>
      </c>
      <c r="GJ14" s="9">
        <v>0.78</v>
      </c>
      <c r="GK14" s="9">
        <v>0.48</v>
      </c>
      <c r="GL14" s="9">
        <v>1.516</v>
      </c>
      <c r="GM14" s="9">
        <v>0.96599999999999997</v>
      </c>
      <c r="GN14" s="9">
        <v>0.55100000000000005</v>
      </c>
      <c r="GO14" s="9">
        <v>0.36499999999999999</v>
      </c>
      <c r="GP14" s="9">
        <v>0.36499999999999999</v>
      </c>
      <c r="GQ14" s="9">
        <v>0</v>
      </c>
      <c r="GR14" s="9">
        <v>1.1519999999999999</v>
      </c>
      <c r="GS14" s="9">
        <v>0.60099999999999998</v>
      </c>
      <c r="GT14" s="9">
        <v>0.55100000000000005</v>
      </c>
      <c r="GU14" s="9">
        <v>12.638</v>
      </c>
      <c r="GV14" s="9">
        <v>6.5609999999999999</v>
      </c>
      <c r="GW14" s="9">
        <v>6.077</v>
      </c>
      <c r="GX14" s="9">
        <v>11.981999999999999</v>
      </c>
      <c r="GY14" s="9">
        <v>6.2969999999999997</v>
      </c>
      <c r="GZ14" s="9">
        <v>5.6859999999999999</v>
      </c>
      <c r="HA14" s="9">
        <v>3.569</v>
      </c>
      <c r="HB14" s="9">
        <v>0.42399999999999999</v>
      </c>
      <c r="HC14" s="9">
        <v>3.145</v>
      </c>
      <c r="HD14" s="9">
        <v>2.133</v>
      </c>
      <c r="HE14" s="9">
        <v>1.593</v>
      </c>
      <c r="HF14" s="9">
        <v>0.54</v>
      </c>
      <c r="HG14" s="9">
        <v>3.2229999999999999</v>
      </c>
      <c r="HH14" s="9">
        <v>2.016</v>
      </c>
      <c r="HI14" s="9">
        <v>1.2070000000000001</v>
      </c>
      <c r="HJ14" s="9">
        <v>2.1579999999999999</v>
      </c>
      <c r="HK14" s="9">
        <v>1.3640000000000001</v>
      </c>
      <c r="HL14" s="9">
        <v>0.79400000000000004</v>
      </c>
      <c r="HM14" s="9">
        <v>1.5549999999999999</v>
      </c>
      <c r="HN14" s="9">
        <v>1.1639999999999999</v>
      </c>
      <c r="HO14" s="9">
        <v>0.39100000000000001</v>
      </c>
      <c r="HP14" s="9">
        <v>0.9</v>
      </c>
      <c r="HQ14" s="9">
        <v>0.9</v>
      </c>
      <c r="HR14" s="9">
        <v>0</v>
      </c>
      <c r="HS14" s="9">
        <v>0.65600000000000003</v>
      </c>
      <c r="HT14" s="9">
        <v>0.26400000000000001</v>
      </c>
      <c r="HU14" s="9">
        <v>0.39100000000000001</v>
      </c>
      <c r="HV14" s="9">
        <v>8.7750000000000004</v>
      </c>
      <c r="HW14" s="9">
        <v>4.4109999999999996</v>
      </c>
      <c r="HX14" s="9">
        <v>4.3639999999999999</v>
      </c>
      <c r="HY14" s="9">
        <v>8.7750000000000004</v>
      </c>
      <c r="HZ14" s="9">
        <v>4.4109999999999996</v>
      </c>
      <c r="IA14" s="9">
        <v>4.3639999999999999</v>
      </c>
      <c r="IB14" s="9">
        <v>3.2170000000000001</v>
      </c>
      <c r="IC14" s="9">
        <v>1.9830000000000001</v>
      </c>
      <c r="ID14" s="9">
        <v>1.234</v>
      </c>
      <c r="IE14" s="9">
        <v>1.9890000000000001</v>
      </c>
      <c r="IF14" s="9">
        <v>0.46400000000000002</v>
      </c>
      <c r="IG14" s="9">
        <v>1.5249999999999999</v>
      </c>
      <c r="IH14" s="9">
        <v>1.55</v>
      </c>
      <c r="II14" s="9">
        <v>1.222</v>
      </c>
      <c r="IJ14" s="9">
        <v>0.32700000000000001</v>
      </c>
      <c r="IK14" s="9">
        <v>1.595</v>
      </c>
      <c r="IL14" s="9">
        <v>0.317</v>
      </c>
      <c r="IM14" s="9">
        <v>1.278</v>
      </c>
      <c r="IN14" s="9">
        <v>0.42399999999999999</v>
      </c>
      <c r="IO14" s="9">
        <v>0.42399999999999999</v>
      </c>
      <c r="IP14" s="9">
        <v>0</v>
      </c>
      <c r="IQ14" s="9">
        <v>0.42399999999999999</v>
      </c>
    </row>
    <row r="15" spans="1:251">
      <c r="A15" s="10">
        <v>43497</v>
      </c>
      <c r="B15" s="9">
        <v>20.181999999999999</v>
      </c>
      <c r="C15" s="9">
        <v>8.1910000000000007</v>
      </c>
      <c r="D15" s="9">
        <v>11.991</v>
      </c>
      <c r="E15" s="9">
        <v>19.902000000000001</v>
      </c>
      <c r="F15" s="9">
        <v>9.3019999999999996</v>
      </c>
      <c r="G15" s="9">
        <v>10.6</v>
      </c>
      <c r="H15" s="9">
        <v>18.088000000000001</v>
      </c>
      <c r="I15" s="9">
        <v>7.87</v>
      </c>
      <c r="J15" s="9">
        <v>10.217000000000001</v>
      </c>
      <c r="K15" s="9">
        <v>1.8149999999999999</v>
      </c>
      <c r="L15" s="9">
        <v>1.4319999999999999</v>
      </c>
      <c r="M15" s="9">
        <v>0.38300000000000001</v>
      </c>
      <c r="N15" s="9">
        <v>24.613</v>
      </c>
      <c r="O15" s="9">
        <v>12.054</v>
      </c>
      <c r="P15" s="9">
        <v>12.558999999999999</v>
      </c>
      <c r="Q15" s="9">
        <v>24.613</v>
      </c>
      <c r="R15" s="9">
        <v>12.054</v>
      </c>
      <c r="S15" s="9">
        <v>12.558999999999999</v>
      </c>
      <c r="T15" s="9">
        <v>7.6040000000000001</v>
      </c>
      <c r="U15" s="9">
        <v>5.6210000000000004</v>
      </c>
      <c r="V15" s="9">
        <v>1.9830000000000001</v>
      </c>
      <c r="W15" s="9">
        <v>7.1260000000000003</v>
      </c>
      <c r="X15" s="9">
        <v>2.702</v>
      </c>
      <c r="Y15" s="9">
        <v>4.4249999999999998</v>
      </c>
      <c r="Z15" s="9">
        <v>3.53</v>
      </c>
      <c r="AA15" s="9">
        <v>0.97</v>
      </c>
      <c r="AB15" s="9">
        <v>2.56</v>
      </c>
      <c r="AC15" s="9">
        <v>3.1640000000000001</v>
      </c>
      <c r="AD15" s="9">
        <v>2.29</v>
      </c>
      <c r="AE15" s="9">
        <v>0.874</v>
      </c>
      <c r="AF15" s="9">
        <v>3.19</v>
      </c>
      <c r="AG15" s="9">
        <v>0.47299999999999998</v>
      </c>
      <c r="AH15" s="9">
        <v>2.7170000000000001</v>
      </c>
      <c r="AI15" s="9">
        <v>3.19</v>
      </c>
      <c r="AJ15" s="9">
        <v>0.47299999999999998</v>
      </c>
      <c r="AK15" s="9">
        <v>2.7170000000000001</v>
      </c>
      <c r="AL15" s="9">
        <v>0</v>
      </c>
      <c r="AM15" s="9">
        <v>0</v>
      </c>
      <c r="AN15" s="9">
        <v>0</v>
      </c>
      <c r="AO15" s="9">
        <v>11.483000000000001</v>
      </c>
      <c r="AP15" s="9">
        <v>7.173</v>
      </c>
      <c r="AQ15" s="9">
        <v>4.3099999999999996</v>
      </c>
      <c r="AR15" s="9">
        <v>11.483000000000001</v>
      </c>
      <c r="AS15" s="9">
        <v>7.173</v>
      </c>
      <c r="AT15" s="9">
        <v>4.3099999999999996</v>
      </c>
      <c r="AU15" s="9">
        <v>5.9189999999999996</v>
      </c>
      <c r="AV15" s="9">
        <v>3.46</v>
      </c>
      <c r="AW15" s="9">
        <v>2.4580000000000002</v>
      </c>
      <c r="AX15" s="9">
        <v>0.95799999999999996</v>
      </c>
      <c r="AY15" s="9">
        <v>0.95799999999999996</v>
      </c>
      <c r="AZ15" s="9">
        <v>0</v>
      </c>
      <c r="BA15" s="9">
        <v>2.9319999999999999</v>
      </c>
      <c r="BB15" s="9">
        <v>2.1749999999999998</v>
      </c>
      <c r="BC15" s="9">
        <v>0.75700000000000001</v>
      </c>
      <c r="BD15" s="9">
        <v>0.82899999999999996</v>
      </c>
      <c r="BE15" s="9">
        <v>0.45800000000000002</v>
      </c>
      <c r="BF15" s="9">
        <v>0.372</v>
      </c>
      <c r="BG15" s="9">
        <v>0.84599999999999997</v>
      </c>
      <c r="BH15" s="9">
        <v>0.122</v>
      </c>
      <c r="BI15" s="9">
        <v>0.72299999999999998</v>
      </c>
      <c r="BJ15" s="9">
        <v>0.84599999999999997</v>
      </c>
      <c r="BK15" s="9">
        <v>0.122</v>
      </c>
      <c r="BL15" s="9">
        <v>0.72299999999999998</v>
      </c>
      <c r="BM15" s="9">
        <v>0</v>
      </c>
      <c r="BN15" s="9">
        <v>0</v>
      </c>
      <c r="BO15" s="9">
        <v>0</v>
      </c>
      <c r="BP15" s="9">
        <v>11.929</v>
      </c>
      <c r="BQ15" s="9">
        <v>5.8849999999999998</v>
      </c>
      <c r="BR15" s="9">
        <v>6.0439999999999996</v>
      </c>
      <c r="BS15" s="9">
        <v>11.114000000000001</v>
      </c>
      <c r="BT15" s="9">
        <v>5.4530000000000003</v>
      </c>
      <c r="BU15" s="9">
        <v>5.6609999999999996</v>
      </c>
      <c r="BV15" s="9">
        <v>3.3180000000000001</v>
      </c>
      <c r="BW15" s="9">
        <v>1.389</v>
      </c>
      <c r="BX15" s="9">
        <v>1.929</v>
      </c>
      <c r="BY15" s="9">
        <v>0</v>
      </c>
      <c r="BZ15" s="9">
        <v>0</v>
      </c>
      <c r="CA15" s="9">
        <v>0</v>
      </c>
      <c r="CB15" s="9">
        <v>0.90200000000000002</v>
      </c>
      <c r="CC15" s="9">
        <v>0</v>
      </c>
      <c r="CD15" s="9">
        <v>0.90200000000000002</v>
      </c>
      <c r="CE15" s="9">
        <v>1.2070000000000001</v>
      </c>
      <c r="CF15" s="9">
        <v>0.63300000000000001</v>
      </c>
      <c r="CG15" s="9">
        <v>0.57399999999999995</v>
      </c>
      <c r="CH15" s="9">
        <v>6.5019999999999998</v>
      </c>
      <c r="CI15" s="9">
        <v>3.863</v>
      </c>
      <c r="CJ15" s="9">
        <v>2.6389999999999998</v>
      </c>
      <c r="CK15" s="9">
        <v>5.6870000000000003</v>
      </c>
      <c r="CL15" s="9">
        <v>3.431</v>
      </c>
      <c r="CM15" s="9">
        <v>2.2559999999999998</v>
      </c>
      <c r="CN15" s="9">
        <v>0.81499999999999995</v>
      </c>
      <c r="CO15" s="9">
        <v>0.432</v>
      </c>
      <c r="CP15" s="9">
        <v>0.38300000000000001</v>
      </c>
      <c r="CQ15" s="9">
        <v>2.9449999999999998</v>
      </c>
      <c r="CR15" s="9">
        <v>1.016</v>
      </c>
      <c r="CS15" s="9">
        <v>1.929</v>
      </c>
      <c r="CT15" s="9">
        <v>2.9449999999999998</v>
      </c>
      <c r="CU15" s="9">
        <v>1.016</v>
      </c>
      <c r="CV15" s="9">
        <v>1.929</v>
      </c>
      <c r="CW15" s="9">
        <v>2.9449999999999998</v>
      </c>
      <c r="CX15" s="9">
        <v>1.016</v>
      </c>
      <c r="CY15" s="9">
        <v>1.929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8.984</v>
      </c>
      <c r="DS15" s="9">
        <v>4.8689999999999998</v>
      </c>
      <c r="DT15" s="9">
        <v>4.1150000000000002</v>
      </c>
      <c r="DU15" s="9">
        <v>8.1690000000000005</v>
      </c>
      <c r="DV15" s="9">
        <v>4.4370000000000003</v>
      </c>
      <c r="DW15" s="9">
        <v>3.7330000000000001</v>
      </c>
      <c r="DX15" s="9">
        <v>0.373</v>
      </c>
      <c r="DY15" s="9">
        <v>0.373</v>
      </c>
      <c r="DZ15" s="9">
        <v>0</v>
      </c>
      <c r="EA15" s="9">
        <v>0</v>
      </c>
      <c r="EB15" s="9">
        <v>0</v>
      </c>
      <c r="EC15" s="9">
        <v>0</v>
      </c>
      <c r="ED15" s="9">
        <v>0.90200000000000002</v>
      </c>
      <c r="EE15" s="9">
        <v>0</v>
      </c>
      <c r="EF15" s="9">
        <v>0.90200000000000002</v>
      </c>
      <c r="EG15" s="9">
        <v>1.2070000000000001</v>
      </c>
      <c r="EH15" s="9">
        <v>0.63300000000000001</v>
      </c>
      <c r="EI15" s="9">
        <v>0.57399999999999995</v>
      </c>
      <c r="EJ15" s="9">
        <v>6.5019999999999998</v>
      </c>
      <c r="EK15" s="9">
        <v>3.863</v>
      </c>
      <c r="EL15" s="9">
        <v>2.6389999999999998</v>
      </c>
      <c r="EM15" s="9">
        <v>5.6870000000000003</v>
      </c>
      <c r="EN15" s="9">
        <v>3.431</v>
      </c>
      <c r="EO15" s="9">
        <v>2.2559999999999998</v>
      </c>
      <c r="EP15" s="9">
        <v>0.81499999999999995</v>
      </c>
      <c r="EQ15" s="9">
        <v>0.432</v>
      </c>
      <c r="ER15" s="9">
        <v>0.38300000000000001</v>
      </c>
      <c r="ES15" s="9">
        <v>9.1150000000000002</v>
      </c>
      <c r="ET15" s="9">
        <v>5.3710000000000004</v>
      </c>
      <c r="EU15" s="9">
        <v>3.7440000000000002</v>
      </c>
      <c r="EV15" s="9">
        <v>8.8719999999999999</v>
      </c>
      <c r="EW15" s="9">
        <v>5.1280000000000001</v>
      </c>
      <c r="EX15" s="9">
        <v>3.7440000000000002</v>
      </c>
      <c r="EY15" s="9">
        <v>4.8029999999999999</v>
      </c>
      <c r="EZ15" s="9">
        <v>3.5489999999999999</v>
      </c>
      <c r="FA15" s="9">
        <v>1.2529999999999999</v>
      </c>
      <c r="FB15" s="9">
        <v>2.3199999999999998</v>
      </c>
      <c r="FC15" s="9">
        <v>1.579</v>
      </c>
      <c r="FD15" s="9">
        <v>0.74099999999999999</v>
      </c>
      <c r="FE15" s="9">
        <v>0.40799999999999997</v>
      </c>
      <c r="FF15" s="9">
        <v>0</v>
      </c>
      <c r="FG15" s="9">
        <v>0.40799999999999997</v>
      </c>
      <c r="FH15" s="9">
        <v>0.94299999999999995</v>
      </c>
      <c r="FI15" s="9">
        <v>0</v>
      </c>
      <c r="FJ15" s="9">
        <v>0.94299999999999995</v>
      </c>
      <c r="FK15" s="9">
        <v>0.64100000000000001</v>
      </c>
      <c r="FL15" s="9">
        <v>0.24299999999999999</v>
      </c>
      <c r="FM15" s="9">
        <v>0.39800000000000002</v>
      </c>
      <c r="FN15" s="9">
        <v>0.39800000000000002</v>
      </c>
      <c r="FO15" s="9">
        <v>0</v>
      </c>
      <c r="FP15" s="9">
        <v>0.39800000000000002</v>
      </c>
      <c r="FQ15" s="9">
        <v>0.24299999999999999</v>
      </c>
      <c r="FR15" s="9">
        <v>0.24299999999999999</v>
      </c>
      <c r="FS15" s="9">
        <v>0</v>
      </c>
      <c r="FT15" s="9">
        <v>4.931</v>
      </c>
      <c r="FU15" s="9">
        <v>3.01</v>
      </c>
      <c r="FV15" s="9">
        <v>1.92</v>
      </c>
      <c r="FW15" s="9">
        <v>4.931</v>
      </c>
      <c r="FX15" s="9">
        <v>3.01</v>
      </c>
      <c r="FY15" s="9">
        <v>1.92</v>
      </c>
      <c r="FZ15" s="9">
        <v>0.94</v>
      </c>
      <c r="GA15" s="9">
        <v>0.33700000000000002</v>
      </c>
      <c r="GB15" s="9">
        <v>0.60299999999999998</v>
      </c>
      <c r="GC15" s="9">
        <v>2.6669999999999998</v>
      </c>
      <c r="GD15" s="9">
        <v>2.12</v>
      </c>
      <c r="GE15" s="9">
        <v>0.54700000000000004</v>
      </c>
      <c r="GF15" s="9">
        <v>0.44800000000000001</v>
      </c>
      <c r="GG15" s="9">
        <v>0</v>
      </c>
      <c r="GH15" s="9">
        <v>0.44800000000000001</v>
      </c>
      <c r="GI15" s="9">
        <v>0.68300000000000005</v>
      </c>
      <c r="GJ15" s="9">
        <v>0.55300000000000005</v>
      </c>
      <c r="GK15" s="9">
        <v>0.13</v>
      </c>
      <c r="GL15" s="9">
        <v>0.192</v>
      </c>
      <c r="GM15" s="9">
        <v>0</v>
      </c>
      <c r="GN15" s="9">
        <v>0.192</v>
      </c>
      <c r="GO15" s="9">
        <v>0.192</v>
      </c>
      <c r="GP15" s="9">
        <v>0</v>
      </c>
      <c r="GQ15" s="9">
        <v>0.192</v>
      </c>
      <c r="GR15" s="9">
        <v>0</v>
      </c>
      <c r="GS15" s="9">
        <v>0</v>
      </c>
      <c r="GT15" s="9">
        <v>0</v>
      </c>
      <c r="GU15" s="9">
        <v>10.507999999999999</v>
      </c>
      <c r="GV15" s="9">
        <v>3.6850000000000001</v>
      </c>
      <c r="GW15" s="9">
        <v>6.8230000000000004</v>
      </c>
      <c r="GX15" s="9">
        <v>10.507999999999999</v>
      </c>
      <c r="GY15" s="9">
        <v>3.6850000000000001</v>
      </c>
      <c r="GZ15" s="9">
        <v>6.8230000000000004</v>
      </c>
      <c r="HA15" s="9">
        <v>1.6579999999999999</v>
      </c>
      <c r="HB15" s="9">
        <v>0</v>
      </c>
      <c r="HC15" s="9">
        <v>1.6579999999999999</v>
      </c>
      <c r="HD15" s="9">
        <v>1.605</v>
      </c>
      <c r="HE15" s="9">
        <v>1.071</v>
      </c>
      <c r="HF15" s="9">
        <v>0.53500000000000003</v>
      </c>
      <c r="HG15" s="9">
        <v>1.353</v>
      </c>
      <c r="HH15" s="9">
        <v>0</v>
      </c>
      <c r="HI15" s="9">
        <v>1.353</v>
      </c>
      <c r="HJ15" s="9">
        <v>3.9540000000000002</v>
      </c>
      <c r="HK15" s="9">
        <v>2.11</v>
      </c>
      <c r="HL15" s="9">
        <v>1.8440000000000001</v>
      </c>
      <c r="HM15" s="9">
        <v>1.9370000000000001</v>
      </c>
      <c r="HN15" s="9">
        <v>0.505</v>
      </c>
      <c r="HO15" s="9">
        <v>1.4330000000000001</v>
      </c>
      <c r="HP15" s="9">
        <v>1.9370000000000001</v>
      </c>
      <c r="HQ15" s="9">
        <v>0.505</v>
      </c>
      <c r="HR15" s="9">
        <v>1.4330000000000001</v>
      </c>
      <c r="HS15" s="9">
        <v>0</v>
      </c>
      <c r="HT15" s="9">
        <v>0</v>
      </c>
      <c r="HU15" s="9">
        <v>0</v>
      </c>
      <c r="HV15" s="9">
        <v>7.4480000000000004</v>
      </c>
      <c r="HW15" s="9">
        <v>4.5599999999999996</v>
      </c>
      <c r="HX15" s="9">
        <v>2.887</v>
      </c>
      <c r="HY15" s="9">
        <v>7.4480000000000004</v>
      </c>
      <c r="HZ15" s="9">
        <v>4.5599999999999996</v>
      </c>
      <c r="IA15" s="9">
        <v>2.887</v>
      </c>
      <c r="IB15" s="9">
        <v>2.9390000000000001</v>
      </c>
      <c r="IC15" s="9">
        <v>1.748</v>
      </c>
      <c r="ID15" s="9">
        <v>1.1910000000000001</v>
      </c>
      <c r="IE15" s="9">
        <v>1.157</v>
      </c>
      <c r="IF15" s="9">
        <v>1.157</v>
      </c>
      <c r="IG15" s="9">
        <v>0</v>
      </c>
      <c r="IH15" s="9">
        <v>2.6850000000000001</v>
      </c>
      <c r="II15" s="9">
        <v>1.6559999999999999</v>
      </c>
      <c r="IJ15" s="9">
        <v>1.0289999999999999</v>
      </c>
      <c r="IK15" s="9">
        <v>0.66800000000000004</v>
      </c>
      <c r="IL15" s="9">
        <v>0</v>
      </c>
      <c r="IM15" s="9">
        <v>0.66800000000000004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13.986000000000001</v>
      </c>
      <c r="C16" s="9">
        <v>8.2509999999999994</v>
      </c>
      <c r="D16" s="9">
        <v>5.734</v>
      </c>
      <c r="E16" s="9">
        <v>16.285</v>
      </c>
      <c r="F16" s="9">
        <v>8.8640000000000008</v>
      </c>
      <c r="G16" s="9">
        <v>7.4210000000000003</v>
      </c>
      <c r="H16" s="9">
        <v>16.285</v>
      </c>
      <c r="I16" s="9">
        <v>8.8640000000000008</v>
      </c>
      <c r="J16" s="9">
        <v>7.4210000000000003</v>
      </c>
      <c r="K16" s="9">
        <v>0</v>
      </c>
      <c r="L16" s="9">
        <v>0</v>
      </c>
      <c r="M16" s="9">
        <v>0</v>
      </c>
      <c r="N16" s="9">
        <v>28.818000000000001</v>
      </c>
      <c r="O16" s="9">
        <v>17.827000000000002</v>
      </c>
      <c r="P16" s="9">
        <v>10.991</v>
      </c>
      <c r="Q16" s="9">
        <v>28.818000000000001</v>
      </c>
      <c r="R16" s="9">
        <v>17.827000000000002</v>
      </c>
      <c r="S16" s="9">
        <v>10.991</v>
      </c>
      <c r="T16" s="9">
        <v>13.675000000000001</v>
      </c>
      <c r="U16" s="9">
        <v>8.8059999999999992</v>
      </c>
      <c r="V16" s="9">
        <v>4.8689999999999998</v>
      </c>
      <c r="W16" s="9">
        <v>4.6719999999999997</v>
      </c>
      <c r="X16" s="9">
        <v>2.9609999999999999</v>
      </c>
      <c r="Y16" s="9">
        <v>1.7110000000000001</v>
      </c>
      <c r="Z16" s="9">
        <v>6.851</v>
      </c>
      <c r="AA16" s="9">
        <v>3.9359999999999999</v>
      </c>
      <c r="AB16" s="9">
        <v>2.915</v>
      </c>
      <c r="AC16" s="9">
        <v>2.0720000000000001</v>
      </c>
      <c r="AD16" s="9">
        <v>1.097</v>
      </c>
      <c r="AE16" s="9">
        <v>0.97599999999999998</v>
      </c>
      <c r="AF16" s="9">
        <v>1.548</v>
      </c>
      <c r="AG16" s="9">
        <v>1.0269999999999999</v>
      </c>
      <c r="AH16" s="9">
        <v>0.52100000000000002</v>
      </c>
      <c r="AI16" s="9">
        <v>1.548</v>
      </c>
      <c r="AJ16" s="9">
        <v>1.0269999999999999</v>
      </c>
      <c r="AK16" s="9">
        <v>0.52100000000000002</v>
      </c>
      <c r="AL16" s="9">
        <v>0</v>
      </c>
      <c r="AM16" s="9">
        <v>0</v>
      </c>
      <c r="AN16" s="9">
        <v>0</v>
      </c>
      <c r="AO16" s="9">
        <v>12.917999999999999</v>
      </c>
      <c r="AP16" s="9">
        <v>8.0630000000000006</v>
      </c>
      <c r="AQ16" s="9">
        <v>4.8559999999999999</v>
      </c>
      <c r="AR16" s="9">
        <v>12.917999999999999</v>
      </c>
      <c r="AS16" s="9">
        <v>8.0630000000000006</v>
      </c>
      <c r="AT16" s="9">
        <v>4.8559999999999999</v>
      </c>
      <c r="AU16" s="9">
        <v>7.1390000000000002</v>
      </c>
      <c r="AV16" s="9">
        <v>4.3659999999999997</v>
      </c>
      <c r="AW16" s="9">
        <v>2.7719999999999998</v>
      </c>
      <c r="AX16" s="9">
        <v>3.3839999999999999</v>
      </c>
      <c r="AY16" s="9">
        <v>2.4580000000000002</v>
      </c>
      <c r="AZ16" s="9">
        <v>0.92700000000000005</v>
      </c>
      <c r="BA16" s="9">
        <v>0.91300000000000003</v>
      </c>
      <c r="BB16" s="9">
        <v>0.59099999999999997</v>
      </c>
      <c r="BC16" s="9">
        <v>0.32200000000000001</v>
      </c>
      <c r="BD16" s="9">
        <v>0.83499999999999996</v>
      </c>
      <c r="BE16" s="9">
        <v>0</v>
      </c>
      <c r="BF16" s="9">
        <v>0.83499999999999996</v>
      </c>
      <c r="BG16" s="9">
        <v>0.64700000000000002</v>
      </c>
      <c r="BH16" s="9">
        <v>0.64700000000000002</v>
      </c>
      <c r="BI16" s="9">
        <v>0</v>
      </c>
      <c r="BJ16" s="9">
        <v>0.64700000000000002</v>
      </c>
      <c r="BK16" s="9">
        <v>0.64700000000000002</v>
      </c>
      <c r="BL16" s="9">
        <v>0</v>
      </c>
      <c r="BM16" s="9">
        <v>0</v>
      </c>
      <c r="BN16" s="9">
        <v>0</v>
      </c>
      <c r="BO16" s="9">
        <v>0</v>
      </c>
      <c r="BP16" s="9">
        <v>10.733000000000001</v>
      </c>
      <c r="BQ16" s="9">
        <v>5.88</v>
      </c>
      <c r="BR16" s="9">
        <v>4.8540000000000001</v>
      </c>
      <c r="BS16" s="9">
        <v>10.733000000000001</v>
      </c>
      <c r="BT16" s="9">
        <v>5.88</v>
      </c>
      <c r="BU16" s="9">
        <v>4.8540000000000001</v>
      </c>
      <c r="BV16" s="9">
        <v>3</v>
      </c>
      <c r="BW16" s="9">
        <v>1.7589999999999999</v>
      </c>
      <c r="BX16" s="9">
        <v>1.2410000000000001</v>
      </c>
      <c r="BY16" s="9">
        <v>1.2909999999999999</v>
      </c>
      <c r="BZ16" s="9">
        <v>0.68400000000000005</v>
      </c>
      <c r="CA16" s="9">
        <v>0.60699999999999998</v>
      </c>
      <c r="CB16" s="9">
        <v>0.30599999999999999</v>
      </c>
      <c r="CC16" s="9">
        <v>0</v>
      </c>
      <c r="CD16" s="9">
        <v>0.30599999999999999</v>
      </c>
      <c r="CE16" s="9">
        <v>1.6339999999999999</v>
      </c>
      <c r="CF16" s="9">
        <v>1.1579999999999999</v>
      </c>
      <c r="CG16" s="9">
        <v>0.47599999999999998</v>
      </c>
      <c r="CH16" s="9">
        <v>4.5030000000000001</v>
      </c>
      <c r="CI16" s="9">
        <v>2.2789999999999999</v>
      </c>
      <c r="CJ16" s="9">
        <v>2.2240000000000002</v>
      </c>
      <c r="CK16" s="9">
        <v>4.5030000000000001</v>
      </c>
      <c r="CL16" s="9">
        <v>2.2789999999999999</v>
      </c>
      <c r="CM16" s="9">
        <v>2.2240000000000002</v>
      </c>
      <c r="CN16" s="9">
        <v>0</v>
      </c>
      <c r="CO16" s="9">
        <v>0</v>
      </c>
      <c r="CP16" s="9">
        <v>0</v>
      </c>
      <c r="CQ16" s="9">
        <v>2.573</v>
      </c>
      <c r="CR16" s="9">
        <v>2.089</v>
      </c>
      <c r="CS16" s="9">
        <v>0.48399999999999999</v>
      </c>
      <c r="CT16" s="9">
        <v>2.573</v>
      </c>
      <c r="CU16" s="9">
        <v>2.089</v>
      </c>
      <c r="CV16" s="9">
        <v>0.48399999999999999</v>
      </c>
      <c r="CW16" s="9">
        <v>1.889</v>
      </c>
      <c r="CX16" s="9">
        <v>1.405</v>
      </c>
      <c r="CY16" s="9">
        <v>0.48399999999999999</v>
      </c>
      <c r="CZ16" s="9">
        <v>0.68400000000000005</v>
      </c>
      <c r="DA16" s="9">
        <v>0.68400000000000005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8.16</v>
      </c>
      <c r="DS16" s="9">
        <v>3.7909999999999999</v>
      </c>
      <c r="DT16" s="9">
        <v>4.3689999999999998</v>
      </c>
      <c r="DU16" s="9">
        <v>8.16</v>
      </c>
      <c r="DV16" s="9">
        <v>3.7909999999999999</v>
      </c>
      <c r="DW16" s="9">
        <v>4.3689999999999998</v>
      </c>
      <c r="DX16" s="9">
        <v>1.111</v>
      </c>
      <c r="DY16" s="9">
        <v>0.35399999999999998</v>
      </c>
      <c r="DZ16" s="9">
        <v>0.75700000000000001</v>
      </c>
      <c r="EA16" s="9">
        <v>0.60699999999999998</v>
      </c>
      <c r="EB16" s="9">
        <v>0</v>
      </c>
      <c r="EC16" s="9">
        <v>0.60699999999999998</v>
      </c>
      <c r="ED16" s="9">
        <v>0.30599999999999999</v>
      </c>
      <c r="EE16" s="9">
        <v>0</v>
      </c>
      <c r="EF16" s="9">
        <v>0.30599999999999999</v>
      </c>
      <c r="EG16" s="9">
        <v>1.6339999999999999</v>
      </c>
      <c r="EH16" s="9">
        <v>1.1579999999999999</v>
      </c>
      <c r="EI16" s="9">
        <v>0.47599999999999998</v>
      </c>
      <c r="EJ16" s="9">
        <v>4.5030000000000001</v>
      </c>
      <c r="EK16" s="9">
        <v>2.2789999999999999</v>
      </c>
      <c r="EL16" s="9">
        <v>2.2240000000000002</v>
      </c>
      <c r="EM16" s="9">
        <v>4.5030000000000001</v>
      </c>
      <c r="EN16" s="9">
        <v>2.2789999999999999</v>
      </c>
      <c r="EO16" s="9">
        <v>2.2240000000000002</v>
      </c>
      <c r="EP16" s="9">
        <v>0</v>
      </c>
      <c r="EQ16" s="9">
        <v>0</v>
      </c>
      <c r="ER16" s="9">
        <v>0</v>
      </c>
      <c r="ES16" s="9">
        <v>13.391</v>
      </c>
      <c r="ET16" s="9">
        <v>7.6849999999999996</v>
      </c>
      <c r="EU16" s="9">
        <v>5.7060000000000004</v>
      </c>
      <c r="EV16" s="9">
        <v>13.391</v>
      </c>
      <c r="EW16" s="9">
        <v>7.6849999999999996</v>
      </c>
      <c r="EX16" s="9">
        <v>5.7060000000000004</v>
      </c>
      <c r="EY16" s="9">
        <v>9.6869999999999994</v>
      </c>
      <c r="EZ16" s="9">
        <v>5.8879999999999999</v>
      </c>
      <c r="FA16" s="9">
        <v>3.7989999999999999</v>
      </c>
      <c r="FB16" s="9">
        <v>2.39</v>
      </c>
      <c r="FC16" s="9">
        <v>1.796</v>
      </c>
      <c r="FD16" s="9">
        <v>0.59299999999999997</v>
      </c>
      <c r="FE16" s="9">
        <v>0.90700000000000003</v>
      </c>
      <c r="FF16" s="9">
        <v>0</v>
      </c>
      <c r="FG16" s="9">
        <v>0.90700000000000003</v>
      </c>
      <c r="FH16" s="9">
        <v>0.40699999999999997</v>
      </c>
      <c r="FI16" s="9">
        <v>0</v>
      </c>
      <c r="FJ16" s="9">
        <v>0.40699999999999997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6.069</v>
      </c>
      <c r="FU16" s="9">
        <v>2.8650000000000002</v>
      </c>
      <c r="FV16" s="9">
        <v>3.2040000000000002</v>
      </c>
      <c r="FW16" s="9">
        <v>6.069</v>
      </c>
      <c r="FX16" s="9">
        <v>2.8650000000000002</v>
      </c>
      <c r="FY16" s="9">
        <v>3.2040000000000002</v>
      </c>
      <c r="FZ16" s="9">
        <v>4.7110000000000003</v>
      </c>
      <c r="GA16" s="9">
        <v>1.948</v>
      </c>
      <c r="GB16" s="9">
        <v>2.7639999999999998</v>
      </c>
      <c r="GC16" s="9">
        <v>0</v>
      </c>
      <c r="GD16" s="9">
        <v>0</v>
      </c>
      <c r="GE16" s="9">
        <v>0</v>
      </c>
      <c r="GF16" s="9">
        <v>0.91700000000000004</v>
      </c>
      <c r="GG16" s="9">
        <v>0.91700000000000004</v>
      </c>
      <c r="GH16" s="9">
        <v>0</v>
      </c>
      <c r="GI16" s="9">
        <v>0.441</v>
      </c>
      <c r="GJ16" s="9">
        <v>0</v>
      </c>
      <c r="GK16" s="9">
        <v>0.441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8.4949999999999992</v>
      </c>
      <c r="GV16" s="9">
        <v>5.6859999999999999</v>
      </c>
      <c r="GW16" s="9">
        <v>2.8090000000000002</v>
      </c>
      <c r="GX16" s="9">
        <v>8.4949999999999992</v>
      </c>
      <c r="GY16" s="9">
        <v>5.6859999999999999</v>
      </c>
      <c r="GZ16" s="9">
        <v>2.8090000000000002</v>
      </c>
      <c r="HA16" s="9">
        <v>3.0760000000000001</v>
      </c>
      <c r="HB16" s="9">
        <v>2.3220000000000001</v>
      </c>
      <c r="HC16" s="9">
        <v>0.754</v>
      </c>
      <c r="HD16" s="9">
        <v>0</v>
      </c>
      <c r="HE16" s="9">
        <v>0</v>
      </c>
      <c r="HF16" s="9">
        <v>0</v>
      </c>
      <c r="HG16" s="9">
        <v>0.78900000000000003</v>
      </c>
      <c r="HH16" s="9">
        <v>0</v>
      </c>
      <c r="HI16" s="9">
        <v>0.78900000000000003</v>
      </c>
      <c r="HJ16" s="9">
        <v>1.6459999999999999</v>
      </c>
      <c r="HK16" s="9">
        <v>1.6459999999999999</v>
      </c>
      <c r="HL16" s="9">
        <v>0</v>
      </c>
      <c r="HM16" s="9">
        <v>2.9849999999999999</v>
      </c>
      <c r="HN16" s="9">
        <v>1.718</v>
      </c>
      <c r="HO16" s="9">
        <v>1.2669999999999999</v>
      </c>
      <c r="HP16" s="9">
        <v>2.9849999999999999</v>
      </c>
      <c r="HQ16" s="9">
        <v>1.718</v>
      </c>
      <c r="HR16" s="9">
        <v>1.2669999999999999</v>
      </c>
      <c r="HS16" s="9">
        <v>0</v>
      </c>
      <c r="HT16" s="9">
        <v>0</v>
      </c>
      <c r="HU16" s="9">
        <v>0</v>
      </c>
      <c r="HV16" s="9">
        <v>4.0030000000000001</v>
      </c>
      <c r="HW16" s="9">
        <v>3.6669999999999998</v>
      </c>
      <c r="HX16" s="9">
        <v>0.33600000000000002</v>
      </c>
      <c r="HY16" s="9">
        <v>4.0030000000000001</v>
      </c>
      <c r="HZ16" s="9">
        <v>3.6669999999999998</v>
      </c>
      <c r="IA16" s="9">
        <v>0.33600000000000002</v>
      </c>
      <c r="IB16" s="9">
        <v>1.827</v>
      </c>
      <c r="IC16" s="9">
        <v>1.827</v>
      </c>
      <c r="ID16" s="9">
        <v>0</v>
      </c>
      <c r="IE16" s="9">
        <v>1.26</v>
      </c>
      <c r="IF16" s="9">
        <v>1.26</v>
      </c>
      <c r="IG16" s="9">
        <v>0</v>
      </c>
      <c r="IH16" s="9">
        <v>0.33600000000000002</v>
      </c>
      <c r="II16" s="9">
        <v>0</v>
      </c>
      <c r="IJ16" s="9">
        <v>0.33600000000000002</v>
      </c>
      <c r="IK16" s="9">
        <v>0.57899999999999996</v>
      </c>
      <c r="IL16" s="9">
        <v>0.57899999999999996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21.047000000000001</v>
      </c>
      <c r="C17" s="9">
        <v>10.275</v>
      </c>
      <c r="D17" s="9">
        <v>10.771000000000001</v>
      </c>
      <c r="E17" s="9">
        <v>19.863</v>
      </c>
      <c r="F17" s="9">
        <v>11.786</v>
      </c>
      <c r="G17" s="9">
        <v>8.077</v>
      </c>
      <c r="H17" s="9">
        <v>17.475000000000001</v>
      </c>
      <c r="I17" s="9">
        <v>10.15</v>
      </c>
      <c r="J17" s="9">
        <v>7.3250000000000002</v>
      </c>
      <c r="K17" s="9">
        <v>2.3889999999999998</v>
      </c>
      <c r="L17" s="9">
        <v>1.6359999999999999</v>
      </c>
      <c r="M17" s="9">
        <v>0.752</v>
      </c>
      <c r="N17" s="9">
        <v>38.173999999999999</v>
      </c>
      <c r="O17" s="9">
        <v>22.978000000000002</v>
      </c>
      <c r="P17" s="9">
        <v>15.196</v>
      </c>
      <c r="Q17" s="9">
        <v>37.954999999999998</v>
      </c>
      <c r="R17" s="9">
        <v>22.978000000000002</v>
      </c>
      <c r="S17" s="9">
        <v>14.977</v>
      </c>
      <c r="T17" s="9">
        <v>15.852</v>
      </c>
      <c r="U17" s="9">
        <v>11.537000000000001</v>
      </c>
      <c r="V17" s="9">
        <v>4.3150000000000004</v>
      </c>
      <c r="W17" s="9">
        <v>7.6769999999999996</v>
      </c>
      <c r="X17" s="9">
        <v>2.88</v>
      </c>
      <c r="Y17" s="9">
        <v>4.798</v>
      </c>
      <c r="Z17" s="9">
        <v>4.9690000000000003</v>
      </c>
      <c r="AA17" s="9">
        <v>3.4079999999999999</v>
      </c>
      <c r="AB17" s="9">
        <v>1.5609999999999999</v>
      </c>
      <c r="AC17" s="9">
        <v>4.4960000000000004</v>
      </c>
      <c r="AD17" s="9">
        <v>2.976</v>
      </c>
      <c r="AE17" s="9">
        <v>1.52</v>
      </c>
      <c r="AF17" s="9">
        <v>5.18</v>
      </c>
      <c r="AG17" s="9">
        <v>2.1779999999999999</v>
      </c>
      <c r="AH17" s="9">
        <v>3.0019999999999998</v>
      </c>
      <c r="AI17" s="9">
        <v>4.96</v>
      </c>
      <c r="AJ17" s="9">
        <v>2.1779999999999999</v>
      </c>
      <c r="AK17" s="9">
        <v>2.782</v>
      </c>
      <c r="AL17" s="9">
        <v>0.219</v>
      </c>
      <c r="AM17" s="9">
        <v>0</v>
      </c>
      <c r="AN17" s="9">
        <v>0.219</v>
      </c>
      <c r="AO17" s="9">
        <v>9.43</v>
      </c>
      <c r="AP17" s="9">
        <v>4.306</v>
      </c>
      <c r="AQ17" s="9">
        <v>5.1239999999999997</v>
      </c>
      <c r="AR17" s="9">
        <v>9.43</v>
      </c>
      <c r="AS17" s="9">
        <v>4.306</v>
      </c>
      <c r="AT17" s="9">
        <v>5.1239999999999997</v>
      </c>
      <c r="AU17" s="9">
        <v>3.4119999999999999</v>
      </c>
      <c r="AV17" s="9">
        <v>1.1870000000000001</v>
      </c>
      <c r="AW17" s="9">
        <v>2.2250000000000001</v>
      </c>
      <c r="AX17" s="9">
        <v>2.86</v>
      </c>
      <c r="AY17" s="9">
        <v>1.8029999999999999</v>
      </c>
      <c r="AZ17" s="9">
        <v>1.0569999999999999</v>
      </c>
      <c r="BA17" s="9">
        <v>0.41099999999999998</v>
      </c>
      <c r="BB17" s="9">
        <v>0</v>
      </c>
      <c r="BC17" s="9">
        <v>0.41099999999999998</v>
      </c>
      <c r="BD17" s="9">
        <v>2.41</v>
      </c>
      <c r="BE17" s="9">
        <v>1.3160000000000001</v>
      </c>
      <c r="BF17" s="9">
        <v>1.0940000000000001</v>
      </c>
      <c r="BG17" s="9">
        <v>0.33700000000000002</v>
      </c>
      <c r="BH17" s="9">
        <v>0</v>
      </c>
      <c r="BI17" s="9">
        <v>0.33700000000000002</v>
      </c>
      <c r="BJ17" s="9">
        <v>0.33700000000000002</v>
      </c>
      <c r="BK17" s="9">
        <v>0</v>
      </c>
      <c r="BL17" s="9">
        <v>0.33700000000000002</v>
      </c>
      <c r="BM17" s="9">
        <v>0</v>
      </c>
      <c r="BN17" s="9">
        <v>0</v>
      </c>
      <c r="BO17" s="9">
        <v>0</v>
      </c>
      <c r="BP17" s="9">
        <v>9.593</v>
      </c>
      <c r="BQ17" s="9">
        <v>4.4820000000000002</v>
      </c>
      <c r="BR17" s="9">
        <v>5.1100000000000003</v>
      </c>
      <c r="BS17" s="9">
        <v>8.7040000000000006</v>
      </c>
      <c r="BT17" s="9">
        <v>3.5939999999999999</v>
      </c>
      <c r="BU17" s="9">
        <v>5.1100000000000003</v>
      </c>
      <c r="BV17" s="9">
        <v>3.2959999999999998</v>
      </c>
      <c r="BW17" s="9">
        <v>0.58199999999999996</v>
      </c>
      <c r="BX17" s="9">
        <v>2.714</v>
      </c>
      <c r="BY17" s="9">
        <v>0</v>
      </c>
      <c r="BZ17" s="9">
        <v>0</v>
      </c>
      <c r="CA17" s="9">
        <v>0</v>
      </c>
      <c r="CB17" s="9">
        <v>0.98299999999999998</v>
      </c>
      <c r="CC17" s="9">
        <v>0.61299999999999999</v>
      </c>
      <c r="CD17" s="9">
        <v>0.37</v>
      </c>
      <c r="CE17" s="9">
        <v>0</v>
      </c>
      <c r="CF17" s="9">
        <v>0</v>
      </c>
      <c r="CG17" s="9">
        <v>0</v>
      </c>
      <c r="CH17" s="9">
        <v>5.3129999999999997</v>
      </c>
      <c r="CI17" s="9">
        <v>3.2869999999999999</v>
      </c>
      <c r="CJ17" s="9">
        <v>2.0259999999999998</v>
      </c>
      <c r="CK17" s="9">
        <v>4.4240000000000004</v>
      </c>
      <c r="CL17" s="9">
        <v>2.3980000000000001</v>
      </c>
      <c r="CM17" s="9">
        <v>2.0259999999999998</v>
      </c>
      <c r="CN17" s="9">
        <v>0.88900000000000001</v>
      </c>
      <c r="CO17" s="9">
        <v>0.88900000000000001</v>
      </c>
      <c r="CP17" s="9">
        <v>0</v>
      </c>
      <c r="CQ17" s="9">
        <v>3.2959999999999998</v>
      </c>
      <c r="CR17" s="9">
        <v>0.58199999999999996</v>
      </c>
      <c r="CS17" s="9">
        <v>2.714</v>
      </c>
      <c r="CT17" s="9">
        <v>3.2959999999999998</v>
      </c>
      <c r="CU17" s="9">
        <v>0.58199999999999996</v>
      </c>
      <c r="CV17" s="9">
        <v>2.714</v>
      </c>
      <c r="CW17" s="9">
        <v>3.2959999999999998</v>
      </c>
      <c r="CX17" s="9">
        <v>0.58199999999999996</v>
      </c>
      <c r="CY17" s="9">
        <v>2.714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6.2960000000000003</v>
      </c>
      <c r="DS17" s="9">
        <v>3.9</v>
      </c>
      <c r="DT17" s="9">
        <v>2.3959999999999999</v>
      </c>
      <c r="DU17" s="9">
        <v>5.407</v>
      </c>
      <c r="DV17" s="9">
        <v>3.012</v>
      </c>
      <c r="DW17" s="9">
        <v>2.3959999999999999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0.98299999999999998</v>
      </c>
      <c r="EE17" s="9">
        <v>0.61299999999999999</v>
      </c>
      <c r="EF17" s="9">
        <v>0.37</v>
      </c>
      <c r="EG17" s="9">
        <v>0</v>
      </c>
      <c r="EH17" s="9">
        <v>0</v>
      </c>
      <c r="EI17" s="9">
        <v>0</v>
      </c>
      <c r="EJ17" s="9">
        <v>5.3129999999999997</v>
      </c>
      <c r="EK17" s="9">
        <v>3.2869999999999999</v>
      </c>
      <c r="EL17" s="9">
        <v>2.0259999999999998</v>
      </c>
      <c r="EM17" s="9">
        <v>4.4240000000000004</v>
      </c>
      <c r="EN17" s="9">
        <v>2.3980000000000001</v>
      </c>
      <c r="EO17" s="9">
        <v>2.0259999999999998</v>
      </c>
      <c r="EP17" s="9">
        <v>0.88900000000000001</v>
      </c>
      <c r="EQ17" s="9">
        <v>0.88900000000000001</v>
      </c>
      <c r="ER17" s="9">
        <v>0</v>
      </c>
      <c r="ES17" s="9">
        <v>18.471</v>
      </c>
      <c r="ET17" s="9">
        <v>11.228999999999999</v>
      </c>
      <c r="EU17" s="9">
        <v>7.242</v>
      </c>
      <c r="EV17" s="9">
        <v>18.471</v>
      </c>
      <c r="EW17" s="9">
        <v>11.228999999999999</v>
      </c>
      <c r="EX17" s="9">
        <v>7.242</v>
      </c>
      <c r="EY17" s="9">
        <v>9.2520000000000007</v>
      </c>
      <c r="EZ17" s="9">
        <v>5.95</v>
      </c>
      <c r="FA17" s="9">
        <v>3.302</v>
      </c>
      <c r="FB17" s="9">
        <v>5.1660000000000004</v>
      </c>
      <c r="FC17" s="9">
        <v>3.827</v>
      </c>
      <c r="FD17" s="9">
        <v>1.339</v>
      </c>
      <c r="FE17" s="9">
        <v>1.647</v>
      </c>
      <c r="FF17" s="9">
        <v>0</v>
      </c>
      <c r="FG17" s="9">
        <v>1.647</v>
      </c>
      <c r="FH17" s="9">
        <v>1.383</v>
      </c>
      <c r="FI17" s="9">
        <v>0.90900000000000003</v>
      </c>
      <c r="FJ17" s="9">
        <v>0.47299999999999998</v>
      </c>
      <c r="FK17" s="9">
        <v>1.022</v>
      </c>
      <c r="FL17" s="9">
        <v>0.54200000000000004</v>
      </c>
      <c r="FM17" s="9">
        <v>0.48</v>
      </c>
      <c r="FN17" s="9">
        <v>1.022</v>
      </c>
      <c r="FO17" s="9">
        <v>0.54200000000000004</v>
      </c>
      <c r="FP17" s="9">
        <v>0.48</v>
      </c>
      <c r="FQ17" s="9">
        <v>0</v>
      </c>
      <c r="FR17" s="9">
        <v>0</v>
      </c>
      <c r="FS17" s="9">
        <v>0</v>
      </c>
      <c r="FT17" s="9">
        <v>7.1289999999999996</v>
      </c>
      <c r="FU17" s="9">
        <v>4.4290000000000003</v>
      </c>
      <c r="FV17" s="9">
        <v>2.7</v>
      </c>
      <c r="FW17" s="9">
        <v>7.1289999999999996</v>
      </c>
      <c r="FX17" s="9">
        <v>4.4290000000000003</v>
      </c>
      <c r="FY17" s="9">
        <v>2.7</v>
      </c>
      <c r="FZ17" s="9">
        <v>3.0609999999999999</v>
      </c>
      <c r="GA17" s="9">
        <v>2.419</v>
      </c>
      <c r="GB17" s="9">
        <v>0.64300000000000002</v>
      </c>
      <c r="GC17" s="9">
        <v>1.141</v>
      </c>
      <c r="GD17" s="9">
        <v>0.35299999999999998</v>
      </c>
      <c r="GE17" s="9">
        <v>0.78700000000000003</v>
      </c>
      <c r="GF17" s="9">
        <v>2.4540000000000002</v>
      </c>
      <c r="GG17" s="9">
        <v>1.657</v>
      </c>
      <c r="GH17" s="9">
        <v>0.79700000000000004</v>
      </c>
      <c r="GI17" s="9">
        <v>0.47299999999999998</v>
      </c>
      <c r="GJ17" s="9">
        <v>0</v>
      </c>
      <c r="GK17" s="9">
        <v>0.47299999999999998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12.965</v>
      </c>
      <c r="GV17" s="9">
        <v>8.952</v>
      </c>
      <c r="GW17" s="9">
        <v>4.0129999999999999</v>
      </c>
      <c r="GX17" s="9">
        <v>12.044</v>
      </c>
      <c r="GY17" s="9">
        <v>8.5640000000000001</v>
      </c>
      <c r="GZ17" s="9">
        <v>3.48</v>
      </c>
      <c r="HA17" s="9">
        <v>0.69299999999999995</v>
      </c>
      <c r="HB17" s="9">
        <v>0</v>
      </c>
      <c r="HC17" s="9">
        <v>0.69299999999999995</v>
      </c>
      <c r="HD17" s="9">
        <v>4.4880000000000004</v>
      </c>
      <c r="HE17" s="9">
        <v>3.9340000000000002</v>
      </c>
      <c r="HF17" s="9">
        <v>0.55400000000000005</v>
      </c>
      <c r="HG17" s="9">
        <v>2.1320000000000001</v>
      </c>
      <c r="HH17" s="9">
        <v>1.071</v>
      </c>
      <c r="HI17" s="9">
        <v>1.0609999999999999</v>
      </c>
      <c r="HJ17" s="9">
        <v>3.4129999999999998</v>
      </c>
      <c r="HK17" s="9">
        <v>2.2410000000000001</v>
      </c>
      <c r="HL17" s="9">
        <v>1.1719999999999999</v>
      </c>
      <c r="HM17" s="9">
        <v>2.2389999999999999</v>
      </c>
      <c r="HN17" s="9">
        <v>1.706</v>
      </c>
      <c r="HO17" s="9">
        <v>0.53300000000000003</v>
      </c>
      <c r="HP17" s="9">
        <v>1.319</v>
      </c>
      <c r="HQ17" s="9">
        <v>1.319</v>
      </c>
      <c r="HR17" s="9">
        <v>0</v>
      </c>
      <c r="HS17" s="9">
        <v>0.92</v>
      </c>
      <c r="HT17" s="9">
        <v>0.38700000000000001</v>
      </c>
      <c r="HU17" s="9">
        <v>0.53300000000000003</v>
      </c>
      <c r="HV17" s="9">
        <v>6.4820000000000002</v>
      </c>
      <c r="HW17" s="9">
        <v>3.7719999999999998</v>
      </c>
      <c r="HX17" s="9">
        <v>2.71</v>
      </c>
      <c r="HY17" s="9">
        <v>6.4820000000000002</v>
      </c>
      <c r="HZ17" s="9">
        <v>3.7719999999999998</v>
      </c>
      <c r="IA17" s="9">
        <v>2.71</v>
      </c>
      <c r="IB17" s="9">
        <v>4.2489999999999997</v>
      </c>
      <c r="IC17" s="9">
        <v>2.7930000000000001</v>
      </c>
      <c r="ID17" s="9">
        <v>1.456</v>
      </c>
      <c r="IE17" s="9">
        <v>1.3169999999999999</v>
      </c>
      <c r="IF17" s="9">
        <v>0.49399999999999999</v>
      </c>
      <c r="IG17" s="9">
        <v>0.82199999999999995</v>
      </c>
      <c r="IH17" s="9">
        <v>0.48499999999999999</v>
      </c>
      <c r="II17" s="9">
        <v>0.48499999999999999</v>
      </c>
      <c r="IJ17" s="9">
        <v>0</v>
      </c>
      <c r="IK17" s="9">
        <v>0</v>
      </c>
      <c r="IL17" s="9">
        <v>0</v>
      </c>
      <c r="IM17" s="9">
        <v>0</v>
      </c>
      <c r="IN17" s="9">
        <v>0.432</v>
      </c>
      <c r="IO17" s="9">
        <v>0</v>
      </c>
      <c r="IP17" s="9">
        <v>0.432</v>
      </c>
      <c r="IQ17" s="9">
        <v>0.432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7772</v>
      </c>
      <c r="C1" s="3" t="s">
        <v>7773</v>
      </c>
      <c r="D1" s="3" t="s">
        <v>8548</v>
      </c>
      <c r="E1" s="3" t="s">
        <v>8549</v>
      </c>
      <c r="F1" s="3" t="s">
        <v>8550</v>
      </c>
      <c r="G1" s="3" t="s">
        <v>1957</v>
      </c>
      <c r="H1" s="3" t="s">
        <v>1958</v>
      </c>
      <c r="I1" s="3" t="s">
        <v>1959</v>
      </c>
      <c r="J1" s="3" t="s">
        <v>5344</v>
      </c>
      <c r="K1" s="3" t="s">
        <v>5345</v>
      </c>
      <c r="L1" s="3" t="s">
        <v>5346</v>
      </c>
      <c r="M1" s="3" t="s">
        <v>5347</v>
      </c>
      <c r="N1" s="3" t="s">
        <v>5348</v>
      </c>
      <c r="O1" s="3" t="s">
        <v>5349</v>
      </c>
      <c r="P1" s="3" t="s">
        <v>6121</v>
      </c>
      <c r="Q1" s="3" t="s">
        <v>6122</v>
      </c>
      <c r="R1" s="3" t="s">
        <v>6123</v>
      </c>
      <c r="S1" s="3" t="s">
        <v>6607</v>
      </c>
      <c r="T1" s="3" t="s">
        <v>6608</v>
      </c>
      <c r="U1" s="3" t="s">
        <v>6609</v>
      </c>
      <c r="V1" s="3" t="s">
        <v>7093</v>
      </c>
      <c r="W1" s="3" t="s">
        <v>7094</v>
      </c>
      <c r="X1" s="3" t="s">
        <v>7095</v>
      </c>
      <c r="Y1" s="3" t="s">
        <v>7774</v>
      </c>
      <c r="Z1" s="3" t="s">
        <v>7775</v>
      </c>
      <c r="AA1" s="3" t="s">
        <v>7776</v>
      </c>
      <c r="AB1" s="3" t="s">
        <v>7777</v>
      </c>
      <c r="AC1" s="3" t="s">
        <v>7778</v>
      </c>
      <c r="AD1" s="3" t="s">
        <v>7779</v>
      </c>
      <c r="AE1" s="3" t="s">
        <v>8551</v>
      </c>
      <c r="AF1" s="3" t="s">
        <v>8552</v>
      </c>
      <c r="AG1" s="3" t="s">
        <v>8553</v>
      </c>
      <c r="AH1" s="3" t="s">
        <v>1960</v>
      </c>
      <c r="AI1" s="3" t="s">
        <v>1961</v>
      </c>
      <c r="AJ1" s="3" t="s">
        <v>1962</v>
      </c>
      <c r="AK1" s="3" t="s">
        <v>5350</v>
      </c>
      <c r="AL1" s="3" t="s">
        <v>5351</v>
      </c>
      <c r="AM1" s="3" t="s">
        <v>5352</v>
      </c>
      <c r="AN1" s="3" t="s">
        <v>5353</v>
      </c>
      <c r="AO1" s="3" t="s">
        <v>5354</v>
      </c>
      <c r="AP1" s="3" t="s">
        <v>5355</v>
      </c>
      <c r="AQ1" s="3" t="s">
        <v>6124</v>
      </c>
      <c r="AR1" s="3" t="s">
        <v>6125</v>
      </c>
      <c r="AS1" s="3" t="s">
        <v>6126</v>
      </c>
      <c r="AT1" s="3" t="s">
        <v>6610</v>
      </c>
      <c r="AU1" s="3" t="s">
        <v>6611</v>
      </c>
      <c r="AV1" s="3" t="s">
        <v>6612</v>
      </c>
      <c r="AW1" s="3" t="s">
        <v>7096</v>
      </c>
      <c r="AX1" s="3" t="s">
        <v>7097</v>
      </c>
      <c r="AY1" s="3" t="s">
        <v>7098</v>
      </c>
      <c r="AZ1" s="3" t="s">
        <v>7780</v>
      </c>
      <c r="BA1" s="3" t="s">
        <v>7781</v>
      </c>
      <c r="BB1" s="3" t="s">
        <v>7782</v>
      </c>
      <c r="BC1" s="3" t="s">
        <v>7783</v>
      </c>
      <c r="BD1" s="3" t="s">
        <v>7784</v>
      </c>
      <c r="BE1" s="3" t="s">
        <v>7785</v>
      </c>
      <c r="BF1" s="3" t="s">
        <v>8554</v>
      </c>
      <c r="BG1" s="3" t="s">
        <v>8555</v>
      </c>
      <c r="BH1" s="3" t="s">
        <v>8556</v>
      </c>
      <c r="BI1" s="3" t="s">
        <v>1963</v>
      </c>
      <c r="BJ1" s="3" t="s">
        <v>1964</v>
      </c>
      <c r="BK1" s="3" t="s">
        <v>1965</v>
      </c>
      <c r="BL1" s="3" t="s">
        <v>5356</v>
      </c>
      <c r="BM1" s="3" t="s">
        <v>5357</v>
      </c>
      <c r="BN1" s="3" t="s">
        <v>5358</v>
      </c>
      <c r="BO1" s="3" t="s">
        <v>5359</v>
      </c>
      <c r="BP1" s="3" t="s">
        <v>5360</v>
      </c>
      <c r="BQ1" s="3" t="s">
        <v>5361</v>
      </c>
      <c r="BR1" s="3" t="s">
        <v>6127</v>
      </c>
      <c r="BS1" s="3" t="s">
        <v>6128</v>
      </c>
      <c r="BT1" s="3" t="s">
        <v>6129</v>
      </c>
      <c r="BU1" s="3" t="s">
        <v>6613</v>
      </c>
      <c r="BV1" s="3" t="s">
        <v>6614</v>
      </c>
      <c r="BW1" s="3" t="s">
        <v>6615</v>
      </c>
      <c r="BX1" s="3" t="s">
        <v>7099</v>
      </c>
      <c r="BY1" s="3" t="s">
        <v>7100</v>
      </c>
      <c r="BZ1" s="3" t="s">
        <v>7101</v>
      </c>
      <c r="CA1" s="3" t="s">
        <v>7786</v>
      </c>
      <c r="CB1" s="3" t="s">
        <v>7787</v>
      </c>
      <c r="CC1" s="3" t="s">
        <v>7788</v>
      </c>
      <c r="CD1" s="3" t="s">
        <v>7789</v>
      </c>
      <c r="CE1" s="3" t="s">
        <v>7790</v>
      </c>
      <c r="CF1" s="3" t="s">
        <v>7791</v>
      </c>
      <c r="CG1" s="3" t="s">
        <v>8557</v>
      </c>
      <c r="CH1" s="3" t="s">
        <v>8558</v>
      </c>
      <c r="CI1" s="3" t="s">
        <v>8559</v>
      </c>
      <c r="CJ1" s="3" t="s">
        <v>1966</v>
      </c>
      <c r="CK1" s="3" t="s">
        <v>1967</v>
      </c>
      <c r="CL1" s="3" t="s">
        <v>1968</v>
      </c>
      <c r="CM1" s="3" t="s">
        <v>5362</v>
      </c>
      <c r="CN1" s="3" t="s">
        <v>5363</v>
      </c>
      <c r="CO1" s="3" t="s">
        <v>5364</v>
      </c>
      <c r="CP1" s="3" t="s">
        <v>5365</v>
      </c>
      <c r="CQ1" s="3" t="s">
        <v>5366</v>
      </c>
      <c r="CR1" s="3" t="s">
        <v>5367</v>
      </c>
      <c r="CS1" s="3" t="s">
        <v>6130</v>
      </c>
      <c r="CT1" s="3" t="s">
        <v>6131</v>
      </c>
      <c r="CU1" s="3" t="s">
        <v>6132</v>
      </c>
      <c r="CV1" s="3" t="s">
        <v>6616</v>
      </c>
      <c r="CW1" s="3" t="s">
        <v>6617</v>
      </c>
      <c r="CX1" s="3" t="s">
        <v>6618</v>
      </c>
      <c r="CY1" s="3" t="s">
        <v>7102</v>
      </c>
      <c r="CZ1" s="3" t="s">
        <v>7103</v>
      </c>
      <c r="DA1" s="3" t="s">
        <v>7104</v>
      </c>
      <c r="DB1" s="3" t="s">
        <v>7792</v>
      </c>
      <c r="DC1" s="3" t="s">
        <v>7793</v>
      </c>
      <c r="DD1" s="3" t="s">
        <v>7794</v>
      </c>
      <c r="DE1" s="3" t="s">
        <v>7795</v>
      </c>
      <c r="DF1" s="3" t="s">
        <v>7796</v>
      </c>
      <c r="DG1" s="3" t="s">
        <v>7797</v>
      </c>
      <c r="DH1" s="3" t="s">
        <v>8560</v>
      </c>
      <c r="DI1" s="3" t="s">
        <v>8561</v>
      </c>
      <c r="DJ1" s="3" t="s">
        <v>8562</v>
      </c>
      <c r="DK1" s="3" t="s">
        <v>1969</v>
      </c>
      <c r="DL1" s="3" t="s">
        <v>1970</v>
      </c>
      <c r="DM1" s="3" t="s">
        <v>1971</v>
      </c>
      <c r="DN1" s="3" t="s">
        <v>5368</v>
      </c>
      <c r="DO1" s="3" t="s">
        <v>5369</v>
      </c>
      <c r="DP1" s="3" t="s">
        <v>5370</v>
      </c>
      <c r="DQ1" s="3" t="s">
        <v>5371</v>
      </c>
      <c r="DR1" s="3" t="s">
        <v>5372</v>
      </c>
      <c r="DS1" s="3" t="s">
        <v>5373</v>
      </c>
      <c r="DT1" s="3" t="s">
        <v>6133</v>
      </c>
      <c r="DU1" s="3" t="s">
        <v>6134</v>
      </c>
      <c r="DV1" s="3" t="s">
        <v>6135</v>
      </c>
      <c r="DW1" s="3" t="s">
        <v>6619</v>
      </c>
      <c r="DX1" s="3" t="s">
        <v>6620</v>
      </c>
      <c r="DY1" s="3" t="s">
        <v>6621</v>
      </c>
      <c r="DZ1" s="3" t="s">
        <v>7105</v>
      </c>
      <c r="EA1" s="3" t="s">
        <v>7106</v>
      </c>
      <c r="EB1" s="3" t="s">
        <v>7107</v>
      </c>
      <c r="EC1" s="3" t="s">
        <v>7798</v>
      </c>
      <c r="ED1" s="3" t="s">
        <v>7799</v>
      </c>
      <c r="EE1" s="3" t="s">
        <v>7800</v>
      </c>
      <c r="EF1" s="3" t="s">
        <v>7801</v>
      </c>
      <c r="EG1" s="3" t="s">
        <v>7802</v>
      </c>
      <c r="EH1" s="3" t="s">
        <v>7803</v>
      </c>
      <c r="EI1" s="3" t="s">
        <v>8563</v>
      </c>
      <c r="EJ1" s="3" t="s">
        <v>8564</v>
      </c>
      <c r="EK1" s="3" t="s">
        <v>8565</v>
      </c>
      <c r="EL1" s="3" t="s">
        <v>1972</v>
      </c>
      <c r="EM1" s="3" t="s">
        <v>1973</v>
      </c>
      <c r="EN1" s="3" t="s">
        <v>1974</v>
      </c>
      <c r="EO1" s="3" t="s">
        <v>5374</v>
      </c>
      <c r="EP1" s="3" t="s">
        <v>5375</v>
      </c>
      <c r="EQ1" s="3" t="s">
        <v>5376</v>
      </c>
      <c r="ER1" s="3" t="s">
        <v>5377</v>
      </c>
      <c r="ES1" s="3" t="s">
        <v>5378</v>
      </c>
      <c r="ET1" s="3" t="s">
        <v>5379</v>
      </c>
      <c r="EU1" s="3" t="s">
        <v>6136</v>
      </c>
      <c r="EV1" s="3" t="s">
        <v>6137</v>
      </c>
      <c r="EW1" s="3" t="s">
        <v>6138</v>
      </c>
      <c r="EX1" s="3" t="s">
        <v>6622</v>
      </c>
      <c r="EY1" s="3" t="s">
        <v>6623</v>
      </c>
      <c r="EZ1" s="3" t="s">
        <v>6624</v>
      </c>
      <c r="FA1" s="3" t="s">
        <v>7108</v>
      </c>
      <c r="FB1" s="3" t="s">
        <v>7109</v>
      </c>
      <c r="FC1" s="3" t="s">
        <v>7110</v>
      </c>
      <c r="FD1" s="3" t="s">
        <v>7804</v>
      </c>
      <c r="FE1" s="3" t="s">
        <v>7805</v>
      </c>
      <c r="FF1" s="3" t="s">
        <v>7806</v>
      </c>
      <c r="FG1" s="3" t="s">
        <v>7807</v>
      </c>
      <c r="FH1" s="3" t="s">
        <v>7808</v>
      </c>
      <c r="FI1" s="3" t="s">
        <v>7809</v>
      </c>
      <c r="FJ1" s="3" t="s">
        <v>8566</v>
      </c>
      <c r="FK1" s="3" t="s">
        <v>8567</v>
      </c>
      <c r="FL1" s="3" t="s">
        <v>8568</v>
      </c>
      <c r="FM1" s="3" t="s">
        <v>1975</v>
      </c>
      <c r="FN1" s="3" t="s">
        <v>1976</v>
      </c>
      <c r="FO1" s="3" t="s">
        <v>1977</v>
      </c>
      <c r="FP1" s="3" t="s">
        <v>5380</v>
      </c>
      <c r="FQ1" s="3" t="s">
        <v>5381</v>
      </c>
      <c r="FR1" s="3" t="s">
        <v>5382</v>
      </c>
      <c r="FS1" s="3" t="s">
        <v>5383</v>
      </c>
      <c r="FT1" s="3" t="s">
        <v>5384</v>
      </c>
      <c r="FU1" s="3" t="s">
        <v>5385</v>
      </c>
      <c r="FV1" s="3" t="s">
        <v>6139</v>
      </c>
      <c r="FW1" s="3" t="s">
        <v>6140</v>
      </c>
      <c r="FX1" s="3" t="s">
        <v>6141</v>
      </c>
      <c r="FY1" s="3" t="s">
        <v>6625</v>
      </c>
      <c r="FZ1" s="3" t="s">
        <v>6626</v>
      </c>
      <c r="GA1" s="3" t="s">
        <v>6627</v>
      </c>
      <c r="GB1" s="3" t="s">
        <v>7111</v>
      </c>
      <c r="GC1" s="3" t="s">
        <v>7112</v>
      </c>
      <c r="GD1" s="3" t="s">
        <v>7113</v>
      </c>
      <c r="GE1" s="3" t="s">
        <v>7810</v>
      </c>
      <c r="GF1" s="3" t="s">
        <v>7811</v>
      </c>
      <c r="GG1" s="3" t="s">
        <v>7812</v>
      </c>
      <c r="GH1" s="3" t="s">
        <v>7813</v>
      </c>
      <c r="GI1" s="3" t="s">
        <v>7814</v>
      </c>
      <c r="GJ1" s="3" t="s">
        <v>7815</v>
      </c>
      <c r="GK1" s="3" t="s">
        <v>8569</v>
      </c>
      <c r="GL1" s="3" t="s">
        <v>8570</v>
      </c>
      <c r="GM1" s="3" t="s">
        <v>8571</v>
      </c>
      <c r="GN1" s="3" t="s">
        <v>1978</v>
      </c>
      <c r="GO1" s="3" t="s">
        <v>1979</v>
      </c>
      <c r="GP1" s="3" t="s">
        <v>1980</v>
      </c>
      <c r="GQ1" s="3" t="s">
        <v>5386</v>
      </c>
      <c r="GR1" s="3" t="s">
        <v>5387</v>
      </c>
      <c r="GS1" s="3" t="s">
        <v>5388</v>
      </c>
      <c r="GT1" s="3" t="s">
        <v>5389</v>
      </c>
      <c r="GU1" s="3" t="s">
        <v>5390</v>
      </c>
      <c r="GV1" s="3" t="s">
        <v>5391</v>
      </c>
      <c r="GW1" s="3" t="s">
        <v>6142</v>
      </c>
      <c r="GX1" s="3" t="s">
        <v>6143</v>
      </c>
      <c r="GY1" s="3" t="s">
        <v>6144</v>
      </c>
      <c r="GZ1" s="3" t="s">
        <v>6628</v>
      </c>
      <c r="HA1" s="3" t="s">
        <v>6629</v>
      </c>
      <c r="HB1" s="3" t="s">
        <v>6630</v>
      </c>
      <c r="HC1" s="3" t="s">
        <v>7114</v>
      </c>
      <c r="HD1" s="3" t="s">
        <v>7115</v>
      </c>
      <c r="HE1" s="3" t="s">
        <v>7116</v>
      </c>
      <c r="HF1" s="3" t="s">
        <v>7816</v>
      </c>
      <c r="HG1" s="3" t="s">
        <v>7817</v>
      </c>
      <c r="HH1" s="3" t="s">
        <v>7818</v>
      </c>
      <c r="HI1" s="3" t="s">
        <v>7819</v>
      </c>
      <c r="HJ1" s="3" t="s">
        <v>7820</v>
      </c>
      <c r="HK1" s="3" t="s">
        <v>7821</v>
      </c>
      <c r="HL1" s="3" t="s">
        <v>8572</v>
      </c>
      <c r="HM1" s="3" t="s">
        <v>8573</v>
      </c>
      <c r="HN1" s="3" t="s">
        <v>8574</v>
      </c>
      <c r="HO1" s="3" t="s">
        <v>1981</v>
      </c>
      <c r="HP1" s="3" t="s">
        <v>1982</v>
      </c>
      <c r="HQ1" s="3" t="s">
        <v>1983</v>
      </c>
      <c r="HR1" s="3" t="s">
        <v>5392</v>
      </c>
      <c r="HS1" s="3" t="s">
        <v>5393</v>
      </c>
      <c r="HT1" s="3" t="s">
        <v>5394</v>
      </c>
      <c r="HU1" s="3" t="s">
        <v>5395</v>
      </c>
      <c r="HV1" s="3" t="s">
        <v>5396</v>
      </c>
      <c r="HW1" s="3" t="s">
        <v>5397</v>
      </c>
      <c r="HX1" s="3" t="s">
        <v>6145</v>
      </c>
      <c r="HY1" s="3" t="s">
        <v>6146</v>
      </c>
      <c r="HZ1" s="3" t="s">
        <v>6147</v>
      </c>
      <c r="IA1" s="3" t="s">
        <v>6631</v>
      </c>
      <c r="IB1" s="3" t="s">
        <v>6632</v>
      </c>
      <c r="IC1" s="3" t="s">
        <v>6633</v>
      </c>
      <c r="ID1" s="3" t="s">
        <v>7117</v>
      </c>
      <c r="IE1" s="3" t="s">
        <v>7118</v>
      </c>
      <c r="IF1" s="3" t="s">
        <v>7119</v>
      </c>
      <c r="IG1" s="3" t="s">
        <v>7822</v>
      </c>
      <c r="IH1" s="3" t="s">
        <v>7823</v>
      </c>
      <c r="II1" s="3" t="s">
        <v>7824</v>
      </c>
      <c r="IJ1" s="3" t="s">
        <v>7825</v>
      </c>
      <c r="IK1" s="3" t="s">
        <v>7826</v>
      </c>
      <c r="IL1" s="3" t="s">
        <v>7827</v>
      </c>
      <c r="IM1" s="3" t="s">
        <v>8575</v>
      </c>
      <c r="IN1" s="3" t="s">
        <v>8576</v>
      </c>
      <c r="IO1" s="3" t="s">
        <v>8577</v>
      </c>
      <c r="IP1" s="3" t="s">
        <v>1984</v>
      </c>
      <c r="IQ1" s="3" t="s">
        <v>1985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1986</v>
      </c>
      <c r="C10" s="8" t="s">
        <v>1987</v>
      </c>
      <c r="D10" s="8" t="s">
        <v>1988</v>
      </c>
      <c r="E10" s="8" t="s">
        <v>1989</v>
      </c>
      <c r="F10" s="8" t="s">
        <v>1990</v>
      </c>
      <c r="G10" s="8" t="s">
        <v>1991</v>
      </c>
      <c r="H10" s="8" t="s">
        <v>1992</v>
      </c>
      <c r="I10" s="8" t="s">
        <v>1993</v>
      </c>
      <c r="J10" s="8" t="s">
        <v>1994</v>
      </c>
      <c r="K10" s="8" t="s">
        <v>1995</v>
      </c>
      <c r="L10" s="8" t="s">
        <v>1996</v>
      </c>
      <c r="M10" s="8" t="s">
        <v>1997</v>
      </c>
      <c r="N10" s="8" t="s">
        <v>1998</v>
      </c>
      <c r="O10" s="8" t="s">
        <v>1999</v>
      </c>
      <c r="P10" s="8" t="s">
        <v>2000</v>
      </c>
      <c r="Q10" s="8" t="s">
        <v>2001</v>
      </c>
      <c r="R10" s="8" t="s">
        <v>2002</v>
      </c>
      <c r="S10" s="8" t="s">
        <v>2003</v>
      </c>
      <c r="T10" s="8" t="s">
        <v>2004</v>
      </c>
      <c r="U10" s="8" t="s">
        <v>2005</v>
      </c>
      <c r="V10" s="8" t="s">
        <v>2006</v>
      </c>
      <c r="W10" s="8" t="s">
        <v>2007</v>
      </c>
      <c r="X10" s="8" t="s">
        <v>2008</v>
      </c>
      <c r="Y10" s="8" t="s">
        <v>2009</v>
      </c>
      <c r="Z10" s="8" t="s">
        <v>2010</v>
      </c>
      <c r="AA10" s="8" t="s">
        <v>2011</v>
      </c>
      <c r="AB10" s="8" t="s">
        <v>2012</v>
      </c>
      <c r="AC10" s="8" t="s">
        <v>2013</v>
      </c>
      <c r="AD10" s="8" t="s">
        <v>2014</v>
      </c>
      <c r="AE10" s="8" t="s">
        <v>2015</v>
      </c>
      <c r="AF10" s="8" t="s">
        <v>2016</v>
      </c>
      <c r="AG10" s="8" t="s">
        <v>2017</v>
      </c>
      <c r="AH10" s="8" t="s">
        <v>2018</v>
      </c>
      <c r="AI10" s="8" t="s">
        <v>2019</v>
      </c>
      <c r="AJ10" s="8" t="s">
        <v>2020</v>
      </c>
      <c r="AK10" s="8" t="s">
        <v>2021</v>
      </c>
      <c r="AL10" s="8" t="s">
        <v>2022</v>
      </c>
      <c r="AM10" s="8" t="s">
        <v>2023</v>
      </c>
      <c r="AN10" s="8" t="s">
        <v>2024</v>
      </c>
      <c r="AO10" s="8" t="s">
        <v>2025</v>
      </c>
      <c r="AP10" s="8" t="s">
        <v>2026</v>
      </c>
      <c r="AQ10" s="8" t="s">
        <v>2027</v>
      </c>
      <c r="AR10" s="8" t="s">
        <v>2028</v>
      </c>
      <c r="AS10" s="8" t="s">
        <v>2029</v>
      </c>
      <c r="AT10" s="8" t="s">
        <v>2030</v>
      </c>
      <c r="AU10" s="8" t="s">
        <v>2031</v>
      </c>
      <c r="AV10" s="8" t="s">
        <v>2032</v>
      </c>
      <c r="AW10" s="8" t="s">
        <v>2033</v>
      </c>
      <c r="AX10" s="8" t="s">
        <v>2034</v>
      </c>
      <c r="AY10" s="8" t="s">
        <v>2035</v>
      </c>
      <c r="AZ10" s="8" t="s">
        <v>2036</v>
      </c>
      <c r="BA10" s="8" t="s">
        <v>2037</v>
      </c>
      <c r="BB10" s="8" t="s">
        <v>2038</v>
      </c>
      <c r="BC10" s="8" t="s">
        <v>2039</v>
      </c>
      <c r="BD10" s="8" t="s">
        <v>2040</v>
      </c>
      <c r="BE10" s="8" t="s">
        <v>2041</v>
      </c>
      <c r="BF10" s="8" t="s">
        <v>2042</v>
      </c>
      <c r="BG10" s="8" t="s">
        <v>2043</v>
      </c>
      <c r="BH10" s="8" t="s">
        <v>2044</v>
      </c>
      <c r="BI10" s="8" t="s">
        <v>2045</v>
      </c>
      <c r="BJ10" s="8" t="s">
        <v>2046</v>
      </c>
      <c r="BK10" s="8" t="s">
        <v>2047</v>
      </c>
      <c r="BL10" s="8" t="s">
        <v>2048</v>
      </c>
      <c r="BM10" s="8" t="s">
        <v>2049</v>
      </c>
      <c r="BN10" s="8" t="s">
        <v>2050</v>
      </c>
      <c r="BO10" s="8" t="s">
        <v>2051</v>
      </c>
      <c r="BP10" s="8" t="s">
        <v>2052</v>
      </c>
      <c r="BQ10" s="8" t="s">
        <v>2053</v>
      </c>
      <c r="BR10" s="8" t="s">
        <v>2054</v>
      </c>
      <c r="BS10" s="8" t="s">
        <v>2055</v>
      </c>
      <c r="BT10" s="8" t="s">
        <v>2056</v>
      </c>
      <c r="BU10" s="8" t="s">
        <v>2057</v>
      </c>
      <c r="BV10" s="8" t="s">
        <v>2058</v>
      </c>
      <c r="BW10" s="8" t="s">
        <v>2059</v>
      </c>
      <c r="BX10" s="8" t="s">
        <v>2060</v>
      </c>
      <c r="BY10" s="8" t="s">
        <v>2061</v>
      </c>
      <c r="BZ10" s="8" t="s">
        <v>2062</v>
      </c>
      <c r="CA10" s="8" t="s">
        <v>2063</v>
      </c>
      <c r="CB10" s="8" t="s">
        <v>2064</v>
      </c>
      <c r="CC10" s="8" t="s">
        <v>2065</v>
      </c>
      <c r="CD10" s="8" t="s">
        <v>2066</v>
      </c>
      <c r="CE10" s="8" t="s">
        <v>2067</v>
      </c>
      <c r="CF10" s="8" t="s">
        <v>2068</v>
      </c>
      <c r="CG10" s="8" t="s">
        <v>2069</v>
      </c>
      <c r="CH10" s="8" t="s">
        <v>2070</v>
      </c>
      <c r="CI10" s="8" t="s">
        <v>2071</v>
      </c>
      <c r="CJ10" s="8" t="s">
        <v>2072</v>
      </c>
      <c r="CK10" s="8" t="s">
        <v>2073</v>
      </c>
      <c r="CL10" s="8" t="s">
        <v>2074</v>
      </c>
      <c r="CM10" s="8" t="s">
        <v>2075</v>
      </c>
      <c r="CN10" s="8" t="s">
        <v>2076</v>
      </c>
      <c r="CO10" s="8" t="s">
        <v>2077</v>
      </c>
      <c r="CP10" s="8" t="s">
        <v>2078</v>
      </c>
      <c r="CQ10" s="8" t="s">
        <v>2079</v>
      </c>
      <c r="CR10" s="8" t="s">
        <v>2080</v>
      </c>
      <c r="CS10" s="8" t="s">
        <v>2081</v>
      </c>
      <c r="CT10" s="8" t="s">
        <v>2082</v>
      </c>
      <c r="CU10" s="8" t="s">
        <v>2083</v>
      </c>
      <c r="CV10" s="8" t="s">
        <v>2084</v>
      </c>
      <c r="CW10" s="8" t="s">
        <v>2085</v>
      </c>
      <c r="CX10" s="8" t="s">
        <v>2086</v>
      </c>
      <c r="CY10" s="8" t="s">
        <v>2087</v>
      </c>
      <c r="CZ10" s="8" t="s">
        <v>2088</v>
      </c>
      <c r="DA10" s="8" t="s">
        <v>2089</v>
      </c>
      <c r="DB10" s="8" t="s">
        <v>2090</v>
      </c>
      <c r="DC10" s="8" t="s">
        <v>2091</v>
      </c>
      <c r="DD10" s="8" t="s">
        <v>2092</v>
      </c>
      <c r="DE10" s="8" t="s">
        <v>2093</v>
      </c>
      <c r="DF10" s="8" t="s">
        <v>2094</v>
      </c>
      <c r="DG10" s="8" t="s">
        <v>2095</v>
      </c>
      <c r="DH10" s="8" t="s">
        <v>2096</v>
      </c>
      <c r="DI10" s="8" t="s">
        <v>2097</v>
      </c>
      <c r="DJ10" s="8" t="s">
        <v>2098</v>
      </c>
      <c r="DK10" s="8" t="s">
        <v>2099</v>
      </c>
      <c r="DL10" s="8" t="s">
        <v>2100</v>
      </c>
      <c r="DM10" s="8" t="s">
        <v>2101</v>
      </c>
      <c r="DN10" s="8" t="s">
        <v>2102</v>
      </c>
      <c r="DO10" s="8" t="s">
        <v>2103</v>
      </c>
      <c r="DP10" s="8" t="s">
        <v>2104</v>
      </c>
      <c r="DQ10" s="8" t="s">
        <v>2105</v>
      </c>
      <c r="DR10" s="8" t="s">
        <v>2106</v>
      </c>
      <c r="DS10" s="8" t="s">
        <v>2107</v>
      </c>
      <c r="DT10" s="8" t="s">
        <v>2108</v>
      </c>
      <c r="DU10" s="8" t="s">
        <v>2109</v>
      </c>
      <c r="DV10" s="8" t="s">
        <v>2110</v>
      </c>
      <c r="DW10" s="8" t="s">
        <v>2111</v>
      </c>
      <c r="DX10" s="8" t="s">
        <v>2112</v>
      </c>
      <c r="DY10" s="8" t="s">
        <v>2113</v>
      </c>
      <c r="DZ10" s="8" t="s">
        <v>2114</v>
      </c>
      <c r="EA10" s="8" t="s">
        <v>2115</v>
      </c>
      <c r="EB10" s="8" t="s">
        <v>2116</v>
      </c>
      <c r="EC10" s="8" t="s">
        <v>2117</v>
      </c>
      <c r="ED10" s="8" t="s">
        <v>2118</v>
      </c>
      <c r="EE10" s="8" t="s">
        <v>2119</v>
      </c>
      <c r="EF10" s="8" t="s">
        <v>2120</v>
      </c>
      <c r="EG10" s="8" t="s">
        <v>2121</v>
      </c>
      <c r="EH10" s="8" t="s">
        <v>2122</v>
      </c>
      <c r="EI10" s="8" t="s">
        <v>2123</v>
      </c>
      <c r="EJ10" s="8" t="s">
        <v>2124</v>
      </c>
      <c r="EK10" s="8" t="s">
        <v>2125</v>
      </c>
      <c r="EL10" s="8" t="s">
        <v>2126</v>
      </c>
      <c r="EM10" s="8" t="s">
        <v>2127</v>
      </c>
      <c r="EN10" s="8" t="s">
        <v>2128</v>
      </c>
      <c r="EO10" s="8" t="s">
        <v>2129</v>
      </c>
      <c r="EP10" s="8" t="s">
        <v>2130</v>
      </c>
      <c r="EQ10" s="8" t="s">
        <v>2131</v>
      </c>
      <c r="ER10" s="8" t="s">
        <v>2132</v>
      </c>
      <c r="ES10" s="8" t="s">
        <v>2133</v>
      </c>
      <c r="ET10" s="8" t="s">
        <v>2134</v>
      </c>
      <c r="EU10" s="8" t="s">
        <v>2135</v>
      </c>
      <c r="EV10" s="8" t="s">
        <v>2136</v>
      </c>
      <c r="EW10" s="8" t="s">
        <v>2137</v>
      </c>
      <c r="EX10" s="8" t="s">
        <v>2138</v>
      </c>
      <c r="EY10" s="8" t="s">
        <v>2139</v>
      </c>
      <c r="EZ10" s="8" t="s">
        <v>2140</v>
      </c>
      <c r="FA10" s="8" t="s">
        <v>2141</v>
      </c>
      <c r="FB10" s="8" t="s">
        <v>2142</v>
      </c>
      <c r="FC10" s="8" t="s">
        <v>2143</v>
      </c>
      <c r="FD10" s="8" t="s">
        <v>2144</v>
      </c>
      <c r="FE10" s="8" t="s">
        <v>2145</v>
      </c>
      <c r="FF10" s="8" t="s">
        <v>2146</v>
      </c>
      <c r="FG10" s="8" t="s">
        <v>2147</v>
      </c>
      <c r="FH10" s="8" t="s">
        <v>2148</v>
      </c>
      <c r="FI10" s="8" t="s">
        <v>2149</v>
      </c>
      <c r="FJ10" s="8" t="s">
        <v>2150</v>
      </c>
      <c r="FK10" s="8" t="s">
        <v>2151</v>
      </c>
      <c r="FL10" s="8" t="s">
        <v>2152</v>
      </c>
      <c r="FM10" s="8" t="s">
        <v>2153</v>
      </c>
      <c r="FN10" s="8" t="s">
        <v>2154</v>
      </c>
      <c r="FO10" s="8" t="s">
        <v>2155</v>
      </c>
      <c r="FP10" s="8" t="s">
        <v>2156</v>
      </c>
      <c r="FQ10" s="8" t="s">
        <v>2157</v>
      </c>
      <c r="FR10" s="8" t="s">
        <v>2158</v>
      </c>
      <c r="FS10" s="8" t="s">
        <v>2159</v>
      </c>
      <c r="FT10" s="8" t="s">
        <v>2160</v>
      </c>
      <c r="FU10" s="8" t="s">
        <v>2161</v>
      </c>
      <c r="FV10" s="8" t="s">
        <v>2162</v>
      </c>
      <c r="FW10" s="8" t="s">
        <v>2163</v>
      </c>
      <c r="FX10" s="8" t="s">
        <v>2164</v>
      </c>
      <c r="FY10" s="8" t="s">
        <v>2165</v>
      </c>
      <c r="FZ10" s="8" t="s">
        <v>2166</v>
      </c>
      <c r="GA10" s="8" t="s">
        <v>2167</v>
      </c>
      <c r="GB10" s="8" t="s">
        <v>2168</v>
      </c>
      <c r="GC10" s="8" t="s">
        <v>2169</v>
      </c>
      <c r="GD10" s="8" t="s">
        <v>2170</v>
      </c>
      <c r="GE10" s="8" t="s">
        <v>2171</v>
      </c>
      <c r="GF10" s="8" t="s">
        <v>2172</v>
      </c>
      <c r="GG10" s="8" t="s">
        <v>2173</v>
      </c>
      <c r="GH10" s="8" t="s">
        <v>2174</v>
      </c>
      <c r="GI10" s="8" t="s">
        <v>2175</v>
      </c>
      <c r="GJ10" s="8" t="s">
        <v>2176</v>
      </c>
      <c r="GK10" s="8" t="s">
        <v>2177</v>
      </c>
      <c r="GL10" s="8" t="s">
        <v>2178</v>
      </c>
      <c r="GM10" s="8" t="s">
        <v>2179</v>
      </c>
      <c r="GN10" s="8" t="s">
        <v>2180</v>
      </c>
      <c r="GO10" s="8" t="s">
        <v>2181</v>
      </c>
      <c r="GP10" s="8" t="s">
        <v>2182</v>
      </c>
      <c r="GQ10" s="8" t="s">
        <v>2183</v>
      </c>
      <c r="GR10" s="8" t="s">
        <v>2184</v>
      </c>
      <c r="GS10" s="8" t="s">
        <v>2185</v>
      </c>
      <c r="GT10" s="8" t="s">
        <v>2186</v>
      </c>
      <c r="GU10" s="8" t="s">
        <v>2187</v>
      </c>
      <c r="GV10" s="8" t="s">
        <v>2188</v>
      </c>
      <c r="GW10" s="8" t="s">
        <v>2189</v>
      </c>
      <c r="GX10" s="8" t="s">
        <v>2190</v>
      </c>
      <c r="GY10" s="8" t="s">
        <v>2191</v>
      </c>
      <c r="GZ10" s="8" t="s">
        <v>2192</v>
      </c>
      <c r="HA10" s="8" t="s">
        <v>2193</v>
      </c>
      <c r="HB10" s="8" t="s">
        <v>2194</v>
      </c>
      <c r="HC10" s="8" t="s">
        <v>2195</v>
      </c>
      <c r="HD10" s="8" t="s">
        <v>2196</v>
      </c>
      <c r="HE10" s="8" t="s">
        <v>2197</v>
      </c>
      <c r="HF10" s="8" t="s">
        <v>2198</v>
      </c>
      <c r="HG10" s="8" t="s">
        <v>2199</v>
      </c>
      <c r="HH10" s="8" t="s">
        <v>2200</v>
      </c>
      <c r="HI10" s="8" t="s">
        <v>2201</v>
      </c>
      <c r="HJ10" s="8" t="s">
        <v>2202</v>
      </c>
      <c r="HK10" s="8" t="s">
        <v>2203</v>
      </c>
      <c r="HL10" s="8" t="s">
        <v>2204</v>
      </c>
      <c r="HM10" s="8" t="s">
        <v>2205</v>
      </c>
      <c r="HN10" s="8" t="s">
        <v>2206</v>
      </c>
      <c r="HO10" s="8" t="s">
        <v>2207</v>
      </c>
      <c r="HP10" s="8" t="s">
        <v>2208</v>
      </c>
      <c r="HQ10" s="8" t="s">
        <v>2209</v>
      </c>
      <c r="HR10" s="8" t="s">
        <v>2210</v>
      </c>
      <c r="HS10" s="8" t="s">
        <v>2211</v>
      </c>
      <c r="HT10" s="8" t="s">
        <v>2212</v>
      </c>
      <c r="HU10" s="8" t="s">
        <v>2213</v>
      </c>
      <c r="HV10" s="8" t="s">
        <v>2214</v>
      </c>
      <c r="HW10" s="8" t="s">
        <v>2215</v>
      </c>
      <c r="HX10" s="8" t="s">
        <v>2216</v>
      </c>
      <c r="HY10" s="8" t="s">
        <v>2217</v>
      </c>
      <c r="HZ10" s="8" t="s">
        <v>2218</v>
      </c>
      <c r="IA10" s="8" t="s">
        <v>2219</v>
      </c>
      <c r="IB10" s="8" t="s">
        <v>2220</v>
      </c>
      <c r="IC10" s="8" t="s">
        <v>2221</v>
      </c>
      <c r="ID10" s="8" t="s">
        <v>2222</v>
      </c>
      <c r="IE10" s="8" t="s">
        <v>2223</v>
      </c>
      <c r="IF10" s="8" t="s">
        <v>2224</v>
      </c>
      <c r="IG10" s="8" t="s">
        <v>2225</v>
      </c>
      <c r="IH10" s="8" t="s">
        <v>2226</v>
      </c>
      <c r="II10" s="8" t="s">
        <v>2227</v>
      </c>
      <c r="IJ10" s="8" t="s">
        <v>2228</v>
      </c>
      <c r="IK10" s="8" t="s">
        <v>2229</v>
      </c>
      <c r="IL10" s="8" t="s">
        <v>2230</v>
      </c>
      <c r="IM10" s="8" t="s">
        <v>2231</v>
      </c>
      <c r="IN10" s="8" t="s">
        <v>2232</v>
      </c>
      <c r="IO10" s="8" t="s">
        <v>2233</v>
      </c>
      <c r="IP10" s="8" t="s">
        <v>2234</v>
      </c>
      <c r="IQ10" s="8" t="s">
        <v>2235</v>
      </c>
    </row>
    <row r="11" spans="1:251">
      <c r="A11" s="10">
        <v>42036</v>
      </c>
      <c r="B11" s="9">
        <v>0.41099999999999998</v>
      </c>
      <c r="C11" s="9">
        <v>0</v>
      </c>
      <c r="D11" s="9">
        <v>0</v>
      </c>
      <c r="E11" s="9">
        <v>0</v>
      </c>
      <c r="F11" s="9">
        <v>0</v>
      </c>
      <c r="G11" s="9">
        <v>15.755000000000001</v>
      </c>
      <c r="H11" s="9">
        <v>12.294</v>
      </c>
      <c r="I11" s="9">
        <v>3.4609999999999999</v>
      </c>
      <c r="J11" s="9">
        <v>15.368</v>
      </c>
      <c r="K11" s="9">
        <v>12.294</v>
      </c>
      <c r="L11" s="9">
        <v>3.0739999999999998</v>
      </c>
      <c r="M11" s="9">
        <v>4.0060000000000002</v>
      </c>
      <c r="N11" s="9">
        <v>2.8079999999999998</v>
      </c>
      <c r="O11" s="9">
        <v>1.198</v>
      </c>
      <c r="P11" s="9">
        <v>3.609</v>
      </c>
      <c r="Q11" s="9">
        <v>2.1930000000000001</v>
      </c>
      <c r="R11" s="9">
        <v>1.4159999999999999</v>
      </c>
      <c r="S11" s="9">
        <v>2.6339999999999999</v>
      </c>
      <c r="T11" s="9">
        <v>2.6339999999999999</v>
      </c>
      <c r="U11" s="9">
        <v>0</v>
      </c>
      <c r="V11" s="9">
        <v>3.1930000000000001</v>
      </c>
      <c r="W11" s="9">
        <v>2.734</v>
      </c>
      <c r="X11" s="9">
        <v>0.45900000000000002</v>
      </c>
      <c r="Y11" s="9">
        <v>2.3130000000000002</v>
      </c>
      <c r="Z11" s="9">
        <v>1.9259999999999999</v>
      </c>
      <c r="AA11" s="9">
        <v>0.38700000000000001</v>
      </c>
      <c r="AB11" s="9">
        <v>1.9259999999999999</v>
      </c>
      <c r="AC11" s="9">
        <v>1.9259999999999999</v>
      </c>
      <c r="AD11" s="9">
        <v>0</v>
      </c>
      <c r="AE11" s="9">
        <v>0.38700000000000001</v>
      </c>
      <c r="AF11" s="9">
        <v>0</v>
      </c>
      <c r="AG11" s="9">
        <v>0.38700000000000001</v>
      </c>
      <c r="AH11" s="9">
        <v>0.85699999999999998</v>
      </c>
      <c r="AI11" s="9">
        <v>0</v>
      </c>
      <c r="AJ11" s="9">
        <v>0.85699999999999998</v>
      </c>
      <c r="AK11" s="9">
        <v>0.85699999999999998</v>
      </c>
      <c r="AL11" s="9">
        <v>0</v>
      </c>
      <c r="AM11" s="9">
        <v>0.85699999999999998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0.85699999999999998</v>
      </c>
      <c r="AU11" s="9">
        <v>0</v>
      </c>
      <c r="AV11" s="9">
        <v>0.85699999999999998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4.4859999999999998</v>
      </c>
      <c r="BJ11" s="9">
        <v>1.4179999999999999</v>
      </c>
      <c r="BK11" s="9">
        <v>3.0680000000000001</v>
      </c>
      <c r="BL11" s="9">
        <v>4.4859999999999998</v>
      </c>
      <c r="BM11" s="9">
        <v>1.4179999999999999</v>
      </c>
      <c r="BN11" s="9">
        <v>3.0680000000000001</v>
      </c>
      <c r="BO11" s="9">
        <v>1.6319999999999999</v>
      </c>
      <c r="BP11" s="9">
        <v>0.872</v>
      </c>
      <c r="BQ11" s="9">
        <v>0.75900000000000001</v>
      </c>
      <c r="BR11" s="9">
        <v>1.607</v>
      </c>
      <c r="BS11" s="9">
        <v>0.54600000000000004</v>
      </c>
      <c r="BT11" s="9">
        <v>1.0609999999999999</v>
      </c>
      <c r="BU11" s="9">
        <v>0.80900000000000005</v>
      </c>
      <c r="BV11" s="9">
        <v>0</v>
      </c>
      <c r="BW11" s="9">
        <v>0.80900000000000005</v>
      </c>
      <c r="BX11" s="9">
        <v>0.438</v>
      </c>
      <c r="BY11" s="9">
        <v>0</v>
      </c>
      <c r="BZ11" s="9">
        <v>0.438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5.069</v>
      </c>
      <c r="CK11" s="9">
        <v>2.181</v>
      </c>
      <c r="CL11" s="9">
        <v>2.8879999999999999</v>
      </c>
      <c r="CM11" s="9">
        <v>5.069</v>
      </c>
      <c r="CN11" s="9">
        <v>2.181</v>
      </c>
      <c r="CO11" s="9">
        <v>2.8879999999999999</v>
      </c>
      <c r="CP11" s="9">
        <v>1.0840000000000001</v>
      </c>
      <c r="CQ11" s="9">
        <v>0.52700000000000002</v>
      </c>
      <c r="CR11" s="9">
        <v>0.55700000000000005</v>
      </c>
      <c r="CS11" s="9">
        <v>1.333</v>
      </c>
      <c r="CT11" s="9">
        <v>0</v>
      </c>
      <c r="CU11" s="9">
        <v>1.333</v>
      </c>
      <c r="CV11" s="9">
        <v>2.2639999999999998</v>
      </c>
      <c r="CW11" s="9">
        <v>1.266</v>
      </c>
      <c r="CX11" s="9">
        <v>0.998</v>
      </c>
      <c r="CY11" s="9">
        <v>0.38800000000000001</v>
      </c>
      <c r="CZ11" s="9">
        <v>0.38800000000000001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6.7910000000000004</v>
      </c>
      <c r="DL11" s="9">
        <v>3.621</v>
      </c>
      <c r="DM11" s="9">
        <v>3.17</v>
      </c>
      <c r="DN11" s="9">
        <v>6.7910000000000004</v>
      </c>
      <c r="DO11" s="9">
        <v>3.621</v>
      </c>
      <c r="DP11" s="9">
        <v>3.17</v>
      </c>
      <c r="DQ11" s="9">
        <v>3.74</v>
      </c>
      <c r="DR11" s="9">
        <v>2.2280000000000002</v>
      </c>
      <c r="DS11" s="9">
        <v>1.512</v>
      </c>
      <c r="DT11" s="9">
        <v>1.4019999999999999</v>
      </c>
      <c r="DU11" s="9">
        <v>0.97399999999999998</v>
      </c>
      <c r="DV11" s="9">
        <v>0.42799999999999999</v>
      </c>
      <c r="DW11" s="9">
        <v>0.41899999999999998</v>
      </c>
      <c r="DX11" s="9">
        <v>0.41899999999999998</v>
      </c>
      <c r="DY11" s="9">
        <v>0</v>
      </c>
      <c r="DZ11" s="9">
        <v>1.2310000000000001</v>
      </c>
      <c r="EA11" s="9">
        <v>0</v>
      </c>
      <c r="EB11" s="9">
        <v>1.2310000000000001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5.8769999999999998</v>
      </c>
      <c r="EM11" s="9">
        <v>3.78</v>
      </c>
      <c r="EN11" s="9">
        <v>2.097</v>
      </c>
      <c r="EO11" s="9">
        <v>5.548</v>
      </c>
      <c r="EP11" s="9">
        <v>3.4510000000000001</v>
      </c>
      <c r="EQ11" s="9">
        <v>2.097</v>
      </c>
      <c r="ER11" s="9">
        <v>2.1459999999999999</v>
      </c>
      <c r="ES11" s="9">
        <v>1.68</v>
      </c>
      <c r="ET11" s="9">
        <v>0.46600000000000003</v>
      </c>
      <c r="EU11" s="9">
        <v>1.0169999999999999</v>
      </c>
      <c r="EV11" s="9">
        <v>1.0169999999999999</v>
      </c>
      <c r="EW11" s="9">
        <v>0</v>
      </c>
      <c r="EX11" s="9">
        <v>1.276</v>
      </c>
      <c r="EY11" s="9">
        <v>0.47099999999999997</v>
      </c>
      <c r="EZ11" s="9">
        <v>0.80500000000000005</v>
      </c>
      <c r="FA11" s="9">
        <v>0.67700000000000005</v>
      </c>
      <c r="FB11" s="9">
        <v>0.28299999999999997</v>
      </c>
      <c r="FC11" s="9">
        <v>0.39400000000000002</v>
      </c>
      <c r="FD11" s="9">
        <v>0.76200000000000001</v>
      </c>
      <c r="FE11" s="9">
        <v>0.32900000000000001</v>
      </c>
      <c r="FF11" s="9">
        <v>0.432</v>
      </c>
      <c r="FG11" s="9">
        <v>0.432</v>
      </c>
      <c r="FH11" s="9">
        <v>0</v>
      </c>
      <c r="FI11" s="9">
        <v>0.432</v>
      </c>
      <c r="FJ11" s="9">
        <v>0.32900000000000001</v>
      </c>
      <c r="FK11" s="9">
        <v>0.32900000000000001</v>
      </c>
      <c r="FL11" s="9">
        <v>0</v>
      </c>
      <c r="FM11" s="9">
        <v>15.417</v>
      </c>
      <c r="FN11" s="9">
        <v>9.7129999999999992</v>
      </c>
      <c r="FO11" s="9">
        <v>5.7050000000000001</v>
      </c>
      <c r="FP11" s="9">
        <v>14.567</v>
      </c>
      <c r="FQ11" s="9">
        <v>8.8629999999999995</v>
      </c>
      <c r="FR11" s="9">
        <v>5.7050000000000001</v>
      </c>
      <c r="FS11" s="9">
        <v>8.0980000000000008</v>
      </c>
      <c r="FT11" s="9">
        <v>4.6180000000000003</v>
      </c>
      <c r="FU11" s="9">
        <v>3.4809999999999999</v>
      </c>
      <c r="FV11" s="9">
        <v>3.1179999999999999</v>
      </c>
      <c r="FW11" s="9">
        <v>2.1389999999999998</v>
      </c>
      <c r="FX11" s="9">
        <v>0.97899999999999998</v>
      </c>
      <c r="FY11" s="9">
        <v>0.94199999999999995</v>
      </c>
      <c r="FZ11" s="9">
        <v>0.94199999999999995</v>
      </c>
      <c r="GA11" s="9">
        <v>0</v>
      </c>
      <c r="GB11" s="9">
        <v>1.5389999999999999</v>
      </c>
      <c r="GC11" s="9">
        <v>0.73399999999999999</v>
      </c>
      <c r="GD11" s="9">
        <v>0.80500000000000005</v>
      </c>
      <c r="GE11" s="9">
        <v>1.72</v>
      </c>
      <c r="GF11" s="9">
        <v>1.28</v>
      </c>
      <c r="GG11" s="9">
        <v>0.44</v>
      </c>
      <c r="GH11" s="9">
        <v>0.87</v>
      </c>
      <c r="GI11" s="9">
        <v>0.43</v>
      </c>
      <c r="GJ11" s="9">
        <v>0.44</v>
      </c>
      <c r="GK11" s="9">
        <v>0.85</v>
      </c>
      <c r="GL11" s="9">
        <v>0.85</v>
      </c>
      <c r="GM11" s="9">
        <v>0</v>
      </c>
      <c r="GN11" s="9">
        <v>57.426000000000002</v>
      </c>
      <c r="GO11" s="9">
        <v>30.251000000000001</v>
      </c>
      <c r="GP11" s="9">
        <v>27.175000000000001</v>
      </c>
      <c r="GQ11" s="9">
        <v>57.003</v>
      </c>
      <c r="GR11" s="9">
        <v>30.050999999999998</v>
      </c>
      <c r="GS11" s="9">
        <v>26.952000000000002</v>
      </c>
      <c r="GT11" s="9">
        <v>21.966999999999999</v>
      </c>
      <c r="GU11" s="9">
        <v>11.821</v>
      </c>
      <c r="GV11" s="9">
        <v>10.146000000000001</v>
      </c>
      <c r="GW11" s="9">
        <v>13.018000000000001</v>
      </c>
      <c r="GX11" s="9">
        <v>6.6269999999999998</v>
      </c>
      <c r="GY11" s="9">
        <v>6.391</v>
      </c>
      <c r="GZ11" s="9">
        <v>8.2210000000000001</v>
      </c>
      <c r="HA11" s="9">
        <v>4.077</v>
      </c>
      <c r="HB11" s="9">
        <v>4.1440000000000001</v>
      </c>
      <c r="HC11" s="9">
        <v>6.8620000000000001</v>
      </c>
      <c r="HD11" s="9">
        <v>3.3</v>
      </c>
      <c r="HE11" s="9">
        <v>3.5619999999999998</v>
      </c>
      <c r="HF11" s="9">
        <v>7.3579999999999997</v>
      </c>
      <c r="HG11" s="9">
        <v>4.4260000000000002</v>
      </c>
      <c r="HH11" s="9">
        <v>2.9319999999999999</v>
      </c>
      <c r="HI11" s="9">
        <v>6.9349999999999996</v>
      </c>
      <c r="HJ11" s="9">
        <v>4.2249999999999996</v>
      </c>
      <c r="HK11" s="9">
        <v>2.71</v>
      </c>
      <c r="HL11" s="9">
        <v>0.42299999999999999</v>
      </c>
      <c r="HM11" s="9">
        <v>0.2</v>
      </c>
      <c r="HN11" s="9">
        <v>0.223</v>
      </c>
      <c r="HO11" s="9">
        <v>51.430999999999997</v>
      </c>
      <c r="HP11" s="9">
        <v>27.425999999999998</v>
      </c>
      <c r="HQ11" s="9">
        <v>24.004000000000001</v>
      </c>
      <c r="HR11" s="9">
        <v>51.006999999999998</v>
      </c>
      <c r="HS11" s="9">
        <v>27.225999999999999</v>
      </c>
      <c r="HT11" s="9">
        <v>23.780999999999999</v>
      </c>
      <c r="HU11" s="9">
        <v>19.344999999999999</v>
      </c>
      <c r="HV11" s="9">
        <v>10.308</v>
      </c>
      <c r="HW11" s="9">
        <v>9.0370000000000008</v>
      </c>
      <c r="HX11" s="9">
        <v>12.548</v>
      </c>
      <c r="HY11" s="9">
        <v>6.407</v>
      </c>
      <c r="HZ11" s="9">
        <v>6.141</v>
      </c>
      <c r="IA11" s="9">
        <v>6.7770000000000001</v>
      </c>
      <c r="IB11" s="9">
        <v>3.4870000000000001</v>
      </c>
      <c r="IC11" s="9">
        <v>3.2909999999999999</v>
      </c>
      <c r="ID11" s="9">
        <v>6.3730000000000002</v>
      </c>
      <c r="IE11" s="9">
        <v>3.0369999999999999</v>
      </c>
      <c r="IF11" s="9">
        <v>3.3359999999999999</v>
      </c>
      <c r="IG11" s="9">
        <v>6.3869999999999996</v>
      </c>
      <c r="IH11" s="9">
        <v>4.1879999999999997</v>
      </c>
      <c r="II11" s="9">
        <v>2.2000000000000002</v>
      </c>
      <c r="IJ11" s="9">
        <v>5.9640000000000004</v>
      </c>
      <c r="IK11" s="9">
        <v>3.9870000000000001</v>
      </c>
      <c r="IL11" s="9">
        <v>1.9770000000000001</v>
      </c>
      <c r="IM11" s="9">
        <v>0.42299999999999999</v>
      </c>
      <c r="IN11" s="9">
        <v>0.2</v>
      </c>
      <c r="IO11" s="9">
        <v>0.223</v>
      </c>
      <c r="IP11" s="9">
        <v>11.643000000000001</v>
      </c>
      <c r="IQ11" s="9">
        <v>5.7080000000000002</v>
      </c>
    </row>
    <row r="12" spans="1:251">
      <c r="A12" s="10">
        <v>42401</v>
      </c>
      <c r="B12" s="9">
        <v>0.53</v>
      </c>
      <c r="C12" s="9">
        <v>0</v>
      </c>
      <c r="D12" s="9">
        <v>0</v>
      </c>
      <c r="E12" s="9">
        <v>0</v>
      </c>
      <c r="F12" s="9">
        <v>0</v>
      </c>
      <c r="G12" s="9">
        <v>9.5950000000000006</v>
      </c>
      <c r="H12" s="9">
        <v>4.38</v>
      </c>
      <c r="I12" s="9">
        <v>5.2149999999999999</v>
      </c>
      <c r="J12" s="9">
        <v>9.2780000000000005</v>
      </c>
      <c r="K12" s="9">
        <v>4.38</v>
      </c>
      <c r="L12" s="9">
        <v>4.8979999999999997</v>
      </c>
      <c r="M12" s="9">
        <v>1.8819999999999999</v>
      </c>
      <c r="N12" s="9">
        <v>1.347</v>
      </c>
      <c r="O12" s="9">
        <v>0.53500000000000003</v>
      </c>
      <c r="P12" s="9">
        <v>1.448</v>
      </c>
      <c r="Q12" s="9">
        <v>1.0489999999999999</v>
      </c>
      <c r="R12" s="9">
        <v>0.39900000000000002</v>
      </c>
      <c r="S12" s="9">
        <v>2.63</v>
      </c>
      <c r="T12" s="9">
        <v>0.84399999999999997</v>
      </c>
      <c r="U12" s="9">
        <v>1.786</v>
      </c>
      <c r="V12" s="9">
        <v>2.883</v>
      </c>
      <c r="W12" s="9">
        <v>0.70399999999999996</v>
      </c>
      <c r="X12" s="9">
        <v>2.1789999999999998</v>
      </c>
      <c r="Y12" s="9">
        <v>0.752</v>
      </c>
      <c r="Z12" s="9">
        <v>0.435</v>
      </c>
      <c r="AA12" s="9">
        <v>0.317</v>
      </c>
      <c r="AB12" s="9">
        <v>0.435</v>
      </c>
      <c r="AC12" s="9">
        <v>0.435</v>
      </c>
      <c r="AD12" s="9">
        <v>0</v>
      </c>
      <c r="AE12" s="9">
        <v>0.317</v>
      </c>
      <c r="AF12" s="9">
        <v>0</v>
      </c>
      <c r="AG12" s="9">
        <v>0.317</v>
      </c>
      <c r="AH12" s="9">
        <v>0.41699999999999998</v>
      </c>
      <c r="AI12" s="9">
        <v>0</v>
      </c>
      <c r="AJ12" s="9">
        <v>0.41699999999999998</v>
      </c>
      <c r="AK12" s="9">
        <v>0.41699999999999998</v>
      </c>
      <c r="AL12" s="9">
        <v>0</v>
      </c>
      <c r="AM12" s="9">
        <v>0.41699999999999998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0.41699999999999998</v>
      </c>
      <c r="AU12" s="9">
        <v>0</v>
      </c>
      <c r="AV12" s="9">
        <v>0.41699999999999998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6.157</v>
      </c>
      <c r="BJ12" s="9">
        <v>2.056</v>
      </c>
      <c r="BK12" s="9">
        <v>4.101</v>
      </c>
      <c r="BL12" s="9">
        <v>6.157</v>
      </c>
      <c r="BM12" s="9">
        <v>2.056</v>
      </c>
      <c r="BN12" s="9">
        <v>4.101</v>
      </c>
      <c r="BO12" s="9">
        <v>2.8559999999999999</v>
      </c>
      <c r="BP12" s="9">
        <v>1.1160000000000001</v>
      </c>
      <c r="BQ12" s="9">
        <v>1.74</v>
      </c>
      <c r="BR12" s="9">
        <v>1.907</v>
      </c>
      <c r="BS12" s="9">
        <v>0.94</v>
      </c>
      <c r="BT12" s="9">
        <v>0.96799999999999997</v>
      </c>
      <c r="BU12" s="9">
        <v>1.393</v>
      </c>
      <c r="BV12" s="9">
        <v>0</v>
      </c>
      <c r="BW12" s="9">
        <v>1.393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3.3980000000000001</v>
      </c>
      <c r="CK12" s="9">
        <v>0</v>
      </c>
      <c r="CL12" s="9">
        <v>3.3980000000000001</v>
      </c>
      <c r="CM12" s="9">
        <v>3.3980000000000001</v>
      </c>
      <c r="CN12" s="9">
        <v>0</v>
      </c>
      <c r="CO12" s="9">
        <v>3.3980000000000001</v>
      </c>
      <c r="CP12" s="9">
        <v>0.79</v>
      </c>
      <c r="CQ12" s="9">
        <v>0</v>
      </c>
      <c r="CR12" s="9">
        <v>0.79</v>
      </c>
      <c r="CS12" s="9">
        <v>1.4450000000000001</v>
      </c>
      <c r="CT12" s="9">
        <v>0</v>
      </c>
      <c r="CU12" s="9">
        <v>1.4450000000000001</v>
      </c>
      <c r="CV12" s="9">
        <v>0.46600000000000003</v>
      </c>
      <c r="CW12" s="9">
        <v>0</v>
      </c>
      <c r="CX12" s="9">
        <v>0.46600000000000003</v>
      </c>
      <c r="CY12" s="9">
        <v>0.46700000000000003</v>
      </c>
      <c r="CZ12" s="9">
        <v>0</v>
      </c>
      <c r="DA12" s="9">
        <v>0.46700000000000003</v>
      </c>
      <c r="DB12" s="9">
        <v>0.23</v>
      </c>
      <c r="DC12" s="9">
        <v>0</v>
      </c>
      <c r="DD12" s="9">
        <v>0.23</v>
      </c>
      <c r="DE12" s="9">
        <v>0.23</v>
      </c>
      <c r="DF12" s="9">
        <v>0</v>
      </c>
      <c r="DG12" s="9">
        <v>0.23</v>
      </c>
      <c r="DH12" s="9">
        <v>0</v>
      </c>
      <c r="DI12" s="9">
        <v>0</v>
      </c>
      <c r="DJ12" s="9">
        <v>0</v>
      </c>
      <c r="DK12" s="9">
        <v>1.2270000000000001</v>
      </c>
      <c r="DL12" s="9">
        <v>0.79700000000000004</v>
      </c>
      <c r="DM12" s="9">
        <v>0.43</v>
      </c>
      <c r="DN12" s="9">
        <v>1.2270000000000001</v>
      </c>
      <c r="DO12" s="9">
        <v>0.79700000000000004</v>
      </c>
      <c r="DP12" s="9">
        <v>0.43</v>
      </c>
      <c r="DQ12" s="9">
        <v>0.38900000000000001</v>
      </c>
      <c r="DR12" s="9">
        <v>0.38900000000000001</v>
      </c>
      <c r="DS12" s="9">
        <v>0</v>
      </c>
      <c r="DT12" s="9">
        <v>0</v>
      </c>
      <c r="DU12" s="9">
        <v>0</v>
      </c>
      <c r="DV12" s="9">
        <v>0</v>
      </c>
      <c r="DW12" s="9">
        <v>0.83799999999999997</v>
      </c>
      <c r="DX12" s="9">
        <v>0.40799999999999997</v>
      </c>
      <c r="DY12" s="9">
        <v>0.43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13.32</v>
      </c>
      <c r="EM12" s="9">
        <v>6.9379999999999997</v>
      </c>
      <c r="EN12" s="9">
        <v>6.3819999999999997</v>
      </c>
      <c r="EO12" s="9">
        <v>13.32</v>
      </c>
      <c r="EP12" s="9">
        <v>6.9379999999999997</v>
      </c>
      <c r="EQ12" s="9">
        <v>6.3819999999999997</v>
      </c>
      <c r="ER12" s="9">
        <v>4.4119999999999999</v>
      </c>
      <c r="ES12" s="9">
        <v>2.415</v>
      </c>
      <c r="ET12" s="9">
        <v>1.9970000000000001</v>
      </c>
      <c r="EU12" s="9">
        <v>2.605</v>
      </c>
      <c r="EV12" s="9">
        <v>0.995</v>
      </c>
      <c r="EW12" s="9">
        <v>1.61</v>
      </c>
      <c r="EX12" s="9">
        <v>3.0419999999999998</v>
      </c>
      <c r="EY12" s="9">
        <v>1.7949999999999999</v>
      </c>
      <c r="EZ12" s="9">
        <v>1.248</v>
      </c>
      <c r="FA12" s="9">
        <v>0.83699999999999997</v>
      </c>
      <c r="FB12" s="9">
        <v>0.45400000000000001</v>
      </c>
      <c r="FC12" s="9">
        <v>0.38200000000000001</v>
      </c>
      <c r="FD12" s="9">
        <v>2.4239999999999999</v>
      </c>
      <c r="FE12" s="9">
        <v>1.2789999999999999</v>
      </c>
      <c r="FF12" s="9">
        <v>1.145</v>
      </c>
      <c r="FG12" s="9">
        <v>2.4239999999999999</v>
      </c>
      <c r="FH12" s="9">
        <v>1.2789999999999999</v>
      </c>
      <c r="FI12" s="9">
        <v>1.145</v>
      </c>
      <c r="FJ12" s="9">
        <v>0</v>
      </c>
      <c r="FK12" s="9">
        <v>0</v>
      </c>
      <c r="FL12" s="9">
        <v>0</v>
      </c>
      <c r="FM12" s="9">
        <v>11.574999999999999</v>
      </c>
      <c r="FN12" s="9">
        <v>4.0460000000000003</v>
      </c>
      <c r="FO12" s="9">
        <v>7.5289999999999999</v>
      </c>
      <c r="FP12" s="9">
        <v>11.574999999999999</v>
      </c>
      <c r="FQ12" s="9">
        <v>4.0460000000000003</v>
      </c>
      <c r="FR12" s="9">
        <v>7.5289999999999999</v>
      </c>
      <c r="FS12" s="9">
        <v>4.1989999999999998</v>
      </c>
      <c r="FT12" s="9">
        <v>1.861</v>
      </c>
      <c r="FU12" s="9">
        <v>2.3380000000000001</v>
      </c>
      <c r="FV12" s="9">
        <v>2.6960000000000002</v>
      </c>
      <c r="FW12" s="9">
        <v>1.032</v>
      </c>
      <c r="FX12" s="9">
        <v>1.6639999999999999</v>
      </c>
      <c r="FY12" s="9">
        <v>1.7729999999999999</v>
      </c>
      <c r="FZ12" s="9">
        <v>0.41399999999999998</v>
      </c>
      <c r="GA12" s="9">
        <v>1.359</v>
      </c>
      <c r="GB12" s="9">
        <v>2.5169999999999999</v>
      </c>
      <c r="GC12" s="9">
        <v>0.34899999999999998</v>
      </c>
      <c r="GD12" s="9">
        <v>2.1680000000000001</v>
      </c>
      <c r="GE12" s="9">
        <v>0.38900000000000001</v>
      </c>
      <c r="GF12" s="9">
        <v>0.38900000000000001</v>
      </c>
      <c r="GG12" s="9">
        <v>0</v>
      </c>
      <c r="GH12" s="9">
        <v>0.38900000000000001</v>
      </c>
      <c r="GI12" s="9">
        <v>0.38900000000000001</v>
      </c>
      <c r="GJ12" s="9">
        <v>0</v>
      </c>
      <c r="GK12" s="9">
        <v>0</v>
      </c>
      <c r="GL12" s="9">
        <v>0</v>
      </c>
      <c r="GM12" s="9">
        <v>0</v>
      </c>
      <c r="GN12" s="9">
        <v>64.114000000000004</v>
      </c>
      <c r="GO12" s="9">
        <v>34.286999999999999</v>
      </c>
      <c r="GP12" s="9">
        <v>29.826000000000001</v>
      </c>
      <c r="GQ12" s="9">
        <v>63.494</v>
      </c>
      <c r="GR12" s="9">
        <v>34.045999999999999</v>
      </c>
      <c r="GS12" s="9">
        <v>29.448</v>
      </c>
      <c r="GT12" s="9">
        <v>19.709</v>
      </c>
      <c r="GU12" s="9">
        <v>9.5079999999999991</v>
      </c>
      <c r="GV12" s="9">
        <v>10.201000000000001</v>
      </c>
      <c r="GW12" s="9">
        <v>15.318</v>
      </c>
      <c r="GX12" s="9">
        <v>8.6270000000000007</v>
      </c>
      <c r="GY12" s="9">
        <v>6.6909999999999998</v>
      </c>
      <c r="GZ12" s="9">
        <v>12.23</v>
      </c>
      <c r="HA12" s="9">
        <v>7.1890000000000001</v>
      </c>
      <c r="HB12" s="9">
        <v>5.0419999999999998</v>
      </c>
      <c r="HC12" s="9">
        <v>8.2279999999999998</v>
      </c>
      <c r="HD12" s="9">
        <v>3.915</v>
      </c>
      <c r="HE12" s="9">
        <v>4.3129999999999997</v>
      </c>
      <c r="HF12" s="9">
        <v>8.6280000000000001</v>
      </c>
      <c r="HG12" s="9">
        <v>5.048</v>
      </c>
      <c r="HH12" s="9">
        <v>3.58</v>
      </c>
      <c r="HI12" s="9">
        <v>8.0079999999999991</v>
      </c>
      <c r="HJ12" s="9">
        <v>4.8070000000000004</v>
      </c>
      <c r="HK12" s="9">
        <v>3.2010000000000001</v>
      </c>
      <c r="HL12" s="9">
        <v>0.62</v>
      </c>
      <c r="HM12" s="9">
        <v>0.24099999999999999</v>
      </c>
      <c r="HN12" s="9">
        <v>0.379</v>
      </c>
      <c r="HO12" s="9">
        <v>60.768999999999998</v>
      </c>
      <c r="HP12" s="9">
        <v>33.206000000000003</v>
      </c>
      <c r="HQ12" s="9">
        <v>27.562999999999999</v>
      </c>
      <c r="HR12" s="9">
        <v>60.39</v>
      </c>
      <c r="HS12" s="9">
        <v>33.206000000000003</v>
      </c>
      <c r="HT12" s="9">
        <v>27.184000000000001</v>
      </c>
      <c r="HU12" s="9">
        <v>18.981000000000002</v>
      </c>
      <c r="HV12" s="9">
        <v>9.5079999999999991</v>
      </c>
      <c r="HW12" s="9">
        <v>9.4719999999999995</v>
      </c>
      <c r="HX12" s="9">
        <v>14.217000000000001</v>
      </c>
      <c r="HY12" s="9">
        <v>8.3230000000000004</v>
      </c>
      <c r="HZ12" s="9">
        <v>5.8940000000000001</v>
      </c>
      <c r="IA12" s="9">
        <v>11.476000000000001</v>
      </c>
      <c r="IB12" s="9">
        <v>6.93</v>
      </c>
      <c r="IC12" s="9">
        <v>4.5460000000000003</v>
      </c>
      <c r="ID12" s="9">
        <v>7.9509999999999996</v>
      </c>
      <c r="IE12" s="9">
        <v>3.6379999999999999</v>
      </c>
      <c r="IF12" s="9">
        <v>4.3129999999999997</v>
      </c>
      <c r="IG12" s="9">
        <v>8.1449999999999996</v>
      </c>
      <c r="IH12" s="9">
        <v>4.8070000000000004</v>
      </c>
      <c r="II12" s="9">
        <v>3.3380000000000001</v>
      </c>
      <c r="IJ12" s="9">
        <v>7.766</v>
      </c>
      <c r="IK12" s="9">
        <v>4.8070000000000004</v>
      </c>
      <c r="IL12" s="9">
        <v>2.9590000000000001</v>
      </c>
      <c r="IM12" s="9">
        <v>0.379</v>
      </c>
      <c r="IN12" s="9">
        <v>0</v>
      </c>
      <c r="IO12" s="9">
        <v>0.379</v>
      </c>
      <c r="IP12" s="9">
        <v>11.622999999999999</v>
      </c>
      <c r="IQ12" s="9">
        <v>5.85</v>
      </c>
    </row>
    <row r="13" spans="1:251">
      <c r="A13" s="10">
        <v>42767</v>
      </c>
      <c r="B13" s="9">
        <v>0</v>
      </c>
      <c r="C13" s="9">
        <v>0.38100000000000001</v>
      </c>
      <c r="D13" s="9">
        <v>0</v>
      </c>
      <c r="E13" s="9">
        <v>0</v>
      </c>
      <c r="F13" s="9">
        <v>0</v>
      </c>
      <c r="G13" s="9">
        <v>14.021000000000001</v>
      </c>
      <c r="H13" s="9">
        <v>8.7490000000000006</v>
      </c>
      <c r="I13" s="9">
        <v>5.2729999999999997</v>
      </c>
      <c r="J13" s="9">
        <v>14.021000000000001</v>
      </c>
      <c r="K13" s="9">
        <v>8.7490000000000006</v>
      </c>
      <c r="L13" s="9">
        <v>5.2729999999999997</v>
      </c>
      <c r="M13" s="9">
        <v>2.2519999999999998</v>
      </c>
      <c r="N13" s="9">
        <v>1.7889999999999999</v>
      </c>
      <c r="O13" s="9">
        <v>0.46200000000000002</v>
      </c>
      <c r="P13" s="9">
        <v>3.097</v>
      </c>
      <c r="Q13" s="9">
        <v>3.097</v>
      </c>
      <c r="R13" s="9">
        <v>0</v>
      </c>
      <c r="S13" s="9">
        <v>4.0090000000000003</v>
      </c>
      <c r="T13" s="9">
        <v>2.0139999999999998</v>
      </c>
      <c r="U13" s="9">
        <v>1.9950000000000001</v>
      </c>
      <c r="V13" s="9">
        <v>2.9780000000000002</v>
      </c>
      <c r="W13" s="9">
        <v>1.37</v>
      </c>
      <c r="X13" s="9">
        <v>1.607</v>
      </c>
      <c r="Y13" s="9">
        <v>1.6859999999999999</v>
      </c>
      <c r="Z13" s="9">
        <v>0.47799999999999998</v>
      </c>
      <c r="AA13" s="9">
        <v>1.208</v>
      </c>
      <c r="AB13" s="9">
        <v>1.6859999999999999</v>
      </c>
      <c r="AC13" s="9">
        <v>0.47799999999999998</v>
      </c>
      <c r="AD13" s="9">
        <v>1.208</v>
      </c>
      <c r="AE13" s="9">
        <v>0</v>
      </c>
      <c r="AF13" s="9">
        <v>0</v>
      </c>
      <c r="AG13" s="9">
        <v>0</v>
      </c>
      <c r="AH13" s="9">
        <v>3.1259999999999999</v>
      </c>
      <c r="AI13" s="9">
        <v>1.06</v>
      </c>
      <c r="AJ13" s="9">
        <v>2.0659999999999998</v>
      </c>
      <c r="AK13" s="9">
        <v>3.1259999999999999</v>
      </c>
      <c r="AL13" s="9">
        <v>1.06</v>
      </c>
      <c r="AM13" s="9">
        <v>2.0659999999999998</v>
      </c>
      <c r="AN13" s="9">
        <v>0</v>
      </c>
      <c r="AO13" s="9">
        <v>0</v>
      </c>
      <c r="AP13" s="9">
        <v>0</v>
      </c>
      <c r="AQ13" s="9">
        <v>2.2050000000000001</v>
      </c>
      <c r="AR13" s="9">
        <v>0.55300000000000005</v>
      </c>
      <c r="AS13" s="9">
        <v>1.6519999999999999</v>
      </c>
      <c r="AT13" s="9">
        <v>0</v>
      </c>
      <c r="AU13" s="9">
        <v>0</v>
      </c>
      <c r="AV13" s="9">
        <v>0</v>
      </c>
      <c r="AW13" s="9">
        <v>0.92100000000000004</v>
      </c>
      <c r="AX13" s="9">
        <v>0.50700000000000001</v>
      </c>
      <c r="AY13" s="9">
        <v>0.41399999999999998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6.7889999999999997</v>
      </c>
      <c r="BJ13" s="9">
        <v>1.4219999999999999</v>
      </c>
      <c r="BK13" s="9">
        <v>5.367</v>
      </c>
      <c r="BL13" s="9">
        <v>6.7889999999999997</v>
      </c>
      <c r="BM13" s="9">
        <v>1.4219999999999999</v>
      </c>
      <c r="BN13" s="9">
        <v>5.367</v>
      </c>
      <c r="BO13" s="9">
        <v>2.8239999999999998</v>
      </c>
      <c r="BP13" s="9">
        <v>0.98199999999999998</v>
      </c>
      <c r="BQ13" s="9">
        <v>1.8420000000000001</v>
      </c>
      <c r="BR13" s="9">
        <v>1.7370000000000001</v>
      </c>
      <c r="BS13" s="9">
        <v>0</v>
      </c>
      <c r="BT13" s="9">
        <v>1.7370000000000001</v>
      </c>
      <c r="BU13" s="9">
        <v>2.2280000000000002</v>
      </c>
      <c r="BV13" s="9">
        <v>0.44</v>
      </c>
      <c r="BW13" s="9">
        <v>1.788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4.22</v>
      </c>
      <c r="CK13" s="9">
        <v>2.5369999999999999</v>
      </c>
      <c r="CL13" s="9">
        <v>1.6830000000000001</v>
      </c>
      <c r="CM13" s="9">
        <v>4.22</v>
      </c>
      <c r="CN13" s="9">
        <v>2.5369999999999999</v>
      </c>
      <c r="CO13" s="9">
        <v>1.6830000000000001</v>
      </c>
      <c r="CP13" s="9">
        <v>0</v>
      </c>
      <c r="CQ13" s="9">
        <v>0</v>
      </c>
      <c r="CR13" s="9">
        <v>0</v>
      </c>
      <c r="CS13" s="9">
        <v>1.7749999999999999</v>
      </c>
      <c r="CT13" s="9">
        <v>0.90300000000000002</v>
      </c>
      <c r="CU13" s="9">
        <v>0.872</v>
      </c>
      <c r="CV13" s="9">
        <v>1.496</v>
      </c>
      <c r="CW13" s="9">
        <v>1.069</v>
      </c>
      <c r="CX13" s="9">
        <v>0.42699999999999999</v>
      </c>
      <c r="CY13" s="9">
        <v>0.94899999999999995</v>
      </c>
      <c r="CZ13" s="9">
        <v>0.56499999999999995</v>
      </c>
      <c r="DA13" s="9">
        <v>0.38400000000000001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3.2370000000000001</v>
      </c>
      <c r="DL13" s="9">
        <v>1.988</v>
      </c>
      <c r="DM13" s="9">
        <v>1.2490000000000001</v>
      </c>
      <c r="DN13" s="9">
        <v>3.2370000000000001</v>
      </c>
      <c r="DO13" s="9">
        <v>1.988</v>
      </c>
      <c r="DP13" s="9">
        <v>1.2490000000000001</v>
      </c>
      <c r="DQ13" s="9">
        <v>0.39700000000000002</v>
      </c>
      <c r="DR13" s="9">
        <v>0.39700000000000002</v>
      </c>
      <c r="DS13" s="9">
        <v>0</v>
      </c>
      <c r="DT13" s="9">
        <v>0.46700000000000003</v>
      </c>
      <c r="DU13" s="9">
        <v>0.46700000000000003</v>
      </c>
      <c r="DV13" s="9">
        <v>0</v>
      </c>
      <c r="DW13" s="9">
        <v>0.41699999999999998</v>
      </c>
      <c r="DX13" s="9">
        <v>0</v>
      </c>
      <c r="DY13" s="9">
        <v>0.41699999999999998</v>
      </c>
      <c r="DZ13" s="9">
        <v>1.5940000000000001</v>
      </c>
      <c r="EA13" s="9">
        <v>1.1240000000000001</v>
      </c>
      <c r="EB13" s="9">
        <v>0.47</v>
      </c>
      <c r="EC13" s="9">
        <v>0.36199999999999999</v>
      </c>
      <c r="ED13" s="9">
        <v>0</v>
      </c>
      <c r="EE13" s="9">
        <v>0.36199999999999999</v>
      </c>
      <c r="EF13" s="9">
        <v>0.36199999999999999</v>
      </c>
      <c r="EG13" s="9">
        <v>0</v>
      </c>
      <c r="EH13" s="9">
        <v>0.36199999999999999</v>
      </c>
      <c r="EI13" s="9">
        <v>0</v>
      </c>
      <c r="EJ13" s="9">
        <v>0</v>
      </c>
      <c r="EK13" s="9">
        <v>0</v>
      </c>
      <c r="EL13" s="9">
        <v>12.997</v>
      </c>
      <c r="EM13" s="9">
        <v>4.9569999999999999</v>
      </c>
      <c r="EN13" s="9">
        <v>8.0389999999999997</v>
      </c>
      <c r="EO13" s="9">
        <v>12.997</v>
      </c>
      <c r="EP13" s="9">
        <v>4.9569999999999999</v>
      </c>
      <c r="EQ13" s="9">
        <v>8.0389999999999997</v>
      </c>
      <c r="ER13" s="9">
        <v>6.4560000000000004</v>
      </c>
      <c r="ES13" s="9">
        <v>3.0270000000000001</v>
      </c>
      <c r="ET13" s="9">
        <v>3.4289999999999998</v>
      </c>
      <c r="EU13" s="9">
        <v>1.1279999999999999</v>
      </c>
      <c r="EV13" s="9">
        <v>0</v>
      </c>
      <c r="EW13" s="9">
        <v>1.1279999999999999</v>
      </c>
      <c r="EX13" s="9">
        <v>2.5249999999999999</v>
      </c>
      <c r="EY13" s="9">
        <v>0.75800000000000001</v>
      </c>
      <c r="EZ13" s="9">
        <v>1.7669999999999999</v>
      </c>
      <c r="FA13" s="9">
        <v>2.887</v>
      </c>
      <c r="FB13" s="9">
        <v>1.1719999999999999</v>
      </c>
      <c r="FC13" s="9">
        <v>1.7150000000000001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19.599</v>
      </c>
      <c r="FN13" s="9">
        <v>15.007</v>
      </c>
      <c r="FO13" s="9">
        <v>4.5919999999999996</v>
      </c>
      <c r="FP13" s="9">
        <v>19.216000000000001</v>
      </c>
      <c r="FQ13" s="9">
        <v>14.624000000000001</v>
      </c>
      <c r="FR13" s="9">
        <v>4.5919999999999996</v>
      </c>
      <c r="FS13" s="9">
        <v>8.2449999999999992</v>
      </c>
      <c r="FT13" s="9">
        <v>6.1689999999999996</v>
      </c>
      <c r="FU13" s="9">
        <v>2.0760000000000001</v>
      </c>
      <c r="FV13" s="9">
        <v>5.6139999999999999</v>
      </c>
      <c r="FW13" s="9">
        <v>4.9740000000000002</v>
      </c>
      <c r="FX13" s="9">
        <v>0.64100000000000001</v>
      </c>
      <c r="FY13" s="9">
        <v>3.363</v>
      </c>
      <c r="FZ13" s="9">
        <v>2.605</v>
      </c>
      <c r="GA13" s="9">
        <v>0.75800000000000001</v>
      </c>
      <c r="GB13" s="9">
        <v>0.45400000000000001</v>
      </c>
      <c r="GC13" s="9">
        <v>0.45400000000000001</v>
      </c>
      <c r="GD13" s="9">
        <v>0</v>
      </c>
      <c r="GE13" s="9">
        <v>1.923</v>
      </c>
      <c r="GF13" s="9">
        <v>0.80600000000000005</v>
      </c>
      <c r="GG13" s="9">
        <v>1.117</v>
      </c>
      <c r="GH13" s="9">
        <v>1.54</v>
      </c>
      <c r="GI13" s="9">
        <v>0.42299999999999999</v>
      </c>
      <c r="GJ13" s="9">
        <v>1.117</v>
      </c>
      <c r="GK13" s="9">
        <v>0.38300000000000001</v>
      </c>
      <c r="GL13" s="9">
        <v>0.38300000000000001</v>
      </c>
      <c r="GM13" s="9">
        <v>0</v>
      </c>
      <c r="GN13" s="9">
        <v>57.02</v>
      </c>
      <c r="GO13" s="9">
        <v>30.532</v>
      </c>
      <c r="GP13" s="9">
        <v>26.488</v>
      </c>
      <c r="GQ13" s="9">
        <v>56.335999999999999</v>
      </c>
      <c r="GR13" s="9">
        <v>30.532</v>
      </c>
      <c r="GS13" s="9">
        <v>25.803999999999998</v>
      </c>
      <c r="GT13" s="9">
        <v>22.62</v>
      </c>
      <c r="GU13" s="9">
        <v>13.191000000000001</v>
      </c>
      <c r="GV13" s="9">
        <v>9.4290000000000003</v>
      </c>
      <c r="GW13" s="9">
        <v>7.2279999999999998</v>
      </c>
      <c r="GX13" s="9">
        <v>3.7370000000000001</v>
      </c>
      <c r="GY13" s="9">
        <v>3.4910000000000001</v>
      </c>
      <c r="GZ13" s="9">
        <v>9.8239999999999998</v>
      </c>
      <c r="HA13" s="9">
        <v>5.3860000000000001</v>
      </c>
      <c r="HB13" s="9">
        <v>4.4379999999999997</v>
      </c>
      <c r="HC13" s="9">
        <v>10.532999999999999</v>
      </c>
      <c r="HD13" s="9">
        <v>4.6269999999999998</v>
      </c>
      <c r="HE13" s="9">
        <v>5.907</v>
      </c>
      <c r="HF13" s="9">
        <v>6.8150000000000004</v>
      </c>
      <c r="HG13" s="9">
        <v>3.5910000000000002</v>
      </c>
      <c r="HH13" s="9">
        <v>3.2240000000000002</v>
      </c>
      <c r="HI13" s="9">
        <v>6.1310000000000002</v>
      </c>
      <c r="HJ13" s="9">
        <v>3.5910000000000002</v>
      </c>
      <c r="HK13" s="9">
        <v>2.54</v>
      </c>
      <c r="HL13" s="9">
        <v>0.68400000000000005</v>
      </c>
      <c r="HM13" s="9">
        <v>0</v>
      </c>
      <c r="HN13" s="9">
        <v>0.68400000000000005</v>
      </c>
      <c r="HO13" s="9">
        <v>51.488</v>
      </c>
      <c r="HP13" s="9">
        <v>27.579000000000001</v>
      </c>
      <c r="HQ13" s="9">
        <v>23.908999999999999</v>
      </c>
      <c r="HR13" s="9">
        <v>51.154000000000003</v>
      </c>
      <c r="HS13" s="9">
        <v>27.579000000000001</v>
      </c>
      <c r="HT13" s="9">
        <v>23.574999999999999</v>
      </c>
      <c r="HU13" s="9">
        <v>19.995999999999999</v>
      </c>
      <c r="HV13" s="9">
        <v>11.738</v>
      </c>
      <c r="HW13" s="9">
        <v>8.2590000000000003</v>
      </c>
      <c r="HX13" s="9">
        <v>6.4950000000000001</v>
      </c>
      <c r="HY13" s="9">
        <v>3.4750000000000001</v>
      </c>
      <c r="HZ13" s="9">
        <v>3.02</v>
      </c>
      <c r="IA13" s="9">
        <v>9.1</v>
      </c>
      <c r="IB13" s="9">
        <v>4.6619999999999999</v>
      </c>
      <c r="IC13" s="9">
        <v>4.4379999999999997</v>
      </c>
      <c r="ID13" s="9">
        <v>10.012</v>
      </c>
      <c r="IE13" s="9">
        <v>4.367</v>
      </c>
      <c r="IF13" s="9">
        <v>5.6449999999999996</v>
      </c>
      <c r="IG13" s="9">
        <v>5.8849999999999998</v>
      </c>
      <c r="IH13" s="9">
        <v>3.3370000000000002</v>
      </c>
      <c r="II13" s="9">
        <v>2.548</v>
      </c>
      <c r="IJ13" s="9">
        <v>5.5510000000000002</v>
      </c>
      <c r="IK13" s="9">
        <v>3.3370000000000002</v>
      </c>
      <c r="IL13" s="9">
        <v>2.214</v>
      </c>
      <c r="IM13" s="9">
        <v>0.33400000000000002</v>
      </c>
      <c r="IN13" s="9">
        <v>0</v>
      </c>
      <c r="IO13" s="9">
        <v>0.33400000000000002</v>
      </c>
      <c r="IP13" s="9">
        <v>10.803000000000001</v>
      </c>
      <c r="IQ13" s="9">
        <v>5.4359999999999999</v>
      </c>
    </row>
    <row r="14" spans="1:251">
      <c r="A14" s="10">
        <v>43132</v>
      </c>
      <c r="B14" s="9">
        <v>0.42399999999999999</v>
      </c>
      <c r="C14" s="9">
        <v>0</v>
      </c>
      <c r="D14" s="9">
        <v>0</v>
      </c>
      <c r="E14" s="9">
        <v>0</v>
      </c>
      <c r="F14" s="9">
        <v>0</v>
      </c>
      <c r="G14" s="9">
        <v>15.641</v>
      </c>
      <c r="H14" s="9">
        <v>7.9130000000000003</v>
      </c>
      <c r="I14" s="9">
        <v>7.7279999999999998</v>
      </c>
      <c r="J14" s="9">
        <v>15.641</v>
      </c>
      <c r="K14" s="9">
        <v>7.9130000000000003</v>
      </c>
      <c r="L14" s="9">
        <v>7.7279999999999998</v>
      </c>
      <c r="M14" s="9">
        <v>4.7530000000000001</v>
      </c>
      <c r="N14" s="9">
        <v>2.4159999999999999</v>
      </c>
      <c r="O14" s="9">
        <v>2.3380000000000001</v>
      </c>
      <c r="P14" s="9">
        <v>3.7010000000000001</v>
      </c>
      <c r="Q14" s="9">
        <v>2.444</v>
      </c>
      <c r="R14" s="9">
        <v>1.2569999999999999</v>
      </c>
      <c r="S14" s="9">
        <v>2.8220000000000001</v>
      </c>
      <c r="T14" s="9">
        <v>1.9950000000000001</v>
      </c>
      <c r="U14" s="9">
        <v>0.82699999999999996</v>
      </c>
      <c r="V14" s="9">
        <v>2.569</v>
      </c>
      <c r="W14" s="9">
        <v>0.35299999999999998</v>
      </c>
      <c r="X14" s="9">
        <v>2.2149999999999999</v>
      </c>
      <c r="Y14" s="9">
        <v>1.796</v>
      </c>
      <c r="Z14" s="9">
        <v>0.70499999999999996</v>
      </c>
      <c r="AA14" s="9">
        <v>1.091</v>
      </c>
      <c r="AB14" s="9">
        <v>1.796</v>
      </c>
      <c r="AC14" s="9">
        <v>0.70499999999999996</v>
      </c>
      <c r="AD14" s="9">
        <v>1.091</v>
      </c>
      <c r="AE14" s="9">
        <v>0</v>
      </c>
      <c r="AF14" s="9">
        <v>0</v>
      </c>
      <c r="AG14" s="9">
        <v>0</v>
      </c>
      <c r="AH14" s="9">
        <v>2.044</v>
      </c>
      <c r="AI14" s="9">
        <v>0.81899999999999995</v>
      </c>
      <c r="AJ14" s="9">
        <v>1.2250000000000001</v>
      </c>
      <c r="AK14" s="9">
        <v>2.044</v>
      </c>
      <c r="AL14" s="9">
        <v>0.81899999999999995</v>
      </c>
      <c r="AM14" s="9">
        <v>1.2250000000000001</v>
      </c>
      <c r="AN14" s="9">
        <v>0</v>
      </c>
      <c r="AO14" s="9">
        <v>0</v>
      </c>
      <c r="AP14" s="9">
        <v>0</v>
      </c>
      <c r="AQ14" s="9">
        <v>0.434</v>
      </c>
      <c r="AR14" s="9">
        <v>0.434</v>
      </c>
      <c r="AS14" s="9">
        <v>0</v>
      </c>
      <c r="AT14" s="9">
        <v>1.2250000000000001</v>
      </c>
      <c r="AU14" s="9">
        <v>0</v>
      </c>
      <c r="AV14" s="9">
        <v>1.2250000000000001</v>
      </c>
      <c r="AW14" s="9">
        <v>0</v>
      </c>
      <c r="AX14" s="9">
        <v>0</v>
      </c>
      <c r="AY14" s="9">
        <v>0</v>
      </c>
      <c r="AZ14" s="9">
        <v>0.38500000000000001</v>
      </c>
      <c r="BA14" s="9">
        <v>0.38500000000000001</v>
      </c>
      <c r="BB14" s="9">
        <v>0</v>
      </c>
      <c r="BC14" s="9">
        <v>0.38500000000000001</v>
      </c>
      <c r="BD14" s="9">
        <v>0.38500000000000001</v>
      </c>
      <c r="BE14" s="9">
        <v>0</v>
      </c>
      <c r="BF14" s="9">
        <v>0</v>
      </c>
      <c r="BG14" s="9">
        <v>0</v>
      </c>
      <c r="BH14" s="9">
        <v>0</v>
      </c>
      <c r="BI14" s="9">
        <v>2.9830000000000001</v>
      </c>
      <c r="BJ14" s="9">
        <v>0.82399999999999995</v>
      </c>
      <c r="BK14" s="9">
        <v>2.1579999999999999</v>
      </c>
      <c r="BL14" s="9">
        <v>2.9830000000000001</v>
      </c>
      <c r="BM14" s="9">
        <v>0.82399999999999995</v>
      </c>
      <c r="BN14" s="9">
        <v>2.1579999999999999</v>
      </c>
      <c r="BO14" s="9">
        <v>0.29899999999999999</v>
      </c>
      <c r="BP14" s="9">
        <v>0</v>
      </c>
      <c r="BQ14" s="9">
        <v>0.29899999999999999</v>
      </c>
      <c r="BR14" s="9">
        <v>0.82399999999999995</v>
      </c>
      <c r="BS14" s="9">
        <v>0.43099999999999999</v>
      </c>
      <c r="BT14" s="9">
        <v>0.39400000000000002</v>
      </c>
      <c r="BU14" s="9">
        <v>1.86</v>
      </c>
      <c r="BV14" s="9">
        <v>0.39400000000000002</v>
      </c>
      <c r="BW14" s="9">
        <v>1.466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2.5430000000000001</v>
      </c>
      <c r="CK14" s="9">
        <v>0.627</v>
      </c>
      <c r="CL14" s="9">
        <v>1.9159999999999999</v>
      </c>
      <c r="CM14" s="9">
        <v>2.5430000000000001</v>
      </c>
      <c r="CN14" s="9">
        <v>0.627</v>
      </c>
      <c r="CO14" s="9">
        <v>1.9159999999999999</v>
      </c>
      <c r="CP14" s="9">
        <v>0</v>
      </c>
      <c r="CQ14" s="9">
        <v>0</v>
      </c>
      <c r="CR14" s="9">
        <v>0</v>
      </c>
      <c r="CS14" s="9">
        <v>0.84899999999999998</v>
      </c>
      <c r="CT14" s="9">
        <v>0</v>
      </c>
      <c r="CU14" s="9">
        <v>0.84899999999999998</v>
      </c>
      <c r="CV14" s="9">
        <v>0.72499999999999998</v>
      </c>
      <c r="CW14" s="9">
        <v>0</v>
      </c>
      <c r="CX14" s="9">
        <v>0.72499999999999998</v>
      </c>
      <c r="CY14" s="9">
        <v>0.627</v>
      </c>
      <c r="CZ14" s="9">
        <v>0.627</v>
      </c>
      <c r="DA14" s="9">
        <v>0</v>
      </c>
      <c r="DB14" s="9">
        <v>0.34300000000000003</v>
      </c>
      <c r="DC14" s="9">
        <v>0</v>
      </c>
      <c r="DD14" s="9">
        <v>0.34300000000000003</v>
      </c>
      <c r="DE14" s="9">
        <v>0.34300000000000003</v>
      </c>
      <c r="DF14" s="9">
        <v>0</v>
      </c>
      <c r="DG14" s="9">
        <v>0.34300000000000003</v>
      </c>
      <c r="DH14" s="9">
        <v>0</v>
      </c>
      <c r="DI14" s="9">
        <v>0</v>
      </c>
      <c r="DJ14" s="9">
        <v>0</v>
      </c>
      <c r="DK14" s="9">
        <v>2.169</v>
      </c>
      <c r="DL14" s="9">
        <v>0.93100000000000005</v>
      </c>
      <c r="DM14" s="9">
        <v>1.238</v>
      </c>
      <c r="DN14" s="9">
        <v>2.169</v>
      </c>
      <c r="DO14" s="9">
        <v>0.93100000000000005</v>
      </c>
      <c r="DP14" s="9">
        <v>1.238</v>
      </c>
      <c r="DQ14" s="9">
        <v>0.82599999999999996</v>
      </c>
      <c r="DR14" s="9">
        <v>0.46100000000000002</v>
      </c>
      <c r="DS14" s="9">
        <v>0.36499999999999999</v>
      </c>
      <c r="DT14" s="9">
        <v>0.93700000000000006</v>
      </c>
      <c r="DU14" s="9">
        <v>0.47</v>
      </c>
      <c r="DV14" s="9">
        <v>0.46700000000000003</v>
      </c>
      <c r="DW14" s="9">
        <v>0.40699999999999997</v>
      </c>
      <c r="DX14" s="9">
        <v>0</v>
      </c>
      <c r="DY14" s="9">
        <v>0.40699999999999997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15.481</v>
      </c>
      <c r="EM14" s="9">
        <v>8.9390000000000001</v>
      </c>
      <c r="EN14" s="9">
        <v>6.5419999999999998</v>
      </c>
      <c r="EO14" s="9">
        <v>15.481</v>
      </c>
      <c r="EP14" s="9">
        <v>8.9390000000000001</v>
      </c>
      <c r="EQ14" s="9">
        <v>6.5419999999999998</v>
      </c>
      <c r="ER14" s="9">
        <v>4.49</v>
      </c>
      <c r="ES14" s="9">
        <v>2.6059999999999999</v>
      </c>
      <c r="ET14" s="9">
        <v>1.885</v>
      </c>
      <c r="EU14" s="9">
        <v>5.1589999999999998</v>
      </c>
      <c r="EV14" s="9">
        <v>2.778</v>
      </c>
      <c r="EW14" s="9">
        <v>2.3809999999999998</v>
      </c>
      <c r="EX14" s="9">
        <v>2.3919999999999999</v>
      </c>
      <c r="EY14" s="9">
        <v>1.2150000000000001</v>
      </c>
      <c r="EZ14" s="9">
        <v>1.177</v>
      </c>
      <c r="FA14" s="9">
        <v>1.9</v>
      </c>
      <c r="FB14" s="9">
        <v>0.8</v>
      </c>
      <c r="FC14" s="9">
        <v>1.1000000000000001</v>
      </c>
      <c r="FD14" s="9">
        <v>1.54</v>
      </c>
      <c r="FE14" s="9">
        <v>1.54</v>
      </c>
      <c r="FF14" s="9">
        <v>0</v>
      </c>
      <c r="FG14" s="9">
        <v>1.54</v>
      </c>
      <c r="FH14" s="9">
        <v>1.54</v>
      </c>
      <c r="FI14" s="9">
        <v>0</v>
      </c>
      <c r="FJ14" s="9">
        <v>0</v>
      </c>
      <c r="FK14" s="9">
        <v>0</v>
      </c>
      <c r="FL14" s="9">
        <v>0</v>
      </c>
      <c r="FM14" s="9">
        <v>21.965</v>
      </c>
      <c r="FN14" s="9">
        <v>11.682</v>
      </c>
      <c r="FO14" s="9">
        <v>10.284000000000001</v>
      </c>
      <c r="FP14" s="9">
        <v>21.626000000000001</v>
      </c>
      <c r="FQ14" s="9">
        <v>11.343</v>
      </c>
      <c r="FR14" s="9">
        <v>10.284000000000001</v>
      </c>
      <c r="FS14" s="9">
        <v>11.695</v>
      </c>
      <c r="FT14" s="9">
        <v>6.0979999999999999</v>
      </c>
      <c r="FU14" s="9">
        <v>5.5970000000000004</v>
      </c>
      <c r="FV14" s="9">
        <v>3.617</v>
      </c>
      <c r="FW14" s="9">
        <v>1.9650000000000001</v>
      </c>
      <c r="FX14" s="9">
        <v>1.6519999999999999</v>
      </c>
      <c r="FY14" s="9">
        <v>2.6240000000000001</v>
      </c>
      <c r="FZ14" s="9">
        <v>0.318</v>
      </c>
      <c r="GA14" s="9">
        <v>2.306</v>
      </c>
      <c r="GB14" s="9">
        <v>2.5550000000000002</v>
      </c>
      <c r="GC14" s="9">
        <v>2.2029999999999998</v>
      </c>
      <c r="GD14" s="9">
        <v>0.35099999999999998</v>
      </c>
      <c r="GE14" s="9">
        <v>1.474</v>
      </c>
      <c r="GF14" s="9">
        <v>1.097</v>
      </c>
      <c r="GG14" s="9">
        <v>0.378</v>
      </c>
      <c r="GH14" s="9">
        <v>1.1359999999999999</v>
      </c>
      <c r="GI14" s="9">
        <v>0.75800000000000001</v>
      </c>
      <c r="GJ14" s="9">
        <v>0.378</v>
      </c>
      <c r="GK14" s="9">
        <v>0.33900000000000002</v>
      </c>
      <c r="GL14" s="9">
        <v>0.33900000000000002</v>
      </c>
      <c r="GM14" s="9">
        <v>0</v>
      </c>
      <c r="GN14" s="9">
        <v>56.25</v>
      </c>
      <c r="GO14" s="9">
        <v>30.120999999999999</v>
      </c>
      <c r="GP14" s="9">
        <v>26.129000000000001</v>
      </c>
      <c r="GQ14" s="9">
        <v>55.85</v>
      </c>
      <c r="GR14" s="9">
        <v>29.721</v>
      </c>
      <c r="GS14" s="9">
        <v>26.129000000000001</v>
      </c>
      <c r="GT14" s="9">
        <v>20.463999999999999</v>
      </c>
      <c r="GU14" s="9">
        <v>9.7949999999999999</v>
      </c>
      <c r="GV14" s="9">
        <v>10.669</v>
      </c>
      <c r="GW14" s="9">
        <v>10.99</v>
      </c>
      <c r="GX14" s="9">
        <v>5.7720000000000002</v>
      </c>
      <c r="GY14" s="9">
        <v>5.218</v>
      </c>
      <c r="GZ14" s="9">
        <v>9.9670000000000005</v>
      </c>
      <c r="HA14" s="9">
        <v>5.8319999999999999</v>
      </c>
      <c r="HB14" s="9">
        <v>4.1349999999999998</v>
      </c>
      <c r="HC14" s="9">
        <v>7.3970000000000002</v>
      </c>
      <c r="HD14" s="9">
        <v>3.9159999999999999</v>
      </c>
      <c r="HE14" s="9">
        <v>3.4809999999999999</v>
      </c>
      <c r="HF14" s="9">
        <v>7.4320000000000004</v>
      </c>
      <c r="HG14" s="9">
        <v>4.8070000000000004</v>
      </c>
      <c r="HH14" s="9">
        <v>2.625</v>
      </c>
      <c r="HI14" s="9">
        <v>7.0309999999999997</v>
      </c>
      <c r="HJ14" s="9">
        <v>4.4059999999999997</v>
      </c>
      <c r="HK14" s="9">
        <v>2.625</v>
      </c>
      <c r="HL14" s="9">
        <v>0.4</v>
      </c>
      <c r="HM14" s="9">
        <v>0.4</v>
      </c>
      <c r="HN14" s="9">
        <v>0</v>
      </c>
      <c r="HO14" s="9">
        <v>51.279000000000003</v>
      </c>
      <c r="HP14" s="9">
        <v>27.957999999999998</v>
      </c>
      <c r="HQ14" s="9">
        <v>23.32</v>
      </c>
      <c r="HR14" s="9">
        <v>50.878</v>
      </c>
      <c r="HS14" s="9">
        <v>27.558</v>
      </c>
      <c r="HT14" s="9">
        <v>23.32</v>
      </c>
      <c r="HU14" s="9">
        <v>17.747</v>
      </c>
      <c r="HV14" s="9">
        <v>9</v>
      </c>
      <c r="HW14" s="9">
        <v>8.7469999999999999</v>
      </c>
      <c r="HX14" s="9">
        <v>9.9390000000000001</v>
      </c>
      <c r="HY14" s="9">
        <v>5.2119999999999997</v>
      </c>
      <c r="HZ14" s="9">
        <v>4.7270000000000003</v>
      </c>
      <c r="IA14" s="9">
        <v>9.6829999999999998</v>
      </c>
      <c r="IB14" s="9">
        <v>5.548</v>
      </c>
      <c r="IC14" s="9">
        <v>4.1349999999999998</v>
      </c>
      <c r="ID14" s="9">
        <v>6.8860000000000001</v>
      </c>
      <c r="IE14" s="9">
        <v>3.633</v>
      </c>
      <c r="IF14" s="9">
        <v>3.2530000000000001</v>
      </c>
      <c r="IG14" s="9">
        <v>7.024</v>
      </c>
      <c r="IH14" s="9">
        <v>4.5659999999999998</v>
      </c>
      <c r="II14" s="9">
        <v>2.4580000000000002</v>
      </c>
      <c r="IJ14" s="9">
        <v>6.6239999999999997</v>
      </c>
      <c r="IK14" s="9">
        <v>4.165</v>
      </c>
      <c r="IL14" s="9">
        <v>2.4580000000000002</v>
      </c>
      <c r="IM14" s="9">
        <v>0.4</v>
      </c>
      <c r="IN14" s="9">
        <v>0.4</v>
      </c>
      <c r="IO14" s="9">
        <v>0</v>
      </c>
      <c r="IP14" s="9">
        <v>10.492000000000001</v>
      </c>
      <c r="IQ14" s="9">
        <v>6.7249999999999996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11.911</v>
      </c>
      <c r="H15" s="9">
        <v>6.085</v>
      </c>
      <c r="I15" s="9">
        <v>5.8259999999999996</v>
      </c>
      <c r="J15" s="9">
        <v>11.911</v>
      </c>
      <c r="K15" s="9">
        <v>6.085</v>
      </c>
      <c r="L15" s="9">
        <v>5.8259999999999996</v>
      </c>
      <c r="M15" s="9">
        <v>3.7930000000000001</v>
      </c>
      <c r="N15" s="9">
        <v>1.458</v>
      </c>
      <c r="O15" s="9">
        <v>2.335</v>
      </c>
      <c r="P15" s="9">
        <v>2.8759999999999999</v>
      </c>
      <c r="Q15" s="9">
        <v>2.0710000000000002</v>
      </c>
      <c r="R15" s="9">
        <v>0.80500000000000005</v>
      </c>
      <c r="S15" s="9">
        <v>1.454</v>
      </c>
      <c r="T15" s="9">
        <v>0.94499999999999995</v>
      </c>
      <c r="U15" s="9">
        <v>0.50900000000000001</v>
      </c>
      <c r="V15" s="9">
        <v>2.3769999999999998</v>
      </c>
      <c r="W15" s="9">
        <v>0.59899999999999998</v>
      </c>
      <c r="X15" s="9">
        <v>1.778</v>
      </c>
      <c r="Y15" s="9">
        <v>1.41</v>
      </c>
      <c r="Z15" s="9">
        <v>1.012</v>
      </c>
      <c r="AA15" s="9">
        <v>0.39800000000000002</v>
      </c>
      <c r="AB15" s="9">
        <v>1.41</v>
      </c>
      <c r="AC15" s="9">
        <v>1.012</v>
      </c>
      <c r="AD15" s="9">
        <v>0.39800000000000002</v>
      </c>
      <c r="AE15" s="9">
        <v>0</v>
      </c>
      <c r="AF15" s="9">
        <v>0</v>
      </c>
      <c r="AG15" s="9">
        <v>0</v>
      </c>
      <c r="AH15" s="9">
        <v>1.76</v>
      </c>
      <c r="AI15" s="9">
        <v>0</v>
      </c>
      <c r="AJ15" s="9">
        <v>1.76</v>
      </c>
      <c r="AK15" s="9">
        <v>1.76</v>
      </c>
      <c r="AL15" s="9">
        <v>0</v>
      </c>
      <c r="AM15" s="9">
        <v>1.76</v>
      </c>
      <c r="AN15" s="9">
        <v>0</v>
      </c>
      <c r="AO15" s="9">
        <v>0</v>
      </c>
      <c r="AP15" s="9">
        <v>0</v>
      </c>
      <c r="AQ15" s="9">
        <v>0.47799999999999998</v>
      </c>
      <c r="AR15" s="9">
        <v>0</v>
      </c>
      <c r="AS15" s="9">
        <v>0.47799999999999998</v>
      </c>
      <c r="AT15" s="9">
        <v>0.98699999999999999</v>
      </c>
      <c r="AU15" s="9">
        <v>0</v>
      </c>
      <c r="AV15" s="9">
        <v>0.98699999999999999</v>
      </c>
      <c r="AW15" s="9">
        <v>0</v>
      </c>
      <c r="AX15" s="9">
        <v>0</v>
      </c>
      <c r="AY15" s="9">
        <v>0</v>
      </c>
      <c r="AZ15" s="9">
        <v>0.29399999999999998</v>
      </c>
      <c r="BA15" s="9">
        <v>0</v>
      </c>
      <c r="BB15" s="9">
        <v>0.29399999999999998</v>
      </c>
      <c r="BC15" s="9">
        <v>0.29399999999999998</v>
      </c>
      <c r="BD15" s="9">
        <v>0</v>
      </c>
      <c r="BE15" s="9">
        <v>0.29399999999999998</v>
      </c>
      <c r="BF15" s="9">
        <v>0</v>
      </c>
      <c r="BG15" s="9">
        <v>0</v>
      </c>
      <c r="BH15" s="9">
        <v>0</v>
      </c>
      <c r="BI15" s="9">
        <v>4.8170000000000002</v>
      </c>
      <c r="BJ15" s="9">
        <v>1.1140000000000001</v>
      </c>
      <c r="BK15" s="9">
        <v>3.7029999999999998</v>
      </c>
      <c r="BL15" s="9">
        <v>4.3780000000000001</v>
      </c>
      <c r="BM15" s="9">
        <v>0.67500000000000004</v>
      </c>
      <c r="BN15" s="9">
        <v>3.7029999999999998</v>
      </c>
      <c r="BO15" s="9">
        <v>1.097</v>
      </c>
      <c r="BP15" s="9">
        <v>0.67500000000000004</v>
      </c>
      <c r="BQ15" s="9">
        <v>0.42199999999999999</v>
      </c>
      <c r="BR15" s="9">
        <v>1.6579999999999999</v>
      </c>
      <c r="BS15" s="9">
        <v>0</v>
      </c>
      <c r="BT15" s="9">
        <v>1.6579999999999999</v>
      </c>
      <c r="BU15" s="9">
        <v>1.623</v>
      </c>
      <c r="BV15" s="9">
        <v>0</v>
      </c>
      <c r="BW15" s="9">
        <v>1.623</v>
      </c>
      <c r="BX15" s="9">
        <v>0</v>
      </c>
      <c r="BY15" s="9">
        <v>0</v>
      </c>
      <c r="BZ15" s="9">
        <v>0</v>
      </c>
      <c r="CA15" s="9">
        <v>0.439</v>
      </c>
      <c r="CB15" s="9">
        <v>0.439</v>
      </c>
      <c r="CC15" s="9">
        <v>0</v>
      </c>
      <c r="CD15" s="9">
        <v>0</v>
      </c>
      <c r="CE15" s="9">
        <v>0</v>
      </c>
      <c r="CF15" s="9">
        <v>0</v>
      </c>
      <c r="CG15" s="9">
        <v>0.439</v>
      </c>
      <c r="CH15" s="9">
        <v>0.439</v>
      </c>
      <c r="CI15" s="9">
        <v>0</v>
      </c>
      <c r="CJ15" s="9">
        <v>5.3920000000000003</v>
      </c>
      <c r="CK15" s="9">
        <v>1.8260000000000001</v>
      </c>
      <c r="CL15" s="9">
        <v>3.5659999999999998</v>
      </c>
      <c r="CM15" s="9">
        <v>5.3920000000000003</v>
      </c>
      <c r="CN15" s="9">
        <v>1.8260000000000001</v>
      </c>
      <c r="CO15" s="9">
        <v>3.5659999999999998</v>
      </c>
      <c r="CP15" s="9">
        <v>1.0529999999999999</v>
      </c>
      <c r="CQ15" s="9">
        <v>0.76100000000000001</v>
      </c>
      <c r="CR15" s="9">
        <v>0.29199999999999998</v>
      </c>
      <c r="CS15" s="9">
        <v>0.46899999999999997</v>
      </c>
      <c r="CT15" s="9">
        <v>0</v>
      </c>
      <c r="CU15" s="9">
        <v>0.46899999999999997</v>
      </c>
      <c r="CV15" s="9">
        <v>0.67100000000000004</v>
      </c>
      <c r="CW15" s="9">
        <v>0.34499999999999997</v>
      </c>
      <c r="CX15" s="9">
        <v>0.32600000000000001</v>
      </c>
      <c r="CY15" s="9">
        <v>2.3639999999999999</v>
      </c>
      <c r="CZ15" s="9">
        <v>0.72</v>
      </c>
      <c r="DA15" s="9">
        <v>1.6439999999999999</v>
      </c>
      <c r="DB15" s="9">
        <v>0.83499999999999996</v>
      </c>
      <c r="DC15" s="9">
        <v>0</v>
      </c>
      <c r="DD15" s="9">
        <v>0.83499999999999996</v>
      </c>
      <c r="DE15" s="9">
        <v>0.83499999999999996</v>
      </c>
      <c r="DF15" s="9">
        <v>0</v>
      </c>
      <c r="DG15" s="9">
        <v>0.83499999999999996</v>
      </c>
      <c r="DH15" s="9">
        <v>0</v>
      </c>
      <c r="DI15" s="9">
        <v>0</v>
      </c>
      <c r="DJ15" s="9">
        <v>0</v>
      </c>
      <c r="DK15" s="9">
        <v>5.8730000000000002</v>
      </c>
      <c r="DL15" s="9">
        <v>2.74</v>
      </c>
      <c r="DM15" s="9">
        <v>3.133</v>
      </c>
      <c r="DN15" s="9">
        <v>5.8730000000000002</v>
      </c>
      <c r="DO15" s="9">
        <v>2.74</v>
      </c>
      <c r="DP15" s="9">
        <v>3.133</v>
      </c>
      <c r="DQ15" s="9">
        <v>2.1930000000000001</v>
      </c>
      <c r="DR15" s="9">
        <v>1.2370000000000001</v>
      </c>
      <c r="DS15" s="9">
        <v>0.95599999999999996</v>
      </c>
      <c r="DT15" s="9">
        <v>1.665</v>
      </c>
      <c r="DU15" s="9">
        <v>0.44900000000000001</v>
      </c>
      <c r="DV15" s="9">
        <v>1.216</v>
      </c>
      <c r="DW15" s="9">
        <v>0.59099999999999997</v>
      </c>
      <c r="DX15" s="9">
        <v>0.59099999999999997</v>
      </c>
      <c r="DY15" s="9">
        <v>0</v>
      </c>
      <c r="DZ15" s="9">
        <v>0.96099999999999997</v>
      </c>
      <c r="EA15" s="9">
        <v>0</v>
      </c>
      <c r="EB15" s="9">
        <v>0.96099999999999997</v>
      </c>
      <c r="EC15" s="9">
        <v>0.46300000000000002</v>
      </c>
      <c r="ED15" s="9">
        <v>0.46300000000000002</v>
      </c>
      <c r="EE15" s="9">
        <v>0</v>
      </c>
      <c r="EF15" s="9">
        <v>0.46300000000000002</v>
      </c>
      <c r="EG15" s="9">
        <v>0.46300000000000002</v>
      </c>
      <c r="EH15" s="9">
        <v>0</v>
      </c>
      <c r="EI15" s="9">
        <v>0</v>
      </c>
      <c r="EJ15" s="9">
        <v>0</v>
      </c>
      <c r="EK15" s="9">
        <v>0</v>
      </c>
      <c r="EL15" s="9">
        <v>21.318000000000001</v>
      </c>
      <c r="EM15" s="9">
        <v>10.301</v>
      </c>
      <c r="EN15" s="9">
        <v>11.016999999999999</v>
      </c>
      <c r="EO15" s="9">
        <v>21</v>
      </c>
      <c r="EP15" s="9">
        <v>9.9830000000000005</v>
      </c>
      <c r="EQ15" s="9">
        <v>11.016999999999999</v>
      </c>
      <c r="ER15" s="9">
        <v>10.406000000000001</v>
      </c>
      <c r="ES15" s="9">
        <v>5.0529999999999999</v>
      </c>
      <c r="ET15" s="9">
        <v>5.3529999999999998</v>
      </c>
      <c r="EU15" s="9">
        <v>1.8640000000000001</v>
      </c>
      <c r="EV15" s="9">
        <v>0.93</v>
      </c>
      <c r="EW15" s="9">
        <v>0.93400000000000005</v>
      </c>
      <c r="EX15" s="9">
        <v>2.8639999999999999</v>
      </c>
      <c r="EY15" s="9">
        <v>1.306</v>
      </c>
      <c r="EZ15" s="9">
        <v>1.5569999999999999</v>
      </c>
      <c r="FA15" s="9">
        <v>3.0329999999999999</v>
      </c>
      <c r="FB15" s="9">
        <v>0.82799999999999996</v>
      </c>
      <c r="FC15" s="9">
        <v>2.2040000000000002</v>
      </c>
      <c r="FD15" s="9">
        <v>3.1520000000000001</v>
      </c>
      <c r="FE15" s="9">
        <v>2.1829999999999998</v>
      </c>
      <c r="FF15" s="9">
        <v>0.96899999999999997</v>
      </c>
      <c r="FG15" s="9">
        <v>2.8340000000000001</v>
      </c>
      <c r="FH15" s="9">
        <v>1.865</v>
      </c>
      <c r="FI15" s="9">
        <v>0.96899999999999997</v>
      </c>
      <c r="FJ15" s="9">
        <v>0.318</v>
      </c>
      <c r="FK15" s="9">
        <v>0.318</v>
      </c>
      <c r="FL15" s="9">
        <v>0</v>
      </c>
      <c r="FM15" s="9">
        <v>16.594999999999999</v>
      </c>
      <c r="FN15" s="9">
        <v>10.412000000000001</v>
      </c>
      <c r="FO15" s="9">
        <v>6.1829999999999998</v>
      </c>
      <c r="FP15" s="9">
        <v>16.245999999999999</v>
      </c>
      <c r="FQ15" s="9">
        <v>10.412000000000001</v>
      </c>
      <c r="FR15" s="9">
        <v>5.8339999999999996</v>
      </c>
      <c r="FS15" s="9">
        <v>7.2619999999999996</v>
      </c>
      <c r="FT15" s="9">
        <v>4.992</v>
      </c>
      <c r="FU15" s="9">
        <v>2.27</v>
      </c>
      <c r="FV15" s="9">
        <v>3.3050000000000002</v>
      </c>
      <c r="FW15" s="9">
        <v>2.7570000000000001</v>
      </c>
      <c r="FX15" s="9">
        <v>0.54700000000000004</v>
      </c>
      <c r="FY15" s="9">
        <v>2.8530000000000002</v>
      </c>
      <c r="FZ15" s="9">
        <v>0.98199999999999998</v>
      </c>
      <c r="GA15" s="9">
        <v>1.87</v>
      </c>
      <c r="GB15" s="9">
        <v>2.4769999999999999</v>
      </c>
      <c r="GC15" s="9">
        <v>1.681</v>
      </c>
      <c r="GD15" s="9">
        <v>0.79600000000000004</v>
      </c>
      <c r="GE15" s="9">
        <v>0.69899999999999995</v>
      </c>
      <c r="GF15" s="9">
        <v>0</v>
      </c>
      <c r="GG15" s="9">
        <v>0.69899999999999995</v>
      </c>
      <c r="GH15" s="9">
        <v>0.35</v>
      </c>
      <c r="GI15" s="9">
        <v>0</v>
      </c>
      <c r="GJ15" s="9">
        <v>0.35</v>
      </c>
      <c r="GK15" s="9">
        <v>0.34899999999999998</v>
      </c>
      <c r="GL15" s="9">
        <v>0</v>
      </c>
      <c r="GM15" s="9">
        <v>0.34899999999999998</v>
      </c>
      <c r="GN15" s="9">
        <v>51.142000000000003</v>
      </c>
      <c r="GO15" s="9">
        <v>28.532</v>
      </c>
      <c r="GP15" s="9">
        <v>22.61</v>
      </c>
      <c r="GQ15" s="9">
        <v>50.918999999999997</v>
      </c>
      <c r="GR15" s="9">
        <v>28.532</v>
      </c>
      <c r="GS15" s="9">
        <v>22.388000000000002</v>
      </c>
      <c r="GT15" s="9">
        <v>21.291</v>
      </c>
      <c r="GU15" s="9">
        <v>13.581</v>
      </c>
      <c r="GV15" s="9">
        <v>7.71</v>
      </c>
      <c r="GW15" s="9">
        <v>8.4510000000000005</v>
      </c>
      <c r="GX15" s="9">
        <v>3.6760000000000002</v>
      </c>
      <c r="GY15" s="9">
        <v>4.7750000000000004</v>
      </c>
      <c r="GZ15" s="9">
        <v>11.178000000000001</v>
      </c>
      <c r="HA15" s="9">
        <v>5.1790000000000003</v>
      </c>
      <c r="HB15" s="9">
        <v>5.9980000000000002</v>
      </c>
      <c r="HC15" s="9">
        <v>5.7050000000000001</v>
      </c>
      <c r="HD15" s="9">
        <v>3.5880000000000001</v>
      </c>
      <c r="HE15" s="9">
        <v>2.117</v>
      </c>
      <c r="HF15" s="9">
        <v>4.5170000000000003</v>
      </c>
      <c r="HG15" s="9">
        <v>2.5070000000000001</v>
      </c>
      <c r="HH15" s="9">
        <v>2.0099999999999998</v>
      </c>
      <c r="HI15" s="9">
        <v>4.2949999999999999</v>
      </c>
      <c r="HJ15" s="9">
        <v>2.5070000000000001</v>
      </c>
      <c r="HK15" s="9">
        <v>1.788</v>
      </c>
      <c r="HL15" s="9">
        <v>0.223</v>
      </c>
      <c r="HM15" s="9">
        <v>0</v>
      </c>
      <c r="HN15" s="9">
        <v>0.223</v>
      </c>
      <c r="HO15" s="9">
        <v>46.722000000000001</v>
      </c>
      <c r="HP15" s="9">
        <v>24.582999999999998</v>
      </c>
      <c r="HQ15" s="9">
        <v>22.138999999999999</v>
      </c>
      <c r="HR15" s="9">
        <v>46.722000000000001</v>
      </c>
      <c r="HS15" s="9">
        <v>24.582999999999998</v>
      </c>
      <c r="HT15" s="9">
        <v>22.138999999999999</v>
      </c>
      <c r="HU15" s="9">
        <v>19.683</v>
      </c>
      <c r="HV15" s="9">
        <v>12.222</v>
      </c>
      <c r="HW15" s="9">
        <v>7.4619999999999997</v>
      </c>
      <c r="HX15" s="9">
        <v>7.8689999999999998</v>
      </c>
      <c r="HY15" s="9">
        <v>3.0939999999999999</v>
      </c>
      <c r="HZ15" s="9">
        <v>4.7750000000000004</v>
      </c>
      <c r="IA15" s="9">
        <v>10.573</v>
      </c>
      <c r="IB15" s="9">
        <v>4.5750000000000002</v>
      </c>
      <c r="IC15" s="9">
        <v>5.9980000000000002</v>
      </c>
      <c r="ID15" s="9">
        <v>4.87</v>
      </c>
      <c r="IE15" s="9">
        <v>2.7530000000000001</v>
      </c>
      <c r="IF15" s="9">
        <v>2.117</v>
      </c>
      <c r="IG15" s="9">
        <v>3.7269999999999999</v>
      </c>
      <c r="IH15" s="9">
        <v>1.9390000000000001</v>
      </c>
      <c r="II15" s="9">
        <v>1.788</v>
      </c>
      <c r="IJ15" s="9">
        <v>3.7269999999999999</v>
      </c>
      <c r="IK15" s="9">
        <v>1.9390000000000001</v>
      </c>
      <c r="IL15" s="9">
        <v>1.788</v>
      </c>
      <c r="IM15" s="9">
        <v>0</v>
      </c>
      <c r="IN15" s="9">
        <v>0</v>
      </c>
      <c r="IO15" s="9">
        <v>0</v>
      </c>
      <c r="IP15" s="9">
        <v>9.702</v>
      </c>
      <c r="IQ15" s="9">
        <v>5.3609999999999998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13.196999999999999</v>
      </c>
      <c r="H16" s="9">
        <v>7.43</v>
      </c>
      <c r="I16" s="9">
        <v>5.7670000000000003</v>
      </c>
      <c r="J16" s="9">
        <v>13.196999999999999</v>
      </c>
      <c r="K16" s="9">
        <v>7.43</v>
      </c>
      <c r="L16" s="9">
        <v>5.7670000000000003</v>
      </c>
      <c r="M16" s="9">
        <v>2.75</v>
      </c>
      <c r="N16" s="9">
        <v>1.821</v>
      </c>
      <c r="O16" s="9">
        <v>0.92900000000000005</v>
      </c>
      <c r="P16" s="9">
        <v>3.9540000000000002</v>
      </c>
      <c r="Q16" s="9">
        <v>2.8109999999999999</v>
      </c>
      <c r="R16" s="9">
        <v>1.143</v>
      </c>
      <c r="S16" s="9">
        <v>1.6160000000000001</v>
      </c>
      <c r="T16" s="9">
        <v>0.96499999999999997</v>
      </c>
      <c r="U16" s="9">
        <v>0.65100000000000002</v>
      </c>
      <c r="V16" s="9">
        <v>1.758</v>
      </c>
      <c r="W16" s="9">
        <v>1.222</v>
      </c>
      <c r="X16" s="9">
        <v>0.53600000000000003</v>
      </c>
      <c r="Y16" s="9">
        <v>3.1190000000000002</v>
      </c>
      <c r="Z16" s="9">
        <v>0.61199999999999999</v>
      </c>
      <c r="AA16" s="9">
        <v>2.508</v>
      </c>
      <c r="AB16" s="9">
        <v>3.1190000000000002</v>
      </c>
      <c r="AC16" s="9">
        <v>0.61199999999999999</v>
      </c>
      <c r="AD16" s="9">
        <v>2.508</v>
      </c>
      <c r="AE16" s="9">
        <v>0</v>
      </c>
      <c r="AF16" s="9">
        <v>0</v>
      </c>
      <c r="AG16" s="9">
        <v>0</v>
      </c>
      <c r="AH16" s="9">
        <v>1.0669999999999999</v>
      </c>
      <c r="AI16" s="9">
        <v>0</v>
      </c>
      <c r="AJ16" s="9">
        <v>1.0669999999999999</v>
      </c>
      <c r="AK16" s="9">
        <v>1.0669999999999999</v>
      </c>
      <c r="AL16" s="9">
        <v>0</v>
      </c>
      <c r="AM16" s="9">
        <v>1.0669999999999999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1.0669999999999999</v>
      </c>
      <c r="AU16" s="9">
        <v>0</v>
      </c>
      <c r="AV16" s="9">
        <v>1.0669999999999999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6.5339999999999998</v>
      </c>
      <c r="BJ16" s="9">
        <v>3.2519999999999998</v>
      </c>
      <c r="BK16" s="9">
        <v>3.282</v>
      </c>
      <c r="BL16" s="9">
        <v>6.5339999999999998</v>
      </c>
      <c r="BM16" s="9">
        <v>3.2519999999999998</v>
      </c>
      <c r="BN16" s="9">
        <v>3.282</v>
      </c>
      <c r="BO16" s="9">
        <v>1.974</v>
      </c>
      <c r="BP16" s="9">
        <v>1.5509999999999999</v>
      </c>
      <c r="BQ16" s="9">
        <v>0.42299999999999999</v>
      </c>
      <c r="BR16" s="9">
        <v>1.468</v>
      </c>
      <c r="BS16" s="9">
        <v>0</v>
      </c>
      <c r="BT16" s="9">
        <v>1.468</v>
      </c>
      <c r="BU16" s="9">
        <v>1.95</v>
      </c>
      <c r="BV16" s="9">
        <v>0.98899999999999999</v>
      </c>
      <c r="BW16" s="9">
        <v>0.96</v>
      </c>
      <c r="BX16" s="9">
        <v>1.1419999999999999</v>
      </c>
      <c r="BY16" s="9">
        <v>0.71099999999999997</v>
      </c>
      <c r="BZ16" s="9">
        <v>0.43099999999999999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4.7450000000000001</v>
      </c>
      <c r="CK16" s="9">
        <v>1.78</v>
      </c>
      <c r="CL16" s="9">
        <v>2.9649999999999999</v>
      </c>
      <c r="CM16" s="9">
        <v>4.7450000000000001</v>
      </c>
      <c r="CN16" s="9">
        <v>1.78</v>
      </c>
      <c r="CO16" s="9">
        <v>2.9649999999999999</v>
      </c>
      <c r="CP16" s="9">
        <v>0.49</v>
      </c>
      <c r="CQ16" s="9">
        <v>0.49</v>
      </c>
      <c r="CR16" s="9">
        <v>0</v>
      </c>
      <c r="CS16" s="9">
        <v>1.218</v>
      </c>
      <c r="CT16" s="9">
        <v>0.73599999999999999</v>
      </c>
      <c r="CU16" s="9">
        <v>0.48299999999999998</v>
      </c>
      <c r="CV16" s="9">
        <v>1.4039999999999999</v>
      </c>
      <c r="CW16" s="9">
        <v>0.55400000000000005</v>
      </c>
      <c r="CX16" s="9">
        <v>0.85</v>
      </c>
      <c r="CY16" s="9">
        <v>1.6319999999999999</v>
      </c>
      <c r="CZ16" s="9">
        <v>0</v>
      </c>
      <c r="DA16" s="9">
        <v>1.6319999999999999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3.3610000000000002</v>
      </c>
      <c r="DL16" s="9">
        <v>2.903</v>
      </c>
      <c r="DM16" s="9">
        <v>0.45800000000000002</v>
      </c>
      <c r="DN16" s="9">
        <v>3.3610000000000002</v>
      </c>
      <c r="DO16" s="9">
        <v>2.903</v>
      </c>
      <c r="DP16" s="9">
        <v>0.45800000000000002</v>
      </c>
      <c r="DQ16" s="9">
        <v>1.591</v>
      </c>
      <c r="DR16" s="9">
        <v>1.133</v>
      </c>
      <c r="DS16" s="9">
        <v>0.45800000000000002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0.67200000000000004</v>
      </c>
      <c r="EA16" s="9">
        <v>0.67200000000000004</v>
      </c>
      <c r="EB16" s="9">
        <v>0</v>
      </c>
      <c r="EC16" s="9">
        <v>1.0980000000000001</v>
      </c>
      <c r="ED16" s="9">
        <v>1.0980000000000001</v>
      </c>
      <c r="EE16" s="9">
        <v>0</v>
      </c>
      <c r="EF16" s="9">
        <v>1.0980000000000001</v>
      </c>
      <c r="EG16" s="9">
        <v>1.0980000000000001</v>
      </c>
      <c r="EH16" s="9">
        <v>0</v>
      </c>
      <c r="EI16" s="9">
        <v>0</v>
      </c>
      <c r="EJ16" s="9">
        <v>0</v>
      </c>
      <c r="EK16" s="9">
        <v>0</v>
      </c>
      <c r="EL16" s="9">
        <v>18.145</v>
      </c>
      <c r="EM16" s="9">
        <v>7.8730000000000002</v>
      </c>
      <c r="EN16" s="9">
        <v>10.272</v>
      </c>
      <c r="EO16" s="9">
        <v>18.145</v>
      </c>
      <c r="EP16" s="9">
        <v>7.8730000000000002</v>
      </c>
      <c r="EQ16" s="9">
        <v>10.272</v>
      </c>
      <c r="ER16" s="9">
        <v>10.398999999999999</v>
      </c>
      <c r="ES16" s="9">
        <v>4.0919999999999996</v>
      </c>
      <c r="ET16" s="9">
        <v>6.3070000000000004</v>
      </c>
      <c r="EU16" s="9">
        <v>2.35</v>
      </c>
      <c r="EV16" s="9">
        <v>0.60799999999999998</v>
      </c>
      <c r="EW16" s="9">
        <v>1.7430000000000001</v>
      </c>
      <c r="EX16" s="9">
        <v>1.8440000000000001</v>
      </c>
      <c r="EY16" s="9">
        <v>0.52300000000000002</v>
      </c>
      <c r="EZ16" s="9">
        <v>1.321</v>
      </c>
      <c r="FA16" s="9">
        <v>1.167</v>
      </c>
      <c r="FB16" s="9">
        <v>1.167</v>
      </c>
      <c r="FC16" s="9">
        <v>0</v>
      </c>
      <c r="FD16" s="9">
        <v>2.3849999999999998</v>
      </c>
      <c r="FE16" s="9">
        <v>1.484</v>
      </c>
      <c r="FF16" s="9">
        <v>0.90200000000000002</v>
      </c>
      <c r="FG16" s="9">
        <v>2.3849999999999998</v>
      </c>
      <c r="FH16" s="9">
        <v>1.484</v>
      </c>
      <c r="FI16" s="9">
        <v>0.90200000000000002</v>
      </c>
      <c r="FJ16" s="9">
        <v>0</v>
      </c>
      <c r="FK16" s="9">
        <v>0</v>
      </c>
      <c r="FL16" s="9">
        <v>0</v>
      </c>
      <c r="FM16" s="9">
        <v>21.414999999999999</v>
      </c>
      <c r="FN16" s="9">
        <v>14.064</v>
      </c>
      <c r="FO16" s="9">
        <v>7.351</v>
      </c>
      <c r="FP16" s="9">
        <v>20.306999999999999</v>
      </c>
      <c r="FQ16" s="9">
        <v>13.459</v>
      </c>
      <c r="FR16" s="9">
        <v>6.8470000000000004</v>
      </c>
      <c r="FS16" s="9">
        <v>9.7850000000000001</v>
      </c>
      <c r="FT16" s="9">
        <v>6.1520000000000001</v>
      </c>
      <c r="FU16" s="9">
        <v>3.6339999999999999</v>
      </c>
      <c r="FV16" s="9">
        <v>5.327</v>
      </c>
      <c r="FW16" s="9">
        <v>4.101</v>
      </c>
      <c r="FX16" s="9">
        <v>1.226</v>
      </c>
      <c r="FY16" s="9">
        <v>1.7150000000000001</v>
      </c>
      <c r="FZ16" s="9">
        <v>1.389</v>
      </c>
      <c r="GA16" s="9">
        <v>0.32600000000000001</v>
      </c>
      <c r="GB16" s="9">
        <v>0.51200000000000001</v>
      </c>
      <c r="GC16" s="9">
        <v>0</v>
      </c>
      <c r="GD16" s="9">
        <v>0.51200000000000001</v>
      </c>
      <c r="GE16" s="9">
        <v>4.0759999999999996</v>
      </c>
      <c r="GF16" s="9">
        <v>2.4220000000000002</v>
      </c>
      <c r="GG16" s="9">
        <v>1.6539999999999999</v>
      </c>
      <c r="GH16" s="9">
        <v>2.968</v>
      </c>
      <c r="GI16" s="9">
        <v>1.8180000000000001</v>
      </c>
      <c r="GJ16" s="9">
        <v>1.1499999999999999</v>
      </c>
      <c r="GK16" s="9">
        <v>1.1080000000000001</v>
      </c>
      <c r="GL16" s="9">
        <v>0.60399999999999998</v>
      </c>
      <c r="GM16" s="9">
        <v>0.504</v>
      </c>
      <c r="GN16" s="9">
        <v>51.848999999999997</v>
      </c>
      <c r="GO16" s="9">
        <v>28.116</v>
      </c>
      <c r="GP16" s="9">
        <v>23.731999999999999</v>
      </c>
      <c r="GQ16" s="9">
        <v>49.866999999999997</v>
      </c>
      <c r="GR16" s="9">
        <v>26.844999999999999</v>
      </c>
      <c r="GS16" s="9">
        <v>23.021999999999998</v>
      </c>
      <c r="GT16" s="9">
        <v>17.497</v>
      </c>
      <c r="GU16" s="9">
        <v>10.146000000000001</v>
      </c>
      <c r="GV16" s="9">
        <v>7.351</v>
      </c>
      <c r="GW16" s="9">
        <v>12.595000000000001</v>
      </c>
      <c r="GX16" s="9">
        <v>7.2009999999999996</v>
      </c>
      <c r="GY16" s="9">
        <v>5.3940000000000001</v>
      </c>
      <c r="GZ16" s="9">
        <v>8.3889999999999993</v>
      </c>
      <c r="HA16" s="9">
        <v>3.4889999999999999</v>
      </c>
      <c r="HB16" s="9">
        <v>4.9009999999999998</v>
      </c>
      <c r="HC16" s="9">
        <v>6.0609999999999999</v>
      </c>
      <c r="HD16" s="9">
        <v>3.218</v>
      </c>
      <c r="HE16" s="9">
        <v>2.843</v>
      </c>
      <c r="HF16" s="9">
        <v>7.306</v>
      </c>
      <c r="HG16" s="9">
        <v>4.0629999999999997</v>
      </c>
      <c r="HH16" s="9">
        <v>3.2429999999999999</v>
      </c>
      <c r="HI16" s="9">
        <v>5.3250000000000002</v>
      </c>
      <c r="HJ16" s="9">
        <v>2.7919999999999998</v>
      </c>
      <c r="HK16" s="9">
        <v>2.5329999999999999</v>
      </c>
      <c r="HL16" s="9">
        <v>1.982</v>
      </c>
      <c r="HM16" s="9">
        <v>1.2709999999999999</v>
      </c>
      <c r="HN16" s="9">
        <v>0.71099999999999997</v>
      </c>
      <c r="HO16" s="9">
        <v>46.877000000000002</v>
      </c>
      <c r="HP16" s="9">
        <v>25.437999999999999</v>
      </c>
      <c r="HQ16" s="9">
        <v>21.439</v>
      </c>
      <c r="HR16" s="9">
        <v>45.93</v>
      </c>
      <c r="HS16" s="9">
        <v>24.739000000000001</v>
      </c>
      <c r="HT16" s="9">
        <v>21.192</v>
      </c>
      <c r="HU16" s="9">
        <v>15.593999999999999</v>
      </c>
      <c r="HV16" s="9">
        <v>9.0739999999999998</v>
      </c>
      <c r="HW16" s="9">
        <v>6.52</v>
      </c>
      <c r="HX16" s="9">
        <v>12.366</v>
      </c>
      <c r="HY16" s="9">
        <v>6.9720000000000004</v>
      </c>
      <c r="HZ16" s="9">
        <v>5.3940000000000001</v>
      </c>
      <c r="IA16" s="9">
        <v>7.4020000000000001</v>
      </c>
      <c r="IB16" s="9">
        <v>3.2530000000000001</v>
      </c>
      <c r="IC16" s="9">
        <v>4.149</v>
      </c>
      <c r="ID16" s="9">
        <v>5.5570000000000004</v>
      </c>
      <c r="IE16" s="9">
        <v>2.9609999999999999</v>
      </c>
      <c r="IF16" s="9">
        <v>2.5960000000000001</v>
      </c>
      <c r="IG16" s="9">
        <v>5.9580000000000002</v>
      </c>
      <c r="IH16" s="9">
        <v>3.1779999999999999</v>
      </c>
      <c r="II16" s="9">
        <v>2.78</v>
      </c>
      <c r="IJ16" s="9">
        <v>5.0110000000000001</v>
      </c>
      <c r="IK16" s="9">
        <v>2.4790000000000001</v>
      </c>
      <c r="IL16" s="9">
        <v>2.5329999999999999</v>
      </c>
      <c r="IM16" s="9">
        <v>0.94699999999999995</v>
      </c>
      <c r="IN16" s="9">
        <v>0.7</v>
      </c>
      <c r="IO16" s="9">
        <v>0.248</v>
      </c>
      <c r="IP16" s="9">
        <v>8.8859999999999992</v>
      </c>
      <c r="IQ16" s="9">
        <v>4.641</v>
      </c>
    </row>
    <row r="17" spans="1:251">
      <c r="A17" s="10">
        <v>44228</v>
      </c>
      <c r="B17" s="9">
        <v>0</v>
      </c>
      <c r="C17" s="9">
        <v>0.432</v>
      </c>
      <c r="D17" s="9">
        <v>0</v>
      </c>
      <c r="E17" s="9">
        <v>0</v>
      </c>
      <c r="F17" s="9">
        <v>0</v>
      </c>
      <c r="G17" s="9">
        <v>18.751999999999999</v>
      </c>
      <c r="H17" s="9">
        <v>10.682</v>
      </c>
      <c r="I17" s="9">
        <v>8.0690000000000008</v>
      </c>
      <c r="J17" s="9">
        <v>18.751999999999999</v>
      </c>
      <c r="K17" s="9">
        <v>10.682</v>
      </c>
      <c r="L17" s="9">
        <v>8.0690000000000008</v>
      </c>
      <c r="M17" s="9">
        <v>3.198</v>
      </c>
      <c r="N17" s="9">
        <v>1.7010000000000001</v>
      </c>
      <c r="O17" s="9">
        <v>1.4970000000000001</v>
      </c>
      <c r="P17" s="9">
        <v>4.0270000000000001</v>
      </c>
      <c r="Q17" s="9">
        <v>2.1829999999999998</v>
      </c>
      <c r="R17" s="9">
        <v>1.845</v>
      </c>
      <c r="S17" s="9">
        <v>3.0209999999999999</v>
      </c>
      <c r="T17" s="9">
        <v>2.1859999999999999</v>
      </c>
      <c r="U17" s="9">
        <v>0.83499999999999996</v>
      </c>
      <c r="V17" s="9">
        <v>4.8540000000000001</v>
      </c>
      <c r="W17" s="9">
        <v>1.3819999999999999</v>
      </c>
      <c r="X17" s="9">
        <v>3.472</v>
      </c>
      <c r="Y17" s="9">
        <v>3.6509999999999998</v>
      </c>
      <c r="Z17" s="9">
        <v>3.23</v>
      </c>
      <c r="AA17" s="9">
        <v>0.42099999999999999</v>
      </c>
      <c r="AB17" s="9">
        <v>3.6509999999999998</v>
      </c>
      <c r="AC17" s="9">
        <v>3.23</v>
      </c>
      <c r="AD17" s="9">
        <v>0.42099999999999999</v>
      </c>
      <c r="AE17" s="9">
        <v>0</v>
      </c>
      <c r="AF17" s="9">
        <v>0</v>
      </c>
      <c r="AG17" s="9">
        <v>0</v>
      </c>
      <c r="AH17" s="9">
        <v>3.867</v>
      </c>
      <c r="AI17" s="9">
        <v>2.5630000000000002</v>
      </c>
      <c r="AJ17" s="9">
        <v>1.304</v>
      </c>
      <c r="AK17" s="9">
        <v>3.867</v>
      </c>
      <c r="AL17" s="9">
        <v>2.5630000000000002</v>
      </c>
      <c r="AM17" s="9">
        <v>1.304</v>
      </c>
      <c r="AN17" s="9">
        <v>0.81599999999999995</v>
      </c>
      <c r="AO17" s="9">
        <v>0.81599999999999995</v>
      </c>
      <c r="AP17" s="9">
        <v>0</v>
      </c>
      <c r="AQ17" s="9">
        <v>1.264</v>
      </c>
      <c r="AR17" s="9">
        <v>0.78</v>
      </c>
      <c r="AS17" s="9">
        <v>0.48399999999999999</v>
      </c>
      <c r="AT17" s="9">
        <v>0.80400000000000005</v>
      </c>
      <c r="AU17" s="9">
        <v>0.48499999999999999</v>
      </c>
      <c r="AV17" s="9">
        <v>0.31900000000000001</v>
      </c>
      <c r="AW17" s="9">
        <v>0</v>
      </c>
      <c r="AX17" s="9">
        <v>0</v>
      </c>
      <c r="AY17" s="9">
        <v>0</v>
      </c>
      <c r="AZ17" s="9">
        <v>0.98299999999999998</v>
      </c>
      <c r="BA17" s="9">
        <v>0.48299999999999998</v>
      </c>
      <c r="BB17" s="9">
        <v>0.5</v>
      </c>
      <c r="BC17" s="9">
        <v>0.98299999999999998</v>
      </c>
      <c r="BD17" s="9">
        <v>0.48299999999999998</v>
      </c>
      <c r="BE17" s="9">
        <v>0.5</v>
      </c>
      <c r="BF17" s="9">
        <v>0</v>
      </c>
      <c r="BG17" s="9">
        <v>0</v>
      </c>
      <c r="BH17" s="9">
        <v>0</v>
      </c>
      <c r="BI17" s="9">
        <v>5.3680000000000003</v>
      </c>
      <c r="BJ17" s="9">
        <v>0.501</v>
      </c>
      <c r="BK17" s="9">
        <v>4.867</v>
      </c>
      <c r="BL17" s="9">
        <v>5.3680000000000003</v>
      </c>
      <c r="BM17" s="9">
        <v>0.501</v>
      </c>
      <c r="BN17" s="9">
        <v>4.867</v>
      </c>
      <c r="BO17" s="9">
        <v>1.899</v>
      </c>
      <c r="BP17" s="9">
        <v>0.501</v>
      </c>
      <c r="BQ17" s="9">
        <v>1.3979999999999999</v>
      </c>
      <c r="BR17" s="9">
        <v>0.94699999999999995</v>
      </c>
      <c r="BS17" s="9">
        <v>0</v>
      </c>
      <c r="BT17" s="9">
        <v>0.94699999999999995</v>
      </c>
      <c r="BU17" s="9">
        <v>2.0350000000000001</v>
      </c>
      <c r="BV17" s="9">
        <v>0</v>
      </c>
      <c r="BW17" s="9">
        <v>2.0350000000000001</v>
      </c>
      <c r="BX17" s="9">
        <v>0.48699999999999999</v>
      </c>
      <c r="BY17" s="9">
        <v>0</v>
      </c>
      <c r="BZ17" s="9">
        <v>0.48699999999999999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5.0209999999999999</v>
      </c>
      <c r="CK17" s="9">
        <v>0.57599999999999996</v>
      </c>
      <c r="CL17" s="9">
        <v>4.4450000000000003</v>
      </c>
      <c r="CM17" s="9">
        <v>5.0209999999999999</v>
      </c>
      <c r="CN17" s="9">
        <v>0.57599999999999996</v>
      </c>
      <c r="CO17" s="9">
        <v>4.4450000000000003</v>
      </c>
      <c r="CP17" s="9">
        <v>0.436</v>
      </c>
      <c r="CQ17" s="9">
        <v>0</v>
      </c>
      <c r="CR17" s="9">
        <v>0.436</v>
      </c>
      <c r="CS17" s="9">
        <v>0.61599999999999999</v>
      </c>
      <c r="CT17" s="9">
        <v>0</v>
      </c>
      <c r="CU17" s="9">
        <v>0.61599999999999999</v>
      </c>
      <c r="CV17" s="9">
        <v>1.927</v>
      </c>
      <c r="CW17" s="9">
        <v>0</v>
      </c>
      <c r="CX17" s="9">
        <v>1.927</v>
      </c>
      <c r="CY17" s="9">
        <v>1.696</v>
      </c>
      <c r="CZ17" s="9">
        <v>0.57599999999999996</v>
      </c>
      <c r="DA17" s="9">
        <v>1.1200000000000001</v>
      </c>
      <c r="DB17" s="9">
        <v>0.34599999999999997</v>
      </c>
      <c r="DC17" s="9">
        <v>0</v>
      </c>
      <c r="DD17" s="9">
        <v>0.34599999999999997</v>
      </c>
      <c r="DE17" s="9">
        <v>0.34599999999999997</v>
      </c>
      <c r="DF17" s="9">
        <v>0</v>
      </c>
      <c r="DG17" s="9">
        <v>0.34599999999999997</v>
      </c>
      <c r="DH17" s="9">
        <v>0</v>
      </c>
      <c r="DI17" s="9">
        <v>0</v>
      </c>
      <c r="DJ17" s="9">
        <v>0</v>
      </c>
      <c r="DK17" s="9">
        <v>4.4969999999999999</v>
      </c>
      <c r="DL17" s="9">
        <v>3.3769999999999998</v>
      </c>
      <c r="DM17" s="9">
        <v>1.121</v>
      </c>
      <c r="DN17" s="9">
        <v>4.4969999999999999</v>
      </c>
      <c r="DO17" s="9">
        <v>3.3769999999999998</v>
      </c>
      <c r="DP17" s="9">
        <v>1.121</v>
      </c>
      <c r="DQ17" s="9">
        <v>2.0099999999999998</v>
      </c>
      <c r="DR17" s="9">
        <v>2.0099999999999998</v>
      </c>
      <c r="DS17" s="9">
        <v>0</v>
      </c>
      <c r="DT17" s="9">
        <v>1.2689999999999999</v>
      </c>
      <c r="DU17" s="9">
        <v>0.77200000000000002</v>
      </c>
      <c r="DV17" s="9">
        <v>0.497</v>
      </c>
      <c r="DW17" s="9">
        <v>0.59399999999999997</v>
      </c>
      <c r="DX17" s="9">
        <v>0.59399999999999997</v>
      </c>
      <c r="DY17" s="9">
        <v>0</v>
      </c>
      <c r="DZ17" s="9">
        <v>0.623</v>
      </c>
      <c r="EA17" s="9">
        <v>0</v>
      </c>
      <c r="EB17" s="9">
        <v>0.623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11.304</v>
      </c>
      <c r="EM17" s="9">
        <v>6.34</v>
      </c>
      <c r="EN17" s="9">
        <v>4.9640000000000004</v>
      </c>
      <c r="EO17" s="9">
        <v>10.944000000000001</v>
      </c>
      <c r="EP17" s="9">
        <v>5.98</v>
      </c>
      <c r="EQ17" s="9">
        <v>4.9640000000000004</v>
      </c>
      <c r="ER17" s="9">
        <v>5.5250000000000004</v>
      </c>
      <c r="ES17" s="9">
        <v>4.133</v>
      </c>
      <c r="ET17" s="9">
        <v>1.3919999999999999</v>
      </c>
      <c r="EU17" s="9">
        <v>1.4610000000000001</v>
      </c>
      <c r="EV17" s="9">
        <v>0.502</v>
      </c>
      <c r="EW17" s="9">
        <v>0.95899999999999996</v>
      </c>
      <c r="EX17" s="9">
        <v>2.746</v>
      </c>
      <c r="EY17" s="9">
        <v>0.46899999999999997</v>
      </c>
      <c r="EZ17" s="9">
        <v>2.2770000000000001</v>
      </c>
      <c r="FA17" s="9">
        <v>1.212</v>
      </c>
      <c r="FB17" s="9">
        <v>0.876</v>
      </c>
      <c r="FC17" s="9">
        <v>0.33600000000000002</v>
      </c>
      <c r="FD17" s="9">
        <v>0.36</v>
      </c>
      <c r="FE17" s="9">
        <v>0.36</v>
      </c>
      <c r="FF17" s="9">
        <v>0</v>
      </c>
      <c r="FG17" s="9">
        <v>0</v>
      </c>
      <c r="FH17" s="9">
        <v>0</v>
      </c>
      <c r="FI17" s="9">
        <v>0</v>
      </c>
      <c r="FJ17" s="9">
        <v>0.36</v>
      </c>
      <c r="FK17" s="9">
        <v>0.36</v>
      </c>
      <c r="FL17" s="9">
        <v>0</v>
      </c>
      <c r="FM17" s="9">
        <v>19.242999999999999</v>
      </c>
      <c r="FN17" s="9">
        <v>10.608000000000001</v>
      </c>
      <c r="FO17" s="9">
        <v>8.6349999999999998</v>
      </c>
      <c r="FP17" s="9">
        <v>18.91</v>
      </c>
      <c r="FQ17" s="9">
        <v>10.275</v>
      </c>
      <c r="FR17" s="9">
        <v>8.6349999999999998</v>
      </c>
      <c r="FS17" s="9">
        <v>11.069000000000001</v>
      </c>
      <c r="FT17" s="9">
        <v>5.4009999999999998</v>
      </c>
      <c r="FU17" s="9">
        <v>5.6680000000000001</v>
      </c>
      <c r="FV17" s="9">
        <v>2.3109999999999999</v>
      </c>
      <c r="FW17" s="9">
        <v>0.80100000000000005</v>
      </c>
      <c r="FX17" s="9">
        <v>1.51</v>
      </c>
      <c r="FY17" s="9">
        <v>2.2149999999999999</v>
      </c>
      <c r="FZ17" s="9">
        <v>2.2149999999999999</v>
      </c>
      <c r="GA17" s="9">
        <v>0</v>
      </c>
      <c r="GB17" s="9">
        <v>1.3380000000000001</v>
      </c>
      <c r="GC17" s="9">
        <v>0.872</v>
      </c>
      <c r="GD17" s="9">
        <v>0.46600000000000003</v>
      </c>
      <c r="GE17" s="9">
        <v>2.31</v>
      </c>
      <c r="GF17" s="9">
        <v>1.32</v>
      </c>
      <c r="GG17" s="9">
        <v>0.99099999999999999</v>
      </c>
      <c r="GH17" s="9">
        <v>1.9770000000000001</v>
      </c>
      <c r="GI17" s="9">
        <v>0.98699999999999999</v>
      </c>
      <c r="GJ17" s="9">
        <v>0.99099999999999999</v>
      </c>
      <c r="GK17" s="9">
        <v>0.33300000000000002</v>
      </c>
      <c r="GL17" s="9">
        <v>0.33300000000000002</v>
      </c>
      <c r="GM17" s="9">
        <v>0</v>
      </c>
      <c r="GN17" s="9">
        <v>61.171999999999997</v>
      </c>
      <c r="GO17" s="9">
        <v>32.719000000000001</v>
      </c>
      <c r="GP17" s="9">
        <v>28.452999999999999</v>
      </c>
      <c r="GQ17" s="9">
        <v>60.396000000000001</v>
      </c>
      <c r="GR17" s="9">
        <v>31.943000000000001</v>
      </c>
      <c r="GS17" s="9">
        <v>28.452999999999999</v>
      </c>
      <c r="GT17" s="9">
        <v>24.506</v>
      </c>
      <c r="GU17" s="9">
        <v>14.276</v>
      </c>
      <c r="GV17" s="9">
        <v>10.23</v>
      </c>
      <c r="GW17" s="9">
        <v>9.4770000000000003</v>
      </c>
      <c r="GX17" s="9">
        <v>4.7850000000000001</v>
      </c>
      <c r="GY17" s="9">
        <v>4.6920000000000002</v>
      </c>
      <c r="GZ17" s="9">
        <v>9.7650000000000006</v>
      </c>
      <c r="HA17" s="9">
        <v>4.18</v>
      </c>
      <c r="HB17" s="9">
        <v>5.585</v>
      </c>
      <c r="HC17" s="9">
        <v>9.7650000000000006</v>
      </c>
      <c r="HD17" s="9">
        <v>4.2119999999999997</v>
      </c>
      <c r="HE17" s="9">
        <v>5.5540000000000003</v>
      </c>
      <c r="HF17" s="9">
        <v>7.6589999999999998</v>
      </c>
      <c r="HG17" s="9">
        <v>5.266</v>
      </c>
      <c r="HH17" s="9">
        <v>2.3919999999999999</v>
      </c>
      <c r="HI17" s="9">
        <v>6.883</v>
      </c>
      <c r="HJ17" s="9">
        <v>4.4909999999999997</v>
      </c>
      <c r="HK17" s="9">
        <v>2.3919999999999999</v>
      </c>
      <c r="HL17" s="9">
        <v>0.77600000000000002</v>
      </c>
      <c r="HM17" s="9">
        <v>0.77600000000000002</v>
      </c>
      <c r="HN17" s="9">
        <v>0</v>
      </c>
      <c r="HO17" s="9">
        <v>54.774999999999999</v>
      </c>
      <c r="HP17" s="9">
        <v>29.09</v>
      </c>
      <c r="HQ17" s="9">
        <v>25.684999999999999</v>
      </c>
      <c r="HR17" s="9">
        <v>54.225000000000001</v>
      </c>
      <c r="HS17" s="9">
        <v>28.54</v>
      </c>
      <c r="HT17" s="9">
        <v>25.684999999999999</v>
      </c>
      <c r="HU17" s="9">
        <v>21.533999999999999</v>
      </c>
      <c r="HV17" s="9">
        <v>12.692</v>
      </c>
      <c r="HW17" s="9">
        <v>8.8420000000000005</v>
      </c>
      <c r="HX17" s="9">
        <v>8.6069999999999993</v>
      </c>
      <c r="HY17" s="9">
        <v>3.915</v>
      </c>
      <c r="HZ17" s="9">
        <v>4.6920000000000002</v>
      </c>
      <c r="IA17" s="9">
        <v>8.4489999999999998</v>
      </c>
      <c r="IB17" s="9">
        <v>3.621</v>
      </c>
      <c r="IC17" s="9">
        <v>4.8280000000000003</v>
      </c>
      <c r="ID17" s="9">
        <v>9.3520000000000003</v>
      </c>
      <c r="IE17" s="9">
        <v>4.2119999999999997</v>
      </c>
      <c r="IF17" s="9">
        <v>5.14</v>
      </c>
      <c r="IG17" s="9">
        <v>6.8330000000000002</v>
      </c>
      <c r="IH17" s="9">
        <v>4.6500000000000004</v>
      </c>
      <c r="II17" s="9">
        <v>2.1829999999999998</v>
      </c>
      <c r="IJ17" s="9">
        <v>6.2839999999999998</v>
      </c>
      <c r="IK17" s="9">
        <v>4.101</v>
      </c>
      <c r="IL17" s="9">
        <v>2.1829999999999998</v>
      </c>
      <c r="IM17" s="9">
        <v>0.55000000000000004</v>
      </c>
      <c r="IN17" s="9">
        <v>0.55000000000000004</v>
      </c>
      <c r="IO17" s="9">
        <v>0</v>
      </c>
      <c r="IP17" s="9">
        <v>11.058</v>
      </c>
      <c r="IQ17" s="9">
        <v>4.2089999999999996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2236</v>
      </c>
      <c r="C1" s="3" t="s">
        <v>5398</v>
      </c>
      <c r="D1" s="3" t="s">
        <v>5399</v>
      </c>
      <c r="E1" s="3" t="s">
        <v>5400</v>
      </c>
      <c r="F1" s="3" t="s">
        <v>5401</v>
      </c>
      <c r="G1" s="3" t="s">
        <v>5402</v>
      </c>
      <c r="H1" s="3" t="s">
        <v>5403</v>
      </c>
      <c r="I1" s="3" t="s">
        <v>6148</v>
      </c>
      <c r="J1" s="3" t="s">
        <v>6149</v>
      </c>
      <c r="K1" s="3" t="s">
        <v>6150</v>
      </c>
      <c r="L1" s="3" t="s">
        <v>6634</v>
      </c>
      <c r="M1" s="3" t="s">
        <v>6635</v>
      </c>
      <c r="N1" s="3" t="s">
        <v>6636</v>
      </c>
      <c r="O1" s="3" t="s">
        <v>7120</v>
      </c>
      <c r="P1" s="3" t="s">
        <v>7121</v>
      </c>
      <c r="Q1" s="3" t="s">
        <v>7122</v>
      </c>
      <c r="R1" s="3" t="s">
        <v>7828</v>
      </c>
      <c r="S1" s="3" t="s">
        <v>7829</v>
      </c>
      <c r="T1" s="3" t="s">
        <v>7830</v>
      </c>
      <c r="U1" s="3" t="s">
        <v>7831</v>
      </c>
      <c r="V1" s="3" t="s">
        <v>7832</v>
      </c>
      <c r="W1" s="3" t="s">
        <v>7833</v>
      </c>
      <c r="X1" s="3" t="s">
        <v>8578</v>
      </c>
      <c r="Y1" s="3" t="s">
        <v>8579</v>
      </c>
      <c r="Z1" s="3" t="s">
        <v>8580</v>
      </c>
      <c r="AA1" s="3" t="s">
        <v>2237</v>
      </c>
      <c r="AB1" s="3" t="s">
        <v>2238</v>
      </c>
      <c r="AC1" s="3" t="s">
        <v>2239</v>
      </c>
      <c r="AD1" s="3" t="s">
        <v>5404</v>
      </c>
      <c r="AE1" s="3" t="s">
        <v>5405</v>
      </c>
      <c r="AF1" s="3" t="s">
        <v>5406</v>
      </c>
      <c r="AG1" s="3" t="s">
        <v>5407</v>
      </c>
      <c r="AH1" s="3" t="s">
        <v>5408</v>
      </c>
      <c r="AI1" s="3" t="s">
        <v>5409</v>
      </c>
      <c r="AJ1" s="3" t="s">
        <v>6151</v>
      </c>
      <c r="AK1" s="3" t="s">
        <v>6152</v>
      </c>
      <c r="AL1" s="3" t="s">
        <v>6153</v>
      </c>
      <c r="AM1" s="3" t="s">
        <v>6637</v>
      </c>
      <c r="AN1" s="3" t="s">
        <v>6638</v>
      </c>
      <c r="AO1" s="3" t="s">
        <v>6639</v>
      </c>
      <c r="AP1" s="3" t="s">
        <v>7123</v>
      </c>
      <c r="AQ1" s="3" t="s">
        <v>7124</v>
      </c>
      <c r="AR1" s="3" t="s">
        <v>7125</v>
      </c>
      <c r="AS1" s="3" t="s">
        <v>7834</v>
      </c>
      <c r="AT1" s="3" t="s">
        <v>7835</v>
      </c>
      <c r="AU1" s="3" t="s">
        <v>7836</v>
      </c>
      <c r="AV1" s="3" t="s">
        <v>7837</v>
      </c>
      <c r="AW1" s="3" t="s">
        <v>7838</v>
      </c>
      <c r="AX1" s="3" t="s">
        <v>7839</v>
      </c>
      <c r="AY1" s="3" t="s">
        <v>8581</v>
      </c>
      <c r="AZ1" s="3" t="s">
        <v>8582</v>
      </c>
      <c r="BA1" s="3" t="s">
        <v>8583</v>
      </c>
      <c r="BB1" s="3" t="s">
        <v>2240</v>
      </c>
      <c r="BC1" s="3" t="s">
        <v>2241</v>
      </c>
      <c r="BD1" s="3" t="s">
        <v>2242</v>
      </c>
      <c r="BE1" s="3" t="s">
        <v>5410</v>
      </c>
      <c r="BF1" s="3" t="s">
        <v>5411</v>
      </c>
      <c r="BG1" s="3" t="s">
        <v>5412</v>
      </c>
      <c r="BH1" s="3" t="s">
        <v>5413</v>
      </c>
      <c r="BI1" s="3" t="s">
        <v>5414</v>
      </c>
      <c r="BJ1" s="3" t="s">
        <v>5415</v>
      </c>
      <c r="BK1" s="3" t="s">
        <v>6154</v>
      </c>
      <c r="BL1" s="3" t="s">
        <v>6155</v>
      </c>
      <c r="BM1" s="3" t="s">
        <v>6156</v>
      </c>
      <c r="BN1" s="3" t="s">
        <v>6640</v>
      </c>
      <c r="BO1" s="3" t="s">
        <v>6641</v>
      </c>
      <c r="BP1" s="3" t="s">
        <v>6642</v>
      </c>
      <c r="BQ1" s="3" t="s">
        <v>7126</v>
      </c>
      <c r="BR1" s="3" t="s">
        <v>7127</v>
      </c>
      <c r="BS1" s="3" t="s">
        <v>7128</v>
      </c>
      <c r="BT1" s="3" t="s">
        <v>7840</v>
      </c>
      <c r="BU1" s="3" t="s">
        <v>7841</v>
      </c>
      <c r="BV1" s="3" t="s">
        <v>7842</v>
      </c>
      <c r="BW1" s="3" t="s">
        <v>7843</v>
      </c>
      <c r="BX1" s="3" t="s">
        <v>7844</v>
      </c>
      <c r="BY1" s="3" t="s">
        <v>7845</v>
      </c>
      <c r="BZ1" s="3" t="s">
        <v>8584</v>
      </c>
      <c r="CA1" s="3" t="s">
        <v>8585</v>
      </c>
      <c r="CB1" s="3" t="s">
        <v>8586</v>
      </c>
      <c r="CC1" s="3" t="s">
        <v>2243</v>
      </c>
      <c r="CD1" s="3" t="s">
        <v>2244</v>
      </c>
      <c r="CE1" s="3" t="s">
        <v>2245</v>
      </c>
      <c r="CF1" s="3" t="s">
        <v>5416</v>
      </c>
      <c r="CG1" s="3" t="s">
        <v>5417</v>
      </c>
      <c r="CH1" s="3" t="s">
        <v>5418</v>
      </c>
      <c r="CI1" s="3" t="s">
        <v>5419</v>
      </c>
      <c r="CJ1" s="3" t="s">
        <v>5420</v>
      </c>
      <c r="CK1" s="3" t="s">
        <v>5421</v>
      </c>
      <c r="CL1" s="3" t="s">
        <v>6157</v>
      </c>
      <c r="CM1" s="3" t="s">
        <v>6158</v>
      </c>
      <c r="CN1" s="3" t="s">
        <v>6159</v>
      </c>
      <c r="CO1" s="3" t="s">
        <v>6643</v>
      </c>
      <c r="CP1" s="3" t="s">
        <v>6644</v>
      </c>
      <c r="CQ1" s="3" t="s">
        <v>6645</v>
      </c>
      <c r="CR1" s="3" t="s">
        <v>7129</v>
      </c>
      <c r="CS1" s="3" t="s">
        <v>7130</v>
      </c>
      <c r="CT1" s="3" t="s">
        <v>7131</v>
      </c>
      <c r="CU1" s="3" t="s">
        <v>7846</v>
      </c>
      <c r="CV1" s="3" t="s">
        <v>7847</v>
      </c>
      <c r="CW1" s="3" t="s">
        <v>7848</v>
      </c>
      <c r="CX1" s="3" t="s">
        <v>7849</v>
      </c>
      <c r="CY1" s="3" t="s">
        <v>7850</v>
      </c>
      <c r="CZ1" s="3" t="s">
        <v>7851</v>
      </c>
      <c r="DA1" s="3" t="s">
        <v>8587</v>
      </c>
      <c r="DB1" s="3" t="s">
        <v>8588</v>
      </c>
      <c r="DC1" s="3" t="s">
        <v>8589</v>
      </c>
      <c r="DD1" s="3" t="s">
        <v>2246</v>
      </c>
      <c r="DE1" s="3" t="s">
        <v>2247</v>
      </c>
      <c r="DF1" s="3" t="s">
        <v>2248</v>
      </c>
      <c r="DG1" s="3" t="s">
        <v>5422</v>
      </c>
      <c r="DH1" s="3" t="s">
        <v>5423</v>
      </c>
      <c r="DI1" s="3" t="s">
        <v>5424</v>
      </c>
      <c r="DJ1" s="3" t="s">
        <v>5425</v>
      </c>
      <c r="DK1" s="3" t="s">
        <v>5426</v>
      </c>
      <c r="DL1" s="3" t="s">
        <v>5427</v>
      </c>
      <c r="DM1" s="3" t="s">
        <v>6160</v>
      </c>
      <c r="DN1" s="3" t="s">
        <v>6161</v>
      </c>
      <c r="DO1" s="3" t="s">
        <v>6162</v>
      </c>
      <c r="DP1" s="3" t="s">
        <v>6646</v>
      </c>
      <c r="DQ1" s="3" t="s">
        <v>6647</v>
      </c>
      <c r="DR1" s="3" t="s">
        <v>6648</v>
      </c>
      <c r="DS1" s="3" t="s">
        <v>7132</v>
      </c>
      <c r="DT1" s="3" t="s">
        <v>7133</v>
      </c>
      <c r="DU1" s="3" t="s">
        <v>7134</v>
      </c>
      <c r="DV1" s="3" t="s">
        <v>7852</v>
      </c>
      <c r="DW1" s="3" t="s">
        <v>7853</v>
      </c>
      <c r="DX1" s="3" t="s">
        <v>7854</v>
      </c>
      <c r="DY1" s="3" t="s">
        <v>7855</v>
      </c>
      <c r="DZ1" s="3" t="s">
        <v>7856</v>
      </c>
      <c r="EA1" s="3" t="s">
        <v>7857</v>
      </c>
      <c r="EB1" s="3" t="s">
        <v>8590</v>
      </c>
      <c r="EC1" s="3" t="s">
        <v>8591</v>
      </c>
      <c r="ED1" s="3" t="s">
        <v>8592</v>
      </c>
      <c r="EE1" s="3" t="s">
        <v>2249</v>
      </c>
      <c r="EF1" s="3" t="s">
        <v>2250</v>
      </c>
      <c r="EG1" s="3" t="s">
        <v>2251</v>
      </c>
      <c r="EH1" s="3" t="s">
        <v>5428</v>
      </c>
      <c r="EI1" s="3" t="s">
        <v>5429</v>
      </c>
      <c r="EJ1" s="3" t="s">
        <v>5430</v>
      </c>
      <c r="EK1" s="3" t="s">
        <v>5431</v>
      </c>
      <c r="EL1" s="3" t="s">
        <v>5432</v>
      </c>
      <c r="EM1" s="3" t="s">
        <v>5433</v>
      </c>
      <c r="EN1" s="3" t="s">
        <v>6163</v>
      </c>
      <c r="EO1" s="3" t="s">
        <v>6164</v>
      </c>
      <c r="EP1" s="3" t="s">
        <v>6165</v>
      </c>
      <c r="EQ1" s="3" t="s">
        <v>6649</v>
      </c>
      <c r="ER1" s="3" t="s">
        <v>6650</v>
      </c>
      <c r="ES1" s="3" t="s">
        <v>6651</v>
      </c>
      <c r="ET1" s="3" t="s">
        <v>7135</v>
      </c>
      <c r="EU1" s="3" t="s">
        <v>7136</v>
      </c>
      <c r="EV1" s="3" t="s">
        <v>7137</v>
      </c>
      <c r="EW1" s="3" t="s">
        <v>7858</v>
      </c>
      <c r="EX1" s="3" t="s">
        <v>7859</v>
      </c>
      <c r="EY1" s="3" t="s">
        <v>7860</v>
      </c>
      <c r="EZ1" s="3" t="s">
        <v>7861</v>
      </c>
      <c r="FA1" s="3" t="s">
        <v>7862</v>
      </c>
      <c r="FB1" s="3" t="s">
        <v>7863</v>
      </c>
      <c r="FC1" s="3" t="s">
        <v>8593</v>
      </c>
      <c r="FD1" s="3" t="s">
        <v>8594</v>
      </c>
      <c r="FE1" s="3" t="s">
        <v>8595</v>
      </c>
      <c r="FF1" s="3" t="s">
        <v>2252</v>
      </c>
      <c r="FG1" s="3" t="s">
        <v>2253</v>
      </c>
      <c r="FH1" s="3" t="s">
        <v>2254</v>
      </c>
      <c r="FI1" s="3" t="s">
        <v>5434</v>
      </c>
      <c r="FJ1" s="3" t="s">
        <v>5435</v>
      </c>
      <c r="FK1" s="3" t="s">
        <v>5436</v>
      </c>
      <c r="FL1" s="3" t="s">
        <v>5437</v>
      </c>
      <c r="FM1" s="3" t="s">
        <v>5438</v>
      </c>
      <c r="FN1" s="3" t="s">
        <v>5439</v>
      </c>
      <c r="FO1" s="3" t="s">
        <v>6166</v>
      </c>
      <c r="FP1" s="3" t="s">
        <v>6167</v>
      </c>
      <c r="FQ1" s="3" t="s">
        <v>6168</v>
      </c>
      <c r="FR1" s="3" t="s">
        <v>6652</v>
      </c>
      <c r="FS1" s="3" t="s">
        <v>6653</v>
      </c>
      <c r="FT1" s="3" t="s">
        <v>6654</v>
      </c>
      <c r="FU1" s="3" t="s">
        <v>7138</v>
      </c>
      <c r="FV1" s="3" t="s">
        <v>7139</v>
      </c>
      <c r="FW1" s="3" t="s">
        <v>7140</v>
      </c>
      <c r="FX1" s="3" t="s">
        <v>7864</v>
      </c>
      <c r="FY1" s="3" t="s">
        <v>7865</v>
      </c>
      <c r="FZ1" s="3" t="s">
        <v>7866</v>
      </c>
      <c r="GA1" s="3" t="s">
        <v>7867</v>
      </c>
      <c r="GB1" s="3" t="s">
        <v>7868</v>
      </c>
      <c r="GC1" s="3" t="s">
        <v>7869</v>
      </c>
      <c r="GD1" s="3" t="s">
        <v>8596</v>
      </c>
      <c r="GE1" s="3" t="s">
        <v>8597</v>
      </c>
      <c r="GF1" s="3" t="s">
        <v>8598</v>
      </c>
      <c r="GG1" s="3" t="s">
        <v>2255</v>
      </c>
      <c r="GH1" s="3" t="s">
        <v>2256</v>
      </c>
      <c r="GI1" s="3" t="s">
        <v>2257</v>
      </c>
      <c r="GJ1" s="3" t="s">
        <v>5440</v>
      </c>
      <c r="GK1" s="3" t="s">
        <v>5441</v>
      </c>
      <c r="GL1" s="3" t="s">
        <v>5442</v>
      </c>
      <c r="GM1" s="3" t="s">
        <v>5443</v>
      </c>
      <c r="GN1" s="3" t="s">
        <v>5444</v>
      </c>
      <c r="GO1" s="3" t="s">
        <v>5445</v>
      </c>
      <c r="GP1" s="3" t="s">
        <v>6169</v>
      </c>
      <c r="GQ1" s="3" t="s">
        <v>6170</v>
      </c>
      <c r="GR1" s="3" t="s">
        <v>6171</v>
      </c>
      <c r="GS1" s="3" t="s">
        <v>6655</v>
      </c>
      <c r="GT1" s="3" t="s">
        <v>6656</v>
      </c>
      <c r="GU1" s="3" t="s">
        <v>6657</v>
      </c>
      <c r="GV1" s="3" t="s">
        <v>7141</v>
      </c>
      <c r="GW1" s="3" t="s">
        <v>7142</v>
      </c>
      <c r="GX1" s="3" t="s">
        <v>7143</v>
      </c>
      <c r="GY1" s="3" t="s">
        <v>7870</v>
      </c>
      <c r="GZ1" s="3" t="s">
        <v>7871</v>
      </c>
      <c r="HA1" s="3" t="s">
        <v>7872</v>
      </c>
      <c r="HB1" s="3" t="s">
        <v>7873</v>
      </c>
      <c r="HC1" s="3" t="s">
        <v>7874</v>
      </c>
      <c r="HD1" s="3" t="s">
        <v>7875</v>
      </c>
      <c r="HE1" s="3" t="s">
        <v>8599</v>
      </c>
      <c r="HF1" s="3" t="s">
        <v>8600</v>
      </c>
      <c r="HG1" s="3" t="s">
        <v>8601</v>
      </c>
      <c r="HH1" s="3" t="s">
        <v>2258</v>
      </c>
      <c r="HI1" s="3" t="s">
        <v>2259</v>
      </c>
      <c r="HJ1" s="3" t="s">
        <v>2260</v>
      </c>
      <c r="HK1" s="3" t="s">
        <v>5446</v>
      </c>
      <c r="HL1" s="3" t="s">
        <v>5447</v>
      </c>
      <c r="HM1" s="3" t="s">
        <v>5448</v>
      </c>
      <c r="HN1" s="3" t="s">
        <v>5449</v>
      </c>
      <c r="HO1" s="3" t="s">
        <v>5450</v>
      </c>
      <c r="HP1" s="3" t="s">
        <v>5451</v>
      </c>
      <c r="HQ1" s="3" t="s">
        <v>6172</v>
      </c>
      <c r="HR1" s="3" t="s">
        <v>6173</v>
      </c>
      <c r="HS1" s="3" t="s">
        <v>6174</v>
      </c>
      <c r="HT1" s="3" t="s">
        <v>6658</v>
      </c>
      <c r="HU1" s="3" t="s">
        <v>6659</v>
      </c>
      <c r="HV1" s="3" t="s">
        <v>6660</v>
      </c>
      <c r="HW1" s="3" t="s">
        <v>7144</v>
      </c>
      <c r="HX1" s="3" t="s">
        <v>7145</v>
      </c>
      <c r="HY1" s="3" t="s">
        <v>7146</v>
      </c>
      <c r="HZ1" s="3" t="s">
        <v>7876</v>
      </c>
      <c r="IA1" s="3" t="s">
        <v>7877</v>
      </c>
      <c r="IB1" s="3" t="s">
        <v>7878</v>
      </c>
      <c r="IC1" s="3" t="s">
        <v>7879</v>
      </c>
      <c r="ID1" s="3" t="s">
        <v>7880</v>
      </c>
      <c r="IE1" s="3" t="s">
        <v>7881</v>
      </c>
      <c r="IF1" s="3" t="s">
        <v>8602</v>
      </c>
      <c r="IG1" s="3" t="s">
        <v>8603</v>
      </c>
      <c r="IH1" s="3" t="s">
        <v>8604</v>
      </c>
      <c r="II1" s="3" t="s">
        <v>2261</v>
      </c>
      <c r="IJ1" s="3" t="s">
        <v>2262</v>
      </c>
      <c r="IK1" s="3" t="s">
        <v>2263</v>
      </c>
      <c r="IL1" s="3" t="s">
        <v>5452</v>
      </c>
      <c r="IM1" s="3" t="s">
        <v>5453</v>
      </c>
      <c r="IN1" s="3" t="s">
        <v>5454</v>
      </c>
      <c r="IO1" s="3" t="s">
        <v>5455</v>
      </c>
      <c r="IP1" s="3" t="s">
        <v>5456</v>
      </c>
      <c r="IQ1" s="3" t="s">
        <v>5457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2264</v>
      </c>
      <c r="C10" s="8" t="s">
        <v>2265</v>
      </c>
      <c r="D10" s="8" t="s">
        <v>2266</v>
      </c>
      <c r="E10" s="8" t="s">
        <v>2267</v>
      </c>
      <c r="F10" s="8" t="s">
        <v>2268</v>
      </c>
      <c r="G10" s="8" t="s">
        <v>2269</v>
      </c>
      <c r="H10" s="8" t="s">
        <v>2270</v>
      </c>
      <c r="I10" s="8" t="s">
        <v>2271</v>
      </c>
      <c r="J10" s="8" t="s">
        <v>2272</v>
      </c>
      <c r="K10" s="8" t="s">
        <v>2273</v>
      </c>
      <c r="L10" s="8" t="s">
        <v>2274</v>
      </c>
      <c r="M10" s="8" t="s">
        <v>2275</v>
      </c>
      <c r="N10" s="8" t="s">
        <v>2276</v>
      </c>
      <c r="O10" s="8" t="s">
        <v>2277</v>
      </c>
      <c r="P10" s="8" t="s">
        <v>2278</v>
      </c>
      <c r="Q10" s="8" t="s">
        <v>2279</v>
      </c>
      <c r="R10" s="8" t="s">
        <v>2280</v>
      </c>
      <c r="S10" s="8" t="s">
        <v>2281</v>
      </c>
      <c r="T10" s="8" t="s">
        <v>2282</v>
      </c>
      <c r="U10" s="8" t="s">
        <v>2283</v>
      </c>
      <c r="V10" s="8" t="s">
        <v>2284</v>
      </c>
      <c r="W10" s="8" t="s">
        <v>2285</v>
      </c>
      <c r="X10" s="8" t="s">
        <v>2286</v>
      </c>
      <c r="Y10" s="8" t="s">
        <v>2287</v>
      </c>
      <c r="Z10" s="8" t="s">
        <v>2288</v>
      </c>
      <c r="AA10" s="8" t="s">
        <v>2289</v>
      </c>
      <c r="AB10" s="8" t="s">
        <v>2290</v>
      </c>
      <c r="AC10" s="8" t="s">
        <v>2291</v>
      </c>
      <c r="AD10" s="8" t="s">
        <v>2292</v>
      </c>
      <c r="AE10" s="8" t="s">
        <v>2293</v>
      </c>
      <c r="AF10" s="8" t="s">
        <v>2294</v>
      </c>
      <c r="AG10" s="8" t="s">
        <v>2295</v>
      </c>
      <c r="AH10" s="8" t="s">
        <v>2296</v>
      </c>
      <c r="AI10" s="8" t="s">
        <v>2297</v>
      </c>
      <c r="AJ10" s="8" t="s">
        <v>2298</v>
      </c>
      <c r="AK10" s="8" t="s">
        <v>2299</v>
      </c>
      <c r="AL10" s="8" t="s">
        <v>2300</v>
      </c>
      <c r="AM10" s="8" t="s">
        <v>2301</v>
      </c>
      <c r="AN10" s="8" t="s">
        <v>2302</v>
      </c>
      <c r="AO10" s="8" t="s">
        <v>2303</v>
      </c>
      <c r="AP10" s="8" t="s">
        <v>2304</v>
      </c>
      <c r="AQ10" s="8" t="s">
        <v>2305</v>
      </c>
      <c r="AR10" s="8" t="s">
        <v>2306</v>
      </c>
      <c r="AS10" s="8" t="s">
        <v>2307</v>
      </c>
      <c r="AT10" s="8" t="s">
        <v>2308</v>
      </c>
      <c r="AU10" s="8" t="s">
        <v>2309</v>
      </c>
      <c r="AV10" s="8" t="s">
        <v>2310</v>
      </c>
      <c r="AW10" s="8" t="s">
        <v>2311</v>
      </c>
      <c r="AX10" s="8" t="s">
        <v>2312</v>
      </c>
      <c r="AY10" s="8" t="s">
        <v>2313</v>
      </c>
      <c r="AZ10" s="8" t="s">
        <v>2314</v>
      </c>
      <c r="BA10" s="8" t="s">
        <v>2315</v>
      </c>
      <c r="BB10" s="8" t="s">
        <v>2316</v>
      </c>
      <c r="BC10" s="8" t="s">
        <v>2317</v>
      </c>
      <c r="BD10" s="8" t="s">
        <v>2318</v>
      </c>
      <c r="BE10" s="8" t="s">
        <v>2319</v>
      </c>
      <c r="BF10" s="8" t="s">
        <v>2320</v>
      </c>
      <c r="BG10" s="8" t="s">
        <v>2321</v>
      </c>
      <c r="BH10" s="8" t="s">
        <v>2322</v>
      </c>
      <c r="BI10" s="8" t="s">
        <v>2323</v>
      </c>
      <c r="BJ10" s="8" t="s">
        <v>2324</v>
      </c>
      <c r="BK10" s="8" t="s">
        <v>2325</v>
      </c>
      <c r="BL10" s="8" t="s">
        <v>2326</v>
      </c>
      <c r="BM10" s="8" t="s">
        <v>2327</v>
      </c>
      <c r="BN10" s="8" t="s">
        <v>2328</v>
      </c>
      <c r="BO10" s="8" t="s">
        <v>2329</v>
      </c>
      <c r="BP10" s="8" t="s">
        <v>2330</v>
      </c>
      <c r="BQ10" s="8" t="s">
        <v>2331</v>
      </c>
      <c r="BR10" s="8" t="s">
        <v>2332</v>
      </c>
      <c r="BS10" s="8" t="s">
        <v>2333</v>
      </c>
      <c r="BT10" s="8" t="s">
        <v>2334</v>
      </c>
      <c r="BU10" s="8" t="s">
        <v>2335</v>
      </c>
      <c r="BV10" s="8" t="s">
        <v>2336</v>
      </c>
      <c r="BW10" s="8" t="s">
        <v>2337</v>
      </c>
      <c r="BX10" s="8" t="s">
        <v>2338</v>
      </c>
      <c r="BY10" s="8" t="s">
        <v>2339</v>
      </c>
      <c r="BZ10" s="8" t="s">
        <v>2340</v>
      </c>
      <c r="CA10" s="8" t="s">
        <v>2341</v>
      </c>
      <c r="CB10" s="8" t="s">
        <v>2342</v>
      </c>
      <c r="CC10" s="8" t="s">
        <v>2343</v>
      </c>
      <c r="CD10" s="8" t="s">
        <v>2344</v>
      </c>
      <c r="CE10" s="8" t="s">
        <v>2345</v>
      </c>
      <c r="CF10" s="8" t="s">
        <v>2346</v>
      </c>
      <c r="CG10" s="8" t="s">
        <v>2347</v>
      </c>
      <c r="CH10" s="8" t="s">
        <v>2348</v>
      </c>
      <c r="CI10" s="8" t="s">
        <v>2349</v>
      </c>
      <c r="CJ10" s="8" t="s">
        <v>2350</v>
      </c>
      <c r="CK10" s="8" t="s">
        <v>2351</v>
      </c>
      <c r="CL10" s="8" t="s">
        <v>2352</v>
      </c>
      <c r="CM10" s="8" t="s">
        <v>2353</v>
      </c>
      <c r="CN10" s="8" t="s">
        <v>2354</v>
      </c>
      <c r="CO10" s="8" t="s">
        <v>2355</v>
      </c>
      <c r="CP10" s="8" t="s">
        <v>2356</v>
      </c>
      <c r="CQ10" s="8" t="s">
        <v>2357</v>
      </c>
      <c r="CR10" s="8" t="s">
        <v>2358</v>
      </c>
      <c r="CS10" s="8" t="s">
        <v>2359</v>
      </c>
      <c r="CT10" s="8" t="s">
        <v>2360</v>
      </c>
      <c r="CU10" s="8" t="s">
        <v>2361</v>
      </c>
      <c r="CV10" s="8" t="s">
        <v>2362</v>
      </c>
      <c r="CW10" s="8" t="s">
        <v>2363</v>
      </c>
      <c r="CX10" s="8" t="s">
        <v>2364</v>
      </c>
      <c r="CY10" s="8" t="s">
        <v>2365</v>
      </c>
      <c r="CZ10" s="8" t="s">
        <v>2366</v>
      </c>
      <c r="DA10" s="8" t="s">
        <v>2367</v>
      </c>
      <c r="DB10" s="8" t="s">
        <v>2368</v>
      </c>
      <c r="DC10" s="8" t="s">
        <v>2369</v>
      </c>
      <c r="DD10" s="8" t="s">
        <v>2370</v>
      </c>
      <c r="DE10" s="8" t="s">
        <v>2371</v>
      </c>
      <c r="DF10" s="8" t="s">
        <v>2372</v>
      </c>
      <c r="DG10" s="8" t="s">
        <v>2373</v>
      </c>
      <c r="DH10" s="8" t="s">
        <v>2374</v>
      </c>
      <c r="DI10" s="8" t="s">
        <v>2375</v>
      </c>
      <c r="DJ10" s="8" t="s">
        <v>2376</v>
      </c>
      <c r="DK10" s="8" t="s">
        <v>2377</v>
      </c>
      <c r="DL10" s="8" t="s">
        <v>2378</v>
      </c>
      <c r="DM10" s="8" t="s">
        <v>2379</v>
      </c>
      <c r="DN10" s="8" t="s">
        <v>2380</v>
      </c>
      <c r="DO10" s="8" t="s">
        <v>2381</v>
      </c>
      <c r="DP10" s="8" t="s">
        <v>2382</v>
      </c>
      <c r="DQ10" s="8" t="s">
        <v>2383</v>
      </c>
      <c r="DR10" s="8" t="s">
        <v>2384</v>
      </c>
      <c r="DS10" s="8" t="s">
        <v>2385</v>
      </c>
      <c r="DT10" s="8" t="s">
        <v>2386</v>
      </c>
      <c r="DU10" s="8" t="s">
        <v>2387</v>
      </c>
      <c r="DV10" s="8" t="s">
        <v>2388</v>
      </c>
      <c r="DW10" s="8" t="s">
        <v>2389</v>
      </c>
      <c r="DX10" s="8" t="s">
        <v>2390</v>
      </c>
      <c r="DY10" s="8" t="s">
        <v>2391</v>
      </c>
      <c r="DZ10" s="8" t="s">
        <v>2392</v>
      </c>
      <c r="EA10" s="8" t="s">
        <v>2393</v>
      </c>
      <c r="EB10" s="8" t="s">
        <v>2394</v>
      </c>
      <c r="EC10" s="8" t="s">
        <v>2395</v>
      </c>
      <c r="ED10" s="8" t="s">
        <v>2396</v>
      </c>
      <c r="EE10" s="8" t="s">
        <v>2397</v>
      </c>
      <c r="EF10" s="8" t="s">
        <v>2398</v>
      </c>
      <c r="EG10" s="8" t="s">
        <v>2399</v>
      </c>
      <c r="EH10" s="8" t="s">
        <v>2400</v>
      </c>
      <c r="EI10" s="8" t="s">
        <v>2401</v>
      </c>
      <c r="EJ10" s="8" t="s">
        <v>2402</v>
      </c>
      <c r="EK10" s="8" t="s">
        <v>2403</v>
      </c>
      <c r="EL10" s="8" t="s">
        <v>2404</v>
      </c>
      <c r="EM10" s="8" t="s">
        <v>2405</v>
      </c>
      <c r="EN10" s="8" t="s">
        <v>2406</v>
      </c>
      <c r="EO10" s="8" t="s">
        <v>2407</v>
      </c>
      <c r="EP10" s="8" t="s">
        <v>2408</v>
      </c>
      <c r="EQ10" s="8" t="s">
        <v>2409</v>
      </c>
      <c r="ER10" s="8" t="s">
        <v>2410</v>
      </c>
      <c r="ES10" s="8" t="s">
        <v>2411</v>
      </c>
      <c r="ET10" s="8" t="s">
        <v>2412</v>
      </c>
      <c r="EU10" s="8" t="s">
        <v>2413</v>
      </c>
      <c r="EV10" s="8" t="s">
        <v>2414</v>
      </c>
      <c r="EW10" s="8" t="s">
        <v>2415</v>
      </c>
      <c r="EX10" s="8" t="s">
        <v>2416</v>
      </c>
      <c r="EY10" s="8" t="s">
        <v>2417</v>
      </c>
      <c r="EZ10" s="8" t="s">
        <v>2418</v>
      </c>
      <c r="FA10" s="8" t="s">
        <v>2419</v>
      </c>
      <c r="FB10" s="8" t="s">
        <v>2420</v>
      </c>
      <c r="FC10" s="8" t="s">
        <v>2421</v>
      </c>
      <c r="FD10" s="8" t="s">
        <v>2422</v>
      </c>
      <c r="FE10" s="8" t="s">
        <v>2423</v>
      </c>
      <c r="FF10" s="8" t="s">
        <v>2424</v>
      </c>
      <c r="FG10" s="8" t="s">
        <v>2425</v>
      </c>
      <c r="FH10" s="8" t="s">
        <v>2426</v>
      </c>
      <c r="FI10" s="8" t="s">
        <v>2427</v>
      </c>
      <c r="FJ10" s="8" t="s">
        <v>2428</v>
      </c>
      <c r="FK10" s="8" t="s">
        <v>2429</v>
      </c>
      <c r="FL10" s="8" t="s">
        <v>2430</v>
      </c>
      <c r="FM10" s="8" t="s">
        <v>2431</v>
      </c>
      <c r="FN10" s="8" t="s">
        <v>2432</v>
      </c>
      <c r="FO10" s="8" t="s">
        <v>2433</v>
      </c>
      <c r="FP10" s="8" t="s">
        <v>2434</v>
      </c>
      <c r="FQ10" s="8" t="s">
        <v>2435</v>
      </c>
      <c r="FR10" s="8" t="s">
        <v>2436</v>
      </c>
      <c r="FS10" s="8" t="s">
        <v>2437</v>
      </c>
      <c r="FT10" s="8" t="s">
        <v>2438</v>
      </c>
      <c r="FU10" s="8" t="s">
        <v>2439</v>
      </c>
      <c r="FV10" s="8" t="s">
        <v>2440</v>
      </c>
      <c r="FW10" s="8" t="s">
        <v>2441</v>
      </c>
      <c r="FX10" s="8" t="s">
        <v>2442</v>
      </c>
      <c r="FY10" s="8" t="s">
        <v>2443</v>
      </c>
      <c r="FZ10" s="8" t="s">
        <v>2444</v>
      </c>
      <c r="GA10" s="8" t="s">
        <v>2445</v>
      </c>
      <c r="GB10" s="8" t="s">
        <v>2446</v>
      </c>
      <c r="GC10" s="8" t="s">
        <v>2447</v>
      </c>
      <c r="GD10" s="8" t="s">
        <v>2448</v>
      </c>
      <c r="GE10" s="8" t="s">
        <v>2449</v>
      </c>
      <c r="GF10" s="8" t="s">
        <v>2450</v>
      </c>
      <c r="GG10" s="8" t="s">
        <v>2451</v>
      </c>
      <c r="GH10" s="8" t="s">
        <v>2452</v>
      </c>
      <c r="GI10" s="8" t="s">
        <v>2453</v>
      </c>
      <c r="GJ10" s="8" t="s">
        <v>2454</v>
      </c>
      <c r="GK10" s="8" t="s">
        <v>2455</v>
      </c>
      <c r="GL10" s="8" t="s">
        <v>2456</v>
      </c>
      <c r="GM10" s="8" t="s">
        <v>2457</v>
      </c>
      <c r="GN10" s="8" t="s">
        <v>2458</v>
      </c>
      <c r="GO10" s="8" t="s">
        <v>2459</v>
      </c>
      <c r="GP10" s="8" t="s">
        <v>2460</v>
      </c>
      <c r="GQ10" s="8" t="s">
        <v>2461</v>
      </c>
      <c r="GR10" s="8" t="s">
        <v>2462</v>
      </c>
      <c r="GS10" s="8" t="s">
        <v>2463</v>
      </c>
      <c r="GT10" s="8" t="s">
        <v>2464</v>
      </c>
      <c r="GU10" s="8" t="s">
        <v>2465</v>
      </c>
      <c r="GV10" s="8" t="s">
        <v>2466</v>
      </c>
      <c r="GW10" s="8" t="s">
        <v>2467</v>
      </c>
      <c r="GX10" s="8" t="s">
        <v>2468</v>
      </c>
      <c r="GY10" s="8" t="s">
        <v>2469</v>
      </c>
      <c r="GZ10" s="8" t="s">
        <v>2470</v>
      </c>
      <c r="HA10" s="8" t="s">
        <v>2471</v>
      </c>
      <c r="HB10" s="8" t="s">
        <v>2472</v>
      </c>
      <c r="HC10" s="8" t="s">
        <v>2473</v>
      </c>
      <c r="HD10" s="8" t="s">
        <v>2474</v>
      </c>
      <c r="HE10" s="8" t="s">
        <v>2475</v>
      </c>
      <c r="HF10" s="8" t="s">
        <v>2476</v>
      </c>
      <c r="HG10" s="8" t="s">
        <v>2477</v>
      </c>
      <c r="HH10" s="8" t="s">
        <v>2478</v>
      </c>
      <c r="HI10" s="8" t="s">
        <v>2479</v>
      </c>
      <c r="HJ10" s="8" t="s">
        <v>2480</v>
      </c>
      <c r="HK10" s="8" t="s">
        <v>2481</v>
      </c>
      <c r="HL10" s="8" t="s">
        <v>2482</v>
      </c>
      <c r="HM10" s="8" t="s">
        <v>2483</v>
      </c>
      <c r="HN10" s="8" t="s">
        <v>2484</v>
      </c>
      <c r="HO10" s="8" t="s">
        <v>2485</v>
      </c>
      <c r="HP10" s="8" t="s">
        <v>2486</v>
      </c>
      <c r="HQ10" s="8" t="s">
        <v>2487</v>
      </c>
      <c r="HR10" s="8" t="s">
        <v>2488</v>
      </c>
      <c r="HS10" s="8" t="s">
        <v>2489</v>
      </c>
      <c r="HT10" s="8" t="s">
        <v>2490</v>
      </c>
      <c r="HU10" s="8" t="s">
        <v>2491</v>
      </c>
      <c r="HV10" s="8" t="s">
        <v>2492</v>
      </c>
      <c r="HW10" s="8" t="s">
        <v>2493</v>
      </c>
      <c r="HX10" s="8" t="s">
        <v>2494</v>
      </c>
      <c r="HY10" s="8" t="s">
        <v>2495</v>
      </c>
      <c r="HZ10" s="8" t="s">
        <v>2496</v>
      </c>
      <c r="IA10" s="8" t="s">
        <v>2497</v>
      </c>
      <c r="IB10" s="8" t="s">
        <v>2498</v>
      </c>
      <c r="IC10" s="8" t="s">
        <v>2499</v>
      </c>
      <c r="ID10" s="8" t="s">
        <v>2500</v>
      </c>
      <c r="IE10" s="8" t="s">
        <v>2501</v>
      </c>
      <c r="IF10" s="8" t="s">
        <v>2502</v>
      </c>
      <c r="IG10" s="8" t="s">
        <v>2503</v>
      </c>
      <c r="IH10" s="8" t="s">
        <v>2504</v>
      </c>
      <c r="II10" s="8" t="s">
        <v>2505</v>
      </c>
      <c r="IJ10" s="8" t="s">
        <v>2506</v>
      </c>
      <c r="IK10" s="8" t="s">
        <v>2507</v>
      </c>
      <c r="IL10" s="8" t="s">
        <v>2508</v>
      </c>
      <c r="IM10" s="8" t="s">
        <v>2509</v>
      </c>
      <c r="IN10" s="8" t="s">
        <v>2510</v>
      </c>
      <c r="IO10" s="8" t="s">
        <v>2511</v>
      </c>
      <c r="IP10" s="8" t="s">
        <v>2512</v>
      </c>
      <c r="IQ10" s="8" t="s">
        <v>2513</v>
      </c>
    </row>
    <row r="11" spans="1:251">
      <c r="A11" s="10">
        <v>42036</v>
      </c>
      <c r="B11" s="9">
        <v>5.9340000000000002</v>
      </c>
      <c r="C11" s="9">
        <v>11.643000000000001</v>
      </c>
      <c r="D11" s="9">
        <v>5.7080000000000002</v>
      </c>
      <c r="E11" s="9">
        <v>5.9340000000000002</v>
      </c>
      <c r="F11" s="9">
        <v>5.74</v>
      </c>
      <c r="G11" s="9">
        <v>2.5830000000000002</v>
      </c>
      <c r="H11" s="9">
        <v>3.157</v>
      </c>
      <c r="I11" s="9">
        <v>3.4140000000000001</v>
      </c>
      <c r="J11" s="9">
        <v>1.784</v>
      </c>
      <c r="K11" s="9">
        <v>1.63</v>
      </c>
      <c r="L11" s="9">
        <v>1.8</v>
      </c>
      <c r="M11" s="9">
        <v>1.1140000000000001</v>
      </c>
      <c r="N11" s="9">
        <v>0.68500000000000005</v>
      </c>
      <c r="O11" s="9">
        <v>0.46100000000000002</v>
      </c>
      <c r="P11" s="9">
        <v>0</v>
      </c>
      <c r="Q11" s="9">
        <v>0.46100000000000002</v>
      </c>
      <c r="R11" s="9">
        <v>0.22700000000000001</v>
      </c>
      <c r="S11" s="9">
        <v>0.22700000000000001</v>
      </c>
      <c r="T11" s="9">
        <v>0</v>
      </c>
      <c r="U11" s="9">
        <v>0.22700000000000001</v>
      </c>
      <c r="V11" s="9">
        <v>0.22700000000000001</v>
      </c>
      <c r="W11" s="9">
        <v>0</v>
      </c>
      <c r="X11" s="9">
        <v>0</v>
      </c>
      <c r="Y11" s="9">
        <v>0</v>
      </c>
      <c r="Z11" s="9">
        <v>0</v>
      </c>
      <c r="AA11" s="9">
        <v>4.33</v>
      </c>
      <c r="AB11" s="9">
        <v>1.486</v>
      </c>
      <c r="AC11" s="9">
        <v>2.8450000000000002</v>
      </c>
      <c r="AD11" s="9">
        <v>4.33</v>
      </c>
      <c r="AE11" s="9">
        <v>1.486</v>
      </c>
      <c r="AF11" s="9">
        <v>2.8450000000000002</v>
      </c>
      <c r="AG11" s="9">
        <v>1.7390000000000001</v>
      </c>
      <c r="AH11" s="9">
        <v>0.61799999999999999</v>
      </c>
      <c r="AI11" s="9">
        <v>1.121</v>
      </c>
      <c r="AJ11" s="9">
        <v>0.24199999999999999</v>
      </c>
      <c r="AK11" s="9">
        <v>0</v>
      </c>
      <c r="AL11" s="9">
        <v>0.24199999999999999</v>
      </c>
      <c r="AM11" s="9">
        <v>1.722</v>
      </c>
      <c r="AN11" s="9">
        <v>0.86799999999999999</v>
      </c>
      <c r="AO11" s="9">
        <v>0.85399999999999998</v>
      </c>
      <c r="AP11" s="9">
        <v>0.432</v>
      </c>
      <c r="AQ11" s="9">
        <v>0</v>
      </c>
      <c r="AR11" s="9">
        <v>0.432</v>
      </c>
      <c r="AS11" s="9">
        <v>0.19500000000000001</v>
      </c>
      <c r="AT11" s="9">
        <v>0</v>
      </c>
      <c r="AU11" s="9">
        <v>0.19500000000000001</v>
      </c>
      <c r="AV11" s="9">
        <v>0.19500000000000001</v>
      </c>
      <c r="AW11" s="9">
        <v>0</v>
      </c>
      <c r="AX11" s="9">
        <v>0.19500000000000001</v>
      </c>
      <c r="AY11" s="9">
        <v>0</v>
      </c>
      <c r="AZ11" s="9">
        <v>0</v>
      </c>
      <c r="BA11" s="9">
        <v>0</v>
      </c>
      <c r="BB11" s="9">
        <v>4.3520000000000003</v>
      </c>
      <c r="BC11" s="9">
        <v>1.843</v>
      </c>
      <c r="BD11" s="9">
        <v>2.5099999999999998</v>
      </c>
      <c r="BE11" s="9">
        <v>4.3520000000000003</v>
      </c>
      <c r="BF11" s="9">
        <v>1.843</v>
      </c>
      <c r="BG11" s="9">
        <v>2.5099999999999998</v>
      </c>
      <c r="BH11" s="9">
        <v>0.93700000000000006</v>
      </c>
      <c r="BI11" s="9">
        <v>0.61499999999999999</v>
      </c>
      <c r="BJ11" s="9">
        <v>0.32100000000000001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0.751</v>
      </c>
      <c r="BR11" s="9">
        <v>0</v>
      </c>
      <c r="BS11" s="9">
        <v>0.751</v>
      </c>
      <c r="BT11" s="9">
        <v>2.665</v>
      </c>
      <c r="BU11" s="9">
        <v>1.228</v>
      </c>
      <c r="BV11" s="9">
        <v>1.4370000000000001</v>
      </c>
      <c r="BW11" s="9">
        <v>2.665</v>
      </c>
      <c r="BX11" s="9">
        <v>1.228</v>
      </c>
      <c r="BY11" s="9">
        <v>1.4370000000000001</v>
      </c>
      <c r="BZ11" s="9">
        <v>0</v>
      </c>
      <c r="CA11" s="9">
        <v>0</v>
      </c>
      <c r="CB11" s="9">
        <v>0</v>
      </c>
      <c r="CC11" s="9">
        <v>0.93700000000000006</v>
      </c>
      <c r="CD11" s="9">
        <v>0.61499999999999999</v>
      </c>
      <c r="CE11" s="9">
        <v>0.32100000000000001</v>
      </c>
      <c r="CF11" s="9">
        <v>0.93700000000000006</v>
      </c>
      <c r="CG11" s="9">
        <v>0.61499999999999999</v>
      </c>
      <c r="CH11" s="9">
        <v>0.32100000000000001</v>
      </c>
      <c r="CI11" s="9">
        <v>0.93700000000000006</v>
      </c>
      <c r="CJ11" s="9">
        <v>0.61499999999999999</v>
      </c>
      <c r="CK11" s="9">
        <v>0.32100000000000001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3.4159999999999999</v>
      </c>
      <c r="DE11" s="9">
        <v>1.228</v>
      </c>
      <c r="DF11" s="9">
        <v>2.1880000000000002</v>
      </c>
      <c r="DG11" s="9">
        <v>3.4159999999999999</v>
      </c>
      <c r="DH11" s="9">
        <v>1.228</v>
      </c>
      <c r="DI11" s="9">
        <v>2.1880000000000002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0.751</v>
      </c>
      <c r="DT11" s="9">
        <v>0</v>
      </c>
      <c r="DU11" s="9">
        <v>0.751</v>
      </c>
      <c r="DV11" s="9">
        <v>2.665</v>
      </c>
      <c r="DW11" s="9">
        <v>1.228</v>
      </c>
      <c r="DX11" s="9">
        <v>1.4370000000000001</v>
      </c>
      <c r="DY11" s="9">
        <v>2.665</v>
      </c>
      <c r="DZ11" s="9">
        <v>1.228</v>
      </c>
      <c r="EA11" s="9">
        <v>1.4370000000000001</v>
      </c>
      <c r="EB11" s="9">
        <v>0</v>
      </c>
      <c r="EC11" s="9">
        <v>0</v>
      </c>
      <c r="ED11" s="9">
        <v>0</v>
      </c>
      <c r="EE11" s="9">
        <v>5.9130000000000003</v>
      </c>
      <c r="EF11" s="9">
        <v>3.4769999999999999</v>
      </c>
      <c r="EG11" s="9">
        <v>2.4369999999999998</v>
      </c>
      <c r="EH11" s="9">
        <v>5.9130000000000003</v>
      </c>
      <c r="EI11" s="9">
        <v>3.4769999999999999</v>
      </c>
      <c r="EJ11" s="9">
        <v>2.4369999999999998</v>
      </c>
      <c r="EK11" s="9">
        <v>3.1459999999999999</v>
      </c>
      <c r="EL11" s="9">
        <v>2.4470000000000001</v>
      </c>
      <c r="EM11" s="9">
        <v>0.69899999999999995</v>
      </c>
      <c r="EN11" s="9">
        <v>2.0470000000000002</v>
      </c>
      <c r="EO11" s="9">
        <v>0.72899999999999998</v>
      </c>
      <c r="EP11" s="9">
        <v>1.3169999999999999</v>
      </c>
      <c r="EQ11" s="9">
        <v>0.3</v>
      </c>
      <c r="ER11" s="9">
        <v>0.3</v>
      </c>
      <c r="ES11" s="9">
        <v>0</v>
      </c>
      <c r="ET11" s="9">
        <v>0.42099999999999999</v>
      </c>
      <c r="EU11" s="9">
        <v>0</v>
      </c>
      <c r="EV11" s="9">
        <v>0.42099999999999999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5.1180000000000003</v>
      </c>
      <c r="FG11" s="9">
        <v>2.996</v>
      </c>
      <c r="FH11" s="9">
        <v>2.1219999999999999</v>
      </c>
      <c r="FI11" s="9">
        <v>5.1180000000000003</v>
      </c>
      <c r="FJ11" s="9">
        <v>2.996</v>
      </c>
      <c r="FK11" s="9">
        <v>2.1219999999999999</v>
      </c>
      <c r="FL11" s="9">
        <v>1.8360000000000001</v>
      </c>
      <c r="FM11" s="9">
        <v>0.98399999999999999</v>
      </c>
      <c r="FN11" s="9">
        <v>0.85199999999999998</v>
      </c>
      <c r="FO11" s="9">
        <v>0.72499999999999998</v>
      </c>
      <c r="FP11" s="9">
        <v>0</v>
      </c>
      <c r="FQ11" s="9">
        <v>0.72499999999999998</v>
      </c>
      <c r="FR11" s="9">
        <v>0.64200000000000002</v>
      </c>
      <c r="FS11" s="9">
        <v>0.64200000000000002</v>
      </c>
      <c r="FT11" s="9">
        <v>0</v>
      </c>
      <c r="FU11" s="9">
        <v>0.82399999999999995</v>
      </c>
      <c r="FV11" s="9">
        <v>0.623</v>
      </c>
      <c r="FW11" s="9">
        <v>0.20100000000000001</v>
      </c>
      <c r="FX11" s="9">
        <v>1.0920000000000001</v>
      </c>
      <c r="FY11" s="9">
        <v>0.747</v>
      </c>
      <c r="FZ11" s="9">
        <v>0.34499999999999997</v>
      </c>
      <c r="GA11" s="9">
        <v>1.0920000000000001</v>
      </c>
      <c r="GB11" s="9">
        <v>0.747</v>
      </c>
      <c r="GC11" s="9">
        <v>0.34499999999999997</v>
      </c>
      <c r="GD11" s="9">
        <v>0</v>
      </c>
      <c r="GE11" s="9">
        <v>0</v>
      </c>
      <c r="GF11" s="9">
        <v>0</v>
      </c>
      <c r="GG11" s="9">
        <v>6.1920000000000002</v>
      </c>
      <c r="GH11" s="9">
        <v>3.6739999999999999</v>
      </c>
      <c r="GI11" s="9">
        <v>2.5179999999999998</v>
      </c>
      <c r="GJ11" s="9">
        <v>5.9690000000000003</v>
      </c>
      <c r="GK11" s="9">
        <v>3.6739999999999999</v>
      </c>
      <c r="GL11" s="9">
        <v>2.2949999999999999</v>
      </c>
      <c r="GM11" s="9">
        <v>1.329</v>
      </c>
      <c r="GN11" s="9">
        <v>0.63900000000000001</v>
      </c>
      <c r="GO11" s="9">
        <v>0.69</v>
      </c>
      <c r="GP11" s="9">
        <v>2.2130000000000001</v>
      </c>
      <c r="GQ11" s="9">
        <v>1.258</v>
      </c>
      <c r="GR11" s="9">
        <v>0.95399999999999996</v>
      </c>
      <c r="GS11" s="9">
        <v>0.43099999999999999</v>
      </c>
      <c r="GT11" s="9">
        <v>0</v>
      </c>
      <c r="GU11" s="9">
        <v>0.43099999999999999</v>
      </c>
      <c r="GV11" s="9">
        <v>0.98899999999999999</v>
      </c>
      <c r="GW11" s="9">
        <v>0.76900000000000002</v>
      </c>
      <c r="GX11" s="9">
        <v>0.22</v>
      </c>
      <c r="GY11" s="9">
        <v>1.2310000000000001</v>
      </c>
      <c r="GZ11" s="9">
        <v>1.008</v>
      </c>
      <c r="HA11" s="9">
        <v>0.223</v>
      </c>
      <c r="HB11" s="9">
        <v>1.008</v>
      </c>
      <c r="HC11" s="9">
        <v>1.008</v>
      </c>
      <c r="HD11" s="9">
        <v>0</v>
      </c>
      <c r="HE11" s="9">
        <v>0.223</v>
      </c>
      <c r="HF11" s="9">
        <v>0</v>
      </c>
      <c r="HG11" s="9">
        <v>0.223</v>
      </c>
      <c r="HH11" s="9">
        <v>2.5070000000000001</v>
      </c>
      <c r="HI11" s="9">
        <v>1.554</v>
      </c>
      <c r="HJ11" s="9">
        <v>0.95299999999999996</v>
      </c>
      <c r="HK11" s="9">
        <v>2.5070000000000001</v>
      </c>
      <c r="HL11" s="9">
        <v>1.554</v>
      </c>
      <c r="HM11" s="9">
        <v>0.95299999999999996</v>
      </c>
      <c r="HN11" s="9">
        <v>1.2130000000000001</v>
      </c>
      <c r="HO11" s="9">
        <v>0.44900000000000001</v>
      </c>
      <c r="HP11" s="9">
        <v>0.76400000000000001</v>
      </c>
      <c r="HQ11" s="9">
        <v>1.105</v>
      </c>
      <c r="HR11" s="9">
        <v>1.105</v>
      </c>
      <c r="HS11" s="9">
        <v>0</v>
      </c>
      <c r="HT11" s="9">
        <v>0.189</v>
      </c>
      <c r="HU11" s="9">
        <v>0</v>
      </c>
      <c r="HV11" s="9">
        <v>0.189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3.56</v>
      </c>
      <c r="IJ11" s="9">
        <v>2.2349999999999999</v>
      </c>
      <c r="IK11" s="9">
        <v>1.325</v>
      </c>
      <c r="IL11" s="9">
        <v>3.56</v>
      </c>
      <c r="IM11" s="9">
        <v>2.2349999999999999</v>
      </c>
      <c r="IN11" s="9">
        <v>1.325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5.7729999999999997</v>
      </c>
      <c r="C12" s="9">
        <v>11.622999999999999</v>
      </c>
      <c r="D12" s="9">
        <v>5.85</v>
      </c>
      <c r="E12" s="9">
        <v>5.7729999999999997</v>
      </c>
      <c r="F12" s="9">
        <v>5.2850000000000001</v>
      </c>
      <c r="G12" s="9">
        <v>3.028</v>
      </c>
      <c r="H12" s="9">
        <v>2.2570000000000001</v>
      </c>
      <c r="I12" s="9">
        <v>1.071</v>
      </c>
      <c r="J12" s="9">
        <v>0.60899999999999999</v>
      </c>
      <c r="K12" s="9">
        <v>0.46200000000000002</v>
      </c>
      <c r="L12" s="9">
        <v>2.2829999999999999</v>
      </c>
      <c r="M12" s="9">
        <v>1.9970000000000001</v>
      </c>
      <c r="N12" s="9">
        <v>0.28599999999999998</v>
      </c>
      <c r="O12" s="9">
        <v>1.722</v>
      </c>
      <c r="P12" s="9">
        <v>0.216</v>
      </c>
      <c r="Q12" s="9">
        <v>1.506</v>
      </c>
      <c r="R12" s="9">
        <v>1.262</v>
      </c>
      <c r="S12" s="9">
        <v>0</v>
      </c>
      <c r="T12" s="9">
        <v>1.262</v>
      </c>
      <c r="U12" s="9">
        <v>1.262</v>
      </c>
      <c r="V12" s="9">
        <v>0</v>
      </c>
      <c r="W12" s="9">
        <v>1.262</v>
      </c>
      <c r="X12" s="9">
        <v>0</v>
      </c>
      <c r="Y12" s="9">
        <v>0</v>
      </c>
      <c r="Z12" s="9">
        <v>0</v>
      </c>
      <c r="AA12" s="9">
        <v>5.4109999999999996</v>
      </c>
      <c r="AB12" s="9">
        <v>3.234</v>
      </c>
      <c r="AC12" s="9">
        <v>2.177</v>
      </c>
      <c r="AD12" s="9">
        <v>5.4109999999999996</v>
      </c>
      <c r="AE12" s="9">
        <v>3.234</v>
      </c>
      <c r="AF12" s="9">
        <v>2.177</v>
      </c>
      <c r="AG12" s="9">
        <v>2.4670000000000001</v>
      </c>
      <c r="AH12" s="9">
        <v>1.6930000000000001</v>
      </c>
      <c r="AI12" s="9">
        <v>0.77400000000000002</v>
      </c>
      <c r="AJ12" s="9">
        <v>1.61</v>
      </c>
      <c r="AK12" s="9">
        <v>1.266</v>
      </c>
      <c r="AL12" s="9">
        <v>0.34399999999999997</v>
      </c>
      <c r="AM12" s="9">
        <v>0.53600000000000003</v>
      </c>
      <c r="AN12" s="9">
        <v>0</v>
      </c>
      <c r="AO12" s="9">
        <v>0.53600000000000003</v>
      </c>
      <c r="AP12" s="9">
        <v>0.52900000000000003</v>
      </c>
      <c r="AQ12" s="9">
        <v>0.27500000000000002</v>
      </c>
      <c r="AR12" s="9">
        <v>0.254</v>
      </c>
      <c r="AS12" s="9">
        <v>0.26800000000000002</v>
      </c>
      <c r="AT12" s="9">
        <v>0</v>
      </c>
      <c r="AU12" s="9">
        <v>0.26800000000000002</v>
      </c>
      <c r="AV12" s="9">
        <v>0.26800000000000002</v>
      </c>
      <c r="AW12" s="9">
        <v>0</v>
      </c>
      <c r="AX12" s="9">
        <v>0.26800000000000002</v>
      </c>
      <c r="AY12" s="9">
        <v>0</v>
      </c>
      <c r="AZ12" s="9">
        <v>0</v>
      </c>
      <c r="BA12" s="9">
        <v>0</v>
      </c>
      <c r="BB12" s="9">
        <v>3.6459999999999999</v>
      </c>
      <c r="BC12" s="9">
        <v>2.6859999999999999</v>
      </c>
      <c r="BD12" s="9">
        <v>0.96</v>
      </c>
      <c r="BE12" s="9">
        <v>3.6459999999999999</v>
      </c>
      <c r="BF12" s="9">
        <v>2.6859999999999999</v>
      </c>
      <c r="BG12" s="9">
        <v>0.96</v>
      </c>
      <c r="BH12" s="9">
        <v>0</v>
      </c>
      <c r="BI12" s="9">
        <v>0</v>
      </c>
      <c r="BJ12" s="9">
        <v>0</v>
      </c>
      <c r="BK12" s="9">
        <v>0.376</v>
      </c>
      <c r="BL12" s="9">
        <v>0.376</v>
      </c>
      <c r="BM12" s="9">
        <v>0</v>
      </c>
      <c r="BN12" s="9">
        <v>0</v>
      </c>
      <c r="BO12" s="9">
        <v>0</v>
      </c>
      <c r="BP12" s="9">
        <v>0</v>
      </c>
      <c r="BQ12" s="9">
        <v>1.38</v>
      </c>
      <c r="BR12" s="9">
        <v>1.052</v>
      </c>
      <c r="BS12" s="9">
        <v>0.32800000000000001</v>
      </c>
      <c r="BT12" s="9">
        <v>1.889</v>
      </c>
      <c r="BU12" s="9">
        <v>1.2569999999999999</v>
      </c>
      <c r="BV12" s="9">
        <v>0.63200000000000001</v>
      </c>
      <c r="BW12" s="9">
        <v>1.889</v>
      </c>
      <c r="BX12" s="9">
        <v>1.2569999999999999</v>
      </c>
      <c r="BY12" s="9">
        <v>0.63200000000000001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3.6459999999999999</v>
      </c>
      <c r="DE12" s="9">
        <v>2.6859999999999999</v>
      </c>
      <c r="DF12" s="9">
        <v>0.96</v>
      </c>
      <c r="DG12" s="9">
        <v>3.6459999999999999</v>
      </c>
      <c r="DH12" s="9">
        <v>2.6859999999999999</v>
      </c>
      <c r="DI12" s="9">
        <v>0.96</v>
      </c>
      <c r="DJ12" s="9">
        <v>0</v>
      </c>
      <c r="DK12" s="9">
        <v>0</v>
      </c>
      <c r="DL12" s="9">
        <v>0</v>
      </c>
      <c r="DM12" s="9">
        <v>0.376</v>
      </c>
      <c r="DN12" s="9">
        <v>0.376</v>
      </c>
      <c r="DO12" s="9">
        <v>0</v>
      </c>
      <c r="DP12" s="9">
        <v>0</v>
      </c>
      <c r="DQ12" s="9">
        <v>0</v>
      </c>
      <c r="DR12" s="9">
        <v>0</v>
      </c>
      <c r="DS12" s="9">
        <v>1.38</v>
      </c>
      <c r="DT12" s="9">
        <v>1.052</v>
      </c>
      <c r="DU12" s="9">
        <v>0.32800000000000001</v>
      </c>
      <c r="DV12" s="9">
        <v>1.889</v>
      </c>
      <c r="DW12" s="9">
        <v>1.2569999999999999</v>
      </c>
      <c r="DX12" s="9">
        <v>0.63200000000000001</v>
      </c>
      <c r="DY12" s="9">
        <v>1.889</v>
      </c>
      <c r="DZ12" s="9">
        <v>1.2569999999999999</v>
      </c>
      <c r="EA12" s="9">
        <v>0.63200000000000001</v>
      </c>
      <c r="EB12" s="9">
        <v>0</v>
      </c>
      <c r="EC12" s="9">
        <v>0</v>
      </c>
      <c r="ED12" s="9">
        <v>0</v>
      </c>
      <c r="EE12" s="9">
        <v>8.6940000000000008</v>
      </c>
      <c r="EF12" s="9">
        <v>2.5550000000000002</v>
      </c>
      <c r="EG12" s="9">
        <v>6.1390000000000002</v>
      </c>
      <c r="EH12" s="9">
        <v>8.6940000000000008</v>
      </c>
      <c r="EI12" s="9">
        <v>2.5550000000000002</v>
      </c>
      <c r="EJ12" s="9">
        <v>6.1390000000000002</v>
      </c>
      <c r="EK12" s="9">
        <v>4.601</v>
      </c>
      <c r="EL12" s="9">
        <v>1.8049999999999999</v>
      </c>
      <c r="EM12" s="9">
        <v>2.7959999999999998</v>
      </c>
      <c r="EN12" s="9">
        <v>2.464</v>
      </c>
      <c r="EO12" s="9">
        <v>0.46899999999999997</v>
      </c>
      <c r="EP12" s="9">
        <v>1.9950000000000001</v>
      </c>
      <c r="EQ12" s="9">
        <v>1.0920000000000001</v>
      </c>
      <c r="ER12" s="9">
        <v>0</v>
      </c>
      <c r="ES12" s="9">
        <v>1.0920000000000001</v>
      </c>
      <c r="ET12" s="9">
        <v>0.255</v>
      </c>
      <c r="EU12" s="9">
        <v>0</v>
      </c>
      <c r="EV12" s="9">
        <v>0.255</v>
      </c>
      <c r="EW12" s="9">
        <v>0.28100000000000003</v>
      </c>
      <c r="EX12" s="9">
        <v>0.28100000000000003</v>
      </c>
      <c r="EY12" s="9">
        <v>0</v>
      </c>
      <c r="EZ12" s="9">
        <v>0.28100000000000003</v>
      </c>
      <c r="FA12" s="9">
        <v>0.28100000000000003</v>
      </c>
      <c r="FB12" s="9">
        <v>0</v>
      </c>
      <c r="FC12" s="9">
        <v>0</v>
      </c>
      <c r="FD12" s="9">
        <v>0</v>
      </c>
      <c r="FE12" s="9">
        <v>0</v>
      </c>
      <c r="FF12" s="9">
        <v>5.7080000000000002</v>
      </c>
      <c r="FG12" s="9">
        <v>4.0620000000000003</v>
      </c>
      <c r="FH12" s="9">
        <v>1.6459999999999999</v>
      </c>
      <c r="FI12" s="9">
        <v>5.7080000000000002</v>
      </c>
      <c r="FJ12" s="9">
        <v>4.0620000000000003</v>
      </c>
      <c r="FK12" s="9">
        <v>1.6459999999999999</v>
      </c>
      <c r="FL12" s="9">
        <v>1.3129999999999999</v>
      </c>
      <c r="FM12" s="9">
        <v>0.68600000000000005</v>
      </c>
      <c r="FN12" s="9">
        <v>0.627</v>
      </c>
      <c r="FO12" s="9">
        <v>2.1110000000000002</v>
      </c>
      <c r="FP12" s="9">
        <v>1.625</v>
      </c>
      <c r="FQ12" s="9">
        <v>0.48599999999999999</v>
      </c>
      <c r="FR12" s="9">
        <v>0.77300000000000002</v>
      </c>
      <c r="FS12" s="9">
        <v>0.48599999999999999</v>
      </c>
      <c r="FT12" s="9">
        <v>0.28599999999999998</v>
      </c>
      <c r="FU12" s="9">
        <v>0.75800000000000001</v>
      </c>
      <c r="FV12" s="9">
        <v>0.51</v>
      </c>
      <c r="FW12" s="9">
        <v>0.247</v>
      </c>
      <c r="FX12" s="9">
        <v>0.754</v>
      </c>
      <c r="FY12" s="9">
        <v>0.754</v>
      </c>
      <c r="FZ12" s="9">
        <v>0</v>
      </c>
      <c r="GA12" s="9">
        <v>0.754</v>
      </c>
      <c r="GB12" s="9">
        <v>0.754</v>
      </c>
      <c r="GC12" s="9">
        <v>0</v>
      </c>
      <c r="GD12" s="9">
        <v>0</v>
      </c>
      <c r="GE12" s="9">
        <v>0</v>
      </c>
      <c r="GF12" s="9">
        <v>0</v>
      </c>
      <c r="GG12" s="9">
        <v>5.9989999999999997</v>
      </c>
      <c r="GH12" s="9">
        <v>4.6639999999999997</v>
      </c>
      <c r="GI12" s="9">
        <v>1.335</v>
      </c>
      <c r="GJ12" s="9">
        <v>5.7789999999999999</v>
      </c>
      <c r="GK12" s="9">
        <v>4.6639999999999997</v>
      </c>
      <c r="GL12" s="9">
        <v>1.115</v>
      </c>
      <c r="GM12" s="9">
        <v>1.3129999999999999</v>
      </c>
      <c r="GN12" s="9">
        <v>0.95399999999999996</v>
      </c>
      <c r="GO12" s="9">
        <v>0.35899999999999999</v>
      </c>
      <c r="GP12" s="9">
        <v>0.86399999999999999</v>
      </c>
      <c r="GQ12" s="9">
        <v>0.86399999999999999</v>
      </c>
      <c r="GR12" s="9">
        <v>0</v>
      </c>
      <c r="GS12" s="9">
        <v>1.7410000000000001</v>
      </c>
      <c r="GT12" s="9">
        <v>1.4530000000000001</v>
      </c>
      <c r="GU12" s="9">
        <v>0.28799999999999998</v>
      </c>
      <c r="GV12" s="9">
        <v>1.169</v>
      </c>
      <c r="GW12" s="9">
        <v>0.70099999999999996</v>
      </c>
      <c r="GX12" s="9">
        <v>0.46800000000000003</v>
      </c>
      <c r="GY12" s="9">
        <v>0.91200000000000003</v>
      </c>
      <c r="GZ12" s="9">
        <v>0.69199999999999995</v>
      </c>
      <c r="HA12" s="9">
        <v>0.22</v>
      </c>
      <c r="HB12" s="9">
        <v>0.69199999999999995</v>
      </c>
      <c r="HC12" s="9">
        <v>0.69199999999999995</v>
      </c>
      <c r="HD12" s="9">
        <v>0</v>
      </c>
      <c r="HE12" s="9">
        <v>0.22</v>
      </c>
      <c r="HF12" s="9">
        <v>0</v>
      </c>
      <c r="HG12" s="9">
        <v>0.22</v>
      </c>
      <c r="HH12" s="9">
        <v>3.0070000000000001</v>
      </c>
      <c r="HI12" s="9">
        <v>1.84</v>
      </c>
      <c r="HJ12" s="9">
        <v>1.1679999999999999</v>
      </c>
      <c r="HK12" s="9">
        <v>3.0070000000000001</v>
      </c>
      <c r="HL12" s="9">
        <v>1.84</v>
      </c>
      <c r="HM12" s="9">
        <v>1.1679999999999999</v>
      </c>
      <c r="HN12" s="9">
        <v>0.90800000000000003</v>
      </c>
      <c r="HO12" s="9">
        <v>0.45</v>
      </c>
      <c r="HP12" s="9">
        <v>0.45800000000000002</v>
      </c>
      <c r="HQ12" s="9">
        <v>0.96099999999999997</v>
      </c>
      <c r="HR12" s="9">
        <v>0.77</v>
      </c>
      <c r="HS12" s="9">
        <v>0.191</v>
      </c>
      <c r="HT12" s="9">
        <v>0.62</v>
      </c>
      <c r="HU12" s="9">
        <v>0.62</v>
      </c>
      <c r="HV12" s="9">
        <v>0</v>
      </c>
      <c r="HW12" s="9">
        <v>0.51900000000000002</v>
      </c>
      <c r="HX12" s="9">
        <v>0</v>
      </c>
      <c r="HY12" s="9">
        <v>0.51900000000000002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5.9429999999999996</v>
      </c>
      <c r="IJ12" s="9">
        <v>5.1079999999999997</v>
      </c>
      <c r="IK12" s="9">
        <v>0.83499999999999996</v>
      </c>
      <c r="IL12" s="9">
        <v>5.9429999999999996</v>
      </c>
      <c r="IM12" s="9">
        <v>5.1079999999999997</v>
      </c>
      <c r="IN12" s="9">
        <v>0.83499999999999996</v>
      </c>
      <c r="IO12" s="9">
        <v>1.212</v>
      </c>
      <c r="IP12" s="9">
        <v>0.89200000000000002</v>
      </c>
      <c r="IQ12" s="9">
        <v>0.31900000000000001</v>
      </c>
    </row>
    <row r="13" spans="1:251">
      <c r="A13" s="10">
        <v>42767</v>
      </c>
      <c r="B13" s="9">
        <v>5.3680000000000003</v>
      </c>
      <c r="C13" s="9">
        <v>10.803000000000001</v>
      </c>
      <c r="D13" s="9">
        <v>5.4359999999999999</v>
      </c>
      <c r="E13" s="9">
        <v>5.3680000000000003</v>
      </c>
      <c r="F13" s="9">
        <v>3.9740000000000002</v>
      </c>
      <c r="G13" s="9">
        <v>1.6160000000000001</v>
      </c>
      <c r="H13" s="9">
        <v>2.3580000000000001</v>
      </c>
      <c r="I13" s="9">
        <v>1.4390000000000001</v>
      </c>
      <c r="J13" s="9">
        <v>0.81399999999999995</v>
      </c>
      <c r="K13" s="9">
        <v>0.625</v>
      </c>
      <c r="L13" s="9">
        <v>2.8780000000000001</v>
      </c>
      <c r="M13" s="9">
        <v>1.8580000000000001</v>
      </c>
      <c r="N13" s="9">
        <v>1.0209999999999999</v>
      </c>
      <c r="O13" s="9">
        <v>2.0499999999999998</v>
      </c>
      <c r="P13" s="9">
        <v>0.88900000000000001</v>
      </c>
      <c r="Q13" s="9">
        <v>1.161</v>
      </c>
      <c r="R13" s="9">
        <v>0.46100000000000002</v>
      </c>
      <c r="S13" s="9">
        <v>0.25800000000000001</v>
      </c>
      <c r="T13" s="9">
        <v>0.20300000000000001</v>
      </c>
      <c r="U13" s="9">
        <v>0.46100000000000002</v>
      </c>
      <c r="V13" s="9">
        <v>0.25800000000000001</v>
      </c>
      <c r="W13" s="9">
        <v>0.20300000000000001</v>
      </c>
      <c r="X13" s="9">
        <v>0</v>
      </c>
      <c r="Y13" s="9">
        <v>0</v>
      </c>
      <c r="Z13" s="9">
        <v>0</v>
      </c>
      <c r="AA13" s="9">
        <v>4.3639999999999999</v>
      </c>
      <c r="AB13" s="9">
        <v>2.8860000000000001</v>
      </c>
      <c r="AC13" s="9">
        <v>1.4770000000000001</v>
      </c>
      <c r="AD13" s="9">
        <v>4.3639999999999999</v>
      </c>
      <c r="AE13" s="9">
        <v>2.8860000000000001</v>
      </c>
      <c r="AF13" s="9">
        <v>1.4770000000000001</v>
      </c>
      <c r="AG13" s="9">
        <v>2.4260000000000002</v>
      </c>
      <c r="AH13" s="9">
        <v>1.4750000000000001</v>
      </c>
      <c r="AI13" s="9">
        <v>0.95099999999999996</v>
      </c>
      <c r="AJ13" s="9">
        <v>0.51100000000000001</v>
      </c>
      <c r="AK13" s="9">
        <v>0.51100000000000001</v>
      </c>
      <c r="AL13" s="9">
        <v>0</v>
      </c>
      <c r="AM13" s="9">
        <v>0.79900000000000004</v>
      </c>
      <c r="AN13" s="9">
        <v>0.27200000000000002</v>
      </c>
      <c r="AO13" s="9">
        <v>0.52600000000000002</v>
      </c>
      <c r="AP13" s="9">
        <v>0.32100000000000001</v>
      </c>
      <c r="AQ13" s="9">
        <v>0.32100000000000001</v>
      </c>
      <c r="AR13" s="9">
        <v>0</v>
      </c>
      <c r="AS13" s="9">
        <v>0.30599999999999999</v>
      </c>
      <c r="AT13" s="9">
        <v>0.30599999999999999</v>
      </c>
      <c r="AU13" s="9">
        <v>0</v>
      </c>
      <c r="AV13" s="9">
        <v>0.30599999999999999</v>
      </c>
      <c r="AW13" s="9">
        <v>0.30599999999999999</v>
      </c>
      <c r="AX13" s="9">
        <v>0</v>
      </c>
      <c r="AY13" s="9">
        <v>0</v>
      </c>
      <c r="AZ13" s="9">
        <v>0</v>
      </c>
      <c r="BA13" s="9">
        <v>0</v>
      </c>
      <c r="BB13" s="9">
        <v>4.3079999999999998</v>
      </c>
      <c r="BC13" s="9">
        <v>2.3559999999999999</v>
      </c>
      <c r="BD13" s="9">
        <v>1.952</v>
      </c>
      <c r="BE13" s="9">
        <v>3.9740000000000002</v>
      </c>
      <c r="BF13" s="9">
        <v>2.3559999999999999</v>
      </c>
      <c r="BG13" s="9">
        <v>1.6180000000000001</v>
      </c>
      <c r="BH13" s="9">
        <v>0.93400000000000005</v>
      </c>
      <c r="BI13" s="9">
        <v>0.48199999999999998</v>
      </c>
      <c r="BJ13" s="9">
        <v>0.45200000000000001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0.76200000000000001</v>
      </c>
      <c r="BR13" s="9">
        <v>0.3</v>
      </c>
      <c r="BS13" s="9">
        <v>0.46200000000000002</v>
      </c>
      <c r="BT13" s="9">
        <v>2.6120000000000001</v>
      </c>
      <c r="BU13" s="9">
        <v>1.5740000000000001</v>
      </c>
      <c r="BV13" s="9">
        <v>1.0369999999999999</v>
      </c>
      <c r="BW13" s="9">
        <v>2.278</v>
      </c>
      <c r="BX13" s="9">
        <v>1.5740000000000001</v>
      </c>
      <c r="BY13" s="9">
        <v>0.70399999999999996</v>
      </c>
      <c r="BZ13" s="9">
        <v>0.33400000000000002</v>
      </c>
      <c r="CA13" s="9">
        <v>0</v>
      </c>
      <c r="CB13" s="9">
        <v>0.33400000000000002</v>
      </c>
      <c r="CC13" s="9">
        <v>0.71099999999999997</v>
      </c>
      <c r="CD13" s="9">
        <v>0.48199999999999998</v>
      </c>
      <c r="CE13" s="9">
        <v>0.22900000000000001</v>
      </c>
      <c r="CF13" s="9">
        <v>0.71099999999999997</v>
      </c>
      <c r="CG13" s="9">
        <v>0.48199999999999998</v>
      </c>
      <c r="CH13" s="9">
        <v>0.22900000000000001</v>
      </c>
      <c r="CI13" s="9">
        <v>0.71099999999999997</v>
      </c>
      <c r="CJ13" s="9">
        <v>0.48199999999999998</v>
      </c>
      <c r="CK13" s="9">
        <v>0.22900000000000001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3.597</v>
      </c>
      <c r="DE13" s="9">
        <v>1.8740000000000001</v>
      </c>
      <c r="DF13" s="9">
        <v>1.7230000000000001</v>
      </c>
      <c r="DG13" s="9">
        <v>3.2629999999999999</v>
      </c>
      <c r="DH13" s="9">
        <v>1.8740000000000001</v>
      </c>
      <c r="DI13" s="9">
        <v>1.389</v>
      </c>
      <c r="DJ13" s="9">
        <v>0.223</v>
      </c>
      <c r="DK13" s="9">
        <v>0</v>
      </c>
      <c r="DL13" s="9">
        <v>0.223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0.76200000000000001</v>
      </c>
      <c r="DT13" s="9">
        <v>0.3</v>
      </c>
      <c r="DU13" s="9">
        <v>0.46200000000000002</v>
      </c>
      <c r="DV13" s="9">
        <v>2.6120000000000001</v>
      </c>
      <c r="DW13" s="9">
        <v>1.5740000000000001</v>
      </c>
      <c r="DX13" s="9">
        <v>1.0369999999999999</v>
      </c>
      <c r="DY13" s="9">
        <v>2.278</v>
      </c>
      <c r="DZ13" s="9">
        <v>1.5740000000000001</v>
      </c>
      <c r="EA13" s="9">
        <v>0.70399999999999996</v>
      </c>
      <c r="EB13" s="9">
        <v>0.33400000000000002</v>
      </c>
      <c r="EC13" s="9">
        <v>0</v>
      </c>
      <c r="ED13" s="9">
        <v>0.33400000000000002</v>
      </c>
      <c r="EE13" s="9">
        <v>7.484</v>
      </c>
      <c r="EF13" s="9">
        <v>3.157</v>
      </c>
      <c r="EG13" s="9">
        <v>4.327</v>
      </c>
      <c r="EH13" s="9">
        <v>7.484</v>
      </c>
      <c r="EI13" s="9">
        <v>3.157</v>
      </c>
      <c r="EJ13" s="9">
        <v>4.327</v>
      </c>
      <c r="EK13" s="9">
        <v>5.0949999999999998</v>
      </c>
      <c r="EL13" s="9">
        <v>2.1160000000000001</v>
      </c>
      <c r="EM13" s="9">
        <v>2.9790000000000001</v>
      </c>
      <c r="EN13" s="9">
        <v>1.2050000000000001</v>
      </c>
      <c r="EO13" s="9">
        <v>0.55800000000000005</v>
      </c>
      <c r="EP13" s="9">
        <v>0.64700000000000002</v>
      </c>
      <c r="EQ13" s="9">
        <v>0.26700000000000002</v>
      </c>
      <c r="ER13" s="9">
        <v>0</v>
      </c>
      <c r="ES13" s="9">
        <v>0.26700000000000002</v>
      </c>
      <c r="ET13" s="9">
        <v>0.67100000000000004</v>
      </c>
      <c r="EU13" s="9">
        <v>0.23699999999999999</v>
      </c>
      <c r="EV13" s="9">
        <v>0.434</v>
      </c>
      <c r="EW13" s="9">
        <v>0.246</v>
      </c>
      <c r="EX13" s="9">
        <v>0.246</v>
      </c>
      <c r="EY13" s="9">
        <v>0</v>
      </c>
      <c r="EZ13" s="9">
        <v>0.246</v>
      </c>
      <c r="FA13" s="9">
        <v>0.246</v>
      </c>
      <c r="FB13" s="9">
        <v>0</v>
      </c>
      <c r="FC13" s="9">
        <v>0</v>
      </c>
      <c r="FD13" s="9">
        <v>0</v>
      </c>
      <c r="FE13" s="9">
        <v>0</v>
      </c>
      <c r="FF13" s="9">
        <v>2.9910000000000001</v>
      </c>
      <c r="FG13" s="9">
        <v>2.0529999999999999</v>
      </c>
      <c r="FH13" s="9">
        <v>0.93899999999999995</v>
      </c>
      <c r="FI13" s="9">
        <v>2.9910000000000001</v>
      </c>
      <c r="FJ13" s="9">
        <v>2.0529999999999999</v>
      </c>
      <c r="FK13" s="9">
        <v>0.93899999999999995</v>
      </c>
      <c r="FL13" s="9">
        <v>0.84699999999999998</v>
      </c>
      <c r="FM13" s="9">
        <v>0.6</v>
      </c>
      <c r="FN13" s="9">
        <v>0.246</v>
      </c>
      <c r="FO13" s="9">
        <v>0.53100000000000003</v>
      </c>
      <c r="FP13" s="9">
        <v>0.53100000000000003</v>
      </c>
      <c r="FQ13" s="9">
        <v>0</v>
      </c>
      <c r="FR13" s="9">
        <v>0.68799999999999994</v>
      </c>
      <c r="FS13" s="9">
        <v>0.43099999999999999</v>
      </c>
      <c r="FT13" s="9">
        <v>0.25700000000000001</v>
      </c>
      <c r="FU13" s="9">
        <v>0.92500000000000004</v>
      </c>
      <c r="FV13" s="9">
        <v>0.49</v>
      </c>
      <c r="FW13" s="9">
        <v>0.435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5.7089999999999996</v>
      </c>
      <c r="GH13" s="9">
        <v>2.2090000000000001</v>
      </c>
      <c r="GI13" s="9">
        <v>3.5</v>
      </c>
      <c r="GJ13" s="9">
        <v>5.7089999999999996</v>
      </c>
      <c r="GK13" s="9">
        <v>2.2090000000000001</v>
      </c>
      <c r="GL13" s="9">
        <v>3.5</v>
      </c>
      <c r="GM13" s="9">
        <v>1.196</v>
      </c>
      <c r="GN13" s="9">
        <v>0.60499999999999998</v>
      </c>
      <c r="GO13" s="9">
        <v>0.59099999999999997</v>
      </c>
      <c r="GP13" s="9">
        <v>0.48599999999999999</v>
      </c>
      <c r="GQ13" s="9">
        <v>0.27500000000000002</v>
      </c>
      <c r="GR13" s="9">
        <v>0.21199999999999999</v>
      </c>
      <c r="GS13" s="9">
        <v>0.999</v>
      </c>
      <c r="GT13" s="9">
        <v>0.22900000000000001</v>
      </c>
      <c r="GU13" s="9">
        <v>0.77</v>
      </c>
      <c r="GV13" s="9">
        <v>2.544</v>
      </c>
      <c r="GW13" s="9">
        <v>1.101</v>
      </c>
      <c r="GX13" s="9">
        <v>1.4430000000000001</v>
      </c>
      <c r="GY13" s="9">
        <v>0.48399999999999999</v>
      </c>
      <c r="GZ13" s="9">
        <v>0</v>
      </c>
      <c r="HA13" s="9">
        <v>0.48399999999999999</v>
      </c>
      <c r="HB13" s="9">
        <v>0.48399999999999999</v>
      </c>
      <c r="HC13" s="9">
        <v>0</v>
      </c>
      <c r="HD13" s="9">
        <v>0.48399999999999999</v>
      </c>
      <c r="HE13" s="9">
        <v>0</v>
      </c>
      <c r="HF13" s="9">
        <v>0</v>
      </c>
      <c r="HG13" s="9">
        <v>0</v>
      </c>
      <c r="HH13" s="9">
        <v>1.5289999999999999</v>
      </c>
      <c r="HI13" s="9">
        <v>0.74099999999999999</v>
      </c>
      <c r="HJ13" s="9">
        <v>0.78800000000000003</v>
      </c>
      <c r="HK13" s="9">
        <v>1.5289999999999999</v>
      </c>
      <c r="HL13" s="9">
        <v>0.74099999999999999</v>
      </c>
      <c r="HM13" s="9">
        <v>0.78800000000000003</v>
      </c>
      <c r="HN13" s="9">
        <v>0.29399999999999998</v>
      </c>
      <c r="HO13" s="9">
        <v>0</v>
      </c>
      <c r="HP13" s="9">
        <v>0.29399999999999998</v>
      </c>
      <c r="HQ13" s="9">
        <v>0.497</v>
      </c>
      <c r="HR13" s="9">
        <v>0.28100000000000003</v>
      </c>
      <c r="HS13" s="9">
        <v>0.216</v>
      </c>
      <c r="HT13" s="9">
        <v>0.46</v>
      </c>
      <c r="HU13" s="9">
        <v>0.46</v>
      </c>
      <c r="HV13" s="9">
        <v>0</v>
      </c>
      <c r="HW13" s="9">
        <v>0</v>
      </c>
      <c r="HX13" s="9">
        <v>0</v>
      </c>
      <c r="HY13" s="9">
        <v>0</v>
      </c>
      <c r="HZ13" s="9">
        <v>0.27800000000000002</v>
      </c>
      <c r="IA13" s="9">
        <v>0</v>
      </c>
      <c r="IB13" s="9">
        <v>0.27800000000000002</v>
      </c>
      <c r="IC13" s="9">
        <v>0.27800000000000002</v>
      </c>
      <c r="ID13" s="9">
        <v>0</v>
      </c>
      <c r="IE13" s="9">
        <v>0.27800000000000002</v>
      </c>
      <c r="IF13" s="9">
        <v>0</v>
      </c>
      <c r="IG13" s="9">
        <v>0</v>
      </c>
      <c r="IH13" s="9">
        <v>0</v>
      </c>
      <c r="II13" s="9">
        <v>4.8170000000000002</v>
      </c>
      <c r="IJ13" s="9">
        <v>3.3839999999999999</v>
      </c>
      <c r="IK13" s="9">
        <v>1.4330000000000001</v>
      </c>
      <c r="IL13" s="9">
        <v>4.8170000000000002</v>
      </c>
      <c r="IM13" s="9">
        <v>3.3839999999999999</v>
      </c>
      <c r="IN13" s="9">
        <v>1.4330000000000001</v>
      </c>
      <c r="IO13" s="9">
        <v>1.8240000000000001</v>
      </c>
      <c r="IP13" s="9">
        <v>1.8240000000000001</v>
      </c>
      <c r="IQ13" s="9">
        <v>0</v>
      </c>
    </row>
    <row r="14" spans="1:251">
      <c r="A14" s="10">
        <v>43132</v>
      </c>
      <c r="B14" s="9">
        <v>3.7669999999999999</v>
      </c>
      <c r="C14" s="9">
        <v>10.311999999999999</v>
      </c>
      <c r="D14" s="9">
        <v>6.5449999999999999</v>
      </c>
      <c r="E14" s="9">
        <v>3.7669999999999999</v>
      </c>
      <c r="F14" s="9">
        <v>3.38</v>
      </c>
      <c r="G14" s="9">
        <v>1.5720000000000001</v>
      </c>
      <c r="H14" s="9">
        <v>1.8069999999999999</v>
      </c>
      <c r="I14" s="9">
        <v>2.653</v>
      </c>
      <c r="J14" s="9">
        <v>1.919</v>
      </c>
      <c r="K14" s="9">
        <v>0.73399999999999999</v>
      </c>
      <c r="L14" s="9">
        <v>2.012</v>
      </c>
      <c r="M14" s="9">
        <v>1.323</v>
      </c>
      <c r="N14" s="9">
        <v>0.68799999999999994</v>
      </c>
      <c r="O14" s="9">
        <v>1.4770000000000001</v>
      </c>
      <c r="P14" s="9">
        <v>0.94</v>
      </c>
      <c r="Q14" s="9">
        <v>0.53700000000000003</v>
      </c>
      <c r="R14" s="9">
        <v>0.97099999999999997</v>
      </c>
      <c r="S14" s="9">
        <v>0.97099999999999997</v>
      </c>
      <c r="T14" s="9">
        <v>0</v>
      </c>
      <c r="U14" s="9">
        <v>0.79100000000000004</v>
      </c>
      <c r="V14" s="9">
        <v>0.79100000000000004</v>
      </c>
      <c r="W14" s="9">
        <v>0</v>
      </c>
      <c r="X14" s="9">
        <v>0.18</v>
      </c>
      <c r="Y14" s="9">
        <v>0.18</v>
      </c>
      <c r="Z14" s="9">
        <v>0</v>
      </c>
      <c r="AA14" s="9">
        <v>5.8849999999999998</v>
      </c>
      <c r="AB14" s="9">
        <v>2.1030000000000002</v>
      </c>
      <c r="AC14" s="9">
        <v>3.7829999999999999</v>
      </c>
      <c r="AD14" s="9">
        <v>5.8849999999999998</v>
      </c>
      <c r="AE14" s="9">
        <v>2.1030000000000002</v>
      </c>
      <c r="AF14" s="9">
        <v>3.7829999999999999</v>
      </c>
      <c r="AG14" s="9">
        <v>2.161</v>
      </c>
      <c r="AH14" s="9">
        <v>0.5</v>
      </c>
      <c r="AI14" s="9">
        <v>1.661</v>
      </c>
      <c r="AJ14" s="9">
        <v>1.335</v>
      </c>
      <c r="AK14" s="9">
        <v>0.40200000000000002</v>
      </c>
      <c r="AL14" s="9">
        <v>0.93300000000000005</v>
      </c>
      <c r="AM14" s="9">
        <v>1.5049999999999999</v>
      </c>
      <c r="AN14" s="9">
        <v>0.60099999999999998</v>
      </c>
      <c r="AO14" s="9">
        <v>0.90400000000000003</v>
      </c>
      <c r="AP14" s="9">
        <v>0.88400000000000001</v>
      </c>
      <c r="AQ14" s="9">
        <v>0.6</v>
      </c>
      <c r="AR14" s="9">
        <v>0.28399999999999997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3.97</v>
      </c>
      <c r="BC14" s="9">
        <v>2.42</v>
      </c>
      <c r="BD14" s="9">
        <v>1.5489999999999999</v>
      </c>
      <c r="BE14" s="9">
        <v>3.97</v>
      </c>
      <c r="BF14" s="9">
        <v>2.42</v>
      </c>
      <c r="BG14" s="9">
        <v>1.5489999999999999</v>
      </c>
      <c r="BH14" s="9">
        <v>1.091</v>
      </c>
      <c r="BI14" s="9">
        <v>0.503</v>
      </c>
      <c r="BJ14" s="9">
        <v>0.58799999999999997</v>
      </c>
      <c r="BK14" s="9">
        <v>0.23899999999999999</v>
      </c>
      <c r="BL14" s="9">
        <v>0.23899999999999999</v>
      </c>
      <c r="BM14" s="9">
        <v>0</v>
      </c>
      <c r="BN14" s="9">
        <v>0.65600000000000003</v>
      </c>
      <c r="BO14" s="9">
        <v>0.65600000000000003</v>
      </c>
      <c r="BP14" s="9">
        <v>0</v>
      </c>
      <c r="BQ14" s="9">
        <v>0.46300000000000002</v>
      </c>
      <c r="BR14" s="9">
        <v>0.26800000000000002</v>
      </c>
      <c r="BS14" s="9">
        <v>0.19500000000000001</v>
      </c>
      <c r="BT14" s="9">
        <v>1.52</v>
      </c>
      <c r="BU14" s="9">
        <v>0.754</v>
      </c>
      <c r="BV14" s="9">
        <v>0.76600000000000001</v>
      </c>
      <c r="BW14" s="9">
        <v>1.52</v>
      </c>
      <c r="BX14" s="9">
        <v>0.754</v>
      </c>
      <c r="BY14" s="9">
        <v>0.76600000000000001</v>
      </c>
      <c r="BZ14" s="9">
        <v>0</v>
      </c>
      <c r="CA14" s="9">
        <v>0</v>
      </c>
      <c r="CB14" s="9">
        <v>0</v>
      </c>
      <c r="CC14" s="9">
        <v>0.83</v>
      </c>
      <c r="CD14" s="9">
        <v>0.24199999999999999</v>
      </c>
      <c r="CE14" s="9">
        <v>0.58799999999999997</v>
      </c>
      <c r="CF14" s="9">
        <v>0.83</v>
      </c>
      <c r="CG14" s="9">
        <v>0.24199999999999999</v>
      </c>
      <c r="CH14" s="9">
        <v>0.58799999999999997</v>
      </c>
      <c r="CI14" s="9">
        <v>0.83</v>
      </c>
      <c r="CJ14" s="9">
        <v>0.24199999999999999</v>
      </c>
      <c r="CK14" s="9">
        <v>0.58799999999999997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3.14</v>
      </c>
      <c r="DE14" s="9">
        <v>2.1789999999999998</v>
      </c>
      <c r="DF14" s="9">
        <v>0.96099999999999997</v>
      </c>
      <c r="DG14" s="9">
        <v>3.14</v>
      </c>
      <c r="DH14" s="9">
        <v>2.1789999999999998</v>
      </c>
      <c r="DI14" s="9">
        <v>0.96099999999999997</v>
      </c>
      <c r="DJ14" s="9">
        <v>0.26200000000000001</v>
      </c>
      <c r="DK14" s="9">
        <v>0.26200000000000001</v>
      </c>
      <c r="DL14" s="9">
        <v>0</v>
      </c>
      <c r="DM14" s="9">
        <v>0.23899999999999999</v>
      </c>
      <c r="DN14" s="9">
        <v>0.23899999999999999</v>
      </c>
      <c r="DO14" s="9">
        <v>0</v>
      </c>
      <c r="DP14" s="9">
        <v>0.65600000000000003</v>
      </c>
      <c r="DQ14" s="9">
        <v>0.65600000000000003</v>
      </c>
      <c r="DR14" s="9">
        <v>0</v>
      </c>
      <c r="DS14" s="9">
        <v>0.46300000000000002</v>
      </c>
      <c r="DT14" s="9">
        <v>0.26800000000000002</v>
      </c>
      <c r="DU14" s="9">
        <v>0.19500000000000001</v>
      </c>
      <c r="DV14" s="9">
        <v>1.52</v>
      </c>
      <c r="DW14" s="9">
        <v>0.754</v>
      </c>
      <c r="DX14" s="9">
        <v>0.76600000000000001</v>
      </c>
      <c r="DY14" s="9">
        <v>1.52</v>
      </c>
      <c r="DZ14" s="9">
        <v>0.754</v>
      </c>
      <c r="EA14" s="9">
        <v>0.76600000000000001</v>
      </c>
      <c r="EB14" s="9">
        <v>0</v>
      </c>
      <c r="EC14" s="9">
        <v>0</v>
      </c>
      <c r="ED14" s="9">
        <v>0</v>
      </c>
      <c r="EE14" s="9">
        <v>5.1390000000000002</v>
      </c>
      <c r="EF14" s="9">
        <v>2.9129999999999998</v>
      </c>
      <c r="EG14" s="9">
        <v>2.226</v>
      </c>
      <c r="EH14" s="9">
        <v>5.1390000000000002</v>
      </c>
      <c r="EI14" s="9">
        <v>2.9129999999999998</v>
      </c>
      <c r="EJ14" s="9">
        <v>2.226</v>
      </c>
      <c r="EK14" s="9">
        <v>3.2090000000000001</v>
      </c>
      <c r="EL14" s="9">
        <v>2.077</v>
      </c>
      <c r="EM14" s="9">
        <v>1.1319999999999999</v>
      </c>
      <c r="EN14" s="9">
        <v>1.113</v>
      </c>
      <c r="EO14" s="9">
        <v>0.57599999999999996</v>
      </c>
      <c r="EP14" s="9">
        <v>0.53700000000000003</v>
      </c>
      <c r="EQ14" s="9">
        <v>0.81699999999999995</v>
      </c>
      <c r="ER14" s="9">
        <v>0.26100000000000001</v>
      </c>
      <c r="ES14" s="9">
        <v>0.55600000000000005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3.7629999999999999</v>
      </c>
      <c r="FG14" s="9">
        <v>1.613</v>
      </c>
      <c r="FH14" s="9">
        <v>2.149</v>
      </c>
      <c r="FI14" s="9">
        <v>3.7629999999999999</v>
      </c>
      <c r="FJ14" s="9">
        <v>1.613</v>
      </c>
      <c r="FK14" s="9">
        <v>2.149</v>
      </c>
      <c r="FL14" s="9">
        <v>1.1910000000000001</v>
      </c>
      <c r="FM14" s="9">
        <v>0.77</v>
      </c>
      <c r="FN14" s="9">
        <v>0.42099999999999999</v>
      </c>
      <c r="FO14" s="9">
        <v>1.288</v>
      </c>
      <c r="FP14" s="9">
        <v>0.35899999999999999</v>
      </c>
      <c r="FQ14" s="9">
        <v>0.92900000000000005</v>
      </c>
      <c r="FR14" s="9">
        <v>0.26600000000000001</v>
      </c>
      <c r="FS14" s="9">
        <v>0.26600000000000001</v>
      </c>
      <c r="FT14" s="9">
        <v>0</v>
      </c>
      <c r="FU14" s="9">
        <v>0.38600000000000001</v>
      </c>
      <c r="FV14" s="9">
        <v>0</v>
      </c>
      <c r="FW14" s="9">
        <v>0.38600000000000001</v>
      </c>
      <c r="FX14" s="9">
        <v>0.63100000000000001</v>
      </c>
      <c r="FY14" s="9">
        <v>0.218</v>
      </c>
      <c r="FZ14" s="9">
        <v>0.41299999999999998</v>
      </c>
      <c r="GA14" s="9">
        <v>0.63100000000000001</v>
      </c>
      <c r="GB14" s="9">
        <v>0.218</v>
      </c>
      <c r="GC14" s="9">
        <v>0.41299999999999998</v>
      </c>
      <c r="GD14" s="9">
        <v>0</v>
      </c>
      <c r="GE14" s="9">
        <v>0</v>
      </c>
      <c r="GF14" s="9">
        <v>0</v>
      </c>
      <c r="GG14" s="9">
        <v>4.5110000000000001</v>
      </c>
      <c r="GH14" s="9">
        <v>3.07</v>
      </c>
      <c r="GI14" s="9">
        <v>1.4419999999999999</v>
      </c>
      <c r="GJ14" s="9">
        <v>4.2910000000000004</v>
      </c>
      <c r="GK14" s="9">
        <v>2.8490000000000002</v>
      </c>
      <c r="GL14" s="9">
        <v>1.4419999999999999</v>
      </c>
      <c r="GM14" s="9">
        <v>1.488</v>
      </c>
      <c r="GN14" s="9">
        <v>1.2470000000000001</v>
      </c>
      <c r="GO14" s="9">
        <v>0.24199999999999999</v>
      </c>
      <c r="GP14" s="9">
        <v>0.24</v>
      </c>
      <c r="GQ14" s="9">
        <v>0</v>
      </c>
      <c r="GR14" s="9">
        <v>0.24</v>
      </c>
      <c r="GS14" s="9">
        <v>0.26700000000000002</v>
      </c>
      <c r="GT14" s="9">
        <v>0</v>
      </c>
      <c r="GU14" s="9">
        <v>0.26700000000000002</v>
      </c>
      <c r="GV14" s="9">
        <v>0.77800000000000002</v>
      </c>
      <c r="GW14" s="9">
        <v>0.77800000000000002</v>
      </c>
      <c r="GX14" s="9">
        <v>0</v>
      </c>
      <c r="GY14" s="9">
        <v>1.738</v>
      </c>
      <c r="GZ14" s="9">
        <v>1.0449999999999999</v>
      </c>
      <c r="HA14" s="9">
        <v>0.69299999999999995</v>
      </c>
      <c r="HB14" s="9">
        <v>1.518</v>
      </c>
      <c r="HC14" s="9">
        <v>0.82499999999999996</v>
      </c>
      <c r="HD14" s="9">
        <v>0.69299999999999995</v>
      </c>
      <c r="HE14" s="9">
        <v>0.22</v>
      </c>
      <c r="HF14" s="9">
        <v>0.22</v>
      </c>
      <c r="HG14" s="9">
        <v>0</v>
      </c>
      <c r="HH14" s="9">
        <v>1.1279999999999999</v>
      </c>
      <c r="HI14" s="9">
        <v>0.59399999999999997</v>
      </c>
      <c r="HJ14" s="9">
        <v>0.53300000000000003</v>
      </c>
      <c r="HK14" s="9">
        <v>1.1279999999999999</v>
      </c>
      <c r="HL14" s="9">
        <v>0.59399999999999997</v>
      </c>
      <c r="HM14" s="9">
        <v>0.53300000000000003</v>
      </c>
      <c r="HN14" s="9">
        <v>0.86599999999999999</v>
      </c>
      <c r="HO14" s="9">
        <v>0.59399999999999997</v>
      </c>
      <c r="HP14" s="9">
        <v>0.27200000000000002</v>
      </c>
      <c r="HQ14" s="9">
        <v>0.26200000000000001</v>
      </c>
      <c r="HR14" s="9">
        <v>0</v>
      </c>
      <c r="HS14" s="9">
        <v>0.26200000000000001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5.22</v>
      </c>
      <c r="IJ14" s="9">
        <v>3.4260000000000002</v>
      </c>
      <c r="IK14" s="9">
        <v>1.794</v>
      </c>
      <c r="IL14" s="9">
        <v>5.22</v>
      </c>
      <c r="IM14" s="9">
        <v>3.4260000000000002</v>
      </c>
      <c r="IN14" s="9">
        <v>1.794</v>
      </c>
      <c r="IO14" s="9">
        <v>1.071</v>
      </c>
      <c r="IP14" s="9">
        <v>0</v>
      </c>
      <c r="IQ14" s="9">
        <v>1.071</v>
      </c>
    </row>
    <row r="15" spans="1:251">
      <c r="A15" s="10">
        <v>43497</v>
      </c>
      <c r="B15" s="9">
        <v>4.3410000000000002</v>
      </c>
      <c r="C15" s="9">
        <v>9.702</v>
      </c>
      <c r="D15" s="9">
        <v>5.3609999999999998</v>
      </c>
      <c r="E15" s="9">
        <v>4.3410000000000002</v>
      </c>
      <c r="F15" s="9">
        <v>4.165</v>
      </c>
      <c r="G15" s="9">
        <v>2.5179999999999998</v>
      </c>
      <c r="H15" s="9">
        <v>1.647</v>
      </c>
      <c r="I15" s="9">
        <v>1.6759999999999999</v>
      </c>
      <c r="J15" s="9">
        <v>1.3440000000000001</v>
      </c>
      <c r="K15" s="9">
        <v>0.33200000000000002</v>
      </c>
      <c r="L15" s="9">
        <v>2.2690000000000001</v>
      </c>
      <c r="M15" s="9">
        <v>0.96399999999999997</v>
      </c>
      <c r="N15" s="9">
        <v>1.3049999999999999</v>
      </c>
      <c r="O15" s="9">
        <v>0.44500000000000001</v>
      </c>
      <c r="P15" s="9">
        <v>0</v>
      </c>
      <c r="Q15" s="9">
        <v>0.44500000000000001</v>
      </c>
      <c r="R15" s="9">
        <v>1.1459999999999999</v>
      </c>
      <c r="S15" s="9">
        <v>0.53500000000000003</v>
      </c>
      <c r="T15" s="9">
        <v>0.61099999999999999</v>
      </c>
      <c r="U15" s="9">
        <v>1.1459999999999999</v>
      </c>
      <c r="V15" s="9">
        <v>0.53500000000000003</v>
      </c>
      <c r="W15" s="9">
        <v>0.61099999999999999</v>
      </c>
      <c r="X15" s="9">
        <v>0</v>
      </c>
      <c r="Y15" s="9">
        <v>0</v>
      </c>
      <c r="Z15" s="9">
        <v>0</v>
      </c>
      <c r="AA15" s="9">
        <v>4.8979999999999997</v>
      </c>
      <c r="AB15" s="9">
        <v>2.3660000000000001</v>
      </c>
      <c r="AC15" s="9">
        <v>2.532</v>
      </c>
      <c r="AD15" s="9">
        <v>4.8979999999999997</v>
      </c>
      <c r="AE15" s="9">
        <v>2.3660000000000001</v>
      </c>
      <c r="AF15" s="9">
        <v>2.532</v>
      </c>
      <c r="AG15" s="9">
        <v>1.6719999999999999</v>
      </c>
      <c r="AH15" s="9">
        <v>1.3149999999999999</v>
      </c>
      <c r="AI15" s="9">
        <v>0.35699999999999998</v>
      </c>
      <c r="AJ15" s="9">
        <v>1.4910000000000001</v>
      </c>
      <c r="AK15" s="9">
        <v>0.23799999999999999</v>
      </c>
      <c r="AL15" s="9">
        <v>1.252</v>
      </c>
      <c r="AM15" s="9">
        <v>1.1919999999999999</v>
      </c>
      <c r="AN15" s="9">
        <v>0.26900000000000002</v>
      </c>
      <c r="AO15" s="9">
        <v>0.92300000000000004</v>
      </c>
      <c r="AP15" s="9">
        <v>0.28399999999999997</v>
      </c>
      <c r="AQ15" s="9">
        <v>0.28399999999999997</v>
      </c>
      <c r="AR15" s="9">
        <v>0</v>
      </c>
      <c r="AS15" s="9">
        <v>0.26</v>
      </c>
      <c r="AT15" s="9">
        <v>0.26</v>
      </c>
      <c r="AU15" s="9">
        <v>0</v>
      </c>
      <c r="AV15" s="9">
        <v>0.26</v>
      </c>
      <c r="AW15" s="9">
        <v>0.26</v>
      </c>
      <c r="AX15" s="9">
        <v>0</v>
      </c>
      <c r="AY15" s="9">
        <v>0</v>
      </c>
      <c r="AZ15" s="9">
        <v>0</v>
      </c>
      <c r="BA15" s="9">
        <v>0</v>
      </c>
      <c r="BB15" s="9">
        <v>1.3979999999999999</v>
      </c>
      <c r="BC15" s="9">
        <v>0.45</v>
      </c>
      <c r="BD15" s="9">
        <v>0.94799999999999995</v>
      </c>
      <c r="BE15" s="9">
        <v>1.3979999999999999</v>
      </c>
      <c r="BF15" s="9">
        <v>0.45</v>
      </c>
      <c r="BG15" s="9">
        <v>0.94799999999999995</v>
      </c>
      <c r="BH15" s="9">
        <v>0.63200000000000001</v>
      </c>
      <c r="BI15" s="9">
        <v>0</v>
      </c>
      <c r="BJ15" s="9">
        <v>0.63200000000000001</v>
      </c>
      <c r="BK15" s="9">
        <v>0.316</v>
      </c>
      <c r="BL15" s="9">
        <v>0</v>
      </c>
      <c r="BM15" s="9">
        <v>0.316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0.45</v>
      </c>
      <c r="BU15" s="9">
        <v>0.45</v>
      </c>
      <c r="BV15" s="9">
        <v>0</v>
      </c>
      <c r="BW15" s="9">
        <v>0.45</v>
      </c>
      <c r="BX15" s="9">
        <v>0.45</v>
      </c>
      <c r="BY15" s="9">
        <v>0</v>
      </c>
      <c r="BZ15" s="9">
        <v>0</v>
      </c>
      <c r="CA15" s="9">
        <v>0</v>
      </c>
      <c r="CB15" s="9">
        <v>0</v>
      </c>
      <c r="CC15" s="9">
        <v>0.63200000000000001</v>
      </c>
      <c r="CD15" s="9">
        <v>0</v>
      </c>
      <c r="CE15" s="9">
        <v>0.63200000000000001</v>
      </c>
      <c r="CF15" s="9">
        <v>0.63200000000000001</v>
      </c>
      <c r="CG15" s="9">
        <v>0</v>
      </c>
      <c r="CH15" s="9">
        <v>0.63200000000000001</v>
      </c>
      <c r="CI15" s="9">
        <v>0.63200000000000001</v>
      </c>
      <c r="CJ15" s="9">
        <v>0</v>
      </c>
      <c r="CK15" s="9">
        <v>0.63200000000000001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0.76600000000000001</v>
      </c>
      <c r="DE15" s="9">
        <v>0.45</v>
      </c>
      <c r="DF15" s="9">
        <v>0.316</v>
      </c>
      <c r="DG15" s="9">
        <v>0.76600000000000001</v>
      </c>
      <c r="DH15" s="9">
        <v>0.45</v>
      </c>
      <c r="DI15" s="9">
        <v>0.316</v>
      </c>
      <c r="DJ15" s="9">
        <v>0</v>
      </c>
      <c r="DK15" s="9">
        <v>0</v>
      </c>
      <c r="DL15" s="9">
        <v>0</v>
      </c>
      <c r="DM15" s="9">
        <v>0.316</v>
      </c>
      <c r="DN15" s="9">
        <v>0</v>
      </c>
      <c r="DO15" s="9">
        <v>0.316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0.45</v>
      </c>
      <c r="DW15" s="9">
        <v>0.45</v>
      </c>
      <c r="DX15" s="9">
        <v>0</v>
      </c>
      <c r="DY15" s="9">
        <v>0.45</v>
      </c>
      <c r="DZ15" s="9">
        <v>0.45</v>
      </c>
      <c r="EA15" s="9">
        <v>0</v>
      </c>
      <c r="EB15" s="9">
        <v>0</v>
      </c>
      <c r="EC15" s="9">
        <v>0</v>
      </c>
      <c r="ED15" s="9">
        <v>0</v>
      </c>
      <c r="EE15" s="9">
        <v>7.226</v>
      </c>
      <c r="EF15" s="9">
        <v>4.157</v>
      </c>
      <c r="EG15" s="9">
        <v>3.069</v>
      </c>
      <c r="EH15" s="9">
        <v>7.226</v>
      </c>
      <c r="EI15" s="9">
        <v>4.157</v>
      </c>
      <c r="EJ15" s="9">
        <v>3.069</v>
      </c>
      <c r="EK15" s="9">
        <v>5.2220000000000004</v>
      </c>
      <c r="EL15" s="9">
        <v>3.3809999999999998</v>
      </c>
      <c r="EM15" s="9">
        <v>1.841</v>
      </c>
      <c r="EN15" s="9">
        <v>1.762</v>
      </c>
      <c r="EO15" s="9">
        <v>0.53500000000000003</v>
      </c>
      <c r="EP15" s="9">
        <v>1.228</v>
      </c>
      <c r="EQ15" s="9">
        <v>0</v>
      </c>
      <c r="ER15" s="9">
        <v>0</v>
      </c>
      <c r="ES15" s="9">
        <v>0</v>
      </c>
      <c r="ET15" s="9">
        <v>0.24099999999999999</v>
      </c>
      <c r="EU15" s="9">
        <v>0.24099999999999999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4.0540000000000003</v>
      </c>
      <c r="FG15" s="9">
        <v>2.464</v>
      </c>
      <c r="FH15" s="9">
        <v>1.591</v>
      </c>
      <c r="FI15" s="9">
        <v>4.0540000000000003</v>
      </c>
      <c r="FJ15" s="9">
        <v>2.464</v>
      </c>
      <c r="FK15" s="9">
        <v>1.591</v>
      </c>
      <c r="FL15" s="9">
        <v>2.2000000000000002</v>
      </c>
      <c r="FM15" s="9">
        <v>1.734</v>
      </c>
      <c r="FN15" s="9">
        <v>0.46500000000000002</v>
      </c>
      <c r="FO15" s="9">
        <v>0</v>
      </c>
      <c r="FP15" s="9">
        <v>0</v>
      </c>
      <c r="FQ15" s="9">
        <v>0</v>
      </c>
      <c r="FR15" s="9">
        <v>1.4159999999999999</v>
      </c>
      <c r="FS15" s="9">
        <v>0.55600000000000005</v>
      </c>
      <c r="FT15" s="9">
        <v>0.86</v>
      </c>
      <c r="FU15" s="9">
        <v>0</v>
      </c>
      <c r="FV15" s="9">
        <v>0</v>
      </c>
      <c r="FW15" s="9">
        <v>0</v>
      </c>
      <c r="FX15" s="9">
        <v>0.439</v>
      </c>
      <c r="FY15" s="9">
        <v>0.17399999999999999</v>
      </c>
      <c r="FZ15" s="9">
        <v>0.26500000000000001</v>
      </c>
      <c r="GA15" s="9">
        <v>0.439</v>
      </c>
      <c r="GB15" s="9">
        <v>0.17399999999999999</v>
      </c>
      <c r="GC15" s="9">
        <v>0.26500000000000001</v>
      </c>
      <c r="GD15" s="9">
        <v>0</v>
      </c>
      <c r="GE15" s="9">
        <v>0</v>
      </c>
      <c r="GF15" s="9">
        <v>0</v>
      </c>
      <c r="GG15" s="9">
        <v>3.1880000000000002</v>
      </c>
      <c r="GH15" s="9">
        <v>1.6890000000000001</v>
      </c>
      <c r="GI15" s="9">
        <v>1.4990000000000001</v>
      </c>
      <c r="GJ15" s="9">
        <v>3.1880000000000002</v>
      </c>
      <c r="GK15" s="9">
        <v>1.6890000000000001</v>
      </c>
      <c r="GL15" s="9">
        <v>1.4990000000000001</v>
      </c>
      <c r="GM15" s="9">
        <v>0.26600000000000001</v>
      </c>
      <c r="GN15" s="9">
        <v>0.26600000000000001</v>
      </c>
      <c r="GO15" s="9">
        <v>0</v>
      </c>
      <c r="GP15" s="9">
        <v>1.2150000000000001</v>
      </c>
      <c r="GQ15" s="9">
        <v>0.68799999999999994</v>
      </c>
      <c r="GR15" s="9">
        <v>0.52800000000000002</v>
      </c>
      <c r="GS15" s="9">
        <v>0.53700000000000003</v>
      </c>
      <c r="GT15" s="9">
        <v>0.249</v>
      </c>
      <c r="GU15" s="9">
        <v>0.28799999999999998</v>
      </c>
      <c r="GV15" s="9">
        <v>1.17</v>
      </c>
      <c r="GW15" s="9">
        <v>0.48699999999999999</v>
      </c>
      <c r="GX15" s="9">
        <v>0.68300000000000005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3.9319999999999999</v>
      </c>
      <c r="HI15" s="9">
        <v>3.15</v>
      </c>
      <c r="HJ15" s="9">
        <v>0.78100000000000003</v>
      </c>
      <c r="HK15" s="9">
        <v>3.9319999999999999</v>
      </c>
      <c r="HL15" s="9">
        <v>3.15</v>
      </c>
      <c r="HM15" s="9">
        <v>0.78100000000000003</v>
      </c>
      <c r="HN15" s="9">
        <v>1.8580000000000001</v>
      </c>
      <c r="HO15" s="9">
        <v>1.3</v>
      </c>
      <c r="HP15" s="9">
        <v>0.55800000000000005</v>
      </c>
      <c r="HQ15" s="9">
        <v>0</v>
      </c>
      <c r="HR15" s="9">
        <v>0</v>
      </c>
      <c r="HS15" s="9">
        <v>0</v>
      </c>
      <c r="HT15" s="9">
        <v>1.637</v>
      </c>
      <c r="HU15" s="9">
        <v>1.637</v>
      </c>
      <c r="HV15" s="9">
        <v>0</v>
      </c>
      <c r="HW15" s="9">
        <v>0</v>
      </c>
      <c r="HX15" s="9">
        <v>0</v>
      </c>
      <c r="HY15" s="9">
        <v>0</v>
      </c>
      <c r="HZ15" s="9">
        <v>0.436</v>
      </c>
      <c r="IA15" s="9">
        <v>0.21299999999999999</v>
      </c>
      <c r="IB15" s="9">
        <v>0.223</v>
      </c>
      <c r="IC15" s="9">
        <v>0.436</v>
      </c>
      <c r="ID15" s="9">
        <v>0.21299999999999999</v>
      </c>
      <c r="IE15" s="9">
        <v>0.223</v>
      </c>
      <c r="IF15" s="9">
        <v>0</v>
      </c>
      <c r="IG15" s="9">
        <v>0</v>
      </c>
      <c r="IH15" s="9">
        <v>0</v>
      </c>
      <c r="II15" s="9">
        <v>3.61</v>
      </c>
      <c r="IJ15" s="9">
        <v>1.823</v>
      </c>
      <c r="IK15" s="9">
        <v>1.7869999999999999</v>
      </c>
      <c r="IL15" s="9">
        <v>3.61</v>
      </c>
      <c r="IM15" s="9">
        <v>1.823</v>
      </c>
      <c r="IN15" s="9">
        <v>1.7869999999999999</v>
      </c>
      <c r="IO15" s="9">
        <v>1.748</v>
      </c>
      <c r="IP15" s="9">
        <v>1.1060000000000001</v>
      </c>
      <c r="IQ15" s="9">
        <v>0.64200000000000002</v>
      </c>
    </row>
    <row r="16" spans="1:251">
      <c r="A16" s="10">
        <v>43862</v>
      </c>
      <c r="B16" s="9">
        <v>4.2450000000000001</v>
      </c>
      <c r="C16" s="9">
        <v>8.8859999999999992</v>
      </c>
      <c r="D16" s="9">
        <v>4.641</v>
      </c>
      <c r="E16" s="9">
        <v>4.2450000000000001</v>
      </c>
      <c r="F16" s="9">
        <v>3.9510000000000001</v>
      </c>
      <c r="G16" s="9">
        <v>2.13</v>
      </c>
      <c r="H16" s="9">
        <v>1.82</v>
      </c>
      <c r="I16" s="9">
        <v>1.9219999999999999</v>
      </c>
      <c r="J16" s="9">
        <v>1.0529999999999999</v>
      </c>
      <c r="K16" s="9">
        <v>0.86899999999999999</v>
      </c>
      <c r="L16" s="9">
        <v>1.093</v>
      </c>
      <c r="M16" s="9">
        <v>0.248</v>
      </c>
      <c r="N16" s="9">
        <v>0.84499999999999997</v>
      </c>
      <c r="O16" s="9">
        <v>0.95399999999999996</v>
      </c>
      <c r="P16" s="9">
        <v>0.52200000000000002</v>
      </c>
      <c r="Q16" s="9">
        <v>0.432</v>
      </c>
      <c r="R16" s="9">
        <v>0.96599999999999997</v>
      </c>
      <c r="S16" s="9">
        <v>0.68799999999999994</v>
      </c>
      <c r="T16" s="9">
        <v>0.27900000000000003</v>
      </c>
      <c r="U16" s="9">
        <v>0.96599999999999997</v>
      </c>
      <c r="V16" s="9">
        <v>0.68799999999999994</v>
      </c>
      <c r="W16" s="9">
        <v>0.27900000000000003</v>
      </c>
      <c r="X16" s="9">
        <v>0</v>
      </c>
      <c r="Y16" s="9">
        <v>0</v>
      </c>
      <c r="Z16" s="9">
        <v>0</v>
      </c>
      <c r="AA16" s="9">
        <v>5.0369999999999999</v>
      </c>
      <c r="AB16" s="9">
        <v>2.9239999999999999</v>
      </c>
      <c r="AC16" s="9">
        <v>2.1120000000000001</v>
      </c>
      <c r="AD16" s="9">
        <v>5.0369999999999999</v>
      </c>
      <c r="AE16" s="9">
        <v>2.9239999999999999</v>
      </c>
      <c r="AF16" s="9">
        <v>2.1120000000000001</v>
      </c>
      <c r="AG16" s="9">
        <v>1.3720000000000001</v>
      </c>
      <c r="AH16" s="9">
        <v>0.83799999999999997</v>
      </c>
      <c r="AI16" s="9">
        <v>0.53500000000000003</v>
      </c>
      <c r="AJ16" s="9">
        <v>1.742</v>
      </c>
      <c r="AK16" s="9">
        <v>0.85799999999999998</v>
      </c>
      <c r="AL16" s="9">
        <v>0.88400000000000001</v>
      </c>
      <c r="AM16" s="9">
        <v>0.70899999999999996</v>
      </c>
      <c r="AN16" s="9">
        <v>0.46200000000000002</v>
      </c>
      <c r="AO16" s="9">
        <v>0.247</v>
      </c>
      <c r="AP16" s="9">
        <v>0.67400000000000004</v>
      </c>
      <c r="AQ16" s="9">
        <v>0.22700000000000001</v>
      </c>
      <c r="AR16" s="9">
        <v>0.44700000000000001</v>
      </c>
      <c r="AS16" s="9">
        <v>0.54</v>
      </c>
      <c r="AT16" s="9">
        <v>0.54</v>
      </c>
      <c r="AU16" s="9">
        <v>0</v>
      </c>
      <c r="AV16" s="9">
        <v>0.54</v>
      </c>
      <c r="AW16" s="9">
        <v>0.54</v>
      </c>
      <c r="AX16" s="9">
        <v>0</v>
      </c>
      <c r="AY16" s="9">
        <v>0</v>
      </c>
      <c r="AZ16" s="9">
        <v>0</v>
      </c>
      <c r="BA16" s="9">
        <v>0</v>
      </c>
      <c r="BB16" s="9">
        <v>2.4620000000000002</v>
      </c>
      <c r="BC16" s="9">
        <v>0.54</v>
      </c>
      <c r="BD16" s="9">
        <v>1.921</v>
      </c>
      <c r="BE16" s="9">
        <v>2.1459999999999999</v>
      </c>
      <c r="BF16" s="9">
        <v>0.224</v>
      </c>
      <c r="BG16" s="9">
        <v>1.921</v>
      </c>
      <c r="BH16" s="9">
        <v>0.22600000000000001</v>
      </c>
      <c r="BI16" s="9">
        <v>0</v>
      </c>
      <c r="BJ16" s="9">
        <v>0.22600000000000001</v>
      </c>
      <c r="BK16" s="9">
        <v>0.34799999999999998</v>
      </c>
      <c r="BL16" s="9">
        <v>0</v>
      </c>
      <c r="BM16" s="9">
        <v>0.34799999999999998</v>
      </c>
      <c r="BN16" s="9">
        <v>0</v>
      </c>
      <c r="BO16" s="9">
        <v>0</v>
      </c>
      <c r="BP16" s="9">
        <v>0</v>
      </c>
      <c r="BQ16" s="9">
        <v>0.77800000000000002</v>
      </c>
      <c r="BR16" s="9">
        <v>0.224</v>
      </c>
      <c r="BS16" s="9">
        <v>0.55400000000000005</v>
      </c>
      <c r="BT16" s="9">
        <v>1.1100000000000001</v>
      </c>
      <c r="BU16" s="9">
        <v>0.316</v>
      </c>
      <c r="BV16" s="9">
        <v>0.79400000000000004</v>
      </c>
      <c r="BW16" s="9">
        <v>0.79400000000000004</v>
      </c>
      <c r="BX16" s="9">
        <v>0</v>
      </c>
      <c r="BY16" s="9">
        <v>0.79400000000000004</v>
      </c>
      <c r="BZ16" s="9">
        <v>0.316</v>
      </c>
      <c r="CA16" s="9">
        <v>0.316</v>
      </c>
      <c r="CB16" s="9">
        <v>0</v>
      </c>
      <c r="CC16" s="9">
        <v>0.22600000000000001</v>
      </c>
      <c r="CD16" s="9">
        <v>0</v>
      </c>
      <c r="CE16" s="9">
        <v>0.22600000000000001</v>
      </c>
      <c r="CF16" s="9">
        <v>0.22600000000000001</v>
      </c>
      <c r="CG16" s="9">
        <v>0</v>
      </c>
      <c r="CH16" s="9">
        <v>0.22600000000000001</v>
      </c>
      <c r="CI16" s="9">
        <v>0.22600000000000001</v>
      </c>
      <c r="CJ16" s="9">
        <v>0</v>
      </c>
      <c r="CK16" s="9">
        <v>0.22600000000000001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2.2360000000000002</v>
      </c>
      <c r="DE16" s="9">
        <v>0.54</v>
      </c>
      <c r="DF16" s="9">
        <v>1.696</v>
      </c>
      <c r="DG16" s="9">
        <v>1.92</v>
      </c>
      <c r="DH16" s="9">
        <v>0.224</v>
      </c>
      <c r="DI16" s="9">
        <v>1.696</v>
      </c>
      <c r="DJ16" s="9">
        <v>0</v>
      </c>
      <c r="DK16" s="9">
        <v>0</v>
      </c>
      <c r="DL16" s="9">
        <v>0</v>
      </c>
      <c r="DM16" s="9">
        <v>0.34799999999999998</v>
      </c>
      <c r="DN16" s="9">
        <v>0</v>
      </c>
      <c r="DO16" s="9">
        <v>0.34799999999999998</v>
      </c>
      <c r="DP16" s="9">
        <v>0</v>
      </c>
      <c r="DQ16" s="9">
        <v>0</v>
      </c>
      <c r="DR16" s="9">
        <v>0</v>
      </c>
      <c r="DS16" s="9">
        <v>0.77800000000000002</v>
      </c>
      <c r="DT16" s="9">
        <v>0.224</v>
      </c>
      <c r="DU16" s="9">
        <v>0.55400000000000005</v>
      </c>
      <c r="DV16" s="9">
        <v>1.1100000000000001</v>
      </c>
      <c r="DW16" s="9">
        <v>0.316</v>
      </c>
      <c r="DX16" s="9">
        <v>0.79400000000000004</v>
      </c>
      <c r="DY16" s="9">
        <v>0.79400000000000004</v>
      </c>
      <c r="DZ16" s="9">
        <v>0</v>
      </c>
      <c r="EA16" s="9">
        <v>0.79400000000000004</v>
      </c>
      <c r="EB16" s="9">
        <v>0.316</v>
      </c>
      <c r="EC16" s="9">
        <v>0.316</v>
      </c>
      <c r="ED16" s="9">
        <v>0</v>
      </c>
      <c r="EE16" s="9">
        <v>6.35</v>
      </c>
      <c r="EF16" s="9">
        <v>4.085</v>
      </c>
      <c r="EG16" s="9">
        <v>2.2650000000000001</v>
      </c>
      <c r="EH16" s="9">
        <v>6.35</v>
      </c>
      <c r="EI16" s="9">
        <v>4.085</v>
      </c>
      <c r="EJ16" s="9">
        <v>2.2650000000000001</v>
      </c>
      <c r="EK16" s="9">
        <v>3.5209999999999999</v>
      </c>
      <c r="EL16" s="9">
        <v>2.786</v>
      </c>
      <c r="EM16" s="9">
        <v>0.73499999999999999</v>
      </c>
      <c r="EN16" s="9">
        <v>1.9259999999999999</v>
      </c>
      <c r="EO16" s="9">
        <v>0.96299999999999997</v>
      </c>
      <c r="EP16" s="9">
        <v>0.96299999999999997</v>
      </c>
      <c r="EQ16" s="9">
        <v>0.90300000000000002</v>
      </c>
      <c r="ER16" s="9">
        <v>0.33600000000000002</v>
      </c>
      <c r="ES16" s="9">
        <v>0.56699999999999995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2.1059999999999999</v>
      </c>
      <c r="FG16" s="9">
        <v>1.3759999999999999</v>
      </c>
      <c r="FH16" s="9">
        <v>0.73</v>
      </c>
      <c r="FI16" s="9">
        <v>2.1059999999999999</v>
      </c>
      <c r="FJ16" s="9">
        <v>1.3759999999999999</v>
      </c>
      <c r="FK16" s="9">
        <v>0.73</v>
      </c>
      <c r="FL16" s="9">
        <v>0.53900000000000003</v>
      </c>
      <c r="FM16" s="9">
        <v>0.26500000000000001</v>
      </c>
      <c r="FN16" s="9">
        <v>0.27400000000000002</v>
      </c>
      <c r="FO16" s="9">
        <v>0.51500000000000001</v>
      </c>
      <c r="FP16" s="9">
        <v>0.27700000000000002</v>
      </c>
      <c r="FQ16" s="9">
        <v>0.23799999999999999</v>
      </c>
      <c r="FR16" s="9">
        <v>0.251</v>
      </c>
      <c r="FS16" s="9">
        <v>0.251</v>
      </c>
      <c r="FT16" s="9">
        <v>0</v>
      </c>
      <c r="FU16" s="9">
        <v>0.58199999999999996</v>
      </c>
      <c r="FV16" s="9">
        <v>0.58199999999999996</v>
      </c>
      <c r="FW16" s="9">
        <v>0</v>
      </c>
      <c r="FX16" s="9">
        <v>0.219</v>
      </c>
      <c r="FY16" s="9">
        <v>0</v>
      </c>
      <c r="FZ16" s="9">
        <v>0.219</v>
      </c>
      <c r="GA16" s="9">
        <v>0.219</v>
      </c>
      <c r="GB16" s="9">
        <v>0</v>
      </c>
      <c r="GC16" s="9">
        <v>0.219</v>
      </c>
      <c r="GD16" s="9">
        <v>0</v>
      </c>
      <c r="GE16" s="9">
        <v>0</v>
      </c>
      <c r="GF16" s="9">
        <v>0</v>
      </c>
      <c r="GG16" s="9">
        <v>2.8260000000000001</v>
      </c>
      <c r="GH16" s="9">
        <v>1.9670000000000001</v>
      </c>
      <c r="GI16" s="9">
        <v>0.85899999999999999</v>
      </c>
      <c r="GJ16" s="9">
        <v>2.4430000000000001</v>
      </c>
      <c r="GK16" s="9">
        <v>1.583</v>
      </c>
      <c r="GL16" s="9">
        <v>0.85899999999999999</v>
      </c>
      <c r="GM16" s="9">
        <v>0.27700000000000002</v>
      </c>
      <c r="GN16" s="9">
        <v>0</v>
      </c>
      <c r="GO16" s="9">
        <v>0.27700000000000002</v>
      </c>
      <c r="GP16" s="9">
        <v>0.30499999999999999</v>
      </c>
      <c r="GQ16" s="9">
        <v>0.30499999999999999</v>
      </c>
      <c r="GR16" s="9">
        <v>0</v>
      </c>
      <c r="GS16" s="9">
        <v>0.97699999999999998</v>
      </c>
      <c r="GT16" s="9">
        <v>0.67400000000000004</v>
      </c>
      <c r="GU16" s="9">
        <v>0.30299999999999999</v>
      </c>
      <c r="GV16" s="9">
        <v>0.622</v>
      </c>
      <c r="GW16" s="9">
        <v>0.34300000000000003</v>
      </c>
      <c r="GX16" s="9">
        <v>0.27900000000000003</v>
      </c>
      <c r="GY16" s="9">
        <v>0.64500000000000002</v>
      </c>
      <c r="GZ16" s="9">
        <v>0.64500000000000002</v>
      </c>
      <c r="HA16" s="9">
        <v>0</v>
      </c>
      <c r="HB16" s="9">
        <v>0.26200000000000001</v>
      </c>
      <c r="HC16" s="9">
        <v>0.26200000000000001</v>
      </c>
      <c r="HD16" s="9">
        <v>0</v>
      </c>
      <c r="HE16" s="9">
        <v>0.38400000000000001</v>
      </c>
      <c r="HF16" s="9">
        <v>0.38400000000000001</v>
      </c>
      <c r="HG16" s="9">
        <v>0</v>
      </c>
      <c r="HH16" s="9">
        <v>2.786</v>
      </c>
      <c r="HI16" s="9">
        <v>2.0030000000000001</v>
      </c>
      <c r="HJ16" s="9">
        <v>0.78400000000000003</v>
      </c>
      <c r="HK16" s="9">
        <v>2.786</v>
      </c>
      <c r="HL16" s="9">
        <v>2.0030000000000001</v>
      </c>
      <c r="HM16" s="9">
        <v>0.78400000000000003</v>
      </c>
      <c r="HN16" s="9">
        <v>1.242</v>
      </c>
      <c r="HO16" s="9">
        <v>1.004</v>
      </c>
      <c r="HP16" s="9">
        <v>0.23799999999999999</v>
      </c>
      <c r="HQ16" s="9">
        <v>0.86899999999999999</v>
      </c>
      <c r="HR16" s="9">
        <v>0.52300000000000002</v>
      </c>
      <c r="HS16" s="9">
        <v>0.34499999999999997</v>
      </c>
      <c r="HT16" s="9">
        <v>0.23499999999999999</v>
      </c>
      <c r="HU16" s="9">
        <v>0.23499999999999999</v>
      </c>
      <c r="HV16" s="9">
        <v>0</v>
      </c>
      <c r="HW16" s="9">
        <v>0.24099999999999999</v>
      </c>
      <c r="HX16" s="9">
        <v>0.24099999999999999</v>
      </c>
      <c r="HY16" s="9">
        <v>0</v>
      </c>
      <c r="HZ16" s="9">
        <v>0.2</v>
      </c>
      <c r="IA16" s="9">
        <v>0</v>
      </c>
      <c r="IB16" s="9">
        <v>0.2</v>
      </c>
      <c r="IC16" s="9">
        <v>0.2</v>
      </c>
      <c r="ID16" s="9">
        <v>0</v>
      </c>
      <c r="IE16" s="9">
        <v>0.2</v>
      </c>
      <c r="IF16" s="9">
        <v>0</v>
      </c>
      <c r="IG16" s="9">
        <v>0</v>
      </c>
      <c r="IH16" s="9">
        <v>0</v>
      </c>
      <c r="II16" s="9">
        <v>6.7130000000000001</v>
      </c>
      <c r="IJ16" s="9">
        <v>4.1950000000000003</v>
      </c>
      <c r="IK16" s="9">
        <v>2.5179999999999998</v>
      </c>
      <c r="IL16" s="9">
        <v>6.4660000000000002</v>
      </c>
      <c r="IM16" s="9">
        <v>4.1950000000000003</v>
      </c>
      <c r="IN16" s="9">
        <v>2.27</v>
      </c>
      <c r="IO16" s="9">
        <v>2.3450000000000002</v>
      </c>
      <c r="IP16" s="9">
        <v>1.3080000000000001</v>
      </c>
      <c r="IQ16" s="9">
        <v>1.036</v>
      </c>
    </row>
    <row r="17" spans="1:251">
      <c r="A17" s="10">
        <v>44228</v>
      </c>
      <c r="B17" s="9">
        <v>6.8490000000000002</v>
      </c>
      <c r="C17" s="9">
        <v>11.058</v>
      </c>
      <c r="D17" s="9">
        <v>4.2089999999999996</v>
      </c>
      <c r="E17" s="9">
        <v>6.8490000000000002</v>
      </c>
      <c r="F17" s="9">
        <v>4.4400000000000004</v>
      </c>
      <c r="G17" s="9">
        <v>1.573</v>
      </c>
      <c r="H17" s="9">
        <v>2.867</v>
      </c>
      <c r="I17" s="9">
        <v>2.3849999999999998</v>
      </c>
      <c r="J17" s="9">
        <v>1.002</v>
      </c>
      <c r="K17" s="9">
        <v>1.3839999999999999</v>
      </c>
      <c r="L17" s="9">
        <v>1.585</v>
      </c>
      <c r="M17" s="9">
        <v>0.34899999999999998</v>
      </c>
      <c r="N17" s="9">
        <v>1.236</v>
      </c>
      <c r="O17" s="9">
        <v>1.4990000000000001</v>
      </c>
      <c r="P17" s="9">
        <v>0.77100000000000002</v>
      </c>
      <c r="Q17" s="9">
        <v>0.72799999999999998</v>
      </c>
      <c r="R17" s="9">
        <v>1.1499999999999999</v>
      </c>
      <c r="S17" s="9">
        <v>0.51600000000000001</v>
      </c>
      <c r="T17" s="9">
        <v>0.63400000000000001</v>
      </c>
      <c r="U17" s="9">
        <v>1.1499999999999999</v>
      </c>
      <c r="V17" s="9">
        <v>0.51600000000000001</v>
      </c>
      <c r="W17" s="9">
        <v>0.63400000000000001</v>
      </c>
      <c r="X17" s="9">
        <v>0</v>
      </c>
      <c r="Y17" s="9">
        <v>0</v>
      </c>
      <c r="Z17" s="9">
        <v>0</v>
      </c>
      <c r="AA17" s="9">
        <v>4.2809999999999997</v>
      </c>
      <c r="AB17" s="9">
        <v>2.8170000000000002</v>
      </c>
      <c r="AC17" s="9">
        <v>1.4650000000000001</v>
      </c>
      <c r="AD17" s="9">
        <v>4.2809999999999997</v>
      </c>
      <c r="AE17" s="9">
        <v>2.8170000000000002</v>
      </c>
      <c r="AF17" s="9">
        <v>1.4650000000000001</v>
      </c>
      <c r="AG17" s="9">
        <v>2.4049999999999998</v>
      </c>
      <c r="AH17" s="9">
        <v>2.0030000000000001</v>
      </c>
      <c r="AI17" s="9">
        <v>0.40100000000000002</v>
      </c>
      <c r="AJ17" s="9">
        <v>0.45100000000000001</v>
      </c>
      <c r="AK17" s="9">
        <v>0</v>
      </c>
      <c r="AL17" s="9">
        <v>0.45100000000000001</v>
      </c>
      <c r="AM17" s="9">
        <v>0.85</v>
      </c>
      <c r="AN17" s="9">
        <v>0.40300000000000002</v>
      </c>
      <c r="AO17" s="9">
        <v>0.44800000000000001</v>
      </c>
      <c r="AP17" s="9">
        <v>0.23599999999999999</v>
      </c>
      <c r="AQ17" s="9">
        <v>0.23599999999999999</v>
      </c>
      <c r="AR17" s="9">
        <v>0</v>
      </c>
      <c r="AS17" s="9">
        <v>0.34</v>
      </c>
      <c r="AT17" s="9">
        <v>0.17499999999999999</v>
      </c>
      <c r="AU17" s="9">
        <v>0.16500000000000001</v>
      </c>
      <c r="AV17" s="9">
        <v>0.34</v>
      </c>
      <c r="AW17" s="9">
        <v>0.17499999999999999</v>
      </c>
      <c r="AX17" s="9">
        <v>0.16500000000000001</v>
      </c>
      <c r="AY17" s="9">
        <v>0</v>
      </c>
      <c r="AZ17" s="9">
        <v>0</v>
      </c>
      <c r="BA17" s="9">
        <v>0</v>
      </c>
      <c r="BB17" s="9">
        <v>3.415</v>
      </c>
      <c r="BC17" s="9">
        <v>2.2440000000000002</v>
      </c>
      <c r="BD17" s="9">
        <v>1.171</v>
      </c>
      <c r="BE17" s="9">
        <v>3.415</v>
      </c>
      <c r="BF17" s="9">
        <v>2.2440000000000002</v>
      </c>
      <c r="BG17" s="9">
        <v>1.171</v>
      </c>
      <c r="BH17" s="9">
        <v>1.044</v>
      </c>
      <c r="BI17" s="9">
        <v>0.53</v>
      </c>
      <c r="BJ17" s="9">
        <v>0.51400000000000001</v>
      </c>
      <c r="BK17" s="9">
        <v>0.23100000000000001</v>
      </c>
      <c r="BL17" s="9">
        <v>0</v>
      </c>
      <c r="BM17" s="9">
        <v>0.23100000000000001</v>
      </c>
      <c r="BN17" s="9">
        <v>0.308</v>
      </c>
      <c r="BO17" s="9">
        <v>0.308</v>
      </c>
      <c r="BP17" s="9">
        <v>0</v>
      </c>
      <c r="BQ17" s="9">
        <v>0.48799999999999999</v>
      </c>
      <c r="BR17" s="9">
        <v>0.23100000000000001</v>
      </c>
      <c r="BS17" s="9">
        <v>0.25600000000000001</v>
      </c>
      <c r="BT17" s="9">
        <v>1.345</v>
      </c>
      <c r="BU17" s="9">
        <v>1.175</v>
      </c>
      <c r="BV17" s="9">
        <v>0.17</v>
      </c>
      <c r="BW17" s="9">
        <v>1.345</v>
      </c>
      <c r="BX17" s="9">
        <v>1.175</v>
      </c>
      <c r="BY17" s="9">
        <v>0.17</v>
      </c>
      <c r="BZ17" s="9">
        <v>0</v>
      </c>
      <c r="CA17" s="9">
        <v>0</v>
      </c>
      <c r="CB17" s="9">
        <v>0</v>
      </c>
      <c r="CC17" s="9">
        <v>0.53</v>
      </c>
      <c r="CD17" s="9">
        <v>0.53</v>
      </c>
      <c r="CE17" s="9">
        <v>0</v>
      </c>
      <c r="CF17" s="9">
        <v>0.53</v>
      </c>
      <c r="CG17" s="9">
        <v>0.53</v>
      </c>
      <c r="CH17" s="9">
        <v>0</v>
      </c>
      <c r="CI17" s="9">
        <v>0.53</v>
      </c>
      <c r="CJ17" s="9">
        <v>0.53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2.8849999999999998</v>
      </c>
      <c r="DE17" s="9">
        <v>1.714</v>
      </c>
      <c r="DF17" s="9">
        <v>1.171</v>
      </c>
      <c r="DG17" s="9">
        <v>2.8849999999999998</v>
      </c>
      <c r="DH17" s="9">
        <v>1.714</v>
      </c>
      <c r="DI17" s="9">
        <v>1.171</v>
      </c>
      <c r="DJ17" s="9">
        <v>0.51400000000000001</v>
      </c>
      <c r="DK17" s="9">
        <v>0</v>
      </c>
      <c r="DL17" s="9">
        <v>0.51400000000000001</v>
      </c>
      <c r="DM17" s="9">
        <v>0.23100000000000001</v>
      </c>
      <c r="DN17" s="9">
        <v>0</v>
      </c>
      <c r="DO17" s="9">
        <v>0.23100000000000001</v>
      </c>
      <c r="DP17" s="9">
        <v>0.308</v>
      </c>
      <c r="DQ17" s="9">
        <v>0.308</v>
      </c>
      <c r="DR17" s="9">
        <v>0</v>
      </c>
      <c r="DS17" s="9">
        <v>0.48799999999999999</v>
      </c>
      <c r="DT17" s="9">
        <v>0.23100000000000001</v>
      </c>
      <c r="DU17" s="9">
        <v>0.25600000000000001</v>
      </c>
      <c r="DV17" s="9">
        <v>1.345</v>
      </c>
      <c r="DW17" s="9">
        <v>1.175</v>
      </c>
      <c r="DX17" s="9">
        <v>0.17</v>
      </c>
      <c r="DY17" s="9">
        <v>1.345</v>
      </c>
      <c r="DZ17" s="9">
        <v>1.175</v>
      </c>
      <c r="EA17" s="9">
        <v>0.17</v>
      </c>
      <c r="EB17" s="9">
        <v>0</v>
      </c>
      <c r="EC17" s="9">
        <v>0</v>
      </c>
      <c r="ED17" s="9">
        <v>0</v>
      </c>
      <c r="EE17" s="9">
        <v>6.1559999999999997</v>
      </c>
      <c r="EF17" s="9">
        <v>3.3820000000000001</v>
      </c>
      <c r="EG17" s="9">
        <v>2.774</v>
      </c>
      <c r="EH17" s="9">
        <v>6.1559999999999997</v>
      </c>
      <c r="EI17" s="9">
        <v>3.3820000000000001</v>
      </c>
      <c r="EJ17" s="9">
        <v>2.774</v>
      </c>
      <c r="EK17" s="9">
        <v>3.5110000000000001</v>
      </c>
      <c r="EL17" s="9">
        <v>1.794</v>
      </c>
      <c r="EM17" s="9">
        <v>1.716</v>
      </c>
      <c r="EN17" s="9">
        <v>0.98799999999999999</v>
      </c>
      <c r="EO17" s="9">
        <v>0.53800000000000003</v>
      </c>
      <c r="EP17" s="9">
        <v>0.44900000000000001</v>
      </c>
      <c r="EQ17" s="9">
        <v>0.56100000000000005</v>
      </c>
      <c r="ER17" s="9">
        <v>0.36499999999999999</v>
      </c>
      <c r="ES17" s="9">
        <v>0.19600000000000001</v>
      </c>
      <c r="ET17" s="9">
        <v>0.70499999999999996</v>
      </c>
      <c r="EU17" s="9">
        <v>0.48199999999999998</v>
      </c>
      <c r="EV17" s="9">
        <v>0.223</v>
      </c>
      <c r="EW17" s="9">
        <v>0.39200000000000002</v>
      </c>
      <c r="EX17" s="9">
        <v>0.20300000000000001</v>
      </c>
      <c r="EY17" s="9">
        <v>0.19</v>
      </c>
      <c r="EZ17" s="9">
        <v>0.39200000000000002</v>
      </c>
      <c r="FA17" s="9">
        <v>0.20300000000000001</v>
      </c>
      <c r="FB17" s="9">
        <v>0.19</v>
      </c>
      <c r="FC17" s="9">
        <v>0</v>
      </c>
      <c r="FD17" s="9">
        <v>0</v>
      </c>
      <c r="FE17" s="9">
        <v>0</v>
      </c>
      <c r="FF17" s="9">
        <v>4.3010000000000002</v>
      </c>
      <c r="FG17" s="9">
        <v>2.589</v>
      </c>
      <c r="FH17" s="9">
        <v>1.712</v>
      </c>
      <c r="FI17" s="9">
        <v>4.0869999999999997</v>
      </c>
      <c r="FJ17" s="9">
        <v>2.3740000000000001</v>
      </c>
      <c r="FK17" s="9">
        <v>1.712</v>
      </c>
      <c r="FL17" s="9">
        <v>1.2490000000000001</v>
      </c>
      <c r="FM17" s="9">
        <v>0.89100000000000001</v>
      </c>
      <c r="FN17" s="9">
        <v>0.35799999999999998</v>
      </c>
      <c r="FO17" s="9">
        <v>0.27400000000000002</v>
      </c>
      <c r="FP17" s="9">
        <v>0</v>
      </c>
      <c r="FQ17" s="9">
        <v>0.27400000000000002</v>
      </c>
      <c r="FR17" s="9">
        <v>1.0569999999999999</v>
      </c>
      <c r="FS17" s="9">
        <v>0.65600000000000003</v>
      </c>
      <c r="FT17" s="9">
        <v>0.40100000000000002</v>
      </c>
      <c r="FU17" s="9">
        <v>1.2929999999999999</v>
      </c>
      <c r="FV17" s="9">
        <v>0.82699999999999996</v>
      </c>
      <c r="FW17" s="9">
        <v>0.46600000000000003</v>
      </c>
      <c r="FX17" s="9">
        <v>0.42799999999999999</v>
      </c>
      <c r="FY17" s="9">
        <v>0.215</v>
      </c>
      <c r="FZ17" s="9">
        <v>0.214</v>
      </c>
      <c r="GA17" s="9">
        <v>0.214</v>
      </c>
      <c r="GB17" s="9">
        <v>0</v>
      </c>
      <c r="GC17" s="9">
        <v>0.214</v>
      </c>
      <c r="GD17" s="9">
        <v>0.215</v>
      </c>
      <c r="GE17" s="9">
        <v>0.215</v>
      </c>
      <c r="GF17" s="9">
        <v>0</v>
      </c>
      <c r="GG17" s="9">
        <v>2.9849999999999999</v>
      </c>
      <c r="GH17" s="9">
        <v>2.1720000000000002</v>
      </c>
      <c r="GI17" s="9">
        <v>0.81299999999999994</v>
      </c>
      <c r="GJ17" s="9">
        <v>2.9849999999999999</v>
      </c>
      <c r="GK17" s="9">
        <v>2.1720000000000002</v>
      </c>
      <c r="GL17" s="9">
        <v>0.81299999999999994</v>
      </c>
      <c r="GM17" s="9">
        <v>1.4490000000000001</v>
      </c>
      <c r="GN17" s="9">
        <v>1.022</v>
      </c>
      <c r="GO17" s="9">
        <v>0.42699999999999999</v>
      </c>
      <c r="GP17" s="9">
        <v>0</v>
      </c>
      <c r="GQ17" s="9">
        <v>0</v>
      </c>
      <c r="GR17" s="9">
        <v>0</v>
      </c>
      <c r="GS17" s="9">
        <v>0.23300000000000001</v>
      </c>
      <c r="GT17" s="9">
        <v>0.23300000000000001</v>
      </c>
      <c r="GU17" s="9">
        <v>0</v>
      </c>
      <c r="GV17" s="9">
        <v>0.44800000000000001</v>
      </c>
      <c r="GW17" s="9">
        <v>0.44800000000000001</v>
      </c>
      <c r="GX17" s="9">
        <v>0</v>
      </c>
      <c r="GY17" s="9">
        <v>0.85499999999999998</v>
      </c>
      <c r="GZ17" s="9">
        <v>0.46899999999999997</v>
      </c>
      <c r="HA17" s="9">
        <v>0.38600000000000001</v>
      </c>
      <c r="HB17" s="9">
        <v>0.85499999999999998</v>
      </c>
      <c r="HC17" s="9">
        <v>0.46899999999999997</v>
      </c>
      <c r="HD17" s="9">
        <v>0.38600000000000001</v>
      </c>
      <c r="HE17" s="9">
        <v>0</v>
      </c>
      <c r="HF17" s="9">
        <v>0</v>
      </c>
      <c r="HG17" s="9">
        <v>0</v>
      </c>
      <c r="HH17" s="9">
        <v>4.4969999999999999</v>
      </c>
      <c r="HI17" s="9">
        <v>2.5430000000000001</v>
      </c>
      <c r="HJ17" s="9">
        <v>1.954</v>
      </c>
      <c r="HK17" s="9">
        <v>4.4969999999999999</v>
      </c>
      <c r="HL17" s="9">
        <v>2.5430000000000001</v>
      </c>
      <c r="HM17" s="9">
        <v>1.954</v>
      </c>
      <c r="HN17" s="9">
        <v>3.0739999999999998</v>
      </c>
      <c r="HO17" s="9">
        <v>1.77</v>
      </c>
      <c r="HP17" s="9">
        <v>1.304</v>
      </c>
      <c r="HQ17" s="9">
        <v>0.27600000000000002</v>
      </c>
      <c r="HR17" s="9">
        <v>0.27600000000000002</v>
      </c>
      <c r="HS17" s="9">
        <v>0</v>
      </c>
      <c r="HT17" s="9">
        <v>0.438</v>
      </c>
      <c r="HU17" s="9">
        <v>0.23300000000000001</v>
      </c>
      <c r="HV17" s="9">
        <v>0.20599999999999999</v>
      </c>
      <c r="HW17" s="9">
        <v>0.70899999999999996</v>
      </c>
      <c r="HX17" s="9">
        <v>0.26400000000000001</v>
      </c>
      <c r="HY17" s="9">
        <v>0.44400000000000001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7.5880000000000001</v>
      </c>
      <c r="IJ17" s="9">
        <v>5.3079999999999998</v>
      </c>
      <c r="IK17" s="9">
        <v>2.2799999999999998</v>
      </c>
      <c r="IL17" s="9">
        <v>7.5880000000000001</v>
      </c>
      <c r="IM17" s="9">
        <v>5.3079999999999998</v>
      </c>
      <c r="IN17" s="9">
        <v>2.2799999999999998</v>
      </c>
      <c r="IO17" s="9">
        <v>2.2480000000000002</v>
      </c>
      <c r="IP17" s="9">
        <v>1.8660000000000001</v>
      </c>
      <c r="IQ17" s="9">
        <v>0.38200000000000001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6175</v>
      </c>
      <c r="C1" s="3" t="s">
        <v>6176</v>
      </c>
      <c r="D1" s="3" t="s">
        <v>6177</v>
      </c>
      <c r="E1" s="3" t="s">
        <v>6661</v>
      </c>
      <c r="F1" s="3" t="s">
        <v>6662</v>
      </c>
      <c r="G1" s="3" t="s">
        <v>6663</v>
      </c>
      <c r="H1" s="3" t="s">
        <v>7147</v>
      </c>
      <c r="I1" s="3" t="s">
        <v>7148</v>
      </c>
      <c r="J1" s="3" t="s">
        <v>7149</v>
      </c>
      <c r="K1" s="3" t="s">
        <v>7882</v>
      </c>
      <c r="L1" s="3" t="s">
        <v>7883</v>
      </c>
      <c r="M1" s="3" t="s">
        <v>7884</v>
      </c>
      <c r="N1" s="3" t="s">
        <v>7885</v>
      </c>
      <c r="O1" s="3" t="s">
        <v>7886</v>
      </c>
      <c r="P1" s="3" t="s">
        <v>7887</v>
      </c>
      <c r="Q1" s="3" t="s">
        <v>8605</v>
      </c>
      <c r="R1" s="3" t="s">
        <v>8606</v>
      </c>
      <c r="S1" s="3" t="s">
        <v>8607</v>
      </c>
      <c r="T1" s="3" t="s">
        <v>2514</v>
      </c>
      <c r="U1" s="3" t="s">
        <v>2515</v>
      </c>
      <c r="V1" s="3" t="s">
        <v>2516</v>
      </c>
      <c r="W1" s="3" t="s">
        <v>5458</v>
      </c>
      <c r="X1" s="3" t="s">
        <v>5459</v>
      </c>
      <c r="Y1" s="3" t="s">
        <v>5460</v>
      </c>
      <c r="Z1" s="3" t="s">
        <v>5461</v>
      </c>
      <c r="AA1" s="3" t="s">
        <v>5462</v>
      </c>
      <c r="AB1" s="3" t="s">
        <v>5463</v>
      </c>
      <c r="AC1" s="3" t="s">
        <v>6178</v>
      </c>
      <c r="AD1" s="3" t="s">
        <v>6179</v>
      </c>
      <c r="AE1" s="3" t="s">
        <v>6180</v>
      </c>
      <c r="AF1" s="3" t="s">
        <v>6664</v>
      </c>
      <c r="AG1" s="3" t="s">
        <v>6665</v>
      </c>
      <c r="AH1" s="3" t="s">
        <v>6666</v>
      </c>
      <c r="AI1" s="3" t="s">
        <v>7150</v>
      </c>
      <c r="AJ1" s="3" t="s">
        <v>7151</v>
      </c>
      <c r="AK1" s="3" t="s">
        <v>7152</v>
      </c>
      <c r="AL1" s="3" t="s">
        <v>7888</v>
      </c>
      <c r="AM1" s="3" t="s">
        <v>7889</v>
      </c>
      <c r="AN1" s="3" t="s">
        <v>7890</v>
      </c>
      <c r="AO1" s="3" t="s">
        <v>7891</v>
      </c>
      <c r="AP1" s="3" t="s">
        <v>7892</v>
      </c>
      <c r="AQ1" s="3" t="s">
        <v>7893</v>
      </c>
      <c r="AR1" s="3" t="s">
        <v>8608</v>
      </c>
      <c r="AS1" s="3" t="s">
        <v>8609</v>
      </c>
      <c r="AT1" s="3" t="s">
        <v>8610</v>
      </c>
      <c r="AU1" s="3" t="s">
        <v>2517</v>
      </c>
      <c r="AV1" s="3" t="s">
        <v>2518</v>
      </c>
      <c r="AW1" s="3" t="s">
        <v>2519</v>
      </c>
      <c r="AX1" s="3" t="s">
        <v>5464</v>
      </c>
      <c r="AY1" s="3" t="s">
        <v>5465</v>
      </c>
      <c r="AZ1" s="3" t="s">
        <v>5466</v>
      </c>
      <c r="BA1" s="3" t="s">
        <v>5467</v>
      </c>
      <c r="BB1" s="3" t="s">
        <v>5468</v>
      </c>
      <c r="BC1" s="3" t="s">
        <v>5469</v>
      </c>
      <c r="BD1" s="3" t="s">
        <v>6181</v>
      </c>
      <c r="BE1" s="3" t="s">
        <v>6182</v>
      </c>
      <c r="BF1" s="3" t="s">
        <v>6183</v>
      </c>
      <c r="BG1" s="3" t="s">
        <v>6667</v>
      </c>
      <c r="BH1" s="3" t="s">
        <v>6668</v>
      </c>
      <c r="BI1" s="3" t="s">
        <v>6669</v>
      </c>
      <c r="BJ1" s="3" t="s">
        <v>7153</v>
      </c>
      <c r="BK1" s="3" t="s">
        <v>7154</v>
      </c>
      <c r="BL1" s="3" t="s">
        <v>7155</v>
      </c>
      <c r="BM1" s="3" t="s">
        <v>7894</v>
      </c>
      <c r="BN1" s="3" t="s">
        <v>7895</v>
      </c>
      <c r="BO1" s="3" t="s">
        <v>7896</v>
      </c>
      <c r="BP1" s="3" t="s">
        <v>7897</v>
      </c>
      <c r="BQ1" s="3" t="s">
        <v>7898</v>
      </c>
      <c r="BR1" s="3" t="s">
        <v>7899</v>
      </c>
      <c r="BS1" s="3" t="s">
        <v>8611</v>
      </c>
      <c r="BT1" s="3" t="s">
        <v>8612</v>
      </c>
      <c r="BU1" s="3" t="s">
        <v>8613</v>
      </c>
      <c r="BV1" s="3" t="s">
        <v>2520</v>
      </c>
      <c r="BW1" s="3" t="s">
        <v>2521</v>
      </c>
      <c r="BX1" s="3" t="s">
        <v>2522</v>
      </c>
      <c r="BY1" s="3" t="s">
        <v>5470</v>
      </c>
      <c r="BZ1" s="3" t="s">
        <v>5471</v>
      </c>
      <c r="CA1" s="3" t="s">
        <v>5472</v>
      </c>
      <c r="CB1" s="3" t="s">
        <v>5473</v>
      </c>
      <c r="CC1" s="3" t="s">
        <v>5474</v>
      </c>
      <c r="CD1" s="3" t="s">
        <v>5475</v>
      </c>
      <c r="CE1" s="3" t="s">
        <v>6184</v>
      </c>
      <c r="CF1" s="3" t="s">
        <v>6185</v>
      </c>
      <c r="CG1" s="3" t="s">
        <v>6186</v>
      </c>
      <c r="CH1" s="3" t="s">
        <v>6670</v>
      </c>
      <c r="CI1" s="3" t="s">
        <v>6671</v>
      </c>
      <c r="CJ1" s="3" t="s">
        <v>6672</v>
      </c>
      <c r="CK1" s="3" t="s">
        <v>7156</v>
      </c>
      <c r="CL1" s="3" t="s">
        <v>7157</v>
      </c>
      <c r="CM1" s="3" t="s">
        <v>7158</v>
      </c>
      <c r="CN1" s="3" t="s">
        <v>7900</v>
      </c>
      <c r="CO1" s="3" t="s">
        <v>7901</v>
      </c>
      <c r="CP1" s="3" t="s">
        <v>7902</v>
      </c>
      <c r="CQ1" s="3" t="s">
        <v>7903</v>
      </c>
      <c r="CR1" s="3" t="s">
        <v>7904</v>
      </c>
      <c r="CS1" s="3" t="s">
        <v>7905</v>
      </c>
      <c r="CT1" s="3" t="s">
        <v>8614</v>
      </c>
      <c r="CU1" s="3" t="s">
        <v>8615</v>
      </c>
      <c r="CV1" s="3" t="s">
        <v>8616</v>
      </c>
      <c r="CW1" s="3" t="s">
        <v>2523</v>
      </c>
      <c r="CX1" s="3" t="s">
        <v>2524</v>
      </c>
      <c r="CY1" s="3" t="s">
        <v>2525</v>
      </c>
      <c r="CZ1" s="3" t="s">
        <v>5476</v>
      </c>
      <c r="DA1" s="3" t="s">
        <v>5477</v>
      </c>
      <c r="DB1" s="3" t="s">
        <v>5478</v>
      </c>
      <c r="DC1" s="3" t="s">
        <v>5479</v>
      </c>
      <c r="DD1" s="3" t="s">
        <v>5480</v>
      </c>
      <c r="DE1" s="3" t="s">
        <v>5481</v>
      </c>
      <c r="DF1" s="3" t="s">
        <v>6187</v>
      </c>
      <c r="DG1" s="3" t="s">
        <v>6188</v>
      </c>
      <c r="DH1" s="3" t="s">
        <v>6189</v>
      </c>
      <c r="DI1" s="3" t="s">
        <v>6673</v>
      </c>
      <c r="DJ1" s="3" t="s">
        <v>6674</v>
      </c>
      <c r="DK1" s="3" t="s">
        <v>6675</v>
      </c>
      <c r="DL1" s="3" t="s">
        <v>7159</v>
      </c>
      <c r="DM1" s="3" t="s">
        <v>7160</v>
      </c>
      <c r="DN1" s="3" t="s">
        <v>7161</v>
      </c>
      <c r="DO1" s="3" t="s">
        <v>7906</v>
      </c>
      <c r="DP1" s="3" t="s">
        <v>7907</v>
      </c>
      <c r="DQ1" s="3" t="s">
        <v>7908</v>
      </c>
      <c r="DR1" s="3" t="s">
        <v>7909</v>
      </c>
      <c r="DS1" s="3" t="s">
        <v>7910</v>
      </c>
      <c r="DT1" s="3" t="s">
        <v>7911</v>
      </c>
      <c r="DU1" s="3" t="s">
        <v>8617</v>
      </c>
      <c r="DV1" s="3" t="s">
        <v>8618</v>
      </c>
      <c r="DW1" s="3" t="s">
        <v>8619</v>
      </c>
      <c r="DX1" s="3" t="s">
        <v>2526</v>
      </c>
      <c r="DY1" s="3" t="s">
        <v>2527</v>
      </c>
      <c r="DZ1" s="3" t="s">
        <v>2528</v>
      </c>
      <c r="EA1" s="3" t="s">
        <v>5482</v>
      </c>
      <c r="EB1" s="3" t="s">
        <v>5483</v>
      </c>
      <c r="EC1" s="3" t="s">
        <v>5484</v>
      </c>
      <c r="ED1" s="3" t="s">
        <v>5485</v>
      </c>
      <c r="EE1" s="3" t="s">
        <v>5486</v>
      </c>
      <c r="EF1" s="3" t="s">
        <v>5487</v>
      </c>
      <c r="EG1" s="3" t="s">
        <v>6190</v>
      </c>
      <c r="EH1" s="3" t="s">
        <v>6191</v>
      </c>
      <c r="EI1" s="3" t="s">
        <v>6192</v>
      </c>
      <c r="EJ1" s="3" t="s">
        <v>6676</v>
      </c>
      <c r="EK1" s="3" t="s">
        <v>6677</v>
      </c>
      <c r="EL1" s="3" t="s">
        <v>6678</v>
      </c>
      <c r="EM1" s="3" t="s">
        <v>7162</v>
      </c>
      <c r="EN1" s="3" t="s">
        <v>7163</v>
      </c>
      <c r="EO1" s="3" t="s">
        <v>7164</v>
      </c>
      <c r="EP1" s="3" t="s">
        <v>7912</v>
      </c>
      <c r="EQ1" s="3" t="s">
        <v>7913</v>
      </c>
      <c r="ER1" s="3" t="s">
        <v>7914</v>
      </c>
      <c r="ES1" s="3" t="s">
        <v>7915</v>
      </c>
      <c r="ET1" s="3" t="s">
        <v>7916</v>
      </c>
      <c r="EU1" s="3" t="s">
        <v>7917</v>
      </c>
      <c r="EV1" s="3" t="s">
        <v>8620</v>
      </c>
      <c r="EW1" s="3" t="s">
        <v>8621</v>
      </c>
      <c r="EX1" s="3" t="s">
        <v>8622</v>
      </c>
      <c r="EY1" s="3" t="s">
        <v>2529</v>
      </c>
      <c r="EZ1" s="3" t="s">
        <v>2530</v>
      </c>
      <c r="FA1" s="3" t="s">
        <v>2531</v>
      </c>
      <c r="FB1" s="3" t="s">
        <v>5488</v>
      </c>
      <c r="FC1" s="3" t="s">
        <v>5489</v>
      </c>
      <c r="FD1" s="3" t="s">
        <v>5490</v>
      </c>
      <c r="FE1" s="3" t="s">
        <v>5491</v>
      </c>
      <c r="FF1" s="3" t="s">
        <v>5492</v>
      </c>
      <c r="FG1" s="3" t="s">
        <v>5493</v>
      </c>
      <c r="FH1" s="3" t="s">
        <v>6193</v>
      </c>
      <c r="FI1" s="3" t="s">
        <v>6194</v>
      </c>
      <c r="FJ1" s="3" t="s">
        <v>6195</v>
      </c>
      <c r="FK1" s="3" t="s">
        <v>6679</v>
      </c>
      <c r="FL1" s="3" t="s">
        <v>6680</v>
      </c>
      <c r="FM1" s="3" t="s">
        <v>6681</v>
      </c>
      <c r="FN1" s="3" t="s">
        <v>7165</v>
      </c>
      <c r="FO1" s="3" t="s">
        <v>7166</v>
      </c>
      <c r="FP1" s="3" t="s">
        <v>7167</v>
      </c>
      <c r="FQ1" s="3" t="s">
        <v>7918</v>
      </c>
      <c r="FR1" s="3" t="s">
        <v>7919</v>
      </c>
      <c r="FS1" s="3" t="s">
        <v>7920</v>
      </c>
      <c r="FT1" s="3" t="s">
        <v>7921</v>
      </c>
      <c r="FU1" s="3" t="s">
        <v>7922</v>
      </c>
      <c r="FV1" s="3" t="s">
        <v>7923</v>
      </c>
      <c r="FW1" s="3" t="s">
        <v>8623</v>
      </c>
      <c r="FX1" s="3" t="s">
        <v>8624</v>
      </c>
      <c r="FY1" s="3" t="s">
        <v>8625</v>
      </c>
      <c r="FZ1" s="3" t="s">
        <v>2532</v>
      </c>
      <c r="GA1" s="3" t="s">
        <v>2533</v>
      </c>
      <c r="GB1" s="3" t="s">
        <v>2534</v>
      </c>
      <c r="GC1" s="3" t="s">
        <v>5494</v>
      </c>
      <c r="GD1" s="3" t="s">
        <v>5495</v>
      </c>
      <c r="GE1" s="3" t="s">
        <v>5496</v>
      </c>
      <c r="GF1" s="3" t="s">
        <v>5497</v>
      </c>
      <c r="GG1" s="3" t="s">
        <v>5498</v>
      </c>
      <c r="GH1" s="3" t="s">
        <v>5499</v>
      </c>
      <c r="GI1" s="3" t="s">
        <v>6196</v>
      </c>
      <c r="GJ1" s="3" t="s">
        <v>6197</v>
      </c>
      <c r="GK1" s="3" t="s">
        <v>6198</v>
      </c>
      <c r="GL1" s="3" t="s">
        <v>6682</v>
      </c>
      <c r="GM1" s="3" t="s">
        <v>6683</v>
      </c>
      <c r="GN1" s="3" t="s">
        <v>6684</v>
      </c>
      <c r="GO1" s="3" t="s">
        <v>7168</v>
      </c>
      <c r="GP1" s="3" t="s">
        <v>7169</v>
      </c>
      <c r="GQ1" s="3" t="s">
        <v>7170</v>
      </c>
      <c r="GR1" s="3" t="s">
        <v>7924</v>
      </c>
      <c r="GS1" s="3" t="s">
        <v>7925</v>
      </c>
      <c r="GT1" s="3" t="s">
        <v>7926</v>
      </c>
      <c r="GU1" s="3" t="s">
        <v>7927</v>
      </c>
      <c r="GV1" s="3" t="s">
        <v>7928</v>
      </c>
      <c r="GW1" s="3" t="s">
        <v>7929</v>
      </c>
      <c r="GX1" s="3" t="s">
        <v>8626</v>
      </c>
      <c r="GY1" s="3" t="s">
        <v>8627</v>
      </c>
      <c r="GZ1" s="3" t="s">
        <v>8628</v>
      </c>
      <c r="HA1" s="3" t="s">
        <v>2535</v>
      </c>
      <c r="HB1" s="3" t="s">
        <v>2536</v>
      </c>
      <c r="HC1" s="3" t="s">
        <v>2537</v>
      </c>
      <c r="HD1" s="3" t="s">
        <v>5500</v>
      </c>
      <c r="HE1" s="3" t="s">
        <v>5501</v>
      </c>
      <c r="HF1" s="3" t="s">
        <v>5502</v>
      </c>
      <c r="HG1" s="3" t="s">
        <v>5503</v>
      </c>
      <c r="HH1" s="3" t="s">
        <v>5504</v>
      </c>
      <c r="HI1" s="3" t="s">
        <v>5505</v>
      </c>
      <c r="HJ1" s="3" t="s">
        <v>6199</v>
      </c>
      <c r="HK1" s="3" t="s">
        <v>6200</v>
      </c>
      <c r="HL1" s="3" t="s">
        <v>6201</v>
      </c>
      <c r="HM1" s="3" t="s">
        <v>6685</v>
      </c>
      <c r="HN1" s="3" t="s">
        <v>6686</v>
      </c>
      <c r="HO1" s="3" t="s">
        <v>6687</v>
      </c>
      <c r="HP1" s="3" t="s">
        <v>7171</v>
      </c>
      <c r="HQ1" s="3" t="s">
        <v>7172</v>
      </c>
      <c r="HR1" s="3" t="s">
        <v>7173</v>
      </c>
      <c r="HS1" s="3" t="s">
        <v>7930</v>
      </c>
      <c r="HT1" s="3" t="s">
        <v>7931</v>
      </c>
      <c r="HU1" s="3" t="s">
        <v>7932</v>
      </c>
      <c r="HV1" s="3" t="s">
        <v>7933</v>
      </c>
      <c r="HW1" s="3" t="s">
        <v>7934</v>
      </c>
      <c r="HX1" s="3" t="s">
        <v>7935</v>
      </c>
      <c r="HY1" s="3" t="s">
        <v>8629</v>
      </c>
      <c r="HZ1" s="3" t="s">
        <v>8630</v>
      </c>
      <c r="IA1" s="3" t="s">
        <v>8631</v>
      </c>
      <c r="IB1" s="3" t="s">
        <v>2538</v>
      </c>
      <c r="IC1" s="3" t="s">
        <v>2539</v>
      </c>
      <c r="ID1" s="3" t="s">
        <v>2540</v>
      </c>
      <c r="IE1" s="3" t="s">
        <v>5506</v>
      </c>
      <c r="IF1" s="3" t="s">
        <v>5507</v>
      </c>
      <c r="IG1" s="3" t="s">
        <v>5508</v>
      </c>
      <c r="IH1" s="3" t="s">
        <v>5509</v>
      </c>
      <c r="II1" s="3" t="s">
        <v>5510</v>
      </c>
      <c r="IJ1" s="3" t="s">
        <v>5511</v>
      </c>
      <c r="IK1" s="3" t="s">
        <v>6202</v>
      </c>
      <c r="IL1" s="3" t="s">
        <v>6203</v>
      </c>
      <c r="IM1" s="3" t="s">
        <v>6204</v>
      </c>
      <c r="IN1" s="3" t="s">
        <v>6688</v>
      </c>
      <c r="IO1" s="3" t="s">
        <v>6689</v>
      </c>
      <c r="IP1" s="3" t="s">
        <v>6690</v>
      </c>
      <c r="IQ1" s="3" t="s">
        <v>7174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2541</v>
      </c>
      <c r="C10" s="8" t="s">
        <v>2542</v>
      </c>
      <c r="D10" s="8" t="s">
        <v>2543</v>
      </c>
      <c r="E10" s="8" t="s">
        <v>2544</v>
      </c>
      <c r="F10" s="8" t="s">
        <v>2545</v>
      </c>
      <c r="G10" s="8" t="s">
        <v>2546</v>
      </c>
      <c r="H10" s="8" t="s">
        <v>2547</v>
      </c>
      <c r="I10" s="8" t="s">
        <v>2548</v>
      </c>
      <c r="J10" s="8" t="s">
        <v>2549</v>
      </c>
      <c r="K10" s="8" t="s">
        <v>2550</v>
      </c>
      <c r="L10" s="8" t="s">
        <v>2551</v>
      </c>
      <c r="M10" s="8" t="s">
        <v>2552</v>
      </c>
      <c r="N10" s="8" t="s">
        <v>2553</v>
      </c>
      <c r="O10" s="8" t="s">
        <v>2554</v>
      </c>
      <c r="P10" s="8" t="s">
        <v>2555</v>
      </c>
      <c r="Q10" s="8" t="s">
        <v>2556</v>
      </c>
      <c r="R10" s="8" t="s">
        <v>2557</v>
      </c>
      <c r="S10" s="8" t="s">
        <v>2558</v>
      </c>
      <c r="T10" s="8" t="s">
        <v>2559</v>
      </c>
      <c r="U10" s="8" t="s">
        <v>2560</v>
      </c>
      <c r="V10" s="8" t="s">
        <v>2561</v>
      </c>
      <c r="W10" s="8" t="s">
        <v>2562</v>
      </c>
      <c r="X10" s="8" t="s">
        <v>2563</v>
      </c>
      <c r="Y10" s="8" t="s">
        <v>2564</v>
      </c>
      <c r="Z10" s="8" t="s">
        <v>2565</v>
      </c>
      <c r="AA10" s="8" t="s">
        <v>2566</v>
      </c>
      <c r="AB10" s="8" t="s">
        <v>2567</v>
      </c>
      <c r="AC10" s="8" t="s">
        <v>2568</v>
      </c>
      <c r="AD10" s="8" t="s">
        <v>2569</v>
      </c>
      <c r="AE10" s="8" t="s">
        <v>2570</v>
      </c>
      <c r="AF10" s="8" t="s">
        <v>2571</v>
      </c>
      <c r="AG10" s="8" t="s">
        <v>2572</v>
      </c>
      <c r="AH10" s="8" t="s">
        <v>2573</v>
      </c>
      <c r="AI10" s="8" t="s">
        <v>2574</v>
      </c>
      <c r="AJ10" s="8" t="s">
        <v>2575</v>
      </c>
      <c r="AK10" s="8" t="s">
        <v>2576</v>
      </c>
      <c r="AL10" s="8" t="s">
        <v>2577</v>
      </c>
      <c r="AM10" s="8" t="s">
        <v>2578</v>
      </c>
      <c r="AN10" s="8" t="s">
        <v>2579</v>
      </c>
      <c r="AO10" s="8" t="s">
        <v>2580</v>
      </c>
      <c r="AP10" s="8" t="s">
        <v>2581</v>
      </c>
      <c r="AQ10" s="8" t="s">
        <v>2582</v>
      </c>
      <c r="AR10" s="8" t="s">
        <v>2583</v>
      </c>
      <c r="AS10" s="8" t="s">
        <v>2584</v>
      </c>
      <c r="AT10" s="8" t="s">
        <v>2585</v>
      </c>
      <c r="AU10" s="8" t="s">
        <v>2586</v>
      </c>
      <c r="AV10" s="8" t="s">
        <v>2587</v>
      </c>
      <c r="AW10" s="8" t="s">
        <v>2588</v>
      </c>
      <c r="AX10" s="8" t="s">
        <v>2589</v>
      </c>
      <c r="AY10" s="8" t="s">
        <v>2590</v>
      </c>
      <c r="AZ10" s="8" t="s">
        <v>2591</v>
      </c>
      <c r="BA10" s="8" t="s">
        <v>2592</v>
      </c>
      <c r="BB10" s="8" t="s">
        <v>2593</v>
      </c>
      <c r="BC10" s="8" t="s">
        <v>2594</v>
      </c>
      <c r="BD10" s="8" t="s">
        <v>2595</v>
      </c>
      <c r="BE10" s="8" t="s">
        <v>2596</v>
      </c>
      <c r="BF10" s="8" t="s">
        <v>2597</v>
      </c>
      <c r="BG10" s="8" t="s">
        <v>2598</v>
      </c>
      <c r="BH10" s="8" t="s">
        <v>2599</v>
      </c>
      <c r="BI10" s="8" t="s">
        <v>2600</v>
      </c>
      <c r="BJ10" s="8" t="s">
        <v>2601</v>
      </c>
      <c r="BK10" s="8" t="s">
        <v>2602</v>
      </c>
      <c r="BL10" s="8" t="s">
        <v>2603</v>
      </c>
      <c r="BM10" s="8" t="s">
        <v>2604</v>
      </c>
      <c r="BN10" s="8" t="s">
        <v>2605</v>
      </c>
      <c r="BO10" s="8" t="s">
        <v>2606</v>
      </c>
      <c r="BP10" s="8" t="s">
        <v>2607</v>
      </c>
      <c r="BQ10" s="8" t="s">
        <v>2608</v>
      </c>
      <c r="BR10" s="8" t="s">
        <v>2609</v>
      </c>
      <c r="BS10" s="8" t="s">
        <v>2610</v>
      </c>
      <c r="BT10" s="8" t="s">
        <v>2611</v>
      </c>
      <c r="BU10" s="8" t="s">
        <v>2612</v>
      </c>
      <c r="BV10" s="8" t="s">
        <v>2613</v>
      </c>
      <c r="BW10" s="8" t="s">
        <v>2614</v>
      </c>
      <c r="BX10" s="8" t="s">
        <v>2615</v>
      </c>
      <c r="BY10" s="8" t="s">
        <v>2616</v>
      </c>
      <c r="BZ10" s="8" t="s">
        <v>2617</v>
      </c>
      <c r="CA10" s="8" t="s">
        <v>2618</v>
      </c>
      <c r="CB10" s="8" t="s">
        <v>2619</v>
      </c>
      <c r="CC10" s="8" t="s">
        <v>2620</v>
      </c>
      <c r="CD10" s="8" t="s">
        <v>2621</v>
      </c>
      <c r="CE10" s="8" t="s">
        <v>2622</v>
      </c>
      <c r="CF10" s="8" t="s">
        <v>2623</v>
      </c>
      <c r="CG10" s="8" t="s">
        <v>2624</v>
      </c>
      <c r="CH10" s="8" t="s">
        <v>2625</v>
      </c>
      <c r="CI10" s="8" t="s">
        <v>2626</v>
      </c>
      <c r="CJ10" s="8" t="s">
        <v>2627</v>
      </c>
      <c r="CK10" s="8" t="s">
        <v>2628</v>
      </c>
      <c r="CL10" s="8" t="s">
        <v>2629</v>
      </c>
      <c r="CM10" s="8" t="s">
        <v>2630</v>
      </c>
      <c r="CN10" s="8" t="s">
        <v>2631</v>
      </c>
      <c r="CO10" s="8" t="s">
        <v>2632</v>
      </c>
      <c r="CP10" s="8" t="s">
        <v>2633</v>
      </c>
      <c r="CQ10" s="8" t="s">
        <v>2634</v>
      </c>
      <c r="CR10" s="8" t="s">
        <v>2635</v>
      </c>
      <c r="CS10" s="8" t="s">
        <v>2636</v>
      </c>
      <c r="CT10" s="8" t="s">
        <v>2637</v>
      </c>
      <c r="CU10" s="8" t="s">
        <v>2638</v>
      </c>
      <c r="CV10" s="8" t="s">
        <v>2639</v>
      </c>
      <c r="CW10" s="8" t="s">
        <v>2640</v>
      </c>
      <c r="CX10" s="8" t="s">
        <v>2641</v>
      </c>
      <c r="CY10" s="8" t="s">
        <v>2642</v>
      </c>
      <c r="CZ10" s="8" t="s">
        <v>2643</v>
      </c>
      <c r="DA10" s="8" t="s">
        <v>2644</v>
      </c>
      <c r="DB10" s="8" t="s">
        <v>2645</v>
      </c>
      <c r="DC10" s="8" t="s">
        <v>2646</v>
      </c>
      <c r="DD10" s="8" t="s">
        <v>2647</v>
      </c>
      <c r="DE10" s="8" t="s">
        <v>2648</v>
      </c>
      <c r="DF10" s="8" t="s">
        <v>2649</v>
      </c>
      <c r="DG10" s="8" t="s">
        <v>2650</v>
      </c>
      <c r="DH10" s="8" t="s">
        <v>2651</v>
      </c>
      <c r="DI10" s="8" t="s">
        <v>2652</v>
      </c>
      <c r="DJ10" s="8" t="s">
        <v>2653</v>
      </c>
      <c r="DK10" s="8" t="s">
        <v>2654</v>
      </c>
      <c r="DL10" s="8" t="s">
        <v>2655</v>
      </c>
      <c r="DM10" s="8" t="s">
        <v>2656</v>
      </c>
      <c r="DN10" s="8" t="s">
        <v>2657</v>
      </c>
      <c r="DO10" s="8" t="s">
        <v>2658</v>
      </c>
      <c r="DP10" s="8" t="s">
        <v>2659</v>
      </c>
      <c r="DQ10" s="8" t="s">
        <v>2660</v>
      </c>
      <c r="DR10" s="8" t="s">
        <v>2661</v>
      </c>
      <c r="DS10" s="8" t="s">
        <v>2662</v>
      </c>
      <c r="DT10" s="8" t="s">
        <v>2663</v>
      </c>
      <c r="DU10" s="8" t="s">
        <v>2664</v>
      </c>
      <c r="DV10" s="8" t="s">
        <v>2665</v>
      </c>
      <c r="DW10" s="8" t="s">
        <v>2666</v>
      </c>
      <c r="DX10" s="8" t="s">
        <v>2667</v>
      </c>
      <c r="DY10" s="8" t="s">
        <v>2668</v>
      </c>
      <c r="DZ10" s="8" t="s">
        <v>2669</v>
      </c>
      <c r="EA10" s="8" t="s">
        <v>2670</v>
      </c>
      <c r="EB10" s="8" t="s">
        <v>2671</v>
      </c>
      <c r="EC10" s="8" t="s">
        <v>2672</v>
      </c>
      <c r="ED10" s="8" t="s">
        <v>2673</v>
      </c>
      <c r="EE10" s="8" t="s">
        <v>2674</v>
      </c>
      <c r="EF10" s="8" t="s">
        <v>2675</v>
      </c>
      <c r="EG10" s="8" t="s">
        <v>2676</v>
      </c>
      <c r="EH10" s="8" t="s">
        <v>2677</v>
      </c>
      <c r="EI10" s="8" t="s">
        <v>2678</v>
      </c>
      <c r="EJ10" s="8" t="s">
        <v>2679</v>
      </c>
      <c r="EK10" s="8" t="s">
        <v>2680</v>
      </c>
      <c r="EL10" s="8" t="s">
        <v>2681</v>
      </c>
      <c r="EM10" s="8" t="s">
        <v>2682</v>
      </c>
      <c r="EN10" s="8" t="s">
        <v>2683</v>
      </c>
      <c r="EO10" s="8" t="s">
        <v>2684</v>
      </c>
      <c r="EP10" s="8" t="s">
        <v>2685</v>
      </c>
      <c r="EQ10" s="8" t="s">
        <v>2686</v>
      </c>
      <c r="ER10" s="8" t="s">
        <v>2687</v>
      </c>
      <c r="ES10" s="8" t="s">
        <v>2688</v>
      </c>
      <c r="ET10" s="8" t="s">
        <v>2689</v>
      </c>
      <c r="EU10" s="8" t="s">
        <v>2690</v>
      </c>
      <c r="EV10" s="8" t="s">
        <v>2691</v>
      </c>
      <c r="EW10" s="8" t="s">
        <v>2692</v>
      </c>
      <c r="EX10" s="8" t="s">
        <v>2693</v>
      </c>
      <c r="EY10" s="8" t="s">
        <v>2694</v>
      </c>
      <c r="EZ10" s="8" t="s">
        <v>2695</v>
      </c>
      <c r="FA10" s="8" t="s">
        <v>2696</v>
      </c>
      <c r="FB10" s="8" t="s">
        <v>2697</v>
      </c>
      <c r="FC10" s="8" t="s">
        <v>2698</v>
      </c>
      <c r="FD10" s="8" t="s">
        <v>2699</v>
      </c>
      <c r="FE10" s="8" t="s">
        <v>2700</v>
      </c>
      <c r="FF10" s="8" t="s">
        <v>2701</v>
      </c>
      <c r="FG10" s="8" t="s">
        <v>2702</v>
      </c>
      <c r="FH10" s="8" t="s">
        <v>2703</v>
      </c>
      <c r="FI10" s="8" t="s">
        <v>2704</v>
      </c>
      <c r="FJ10" s="8" t="s">
        <v>2705</v>
      </c>
      <c r="FK10" s="8" t="s">
        <v>2706</v>
      </c>
      <c r="FL10" s="8" t="s">
        <v>2707</v>
      </c>
      <c r="FM10" s="8" t="s">
        <v>2708</v>
      </c>
      <c r="FN10" s="8" t="s">
        <v>2709</v>
      </c>
      <c r="FO10" s="8" t="s">
        <v>2710</v>
      </c>
      <c r="FP10" s="8" t="s">
        <v>2711</v>
      </c>
      <c r="FQ10" s="8" t="s">
        <v>2712</v>
      </c>
      <c r="FR10" s="8" t="s">
        <v>2713</v>
      </c>
      <c r="FS10" s="8" t="s">
        <v>2714</v>
      </c>
      <c r="FT10" s="8" t="s">
        <v>2715</v>
      </c>
      <c r="FU10" s="8" t="s">
        <v>2716</v>
      </c>
      <c r="FV10" s="8" t="s">
        <v>2717</v>
      </c>
      <c r="FW10" s="8" t="s">
        <v>2718</v>
      </c>
      <c r="FX10" s="8" t="s">
        <v>2719</v>
      </c>
      <c r="FY10" s="8" t="s">
        <v>2720</v>
      </c>
      <c r="FZ10" s="8" t="s">
        <v>2721</v>
      </c>
      <c r="GA10" s="8" t="s">
        <v>2722</v>
      </c>
      <c r="GB10" s="8" t="s">
        <v>2723</v>
      </c>
      <c r="GC10" s="8" t="s">
        <v>2724</v>
      </c>
      <c r="GD10" s="8" t="s">
        <v>2725</v>
      </c>
      <c r="GE10" s="8" t="s">
        <v>2726</v>
      </c>
      <c r="GF10" s="8" t="s">
        <v>2727</v>
      </c>
      <c r="GG10" s="8" t="s">
        <v>2728</v>
      </c>
      <c r="GH10" s="8" t="s">
        <v>2729</v>
      </c>
      <c r="GI10" s="8" t="s">
        <v>2730</v>
      </c>
      <c r="GJ10" s="8" t="s">
        <v>2731</v>
      </c>
      <c r="GK10" s="8" t="s">
        <v>2732</v>
      </c>
      <c r="GL10" s="8" t="s">
        <v>2733</v>
      </c>
      <c r="GM10" s="8" t="s">
        <v>2734</v>
      </c>
      <c r="GN10" s="8" t="s">
        <v>2735</v>
      </c>
      <c r="GO10" s="8" t="s">
        <v>2736</v>
      </c>
      <c r="GP10" s="8" t="s">
        <v>2737</v>
      </c>
      <c r="GQ10" s="8" t="s">
        <v>2738</v>
      </c>
      <c r="GR10" s="8" t="s">
        <v>2739</v>
      </c>
      <c r="GS10" s="8" t="s">
        <v>2740</v>
      </c>
      <c r="GT10" s="8" t="s">
        <v>2741</v>
      </c>
      <c r="GU10" s="8" t="s">
        <v>2742</v>
      </c>
      <c r="GV10" s="8" t="s">
        <v>2743</v>
      </c>
      <c r="GW10" s="8" t="s">
        <v>2744</v>
      </c>
      <c r="GX10" s="8" t="s">
        <v>2745</v>
      </c>
      <c r="GY10" s="8" t="s">
        <v>2746</v>
      </c>
      <c r="GZ10" s="8" t="s">
        <v>2747</v>
      </c>
      <c r="HA10" s="8" t="s">
        <v>2748</v>
      </c>
      <c r="HB10" s="8" t="s">
        <v>2749</v>
      </c>
      <c r="HC10" s="8" t="s">
        <v>2750</v>
      </c>
      <c r="HD10" s="8" t="s">
        <v>2751</v>
      </c>
      <c r="HE10" s="8" t="s">
        <v>2752</v>
      </c>
      <c r="HF10" s="8" t="s">
        <v>2753</v>
      </c>
      <c r="HG10" s="8" t="s">
        <v>2754</v>
      </c>
      <c r="HH10" s="8" t="s">
        <v>2755</v>
      </c>
      <c r="HI10" s="8" t="s">
        <v>2756</v>
      </c>
      <c r="HJ10" s="8" t="s">
        <v>2757</v>
      </c>
      <c r="HK10" s="8" t="s">
        <v>2758</v>
      </c>
      <c r="HL10" s="8" t="s">
        <v>2759</v>
      </c>
      <c r="HM10" s="8" t="s">
        <v>2760</v>
      </c>
      <c r="HN10" s="8" t="s">
        <v>2761</v>
      </c>
      <c r="HO10" s="8" t="s">
        <v>2762</v>
      </c>
      <c r="HP10" s="8" t="s">
        <v>2763</v>
      </c>
      <c r="HQ10" s="8" t="s">
        <v>2764</v>
      </c>
      <c r="HR10" s="8" t="s">
        <v>2765</v>
      </c>
      <c r="HS10" s="8" t="s">
        <v>2766</v>
      </c>
      <c r="HT10" s="8" t="s">
        <v>2767</v>
      </c>
      <c r="HU10" s="8" t="s">
        <v>2768</v>
      </c>
      <c r="HV10" s="8" t="s">
        <v>2769</v>
      </c>
      <c r="HW10" s="8" t="s">
        <v>2770</v>
      </c>
      <c r="HX10" s="8" t="s">
        <v>2771</v>
      </c>
      <c r="HY10" s="8" t="s">
        <v>2772</v>
      </c>
      <c r="HZ10" s="8" t="s">
        <v>2773</v>
      </c>
      <c r="IA10" s="8" t="s">
        <v>2774</v>
      </c>
      <c r="IB10" s="8" t="s">
        <v>2775</v>
      </c>
      <c r="IC10" s="8" t="s">
        <v>2776</v>
      </c>
      <c r="ID10" s="8" t="s">
        <v>2777</v>
      </c>
      <c r="IE10" s="8" t="s">
        <v>2778</v>
      </c>
      <c r="IF10" s="8" t="s">
        <v>2779</v>
      </c>
      <c r="IG10" s="8" t="s">
        <v>2780</v>
      </c>
      <c r="IH10" s="8" t="s">
        <v>2781</v>
      </c>
      <c r="II10" s="8" t="s">
        <v>2782</v>
      </c>
      <c r="IJ10" s="8" t="s">
        <v>2783</v>
      </c>
      <c r="IK10" s="8" t="s">
        <v>2784</v>
      </c>
      <c r="IL10" s="8" t="s">
        <v>2785</v>
      </c>
      <c r="IM10" s="8" t="s">
        <v>2786</v>
      </c>
      <c r="IN10" s="8" t="s">
        <v>2787</v>
      </c>
      <c r="IO10" s="8" t="s">
        <v>2788</v>
      </c>
      <c r="IP10" s="8" t="s">
        <v>2789</v>
      </c>
      <c r="IQ10" s="8" t="s">
        <v>2790</v>
      </c>
    </row>
    <row r="11" spans="1:251">
      <c r="A11" s="10">
        <v>42036</v>
      </c>
      <c r="B11" s="9">
        <v>1.206</v>
      </c>
      <c r="C11" s="9">
        <v>0.754</v>
      </c>
      <c r="D11" s="9">
        <v>0.45300000000000001</v>
      </c>
      <c r="E11" s="9">
        <v>0.69799999999999995</v>
      </c>
      <c r="F11" s="9">
        <v>0.27200000000000002</v>
      </c>
      <c r="G11" s="9">
        <v>0.42699999999999999</v>
      </c>
      <c r="H11" s="9">
        <v>1.3759999999999999</v>
      </c>
      <c r="I11" s="9">
        <v>0.93100000000000005</v>
      </c>
      <c r="J11" s="9">
        <v>0.44600000000000001</v>
      </c>
      <c r="K11" s="9">
        <v>0.28000000000000003</v>
      </c>
      <c r="L11" s="9">
        <v>0.28000000000000003</v>
      </c>
      <c r="M11" s="9">
        <v>0</v>
      </c>
      <c r="N11" s="9">
        <v>0.28000000000000003</v>
      </c>
      <c r="O11" s="9">
        <v>0.28000000000000003</v>
      </c>
      <c r="P11" s="9">
        <v>0</v>
      </c>
      <c r="Q11" s="9">
        <v>0</v>
      </c>
      <c r="R11" s="9">
        <v>0</v>
      </c>
      <c r="S11" s="9">
        <v>0</v>
      </c>
      <c r="T11" s="9">
        <v>1</v>
      </c>
      <c r="U11" s="9">
        <v>0.50600000000000001</v>
      </c>
      <c r="V11" s="9">
        <v>0.49399999999999999</v>
      </c>
      <c r="W11" s="9">
        <v>1</v>
      </c>
      <c r="X11" s="9">
        <v>0.50600000000000001</v>
      </c>
      <c r="Y11" s="9">
        <v>0.49399999999999999</v>
      </c>
      <c r="Z11" s="9">
        <v>0.26</v>
      </c>
      <c r="AA11" s="9">
        <v>0.26</v>
      </c>
      <c r="AB11" s="9">
        <v>0</v>
      </c>
      <c r="AC11" s="9">
        <v>0.48299999999999998</v>
      </c>
      <c r="AD11" s="9">
        <v>0.246</v>
      </c>
      <c r="AE11" s="9">
        <v>0.23599999999999999</v>
      </c>
      <c r="AF11" s="9">
        <v>0.25800000000000001</v>
      </c>
      <c r="AG11" s="9">
        <v>0</v>
      </c>
      <c r="AH11" s="9">
        <v>0.25800000000000001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1.349</v>
      </c>
      <c r="AV11" s="9">
        <v>1.1599999999999999</v>
      </c>
      <c r="AW11" s="9">
        <v>0.189</v>
      </c>
      <c r="AX11" s="9">
        <v>1.149</v>
      </c>
      <c r="AY11" s="9">
        <v>0.96</v>
      </c>
      <c r="AZ11" s="9">
        <v>0.189</v>
      </c>
      <c r="BA11" s="9">
        <v>0.217</v>
      </c>
      <c r="BB11" s="9">
        <v>0.217</v>
      </c>
      <c r="BC11" s="9">
        <v>0</v>
      </c>
      <c r="BD11" s="9">
        <v>0</v>
      </c>
      <c r="BE11" s="9">
        <v>0</v>
      </c>
      <c r="BF11" s="9">
        <v>0</v>
      </c>
      <c r="BG11" s="9">
        <v>0.48</v>
      </c>
      <c r="BH11" s="9">
        <v>0.29099999999999998</v>
      </c>
      <c r="BI11" s="9">
        <v>0.189</v>
      </c>
      <c r="BJ11" s="9">
        <v>0.45200000000000001</v>
      </c>
      <c r="BK11" s="9">
        <v>0.45200000000000001</v>
      </c>
      <c r="BL11" s="9">
        <v>0</v>
      </c>
      <c r="BM11" s="9">
        <v>0.2</v>
      </c>
      <c r="BN11" s="9">
        <v>0.2</v>
      </c>
      <c r="BO11" s="9">
        <v>0</v>
      </c>
      <c r="BP11" s="9">
        <v>0</v>
      </c>
      <c r="BQ11" s="9">
        <v>0</v>
      </c>
      <c r="BR11" s="9">
        <v>0</v>
      </c>
      <c r="BS11" s="9">
        <v>0.2</v>
      </c>
      <c r="BT11" s="9">
        <v>0.2</v>
      </c>
      <c r="BU11" s="9">
        <v>0</v>
      </c>
      <c r="BV11" s="9">
        <v>1.0349999999999999</v>
      </c>
      <c r="BW11" s="9">
        <v>0.44600000000000001</v>
      </c>
      <c r="BX11" s="9">
        <v>0.59</v>
      </c>
      <c r="BY11" s="9">
        <v>1.0349999999999999</v>
      </c>
      <c r="BZ11" s="9">
        <v>0.44600000000000001</v>
      </c>
      <c r="CA11" s="9">
        <v>0.59</v>
      </c>
      <c r="CB11" s="9">
        <v>0.20799999999999999</v>
      </c>
      <c r="CC11" s="9">
        <v>0.20799999999999999</v>
      </c>
      <c r="CD11" s="9">
        <v>0</v>
      </c>
      <c r="CE11" s="9">
        <v>0.33200000000000002</v>
      </c>
      <c r="CF11" s="9">
        <v>0</v>
      </c>
      <c r="CG11" s="9">
        <v>0.33200000000000002</v>
      </c>
      <c r="CH11" s="9">
        <v>0.25800000000000001</v>
      </c>
      <c r="CI11" s="9">
        <v>0</v>
      </c>
      <c r="CJ11" s="9">
        <v>0.25800000000000001</v>
      </c>
      <c r="CK11" s="9">
        <v>0</v>
      </c>
      <c r="CL11" s="9">
        <v>0</v>
      </c>
      <c r="CM11" s="9">
        <v>0</v>
      </c>
      <c r="CN11" s="9">
        <v>0.23799999999999999</v>
      </c>
      <c r="CO11" s="9">
        <v>0.23799999999999999</v>
      </c>
      <c r="CP11" s="9">
        <v>0</v>
      </c>
      <c r="CQ11" s="9">
        <v>0.23799999999999999</v>
      </c>
      <c r="CR11" s="9">
        <v>0.23799999999999999</v>
      </c>
      <c r="CS11" s="9">
        <v>0</v>
      </c>
      <c r="CT11" s="9">
        <v>0</v>
      </c>
      <c r="CU11" s="9">
        <v>0</v>
      </c>
      <c r="CV11" s="9">
        <v>0</v>
      </c>
      <c r="CW11" s="9">
        <v>1.3049999999999999</v>
      </c>
      <c r="CX11" s="9">
        <v>0.57799999999999996</v>
      </c>
      <c r="CY11" s="9">
        <v>0.72799999999999998</v>
      </c>
      <c r="CZ11" s="9">
        <v>1.3049999999999999</v>
      </c>
      <c r="DA11" s="9">
        <v>0.57799999999999996</v>
      </c>
      <c r="DB11" s="9">
        <v>0.72799999999999998</v>
      </c>
      <c r="DC11" s="9">
        <v>1.1040000000000001</v>
      </c>
      <c r="DD11" s="9">
        <v>0.57799999999999996</v>
      </c>
      <c r="DE11" s="9">
        <v>0.52700000000000002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0.20100000000000001</v>
      </c>
      <c r="DM11" s="9">
        <v>0</v>
      </c>
      <c r="DN11" s="9">
        <v>0.20100000000000001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3.1240000000000001</v>
      </c>
      <c r="DY11" s="9">
        <v>1.7629999999999999</v>
      </c>
      <c r="DZ11" s="9">
        <v>1.361</v>
      </c>
      <c r="EA11" s="9">
        <v>3.1240000000000001</v>
      </c>
      <c r="EB11" s="9">
        <v>1.7629999999999999</v>
      </c>
      <c r="EC11" s="9">
        <v>1.361</v>
      </c>
      <c r="ED11" s="9">
        <v>1.617</v>
      </c>
      <c r="EE11" s="9">
        <v>0.71</v>
      </c>
      <c r="EF11" s="9">
        <v>0.90600000000000003</v>
      </c>
      <c r="EG11" s="9">
        <v>0.78200000000000003</v>
      </c>
      <c r="EH11" s="9">
        <v>0.53100000000000003</v>
      </c>
      <c r="EI11" s="9">
        <v>0.251</v>
      </c>
      <c r="EJ11" s="9">
        <v>0</v>
      </c>
      <c r="EK11" s="9">
        <v>0</v>
      </c>
      <c r="EL11" s="9">
        <v>0</v>
      </c>
      <c r="EM11" s="9">
        <v>0.46600000000000003</v>
      </c>
      <c r="EN11" s="9">
        <v>0.26300000000000001</v>
      </c>
      <c r="EO11" s="9">
        <v>0.20300000000000001</v>
      </c>
      <c r="EP11" s="9">
        <v>0.25900000000000001</v>
      </c>
      <c r="EQ11" s="9">
        <v>0.25900000000000001</v>
      </c>
      <c r="ER11" s="9">
        <v>0</v>
      </c>
      <c r="ES11" s="9">
        <v>0.25900000000000001</v>
      </c>
      <c r="ET11" s="9">
        <v>0.25900000000000001</v>
      </c>
      <c r="EU11" s="9">
        <v>0</v>
      </c>
      <c r="EV11" s="9">
        <v>0</v>
      </c>
      <c r="EW11" s="9">
        <v>0</v>
      </c>
      <c r="EX11" s="9">
        <v>0</v>
      </c>
      <c r="EY11" s="9">
        <v>5.9950000000000001</v>
      </c>
      <c r="EZ11" s="9">
        <v>2.8239999999999998</v>
      </c>
      <c r="FA11" s="9">
        <v>3.1709999999999998</v>
      </c>
      <c r="FB11" s="9">
        <v>5.9950000000000001</v>
      </c>
      <c r="FC11" s="9">
        <v>2.8239999999999998</v>
      </c>
      <c r="FD11" s="9">
        <v>3.1709999999999998</v>
      </c>
      <c r="FE11" s="9">
        <v>2.6219999999999999</v>
      </c>
      <c r="FF11" s="9">
        <v>1.514</v>
      </c>
      <c r="FG11" s="9">
        <v>1.109</v>
      </c>
      <c r="FH11" s="9">
        <v>0.47</v>
      </c>
      <c r="FI11" s="9">
        <v>0.219</v>
      </c>
      <c r="FJ11" s="9">
        <v>0.251</v>
      </c>
      <c r="FK11" s="9">
        <v>1.444</v>
      </c>
      <c r="FL11" s="9">
        <v>0.59099999999999997</v>
      </c>
      <c r="FM11" s="9">
        <v>0.85299999999999998</v>
      </c>
      <c r="FN11" s="9">
        <v>0.48799999999999999</v>
      </c>
      <c r="FO11" s="9">
        <v>0.26300000000000001</v>
      </c>
      <c r="FP11" s="9">
        <v>0.22600000000000001</v>
      </c>
      <c r="FQ11" s="9">
        <v>0.97099999999999997</v>
      </c>
      <c r="FR11" s="9">
        <v>0.23799999999999999</v>
      </c>
      <c r="FS11" s="9">
        <v>0.73299999999999998</v>
      </c>
      <c r="FT11" s="9">
        <v>0.97099999999999997</v>
      </c>
      <c r="FU11" s="9">
        <v>0.23799999999999999</v>
      </c>
      <c r="FV11" s="9">
        <v>0.73299999999999998</v>
      </c>
      <c r="FW11" s="9">
        <v>0</v>
      </c>
      <c r="FX11" s="9">
        <v>0</v>
      </c>
      <c r="FY11" s="9">
        <v>0</v>
      </c>
      <c r="FZ11" s="9">
        <v>80.766999999999996</v>
      </c>
      <c r="GA11" s="9">
        <v>45.423999999999999</v>
      </c>
      <c r="GB11" s="9">
        <v>35.344000000000001</v>
      </c>
      <c r="GC11" s="9">
        <v>79.257999999999996</v>
      </c>
      <c r="GD11" s="9">
        <v>44.168999999999997</v>
      </c>
      <c r="GE11" s="9">
        <v>35.088999999999999</v>
      </c>
      <c r="GF11" s="9">
        <v>26.855</v>
      </c>
      <c r="GG11" s="9">
        <v>14.933</v>
      </c>
      <c r="GH11" s="9">
        <v>11.923</v>
      </c>
      <c r="GI11" s="9">
        <v>13.522</v>
      </c>
      <c r="GJ11" s="9">
        <v>7.0170000000000003</v>
      </c>
      <c r="GK11" s="9">
        <v>6.5049999999999999</v>
      </c>
      <c r="GL11" s="9">
        <v>18.581</v>
      </c>
      <c r="GM11" s="9">
        <v>10.416</v>
      </c>
      <c r="GN11" s="9">
        <v>8.1649999999999991</v>
      </c>
      <c r="GO11" s="9">
        <v>11.914</v>
      </c>
      <c r="GP11" s="9">
        <v>6.7359999999999998</v>
      </c>
      <c r="GQ11" s="9">
        <v>5.1779999999999999</v>
      </c>
      <c r="GR11" s="9">
        <v>9.8949999999999996</v>
      </c>
      <c r="GS11" s="9">
        <v>6.3220000000000001</v>
      </c>
      <c r="GT11" s="9">
        <v>3.5739999999999998</v>
      </c>
      <c r="GU11" s="9">
        <v>8.3859999999999992</v>
      </c>
      <c r="GV11" s="9">
        <v>5.0670000000000002</v>
      </c>
      <c r="GW11" s="9">
        <v>3.319</v>
      </c>
      <c r="GX11" s="9">
        <v>1.5089999999999999</v>
      </c>
      <c r="GY11" s="9">
        <v>1.254</v>
      </c>
      <c r="GZ11" s="9">
        <v>0.255</v>
      </c>
      <c r="HA11" s="9">
        <v>72.162000000000006</v>
      </c>
      <c r="HB11" s="9">
        <v>40.798999999999999</v>
      </c>
      <c r="HC11" s="9">
        <v>31.363</v>
      </c>
      <c r="HD11" s="9">
        <v>70.908000000000001</v>
      </c>
      <c r="HE11" s="9">
        <v>39.545000000000002</v>
      </c>
      <c r="HF11" s="9">
        <v>31.363</v>
      </c>
      <c r="HG11" s="9">
        <v>23.626000000000001</v>
      </c>
      <c r="HH11" s="9">
        <v>13.132999999999999</v>
      </c>
      <c r="HI11" s="9">
        <v>10.492000000000001</v>
      </c>
      <c r="HJ11" s="9">
        <v>12.356999999999999</v>
      </c>
      <c r="HK11" s="9">
        <v>6.218</v>
      </c>
      <c r="HL11" s="9">
        <v>6.1390000000000002</v>
      </c>
      <c r="HM11" s="9">
        <v>16.623000000000001</v>
      </c>
      <c r="HN11" s="9">
        <v>9.6839999999999993</v>
      </c>
      <c r="HO11" s="9">
        <v>6.9390000000000001</v>
      </c>
      <c r="HP11" s="9">
        <v>10.721</v>
      </c>
      <c r="HQ11" s="9">
        <v>6.0270000000000001</v>
      </c>
      <c r="HR11" s="9">
        <v>4.694</v>
      </c>
      <c r="HS11" s="9">
        <v>8.8360000000000003</v>
      </c>
      <c r="HT11" s="9">
        <v>5.7370000000000001</v>
      </c>
      <c r="HU11" s="9">
        <v>3.0990000000000002</v>
      </c>
      <c r="HV11" s="9">
        <v>7.5810000000000004</v>
      </c>
      <c r="HW11" s="9">
        <v>4.4829999999999997</v>
      </c>
      <c r="HX11" s="9">
        <v>3.0990000000000002</v>
      </c>
      <c r="HY11" s="9">
        <v>1.254</v>
      </c>
      <c r="HZ11" s="9">
        <v>1.254</v>
      </c>
      <c r="IA11" s="9">
        <v>0</v>
      </c>
      <c r="IB11" s="9">
        <v>16.443999999999999</v>
      </c>
      <c r="IC11" s="9">
        <v>10.073</v>
      </c>
      <c r="ID11" s="9">
        <v>6.37</v>
      </c>
      <c r="IE11" s="9">
        <v>16.216000000000001</v>
      </c>
      <c r="IF11" s="9">
        <v>9.8450000000000006</v>
      </c>
      <c r="IG11" s="9">
        <v>6.37</v>
      </c>
      <c r="IH11" s="9">
        <v>8.0830000000000002</v>
      </c>
      <c r="II11" s="9">
        <v>4.7930000000000001</v>
      </c>
      <c r="IJ11" s="9">
        <v>3.2890000000000001</v>
      </c>
      <c r="IK11" s="9">
        <v>1.24</v>
      </c>
      <c r="IL11" s="9">
        <v>0.41699999999999998</v>
      </c>
      <c r="IM11" s="9">
        <v>0.82399999999999995</v>
      </c>
      <c r="IN11" s="9">
        <v>4.657</v>
      </c>
      <c r="IO11" s="9">
        <v>3.4689999999999999</v>
      </c>
      <c r="IP11" s="9">
        <v>1.1879999999999999</v>
      </c>
      <c r="IQ11" s="9">
        <v>1.4</v>
      </c>
    </row>
    <row r="12" spans="1:251">
      <c r="A12" s="10">
        <v>42401</v>
      </c>
      <c r="B12" s="9">
        <v>1.9910000000000001</v>
      </c>
      <c r="C12" s="9">
        <v>1.728</v>
      </c>
      <c r="D12" s="9">
        <v>0.26200000000000001</v>
      </c>
      <c r="E12" s="9">
        <v>0.98899999999999999</v>
      </c>
      <c r="F12" s="9">
        <v>0.98899999999999999</v>
      </c>
      <c r="G12" s="9">
        <v>0</v>
      </c>
      <c r="H12" s="9">
        <v>0.66800000000000004</v>
      </c>
      <c r="I12" s="9">
        <v>0.66800000000000004</v>
      </c>
      <c r="J12" s="9">
        <v>0</v>
      </c>
      <c r="K12" s="9">
        <v>1.0840000000000001</v>
      </c>
      <c r="L12" s="9">
        <v>0.83</v>
      </c>
      <c r="M12" s="9">
        <v>0.254</v>
      </c>
      <c r="N12" s="9">
        <v>1.0840000000000001</v>
      </c>
      <c r="O12" s="9">
        <v>0.83</v>
      </c>
      <c r="P12" s="9">
        <v>0.254</v>
      </c>
      <c r="Q12" s="9">
        <v>0</v>
      </c>
      <c r="R12" s="9">
        <v>0</v>
      </c>
      <c r="S12" s="9">
        <v>0</v>
      </c>
      <c r="T12" s="9">
        <v>0.55100000000000005</v>
      </c>
      <c r="U12" s="9">
        <v>0.23799999999999999</v>
      </c>
      <c r="V12" s="9">
        <v>0.313</v>
      </c>
      <c r="W12" s="9">
        <v>0.55100000000000005</v>
      </c>
      <c r="X12" s="9">
        <v>0.23799999999999999</v>
      </c>
      <c r="Y12" s="9">
        <v>0.313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0.55100000000000005</v>
      </c>
      <c r="AG12" s="9">
        <v>0.23799999999999999</v>
      </c>
      <c r="AH12" s="9">
        <v>0.313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2.6070000000000002</v>
      </c>
      <c r="AV12" s="9">
        <v>0</v>
      </c>
      <c r="AW12" s="9">
        <v>2.6070000000000002</v>
      </c>
      <c r="AX12" s="9">
        <v>2.448</v>
      </c>
      <c r="AY12" s="9">
        <v>0</v>
      </c>
      <c r="AZ12" s="9">
        <v>2.448</v>
      </c>
      <c r="BA12" s="9">
        <v>1.3759999999999999</v>
      </c>
      <c r="BB12" s="9">
        <v>0</v>
      </c>
      <c r="BC12" s="9">
        <v>1.3759999999999999</v>
      </c>
      <c r="BD12" s="9">
        <v>0.53800000000000003</v>
      </c>
      <c r="BE12" s="9">
        <v>0</v>
      </c>
      <c r="BF12" s="9">
        <v>0.53800000000000003</v>
      </c>
      <c r="BG12" s="9">
        <v>0.28899999999999998</v>
      </c>
      <c r="BH12" s="9">
        <v>0</v>
      </c>
      <c r="BI12" s="9">
        <v>0.28899999999999998</v>
      </c>
      <c r="BJ12" s="9">
        <v>0.245</v>
      </c>
      <c r="BK12" s="9">
        <v>0</v>
      </c>
      <c r="BL12" s="9">
        <v>0.245</v>
      </c>
      <c r="BM12" s="9">
        <v>0.159</v>
      </c>
      <c r="BN12" s="9">
        <v>0</v>
      </c>
      <c r="BO12" s="9">
        <v>0.159</v>
      </c>
      <c r="BP12" s="9">
        <v>0</v>
      </c>
      <c r="BQ12" s="9">
        <v>0</v>
      </c>
      <c r="BR12" s="9">
        <v>0</v>
      </c>
      <c r="BS12" s="9">
        <v>0.159</v>
      </c>
      <c r="BT12" s="9">
        <v>0</v>
      </c>
      <c r="BU12" s="9">
        <v>0.159</v>
      </c>
      <c r="BV12" s="9">
        <v>0.26100000000000001</v>
      </c>
      <c r="BW12" s="9">
        <v>0</v>
      </c>
      <c r="BX12" s="9">
        <v>0.26100000000000001</v>
      </c>
      <c r="BY12" s="9">
        <v>0.26100000000000001</v>
      </c>
      <c r="BZ12" s="9">
        <v>0</v>
      </c>
      <c r="CA12" s="9">
        <v>0.26100000000000001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0.26100000000000001</v>
      </c>
      <c r="CI12" s="9">
        <v>0</v>
      </c>
      <c r="CJ12" s="9">
        <v>0.26100000000000001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0.85699999999999998</v>
      </c>
      <c r="CX12" s="9">
        <v>0.30499999999999999</v>
      </c>
      <c r="CY12" s="9">
        <v>0.55200000000000005</v>
      </c>
      <c r="CZ12" s="9">
        <v>0.85699999999999998</v>
      </c>
      <c r="DA12" s="9">
        <v>0.30499999999999999</v>
      </c>
      <c r="DB12" s="9">
        <v>0.55200000000000005</v>
      </c>
      <c r="DC12" s="9">
        <v>0.316</v>
      </c>
      <c r="DD12" s="9">
        <v>0</v>
      </c>
      <c r="DE12" s="9">
        <v>0.316</v>
      </c>
      <c r="DF12" s="9">
        <v>0.30499999999999999</v>
      </c>
      <c r="DG12" s="9">
        <v>0.30499999999999999</v>
      </c>
      <c r="DH12" s="9">
        <v>0</v>
      </c>
      <c r="DI12" s="9">
        <v>0</v>
      </c>
      <c r="DJ12" s="9">
        <v>0</v>
      </c>
      <c r="DK12" s="9">
        <v>0</v>
      </c>
      <c r="DL12" s="9">
        <v>0.23699999999999999</v>
      </c>
      <c r="DM12" s="9">
        <v>0</v>
      </c>
      <c r="DN12" s="9">
        <v>0.23699999999999999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6.4630000000000001</v>
      </c>
      <c r="DY12" s="9">
        <v>2.6640000000000001</v>
      </c>
      <c r="DZ12" s="9">
        <v>3.7989999999999999</v>
      </c>
      <c r="EA12" s="9">
        <v>6.4630000000000001</v>
      </c>
      <c r="EB12" s="9">
        <v>2.6640000000000001</v>
      </c>
      <c r="EC12" s="9">
        <v>3.7989999999999999</v>
      </c>
      <c r="ED12" s="9">
        <v>0.191</v>
      </c>
      <c r="EE12" s="9">
        <v>0</v>
      </c>
      <c r="EF12" s="9">
        <v>0.191</v>
      </c>
      <c r="EG12" s="9">
        <v>1.9259999999999999</v>
      </c>
      <c r="EH12" s="9">
        <v>0.31</v>
      </c>
      <c r="EI12" s="9">
        <v>1.6160000000000001</v>
      </c>
      <c r="EJ12" s="9">
        <v>2.3410000000000002</v>
      </c>
      <c r="EK12" s="9">
        <v>1.1459999999999999</v>
      </c>
      <c r="EL12" s="9">
        <v>1.1950000000000001</v>
      </c>
      <c r="EM12" s="9">
        <v>0.47</v>
      </c>
      <c r="EN12" s="9">
        <v>0.216</v>
      </c>
      <c r="EO12" s="9">
        <v>0.254</v>
      </c>
      <c r="EP12" s="9">
        <v>1.5349999999999999</v>
      </c>
      <c r="EQ12" s="9">
        <v>0.99099999999999999</v>
      </c>
      <c r="ER12" s="9">
        <v>0.54300000000000004</v>
      </c>
      <c r="ES12" s="9">
        <v>1.5349999999999999</v>
      </c>
      <c r="ET12" s="9">
        <v>0.99099999999999999</v>
      </c>
      <c r="EU12" s="9">
        <v>0.54300000000000004</v>
      </c>
      <c r="EV12" s="9">
        <v>0</v>
      </c>
      <c r="EW12" s="9">
        <v>0</v>
      </c>
      <c r="EX12" s="9">
        <v>0</v>
      </c>
      <c r="EY12" s="9">
        <v>3.3450000000000002</v>
      </c>
      <c r="EZ12" s="9">
        <v>1.081</v>
      </c>
      <c r="FA12" s="9">
        <v>2.2629999999999999</v>
      </c>
      <c r="FB12" s="9">
        <v>3.1040000000000001</v>
      </c>
      <c r="FC12" s="9">
        <v>0.84</v>
      </c>
      <c r="FD12" s="9">
        <v>2.2629999999999999</v>
      </c>
      <c r="FE12" s="9">
        <v>0.72899999999999998</v>
      </c>
      <c r="FF12" s="9">
        <v>0</v>
      </c>
      <c r="FG12" s="9">
        <v>0.72899999999999998</v>
      </c>
      <c r="FH12" s="9">
        <v>1.1020000000000001</v>
      </c>
      <c r="FI12" s="9">
        <v>0.30499999999999999</v>
      </c>
      <c r="FJ12" s="9">
        <v>0.79700000000000004</v>
      </c>
      <c r="FK12" s="9">
        <v>0.754</v>
      </c>
      <c r="FL12" s="9">
        <v>0.25900000000000001</v>
      </c>
      <c r="FM12" s="9">
        <v>0.496</v>
      </c>
      <c r="FN12" s="9">
        <v>0.27700000000000002</v>
      </c>
      <c r="FO12" s="9">
        <v>0.27700000000000002</v>
      </c>
      <c r="FP12" s="9">
        <v>0</v>
      </c>
      <c r="FQ12" s="9">
        <v>0.48299999999999998</v>
      </c>
      <c r="FR12" s="9">
        <v>0.24099999999999999</v>
      </c>
      <c r="FS12" s="9">
        <v>0.24199999999999999</v>
      </c>
      <c r="FT12" s="9">
        <v>0.24199999999999999</v>
      </c>
      <c r="FU12" s="9">
        <v>0</v>
      </c>
      <c r="FV12" s="9">
        <v>0.24199999999999999</v>
      </c>
      <c r="FW12" s="9">
        <v>0.24099999999999999</v>
      </c>
      <c r="FX12" s="9">
        <v>0.24099999999999999</v>
      </c>
      <c r="FY12" s="9">
        <v>0</v>
      </c>
      <c r="FZ12" s="9">
        <v>83.840999999999994</v>
      </c>
      <c r="GA12" s="9">
        <v>48.755000000000003</v>
      </c>
      <c r="GB12" s="9">
        <v>35.085999999999999</v>
      </c>
      <c r="GC12" s="9">
        <v>83.206999999999994</v>
      </c>
      <c r="GD12" s="9">
        <v>48.121000000000002</v>
      </c>
      <c r="GE12" s="9">
        <v>35.085999999999999</v>
      </c>
      <c r="GF12" s="9">
        <v>27.757000000000001</v>
      </c>
      <c r="GG12" s="9">
        <v>18.625</v>
      </c>
      <c r="GH12" s="9">
        <v>9.1319999999999997</v>
      </c>
      <c r="GI12" s="9">
        <v>20.946000000000002</v>
      </c>
      <c r="GJ12" s="9">
        <v>11.872</v>
      </c>
      <c r="GK12" s="9">
        <v>9.0749999999999993</v>
      </c>
      <c r="GL12" s="9">
        <v>13.893000000000001</v>
      </c>
      <c r="GM12" s="9">
        <v>4.9589999999999996</v>
      </c>
      <c r="GN12" s="9">
        <v>8.9329999999999998</v>
      </c>
      <c r="GO12" s="9">
        <v>13.112</v>
      </c>
      <c r="GP12" s="9">
        <v>7.5469999999999997</v>
      </c>
      <c r="GQ12" s="9">
        <v>5.5650000000000004</v>
      </c>
      <c r="GR12" s="9">
        <v>8.1319999999999997</v>
      </c>
      <c r="GS12" s="9">
        <v>5.7519999999999998</v>
      </c>
      <c r="GT12" s="9">
        <v>2.3809999999999998</v>
      </c>
      <c r="GU12" s="9">
        <v>7.4989999999999997</v>
      </c>
      <c r="GV12" s="9">
        <v>5.1180000000000003</v>
      </c>
      <c r="GW12" s="9">
        <v>2.3809999999999998</v>
      </c>
      <c r="GX12" s="9">
        <v>0.63400000000000001</v>
      </c>
      <c r="GY12" s="9">
        <v>0.63400000000000001</v>
      </c>
      <c r="GZ12" s="9">
        <v>0</v>
      </c>
      <c r="HA12" s="9">
        <v>76.09</v>
      </c>
      <c r="HB12" s="9">
        <v>43.933</v>
      </c>
      <c r="HC12" s="9">
        <v>32.156999999999996</v>
      </c>
      <c r="HD12" s="9">
        <v>75.456000000000003</v>
      </c>
      <c r="HE12" s="9">
        <v>43.298999999999999</v>
      </c>
      <c r="HF12" s="9">
        <v>32.156999999999996</v>
      </c>
      <c r="HG12" s="9">
        <v>24.606000000000002</v>
      </c>
      <c r="HH12" s="9">
        <v>16.809999999999999</v>
      </c>
      <c r="HI12" s="9">
        <v>7.7960000000000003</v>
      </c>
      <c r="HJ12" s="9">
        <v>19.210999999999999</v>
      </c>
      <c r="HK12" s="9">
        <v>10.493</v>
      </c>
      <c r="HL12" s="9">
        <v>8.718</v>
      </c>
      <c r="HM12" s="9">
        <v>13</v>
      </c>
      <c r="HN12" s="9">
        <v>4.9589999999999996</v>
      </c>
      <c r="HO12" s="9">
        <v>8.0410000000000004</v>
      </c>
      <c r="HP12" s="9">
        <v>12.067</v>
      </c>
      <c r="HQ12" s="9">
        <v>6.8460000000000001</v>
      </c>
      <c r="HR12" s="9">
        <v>5.2220000000000004</v>
      </c>
      <c r="HS12" s="9">
        <v>7.2060000000000004</v>
      </c>
      <c r="HT12" s="9">
        <v>4.8250000000000002</v>
      </c>
      <c r="HU12" s="9">
        <v>2.3809999999999998</v>
      </c>
      <c r="HV12" s="9">
        <v>6.5720000000000001</v>
      </c>
      <c r="HW12" s="9">
        <v>4.1909999999999998</v>
      </c>
      <c r="HX12" s="9">
        <v>2.3809999999999998</v>
      </c>
      <c r="HY12" s="9">
        <v>0.63400000000000001</v>
      </c>
      <c r="HZ12" s="9">
        <v>0.63400000000000001</v>
      </c>
      <c r="IA12" s="9">
        <v>0</v>
      </c>
      <c r="IB12" s="9">
        <v>15.365</v>
      </c>
      <c r="IC12" s="9">
        <v>7.9169999999999998</v>
      </c>
      <c r="ID12" s="9">
        <v>7.4480000000000004</v>
      </c>
      <c r="IE12" s="9">
        <v>15.061999999999999</v>
      </c>
      <c r="IF12" s="9">
        <v>7.6150000000000002</v>
      </c>
      <c r="IG12" s="9">
        <v>7.4480000000000004</v>
      </c>
      <c r="IH12" s="9">
        <v>4.1929999999999996</v>
      </c>
      <c r="II12" s="9">
        <v>3.0169999999999999</v>
      </c>
      <c r="IJ12" s="9">
        <v>1.1759999999999999</v>
      </c>
      <c r="IK12" s="9">
        <v>4.3940000000000001</v>
      </c>
      <c r="IL12" s="9">
        <v>1.619</v>
      </c>
      <c r="IM12" s="9">
        <v>2.7749999999999999</v>
      </c>
      <c r="IN12" s="9">
        <v>2.6829999999999998</v>
      </c>
      <c r="IO12" s="9">
        <v>1.3160000000000001</v>
      </c>
      <c r="IP12" s="9">
        <v>1.3680000000000001</v>
      </c>
      <c r="IQ12" s="9">
        <v>2.7530000000000001</v>
      </c>
    </row>
    <row r="13" spans="1:251">
      <c r="A13" s="10">
        <v>42767</v>
      </c>
      <c r="B13" s="9">
        <v>0.224</v>
      </c>
      <c r="C13" s="9">
        <v>0</v>
      </c>
      <c r="D13" s="9">
        <v>0.224</v>
      </c>
      <c r="E13" s="9">
        <v>0.70099999999999996</v>
      </c>
      <c r="F13" s="9">
        <v>0.44500000000000001</v>
      </c>
      <c r="G13" s="9">
        <v>0.25600000000000001</v>
      </c>
      <c r="H13" s="9">
        <v>1.161</v>
      </c>
      <c r="I13" s="9">
        <v>0.51900000000000002</v>
      </c>
      <c r="J13" s="9">
        <v>0.64300000000000002</v>
      </c>
      <c r="K13" s="9">
        <v>0.90600000000000003</v>
      </c>
      <c r="L13" s="9">
        <v>0.59599999999999997</v>
      </c>
      <c r="M13" s="9">
        <v>0.31</v>
      </c>
      <c r="N13" s="9">
        <v>0.90600000000000003</v>
      </c>
      <c r="O13" s="9">
        <v>0.59599999999999997</v>
      </c>
      <c r="P13" s="9">
        <v>0.31</v>
      </c>
      <c r="Q13" s="9">
        <v>0</v>
      </c>
      <c r="R13" s="9">
        <v>0</v>
      </c>
      <c r="S13" s="9">
        <v>0</v>
      </c>
      <c r="T13" s="9">
        <v>0.68100000000000005</v>
      </c>
      <c r="U13" s="9">
        <v>0.24199999999999999</v>
      </c>
      <c r="V13" s="9">
        <v>0.439</v>
      </c>
      <c r="W13" s="9">
        <v>0.68100000000000005</v>
      </c>
      <c r="X13" s="9">
        <v>0.24199999999999999</v>
      </c>
      <c r="Y13" s="9">
        <v>0.439</v>
      </c>
      <c r="Z13" s="9">
        <v>0</v>
      </c>
      <c r="AA13" s="9">
        <v>0</v>
      </c>
      <c r="AB13" s="9">
        <v>0</v>
      </c>
      <c r="AC13" s="9">
        <v>0.46600000000000003</v>
      </c>
      <c r="AD13" s="9">
        <v>0.24199999999999999</v>
      </c>
      <c r="AE13" s="9">
        <v>0.224</v>
      </c>
      <c r="AF13" s="9">
        <v>0</v>
      </c>
      <c r="AG13" s="9">
        <v>0</v>
      </c>
      <c r="AH13" s="9">
        <v>0</v>
      </c>
      <c r="AI13" s="9">
        <v>0.215</v>
      </c>
      <c r="AJ13" s="9">
        <v>0</v>
      </c>
      <c r="AK13" s="9">
        <v>0.215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1.5269999999999999</v>
      </c>
      <c r="AV13" s="9">
        <v>0.49399999999999999</v>
      </c>
      <c r="AW13" s="9">
        <v>1.034</v>
      </c>
      <c r="AX13" s="9">
        <v>1.5269999999999999</v>
      </c>
      <c r="AY13" s="9">
        <v>0.49399999999999999</v>
      </c>
      <c r="AZ13" s="9">
        <v>1.034</v>
      </c>
      <c r="BA13" s="9">
        <v>0.74</v>
      </c>
      <c r="BB13" s="9">
        <v>0.49399999999999999</v>
      </c>
      <c r="BC13" s="9">
        <v>0.246</v>
      </c>
      <c r="BD13" s="9">
        <v>0</v>
      </c>
      <c r="BE13" s="9">
        <v>0</v>
      </c>
      <c r="BF13" s="9">
        <v>0</v>
      </c>
      <c r="BG13" s="9">
        <v>0.78800000000000003</v>
      </c>
      <c r="BH13" s="9">
        <v>0</v>
      </c>
      <c r="BI13" s="9">
        <v>0.78800000000000003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0.42</v>
      </c>
      <c r="BW13" s="9">
        <v>0</v>
      </c>
      <c r="BX13" s="9">
        <v>0.42</v>
      </c>
      <c r="BY13" s="9">
        <v>0.42</v>
      </c>
      <c r="BZ13" s="9">
        <v>0</v>
      </c>
      <c r="CA13" s="9">
        <v>0.42</v>
      </c>
      <c r="CB13" s="9">
        <v>0</v>
      </c>
      <c r="CC13" s="9">
        <v>0</v>
      </c>
      <c r="CD13" s="9">
        <v>0</v>
      </c>
      <c r="CE13" s="9">
        <v>0.42</v>
      </c>
      <c r="CF13" s="9">
        <v>0</v>
      </c>
      <c r="CG13" s="9">
        <v>0.42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6.8550000000000004</v>
      </c>
      <c r="DY13" s="9">
        <v>4.6219999999999999</v>
      </c>
      <c r="DZ13" s="9">
        <v>2.2330000000000001</v>
      </c>
      <c r="EA13" s="9">
        <v>6.8550000000000004</v>
      </c>
      <c r="EB13" s="9">
        <v>4.6219999999999999</v>
      </c>
      <c r="EC13" s="9">
        <v>2.2330000000000001</v>
      </c>
      <c r="ED13" s="9">
        <v>2.6659999999999999</v>
      </c>
      <c r="EE13" s="9">
        <v>2.5249999999999999</v>
      </c>
      <c r="EF13" s="9">
        <v>0.14099999999999999</v>
      </c>
      <c r="EG13" s="9">
        <v>0.71399999999999997</v>
      </c>
      <c r="EH13" s="9">
        <v>0.26200000000000001</v>
      </c>
      <c r="EI13" s="9">
        <v>0.45200000000000001</v>
      </c>
      <c r="EJ13" s="9">
        <v>1.5209999999999999</v>
      </c>
      <c r="EK13" s="9">
        <v>0.96699999999999997</v>
      </c>
      <c r="EL13" s="9">
        <v>0.55400000000000005</v>
      </c>
      <c r="EM13" s="9">
        <v>1.3620000000000001</v>
      </c>
      <c r="EN13" s="9">
        <v>0.51100000000000001</v>
      </c>
      <c r="EO13" s="9">
        <v>0.85099999999999998</v>
      </c>
      <c r="EP13" s="9">
        <v>0.59199999999999997</v>
      </c>
      <c r="EQ13" s="9">
        <v>0.35699999999999998</v>
      </c>
      <c r="ER13" s="9">
        <v>0.23499999999999999</v>
      </c>
      <c r="ES13" s="9">
        <v>0.59199999999999997</v>
      </c>
      <c r="ET13" s="9">
        <v>0.35699999999999998</v>
      </c>
      <c r="EU13" s="9">
        <v>0.23499999999999999</v>
      </c>
      <c r="EV13" s="9">
        <v>0</v>
      </c>
      <c r="EW13" s="9">
        <v>0</v>
      </c>
      <c r="EX13" s="9">
        <v>0</v>
      </c>
      <c r="EY13" s="9">
        <v>5.532</v>
      </c>
      <c r="EZ13" s="9">
        <v>2.9529999999999998</v>
      </c>
      <c r="FA13" s="9">
        <v>2.5790000000000002</v>
      </c>
      <c r="FB13" s="9">
        <v>5.1820000000000004</v>
      </c>
      <c r="FC13" s="9">
        <v>2.9529999999999998</v>
      </c>
      <c r="FD13" s="9">
        <v>2.2290000000000001</v>
      </c>
      <c r="FE13" s="9">
        <v>2.6230000000000002</v>
      </c>
      <c r="FF13" s="9">
        <v>1.4530000000000001</v>
      </c>
      <c r="FG13" s="9">
        <v>1.17</v>
      </c>
      <c r="FH13" s="9">
        <v>0.73299999999999998</v>
      </c>
      <c r="FI13" s="9">
        <v>0.26200000000000001</v>
      </c>
      <c r="FJ13" s="9">
        <v>0.47099999999999997</v>
      </c>
      <c r="FK13" s="9">
        <v>0.72399999999999998</v>
      </c>
      <c r="FL13" s="9">
        <v>0.72399999999999998</v>
      </c>
      <c r="FM13" s="9">
        <v>0</v>
      </c>
      <c r="FN13" s="9">
        <v>0.52100000000000002</v>
      </c>
      <c r="FO13" s="9">
        <v>0.26</v>
      </c>
      <c r="FP13" s="9">
        <v>0.26200000000000001</v>
      </c>
      <c r="FQ13" s="9">
        <v>0.93</v>
      </c>
      <c r="FR13" s="9">
        <v>0.254</v>
      </c>
      <c r="FS13" s="9">
        <v>0.67700000000000005</v>
      </c>
      <c r="FT13" s="9">
        <v>0.57999999999999996</v>
      </c>
      <c r="FU13" s="9">
        <v>0.254</v>
      </c>
      <c r="FV13" s="9">
        <v>0.32600000000000001</v>
      </c>
      <c r="FW13" s="9">
        <v>0.35</v>
      </c>
      <c r="FX13" s="9">
        <v>0</v>
      </c>
      <c r="FY13" s="9">
        <v>0.35</v>
      </c>
      <c r="FZ13" s="9">
        <v>84.77</v>
      </c>
      <c r="GA13" s="9">
        <v>44.064</v>
      </c>
      <c r="GB13" s="9">
        <v>40.706000000000003</v>
      </c>
      <c r="GC13" s="9">
        <v>82.557000000000002</v>
      </c>
      <c r="GD13" s="9">
        <v>43.088000000000001</v>
      </c>
      <c r="GE13" s="9">
        <v>39.47</v>
      </c>
      <c r="GF13" s="9">
        <v>31.652000000000001</v>
      </c>
      <c r="GG13" s="9">
        <v>17.119</v>
      </c>
      <c r="GH13" s="9">
        <v>14.532999999999999</v>
      </c>
      <c r="GI13" s="9">
        <v>16.658000000000001</v>
      </c>
      <c r="GJ13" s="9">
        <v>8.4920000000000009</v>
      </c>
      <c r="GK13" s="9">
        <v>8.1660000000000004</v>
      </c>
      <c r="GL13" s="9">
        <v>10.545</v>
      </c>
      <c r="GM13" s="9">
        <v>5.0410000000000004</v>
      </c>
      <c r="GN13" s="9">
        <v>5.5030000000000001</v>
      </c>
      <c r="GO13" s="9">
        <v>12.944000000000001</v>
      </c>
      <c r="GP13" s="9">
        <v>5.9359999999999999</v>
      </c>
      <c r="GQ13" s="9">
        <v>7.0069999999999997</v>
      </c>
      <c r="GR13" s="9">
        <v>12.972</v>
      </c>
      <c r="GS13" s="9">
        <v>7.4749999999999996</v>
      </c>
      <c r="GT13" s="9">
        <v>5.4969999999999999</v>
      </c>
      <c r="GU13" s="9">
        <v>10.76</v>
      </c>
      <c r="GV13" s="9">
        <v>6.5</v>
      </c>
      <c r="GW13" s="9">
        <v>4.26</v>
      </c>
      <c r="GX13" s="9">
        <v>2.2120000000000002</v>
      </c>
      <c r="GY13" s="9">
        <v>0.97599999999999998</v>
      </c>
      <c r="GZ13" s="9">
        <v>1.236</v>
      </c>
      <c r="HA13" s="9">
        <v>76.034000000000006</v>
      </c>
      <c r="HB13" s="9">
        <v>39.460999999999999</v>
      </c>
      <c r="HC13" s="9">
        <v>36.573</v>
      </c>
      <c r="HD13" s="9">
        <v>73.822000000000003</v>
      </c>
      <c r="HE13" s="9">
        <v>38.484999999999999</v>
      </c>
      <c r="HF13" s="9">
        <v>35.337000000000003</v>
      </c>
      <c r="HG13" s="9">
        <v>28.443999999999999</v>
      </c>
      <c r="HH13" s="9">
        <v>15.167999999999999</v>
      </c>
      <c r="HI13" s="9">
        <v>13.276</v>
      </c>
      <c r="HJ13" s="9">
        <v>14.467000000000001</v>
      </c>
      <c r="HK13" s="9">
        <v>7.3440000000000003</v>
      </c>
      <c r="HL13" s="9">
        <v>7.1239999999999997</v>
      </c>
      <c r="HM13" s="9">
        <v>9.0860000000000003</v>
      </c>
      <c r="HN13" s="9">
        <v>4.2130000000000001</v>
      </c>
      <c r="HO13" s="9">
        <v>4.8730000000000002</v>
      </c>
      <c r="HP13" s="9">
        <v>12.134</v>
      </c>
      <c r="HQ13" s="9">
        <v>5.9359999999999999</v>
      </c>
      <c r="HR13" s="9">
        <v>6.1980000000000004</v>
      </c>
      <c r="HS13" s="9">
        <v>11.901999999999999</v>
      </c>
      <c r="HT13" s="9">
        <v>6.8</v>
      </c>
      <c r="HU13" s="9">
        <v>5.1029999999999998</v>
      </c>
      <c r="HV13" s="9">
        <v>9.69</v>
      </c>
      <c r="HW13" s="9">
        <v>5.8239999999999998</v>
      </c>
      <c r="HX13" s="9">
        <v>3.8660000000000001</v>
      </c>
      <c r="HY13" s="9">
        <v>2.2120000000000002</v>
      </c>
      <c r="HZ13" s="9">
        <v>0.97599999999999998</v>
      </c>
      <c r="IA13" s="9">
        <v>1.236</v>
      </c>
      <c r="IB13" s="9">
        <v>17.837</v>
      </c>
      <c r="IC13" s="9">
        <v>9.3870000000000005</v>
      </c>
      <c r="ID13" s="9">
        <v>8.4499999999999993</v>
      </c>
      <c r="IE13" s="9">
        <v>17.420000000000002</v>
      </c>
      <c r="IF13" s="9">
        <v>9.3870000000000005</v>
      </c>
      <c r="IG13" s="9">
        <v>8.0329999999999995</v>
      </c>
      <c r="IH13" s="9">
        <v>6.4020000000000001</v>
      </c>
      <c r="II13" s="9">
        <v>4.0860000000000003</v>
      </c>
      <c r="IJ13" s="9">
        <v>2.3159999999999998</v>
      </c>
      <c r="IK13" s="9">
        <v>2.9260000000000002</v>
      </c>
      <c r="IL13" s="9">
        <v>0.69099999999999995</v>
      </c>
      <c r="IM13" s="9">
        <v>2.2349999999999999</v>
      </c>
      <c r="IN13" s="9">
        <v>2.1779999999999999</v>
      </c>
      <c r="IO13" s="9">
        <v>1.167</v>
      </c>
      <c r="IP13" s="9">
        <v>1.01</v>
      </c>
      <c r="IQ13" s="9">
        <v>2.617</v>
      </c>
    </row>
    <row r="14" spans="1:251">
      <c r="A14" s="10">
        <v>43132</v>
      </c>
      <c r="B14" s="9">
        <v>0.77500000000000002</v>
      </c>
      <c r="C14" s="9">
        <v>0.77500000000000002</v>
      </c>
      <c r="D14" s="9">
        <v>0</v>
      </c>
      <c r="E14" s="9">
        <v>1.3640000000000001</v>
      </c>
      <c r="F14" s="9">
        <v>1.3640000000000001</v>
      </c>
      <c r="G14" s="9">
        <v>0</v>
      </c>
      <c r="H14" s="9">
        <v>1.292</v>
      </c>
      <c r="I14" s="9">
        <v>0.73499999999999999</v>
      </c>
      <c r="J14" s="9">
        <v>0.55600000000000005</v>
      </c>
      <c r="K14" s="9">
        <v>0.71799999999999997</v>
      </c>
      <c r="L14" s="9">
        <v>0.55200000000000005</v>
      </c>
      <c r="M14" s="9">
        <v>0.16700000000000001</v>
      </c>
      <c r="N14" s="9">
        <v>0.71799999999999997</v>
      </c>
      <c r="O14" s="9">
        <v>0.55200000000000005</v>
      </c>
      <c r="P14" s="9">
        <v>0.16700000000000001</v>
      </c>
      <c r="Q14" s="9">
        <v>0</v>
      </c>
      <c r="R14" s="9">
        <v>0</v>
      </c>
      <c r="S14" s="9">
        <v>0</v>
      </c>
      <c r="T14" s="9">
        <v>0.79700000000000004</v>
      </c>
      <c r="U14" s="9">
        <v>0.312</v>
      </c>
      <c r="V14" s="9">
        <v>0.48499999999999999</v>
      </c>
      <c r="W14" s="9">
        <v>0.79700000000000004</v>
      </c>
      <c r="X14" s="9">
        <v>0.312</v>
      </c>
      <c r="Y14" s="9">
        <v>0.48499999999999999</v>
      </c>
      <c r="Z14" s="9">
        <v>0</v>
      </c>
      <c r="AA14" s="9">
        <v>0</v>
      </c>
      <c r="AB14" s="9">
        <v>0</v>
      </c>
      <c r="AC14" s="9">
        <v>0.27400000000000002</v>
      </c>
      <c r="AD14" s="9">
        <v>0</v>
      </c>
      <c r="AE14" s="9">
        <v>0.27400000000000002</v>
      </c>
      <c r="AF14" s="9">
        <v>0</v>
      </c>
      <c r="AG14" s="9">
        <v>0</v>
      </c>
      <c r="AH14" s="9">
        <v>0</v>
      </c>
      <c r="AI14" s="9">
        <v>0.312</v>
      </c>
      <c r="AJ14" s="9">
        <v>0.312</v>
      </c>
      <c r="AK14" s="9">
        <v>0</v>
      </c>
      <c r="AL14" s="9">
        <v>0.21099999999999999</v>
      </c>
      <c r="AM14" s="9">
        <v>0</v>
      </c>
      <c r="AN14" s="9">
        <v>0.21099999999999999</v>
      </c>
      <c r="AO14" s="9">
        <v>0.21099999999999999</v>
      </c>
      <c r="AP14" s="9">
        <v>0</v>
      </c>
      <c r="AQ14" s="9">
        <v>0.21099999999999999</v>
      </c>
      <c r="AR14" s="9">
        <v>0</v>
      </c>
      <c r="AS14" s="9">
        <v>0</v>
      </c>
      <c r="AT14" s="9">
        <v>0</v>
      </c>
      <c r="AU14" s="9">
        <v>1.724</v>
      </c>
      <c r="AV14" s="9">
        <v>1.1950000000000001</v>
      </c>
      <c r="AW14" s="9">
        <v>0.52900000000000003</v>
      </c>
      <c r="AX14" s="9">
        <v>1.724</v>
      </c>
      <c r="AY14" s="9">
        <v>1.1950000000000001</v>
      </c>
      <c r="AZ14" s="9">
        <v>0.52900000000000003</v>
      </c>
      <c r="BA14" s="9">
        <v>1.1950000000000001</v>
      </c>
      <c r="BB14" s="9">
        <v>1.1950000000000001</v>
      </c>
      <c r="BC14" s="9">
        <v>0</v>
      </c>
      <c r="BD14" s="9">
        <v>0.26200000000000001</v>
      </c>
      <c r="BE14" s="9">
        <v>0</v>
      </c>
      <c r="BF14" s="9">
        <v>0.26200000000000001</v>
      </c>
      <c r="BG14" s="9">
        <v>0.26700000000000002</v>
      </c>
      <c r="BH14" s="9">
        <v>0</v>
      </c>
      <c r="BI14" s="9">
        <v>0.26700000000000002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2.948</v>
      </c>
      <c r="BW14" s="9">
        <v>1.095</v>
      </c>
      <c r="BX14" s="9">
        <v>1.8540000000000001</v>
      </c>
      <c r="BY14" s="9">
        <v>2.948</v>
      </c>
      <c r="BZ14" s="9">
        <v>1.095</v>
      </c>
      <c r="CA14" s="9">
        <v>1.8540000000000001</v>
      </c>
      <c r="CB14" s="9">
        <v>0.45500000000000002</v>
      </c>
      <c r="CC14" s="9">
        <v>0</v>
      </c>
      <c r="CD14" s="9">
        <v>0.45500000000000002</v>
      </c>
      <c r="CE14" s="9">
        <v>0.88100000000000001</v>
      </c>
      <c r="CF14" s="9">
        <v>0.32500000000000001</v>
      </c>
      <c r="CG14" s="9">
        <v>0.55600000000000005</v>
      </c>
      <c r="CH14" s="9">
        <v>1.1160000000000001</v>
      </c>
      <c r="CI14" s="9">
        <v>0.52400000000000002</v>
      </c>
      <c r="CJ14" s="9">
        <v>0.59199999999999997</v>
      </c>
      <c r="CK14" s="9">
        <v>0.251</v>
      </c>
      <c r="CL14" s="9">
        <v>0</v>
      </c>
      <c r="CM14" s="9">
        <v>0.251</v>
      </c>
      <c r="CN14" s="9">
        <v>0.246</v>
      </c>
      <c r="CO14" s="9">
        <v>0.246</v>
      </c>
      <c r="CP14" s="9">
        <v>0</v>
      </c>
      <c r="CQ14" s="9">
        <v>0.246</v>
      </c>
      <c r="CR14" s="9">
        <v>0.246</v>
      </c>
      <c r="CS14" s="9">
        <v>0</v>
      </c>
      <c r="CT14" s="9">
        <v>0</v>
      </c>
      <c r="CU14" s="9">
        <v>0</v>
      </c>
      <c r="CV14" s="9">
        <v>0</v>
      </c>
      <c r="CW14" s="9">
        <v>1.214</v>
      </c>
      <c r="CX14" s="9">
        <v>0.83599999999999997</v>
      </c>
      <c r="CY14" s="9">
        <v>0.379</v>
      </c>
      <c r="CZ14" s="9">
        <v>1.214</v>
      </c>
      <c r="DA14" s="9">
        <v>0.83599999999999997</v>
      </c>
      <c r="DB14" s="9">
        <v>0.379</v>
      </c>
      <c r="DC14" s="9">
        <v>0.67200000000000004</v>
      </c>
      <c r="DD14" s="9">
        <v>0.29299999999999998</v>
      </c>
      <c r="DE14" s="9">
        <v>0.379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0.54300000000000004</v>
      </c>
      <c r="DP14" s="9">
        <v>0.54300000000000004</v>
      </c>
      <c r="DQ14" s="9">
        <v>0</v>
      </c>
      <c r="DR14" s="9">
        <v>0.54300000000000004</v>
      </c>
      <c r="DS14" s="9">
        <v>0.54300000000000004</v>
      </c>
      <c r="DT14" s="9">
        <v>0</v>
      </c>
      <c r="DU14" s="9">
        <v>0</v>
      </c>
      <c r="DV14" s="9">
        <v>0</v>
      </c>
      <c r="DW14" s="9">
        <v>0</v>
      </c>
      <c r="DX14" s="9">
        <v>4.4870000000000001</v>
      </c>
      <c r="DY14" s="9">
        <v>1.655</v>
      </c>
      <c r="DZ14" s="9">
        <v>2.8319999999999999</v>
      </c>
      <c r="EA14" s="9">
        <v>4.4870000000000001</v>
      </c>
      <c r="EB14" s="9">
        <v>1.655</v>
      </c>
      <c r="EC14" s="9">
        <v>2.8319999999999999</v>
      </c>
      <c r="ED14" s="9">
        <v>0.96699999999999997</v>
      </c>
      <c r="EE14" s="9">
        <v>0.249</v>
      </c>
      <c r="EF14" s="9">
        <v>0.71799999999999997</v>
      </c>
      <c r="EG14" s="9">
        <v>0.61799999999999999</v>
      </c>
      <c r="EH14" s="9">
        <v>0.61799999999999999</v>
      </c>
      <c r="EI14" s="9">
        <v>0</v>
      </c>
      <c r="EJ14" s="9">
        <v>1.4119999999999999</v>
      </c>
      <c r="EK14" s="9">
        <v>0.55200000000000005</v>
      </c>
      <c r="EL14" s="9">
        <v>0.86</v>
      </c>
      <c r="EM14" s="9">
        <v>1.044</v>
      </c>
      <c r="EN14" s="9">
        <v>0</v>
      </c>
      <c r="EO14" s="9">
        <v>1.044</v>
      </c>
      <c r="EP14" s="9">
        <v>0.44600000000000001</v>
      </c>
      <c r="EQ14" s="9">
        <v>0.23699999999999999</v>
      </c>
      <c r="ER14" s="9">
        <v>0.20899999999999999</v>
      </c>
      <c r="ES14" s="9">
        <v>0.44600000000000001</v>
      </c>
      <c r="ET14" s="9">
        <v>0.23699999999999999</v>
      </c>
      <c r="EU14" s="9">
        <v>0.20899999999999999</v>
      </c>
      <c r="EV14" s="9">
        <v>0</v>
      </c>
      <c r="EW14" s="9">
        <v>0</v>
      </c>
      <c r="EX14" s="9">
        <v>0</v>
      </c>
      <c r="EY14" s="9">
        <v>4.9710000000000001</v>
      </c>
      <c r="EZ14" s="9">
        <v>2.1629999999999998</v>
      </c>
      <c r="FA14" s="9">
        <v>2.8079999999999998</v>
      </c>
      <c r="FB14" s="9">
        <v>4.9710000000000001</v>
      </c>
      <c r="FC14" s="9">
        <v>2.1629999999999998</v>
      </c>
      <c r="FD14" s="9">
        <v>2.8079999999999998</v>
      </c>
      <c r="FE14" s="9">
        <v>2.7170000000000001</v>
      </c>
      <c r="FF14" s="9">
        <v>0.79500000000000004</v>
      </c>
      <c r="FG14" s="9">
        <v>1.923</v>
      </c>
      <c r="FH14" s="9">
        <v>1.0509999999999999</v>
      </c>
      <c r="FI14" s="9">
        <v>0.56000000000000005</v>
      </c>
      <c r="FJ14" s="9">
        <v>0.49099999999999999</v>
      </c>
      <c r="FK14" s="9">
        <v>0.28399999999999997</v>
      </c>
      <c r="FL14" s="9">
        <v>0.28399999999999997</v>
      </c>
      <c r="FM14" s="9">
        <v>0</v>
      </c>
      <c r="FN14" s="9">
        <v>0.51100000000000001</v>
      </c>
      <c r="FO14" s="9">
        <v>0.28299999999999997</v>
      </c>
      <c r="FP14" s="9">
        <v>0.22800000000000001</v>
      </c>
      <c r="FQ14" s="9">
        <v>0.40699999999999997</v>
      </c>
      <c r="FR14" s="9">
        <v>0.24099999999999999</v>
      </c>
      <c r="FS14" s="9">
        <v>0.16700000000000001</v>
      </c>
      <c r="FT14" s="9">
        <v>0.40699999999999997</v>
      </c>
      <c r="FU14" s="9">
        <v>0.24099999999999999</v>
      </c>
      <c r="FV14" s="9">
        <v>0.16700000000000001</v>
      </c>
      <c r="FW14" s="9">
        <v>0</v>
      </c>
      <c r="FX14" s="9">
        <v>0</v>
      </c>
      <c r="FY14" s="9">
        <v>0</v>
      </c>
      <c r="FZ14" s="9">
        <v>87.53</v>
      </c>
      <c r="GA14" s="9">
        <v>47.293999999999997</v>
      </c>
      <c r="GB14" s="9">
        <v>40.235999999999997</v>
      </c>
      <c r="GC14" s="9">
        <v>86.016000000000005</v>
      </c>
      <c r="GD14" s="9">
        <v>46.353999999999999</v>
      </c>
      <c r="GE14" s="9">
        <v>39.661999999999999</v>
      </c>
      <c r="GF14" s="9">
        <v>33.457999999999998</v>
      </c>
      <c r="GG14" s="9">
        <v>20.390999999999998</v>
      </c>
      <c r="GH14" s="9">
        <v>13.067</v>
      </c>
      <c r="GI14" s="9">
        <v>20.225999999999999</v>
      </c>
      <c r="GJ14" s="9">
        <v>8.9160000000000004</v>
      </c>
      <c r="GK14" s="9">
        <v>11.31</v>
      </c>
      <c r="GL14" s="9">
        <v>11.101000000000001</v>
      </c>
      <c r="GM14" s="9">
        <v>3.9220000000000002</v>
      </c>
      <c r="GN14" s="9">
        <v>7.18</v>
      </c>
      <c r="GO14" s="9">
        <v>12.366</v>
      </c>
      <c r="GP14" s="9">
        <v>7.03</v>
      </c>
      <c r="GQ14" s="9">
        <v>5.3360000000000003</v>
      </c>
      <c r="GR14" s="9">
        <v>10.379</v>
      </c>
      <c r="GS14" s="9">
        <v>7.0350000000000001</v>
      </c>
      <c r="GT14" s="9">
        <v>3.3439999999999999</v>
      </c>
      <c r="GU14" s="9">
        <v>8.8650000000000002</v>
      </c>
      <c r="GV14" s="9">
        <v>6.0949999999999998</v>
      </c>
      <c r="GW14" s="9">
        <v>2.77</v>
      </c>
      <c r="GX14" s="9">
        <v>1.514</v>
      </c>
      <c r="GY14" s="9">
        <v>0.93899999999999995</v>
      </c>
      <c r="GZ14" s="9">
        <v>0.57399999999999995</v>
      </c>
      <c r="HA14" s="9">
        <v>81.137</v>
      </c>
      <c r="HB14" s="9">
        <v>46.07</v>
      </c>
      <c r="HC14" s="9">
        <v>35.067</v>
      </c>
      <c r="HD14" s="9">
        <v>79.98</v>
      </c>
      <c r="HE14" s="9">
        <v>45.131</v>
      </c>
      <c r="HF14" s="9">
        <v>34.85</v>
      </c>
      <c r="HG14" s="9">
        <v>31.280999999999999</v>
      </c>
      <c r="HH14" s="9">
        <v>20.390999999999998</v>
      </c>
      <c r="HI14" s="9">
        <v>10.888999999999999</v>
      </c>
      <c r="HJ14" s="9">
        <v>18.238</v>
      </c>
      <c r="HK14" s="9">
        <v>8.4540000000000006</v>
      </c>
      <c r="HL14" s="9">
        <v>9.7840000000000007</v>
      </c>
      <c r="HM14" s="9">
        <v>11.101000000000001</v>
      </c>
      <c r="HN14" s="9">
        <v>3.9220000000000002</v>
      </c>
      <c r="HO14" s="9">
        <v>7.18</v>
      </c>
      <c r="HP14" s="9">
        <v>11.051</v>
      </c>
      <c r="HQ14" s="9">
        <v>6.52</v>
      </c>
      <c r="HR14" s="9">
        <v>4.5309999999999997</v>
      </c>
      <c r="HS14" s="9">
        <v>9.4659999999999993</v>
      </c>
      <c r="HT14" s="9">
        <v>6.7830000000000004</v>
      </c>
      <c r="HU14" s="9">
        <v>2.6829999999999998</v>
      </c>
      <c r="HV14" s="9">
        <v>8.3089999999999993</v>
      </c>
      <c r="HW14" s="9">
        <v>5.843</v>
      </c>
      <c r="HX14" s="9">
        <v>2.4660000000000002</v>
      </c>
      <c r="HY14" s="9">
        <v>1.157</v>
      </c>
      <c r="HZ14" s="9">
        <v>0.93899999999999995</v>
      </c>
      <c r="IA14" s="9">
        <v>0.217</v>
      </c>
      <c r="IB14" s="9">
        <v>20.404</v>
      </c>
      <c r="IC14" s="9">
        <v>13.805999999999999</v>
      </c>
      <c r="ID14" s="9">
        <v>6.5979999999999999</v>
      </c>
      <c r="IE14" s="9">
        <v>20.404</v>
      </c>
      <c r="IF14" s="9">
        <v>13.805999999999999</v>
      </c>
      <c r="IG14" s="9">
        <v>6.5979999999999999</v>
      </c>
      <c r="IH14" s="9">
        <v>8.702</v>
      </c>
      <c r="II14" s="9">
        <v>7.0940000000000003</v>
      </c>
      <c r="IJ14" s="9">
        <v>1.6080000000000001</v>
      </c>
      <c r="IK14" s="9">
        <v>5.0250000000000004</v>
      </c>
      <c r="IL14" s="9">
        <v>3.012</v>
      </c>
      <c r="IM14" s="9">
        <v>2.0139999999999998</v>
      </c>
      <c r="IN14" s="9">
        <v>2.0510000000000002</v>
      </c>
      <c r="IO14" s="9">
        <v>0.86599999999999999</v>
      </c>
      <c r="IP14" s="9">
        <v>1.1850000000000001</v>
      </c>
      <c r="IQ14" s="9">
        <v>2.919</v>
      </c>
    </row>
    <row r="15" spans="1:251">
      <c r="A15" s="10">
        <v>43497</v>
      </c>
      <c r="B15" s="9">
        <v>0.26400000000000001</v>
      </c>
      <c r="C15" s="9">
        <v>0</v>
      </c>
      <c r="D15" s="9">
        <v>0.26400000000000001</v>
      </c>
      <c r="E15" s="9">
        <v>0.219</v>
      </c>
      <c r="F15" s="9">
        <v>0</v>
      </c>
      <c r="G15" s="9">
        <v>0.219</v>
      </c>
      <c r="H15" s="9">
        <v>1.1559999999999999</v>
      </c>
      <c r="I15" s="9">
        <v>0.71699999999999997</v>
      </c>
      <c r="J15" s="9">
        <v>0.439</v>
      </c>
      <c r="K15" s="9">
        <v>0.223</v>
      </c>
      <c r="L15" s="9">
        <v>0</v>
      </c>
      <c r="M15" s="9">
        <v>0.223</v>
      </c>
      <c r="N15" s="9">
        <v>0.223</v>
      </c>
      <c r="O15" s="9">
        <v>0</v>
      </c>
      <c r="P15" s="9">
        <v>0.223</v>
      </c>
      <c r="Q15" s="9">
        <v>0</v>
      </c>
      <c r="R15" s="9">
        <v>0</v>
      </c>
      <c r="S15" s="9">
        <v>0</v>
      </c>
      <c r="T15" s="9">
        <v>0.79800000000000004</v>
      </c>
      <c r="U15" s="9">
        <v>0.249</v>
      </c>
      <c r="V15" s="9">
        <v>0.54900000000000004</v>
      </c>
      <c r="W15" s="9">
        <v>0.79800000000000004</v>
      </c>
      <c r="X15" s="9">
        <v>0.249</v>
      </c>
      <c r="Y15" s="9">
        <v>0.54900000000000004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0.79800000000000004</v>
      </c>
      <c r="AJ15" s="9">
        <v>0.249</v>
      </c>
      <c r="AK15" s="9">
        <v>0.54900000000000004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1.1100000000000001</v>
      </c>
      <c r="AV15" s="9">
        <v>0.24099999999999999</v>
      </c>
      <c r="AW15" s="9">
        <v>0.86899999999999999</v>
      </c>
      <c r="AX15" s="9">
        <v>1.1100000000000001</v>
      </c>
      <c r="AY15" s="9">
        <v>0.24099999999999999</v>
      </c>
      <c r="AZ15" s="9">
        <v>0.86899999999999999</v>
      </c>
      <c r="BA15" s="9">
        <v>0.57299999999999995</v>
      </c>
      <c r="BB15" s="9">
        <v>0</v>
      </c>
      <c r="BC15" s="9">
        <v>0.57299999999999995</v>
      </c>
      <c r="BD15" s="9">
        <v>0</v>
      </c>
      <c r="BE15" s="9">
        <v>0</v>
      </c>
      <c r="BF15" s="9">
        <v>0</v>
      </c>
      <c r="BG15" s="9">
        <v>0.29599999999999999</v>
      </c>
      <c r="BH15" s="9">
        <v>0</v>
      </c>
      <c r="BI15" s="9">
        <v>0.29599999999999999</v>
      </c>
      <c r="BJ15" s="9">
        <v>0.24099999999999999</v>
      </c>
      <c r="BK15" s="9">
        <v>0.24099999999999999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2.0430000000000001</v>
      </c>
      <c r="BW15" s="9">
        <v>0</v>
      </c>
      <c r="BX15" s="9">
        <v>2.0430000000000001</v>
      </c>
      <c r="BY15" s="9">
        <v>2.0430000000000001</v>
      </c>
      <c r="BZ15" s="9">
        <v>0</v>
      </c>
      <c r="CA15" s="9">
        <v>2.0430000000000001</v>
      </c>
      <c r="CB15" s="9">
        <v>0</v>
      </c>
      <c r="CC15" s="9">
        <v>0</v>
      </c>
      <c r="CD15" s="9">
        <v>0</v>
      </c>
      <c r="CE15" s="9">
        <v>0.85499999999999998</v>
      </c>
      <c r="CF15" s="9">
        <v>0</v>
      </c>
      <c r="CG15" s="9">
        <v>0.85499999999999998</v>
      </c>
      <c r="CH15" s="9">
        <v>1.1879999999999999</v>
      </c>
      <c r="CI15" s="9">
        <v>0</v>
      </c>
      <c r="CJ15" s="9">
        <v>1.1879999999999999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0.54200000000000004</v>
      </c>
      <c r="CX15" s="9">
        <v>0.54200000000000004</v>
      </c>
      <c r="CY15" s="9">
        <v>0</v>
      </c>
      <c r="CZ15" s="9">
        <v>0.54200000000000004</v>
      </c>
      <c r="DA15" s="9">
        <v>0.54200000000000004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0.26900000000000002</v>
      </c>
      <c r="DJ15" s="9">
        <v>0.26900000000000002</v>
      </c>
      <c r="DK15" s="9">
        <v>0</v>
      </c>
      <c r="DL15" s="9">
        <v>0.27300000000000002</v>
      </c>
      <c r="DM15" s="9">
        <v>0.27300000000000002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4.2220000000000004</v>
      </c>
      <c r="DY15" s="9">
        <v>2.0910000000000002</v>
      </c>
      <c r="DZ15" s="9">
        <v>2.13</v>
      </c>
      <c r="EA15" s="9">
        <v>4.2220000000000004</v>
      </c>
      <c r="EB15" s="9">
        <v>2.0910000000000002</v>
      </c>
      <c r="EC15" s="9">
        <v>2.13</v>
      </c>
      <c r="ED15" s="9">
        <v>1.347</v>
      </c>
      <c r="EE15" s="9">
        <v>0.60099999999999998</v>
      </c>
      <c r="EF15" s="9">
        <v>0.746</v>
      </c>
      <c r="EG15" s="9">
        <v>0.28999999999999998</v>
      </c>
      <c r="EH15" s="9">
        <v>0.28999999999999998</v>
      </c>
      <c r="EI15" s="9">
        <v>0</v>
      </c>
      <c r="EJ15" s="9">
        <v>1.5509999999999999</v>
      </c>
      <c r="EK15" s="9">
        <v>0.63200000000000001</v>
      </c>
      <c r="EL15" s="9">
        <v>0.91900000000000004</v>
      </c>
      <c r="EM15" s="9">
        <v>0.26200000000000001</v>
      </c>
      <c r="EN15" s="9">
        <v>0.26200000000000001</v>
      </c>
      <c r="EO15" s="9">
        <v>0</v>
      </c>
      <c r="EP15" s="9">
        <v>0.77200000000000002</v>
      </c>
      <c r="EQ15" s="9">
        <v>0.307</v>
      </c>
      <c r="ER15" s="9">
        <v>0.46500000000000002</v>
      </c>
      <c r="ES15" s="9">
        <v>0.77200000000000002</v>
      </c>
      <c r="ET15" s="9">
        <v>0.307</v>
      </c>
      <c r="EU15" s="9">
        <v>0.46500000000000002</v>
      </c>
      <c r="EV15" s="9">
        <v>0</v>
      </c>
      <c r="EW15" s="9">
        <v>0</v>
      </c>
      <c r="EX15" s="9">
        <v>0</v>
      </c>
      <c r="EY15" s="9">
        <v>4.42</v>
      </c>
      <c r="EZ15" s="9">
        <v>3.9489999999999998</v>
      </c>
      <c r="FA15" s="9">
        <v>0.47199999999999998</v>
      </c>
      <c r="FB15" s="9">
        <v>4.1970000000000001</v>
      </c>
      <c r="FC15" s="9">
        <v>3.9489999999999998</v>
      </c>
      <c r="FD15" s="9">
        <v>0.249</v>
      </c>
      <c r="FE15" s="9">
        <v>1.6080000000000001</v>
      </c>
      <c r="FF15" s="9">
        <v>1.359</v>
      </c>
      <c r="FG15" s="9">
        <v>0.249</v>
      </c>
      <c r="FH15" s="9">
        <v>0.58199999999999996</v>
      </c>
      <c r="FI15" s="9">
        <v>0.58199999999999996</v>
      </c>
      <c r="FJ15" s="9">
        <v>0</v>
      </c>
      <c r="FK15" s="9">
        <v>0.60499999999999998</v>
      </c>
      <c r="FL15" s="9">
        <v>0.60499999999999998</v>
      </c>
      <c r="FM15" s="9">
        <v>0</v>
      </c>
      <c r="FN15" s="9">
        <v>0.83499999999999996</v>
      </c>
      <c r="FO15" s="9">
        <v>0.83499999999999996</v>
      </c>
      <c r="FP15" s="9">
        <v>0</v>
      </c>
      <c r="FQ15" s="9">
        <v>0.79</v>
      </c>
      <c r="FR15" s="9">
        <v>0.56799999999999995</v>
      </c>
      <c r="FS15" s="9">
        <v>0.223</v>
      </c>
      <c r="FT15" s="9">
        <v>0.56799999999999995</v>
      </c>
      <c r="FU15" s="9">
        <v>0.56799999999999995</v>
      </c>
      <c r="FV15" s="9">
        <v>0</v>
      </c>
      <c r="FW15" s="9">
        <v>0.223</v>
      </c>
      <c r="FX15" s="9">
        <v>0</v>
      </c>
      <c r="FY15" s="9">
        <v>0.223</v>
      </c>
      <c r="FZ15" s="9">
        <v>85.975999999999999</v>
      </c>
      <c r="GA15" s="9">
        <v>47.658000000000001</v>
      </c>
      <c r="GB15" s="9">
        <v>38.319000000000003</v>
      </c>
      <c r="GC15" s="9">
        <v>85.629000000000005</v>
      </c>
      <c r="GD15" s="9">
        <v>47.311</v>
      </c>
      <c r="GE15" s="9">
        <v>38.319000000000003</v>
      </c>
      <c r="GF15" s="9">
        <v>30.529</v>
      </c>
      <c r="GG15" s="9">
        <v>15.28</v>
      </c>
      <c r="GH15" s="9">
        <v>15.249000000000001</v>
      </c>
      <c r="GI15" s="9">
        <v>17.108000000000001</v>
      </c>
      <c r="GJ15" s="9">
        <v>11.585000000000001</v>
      </c>
      <c r="GK15" s="9">
        <v>5.5229999999999997</v>
      </c>
      <c r="GL15" s="9">
        <v>11.705</v>
      </c>
      <c r="GM15" s="9">
        <v>4.6609999999999996</v>
      </c>
      <c r="GN15" s="9">
        <v>7.0449999999999999</v>
      </c>
      <c r="GO15" s="9">
        <v>14.462999999999999</v>
      </c>
      <c r="GP15" s="9">
        <v>7.548</v>
      </c>
      <c r="GQ15" s="9">
        <v>6.915</v>
      </c>
      <c r="GR15" s="9">
        <v>12.170999999999999</v>
      </c>
      <c r="GS15" s="9">
        <v>8.5839999999999996</v>
      </c>
      <c r="GT15" s="9">
        <v>3.5870000000000002</v>
      </c>
      <c r="GU15" s="9">
        <v>11.824</v>
      </c>
      <c r="GV15" s="9">
        <v>8.2370000000000001</v>
      </c>
      <c r="GW15" s="9">
        <v>3.5870000000000002</v>
      </c>
      <c r="GX15" s="9">
        <v>0.34699999999999998</v>
      </c>
      <c r="GY15" s="9">
        <v>0.34699999999999998</v>
      </c>
      <c r="GZ15" s="9">
        <v>0</v>
      </c>
      <c r="HA15" s="9">
        <v>74.73</v>
      </c>
      <c r="HB15" s="9">
        <v>42.752000000000002</v>
      </c>
      <c r="HC15" s="9">
        <v>31.978000000000002</v>
      </c>
      <c r="HD15" s="9">
        <v>74.382999999999996</v>
      </c>
      <c r="HE15" s="9">
        <v>42.405000000000001</v>
      </c>
      <c r="HF15" s="9">
        <v>31.978000000000002</v>
      </c>
      <c r="HG15" s="9">
        <v>26.661000000000001</v>
      </c>
      <c r="HH15" s="9">
        <v>13.539</v>
      </c>
      <c r="HI15" s="9">
        <v>13.122</v>
      </c>
      <c r="HJ15" s="9">
        <v>15.215999999999999</v>
      </c>
      <c r="HK15" s="9">
        <v>11.196</v>
      </c>
      <c r="HL15" s="9">
        <v>4.0199999999999996</v>
      </c>
      <c r="HM15" s="9">
        <v>8.766</v>
      </c>
      <c r="HN15" s="9">
        <v>3.597</v>
      </c>
      <c r="HO15" s="9">
        <v>5.1689999999999996</v>
      </c>
      <c r="HP15" s="9">
        <v>12.779</v>
      </c>
      <c r="HQ15" s="9">
        <v>6.1829999999999998</v>
      </c>
      <c r="HR15" s="9">
        <v>6.5960000000000001</v>
      </c>
      <c r="HS15" s="9">
        <v>11.308</v>
      </c>
      <c r="HT15" s="9">
        <v>8.2370000000000001</v>
      </c>
      <c r="HU15" s="9">
        <v>3.0710000000000002</v>
      </c>
      <c r="HV15" s="9">
        <v>10.961</v>
      </c>
      <c r="HW15" s="9">
        <v>7.89</v>
      </c>
      <c r="HX15" s="9">
        <v>3.0710000000000002</v>
      </c>
      <c r="HY15" s="9">
        <v>0.34699999999999998</v>
      </c>
      <c r="HZ15" s="9">
        <v>0.34699999999999998</v>
      </c>
      <c r="IA15" s="9">
        <v>0</v>
      </c>
      <c r="IB15" s="9">
        <v>16.602</v>
      </c>
      <c r="IC15" s="9">
        <v>10.491</v>
      </c>
      <c r="ID15" s="9">
        <v>6.1120000000000001</v>
      </c>
      <c r="IE15" s="9">
        <v>16.254999999999999</v>
      </c>
      <c r="IF15" s="9">
        <v>10.144</v>
      </c>
      <c r="IG15" s="9">
        <v>6.1120000000000001</v>
      </c>
      <c r="IH15" s="9">
        <v>6.766</v>
      </c>
      <c r="II15" s="9">
        <v>4.2610000000000001</v>
      </c>
      <c r="IJ15" s="9">
        <v>2.504</v>
      </c>
      <c r="IK15" s="9">
        <v>2.657</v>
      </c>
      <c r="IL15" s="9">
        <v>0.85399999999999998</v>
      </c>
      <c r="IM15" s="9">
        <v>1.802</v>
      </c>
      <c r="IN15" s="9">
        <v>1.756</v>
      </c>
      <c r="IO15" s="9">
        <v>1.756</v>
      </c>
      <c r="IP15" s="9">
        <v>0</v>
      </c>
      <c r="IQ15" s="9">
        <v>5.077</v>
      </c>
    </row>
    <row r="16" spans="1:251">
      <c r="A16" s="10">
        <v>43862</v>
      </c>
      <c r="B16" s="9">
        <v>0.95799999999999996</v>
      </c>
      <c r="C16" s="9">
        <v>0.95799999999999996</v>
      </c>
      <c r="D16" s="9">
        <v>0</v>
      </c>
      <c r="E16" s="9">
        <v>0.82299999999999995</v>
      </c>
      <c r="F16" s="9">
        <v>0.35299999999999998</v>
      </c>
      <c r="G16" s="9">
        <v>0.47099999999999997</v>
      </c>
      <c r="H16" s="9">
        <v>0.82099999999999995</v>
      </c>
      <c r="I16" s="9">
        <v>0.58699999999999997</v>
      </c>
      <c r="J16" s="9">
        <v>0.23400000000000001</v>
      </c>
      <c r="K16" s="9">
        <v>1.7669999999999999</v>
      </c>
      <c r="L16" s="9">
        <v>0.99</v>
      </c>
      <c r="M16" s="9">
        <v>0.77700000000000002</v>
      </c>
      <c r="N16" s="9">
        <v>1.5189999999999999</v>
      </c>
      <c r="O16" s="9">
        <v>0.99</v>
      </c>
      <c r="P16" s="9">
        <v>0.53</v>
      </c>
      <c r="Q16" s="9">
        <v>0.248</v>
      </c>
      <c r="R16" s="9">
        <v>0</v>
      </c>
      <c r="S16" s="9">
        <v>0.248</v>
      </c>
      <c r="T16" s="9">
        <v>0.23400000000000001</v>
      </c>
      <c r="U16" s="9">
        <v>0</v>
      </c>
      <c r="V16" s="9">
        <v>0.23400000000000001</v>
      </c>
      <c r="W16" s="9">
        <v>0.23400000000000001</v>
      </c>
      <c r="X16" s="9">
        <v>0</v>
      </c>
      <c r="Y16" s="9">
        <v>0.23400000000000001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0.23400000000000001</v>
      </c>
      <c r="AJ16" s="9">
        <v>0</v>
      </c>
      <c r="AK16" s="9">
        <v>0.23400000000000001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2.1419999999999999</v>
      </c>
      <c r="AV16" s="9">
        <v>0.23799999999999999</v>
      </c>
      <c r="AW16" s="9">
        <v>1.905</v>
      </c>
      <c r="AX16" s="9">
        <v>2.1419999999999999</v>
      </c>
      <c r="AY16" s="9">
        <v>0.23799999999999999</v>
      </c>
      <c r="AZ16" s="9">
        <v>1.905</v>
      </c>
      <c r="BA16" s="9">
        <v>0.44600000000000001</v>
      </c>
      <c r="BB16" s="9">
        <v>0</v>
      </c>
      <c r="BC16" s="9">
        <v>0.44600000000000001</v>
      </c>
      <c r="BD16" s="9">
        <v>0.53800000000000003</v>
      </c>
      <c r="BE16" s="9">
        <v>0</v>
      </c>
      <c r="BF16" s="9">
        <v>0.53800000000000003</v>
      </c>
      <c r="BG16" s="9">
        <v>0.88</v>
      </c>
      <c r="BH16" s="9">
        <v>0.23799999999999999</v>
      </c>
      <c r="BI16" s="9">
        <v>0.64200000000000002</v>
      </c>
      <c r="BJ16" s="9">
        <v>0</v>
      </c>
      <c r="BK16" s="9">
        <v>0</v>
      </c>
      <c r="BL16" s="9">
        <v>0</v>
      </c>
      <c r="BM16" s="9">
        <v>0.27800000000000002</v>
      </c>
      <c r="BN16" s="9">
        <v>0</v>
      </c>
      <c r="BO16" s="9">
        <v>0.27800000000000002</v>
      </c>
      <c r="BP16" s="9">
        <v>0.27800000000000002</v>
      </c>
      <c r="BQ16" s="9">
        <v>0</v>
      </c>
      <c r="BR16" s="9">
        <v>0.27800000000000002</v>
      </c>
      <c r="BS16" s="9">
        <v>0</v>
      </c>
      <c r="BT16" s="9">
        <v>0</v>
      </c>
      <c r="BU16" s="9">
        <v>0</v>
      </c>
      <c r="BV16" s="9">
        <v>0.53600000000000003</v>
      </c>
      <c r="BW16" s="9">
        <v>0</v>
      </c>
      <c r="BX16" s="9">
        <v>0.53600000000000003</v>
      </c>
      <c r="BY16" s="9">
        <v>0.53600000000000003</v>
      </c>
      <c r="BZ16" s="9">
        <v>0</v>
      </c>
      <c r="CA16" s="9">
        <v>0.53600000000000003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0.53600000000000003</v>
      </c>
      <c r="CI16" s="9">
        <v>0</v>
      </c>
      <c r="CJ16" s="9">
        <v>0.53600000000000003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0.58099999999999996</v>
      </c>
      <c r="CX16" s="9">
        <v>0.23599999999999999</v>
      </c>
      <c r="CY16" s="9">
        <v>0.34499999999999997</v>
      </c>
      <c r="CZ16" s="9">
        <v>0.58099999999999996</v>
      </c>
      <c r="DA16" s="9">
        <v>0.23599999999999999</v>
      </c>
      <c r="DB16" s="9">
        <v>0.34499999999999997</v>
      </c>
      <c r="DC16" s="9">
        <v>0</v>
      </c>
      <c r="DD16" s="9">
        <v>0</v>
      </c>
      <c r="DE16" s="9">
        <v>0</v>
      </c>
      <c r="DF16" s="9">
        <v>0.34499999999999997</v>
      </c>
      <c r="DG16" s="9">
        <v>0</v>
      </c>
      <c r="DH16" s="9">
        <v>0.34499999999999997</v>
      </c>
      <c r="DI16" s="9">
        <v>0.23599999999999999</v>
      </c>
      <c r="DJ16" s="9">
        <v>0.23599999999999999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6.2169999999999996</v>
      </c>
      <c r="DY16" s="9">
        <v>3.2330000000000001</v>
      </c>
      <c r="DZ16" s="9">
        <v>2.984</v>
      </c>
      <c r="EA16" s="9">
        <v>6.2169999999999996</v>
      </c>
      <c r="EB16" s="9">
        <v>3.2330000000000001</v>
      </c>
      <c r="EC16" s="9">
        <v>2.984</v>
      </c>
      <c r="ED16" s="9">
        <v>1.6759999999999999</v>
      </c>
      <c r="EE16" s="9">
        <v>0.74299999999999999</v>
      </c>
      <c r="EF16" s="9">
        <v>0.93300000000000005</v>
      </c>
      <c r="EG16" s="9">
        <v>2.899</v>
      </c>
      <c r="EH16" s="9">
        <v>2.0350000000000001</v>
      </c>
      <c r="EI16" s="9">
        <v>0.86399999999999999</v>
      </c>
      <c r="EJ16" s="9">
        <v>0.75800000000000001</v>
      </c>
      <c r="EK16" s="9">
        <v>0.22</v>
      </c>
      <c r="EL16" s="9">
        <v>0.53800000000000003</v>
      </c>
      <c r="EM16" s="9">
        <v>0.65100000000000002</v>
      </c>
      <c r="EN16" s="9">
        <v>0.23499999999999999</v>
      </c>
      <c r="EO16" s="9">
        <v>0.41599999999999998</v>
      </c>
      <c r="EP16" s="9">
        <v>0.23300000000000001</v>
      </c>
      <c r="EQ16" s="9">
        <v>0</v>
      </c>
      <c r="ER16" s="9">
        <v>0.23300000000000001</v>
      </c>
      <c r="ES16" s="9">
        <v>0.23300000000000001</v>
      </c>
      <c r="ET16" s="9">
        <v>0</v>
      </c>
      <c r="EU16" s="9">
        <v>0.23300000000000001</v>
      </c>
      <c r="EV16" s="9">
        <v>0</v>
      </c>
      <c r="EW16" s="9">
        <v>0</v>
      </c>
      <c r="EX16" s="9">
        <v>0</v>
      </c>
      <c r="EY16" s="9">
        <v>4.9710000000000001</v>
      </c>
      <c r="EZ16" s="9">
        <v>2.6779999999999999</v>
      </c>
      <c r="FA16" s="9">
        <v>2.2930000000000001</v>
      </c>
      <c r="FB16" s="9">
        <v>3.9359999999999999</v>
      </c>
      <c r="FC16" s="9">
        <v>2.1070000000000002</v>
      </c>
      <c r="FD16" s="9">
        <v>1.83</v>
      </c>
      <c r="FE16" s="9">
        <v>1.903</v>
      </c>
      <c r="FF16" s="9">
        <v>1.071</v>
      </c>
      <c r="FG16" s="9">
        <v>0.83099999999999996</v>
      </c>
      <c r="FH16" s="9">
        <v>0.22900000000000001</v>
      </c>
      <c r="FI16" s="9">
        <v>0.22900000000000001</v>
      </c>
      <c r="FJ16" s="9">
        <v>0</v>
      </c>
      <c r="FK16" s="9">
        <v>0.98699999999999999</v>
      </c>
      <c r="FL16" s="9">
        <v>0.23599999999999999</v>
      </c>
      <c r="FM16" s="9">
        <v>0.751</v>
      </c>
      <c r="FN16" s="9">
        <v>0.504</v>
      </c>
      <c r="FO16" s="9">
        <v>0.25700000000000001</v>
      </c>
      <c r="FP16" s="9">
        <v>0.247</v>
      </c>
      <c r="FQ16" s="9">
        <v>1.3480000000000001</v>
      </c>
      <c r="FR16" s="9">
        <v>0.88500000000000001</v>
      </c>
      <c r="FS16" s="9">
        <v>0.46300000000000002</v>
      </c>
      <c r="FT16" s="9">
        <v>0.313</v>
      </c>
      <c r="FU16" s="9">
        <v>0.313</v>
      </c>
      <c r="FV16" s="9">
        <v>0</v>
      </c>
      <c r="FW16" s="9">
        <v>1.0349999999999999</v>
      </c>
      <c r="FX16" s="9">
        <v>0.57199999999999995</v>
      </c>
      <c r="FY16" s="9">
        <v>0.46300000000000002</v>
      </c>
      <c r="FZ16" s="9">
        <v>76.95</v>
      </c>
      <c r="GA16" s="9">
        <v>41.680999999999997</v>
      </c>
      <c r="GB16" s="9">
        <v>35.268999999999998</v>
      </c>
      <c r="GC16" s="9">
        <v>74.915999999999997</v>
      </c>
      <c r="GD16" s="9">
        <v>40.026000000000003</v>
      </c>
      <c r="GE16" s="9">
        <v>34.89</v>
      </c>
      <c r="GF16" s="9">
        <v>26.974</v>
      </c>
      <c r="GG16" s="9">
        <v>15.805999999999999</v>
      </c>
      <c r="GH16" s="9">
        <v>11.167</v>
      </c>
      <c r="GI16" s="9">
        <v>17.692</v>
      </c>
      <c r="GJ16" s="9">
        <v>7.8250000000000002</v>
      </c>
      <c r="GK16" s="9">
        <v>9.8670000000000009</v>
      </c>
      <c r="GL16" s="9">
        <v>10.093</v>
      </c>
      <c r="GM16" s="9">
        <v>7.2510000000000003</v>
      </c>
      <c r="GN16" s="9">
        <v>2.8420000000000001</v>
      </c>
      <c r="GO16" s="9">
        <v>11.115</v>
      </c>
      <c r="GP16" s="9">
        <v>4.9969999999999999</v>
      </c>
      <c r="GQ16" s="9">
        <v>6.1180000000000003</v>
      </c>
      <c r="GR16" s="9">
        <v>11.077</v>
      </c>
      <c r="GS16" s="9">
        <v>5.8010000000000002</v>
      </c>
      <c r="GT16" s="9">
        <v>5.2750000000000004</v>
      </c>
      <c r="GU16" s="9">
        <v>9.0429999999999993</v>
      </c>
      <c r="GV16" s="9">
        <v>4.1459999999999999</v>
      </c>
      <c r="GW16" s="9">
        <v>4.8970000000000002</v>
      </c>
      <c r="GX16" s="9">
        <v>2.0339999999999998</v>
      </c>
      <c r="GY16" s="9">
        <v>1.655</v>
      </c>
      <c r="GZ16" s="9">
        <v>0.379</v>
      </c>
      <c r="HA16" s="9">
        <v>69.040999999999997</v>
      </c>
      <c r="HB16" s="9">
        <v>37.122</v>
      </c>
      <c r="HC16" s="9">
        <v>31.919</v>
      </c>
      <c r="HD16" s="9">
        <v>67.007000000000005</v>
      </c>
      <c r="HE16" s="9">
        <v>35.466999999999999</v>
      </c>
      <c r="HF16" s="9">
        <v>31.54</v>
      </c>
      <c r="HG16" s="9">
        <v>23.297000000000001</v>
      </c>
      <c r="HH16" s="9">
        <v>13.183999999999999</v>
      </c>
      <c r="HI16" s="9">
        <v>10.113</v>
      </c>
      <c r="HJ16" s="9">
        <v>14.86</v>
      </c>
      <c r="HK16" s="9">
        <v>6.8970000000000002</v>
      </c>
      <c r="HL16" s="9">
        <v>7.9640000000000004</v>
      </c>
      <c r="HM16" s="9">
        <v>9.0839999999999996</v>
      </c>
      <c r="HN16" s="9">
        <v>6.2430000000000003</v>
      </c>
      <c r="HO16" s="9">
        <v>2.8420000000000001</v>
      </c>
      <c r="HP16" s="9">
        <v>10.722</v>
      </c>
      <c r="HQ16" s="9">
        <v>4.9969999999999999</v>
      </c>
      <c r="HR16" s="9">
        <v>5.7249999999999996</v>
      </c>
      <c r="HS16" s="9">
        <v>11.077</v>
      </c>
      <c r="HT16" s="9">
        <v>5.8010000000000002</v>
      </c>
      <c r="HU16" s="9">
        <v>5.2750000000000004</v>
      </c>
      <c r="HV16" s="9">
        <v>9.0429999999999993</v>
      </c>
      <c r="HW16" s="9">
        <v>4.1459999999999999</v>
      </c>
      <c r="HX16" s="9">
        <v>4.8970000000000002</v>
      </c>
      <c r="HY16" s="9">
        <v>2.0339999999999998</v>
      </c>
      <c r="HZ16" s="9">
        <v>1.655</v>
      </c>
      <c r="IA16" s="9">
        <v>0.379</v>
      </c>
      <c r="IB16" s="9">
        <v>12.308999999999999</v>
      </c>
      <c r="IC16" s="9">
        <v>8.0719999999999992</v>
      </c>
      <c r="ID16" s="9">
        <v>4.2370000000000001</v>
      </c>
      <c r="IE16" s="9">
        <v>12.308999999999999</v>
      </c>
      <c r="IF16" s="9">
        <v>8.0719999999999992</v>
      </c>
      <c r="IG16" s="9">
        <v>4.2370000000000001</v>
      </c>
      <c r="IH16" s="9">
        <v>4.7859999999999996</v>
      </c>
      <c r="II16" s="9">
        <v>3.4129999999999998</v>
      </c>
      <c r="IJ16" s="9">
        <v>1.3740000000000001</v>
      </c>
      <c r="IK16" s="9">
        <v>2.78</v>
      </c>
      <c r="IL16" s="9">
        <v>1.9379999999999999</v>
      </c>
      <c r="IM16" s="9">
        <v>0.84299999999999997</v>
      </c>
      <c r="IN16" s="9">
        <v>0.80700000000000005</v>
      </c>
      <c r="IO16" s="9">
        <v>0.80700000000000005</v>
      </c>
      <c r="IP16" s="9">
        <v>0</v>
      </c>
      <c r="IQ16" s="9">
        <v>1.879</v>
      </c>
    </row>
    <row r="17" spans="1:251">
      <c r="A17" s="10">
        <v>44228</v>
      </c>
      <c r="B17" s="9">
        <v>1.2569999999999999</v>
      </c>
      <c r="C17" s="9">
        <v>0.76200000000000001</v>
      </c>
      <c r="D17" s="9">
        <v>0.495</v>
      </c>
      <c r="E17" s="9">
        <v>1.2509999999999999</v>
      </c>
      <c r="F17" s="9">
        <v>0.88100000000000001</v>
      </c>
      <c r="G17" s="9">
        <v>0.37</v>
      </c>
      <c r="H17" s="9">
        <v>1.786</v>
      </c>
      <c r="I17" s="9">
        <v>0.754</v>
      </c>
      <c r="J17" s="9">
        <v>1.032</v>
      </c>
      <c r="K17" s="9">
        <v>1.046</v>
      </c>
      <c r="L17" s="9">
        <v>1.046</v>
      </c>
      <c r="M17" s="9">
        <v>0</v>
      </c>
      <c r="N17" s="9">
        <v>1.046</v>
      </c>
      <c r="O17" s="9">
        <v>1.046</v>
      </c>
      <c r="P17" s="9">
        <v>0</v>
      </c>
      <c r="Q17" s="9">
        <v>0</v>
      </c>
      <c r="R17" s="9">
        <v>0</v>
      </c>
      <c r="S17" s="9">
        <v>0</v>
      </c>
      <c r="T17" s="9">
        <v>1.286</v>
      </c>
      <c r="U17" s="9">
        <v>0.31900000000000001</v>
      </c>
      <c r="V17" s="9">
        <v>0.96699999999999997</v>
      </c>
      <c r="W17" s="9">
        <v>1.286</v>
      </c>
      <c r="X17" s="9">
        <v>0.31900000000000001</v>
      </c>
      <c r="Y17" s="9">
        <v>0.96699999999999997</v>
      </c>
      <c r="Z17" s="9">
        <v>0</v>
      </c>
      <c r="AA17" s="9">
        <v>0</v>
      </c>
      <c r="AB17" s="9">
        <v>0</v>
      </c>
      <c r="AC17" s="9">
        <v>0.56699999999999995</v>
      </c>
      <c r="AD17" s="9">
        <v>0.31900000000000001</v>
      </c>
      <c r="AE17" s="9">
        <v>0.249</v>
      </c>
      <c r="AF17" s="9">
        <v>0.19600000000000001</v>
      </c>
      <c r="AG17" s="9">
        <v>0</v>
      </c>
      <c r="AH17" s="9">
        <v>0.19600000000000001</v>
      </c>
      <c r="AI17" s="9">
        <v>0.52200000000000002</v>
      </c>
      <c r="AJ17" s="9">
        <v>0</v>
      </c>
      <c r="AK17" s="9">
        <v>0.52200000000000002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1.895</v>
      </c>
      <c r="AV17" s="9">
        <v>0.53</v>
      </c>
      <c r="AW17" s="9">
        <v>1.3640000000000001</v>
      </c>
      <c r="AX17" s="9">
        <v>1.895</v>
      </c>
      <c r="AY17" s="9">
        <v>0.53</v>
      </c>
      <c r="AZ17" s="9">
        <v>1.3640000000000001</v>
      </c>
      <c r="BA17" s="9">
        <v>0.996</v>
      </c>
      <c r="BB17" s="9">
        <v>0.28399999999999997</v>
      </c>
      <c r="BC17" s="9">
        <v>0.71099999999999997</v>
      </c>
      <c r="BD17" s="9">
        <v>0.188</v>
      </c>
      <c r="BE17" s="9">
        <v>0</v>
      </c>
      <c r="BF17" s="9">
        <v>0.188</v>
      </c>
      <c r="BG17" s="9">
        <v>0.46500000000000002</v>
      </c>
      <c r="BH17" s="9">
        <v>0</v>
      </c>
      <c r="BI17" s="9">
        <v>0.46500000000000002</v>
      </c>
      <c r="BJ17" s="9">
        <v>0</v>
      </c>
      <c r="BK17" s="9">
        <v>0</v>
      </c>
      <c r="BL17" s="9">
        <v>0</v>
      </c>
      <c r="BM17" s="9">
        <v>0.246</v>
      </c>
      <c r="BN17" s="9">
        <v>0.246</v>
      </c>
      <c r="BO17" s="9">
        <v>0</v>
      </c>
      <c r="BP17" s="9">
        <v>0.246</v>
      </c>
      <c r="BQ17" s="9">
        <v>0.246</v>
      </c>
      <c r="BR17" s="9">
        <v>0</v>
      </c>
      <c r="BS17" s="9">
        <v>0</v>
      </c>
      <c r="BT17" s="9">
        <v>0</v>
      </c>
      <c r="BU17" s="9">
        <v>0</v>
      </c>
      <c r="BV17" s="9">
        <v>2.7930000000000001</v>
      </c>
      <c r="BW17" s="9">
        <v>0.45900000000000002</v>
      </c>
      <c r="BX17" s="9">
        <v>2.3340000000000001</v>
      </c>
      <c r="BY17" s="9">
        <v>2.7930000000000001</v>
      </c>
      <c r="BZ17" s="9">
        <v>0.45900000000000002</v>
      </c>
      <c r="CA17" s="9">
        <v>2.3340000000000001</v>
      </c>
      <c r="CB17" s="9">
        <v>0</v>
      </c>
      <c r="CC17" s="9">
        <v>0</v>
      </c>
      <c r="CD17" s="9">
        <v>0</v>
      </c>
      <c r="CE17" s="9">
        <v>1.0189999999999999</v>
      </c>
      <c r="CF17" s="9">
        <v>0.26400000000000001</v>
      </c>
      <c r="CG17" s="9">
        <v>0.755</v>
      </c>
      <c r="CH17" s="9">
        <v>1.2829999999999999</v>
      </c>
      <c r="CI17" s="9">
        <v>0.19500000000000001</v>
      </c>
      <c r="CJ17" s="9">
        <v>1.087</v>
      </c>
      <c r="CK17" s="9">
        <v>0.49199999999999999</v>
      </c>
      <c r="CL17" s="9">
        <v>0</v>
      </c>
      <c r="CM17" s="9">
        <v>0.49199999999999999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0.66</v>
      </c>
      <c r="CX17" s="9">
        <v>0.438</v>
      </c>
      <c r="CY17" s="9">
        <v>0.222</v>
      </c>
      <c r="CZ17" s="9">
        <v>0.66</v>
      </c>
      <c r="DA17" s="9">
        <v>0.438</v>
      </c>
      <c r="DB17" s="9">
        <v>0.222</v>
      </c>
      <c r="DC17" s="9">
        <v>0.23899999999999999</v>
      </c>
      <c r="DD17" s="9">
        <v>0.23899999999999999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0.42099999999999999</v>
      </c>
      <c r="DM17" s="9">
        <v>0.19900000000000001</v>
      </c>
      <c r="DN17" s="9">
        <v>0.222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3.859</v>
      </c>
      <c r="DY17" s="9">
        <v>2.0790000000000002</v>
      </c>
      <c r="DZ17" s="9">
        <v>1.78</v>
      </c>
      <c r="EA17" s="9">
        <v>3.524</v>
      </c>
      <c r="EB17" s="9">
        <v>1.744</v>
      </c>
      <c r="EC17" s="9">
        <v>1.78</v>
      </c>
      <c r="ED17" s="9">
        <v>0.88100000000000001</v>
      </c>
      <c r="EE17" s="9">
        <v>0.71899999999999997</v>
      </c>
      <c r="EF17" s="9">
        <v>0.16200000000000001</v>
      </c>
      <c r="EG17" s="9">
        <v>0.97</v>
      </c>
      <c r="EH17" s="9">
        <v>0.754</v>
      </c>
      <c r="EI17" s="9">
        <v>0.216</v>
      </c>
      <c r="EJ17" s="9">
        <v>0.223</v>
      </c>
      <c r="EK17" s="9">
        <v>0</v>
      </c>
      <c r="EL17" s="9">
        <v>0.223</v>
      </c>
      <c r="EM17" s="9">
        <v>0.753</v>
      </c>
      <c r="EN17" s="9">
        <v>0</v>
      </c>
      <c r="EO17" s="9">
        <v>0.753</v>
      </c>
      <c r="EP17" s="9">
        <v>1.0309999999999999</v>
      </c>
      <c r="EQ17" s="9">
        <v>0.60699999999999998</v>
      </c>
      <c r="ER17" s="9">
        <v>0.42399999999999999</v>
      </c>
      <c r="ES17" s="9">
        <v>0.69599999999999995</v>
      </c>
      <c r="ET17" s="9">
        <v>0.27200000000000002</v>
      </c>
      <c r="EU17" s="9">
        <v>0.42399999999999999</v>
      </c>
      <c r="EV17" s="9">
        <v>0.33500000000000002</v>
      </c>
      <c r="EW17" s="9">
        <v>0.33500000000000002</v>
      </c>
      <c r="EX17" s="9">
        <v>0</v>
      </c>
      <c r="EY17" s="9">
        <v>6.3970000000000002</v>
      </c>
      <c r="EZ17" s="9">
        <v>3.629</v>
      </c>
      <c r="FA17" s="9">
        <v>2.7679999999999998</v>
      </c>
      <c r="FB17" s="9">
        <v>6.1710000000000003</v>
      </c>
      <c r="FC17" s="9">
        <v>3.403</v>
      </c>
      <c r="FD17" s="9">
        <v>2.7679999999999998</v>
      </c>
      <c r="FE17" s="9">
        <v>2.9710000000000001</v>
      </c>
      <c r="FF17" s="9">
        <v>1.5840000000000001</v>
      </c>
      <c r="FG17" s="9">
        <v>1.387</v>
      </c>
      <c r="FH17" s="9">
        <v>0.87</v>
      </c>
      <c r="FI17" s="9">
        <v>0.87</v>
      </c>
      <c r="FJ17" s="9">
        <v>0</v>
      </c>
      <c r="FK17" s="9">
        <v>1.3160000000000001</v>
      </c>
      <c r="FL17" s="9">
        <v>0.55800000000000005</v>
      </c>
      <c r="FM17" s="9">
        <v>0.75800000000000001</v>
      </c>
      <c r="FN17" s="9">
        <v>0.41399999999999998</v>
      </c>
      <c r="FO17" s="9">
        <v>0</v>
      </c>
      <c r="FP17" s="9">
        <v>0.41399999999999998</v>
      </c>
      <c r="FQ17" s="9">
        <v>0.82499999999999996</v>
      </c>
      <c r="FR17" s="9">
        <v>0.61599999999999999</v>
      </c>
      <c r="FS17" s="9">
        <v>0.20899999999999999</v>
      </c>
      <c r="FT17" s="9">
        <v>0.6</v>
      </c>
      <c r="FU17" s="9">
        <v>0.39</v>
      </c>
      <c r="FV17" s="9">
        <v>0.20899999999999999</v>
      </c>
      <c r="FW17" s="9">
        <v>0.22600000000000001</v>
      </c>
      <c r="FX17" s="9">
        <v>0.22600000000000001</v>
      </c>
      <c r="FY17" s="9">
        <v>0</v>
      </c>
      <c r="FZ17" s="9">
        <v>89.087000000000003</v>
      </c>
      <c r="GA17" s="9">
        <v>51.951999999999998</v>
      </c>
      <c r="GB17" s="9">
        <v>37.134999999999998</v>
      </c>
      <c r="GC17" s="9">
        <v>87.751999999999995</v>
      </c>
      <c r="GD17" s="9">
        <v>51.62</v>
      </c>
      <c r="GE17" s="9">
        <v>36.131999999999998</v>
      </c>
      <c r="GF17" s="9">
        <v>31.481999999999999</v>
      </c>
      <c r="GG17" s="9">
        <v>21.013999999999999</v>
      </c>
      <c r="GH17" s="9">
        <v>10.468999999999999</v>
      </c>
      <c r="GI17" s="9">
        <v>19.536000000000001</v>
      </c>
      <c r="GJ17" s="9">
        <v>11.032999999999999</v>
      </c>
      <c r="GK17" s="9">
        <v>8.5030000000000001</v>
      </c>
      <c r="GL17" s="9">
        <v>12.292</v>
      </c>
      <c r="GM17" s="9">
        <v>4.5430000000000001</v>
      </c>
      <c r="GN17" s="9">
        <v>7.7489999999999997</v>
      </c>
      <c r="GO17" s="9">
        <v>14.526</v>
      </c>
      <c r="GP17" s="9">
        <v>9.0180000000000007</v>
      </c>
      <c r="GQ17" s="9">
        <v>5.508</v>
      </c>
      <c r="GR17" s="9">
        <v>11.250999999999999</v>
      </c>
      <c r="GS17" s="9">
        <v>6.3440000000000003</v>
      </c>
      <c r="GT17" s="9">
        <v>4.907</v>
      </c>
      <c r="GU17" s="9">
        <v>9.9160000000000004</v>
      </c>
      <c r="GV17" s="9">
        <v>6.0119999999999996</v>
      </c>
      <c r="GW17" s="9">
        <v>3.903</v>
      </c>
      <c r="GX17" s="9">
        <v>1.335</v>
      </c>
      <c r="GY17" s="9">
        <v>0.33200000000000002</v>
      </c>
      <c r="GZ17" s="9">
        <v>1.0029999999999999</v>
      </c>
      <c r="HA17" s="9">
        <v>75.69</v>
      </c>
      <c r="HB17" s="9">
        <v>44.139000000000003</v>
      </c>
      <c r="HC17" s="9">
        <v>31.552</v>
      </c>
      <c r="HD17" s="9">
        <v>74.801000000000002</v>
      </c>
      <c r="HE17" s="9">
        <v>43.807000000000002</v>
      </c>
      <c r="HF17" s="9">
        <v>30.994</v>
      </c>
      <c r="HG17" s="9">
        <v>24.716999999999999</v>
      </c>
      <c r="HH17" s="9">
        <v>18.212</v>
      </c>
      <c r="HI17" s="9">
        <v>6.5049999999999999</v>
      </c>
      <c r="HJ17" s="9">
        <v>18.312999999999999</v>
      </c>
      <c r="HK17" s="9">
        <v>10.117000000000001</v>
      </c>
      <c r="HL17" s="9">
        <v>8.1969999999999992</v>
      </c>
      <c r="HM17" s="9">
        <v>10.701000000000001</v>
      </c>
      <c r="HN17" s="9">
        <v>3.82</v>
      </c>
      <c r="HO17" s="9">
        <v>6.8810000000000002</v>
      </c>
      <c r="HP17" s="9">
        <v>11.154</v>
      </c>
      <c r="HQ17" s="9">
        <v>5.6459999999999999</v>
      </c>
      <c r="HR17" s="9">
        <v>5.508</v>
      </c>
      <c r="HS17" s="9">
        <v>10.805</v>
      </c>
      <c r="HT17" s="9">
        <v>6.3440000000000003</v>
      </c>
      <c r="HU17" s="9">
        <v>4.4610000000000003</v>
      </c>
      <c r="HV17" s="9">
        <v>9.9160000000000004</v>
      </c>
      <c r="HW17" s="9">
        <v>6.0119999999999996</v>
      </c>
      <c r="HX17" s="9">
        <v>3.903</v>
      </c>
      <c r="HY17" s="9">
        <v>0.89</v>
      </c>
      <c r="HZ17" s="9">
        <v>0.33200000000000002</v>
      </c>
      <c r="IA17" s="9">
        <v>0.55800000000000005</v>
      </c>
      <c r="IB17" s="9">
        <v>16.167999999999999</v>
      </c>
      <c r="IC17" s="9">
        <v>8.9809999999999999</v>
      </c>
      <c r="ID17" s="9">
        <v>7.1870000000000003</v>
      </c>
      <c r="IE17" s="9">
        <v>15.836</v>
      </c>
      <c r="IF17" s="9">
        <v>8.6489999999999991</v>
      </c>
      <c r="IG17" s="9">
        <v>7.1870000000000003</v>
      </c>
      <c r="IH17" s="9">
        <v>6.1269999999999998</v>
      </c>
      <c r="II17" s="9">
        <v>3.9849999999999999</v>
      </c>
      <c r="IJ17" s="9">
        <v>2.1419999999999999</v>
      </c>
      <c r="IK17" s="9">
        <v>4.8109999999999999</v>
      </c>
      <c r="IL17" s="9">
        <v>1.9059999999999999</v>
      </c>
      <c r="IM17" s="9">
        <v>2.9039999999999999</v>
      </c>
      <c r="IN17" s="9">
        <v>1.8959999999999999</v>
      </c>
      <c r="IO17" s="9">
        <v>0.89300000000000002</v>
      </c>
      <c r="IP17" s="9">
        <v>1.002</v>
      </c>
      <c r="IQ17" s="9">
        <v>2.2879999999999998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7175</v>
      </c>
      <c r="C1" s="3" t="s">
        <v>7176</v>
      </c>
      <c r="D1" s="3" t="s">
        <v>7936</v>
      </c>
      <c r="E1" s="3" t="s">
        <v>7937</v>
      </c>
      <c r="F1" s="3" t="s">
        <v>7938</v>
      </c>
      <c r="G1" s="3" t="s">
        <v>7939</v>
      </c>
      <c r="H1" s="3" t="s">
        <v>7940</v>
      </c>
      <c r="I1" s="3" t="s">
        <v>7941</v>
      </c>
      <c r="J1" s="3" t="s">
        <v>8632</v>
      </c>
      <c r="K1" s="3" t="s">
        <v>8633</v>
      </c>
      <c r="L1" s="3" t="s">
        <v>8634</v>
      </c>
      <c r="M1" s="3" t="s">
        <v>2791</v>
      </c>
      <c r="N1" s="3" t="s">
        <v>2792</v>
      </c>
      <c r="O1" s="3" t="s">
        <v>2793</v>
      </c>
      <c r="P1" s="3" t="s">
        <v>5512</v>
      </c>
      <c r="Q1" s="3" t="s">
        <v>5513</v>
      </c>
      <c r="R1" s="3" t="s">
        <v>5514</v>
      </c>
      <c r="S1" s="3" t="s">
        <v>5515</v>
      </c>
      <c r="T1" s="3" t="s">
        <v>5516</v>
      </c>
      <c r="U1" s="3" t="s">
        <v>5517</v>
      </c>
      <c r="V1" s="3" t="s">
        <v>6205</v>
      </c>
      <c r="W1" s="3" t="s">
        <v>6206</v>
      </c>
      <c r="X1" s="3" t="s">
        <v>6207</v>
      </c>
      <c r="Y1" s="3" t="s">
        <v>6691</v>
      </c>
      <c r="Z1" s="3" t="s">
        <v>6692</v>
      </c>
      <c r="AA1" s="3" t="s">
        <v>6693</v>
      </c>
      <c r="AB1" s="3" t="s">
        <v>7177</v>
      </c>
      <c r="AC1" s="3" t="s">
        <v>7178</v>
      </c>
      <c r="AD1" s="3" t="s">
        <v>7179</v>
      </c>
      <c r="AE1" s="3" t="s">
        <v>7942</v>
      </c>
      <c r="AF1" s="3" t="s">
        <v>7943</v>
      </c>
      <c r="AG1" s="3" t="s">
        <v>7944</v>
      </c>
      <c r="AH1" s="3" t="s">
        <v>7945</v>
      </c>
      <c r="AI1" s="3" t="s">
        <v>7946</v>
      </c>
      <c r="AJ1" s="3" t="s">
        <v>7947</v>
      </c>
      <c r="AK1" s="3" t="s">
        <v>8635</v>
      </c>
      <c r="AL1" s="3" t="s">
        <v>8636</v>
      </c>
      <c r="AM1" s="3" t="s">
        <v>8637</v>
      </c>
      <c r="AN1" s="3" t="s">
        <v>2794</v>
      </c>
      <c r="AO1" s="3" t="s">
        <v>2795</v>
      </c>
      <c r="AP1" s="3" t="s">
        <v>2796</v>
      </c>
      <c r="AQ1" s="3" t="s">
        <v>5518</v>
      </c>
      <c r="AR1" s="3" t="s">
        <v>5519</v>
      </c>
      <c r="AS1" s="3" t="s">
        <v>5520</v>
      </c>
      <c r="AT1" s="3" t="s">
        <v>5521</v>
      </c>
      <c r="AU1" s="3" t="s">
        <v>5522</v>
      </c>
      <c r="AV1" s="3" t="s">
        <v>5523</v>
      </c>
      <c r="AW1" s="3" t="s">
        <v>6208</v>
      </c>
      <c r="AX1" s="3" t="s">
        <v>6209</v>
      </c>
      <c r="AY1" s="3" t="s">
        <v>6210</v>
      </c>
      <c r="AZ1" s="3" t="s">
        <v>6694</v>
      </c>
      <c r="BA1" s="3" t="s">
        <v>6695</v>
      </c>
      <c r="BB1" s="3" t="s">
        <v>6696</v>
      </c>
      <c r="BC1" s="3" t="s">
        <v>7180</v>
      </c>
      <c r="BD1" s="3" t="s">
        <v>7181</v>
      </c>
      <c r="BE1" s="3" t="s">
        <v>7182</v>
      </c>
      <c r="BF1" s="3" t="s">
        <v>7948</v>
      </c>
      <c r="BG1" s="3" t="s">
        <v>7949</v>
      </c>
      <c r="BH1" s="3" t="s">
        <v>7950</v>
      </c>
      <c r="BI1" s="3" t="s">
        <v>7951</v>
      </c>
      <c r="BJ1" s="3" t="s">
        <v>7952</v>
      </c>
      <c r="BK1" s="3" t="s">
        <v>7953</v>
      </c>
      <c r="BL1" s="3" t="s">
        <v>8638</v>
      </c>
      <c r="BM1" s="3" t="s">
        <v>8639</v>
      </c>
      <c r="BN1" s="3" t="s">
        <v>8640</v>
      </c>
      <c r="BO1" s="3" t="s">
        <v>2797</v>
      </c>
      <c r="BP1" s="3" t="s">
        <v>2798</v>
      </c>
      <c r="BQ1" s="3" t="s">
        <v>2799</v>
      </c>
      <c r="BR1" s="3" t="s">
        <v>5524</v>
      </c>
      <c r="BS1" s="3" t="s">
        <v>5525</v>
      </c>
      <c r="BT1" s="3" t="s">
        <v>5526</v>
      </c>
      <c r="BU1" s="3" t="s">
        <v>5527</v>
      </c>
      <c r="BV1" s="3" t="s">
        <v>5528</v>
      </c>
      <c r="BW1" s="3" t="s">
        <v>5529</v>
      </c>
      <c r="BX1" s="3" t="s">
        <v>6211</v>
      </c>
      <c r="BY1" s="3" t="s">
        <v>6212</v>
      </c>
      <c r="BZ1" s="3" t="s">
        <v>6213</v>
      </c>
      <c r="CA1" s="3" t="s">
        <v>6697</v>
      </c>
      <c r="CB1" s="3" t="s">
        <v>6698</v>
      </c>
      <c r="CC1" s="3" t="s">
        <v>6699</v>
      </c>
      <c r="CD1" s="3" t="s">
        <v>7183</v>
      </c>
      <c r="CE1" s="3" t="s">
        <v>7184</v>
      </c>
      <c r="CF1" s="3" t="s">
        <v>7185</v>
      </c>
      <c r="CG1" s="3" t="s">
        <v>7954</v>
      </c>
      <c r="CH1" s="3" t="s">
        <v>7955</v>
      </c>
      <c r="CI1" s="3" t="s">
        <v>7956</v>
      </c>
      <c r="CJ1" s="3" t="s">
        <v>7957</v>
      </c>
      <c r="CK1" s="3" t="s">
        <v>7958</v>
      </c>
      <c r="CL1" s="3" t="s">
        <v>7959</v>
      </c>
      <c r="CM1" s="3" t="s">
        <v>8641</v>
      </c>
      <c r="CN1" s="3" t="s">
        <v>8642</v>
      </c>
      <c r="CO1" s="3" t="s">
        <v>8643</v>
      </c>
      <c r="CP1" s="3" t="s">
        <v>2800</v>
      </c>
      <c r="CQ1" s="3" t="s">
        <v>2801</v>
      </c>
      <c r="CR1" s="3" t="s">
        <v>2802</v>
      </c>
      <c r="CS1" s="3" t="s">
        <v>5530</v>
      </c>
      <c r="CT1" s="3" t="s">
        <v>5531</v>
      </c>
      <c r="CU1" s="3" t="s">
        <v>5532</v>
      </c>
      <c r="CV1" s="3" t="s">
        <v>5533</v>
      </c>
      <c r="CW1" s="3" t="s">
        <v>5534</v>
      </c>
      <c r="CX1" s="3" t="s">
        <v>5535</v>
      </c>
      <c r="CY1" s="3" t="s">
        <v>6214</v>
      </c>
      <c r="CZ1" s="3" t="s">
        <v>6215</v>
      </c>
      <c r="DA1" s="3" t="s">
        <v>6216</v>
      </c>
      <c r="DB1" s="3" t="s">
        <v>6700</v>
      </c>
      <c r="DC1" s="3" t="s">
        <v>6701</v>
      </c>
      <c r="DD1" s="3" t="s">
        <v>6702</v>
      </c>
      <c r="DE1" s="3" t="s">
        <v>7186</v>
      </c>
      <c r="DF1" s="3" t="s">
        <v>7187</v>
      </c>
      <c r="DG1" s="3" t="s">
        <v>7188</v>
      </c>
      <c r="DH1" s="3" t="s">
        <v>7960</v>
      </c>
      <c r="DI1" s="3" t="s">
        <v>7961</v>
      </c>
      <c r="DJ1" s="3" t="s">
        <v>7962</v>
      </c>
      <c r="DK1" s="3" t="s">
        <v>7963</v>
      </c>
      <c r="DL1" s="3" t="s">
        <v>7964</v>
      </c>
      <c r="DM1" s="3" t="s">
        <v>7965</v>
      </c>
      <c r="DN1" s="3" t="s">
        <v>8644</v>
      </c>
      <c r="DO1" s="3" t="s">
        <v>8645</v>
      </c>
      <c r="DP1" s="3" t="s">
        <v>8646</v>
      </c>
      <c r="DQ1" s="3" t="s">
        <v>2803</v>
      </c>
      <c r="DR1" s="3" t="s">
        <v>2804</v>
      </c>
      <c r="DS1" s="3" t="s">
        <v>2805</v>
      </c>
      <c r="DT1" s="3" t="s">
        <v>5536</v>
      </c>
      <c r="DU1" s="3" t="s">
        <v>5537</v>
      </c>
      <c r="DV1" s="3" t="s">
        <v>5538</v>
      </c>
      <c r="DW1" s="3" t="s">
        <v>5539</v>
      </c>
      <c r="DX1" s="3" t="s">
        <v>5540</v>
      </c>
      <c r="DY1" s="3" t="s">
        <v>5541</v>
      </c>
      <c r="DZ1" s="3" t="s">
        <v>6217</v>
      </c>
      <c r="EA1" s="3" t="s">
        <v>6218</v>
      </c>
      <c r="EB1" s="3" t="s">
        <v>6219</v>
      </c>
      <c r="EC1" s="3" t="s">
        <v>6703</v>
      </c>
      <c r="ED1" s="3" t="s">
        <v>6704</v>
      </c>
      <c r="EE1" s="3" t="s">
        <v>6705</v>
      </c>
      <c r="EF1" s="3" t="s">
        <v>7189</v>
      </c>
      <c r="EG1" s="3" t="s">
        <v>7190</v>
      </c>
      <c r="EH1" s="3" t="s">
        <v>7191</v>
      </c>
      <c r="EI1" s="3" t="s">
        <v>7966</v>
      </c>
      <c r="EJ1" s="3" t="s">
        <v>7967</v>
      </c>
      <c r="EK1" s="3" t="s">
        <v>7968</v>
      </c>
      <c r="EL1" s="3" t="s">
        <v>7969</v>
      </c>
      <c r="EM1" s="3" t="s">
        <v>7970</v>
      </c>
      <c r="EN1" s="3" t="s">
        <v>7971</v>
      </c>
      <c r="EO1" s="3" t="s">
        <v>8647</v>
      </c>
      <c r="EP1" s="3" t="s">
        <v>8648</v>
      </c>
      <c r="EQ1" s="3" t="s">
        <v>8649</v>
      </c>
      <c r="ER1" s="3" t="s">
        <v>2806</v>
      </c>
      <c r="ES1" s="3" t="s">
        <v>2807</v>
      </c>
      <c r="ET1" s="3" t="s">
        <v>2808</v>
      </c>
      <c r="EU1" s="3" t="s">
        <v>5542</v>
      </c>
      <c r="EV1" s="3" t="s">
        <v>5543</v>
      </c>
      <c r="EW1" s="3" t="s">
        <v>5544</v>
      </c>
      <c r="EX1" s="3" t="s">
        <v>5545</v>
      </c>
      <c r="EY1" s="3" t="s">
        <v>5546</v>
      </c>
      <c r="EZ1" s="3" t="s">
        <v>5547</v>
      </c>
      <c r="FA1" s="3" t="s">
        <v>6220</v>
      </c>
      <c r="FB1" s="3" t="s">
        <v>6221</v>
      </c>
      <c r="FC1" s="3" t="s">
        <v>6222</v>
      </c>
      <c r="FD1" s="3" t="s">
        <v>6706</v>
      </c>
      <c r="FE1" s="3" t="s">
        <v>6707</v>
      </c>
      <c r="FF1" s="3" t="s">
        <v>6708</v>
      </c>
      <c r="FG1" s="3" t="s">
        <v>7192</v>
      </c>
      <c r="FH1" s="3" t="s">
        <v>7193</v>
      </c>
      <c r="FI1" s="3" t="s">
        <v>7194</v>
      </c>
      <c r="FJ1" s="3" t="s">
        <v>7972</v>
      </c>
      <c r="FK1" s="3" t="s">
        <v>7973</v>
      </c>
      <c r="FL1" s="3" t="s">
        <v>7974</v>
      </c>
      <c r="FM1" s="3" t="s">
        <v>7975</v>
      </c>
      <c r="FN1" s="3" t="s">
        <v>7976</v>
      </c>
      <c r="FO1" s="3" t="s">
        <v>7977</v>
      </c>
      <c r="FP1" s="3" t="s">
        <v>8650</v>
      </c>
      <c r="FQ1" s="3" t="s">
        <v>8651</v>
      </c>
      <c r="FR1" s="3" t="s">
        <v>8652</v>
      </c>
      <c r="FS1" s="3" t="s">
        <v>2809</v>
      </c>
      <c r="FT1" s="3" t="s">
        <v>2810</v>
      </c>
      <c r="FU1" s="3" t="s">
        <v>2811</v>
      </c>
      <c r="FV1" s="3" t="s">
        <v>5548</v>
      </c>
      <c r="FW1" s="3" t="s">
        <v>5549</v>
      </c>
      <c r="FX1" s="3" t="s">
        <v>5550</v>
      </c>
      <c r="FY1" s="3" t="s">
        <v>5551</v>
      </c>
      <c r="FZ1" s="3" t="s">
        <v>5552</v>
      </c>
      <c r="GA1" s="3" t="s">
        <v>5553</v>
      </c>
      <c r="GB1" s="3" t="s">
        <v>6223</v>
      </c>
      <c r="GC1" s="3" t="s">
        <v>6224</v>
      </c>
      <c r="GD1" s="3" t="s">
        <v>6225</v>
      </c>
      <c r="GE1" s="3" t="s">
        <v>6709</v>
      </c>
      <c r="GF1" s="3" t="s">
        <v>6710</v>
      </c>
      <c r="GG1" s="3" t="s">
        <v>6711</v>
      </c>
      <c r="GH1" s="3" t="s">
        <v>7195</v>
      </c>
      <c r="GI1" s="3" t="s">
        <v>7196</v>
      </c>
      <c r="GJ1" s="3" t="s">
        <v>7197</v>
      </c>
      <c r="GK1" s="3" t="s">
        <v>7978</v>
      </c>
      <c r="GL1" s="3" t="s">
        <v>7979</v>
      </c>
      <c r="GM1" s="3" t="s">
        <v>7980</v>
      </c>
      <c r="GN1" s="3" t="s">
        <v>7981</v>
      </c>
      <c r="GO1" s="3" t="s">
        <v>7982</v>
      </c>
      <c r="GP1" s="3" t="s">
        <v>7983</v>
      </c>
      <c r="GQ1" s="3" t="s">
        <v>8653</v>
      </c>
      <c r="GR1" s="3" t="s">
        <v>8654</v>
      </c>
      <c r="GS1" s="3" t="s">
        <v>8655</v>
      </c>
      <c r="GT1" s="3" t="s">
        <v>2812</v>
      </c>
      <c r="GU1" s="3" t="s">
        <v>2813</v>
      </c>
      <c r="GV1" s="3" t="s">
        <v>2814</v>
      </c>
      <c r="GW1" s="3" t="s">
        <v>5554</v>
      </c>
      <c r="GX1" s="3" t="s">
        <v>5555</v>
      </c>
      <c r="GY1" s="3" t="s">
        <v>5556</v>
      </c>
      <c r="GZ1" s="3" t="s">
        <v>5557</v>
      </c>
      <c r="HA1" s="3" t="s">
        <v>5558</v>
      </c>
      <c r="HB1" s="3" t="s">
        <v>5559</v>
      </c>
      <c r="HC1" s="3" t="s">
        <v>6226</v>
      </c>
      <c r="HD1" s="3" t="s">
        <v>6227</v>
      </c>
      <c r="HE1" s="3" t="s">
        <v>6228</v>
      </c>
      <c r="HF1" s="3" t="s">
        <v>6712</v>
      </c>
      <c r="HG1" s="3" t="s">
        <v>6713</v>
      </c>
      <c r="HH1" s="3" t="s">
        <v>6714</v>
      </c>
      <c r="HI1" s="3" t="s">
        <v>7198</v>
      </c>
      <c r="HJ1" s="3" t="s">
        <v>7199</v>
      </c>
      <c r="HK1" s="3" t="s">
        <v>7200</v>
      </c>
      <c r="HL1" s="3" t="s">
        <v>7984</v>
      </c>
      <c r="HM1" s="3" t="s">
        <v>7985</v>
      </c>
      <c r="HN1" s="3" t="s">
        <v>7986</v>
      </c>
      <c r="HO1" s="3" t="s">
        <v>7987</v>
      </c>
      <c r="HP1" s="3" t="s">
        <v>7988</v>
      </c>
      <c r="HQ1" s="3" t="s">
        <v>7989</v>
      </c>
      <c r="HR1" s="3" t="s">
        <v>8656</v>
      </c>
      <c r="HS1" s="3" t="s">
        <v>8657</v>
      </c>
      <c r="HT1" s="3" t="s">
        <v>8658</v>
      </c>
      <c r="HU1" s="3" t="s">
        <v>2815</v>
      </c>
      <c r="HV1" s="3" t="s">
        <v>2816</v>
      </c>
      <c r="HW1" s="3" t="s">
        <v>2817</v>
      </c>
      <c r="HX1" s="3" t="s">
        <v>5560</v>
      </c>
      <c r="HY1" s="3" t="s">
        <v>5561</v>
      </c>
      <c r="HZ1" s="3" t="s">
        <v>5562</v>
      </c>
      <c r="IA1" s="3" t="s">
        <v>5563</v>
      </c>
      <c r="IB1" s="3" t="s">
        <v>5564</v>
      </c>
      <c r="IC1" s="3" t="s">
        <v>5565</v>
      </c>
      <c r="ID1" s="3" t="s">
        <v>6229</v>
      </c>
      <c r="IE1" s="3" t="s">
        <v>6230</v>
      </c>
      <c r="IF1" s="3" t="s">
        <v>6231</v>
      </c>
      <c r="IG1" s="3" t="s">
        <v>6715</v>
      </c>
      <c r="IH1" s="3" t="s">
        <v>6716</v>
      </c>
      <c r="II1" s="3" t="s">
        <v>6717</v>
      </c>
      <c r="IJ1" s="3" t="s">
        <v>7201</v>
      </c>
      <c r="IK1" s="3" t="s">
        <v>7202</v>
      </c>
      <c r="IL1" s="3" t="s">
        <v>7203</v>
      </c>
      <c r="IM1" s="3" t="s">
        <v>7990</v>
      </c>
      <c r="IN1" s="3" t="s">
        <v>7991</v>
      </c>
      <c r="IO1" s="3" t="s">
        <v>7992</v>
      </c>
      <c r="IP1" s="3" t="s">
        <v>7993</v>
      </c>
      <c r="IQ1" s="3" t="s">
        <v>7994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2818</v>
      </c>
      <c r="C10" s="8" t="s">
        <v>2819</v>
      </c>
      <c r="D10" s="8" t="s">
        <v>2820</v>
      </c>
      <c r="E10" s="8" t="s">
        <v>2821</v>
      </c>
      <c r="F10" s="8" t="s">
        <v>2822</v>
      </c>
      <c r="G10" s="8" t="s">
        <v>2823</v>
      </c>
      <c r="H10" s="8" t="s">
        <v>2824</v>
      </c>
      <c r="I10" s="8" t="s">
        <v>2825</v>
      </c>
      <c r="J10" s="8" t="s">
        <v>2826</v>
      </c>
      <c r="K10" s="8" t="s">
        <v>2827</v>
      </c>
      <c r="L10" s="8" t="s">
        <v>2828</v>
      </c>
      <c r="M10" s="8" t="s">
        <v>2829</v>
      </c>
      <c r="N10" s="8" t="s">
        <v>2830</v>
      </c>
      <c r="O10" s="8" t="s">
        <v>2831</v>
      </c>
      <c r="P10" s="8" t="s">
        <v>2832</v>
      </c>
      <c r="Q10" s="8" t="s">
        <v>2833</v>
      </c>
      <c r="R10" s="8" t="s">
        <v>2834</v>
      </c>
      <c r="S10" s="8" t="s">
        <v>2835</v>
      </c>
      <c r="T10" s="8" t="s">
        <v>2836</v>
      </c>
      <c r="U10" s="8" t="s">
        <v>2837</v>
      </c>
      <c r="V10" s="8" t="s">
        <v>2838</v>
      </c>
      <c r="W10" s="8" t="s">
        <v>2839</v>
      </c>
      <c r="X10" s="8" t="s">
        <v>2840</v>
      </c>
      <c r="Y10" s="8" t="s">
        <v>2841</v>
      </c>
      <c r="Z10" s="8" t="s">
        <v>2842</v>
      </c>
      <c r="AA10" s="8" t="s">
        <v>2843</v>
      </c>
      <c r="AB10" s="8" t="s">
        <v>2844</v>
      </c>
      <c r="AC10" s="8" t="s">
        <v>2845</v>
      </c>
      <c r="AD10" s="8" t="s">
        <v>2846</v>
      </c>
      <c r="AE10" s="8" t="s">
        <v>2847</v>
      </c>
      <c r="AF10" s="8" t="s">
        <v>2848</v>
      </c>
      <c r="AG10" s="8" t="s">
        <v>2849</v>
      </c>
      <c r="AH10" s="8" t="s">
        <v>2850</v>
      </c>
      <c r="AI10" s="8" t="s">
        <v>2851</v>
      </c>
      <c r="AJ10" s="8" t="s">
        <v>2852</v>
      </c>
      <c r="AK10" s="8" t="s">
        <v>2853</v>
      </c>
      <c r="AL10" s="8" t="s">
        <v>2854</v>
      </c>
      <c r="AM10" s="8" t="s">
        <v>2855</v>
      </c>
      <c r="AN10" s="8" t="s">
        <v>2856</v>
      </c>
      <c r="AO10" s="8" t="s">
        <v>2857</v>
      </c>
      <c r="AP10" s="8" t="s">
        <v>2858</v>
      </c>
      <c r="AQ10" s="8" t="s">
        <v>2859</v>
      </c>
      <c r="AR10" s="8" t="s">
        <v>2860</v>
      </c>
      <c r="AS10" s="8" t="s">
        <v>2861</v>
      </c>
      <c r="AT10" s="8" t="s">
        <v>2862</v>
      </c>
      <c r="AU10" s="8" t="s">
        <v>2863</v>
      </c>
      <c r="AV10" s="8" t="s">
        <v>2864</v>
      </c>
      <c r="AW10" s="8" t="s">
        <v>2865</v>
      </c>
      <c r="AX10" s="8" t="s">
        <v>2866</v>
      </c>
      <c r="AY10" s="8" t="s">
        <v>2867</v>
      </c>
      <c r="AZ10" s="8" t="s">
        <v>2868</v>
      </c>
      <c r="BA10" s="8" t="s">
        <v>2869</v>
      </c>
      <c r="BB10" s="8" t="s">
        <v>2870</v>
      </c>
      <c r="BC10" s="8" t="s">
        <v>2871</v>
      </c>
      <c r="BD10" s="8" t="s">
        <v>2872</v>
      </c>
      <c r="BE10" s="8" t="s">
        <v>2873</v>
      </c>
      <c r="BF10" s="8" t="s">
        <v>2874</v>
      </c>
      <c r="BG10" s="8" t="s">
        <v>2875</v>
      </c>
      <c r="BH10" s="8" t="s">
        <v>2876</v>
      </c>
      <c r="BI10" s="8" t="s">
        <v>2877</v>
      </c>
      <c r="BJ10" s="8" t="s">
        <v>2878</v>
      </c>
      <c r="BK10" s="8" t="s">
        <v>2879</v>
      </c>
      <c r="BL10" s="8" t="s">
        <v>2880</v>
      </c>
      <c r="BM10" s="8" t="s">
        <v>2881</v>
      </c>
      <c r="BN10" s="8" t="s">
        <v>2882</v>
      </c>
      <c r="BO10" s="8" t="s">
        <v>2883</v>
      </c>
      <c r="BP10" s="8" t="s">
        <v>2884</v>
      </c>
      <c r="BQ10" s="8" t="s">
        <v>2885</v>
      </c>
      <c r="BR10" s="8" t="s">
        <v>2886</v>
      </c>
      <c r="BS10" s="8" t="s">
        <v>2887</v>
      </c>
      <c r="BT10" s="8" t="s">
        <v>2888</v>
      </c>
      <c r="BU10" s="8" t="s">
        <v>2889</v>
      </c>
      <c r="BV10" s="8" t="s">
        <v>2890</v>
      </c>
      <c r="BW10" s="8" t="s">
        <v>2891</v>
      </c>
      <c r="BX10" s="8" t="s">
        <v>2892</v>
      </c>
      <c r="BY10" s="8" t="s">
        <v>2893</v>
      </c>
      <c r="BZ10" s="8" t="s">
        <v>2894</v>
      </c>
      <c r="CA10" s="8" t="s">
        <v>2895</v>
      </c>
      <c r="CB10" s="8" t="s">
        <v>2896</v>
      </c>
      <c r="CC10" s="8" t="s">
        <v>2897</v>
      </c>
      <c r="CD10" s="8" t="s">
        <v>2898</v>
      </c>
      <c r="CE10" s="8" t="s">
        <v>2899</v>
      </c>
      <c r="CF10" s="8" t="s">
        <v>2900</v>
      </c>
      <c r="CG10" s="8" t="s">
        <v>2901</v>
      </c>
      <c r="CH10" s="8" t="s">
        <v>2902</v>
      </c>
      <c r="CI10" s="8" t="s">
        <v>2903</v>
      </c>
      <c r="CJ10" s="8" t="s">
        <v>2904</v>
      </c>
      <c r="CK10" s="8" t="s">
        <v>2905</v>
      </c>
      <c r="CL10" s="8" t="s">
        <v>2906</v>
      </c>
      <c r="CM10" s="8" t="s">
        <v>2907</v>
      </c>
      <c r="CN10" s="8" t="s">
        <v>2908</v>
      </c>
      <c r="CO10" s="8" t="s">
        <v>2909</v>
      </c>
      <c r="CP10" s="8" t="s">
        <v>2910</v>
      </c>
      <c r="CQ10" s="8" t="s">
        <v>2911</v>
      </c>
      <c r="CR10" s="8" t="s">
        <v>2912</v>
      </c>
      <c r="CS10" s="8" t="s">
        <v>2913</v>
      </c>
      <c r="CT10" s="8" t="s">
        <v>2914</v>
      </c>
      <c r="CU10" s="8" t="s">
        <v>2915</v>
      </c>
      <c r="CV10" s="8" t="s">
        <v>2916</v>
      </c>
      <c r="CW10" s="8" t="s">
        <v>2917</v>
      </c>
      <c r="CX10" s="8" t="s">
        <v>2918</v>
      </c>
      <c r="CY10" s="8" t="s">
        <v>2919</v>
      </c>
      <c r="CZ10" s="8" t="s">
        <v>2920</v>
      </c>
      <c r="DA10" s="8" t="s">
        <v>2921</v>
      </c>
      <c r="DB10" s="8" t="s">
        <v>2922</v>
      </c>
      <c r="DC10" s="8" t="s">
        <v>2923</v>
      </c>
      <c r="DD10" s="8" t="s">
        <v>2924</v>
      </c>
      <c r="DE10" s="8" t="s">
        <v>2925</v>
      </c>
      <c r="DF10" s="8" t="s">
        <v>2926</v>
      </c>
      <c r="DG10" s="8" t="s">
        <v>2927</v>
      </c>
      <c r="DH10" s="8" t="s">
        <v>2928</v>
      </c>
      <c r="DI10" s="8" t="s">
        <v>2929</v>
      </c>
      <c r="DJ10" s="8" t="s">
        <v>2930</v>
      </c>
      <c r="DK10" s="8" t="s">
        <v>2931</v>
      </c>
      <c r="DL10" s="8" t="s">
        <v>2932</v>
      </c>
      <c r="DM10" s="8" t="s">
        <v>2933</v>
      </c>
      <c r="DN10" s="8" t="s">
        <v>2934</v>
      </c>
      <c r="DO10" s="8" t="s">
        <v>2935</v>
      </c>
      <c r="DP10" s="8" t="s">
        <v>2936</v>
      </c>
      <c r="DQ10" s="8" t="s">
        <v>2937</v>
      </c>
      <c r="DR10" s="8" t="s">
        <v>2938</v>
      </c>
      <c r="DS10" s="8" t="s">
        <v>2939</v>
      </c>
      <c r="DT10" s="8" t="s">
        <v>2940</v>
      </c>
      <c r="DU10" s="8" t="s">
        <v>2941</v>
      </c>
      <c r="DV10" s="8" t="s">
        <v>2942</v>
      </c>
      <c r="DW10" s="8" t="s">
        <v>2943</v>
      </c>
      <c r="DX10" s="8" t="s">
        <v>2944</v>
      </c>
      <c r="DY10" s="8" t="s">
        <v>2945</v>
      </c>
      <c r="DZ10" s="8" t="s">
        <v>2946</v>
      </c>
      <c r="EA10" s="8" t="s">
        <v>2947</v>
      </c>
      <c r="EB10" s="8" t="s">
        <v>2948</v>
      </c>
      <c r="EC10" s="8" t="s">
        <v>2949</v>
      </c>
      <c r="ED10" s="8" t="s">
        <v>2950</v>
      </c>
      <c r="EE10" s="8" t="s">
        <v>2951</v>
      </c>
      <c r="EF10" s="8" t="s">
        <v>2952</v>
      </c>
      <c r="EG10" s="8" t="s">
        <v>2953</v>
      </c>
      <c r="EH10" s="8" t="s">
        <v>2954</v>
      </c>
      <c r="EI10" s="8" t="s">
        <v>2955</v>
      </c>
      <c r="EJ10" s="8" t="s">
        <v>2956</v>
      </c>
      <c r="EK10" s="8" t="s">
        <v>2957</v>
      </c>
      <c r="EL10" s="8" t="s">
        <v>2958</v>
      </c>
      <c r="EM10" s="8" t="s">
        <v>2959</v>
      </c>
      <c r="EN10" s="8" t="s">
        <v>2960</v>
      </c>
      <c r="EO10" s="8" t="s">
        <v>2961</v>
      </c>
      <c r="EP10" s="8" t="s">
        <v>2962</v>
      </c>
      <c r="EQ10" s="8" t="s">
        <v>2963</v>
      </c>
      <c r="ER10" s="8" t="s">
        <v>2964</v>
      </c>
      <c r="ES10" s="8" t="s">
        <v>2965</v>
      </c>
      <c r="ET10" s="8" t="s">
        <v>2966</v>
      </c>
      <c r="EU10" s="8" t="s">
        <v>2967</v>
      </c>
      <c r="EV10" s="8" t="s">
        <v>2968</v>
      </c>
      <c r="EW10" s="8" t="s">
        <v>2969</v>
      </c>
      <c r="EX10" s="8" t="s">
        <v>2970</v>
      </c>
      <c r="EY10" s="8" t="s">
        <v>2971</v>
      </c>
      <c r="EZ10" s="8" t="s">
        <v>2972</v>
      </c>
      <c r="FA10" s="8" t="s">
        <v>2973</v>
      </c>
      <c r="FB10" s="8" t="s">
        <v>2974</v>
      </c>
      <c r="FC10" s="8" t="s">
        <v>2975</v>
      </c>
      <c r="FD10" s="8" t="s">
        <v>2976</v>
      </c>
      <c r="FE10" s="8" t="s">
        <v>2977</v>
      </c>
      <c r="FF10" s="8" t="s">
        <v>2978</v>
      </c>
      <c r="FG10" s="8" t="s">
        <v>2979</v>
      </c>
      <c r="FH10" s="8" t="s">
        <v>2980</v>
      </c>
      <c r="FI10" s="8" t="s">
        <v>2981</v>
      </c>
      <c r="FJ10" s="8" t="s">
        <v>2982</v>
      </c>
      <c r="FK10" s="8" t="s">
        <v>2983</v>
      </c>
      <c r="FL10" s="8" t="s">
        <v>2984</v>
      </c>
      <c r="FM10" s="8" t="s">
        <v>2985</v>
      </c>
      <c r="FN10" s="8" t="s">
        <v>2986</v>
      </c>
      <c r="FO10" s="8" t="s">
        <v>2987</v>
      </c>
      <c r="FP10" s="8" t="s">
        <v>2988</v>
      </c>
      <c r="FQ10" s="8" t="s">
        <v>2989</v>
      </c>
      <c r="FR10" s="8" t="s">
        <v>2990</v>
      </c>
      <c r="FS10" s="8" t="s">
        <v>2991</v>
      </c>
      <c r="FT10" s="8" t="s">
        <v>2992</v>
      </c>
      <c r="FU10" s="8" t="s">
        <v>2993</v>
      </c>
      <c r="FV10" s="8" t="s">
        <v>2994</v>
      </c>
      <c r="FW10" s="8" t="s">
        <v>2995</v>
      </c>
      <c r="FX10" s="8" t="s">
        <v>2996</v>
      </c>
      <c r="FY10" s="8" t="s">
        <v>2997</v>
      </c>
      <c r="FZ10" s="8" t="s">
        <v>2998</v>
      </c>
      <c r="GA10" s="8" t="s">
        <v>2999</v>
      </c>
      <c r="GB10" s="8" t="s">
        <v>3000</v>
      </c>
      <c r="GC10" s="8" t="s">
        <v>3001</v>
      </c>
      <c r="GD10" s="8" t="s">
        <v>3002</v>
      </c>
      <c r="GE10" s="8" t="s">
        <v>3003</v>
      </c>
      <c r="GF10" s="8" t="s">
        <v>3004</v>
      </c>
      <c r="GG10" s="8" t="s">
        <v>3005</v>
      </c>
      <c r="GH10" s="8" t="s">
        <v>3006</v>
      </c>
      <c r="GI10" s="8" t="s">
        <v>3007</v>
      </c>
      <c r="GJ10" s="8" t="s">
        <v>3008</v>
      </c>
      <c r="GK10" s="8" t="s">
        <v>3009</v>
      </c>
      <c r="GL10" s="8" t="s">
        <v>3010</v>
      </c>
      <c r="GM10" s="8" t="s">
        <v>3011</v>
      </c>
      <c r="GN10" s="8" t="s">
        <v>3012</v>
      </c>
      <c r="GO10" s="8" t="s">
        <v>3013</v>
      </c>
      <c r="GP10" s="8" t="s">
        <v>3014</v>
      </c>
      <c r="GQ10" s="8" t="s">
        <v>3015</v>
      </c>
      <c r="GR10" s="8" t="s">
        <v>3016</v>
      </c>
      <c r="GS10" s="8" t="s">
        <v>3017</v>
      </c>
      <c r="GT10" s="8" t="s">
        <v>3018</v>
      </c>
      <c r="GU10" s="8" t="s">
        <v>3019</v>
      </c>
      <c r="GV10" s="8" t="s">
        <v>3020</v>
      </c>
      <c r="GW10" s="8" t="s">
        <v>3021</v>
      </c>
      <c r="GX10" s="8" t="s">
        <v>3022</v>
      </c>
      <c r="GY10" s="8" t="s">
        <v>3023</v>
      </c>
      <c r="GZ10" s="8" t="s">
        <v>3024</v>
      </c>
      <c r="HA10" s="8" t="s">
        <v>3025</v>
      </c>
      <c r="HB10" s="8" t="s">
        <v>3026</v>
      </c>
      <c r="HC10" s="8" t="s">
        <v>3027</v>
      </c>
      <c r="HD10" s="8" t="s">
        <v>3028</v>
      </c>
      <c r="HE10" s="8" t="s">
        <v>3029</v>
      </c>
      <c r="HF10" s="8" t="s">
        <v>3030</v>
      </c>
      <c r="HG10" s="8" t="s">
        <v>3031</v>
      </c>
      <c r="HH10" s="8" t="s">
        <v>3032</v>
      </c>
      <c r="HI10" s="8" t="s">
        <v>3033</v>
      </c>
      <c r="HJ10" s="8" t="s">
        <v>3034</v>
      </c>
      <c r="HK10" s="8" t="s">
        <v>3035</v>
      </c>
      <c r="HL10" s="8" t="s">
        <v>3036</v>
      </c>
      <c r="HM10" s="8" t="s">
        <v>3037</v>
      </c>
      <c r="HN10" s="8" t="s">
        <v>3038</v>
      </c>
      <c r="HO10" s="8" t="s">
        <v>3039</v>
      </c>
      <c r="HP10" s="8" t="s">
        <v>3040</v>
      </c>
      <c r="HQ10" s="8" t="s">
        <v>3041</v>
      </c>
      <c r="HR10" s="8" t="s">
        <v>3042</v>
      </c>
      <c r="HS10" s="8" t="s">
        <v>3043</v>
      </c>
      <c r="HT10" s="8" t="s">
        <v>3044</v>
      </c>
      <c r="HU10" s="8" t="s">
        <v>3045</v>
      </c>
      <c r="HV10" s="8" t="s">
        <v>3046</v>
      </c>
      <c r="HW10" s="8" t="s">
        <v>3047</v>
      </c>
      <c r="HX10" s="8" t="s">
        <v>3048</v>
      </c>
      <c r="HY10" s="8" t="s">
        <v>3049</v>
      </c>
      <c r="HZ10" s="8" t="s">
        <v>3050</v>
      </c>
      <c r="IA10" s="8" t="s">
        <v>3051</v>
      </c>
      <c r="IB10" s="8" t="s">
        <v>3052</v>
      </c>
      <c r="IC10" s="8" t="s">
        <v>3053</v>
      </c>
      <c r="ID10" s="8" t="s">
        <v>3054</v>
      </c>
      <c r="IE10" s="8" t="s">
        <v>3055</v>
      </c>
      <c r="IF10" s="8" t="s">
        <v>3056</v>
      </c>
      <c r="IG10" s="8" t="s">
        <v>3057</v>
      </c>
      <c r="IH10" s="8" t="s">
        <v>3058</v>
      </c>
      <c r="II10" s="8" t="s">
        <v>3059</v>
      </c>
      <c r="IJ10" s="8" t="s">
        <v>3060</v>
      </c>
      <c r="IK10" s="8" t="s">
        <v>3061</v>
      </c>
      <c r="IL10" s="8" t="s">
        <v>3062</v>
      </c>
      <c r="IM10" s="8" t="s">
        <v>3063</v>
      </c>
      <c r="IN10" s="8" t="s">
        <v>3064</v>
      </c>
      <c r="IO10" s="8" t="s">
        <v>3065</v>
      </c>
      <c r="IP10" s="8" t="s">
        <v>3066</v>
      </c>
      <c r="IQ10" s="8" t="s">
        <v>3067</v>
      </c>
    </row>
    <row r="11" spans="1:251">
      <c r="A11" s="10">
        <v>42036</v>
      </c>
      <c r="B11" s="9">
        <v>0.56799999999999995</v>
      </c>
      <c r="C11" s="9">
        <v>0.83199999999999996</v>
      </c>
      <c r="D11" s="9">
        <v>1.0640000000000001</v>
      </c>
      <c r="E11" s="9">
        <v>0.82699999999999996</v>
      </c>
      <c r="F11" s="9">
        <v>0.23699999999999999</v>
      </c>
      <c r="G11" s="9">
        <v>0.83599999999999997</v>
      </c>
      <c r="H11" s="9">
        <v>0.59899999999999998</v>
      </c>
      <c r="I11" s="9">
        <v>0.23699999999999999</v>
      </c>
      <c r="J11" s="9">
        <v>0.22800000000000001</v>
      </c>
      <c r="K11" s="9">
        <v>0.22800000000000001</v>
      </c>
      <c r="L11" s="9">
        <v>0</v>
      </c>
      <c r="M11" s="9">
        <v>4.3319999999999999</v>
      </c>
      <c r="N11" s="9">
        <v>3.262</v>
      </c>
      <c r="O11" s="9">
        <v>1.069</v>
      </c>
      <c r="P11" s="9">
        <v>4.3319999999999999</v>
      </c>
      <c r="Q11" s="9">
        <v>3.262</v>
      </c>
      <c r="R11" s="9">
        <v>1.069</v>
      </c>
      <c r="S11" s="9">
        <v>2.6269999999999998</v>
      </c>
      <c r="T11" s="9">
        <v>2.133</v>
      </c>
      <c r="U11" s="9">
        <v>0.495</v>
      </c>
      <c r="V11" s="9">
        <v>0</v>
      </c>
      <c r="W11" s="9">
        <v>0</v>
      </c>
      <c r="X11" s="9">
        <v>0</v>
      </c>
      <c r="Y11" s="9">
        <v>0.94899999999999995</v>
      </c>
      <c r="Z11" s="9">
        <v>0.374</v>
      </c>
      <c r="AA11" s="9">
        <v>0.57399999999999995</v>
      </c>
      <c r="AB11" s="9">
        <v>0.501</v>
      </c>
      <c r="AC11" s="9">
        <v>0.501</v>
      </c>
      <c r="AD11" s="9">
        <v>0</v>
      </c>
      <c r="AE11" s="9">
        <v>0.255</v>
      </c>
      <c r="AF11" s="9">
        <v>0.255</v>
      </c>
      <c r="AG11" s="9">
        <v>0</v>
      </c>
      <c r="AH11" s="9">
        <v>0.255</v>
      </c>
      <c r="AI11" s="9">
        <v>0.255</v>
      </c>
      <c r="AJ11" s="9">
        <v>0</v>
      </c>
      <c r="AK11" s="9">
        <v>0</v>
      </c>
      <c r="AL11" s="9">
        <v>0</v>
      </c>
      <c r="AM11" s="9">
        <v>0</v>
      </c>
      <c r="AN11" s="9">
        <v>5.8380000000000001</v>
      </c>
      <c r="AO11" s="9">
        <v>4.3360000000000003</v>
      </c>
      <c r="AP11" s="9">
        <v>1.502</v>
      </c>
      <c r="AQ11" s="9">
        <v>5.2370000000000001</v>
      </c>
      <c r="AR11" s="9">
        <v>3.7349999999999999</v>
      </c>
      <c r="AS11" s="9">
        <v>1.502</v>
      </c>
      <c r="AT11" s="9">
        <v>1.127</v>
      </c>
      <c r="AU11" s="9">
        <v>0.48499999999999999</v>
      </c>
      <c r="AV11" s="9">
        <v>0.64200000000000002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2.9089999999999998</v>
      </c>
      <c r="BD11" s="9">
        <v>2.2919999999999998</v>
      </c>
      <c r="BE11" s="9">
        <v>0.61599999999999999</v>
      </c>
      <c r="BF11" s="9">
        <v>1.802</v>
      </c>
      <c r="BG11" s="9">
        <v>1.5580000000000001</v>
      </c>
      <c r="BH11" s="9">
        <v>0.24399999999999999</v>
      </c>
      <c r="BI11" s="9">
        <v>1.2010000000000001</v>
      </c>
      <c r="BJ11" s="9">
        <v>0.95699999999999996</v>
      </c>
      <c r="BK11" s="9">
        <v>0.24399999999999999</v>
      </c>
      <c r="BL11" s="9">
        <v>0.60099999999999998</v>
      </c>
      <c r="BM11" s="9">
        <v>0.60099999999999998</v>
      </c>
      <c r="BN11" s="9">
        <v>0</v>
      </c>
      <c r="BO11" s="9">
        <v>0.879</v>
      </c>
      <c r="BP11" s="9">
        <v>0.23599999999999999</v>
      </c>
      <c r="BQ11" s="9">
        <v>0.64200000000000002</v>
      </c>
      <c r="BR11" s="9">
        <v>0.879</v>
      </c>
      <c r="BS11" s="9">
        <v>0.23599999999999999</v>
      </c>
      <c r="BT11" s="9">
        <v>0.64200000000000002</v>
      </c>
      <c r="BU11" s="9">
        <v>0.879</v>
      </c>
      <c r="BV11" s="9">
        <v>0.23599999999999999</v>
      </c>
      <c r="BW11" s="9">
        <v>0.64200000000000002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4.9589999999999996</v>
      </c>
      <c r="CQ11" s="9">
        <v>4.0990000000000002</v>
      </c>
      <c r="CR11" s="9">
        <v>0.86</v>
      </c>
      <c r="CS11" s="9">
        <v>4.359</v>
      </c>
      <c r="CT11" s="9">
        <v>3.4990000000000001</v>
      </c>
      <c r="CU11" s="9">
        <v>0.86</v>
      </c>
      <c r="CV11" s="9">
        <v>0.249</v>
      </c>
      <c r="CW11" s="9">
        <v>0.249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2.9089999999999998</v>
      </c>
      <c r="DF11" s="9">
        <v>2.2919999999999998</v>
      </c>
      <c r="DG11" s="9">
        <v>0.61599999999999999</v>
      </c>
      <c r="DH11" s="9">
        <v>1.802</v>
      </c>
      <c r="DI11" s="9">
        <v>1.5580000000000001</v>
      </c>
      <c r="DJ11" s="9">
        <v>0.24399999999999999</v>
      </c>
      <c r="DK11" s="9">
        <v>1.2010000000000001</v>
      </c>
      <c r="DL11" s="9">
        <v>0.95699999999999996</v>
      </c>
      <c r="DM11" s="9">
        <v>0.24399999999999999</v>
      </c>
      <c r="DN11" s="9">
        <v>0.60099999999999998</v>
      </c>
      <c r="DO11" s="9">
        <v>0.60099999999999998</v>
      </c>
      <c r="DP11" s="9">
        <v>0</v>
      </c>
      <c r="DQ11" s="9">
        <v>7.6619999999999999</v>
      </c>
      <c r="DR11" s="9">
        <v>3.4529999999999998</v>
      </c>
      <c r="DS11" s="9">
        <v>4.21</v>
      </c>
      <c r="DT11" s="9">
        <v>7.6619999999999999</v>
      </c>
      <c r="DU11" s="9">
        <v>3.4529999999999998</v>
      </c>
      <c r="DV11" s="9">
        <v>4.21</v>
      </c>
      <c r="DW11" s="9">
        <v>3.9910000000000001</v>
      </c>
      <c r="DX11" s="9">
        <v>1.4059999999999999</v>
      </c>
      <c r="DY11" s="9">
        <v>2.5840000000000001</v>
      </c>
      <c r="DZ11" s="9">
        <v>1.7410000000000001</v>
      </c>
      <c r="EA11" s="9">
        <v>0.89300000000000002</v>
      </c>
      <c r="EB11" s="9">
        <v>0.84799999999999998</v>
      </c>
      <c r="EC11" s="9">
        <v>0.998</v>
      </c>
      <c r="ED11" s="9">
        <v>0.69899999999999995</v>
      </c>
      <c r="EE11" s="9">
        <v>0.29899999999999999</v>
      </c>
      <c r="EF11" s="9">
        <v>0.45400000000000001</v>
      </c>
      <c r="EG11" s="9">
        <v>0.45400000000000001</v>
      </c>
      <c r="EH11" s="9">
        <v>0</v>
      </c>
      <c r="EI11" s="9">
        <v>0.47799999999999998</v>
      </c>
      <c r="EJ11" s="9">
        <v>0</v>
      </c>
      <c r="EK11" s="9">
        <v>0.47799999999999998</v>
      </c>
      <c r="EL11" s="9">
        <v>0.47799999999999998</v>
      </c>
      <c r="EM11" s="9">
        <v>0</v>
      </c>
      <c r="EN11" s="9">
        <v>0.47799999999999998</v>
      </c>
      <c r="EO11" s="9">
        <v>0</v>
      </c>
      <c r="EP11" s="9">
        <v>0</v>
      </c>
      <c r="EQ11" s="9">
        <v>0</v>
      </c>
      <c r="ER11" s="9">
        <v>6.2350000000000003</v>
      </c>
      <c r="ES11" s="9">
        <v>3.2280000000000002</v>
      </c>
      <c r="ET11" s="9">
        <v>3.0070000000000001</v>
      </c>
      <c r="EU11" s="9">
        <v>6.2350000000000003</v>
      </c>
      <c r="EV11" s="9">
        <v>3.2280000000000002</v>
      </c>
      <c r="EW11" s="9">
        <v>3.0070000000000001</v>
      </c>
      <c r="EX11" s="9">
        <v>1.661</v>
      </c>
      <c r="EY11" s="9">
        <v>0</v>
      </c>
      <c r="EZ11" s="9">
        <v>1.661</v>
      </c>
      <c r="FA11" s="9">
        <v>2.456</v>
      </c>
      <c r="FB11" s="9">
        <v>1.6930000000000001</v>
      </c>
      <c r="FC11" s="9">
        <v>0.76300000000000001</v>
      </c>
      <c r="FD11" s="9">
        <v>1.54</v>
      </c>
      <c r="FE11" s="9">
        <v>1.222</v>
      </c>
      <c r="FF11" s="9">
        <v>0.318</v>
      </c>
      <c r="FG11" s="9">
        <v>0.57899999999999996</v>
      </c>
      <c r="FH11" s="9">
        <v>0.312</v>
      </c>
      <c r="FI11" s="9">
        <v>0.26600000000000001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8.734</v>
      </c>
      <c r="FT11" s="9">
        <v>5.0510000000000002</v>
      </c>
      <c r="FU11" s="9">
        <v>3.6829999999999998</v>
      </c>
      <c r="FV11" s="9">
        <v>8.3079999999999998</v>
      </c>
      <c r="FW11" s="9">
        <v>4.625</v>
      </c>
      <c r="FX11" s="9">
        <v>3.6829999999999998</v>
      </c>
      <c r="FY11" s="9">
        <v>0.68300000000000005</v>
      </c>
      <c r="FZ11" s="9">
        <v>0.68300000000000005</v>
      </c>
      <c r="GA11" s="9">
        <v>0</v>
      </c>
      <c r="GB11" s="9">
        <v>0.78800000000000003</v>
      </c>
      <c r="GC11" s="9">
        <v>0.78800000000000003</v>
      </c>
      <c r="GD11" s="9">
        <v>0</v>
      </c>
      <c r="GE11" s="9">
        <v>2.4609999999999999</v>
      </c>
      <c r="GF11" s="9">
        <v>0.91900000000000004</v>
      </c>
      <c r="GG11" s="9">
        <v>1.542</v>
      </c>
      <c r="GH11" s="9">
        <v>1.927</v>
      </c>
      <c r="GI11" s="9">
        <v>1.1180000000000001</v>
      </c>
      <c r="GJ11" s="9">
        <v>0.80900000000000005</v>
      </c>
      <c r="GK11" s="9">
        <v>2.8740000000000001</v>
      </c>
      <c r="GL11" s="9">
        <v>1.542</v>
      </c>
      <c r="GM11" s="9">
        <v>1.331</v>
      </c>
      <c r="GN11" s="9">
        <v>2.448</v>
      </c>
      <c r="GO11" s="9">
        <v>1.117</v>
      </c>
      <c r="GP11" s="9">
        <v>1.331</v>
      </c>
      <c r="GQ11" s="9">
        <v>0.42599999999999999</v>
      </c>
      <c r="GR11" s="9">
        <v>0.42599999999999999</v>
      </c>
      <c r="GS11" s="9">
        <v>0</v>
      </c>
      <c r="GT11" s="9">
        <v>4.101</v>
      </c>
      <c r="GU11" s="9">
        <v>3.0640000000000001</v>
      </c>
      <c r="GV11" s="9">
        <v>1.0369999999999999</v>
      </c>
      <c r="GW11" s="9">
        <v>4.101</v>
      </c>
      <c r="GX11" s="9">
        <v>3.0640000000000001</v>
      </c>
      <c r="GY11" s="9">
        <v>1.0369999999999999</v>
      </c>
      <c r="GZ11" s="9">
        <v>2.19</v>
      </c>
      <c r="HA11" s="9">
        <v>1.978</v>
      </c>
      <c r="HB11" s="9">
        <v>0.21299999999999999</v>
      </c>
      <c r="HC11" s="9">
        <v>0</v>
      </c>
      <c r="HD11" s="9">
        <v>0</v>
      </c>
      <c r="HE11" s="9">
        <v>0</v>
      </c>
      <c r="HF11" s="9">
        <v>0.77400000000000002</v>
      </c>
      <c r="HG11" s="9">
        <v>0.77400000000000002</v>
      </c>
      <c r="HH11" s="9">
        <v>0</v>
      </c>
      <c r="HI11" s="9">
        <v>0.52100000000000002</v>
      </c>
      <c r="HJ11" s="9">
        <v>0</v>
      </c>
      <c r="HK11" s="9">
        <v>0.52100000000000002</v>
      </c>
      <c r="HL11" s="9">
        <v>0.61699999999999999</v>
      </c>
      <c r="HM11" s="9">
        <v>0.313</v>
      </c>
      <c r="HN11" s="9">
        <v>0.30399999999999999</v>
      </c>
      <c r="HO11" s="9">
        <v>0.61699999999999999</v>
      </c>
      <c r="HP11" s="9">
        <v>0.313</v>
      </c>
      <c r="HQ11" s="9">
        <v>0.30399999999999999</v>
      </c>
      <c r="HR11" s="9">
        <v>0</v>
      </c>
      <c r="HS11" s="9">
        <v>0</v>
      </c>
      <c r="HT11" s="9">
        <v>0</v>
      </c>
      <c r="HU11" s="9">
        <v>2.1230000000000002</v>
      </c>
      <c r="HV11" s="9">
        <v>1.054</v>
      </c>
      <c r="HW11" s="9">
        <v>1.07</v>
      </c>
      <c r="HX11" s="9">
        <v>2.1230000000000002</v>
      </c>
      <c r="HY11" s="9">
        <v>1.054</v>
      </c>
      <c r="HZ11" s="9">
        <v>1.07</v>
      </c>
      <c r="IA11" s="9">
        <v>0.373</v>
      </c>
      <c r="IB11" s="9">
        <v>0.373</v>
      </c>
      <c r="IC11" s="9">
        <v>0</v>
      </c>
      <c r="ID11" s="9">
        <v>0.85799999999999998</v>
      </c>
      <c r="IE11" s="9">
        <v>0.39100000000000001</v>
      </c>
      <c r="IF11" s="9">
        <v>0.46700000000000003</v>
      </c>
      <c r="IG11" s="9">
        <v>0.36299999999999999</v>
      </c>
      <c r="IH11" s="9">
        <v>0</v>
      </c>
      <c r="II11" s="9">
        <v>0.36299999999999999</v>
      </c>
      <c r="IJ11" s="9">
        <v>0.52900000000000003</v>
      </c>
      <c r="IK11" s="9">
        <v>0.28899999999999998</v>
      </c>
      <c r="IL11" s="9">
        <v>0.23899999999999999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0.97899999999999998</v>
      </c>
      <c r="C12" s="9">
        <v>1.774</v>
      </c>
      <c r="D12" s="9">
        <v>1.341</v>
      </c>
      <c r="E12" s="9">
        <v>0.98599999999999999</v>
      </c>
      <c r="F12" s="9">
        <v>0.35499999999999998</v>
      </c>
      <c r="G12" s="9">
        <v>1.0389999999999999</v>
      </c>
      <c r="H12" s="9">
        <v>0.68400000000000005</v>
      </c>
      <c r="I12" s="9">
        <v>0.35499999999999998</v>
      </c>
      <c r="J12" s="9">
        <v>0.30199999999999999</v>
      </c>
      <c r="K12" s="9">
        <v>0.30199999999999999</v>
      </c>
      <c r="L12" s="9">
        <v>0</v>
      </c>
      <c r="M12" s="9">
        <v>6.6449999999999996</v>
      </c>
      <c r="N12" s="9">
        <v>4.4930000000000003</v>
      </c>
      <c r="O12" s="9">
        <v>2.153</v>
      </c>
      <c r="P12" s="9">
        <v>6.6449999999999996</v>
      </c>
      <c r="Q12" s="9">
        <v>4.4930000000000003</v>
      </c>
      <c r="R12" s="9">
        <v>2.153</v>
      </c>
      <c r="S12" s="9">
        <v>1.788</v>
      </c>
      <c r="T12" s="9">
        <v>1.3740000000000001</v>
      </c>
      <c r="U12" s="9">
        <v>0.41399999999999998</v>
      </c>
      <c r="V12" s="9">
        <v>1.6419999999999999</v>
      </c>
      <c r="W12" s="9">
        <v>0.77</v>
      </c>
      <c r="X12" s="9">
        <v>0.872</v>
      </c>
      <c r="Y12" s="9">
        <v>1.488</v>
      </c>
      <c r="Z12" s="9">
        <v>0.91800000000000004</v>
      </c>
      <c r="AA12" s="9">
        <v>0.56899999999999995</v>
      </c>
      <c r="AB12" s="9">
        <v>1.728</v>
      </c>
      <c r="AC12" s="9">
        <v>1.431</v>
      </c>
      <c r="AD12" s="9">
        <v>0.29699999999999999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4.7190000000000003</v>
      </c>
      <c r="AO12" s="9">
        <v>3.867</v>
      </c>
      <c r="AP12" s="9">
        <v>0.85199999999999998</v>
      </c>
      <c r="AQ12" s="9">
        <v>4.3869999999999996</v>
      </c>
      <c r="AR12" s="9">
        <v>3.5350000000000001</v>
      </c>
      <c r="AS12" s="9">
        <v>0.85199999999999998</v>
      </c>
      <c r="AT12" s="9">
        <v>1.2849999999999999</v>
      </c>
      <c r="AU12" s="9">
        <v>1.03</v>
      </c>
      <c r="AV12" s="9">
        <v>0.255</v>
      </c>
      <c r="AW12" s="9">
        <v>0.39100000000000001</v>
      </c>
      <c r="AX12" s="9">
        <v>0.39100000000000001</v>
      </c>
      <c r="AY12" s="9">
        <v>0</v>
      </c>
      <c r="AZ12" s="9">
        <v>0.254</v>
      </c>
      <c r="BA12" s="9">
        <v>0</v>
      </c>
      <c r="BB12" s="9">
        <v>0.254</v>
      </c>
      <c r="BC12" s="9">
        <v>1.429</v>
      </c>
      <c r="BD12" s="9">
        <v>1.085</v>
      </c>
      <c r="BE12" s="9">
        <v>0.34300000000000003</v>
      </c>
      <c r="BF12" s="9">
        <v>1.36</v>
      </c>
      <c r="BG12" s="9">
        <v>1.36</v>
      </c>
      <c r="BH12" s="9">
        <v>0</v>
      </c>
      <c r="BI12" s="9">
        <v>1.0289999999999999</v>
      </c>
      <c r="BJ12" s="9">
        <v>1.0289999999999999</v>
      </c>
      <c r="BK12" s="9">
        <v>0</v>
      </c>
      <c r="BL12" s="9">
        <v>0.33200000000000002</v>
      </c>
      <c r="BM12" s="9">
        <v>0.33200000000000002</v>
      </c>
      <c r="BN12" s="9">
        <v>0</v>
      </c>
      <c r="BO12" s="9">
        <v>1.6759999999999999</v>
      </c>
      <c r="BP12" s="9">
        <v>1.421</v>
      </c>
      <c r="BQ12" s="9">
        <v>0.255</v>
      </c>
      <c r="BR12" s="9">
        <v>1.6759999999999999</v>
      </c>
      <c r="BS12" s="9">
        <v>1.421</v>
      </c>
      <c r="BT12" s="9">
        <v>0.255</v>
      </c>
      <c r="BU12" s="9">
        <v>1.2849999999999999</v>
      </c>
      <c r="BV12" s="9">
        <v>1.03</v>
      </c>
      <c r="BW12" s="9">
        <v>0.255</v>
      </c>
      <c r="BX12" s="9">
        <v>0.39100000000000001</v>
      </c>
      <c r="BY12" s="9">
        <v>0.39100000000000001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3.0430000000000001</v>
      </c>
      <c r="CQ12" s="9">
        <v>2.4460000000000002</v>
      </c>
      <c r="CR12" s="9">
        <v>0.59699999999999998</v>
      </c>
      <c r="CS12" s="9">
        <v>2.7109999999999999</v>
      </c>
      <c r="CT12" s="9">
        <v>2.1139999999999999</v>
      </c>
      <c r="CU12" s="9">
        <v>0.59699999999999998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0.254</v>
      </c>
      <c r="DC12" s="9">
        <v>0</v>
      </c>
      <c r="DD12" s="9">
        <v>0.254</v>
      </c>
      <c r="DE12" s="9">
        <v>1.429</v>
      </c>
      <c r="DF12" s="9">
        <v>1.085</v>
      </c>
      <c r="DG12" s="9">
        <v>0.34300000000000003</v>
      </c>
      <c r="DH12" s="9">
        <v>1.36</v>
      </c>
      <c r="DI12" s="9">
        <v>1.36</v>
      </c>
      <c r="DJ12" s="9">
        <v>0</v>
      </c>
      <c r="DK12" s="9">
        <v>1.0289999999999999</v>
      </c>
      <c r="DL12" s="9">
        <v>1.0289999999999999</v>
      </c>
      <c r="DM12" s="9">
        <v>0</v>
      </c>
      <c r="DN12" s="9">
        <v>0.33200000000000002</v>
      </c>
      <c r="DO12" s="9">
        <v>0.33200000000000002</v>
      </c>
      <c r="DP12" s="9">
        <v>0</v>
      </c>
      <c r="DQ12" s="9">
        <v>7.95</v>
      </c>
      <c r="DR12" s="9">
        <v>3.5470000000000002</v>
      </c>
      <c r="DS12" s="9">
        <v>4.4029999999999996</v>
      </c>
      <c r="DT12" s="9">
        <v>7.95</v>
      </c>
      <c r="DU12" s="9">
        <v>3.5470000000000002</v>
      </c>
      <c r="DV12" s="9">
        <v>4.4029999999999996</v>
      </c>
      <c r="DW12" s="9">
        <v>4.516</v>
      </c>
      <c r="DX12" s="9">
        <v>2.742</v>
      </c>
      <c r="DY12" s="9">
        <v>1.774</v>
      </c>
      <c r="DZ12" s="9">
        <v>1.625</v>
      </c>
      <c r="EA12" s="9">
        <v>0.80500000000000005</v>
      </c>
      <c r="EB12" s="9">
        <v>0.82</v>
      </c>
      <c r="EC12" s="9">
        <v>1.095</v>
      </c>
      <c r="ED12" s="9">
        <v>0</v>
      </c>
      <c r="EE12" s="9">
        <v>1.095</v>
      </c>
      <c r="EF12" s="9">
        <v>0.71299999999999997</v>
      </c>
      <c r="EG12" s="9">
        <v>0</v>
      </c>
      <c r="EH12" s="9">
        <v>0.71299999999999997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3.5259999999999998</v>
      </c>
      <c r="ES12" s="9">
        <v>1.2490000000000001</v>
      </c>
      <c r="ET12" s="9">
        <v>2.278</v>
      </c>
      <c r="EU12" s="9">
        <v>3.5259999999999998</v>
      </c>
      <c r="EV12" s="9">
        <v>1.2490000000000001</v>
      </c>
      <c r="EW12" s="9">
        <v>2.278</v>
      </c>
      <c r="EX12" s="9">
        <v>1.028</v>
      </c>
      <c r="EY12" s="9">
        <v>0</v>
      </c>
      <c r="EZ12" s="9">
        <v>1.028</v>
      </c>
      <c r="FA12" s="9">
        <v>0.36399999999999999</v>
      </c>
      <c r="FB12" s="9">
        <v>0</v>
      </c>
      <c r="FC12" s="9">
        <v>0.36399999999999999</v>
      </c>
      <c r="FD12" s="9">
        <v>1.3660000000000001</v>
      </c>
      <c r="FE12" s="9">
        <v>0.48</v>
      </c>
      <c r="FF12" s="9">
        <v>0.88600000000000001</v>
      </c>
      <c r="FG12" s="9">
        <v>0.45600000000000002</v>
      </c>
      <c r="FH12" s="9">
        <v>0.45600000000000002</v>
      </c>
      <c r="FI12" s="9">
        <v>0</v>
      </c>
      <c r="FJ12" s="9">
        <v>0.313</v>
      </c>
      <c r="FK12" s="9">
        <v>0.313</v>
      </c>
      <c r="FL12" s="9">
        <v>0</v>
      </c>
      <c r="FM12" s="9">
        <v>0.313</v>
      </c>
      <c r="FN12" s="9">
        <v>0.313</v>
      </c>
      <c r="FO12" s="9">
        <v>0</v>
      </c>
      <c r="FP12" s="9">
        <v>0</v>
      </c>
      <c r="FQ12" s="9">
        <v>0</v>
      </c>
      <c r="FR12" s="9">
        <v>0</v>
      </c>
      <c r="FS12" s="9">
        <v>8.577</v>
      </c>
      <c r="FT12" s="9">
        <v>6.0129999999999999</v>
      </c>
      <c r="FU12" s="9">
        <v>2.5640000000000001</v>
      </c>
      <c r="FV12" s="9">
        <v>8.577</v>
      </c>
      <c r="FW12" s="9">
        <v>6.0129999999999999</v>
      </c>
      <c r="FX12" s="9">
        <v>2.5640000000000001</v>
      </c>
      <c r="FY12" s="9">
        <v>2.891</v>
      </c>
      <c r="FZ12" s="9">
        <v>2.4830000000000001</v>
      </c>
      <c r="GA12" s="9">
        <v>0.40799999999999997</v>
      </c>
      <c r="GB12" s="9">
        <v>0.80200000000000005</v>
      </c>
      <c r="GC12" s="9">
        <v>0.80200000000000005</v>
      </c>
      <c r="GD12" s="9">
        <v>0</v>
      </c>
      <c r="GE12" s="9">
        <v>1.956</v>
      </c>
      <c r="GF12" s="9">
        <v>1.3169999999999999</v>
      </c>
      <c r="GG12" s="9">
        <v>0.63800000000000001</v>
      </c>
      <c r="GH12" s="9">
        <v>1.159</v>
      </c>
      <c r="GI12" s="9">
        <v>0.44</v>
      </c>
      <c r="GJ12" s="9">
        <v>0.71899999999999997</v>
      </c>
      <c r="GK12" s="9">
        <v>1.768</v>
      </c>
      <c r="GL12" s="9">
        <v>0.97099999999999997</v>
      </c>
      <c r="GM12" s="9">
        <v>0.79800000000000004</v>
      </c>
      <c r="GN12" s="9">
        <v>1.768</v>
      </c>
      <c r="GO12" s="9">
        <v>0.97099999999999997</v>
      </c>
      <c r="GP12" s="9">
        <v>0.79800000000000004</v>
      </c>
      <c r="GQ12" s="9">
        <v>0</v>
      </c>
      <c r="GR12" s="9">
        <v>0</v>
      </c>
      <c r="GS12" s="9">
        <v>0</v>
      </c>
      <c r="GT12" s="9">
        <v>6.1820000000000004</v>
      </c>
      <c r="GU12" s="9">
        <v>3.649</v>
      </c>
      <c r="GV12" s="9">
        <v>2.5329999999999999</v>
      </c>
      <c r="GW12" s="9">
        <v>6.1820000000000004</v>
      </c>
      <c r="GX12" s="9">
        <v>3.649</v>
      </c>
      <c r="GY12" s="9">
        <v>2.5329999999999999</v>
      </c>
      <c r="GZ12" s="9">
        <v>0.80400000000000005</v>
      </c>
      <c r="HA12" s="9">
        <v>0.40200000000000002</v>
      </c>
      <c r="HB12" s="9">
        <v>0.40200000000000002</v>
      </c>
      <c r="HC12" s="9">
        <v>2.7930000000000001</v>
      </c>
      <c r="HD12" s="9">
        <v>1.863</v>
      </c>
      <c r="HE12" s="9">
        <v>0.93</v>
      </c>
      <c r="HF12" s="9">
        <v>1.738</v>
      </c>
      <c r="HG12" s="9">
        <v>0.92800000000000005</v>
      </c>
      <c r="HH12" s="9">
        <v>0.81</v>
      </c>
      <c r="HI12" s="9">
        <v>0.84799999999999998</v>
      </c>
      <c r="HJ12" s="9">
        <v>0.45600000000000002</v>
      </c>
      <c r="HK12" s="9">
        <v>0.39200000000000002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9.1630000000000003</v>
      </c>
      <c r="HV12" s="9">
        <v>6.234</v>
      </c>
      <c r="HW12" s="9">
        <v>2.9289999999999998</v>
      </c>
      <c r="HX12" s="9">
        <v>9.1630000000000003</v>
      </c>
      <c r="HY12" s="9">
        <v>6.234</v>
      </c>
      <c r="HZ12" s="9">
        <v>2.9289999999999998</v>
      </c>
      <c r="IA12" s="9">
        <v>2.1440000000000001</v>
      </c>
      <c r="IB12" s="9">
        <v>1.04</v>
      </c>
      <c r="IC12" s="9">
        <v>1.1040000000000001</v>
      </c>
      <c r="ID12" s="9">
        <v>2.7930000000000001</v>
      </c>
      <c r="IE12" s="9">
        <v>2.7930000000000001</v>
      </c>
      <c r="IF12" s="9">
        <v>0</v>
      </c>
      <c r="IG12" s="9">
        <v>0.254</v>
      </c>
      <c r="IH12" s="9">
        <v>0</v>
      </c>
      <c r="II12" s="9">
        <v>0.254</v>
      </c>
      <c r="IJ12" s="9">
        <v>1.87</v>
      </c>
      <c r="IK12" s="9">
        <v>1.5269999999999999</v>
      </c>
      <c r="IL12" s="9">
        <v>0.34300000000000003</v>
      </c>
      <c r="IM12" s="9">
        <v>2.1030000000000002</v>
      </c>
      <c r="IN12" s="9">
        <v>0.874</v>
      </c>
      <c r="IO12" s="9">
        <v>1.228</v>
      </c>
      <c r="IP12" s="9">
        <v>2.1030000000000002</v>
      </c>
      <c r="IQ12" s="9">
        <v>0.874</v>
      </c>
    </row>
    <row r="13" spans="1:251">
      <c r="A13" s="10">
        <v>42767</v>
      </c>
      <c r="B13" s="9">
        <v>1.4039999999999999</v>
      </c>
      <c r="C13" s="9">
        <v>1.2130000000000001</v>
      </c>
      <c r="D13" s="9">
        <v>3.714</v>
      </c>
      <c r="E13" s="9">
        <v>2.0390000000000001</v>
      </c>
      <c r="F13" s="9">
        <v>1.675</v>
      </c>
      <c r="G13" s="9">
        <v>3.2970000000000002</v>
      </c>
      <c r="H13" s="9">
        <v>2.0390000000000001</v>
      </c>
      <c r="I13" s="9">
        <v>1.2589999999999999</v>
      </c>
      <c r="J13" s="9">
        <v>0.41699999999999998</v>
      </c>
      <c r="K13" s="9">
        <v>0</v>
      </c>
      <c r="L13" s="9">
        <v>0.41699999999999998</v>
      </c>
      <c r="M13" s="9">
        <v>2.6749999999999998</v>
      </c>
      <c r="N13" s="9">
        <v>1.2949999999999999</v>
      </c>
      <c r="O13" s="9">
        <v>1.38</v>
      </c>
      <c r="P13" s="9">
        <v>2.6749999999999998</v>
      </c>
      <c r="Q13" s="9">
        <v>1.2949999999999999</v>
      </c>
      <c r="R13" s="9">
        <v>1.38</v>
      </c>
      <c r="S13" s="9">
        <v>1.9039999999999999</v>
      </c>
      <c r="T13" s="9">
        <v>0.81799999999999995</v>
      </c>
      <c r="U13" s="9">
        <v>1.0860000000000001</v>
      </c>
      <c r="V13" s="9">
        <v>0</v>
      </c>
      <c r="W13" s="9">
        <v>0</v>
      </c>
      <c r="X13" s="9">
        <v>0</v>
      </c>
      <c r="Y13" s="9">
        <v>0.29399999999999998</v>
      </c>
      <c r="Z13" s="9">
        <v>0</v>
      </c>
      <c r="AA13" s="9">
        <v>0.29399999999999998</v>
      </c>
      <c r="AB13" s="9">
        <v>0.47599999999999998</v>
      </c>
      <c r="AC13" s="9">
        <v>0.47599999999999998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6.843</v>
      </c>
      <c r="AO13" s="9">
        <v>4.2960000000000003</v>
      </c>
      <c r="AP13" s="9">
        <v>2.5470000000000002</v>
      </c>
      <c r="AQ13" s="9">
        <v>6.532</v>
      </c>
      <c r="AR13" s="9">
        <v>3.9849999999999999</v>
      </c>
      <c r="AS13" s="9">
        <v>2.5470000000000002</v>
      </c>
      <c r="AT13" s="9">
        <v>4.4260000000000002</v>
      </c>
      <c r="AU13" s="9">
        <v>2.5750000000000002</v>
      </c>
      <c r="AV13" s="9">
        <v>1.851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0.748</v>
      </c>
      <c r="BD13" s="9">
        <v>0.43</v>
      </c>
      <c r="BE13" s="9">
        <v>0.318</v>
      </c>
      <c r="BF13" s="9">
        <v>1.6679999999999999</v>
      </c>
      <c r="BG13" s="9">
        <v>1.2909999999999999</v>
      </c>
      <c r="BH13" s="9">
        <v>0.377</v>
      </c>
      <c r="BI13" s="9">
        <v>1.357</v>
      </c>
      <c r="BJ13" s="9">
        <v>0.98</v>
      </c>
      <c r="BK13" s="9">
        <v>0.377</v>
      </c>
      <c r="BL13" s="9">
        <v>0.311</v>
      </c>
      <c r="BM13" s="9">
        <v>0.311</v>
      </c>
      <c r="BN13" s="9">
        <v>0</v>
      </c>
      <c r="BO13" s="9">
        <v>4.4260000000000002</v>
      </c>
      <c r="BP13" s="9">
        <v>2.5750000000000002</v>
      </c>
      <c r="BQ13" s="9">
        <v>1.851</v>
      </c>
      <c r="BR13" s="9">
        <v>4.4260000000000002</v>
      </c>
      <c r="BS13" s="9">
        <v>2.5750000000000002</v>
      </c>
      <c r="BT13" s="9">
        <v>1.851</v>
      </c>
      <c r="BU13" s="9">
        <v>4.4260000000000002</v>
      </c>
      <c r="BV13" s="9">
        <v>2.5750000000000002</v>
      </c>
      <c r="BW13" s="9">
        <v>1.851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2.4159999999999999</v>
      </c>
      <c r="CQ13" s="9">
        <v>1.7210000000000001</v>
      </c>
      <c r="CR13" s="9">
        <v>0.69499999999999995</v>
      </c>
      <c r="CS13" s="9">
        <v>2.105</v>
      </c>
      <c r="CT13" s="9">
        <v>1.41</v>
      </c>
      <c r="CU13" s="9">
        <v>0.69499999999999995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0.748</v>
      </c>
      <c r="DF13" s="9">
        <v>0.43</v>
      </c>
      <c r="DG13" s="9">
        <v>0.318</v>
      </c>
      <c r="DH13" s="9">
        <v>1.6679999999999999</v>
      </c>
      <c r="DI13" s="9">
        <v>1.2909999999999999</v>
      </c>
      <c r="DJ13" s="9">
        <v>0.377</v>
      </c>
      <c r="DK13" s="9">
        <v>1.357</v>
      </c>
      <c r="DL13" s="9">
        <v>0.98</v>
      </c>
      <c r="DM13" s="9">
        <v>0.377</v>
      </c>
      <c r="DN13" s="9">
        <v>0.311</v>
      </c>
      <c r="DO13" s="9">
        <v>0.311</v>
      </c>
      <c r="DP13" s="9">
        <v>0</v>
      </c>
      <c r="DQ13" s="9">
        <v>8.9120000000000008</v>
      </c>
      <c r="DR13" s="9">
        <v>5.4489999999999998</v>
      </c>
      <c r="DS13" s="9">
        <v>3.4630000000000001</v>
      </c>
      <c r="DT13" s="9">
        <v>8.9120000000000008</v>
      </c>
      <c r="DU13" s="9">
        <v>5.4489999999999998</v>
      </c>
      <c r="DV13" s="9">
        <v>3.4630000000000001</v>
      </c>
      <c r="DW13" s="9">
        <v>5.78</v>
      </c>
      <c r="DX13" s="9">
        <v>3.085</v>
      </c>
      <c r="DY13" s="9">
        <v>2.694</v>
      </c>
      <c r="DZ13" s="9">
        <v>0.90700000000000003</v>
      </c>
      <c r="EA13" s="9">
        <v>0.51700000000000002</v>
      </c>
      <c r="EB13" s="9">
        <v>0.39</v>
      </c>
      <c r="EC13" s="9">
        <v>0.35299999999999998</v>
      </c>
      <c r="ED13" s="9">
        <v>0.35299999999999998</v>
      </c>
      <c r="EE13" s="9">
        <v>0</v>
      </c>
      <c r="EF13" s="9">
        <v>1.8720000000000001</v>
      </c>
      <c r="EG13" s="9">
        <v>1.494</v>
      </c>
      <c r="EH13" s="9">
        <v>0.378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7.7309999999999999</v>
      </c>
      <c r="ES13" s="9">
        <v>4.415</v>
      </c>
      <c r="ET13" s="9">
        <v>3.3149999999999999</v>
      </c>
      <c r="EU13" s="9">
        <v>7.7309999999999999</v>
      </c>
      <c r="EV13" s="9">
        <v>4.415</v>
      </c>
      <c r="EW13" s="9">
        <v>3.3149999999999999</v>
      </c>
      <c r="EX13" s="9">
        <v>4.0949999999999998</v>
      </c>
      <c r="EY13" s="9">
        <v>2.605</v>
      </c>
      <c r="EZ13" s="9">
        <v>1.49</v>
      </c>
      <c r="FA13" s="9">
        <v>1.212</v>
      </c>
      <c r="FB13" s="9">
        <v>0.436</v>
      </c>
      <c r="FC13" s="9">
        <v>0.77600000000000002</v>
      </c>
      <c r="FD13" s="9">
        <v>0.7</v>
      </c>
      <c r="FE13" s="9">
        <v>0.36499999999999999</v>
      </c>
      <c r="FF13" s="9">
        <v>0.33500000000000002</v>
      </c>
      <c r="FG13" s="9">
        <v>1.1850000000000001</v>
      </c>
      <c r="FH13" s="9">
        <v>0.47099999999999997</v>
      </c>
      <c r="FI13" s="9">
        <v>0.71499999999999997</v>
      </c>
      <c r="FJ13" s="9">
        <v>0.54</v>
      </c>
      <c r="FK13" s="9">
        <v>0.54</v>
      </c>
      <c r="FL13" s="9">
        <v>0</v>
      </c>
      <c r="FM13" s="9">
        <v>0.54</v>
      </c>
      <c r="FN13" s="9">
        <v>0.54</v>
      </c>
      <c r="FO13" s="9">
        <v>0</v>
      </c>
      <c r="FP13" s="9">
        <v>0</v>
      </c>
      <c r="FQ13" s="9">
        <v>0</v>
      </c>
      <c r="FR13" s="9">
        <v>0</v>
      </c>
      <c r="FS13" s="9">
        <v>8.5389999999999997</v>
      </c>
      <c r="FT13" s="9">
        <v>5.22</v>
      </c>
      <c r="FU13" s="9">
        <v>3.319</v>
      </c>
      <c r="FV13" s="9">
        <v>7.0540000000000003</v>
      </c>
      <c r="FW13" s="9">
        <v>4.5549999999999997</v>
      </c>
      <c r="FX13" s="9">
        <v>2.5</v>
      </c>
      <c r="FY13" s="9">
        <v>0.53700000000000003</v>
      </c>
      <c r="FZ13" s="9">
        <v>0</v>
      </c>
      <c r="GA13" s="9">
        <v>0.53700000000000003</v>
      </c>
      <c r="GB13" s="9">
        <v>2.335</v>
      </c>
      <c r="GC13" s="9">
        <v>1.6539999999999999</v>
      </c>
      <c r="GD13" s="9">
        <v>0.68200000000000005</v>
      </c>
      <c r="GE13" s="9">
        <v>1.8</v>
      </c>
      <c r="GF13" s="9">
        <v>1.208</v>
      </c>
      <c r="GG13" s="9">
        <v>0.59199999999999997</v>
      </c>
      <c r="GH13" s="9">
        <v>1.085</v>
      </c>
      <c r="GI13" s="9">
        <v>0.39600000000000002</v>
      </c>
      <c r="GJ13" s="9">
        <v>0.68899999999999995</v>
      </c>
      <c r="GK13" s="9">
        <v>2.7810000000000001</v>
      </c>
      <c r="GL13" s="9">
        <v>1.962</v>
      </c>
      <c r="GM13" s="9">
        <v>0.82</v>
      </c>
      <c r="GN13" s="9">
        <v>1.2969999999999999</v>
      </c>
      <c r="GO13" s="9">
        <v>1.2969999999999999</v>
      </c>
      <c r="GP13" s="9">
        <v>0</v>
      </c>
      <c r="GQ13" s="9">
        <v>1.4850000000000001</v>
      </c>
      <c r="GR13" s="9">
        <v>0.66500000000000004</v>
      </c>
      <c r="GS13" s="9">
        <v>0.82</v>
      </c>
      <c r="GT13" s="9">
        <v>5.2919999999999998</v>
      </c>
      <c r="GU13" s="9">
        <v>3.0019999999999998</v>
      </c>
      <c r="GV13" s="9">
        <v>2.29</v>
      </c>
      <c r="GW13" s="9">
        <v>5.2919999999999998</v>
      </c>
      <c r="GX13" s="9">
        <v>3.0019999999999998</v>
      </c>
      <c r="GY13" s="9">
        <v>2.29</v>
      </c>
      <c r="GZ13" s="9">
        <v>2.1659999999999999</v>
      </c>
      <c r="HA13" s="9">
        <v>0.99299999999999999</v>
      </c>
      <c r="HB13" s="9">
        <v>1.1739999999999999</v>
      </c>
      <c r="HC13" s="9">
        <v>2.0430000000000001</v>
      </c>
      <c r="HD13" s="9">
        <v>1.7030000000000001</v>
      </c>
      <c r="HE13" s="9">
        <v>0.34</v>
      </c>
      <c r="HF13" s="9">
        <v>0</v>
      </c>
      <c r="HG13" s="9">
        <v>0</v>
      </c>
      <c r="HH13" s="9">
        <v>0</v>
      </c>
      <c r="HI13" s="9">
        <v>0.77600000000000002</v>
      </c>
      <c r="HJ13" s="9">
        <v>0</v>
      </c>
      <c r="HK13" s="9">
        <v>0.77600000000000002</v>
      </c>
      <c r="HL13" s="9">
        <v>0.307</v>
      </c>
      <c r="HM13" s="9">
        <v>0.307</v>
      </c>
      <c r="HN13" s="9">
        <v>0</v>
      </c>
      <c r="HO13" s="9">
        <v>0.307</v>
      </c>
      <c r="HP13" s="9">
        <v>0.307</v>
      </c>
      <c r="HQ13" s="9">
        <v>0</v>
      </c>
      <c r="HR13" s="9">
        <v>0</v>
      </c>
      <c r="HS13" s="9">
        <v>0</v>
      </c>
      <c r="HT13" s="9">
        <v>0</v>
      </c>
      <c r="HU13" s="9">
        <v>6.2709999999999999</v>
      </c>
      <c r="HV13" s="9">
        <v>3.7519999999999998</v>
      </c>
      <c r="HW13" s="9">
        <v>2.5190000000000001</v>
      </c>
      <c r="HX13" s="9">
        <v>6.2709999999999999</v>
      </c>
      <c r="HY13" s="9">
        <v>3.7519999999999998</v>
      </c>
      <c r="HZ13" s="9">
        <v>2.5190000000000001</v>
      </c>
      <c r="IA13" s="9">
        <v>1.782</v>
      </c>
      <c r="IB13" s="9">
        <v>1.006</v>
      </c>
      <c r="IC13" s="9">
        <v>0.77600000000000002</v>
      </c>
      <c r="ID13" s="9">
        <v>1.611</v>
      </c>
      <c r="IE13" s="9">
        <v>1.611</v>
      </c>
      <c r="IF13" s="9">
        <v>0</v>
      </c>
      <c r="IG13" s="9">
        <v>0.77800000000000002</v>
      </c>
      <c r="IH13" s="9">
        <v>0.77800000000000002</v>
      </c>
      <c r="II13" s="9">
        <v>0</v>
      </c>
      <c r="IJ13" s="9">
        <v>0.88500000000000001</v>
      </c>
      <c r="IK13" s="9">
        <v>0</v>
      </c>
      <c r="IL13" s="9">
        <v>0.88500000000000001</v>
      </c>
      <c r="IM13" s="9">
        <v>1.214</v>
      </c>
      <c r="IN13" s="9">
        <v>0.35599999999999998</v>
      </c>
      <c r="IO13" s="9">
        <v>0.85799999999999998</v>
      </c>
      <c r="IP13" s="9">
        <v>1.214</v>
      </c>
      <c r="IQ13" s="9">
        <v>0.35599999999999998</v>
      </c>
    </row>
    <row r="14" spans="1:251">
      <c r="A14" s="10">
        <v>43132</v>
      </c>
      <c r="B14" s="9">
        <v>1.6659999999999999</v>
      </c>
      <c r="C14" s="9">
        <v>1.2529999999999999</v>
      </c>
      <c r="D14" s="9">
        <v>1.7070000000000001</v>
      </c>
      <c r="E14" s="9">
        <v>1.169</v>
      </c>
      <c r="F14" s="9">
        <v>0.53800000000000003</v>
      </c>
      <c r="G14" s="9">
        <v>1.7070000000000001</v>
      </c>
      <c r="H14" s="9">
        <v>1.169</v>
      </c>
      <c r="I14" s="9">
        <v>0.53800000000000003</v>
      </c>
      <c r="J14" s="9">
        <v>0</v>
      </c>
      <c r="K14" s="9">
        <v>0</v>
      </c>
      <c r="L14" s="9">
        <v>0</v>
      </c>
      <c r="M14" s="9">
        <v>6.4980000000000002</v>
      </c>
      <c r="N14" s="9">
        <v>3.8519999999999999</v>
      </c>
      <c r="O14" s="9">
        <v>2.6459999999999999</v>
      </c>
      <c r="P14" s="9">
        <v>6.4980000000000002</v>
      </c>
      <c r="Q14" s="9">
        <v>3.8519999999999999</v>
      </c>
      <c r="R14" s="9">
        <v>2.6459999999999999</v>
      </c>
      <c r="S14" s="9">
        <v>3.8479999999999999</v>
      </c>
      <c r="T14" s="9">
        <v>2.9470000000000001</v>
      </c>
      <c r="U14" s="9">
        <v>0.90100000000000002</v>
      </c>
      <c r="V14" s="9">
        <v>1.252</v>
      </c>
      <c r="W14" s="9">
        <v>0.45</v>
      </c>
      <c r="X14" s="9">
        <v>0.80200000000000005</v>
      </c>
      <c r="Y14" s="9">
        <v>0.63900000000000001</v>
      </c>
      <c r="Z14" s="9">
        <v>0</v>
      </c>
      <c r="AA14" s="9">
        <v>0.63900000000000001</v>
      </c>
      <c r="AB14" s="9">
        <v>0</v>
      </c>
      <c r="AC14" s="9">
        <v>0</v>
      </c>
      <c r="AD14" s="9">
        <v>0</v>
      </c>
      <c r="AE14" s="9">
        <v>0.75800000000000001</v>
      </c>
      <c r="AF14" s="9">
        <v>0.45500000000000002</v>
      </c>
      <c r="AG14" s="9">
        <v>0.30299999999999999</v>
      </c>
      <c r="AH14" s="9">
        <v>0.75800000000000001</v>
      </c>
      <c r="AI14" s="9">
        <v>0.45500000000000002</v>
      </c>
      <c r="AJ14" s="9">
        <v>0.30299999999999999</v>
      </c>
      <c r="AK14" s="9">
        <v>0</v>
      </c>
      <c r="AL14" s="9">
        <v>0</v>
      </c>
      <c r="AM14" s="9">
        <v>0</v>
      </c>
      <c r="AN14" s="9">
        <v>7.101</v>
      </c>
      <c r="AO14" s="9">
        <v>4.4290000000000003</v>
      </c>
      <c r="AP14" s="9">
        <v>2.6720000000000002</v>
      </c>
      <c r="AQ14" s="9">
        <v>6.7320000000000002</v>
      </c>
      <c r="AR14" s="9">
        <v>4.0599999999999996</v>
      </c>
      <c r="AS14" s="9">
        <v>2.6720000000000002</v>
      </c>
      <c r="AT14" s="9">
        <v>2.6920000000000002</v>
      </c>
      <c r="AU14" s="9">
        <v>0.748</v>
      </c>
      <c r="AV14" s="9">
        <v>1.944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0.71299999999999997</v>
      </c>
      <c r="BD14" s="9">
        <v>0.71299999999999997</v>
      </c>
      <c r="BE14" s="9">
        <v>0</v>
      </c>
      <c r="BF14" s="9">
        <v>3.6960000000000002</v>
      </c>
      <c r="BG14" s="9">
        <v>2.968</v>
      </c>
      <c r="BH14" s="9">
        <v>0.72799999999999998</v>
      </c>
      <c r="BI14" s="9">
        <v>3.327</v>
      </c>
      <c r="BJ14" s="9">
        <v>2.5990000000000002</v>
      </c>
      <c r="BK14" s="9">
        <v>0.72799999999999998</v>
      </c>
      <c r="BL14" s="9">
        <v>0.36899999999999999</v>
      </c>
      <c r="BM14" s="9">
        <v>0.36899999999999999</v>
      </c>
      <c r="BN14" s="9">
        <v>0</v>
      </c>
      <c r="BO14" s="9">
        <v>1.609</v>
      </c>
      <c r="BP14" s="9">
        <v>0.39200000000000002</v>
      </c>
      <c r="BQ14" s="9">
        <v>1.2170000000000001</v>
      </c>
      <c r="BR14" s="9">
        <v>1.609</v>
      </c>
      <c r="BS14" s="9">
        <v>0.39200000000000002</v>
      </c>
      <c r="BT14" s="9">
        <v>1.2170000000000001</v>
      </c>
      <c r="BU14" s="9">
        <v>1.609</v>
      </c>
      <c r="BV14" s="9">
        <v>0.39200000000000002</v>
      </c>
      <c r="BW14" s="9">
        <v>1.2170000000000001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5.4909999999999997</v>
      </c>
      <c r="CQ14" s="9">
        <v>4.0369999999999999</v>
      </c>
      <c r="CR14" s="9">
        <v>1.4550000000000001</v>
      </c>
      <c r="CS14" s="9">
        <v>5.1230000000000002</v>
      </c>
      <c r="CT14" s="9">
        <v>3.6680000000000001</v>
      </c>
      <c r="CU14" s="9">
        <v>1.4550000000000001</v>
      </c>
      <c r="CV14" s="9">
        <v>1.0820000000000001</v>
      </c>
      <c r="CW14" s="9">
        <v>0.35599999999999998</v>
      </c>
      <c r="CX14" s="9">
        <v>0.72699999999999998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0.71299999999999997</v>
      </c>
      <c r="DF14" s="9">
        <v>0.71299999999999997</v>
      </c>
      <c r="DG14" s="9">
        <v>0</v>
      </c>
      <c r="DH14" s="9">
        <v>3.6960000000000002</v>
      </c>
      <c r="DI14" s="9">
        <v>2.968</v>
      </c>
      <c r="DJ14" s="9">
        <v>0.72799999999999998</v>
      </c>
      <c r="DK14" s="9">
        <v>3.327</v>
      </c>
      <c r="DL14" s="9">
        <v>2.5990000000000002</v>
      </c>
      <c r="DM14" s="9">
        <v>0.72799999999999998</v>
      </c>
      <c r="DN14" s="9">
        <v>0.36899999999999999</v>
      </c>
      <c r="DO14" s="9">
        <v>0.36899999999999999</v>
      </c>
      <c r="DP14" s="9">
        <v>0</v>
      </c>
      <c r="DQ14" s="9">
        <v>13.449</v>
      </c>
      <c r="DR14" s="9">
        <v>8.8610000000000007</v>
      </c>
      <c r="DS14" s="9">
        <v>4.5869999999999997</v>
      </c>
      <c r="DT14" s="9">
        <v>13.449</v>
      </c>
      <c r="DU14" s="9">
        <v>8.8610000000000007</v>
      </c>
      <c r="DV14" s="9">
        <v>4.5869999999999997</v>
      </c>
      <c r="DW14" s="9">
        <v>6.7</v>
      </c>
      <c r="DX14" s="9">
        <v>4.9530000000000003</v>
      </c>
      <c r="DY14" s="9">
        <v>1.7470000000000001</v>
      </c>
      <c r="DZ14" s="9">
        <v>4.1669999999999998</v>
      </c>
      <c r="EA14" s="9">
        <v>2.7589999999999999</v>
      </c>
      <c r="EB14" s="9">
        <v>1.4079999999999999</v>
      </c>
      <c r="EC14" s="9">
        <v>1.1739999999999999</v>
      </c>
      <c r="ED14" s="9">
        <v>0.32600000000000001</v>
      </c>
      <c r="EE14" s="9">
        <v>0.84799999999999998</v>
      </c>
      <c r="EF14" s="9">
        <v>1.4079999999999999</v>
      </c>
      <c r="EG14" s="9">
        <v>0.82399999999999995</v>
      </c>
      <c r="EH14" s="9">
        <v>0.58399999999999996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6.351</v>
      </c>
      <c r="ES14" s="9">
        <v>3.0059999999999998</v>
      </c>
      <c r="ET14" s="9">
        <v>3.3439999999999999</v>
      </c>
      <c r="EU14" s="9">
        <v>6.351</v>
      </c>
      <c r="EV14" s="9">
        <v>3.0059999999999998</v>
      </c>
      <c r="EW14" s="9">
        <v>3.3439999999999999</v>
      </c>
      <c r="EX14" s="9">
        <v>2.468</v>
      </c>
      <c r="EY14" s="9">
        <v>0.71499999999999997</v>
      </c>
      <c r="EZ14" s="9">
        <v>1.754</v>
      </c>
      <c r="FA14" s="9">
        <v>0.63100000000000001</v>
      </c>
      <c r="FB14" s="9">
        <v>0.63100000000000001</v>
      </c>
      <c r="FC14" s="9">
        <v>0</v>
      </c>
      <c r="FD14" s="9">
        <v>1.974</v>
      </c>
      <c r="FE14" s="9">
        <v>1.222</v>
      </c>
      <c r="FF14" s="9">
        <v>0.752</v>
      </c>
      <c r="FG14" s="9">
        <v>0.83799999999999997</v>
      </c>
      <c r="FH14" s="9">
        <v>0</v>
      </c>
      <c r="FI14" s="9">
        <v>0.83799999999999997</v>
      </c>
      <c r="FJ14" s="9">
        <v>0.439</v>
      </c>
      <c r="FK14" s="9">
        <v>0.439</v>
      </c>
      <c r="FL14" s="9">
        <v>0</v>
      </c>
      <c r="FM14" s="9">
        <v>0.439</v>
      </c>
      <c r="FN14" s="9">
        <v>0.439</v>
      </c>
      <c r="FO14" s="9">
        <v>0</v>
      </c>
      <c r="FP14" s="9">
        <v>0</v>
      </c>
      <c r="FQ14" s="9">
        <v>0</v>
      </c>
      <c r="FR14" s="9">
        <v>0</v>
      </c>
      <c r="FS14" s="9">
        <v>8.8919999999999995</v>
      </c>
      <c r="FT14" s="9">
        <v>5.33</v>
      </c>
      <c r="FU14" s="9">
        <v>3.5619999999999998</v>
      </c>
      <c r="FV14" s="9">
        <v>8.3209999999999997</v>
      </c>
      <c r="FW14" s="9">
        <v>4.7590000000000003</v>
      </c>
      <c r="FX14" s="9">
        <v>3.5619999999999998</v>
      </c>
      <c r="FY14" s="9">
        <v>2.6589999999999998</v>
      </c>
      <c r="FZ14" s="9">
        <v>1.6739999999999999</v>
      </c>
      <c r="GA14" s="9">
        <v>0.98499999999999999</v>
      </c>
      <c r="GB14" s="9">
        <v>1.4330000000000001</v>
      </c>
      <c r="GC14" s="9">
        <v>0.36299999999999999</v>
      </c>
      <c r="GD14" s="9">
        <v>1.07</v>
      </c>
      <c r="GE14" s="9">
        <v>1.5449999999999999</v>
      </c>
      <c r="GF14" s="9">
        <v>0.74199999999999999</v>
      </c>
      <c r="GG14" s="9">
        <v>0.80400000000000005</v>
      </c>
      <c r="GH14" s="9">
        <v>1.6</v>
      </c>
      <c r="GI14" s="9">
        <v>1.2629999999999999</v>
      </c>
      <c r="GJ14" s="9">
        <v>0.33800000000000002</v>
      </c>
      <c r="GK14" s="9">
        <v>1.655</v>
      </c>
      <c r="GL14" s="9">
        <v>1.2889999999999999</v>
      </c>
      <c r="GM14" s="9">
        <v>0.36599999999999999</v>
      </c>
      <c r="GN14" s="9">
        <v>1.0840000000000001</v>
      </c>
      <c r="GO14" s="9">
        <v>0.71799999999999997</v>
      </c>
      <c r="GP14" s="9">
        <v>0.36599999999999999</v>
      </c>
      <c r="GQ14" s="9">
        <v>0.57099999999999995</v>
      </c>
      <c r="GR14" s="9">
        <v>0.57099999999999995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5.5270000000000001</v>
      </c>
      <c r="HV14" s="9">
        <v>2.8839999999999999</v>
      </c>
      <c r="HW14" s="9">
        <v>2.6429999999999998</v>
      </c>
      <c r="HX14" s="9">
        <v>5.31</v>
      </c>
      <c r="HY14" s="9">
        <v>2.8839999999999999</v>
      </c>
      <c r="HZ14" s="9">
        <v>2.4249999999999998</v>
      </c>
      <c r="IA14" s="9">
        <v>1.3819999999999999</v>
      </c>
      <c r="IB14" s="9">
        <v>0.9</v>
      </c>
      <c r="IC14" s="9">
        <v>0.48199999999999998</v>
      </c>
      <c r="ID14" s="9">
        <v>0.85099999999999998</v>
      </c>
      <c r="IE14" s="9">
        <v>0.435</v>
      </c>
      <c r="IF14" s="9">
        <v>0.41599999999999998</v>
      </c>
      <c r="IG14" s="9">
        <v>0.41299999999999998</v>
      </c>
      <c r="IH14" s="9">
        <v>0</v>
      </c>
      <c r="II14" s="9">
        <v>0.41299999999999998</v>
      </c>
      <c r="IJ14" s="9">
        <v>1.67</v>
      </c>
      <c r="IK14" s="9">
        <v>1.0860000000000001</v>
      </c>
      <c r="IL14" s="9">
        <v>0.58399999999999996</v>
      </c>
      <c r="IM14" s="9">
        <v>1.2110000000000001</v>
      </c>
      <c r="IN14" s="9">
        <v>0.46300000000000002</v>
      </c>
      <c r="IO14" s="9">
        <v>0.748</v>
      </c>
      <c r="IP14" s="9">
        <v>0.99399999999999999</v>
      </c>
      <c r="IQ14" s="9">
        <v>0.46300000000000002</v>
      </c>
    </row>
    <row r="15" spans="1:251">
      <c r="A15" s="10">
        <v>43497</v>
      </c>
      <c r="B15" s="9">
        <v>3.2719999999999998</v>
      </c>
      <c r="C15" s="9">
        <v>1.8049999999999999</v>
      </c>
      <c r="D15" s="9">
        <v>0.34699999999999998</v>
      </c>
      <c r="E15" s="9">
        <v>0.34699999999999998</v>
      </c>
      <c r="F15" s="9">
        <v>0</v>
      </c>
      <c r="G15" s="9">
        <v>0</v>
      </c>
      <c r="H15" s="9">
        <v>0</v>
      </c>
      <c r="I15" s="9">
        <v>0</v>
      </c>
      <c r="J15" s="9">
        <v>0.34699999999999998</v>
      </c>
      <c r="K15" s="9">
        <v>0.34699999999999998</v>
      </c>
      <c r="L15" s="9">
        <v>0</v>
      </c>
      <c r="M15" s="9">
        <v>7.8959999999999999</v>
      </c>
      <c r="N15" s="9">
        <v>5.7510000000000003</v>
      </c>
      <c r="O15" s="9">
        <v>2.145</v>
      </c>
      <c r="P15" s="9">
        <v>7.8959999999999999</v>
      </c>
      <c r="Q15" s="9">
        <v>5.7510000000000003</v>
      </c>
      <c r="R15" s="9">
        <v>2.145</v>
      </c>
      <c r="S15" s="9">
        <v>2.3479999999999999</v>
      </c>
      <c r="T15" s="9">
        <v>1.2310000000000001</v>
      </c>
      <c r="U15" s="9">
        <v>1.117</v>
      </c>
      <c r="V15" s="9">
        <v>2.5790000000000002</v>
      </c>
      <c r="W15" s="9">
        <v>2.165</v>
      </c>
      <c r="X15" s="9">
        <v>0.41399999999999998</v>
      </c>
      <c r="Y15" s="9">
        <v>1.0609999999999999</v>
      </c>
      <c r="Z15" s="9">
        <v>0.69499999999999995</v>
      </c>
      <c r="AA15" s="9">
        <v>0.36599999999999999</v>
      </c>
      <c r="AB15" s="9">
        <v>1.1919999999999999</v>
      </c>
      <c r="AC15" s="9">
        <v>0.94499999999999995</v>
      </c>
      <c r="AD15" s="9">
        <v>0.247</v>
      </c>
      <c r="AE15" s="9">
        <v>0.71599999999999997</v>
      </c>
      <c r="AF15" s="9">
        <v>0.71599999999999997</v>
      </c>
      <c r="AG15" s="9">
        <v>0</v>
      </c>
      <c r="AH15" s="9">
        <v>0.71599999999999997</v>
      </c>
      <c r="AI15" s="9">
        <v>0.71599999999999997</v>
      </c>
      <c r="AJ15" s="9">
        <v>0</v>
      </c>
      <c r="AK15" s="9">
        <v>0</v>
      </c>
      <c r="AL15" s="9">
        <v>0</v>
      </c>
      <c r="AM15" s="9">
        <v>0</v>
      </c>
      <c r="AN15" s="9">
        <v>8.3559999999999999</v>
      </c>
      <c r="AO15" s="9">
        <v>4.5090000000000003</v>
      </c>
      <c r="AP15" s="9">
        <v>3.8479999999999999</v>
      </c>
      <c r="AQ15" s="9">
        <v>8.3559999999999999</v>
      </c>
      <c r="AR15" s="9">
        <v>4.5090000000000003</v>
      </c>
      <c r="AS15" s="9">
        <v>3.8479999999999999</v>
      </c>
      <c r="AT15" s="9">
        <v>1.9550000000000001</v>
      </c>
      <c r="AU15" s="9">
        <v>0.84799999999999998</v>
      </c>
      <c r="AV15" s="9">
        <v>1.107</v>
      </c>
      <c r="AW15" s="9">
        <v>0.40699999999999997</v>
      </c>
      <c r="AX15" s="9">
        <v>0.40699999999999997</v>
      </c>
      <c r="AY15" s="9">
        <v>0</v>
      </c>
      <c r="AZ15" s="9">
        <v>0.30099999999999999</v>
      </c>
      <c r="BA15" s="9">
        <v>0</v>
      </c>
      <c r="BB15" s="9">
        <v>0.30099999999999999</v>
      </c>
      <c r="BC15" s="9">
        <v>1.0089999999999999</v>
      </c>
      <c r="BD15" s="9">
        <v>0</v>
      </c>
      <c r="BE15" s="9">
        <v>1.0089999999999999</v>
      </c>
      <c r="BF15" s="9">
        <v>4.6840000000000002</v>
      </c>
      <c r="BG15" s="9">
        <v>3.254</v>
      </c>
      <c r="BH15" s="9">
        <v>1.43</v>
      </c>
      <c r="BI15" s="9">
        <v>4.6840000000000002</v>
      </c>
      <c r="BJ15" s="9">
        <v>3.254</v>
      </c>
      <c r="BK15" s="9">
        <v>1.43</v>
      </c>
      <c r="BL15" s="9">
        <v>0</v>
      </c>
      <c r="BM15" s="9">
        <v>0</v>
      </c>
      <c r="BN15" s="9">
        <v>0</v>
      </c>
      <c r="BO15" s="9">
        <v>2.3620000000000001</v>
      </c>
      <c r="BP15" s="9">
        <v>1.2549999999999999</v>
      </c>
      <c r="BQ15" s="9">
        <v>1.107</v>
      </c>
      <c r="BR15" s="9">
        <v>2.3620000000000001</v>
      </c>
      <c r="BS15" s="9">
        <v>1.2549999999999999</v>
      </c>
      <c r="BT15" s="9">
        <v>1.107</v>
      </c>
      <c r="BU15" s="9">
        <v>1.9550000000000001</v>
      </c>
      <c r="BV15" s="9">
        <v>0.84799999999999998</v>
      </c>
      <c r="BW15" s="9">
        <v>1.107</v>
      </c>
      <c r="BX15" s="9">
        <v>0.40699999999999997</v>
      </c>
      <c r="BY15" s="9">
        <v>0.40699999999999997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5.9939999999999998</v>
      </c>
      <c r="CQ15" s="9">
        <v>3.254</v>
      </c>
      <c r="CR15" s="9">
        <v>2.74</v>
      </c>
      <c r="CS15" s="9">
        <v>5.9939999999999998</v>
      </c>
      <c r="CT15" s="9">
        <v>3.254</v>
      </c>
      <c r="CU15" s="9">
        <v>2.74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0.30099999999999999</v>
      </c>
      <c r="DC15" s="9">
        <v>0</v>
      </c>
      <c r="DD15" s="9">
        <v>0.30099999999999999</v>
      </c>
      <c r="DE15" s="9">
        <v>1.0089999999999999</v>
      </c>
      <c r="DF15" s="9">
        <v>0</v>
      </c>
      <c r="DG15" s="9">
        <v>1.0089999999999999</v>
      </c>
      <c r="DH15" s="9">
        <v>4.6840000000000002</v>
      </c>
      <c r="DI15" s="9">
        <v>3.254</v>
      </c>
      <c r="DJ15" s="9">
        <v>1.43</v>
      </c>
      <c r="DK15" s="9">
        <v>4.6840000000000002</v>
      </c>
      <c r="DL15" s="9">
        <v>3.254</v>
      </c>
      <c r="DM15" s="9">
        <v>1.43</v>
      </c>
      <c r="DN15" s="9">
        <v>0</v>
      </c>
      <c r="DO15" s="9">
        <v>0</v>
      </c>
      <c r="DP15" s="9">
        <v>0</v>
      </c>
      <c r="DQ15" s="9">
        <v>9.2609999999999992</v>
      </c>
      <c r="DR15" s="9">
        <v>4.907</v>
      </c>
      <c r="DS15" s="9">
        <v>4.3540000000000001</v>
      </c>
      <c r="DT15" s="9">
        <v>9.2609999999999992</v>
      </c>
      <c r="DU15" s="9">
        <v>4.907</v>
      </c>
      <c r="DV15" s="9">
        <v>4.3540000000000001</v>
      </c>
      <c r="DW15" s="9">
        <v>6.8170000000000002</v>
      </c>
      <c r="DX15" s="9">
        <v>3.4609999999999999</v>
      </c>
      <c r="DY15" s="9">
        <v>3.3559999999999999</v>
      </c>
      <c r="DZ15" s="9">
        <v>0.91800000000000004</v>
      </c>
      <c r="EA15" s="9">
        <v>0.91800000000000004</v>
      </c>
      <c r="EB15" s="9">
        <v>0</v>
      </c>
      <c r="EC15" s="9">
        <v>0.998</v>
      </c>
      <c r="ED15" s="9">
        <v>0</v>
      </c>
      <c r="EE15" s="9">
        <v>0.998</v>
      </c>
      <c r="EF15" s="9">
        <v>0</v>
      </c>
      <c r="EG15" s="9">
        <v>0</v>
      </c>
      <c r="EH15" s="9">
        <v>0</v>
      </c>
      <c r="EI15" s="9">
        <v>0.52700000000000002</v>
      </c>
      <c r="EJ15" s="9">
        <v>0.52700000000000002</v>
      </c>
      <c r="EK15" s="9">
        <v>0</v>
      </c>
      <c r="EL15" s="9">
        <v>0.52700000000000002</v>
      </c>
      <c r="EM15" s="9">
        <v>0.52700000000000002</v>
      </c>
      <c r="EN15" s="9">
        <v>0</v>
      </c>
      <c r="EO15" s="9">
        <v>0</v>
      </c>
      <c r="EP15" s="9">
        <v>0</v>
      </c>
      <c r="EQ15" s="9">
        <v>0</v>
      </c>
      <c r="ER15" s="9">
        <v>3.2719999999999998</v>
      </c>
      <c r="ES15" s="9">
        <v>2.0230000000000001</v>
      </c>
      <c r="ET15" s="9">
        <v>1.25</v>
      </c>
      <c r="EU15" s="9">
        <v>3.2719999999999998</v>
      </c>
      <c r="EV15" s="9">
        <v>2.0230000000000001</v>
      </c>
      <c r="EW15" s="9">
        <v>1.25</v>
      </c>
      <c r="EX15" s="9">
        <v>1.081</v>
      </c>
      <c r="EY15" s="9">
        <v>0.29799999999999999</v>
      </c>
      <c r="EZ15" s="9">
        <v>0.78300000000000003</v>
      </c>
      <c r="FA15" s="9">
        <v>1.784</v>
      </c>
      <c r="FB15" s="9">
        <v>1.3169999999999999</v>
      </c>
      <c r="FC15" s="9">
        <v>0.46600000000000003</v>
      </c>
      <c r="FD15" s="9">
        <v>0</v>
      </c>
      <c r="FE15" s="9">
        <v>0</v>
      </c>
      <c r="FF15" s="9">
        <v>0</v>
      </c>
      <c r="FG15" s="9">
        <v>0.40799999999999997</v>
      </c>
      <c r="FH15" s="9">
        <v>0.40799999999999997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7.71</v>
      </c>
      <c r="FT15" s="9">
        <v>4.1959999999999997</v>
      </c>
      <c r="FU15" s="9">
        <v>3.5150000000000001</v>
      </c>
      <c r="FV15" s="9">
        <v>7.71</v>
      </c>
      <c r="FW15" s="9">
        <v>4.1959999999999997</v>
      </c>
      <c r="FX15" s="9">
        <v>3.5150000000000001</v>
      </c>
      <c r="FY15" s="9">
        <v>1.2629999999999999</v>
      </c>
      <c r="FZ15" s="9">
        <v>0.42599999999999999</v>
      </c>
      <c r="GA15" s="9">
        <v>0.83699999999999997</v>
      </c>
      <c r="GB15" s="9">
        <v>1.99</v>
      </c>
      <c r="GC15" s="9">
        <v>1.0189999999999999</v>
      </c>
      <c r="GD15" s="9">
        <v>0.97099999999999997</v>
      </c>
      <c r="GE15" s="9">
        <v>1.319</v>
      </c>
      <c r="GF15" s="9">
        <v>0.53900000000000003</v>
      </c>
      <c r="GG15" s="9">
        <v>0.78</v>
      </c>
      <c r="GH15" s="9">
        <v>1.0840000000000001</v>
      </c>
      <c r="GI15" s="9">
        <v>0.496</v>
      </c>
      <c r="GJ15" s="9">
        <v>0.58799999999999997</v>
      </c>
      <c r="GK15" s="9">
        <v>2.0550000000000002</v>
      </c>
      <c r="GL15" s="9">
        <v>1.716</v>
      </c>
      <c r="GM15" s="9">
        <v>0.33800000000000002</v>
      </c>
      <c r="GN15" s="9">
        <v>2.0550000000000002</v>
      </c>
      <c r="GO15" s="9">
        <v>1.716</v>
      </c>
      <c r="GP15" s="9">
        <v>0.33800000000000002</v>
      </c>
      <c r="GQ15" s="9">
        <v>0</v>
      </c>
      <c r="GR15" s="9">
        <v>0</v>
      </c>
      <c r="GS15" s="9">
        <v>0</v>
      </c>
      <c r="GT15" s="9">
        <v>2.5569999999999999</v>
      </c>
      <c r="GU15" s="9">
        <v>1.762</v>
      </c>
      <c r="GV15" s="9">
        <v>0.79400000000000004</v>
      </c>
      <c r="GW15" s="9">
        <v>2.5569999999999999</v>
      </c>
      <c r="GX15" s="9">
        <v>1.762</v>
      </c>
      <c r="GY15" s="9">
        <v>0.79400000000000004</v>
      </c>
      <c r="GZ15" s="9">
        <v>0.315</v>
      </c>
      <c r="HA15" s="9">
        <v>0.315</v>
      </c>
      <c r="HB15" s="9">
        <v>0</v>
      </c>
      <c r="HC15" s="9">
        <v>0.38500000000000001</v>
      </c>
      <c r="HD15" s="9">
        <v>0.38500000000000001</v>
      </c>
      <c r="HE15" s="9">
        <v>0</v>
      </c>
      <c r="HF15" s="9">
        <v>0.52100000000000002</v>
      </c>
      <c r="HG15" s="9">
        <v>0</v>
      </c>
      <c r="HH15" s="9">
        <v>0.52100000000000002</v>
      </c>
      <c r="HI15" s="9">
        <v>1.3360000000000001</v>
      </c>
      <c r="HJ15" s="9">
        <v>1.0620000000000001</v>
      </c>
      <c r="HK15" s="9">
        <v>0.27300000000000002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5.0629999999999997</v>
      </c>
      <c r="HV15" s="9">
        <v>2.4159999999999999</v>
      </c>
      <c r="HW15" s="9">
        <v>2.6469999999999998</v>
      </c>
      <c r="HX15" s="9">
        <v>5.0629999999999997</v>
      </c>
      <c r="HY15" s="9">
        <v>2.4159999999999999</v>
      </c>
      <c r="HZ15" s="9">
        <v>2.6469999999999998</v>
      </c>
      <c r="IA15" s="9">
        <v>0.35099999999999998</v>
      </c>
      <c r="IB15" s="9">
        <v>0</v>
      </c>
      <c r="IC15" s="9">
        <v>0.35099999999999998</v>
      </c>
      <c r="ID15" s="9">
        <v>1.7010000000000001</v>
      </c>
      <c r="IE15" s="9">
        <v>1.335</v>
      </c>
      <c r="IF15" s="9">
        <v>0.36599999999999999</v>
      </c>
      <c r="IG15" s="9">
        <v>0.998</v>
      </c>
      <c r="IH15" s="9">
        <v>0.30399999999999999</v>
      </c>
      <c r="II15" s="9">
        <v>0.69399999999999995</v>
      </c>
      <c r="IJ15" s="9">
        <v>0.91800000000000004</v>
      </c>
      <c r="IK15" s="9">
        <v>0</v>
      </c>
      <c r="IL15" s="9">
        <v>0.91800000000000004</v>
      </c>
      <c r="IM15" s="9">
        <v>1.095</v>
      </c>
      <c r="IN15" s="9">
        <v>0.77800000000000002</v>
      </c>
      <c r="IO15" s="9">
        <v>0.317</v>
      </c>
      <c r="IP15" s="9">
        <v>1.095</v>
      </c>
      <c r="IQ15" s="9">
        <v>0.77800000000000002</v>
      </c>
    </row>
    <row r="16" spans="1:251">
      <c r="A16" s="10">
        <v>43862</v>
      </c>
      <c r="B16" s="9">
        <v>0.751</v>
      </c>
      <c r="C16" s="9">
        <v>1.1279999999999999</v>
      </c>
      <c r="D16" s="9">
        <v>2.056</v>
      </c>
      <c r="E16" s="9">
        <v>1.1639999999999999</v>
      </c>
      <c r="F16" s="9">
        <v>0.89200000000000002</v>
      </c>
      <c r="G16" s="9">
        <v>2.056</v>
      </c>
      <c r="H16" s="9">
        <v>1.1639999999999999</v>
      </c>
      <c r="I16" s="9">
        <v>0.89200000000000002</v>
      </c>
      <c r="J16" s="9">
        <v>0</v>
      </c>
      <c r="K16" s="9">
        <v>0</v>
      </c>
      <c r="L16" s="9">
        <v>0</v>
      </c>
      <c r="M16" s="9">
        <v>5.3849999999999998</v>
      </c>
      <c r="N16" s="9">
        <v>2.6760000000000002</v>
      </c>
      <c r="O16" s="9">
        <v>2.7090000000000001</v>
      </c>
      <c r="P16" s="9">
        <v>5.3849999999999998</v>
      </c>
      <c r="Q16" s="9">
        <v>2.6760000000000002</v>
      </c>
      <c r="R16" s="9">
        <v>2.7090000000000001</v>
      </c>
      <c r="S16" s="9">
        <v>1.633</v>
      </c>
      <c r="T16" s="9">
        <v>0.64300000000000002</v>
      </c>
      <c r="U16" s="9">
        <v>0.99</v>
      </c>
      <c r="V16" s="9">
        <v>1.4950000000000001</v>
      </c>
      <c r="W16" s="9">
        <v>0.76900000000000002</v>
      </c>
      <c r="X16" s="9">
        <v>0.72599999999999998</v>
      </c>
      <c r="Y16" s="9">
        <v>0.40799999999999997</v>
      </c>
      <c r="Z16" s="9">
        <v>0.40799999999999997</v>
      </c>
      <c r="AA16" s="9">
        <v>0</v>
      </c>
      <c r="AB16" s="9">
        <v>1.214</v>
      </c>
      <c r="AC16" s="9">
        <v>0.85599999999999998</v>
      </c>
      <c r="AD16" s="9">
        <v>0.35799999999999998</v>
      </c>
      <c r="AE16" s="9">
        <v>0.63500000000000001</v>
      </c>
      <c r="AF16" s="9">
        <v>0</v>
      </c>
      <c r="AG16" s="9">
        <v>0.63500000000000001</v>
      </c>
      <c r="AH16" s="9">
        <v>0.63500000000000001</v>
      </c>
      <c r="AI16" s="9">
        <v>0</v>
      </c>
      <c r="AJ16" s="9">
        <v>0.63500000000000001</v>
      </c>
      <c r="AK16" s="9">
        <v>0</v>
      </c>
      <c r="AL16" s="9">
        <v>0</v>
      </c>
      <c r="AM16" s="9">
        <v>0</v>
      </c>
      <c r="AN16" s="9">
        <v>7.2709999999999999</v>
      </c>
      <c r="AO16" s="9">
        <v>4.2469999999999999</v>
      </c>
      <c r="AP16" s="9">
        <v>3.024</v>
      </c>
      <c r="AQ16" s="9">
        <v>5.2370000000000001</v>
      </c>
      <c r="AR16" s="9">
        <v>2.5920000000000001</v>
      </c>
      <c r="AS16" s="9">
        <v>2.645</v>
      </c>
      <c r="AT16" s="9">
        <v>1.982</v>
      </c>
      <c r="AU16" s="9">
        <v>0</v>
      </c>
      <c r="AV16" s="9">
        <v>1.982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0.39500000000000002</v>
      </c>
      <c r="BD16" s="9">
        <v>0.39500000000000002</v>
      </c>
      <c r="BE16" s="9">
        <v>0</v>
      </c>
      <c r="BF16" s="9">
        <v>4.8929999999999998</v>
      </c>
      <c r="BG16" s="9">
        <v>3.8519999999999999</v>
      </c>
      <c r="BH16" s="9">
        <v>1.0409999999999999</v>
      </c>
      <c r="BI16" s="9">
        <v>2.86</v>
      </c>
      <c r="BJ16" s="9">
        <v>2.1970000000000001</v>
      </c>
      <c r="BK16" s="9">
        <v>0.66300000000000003</v>
      </c>
      <c r="BL16" s="9">
        <v>2.0339999999999998</v>
      </c>
      <c r="BM16" s="9">
        <v>1.655</v>
      </c>
      <c r="BN16" s="9">
        <v>0.379</v>
      </c>
      <c r="BO16" s="9">
        <v>1.4770000000000001</v>
      </c>
      <c r="BP16" s="9">
        <v>0</v>
      </c>
      <c r="BQ16" s="9">
        <v>1.4770000000000001</v>
      </c>
      <c r="BR16" s="9">
        <v>1.4770000000000001</v>
      </c>
      <c r="BS16" s="9">
        <v>0</v>
      </c>
      <c r="BT16" s="9">
        <v>1.4770000000000001</v>
      </c>
      <c r="BU16" s="9">
        <v>1.4770000000000001</v>
      </c>
      <c r="BV16" s="9">
        <v>0</v>
      </c>
      <c r="BW16" s="9">
        <v>1.4770000000000001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5.7939999999999996</v>
      </c>
      <c r="CQ16" s="9">
        <v>4.2469999999999999</v>
      </c>
      <c r="CR16" s="9">
        <v>1.5469999999999999</v>
      </c>
      <c r="CS16" s="9">
        <v>3.76</v>
      </c>
      <c r="CT16" s="9">
        <v>2.5920000000000001</v>
      </c>
      <c r="CU16" s="9">
        <v>1.1679999999999999</v>
      </c>
      <c r="CV16" s="9">
        <v>0.50600000000000001</v>
      </c>
      <c r="CW16" s="9">
        <v>0</v>
      </c>
      <c r="CX16" s="9">
        <v>0.50600000000000001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0.39500000000000002</v>
      </c>
      <c r="DF16" s="9">
        <v>0.39500000000000002</v>
      </c>
      <c r="DG16" s="9">
        <v>0</v>
      </c>
      <c r="DH16" s="9">
        <v>4.8929999999999998</v>
      </c>
      <c r="DI16" s="9">
        <v>3.8519999999999999</v>
      </c>
      <c r="DJ16" s="9">
        <v>1.0409999999999999</v>
      </c>
      <c r="DK16" s="9">
        <v>2.86</v>
      </c>
      <c r="DL16" s="9">
        <v>2.1970000000000001</v>
      </c>
      <c r="DM16" s="9">
        <v>0.66300000000000003</v>
      </c>
      <c r="DN16" s="9">
        <v>2.0339999999999998</v>
      </c>
      <c r="DO16" s="9">
        <v>1.655</v>
      </c>
      <c r="DP16" s="9">
        <v>0.379</v>
      </c>
      <c r="DQ16" s="9">
        <v>12</v>
      </c>
      <c r="DR16" s="9">
        <v>5.3940000000000001</v>
      </c>
      <c r="DS16" s="9">
        <v>6.6050000000000004</v>
      </c>
      <c r="DT16" s="9">
        <v>12</v>
      </c>
      <c r="DU16" s="9">
        <v>5.3940000000000001</v>
      </c>
      <c r="DV16" s="9">
        <v>6.6050000000000004</v>
      </c>
      <c r="DW16" s="9">
        <v>6.6280000000000001</v>
      </c>
      <c r="DX16" s="9">
        <v>3.512</v>
      </c>
      <c r="DY16" s="9">
        <v>3.1160000000000001</v>
      </c>
      <c r="DZ16" s="9">
        <v>3.9089999999999998</v>
      </c>
      <c r="EA16" s="9">
        <v>1.5029999999999999</v>
      </c>
      <c r="EB16" s="9">
        <v>2.4060000000000001</v>
      </c>
      <c r="EC16" s="9">
        <v>1.4630000000000001</v>
      </c>
      <c r="ED16" s="9">
        <v>0.379</v>
      </c>
      <c r="EE16" s="9">
        <v>1.083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3.2010000000000001</v>
      </c>
      <c r="ES16" s="9">
        <v>2.411</v>
      </c>
      <c r="ET16" s="9">
        <v>0.79100000000000004</v>
      </c>
      <c r="EU16" s="9">
        <v>3.2010000000000001</v>
      </c>
      <c r="EV16" s="9">
        <v>2.411</v>
      </c>
      <c r="EW16" s="9">
        <v>0.79100000000000004</v>
      </c>
      <c r="EX16" s="9">
        <v>1.679</v>
      </c>
      <c r="EY16" s="9">
        <v>1.3160000000000001</v>
      </c>
      <c r="EZ16" s="9">
        <v>0.36299999999999999</v>
      </c>
      <c r="FA16" s="9">
        <v>1.1970000000000001</v>
      </c>
      <c r="FB16" s="9">
        <v>0.76900000000000002</v>
      </c>
      <c r="FC16" s="9">
        <v>0.42799999999999999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0.32600000000000001</v>
      </c>
      <c r="FK16" s="9">
        <v>0.32600000000000001</v>
      </c>
      <c r="FL16" s="9">
        <v>0</v>
      </c>
      <c r="FM16" s="9">
        <v>0.32600000000000001</v>
      </c>
      <c r="FN16" s="9">
        <v>0.32600000000000001</v>
      </c>
      <c r="FO16" s="9">
        <v>0</v>
      </c>
      <c r="FP16" s="9">
        <v>0</v>
      </c>
      <c r="FQ16" s="9">
        <v>0</v>
      </c>
      <c r="FR16" s="9">
        <v>0</v>
      </c>
      <c r="FS16" s="9">
        <v>2.931</v>
      </c>
      <c r="FT16" s="9">
        <v>2.06</v>
      </c>
      <c r="FU16" s="9">
        <v>0.87</v>
      </c>
      <c r="FV16" s="9">
        <v>2.931</v>
      </c>
      <c r="FW16" s="9">
        <v>2.06</v>
      </c>
      <c r="FX16" s="9">
        <v>0.87</v>
      </c>
      <c r="FY16" s="9">
        <v>0.628</v>
      </c>
      <c r="FZ16" s="9">
        <v>0.372</v>
      </c>
      <c r="GA16" s="9">
        <v>0.25600000000000001</v>
      </c>
      <c r="GB16" s="9">
        <v>0.30399999999999999</v>
      </c>
      <c r="GC16" s="9">
        <v>0</v>
      </c>
      <c r="GD16" s="9">
        <v>0.30399999999999999</v>
      </c>
      <c r="GE16" s="9">
        <v>0.77400000000000002</v>
      </c>
      <c r="GF16" s="9">
        <v>0.77400000000000002</v>
      </c>
      <c r="GG16" s="9">
        <v>0</v>
      </c>
      <c r="GH16" s="9">
        <v>1.226</v>
      </c>
      <c r="GI16" s="9">
        <v>0.91500000000000004</v>
      </c>
      <c r="GJ16" s="9">
        <v>0.311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4.4219999999999997</v>
      </c>
      <c r="GU16" s="9">
        <v>2.6949999999999998</v>
      </c>
      <c r="GV16" s="9">
        <v>1.7270000000000001</v>
      </c>
      <c r="GW16" s="9">
        <v>4.4219999999999997</v>
      </c>
      <c r="GX16" s="9">
        <v>2.6949999999999998</v>
      </c>
      <c r="GY16" s="9">
        <v>1.7270000000000001</v>
      </c>
      <c r="GZ16" s="9">
        <v>1.2050000000000001</v>
      </c>
      <c r="HA16" s="9">
        <v>0.45300000000000001</v>
      </c>
      <c r="HB16" s="9">
        <v>0.751</v>
      </c>
      <c r="HC16" s="9">
        <v>1.3440000000000001</v>
      </c>
      <c r="HD16" s="9">
        <v>1.3440000000000001</v>
      </c>
      <c r="HE16" s="9">
        <v>0</v>
      </c>
      <c r="HF16" s="9">
        <v>0.504</v>
      </c>
      <c r="HG16" s="9">
        <v>0.504</v>
      </c>
      <c r="HH16" s="9">
        <v>0</v>
      </c>
      <c r="HI16" s="9">
        <v>0.85699999999999998</v>
      </c>
      <c r="HJ16" s="9">
        <v>0.39300000000000002</v>
      </c>
      <c r="HK16" s="9">
        <v>0.46400000000000002</v>
      </c>
      <c r="HL16" s="9">
        <v>0.51100000000000001</v>
      </c>
      <c r="HM16" s="9">
        <v>0</v>
      </c>
      <c r="HN16" s="9">
        <v>0.51100000000000001</v>
      </c>
      <c r="HO16" s="9">
        <v>0.51100000000000001</v>
      </c>
      <c r="HP16" s="9">
        <v>0</v>
      </c>
      <c r="HQ16" s="9">
        <v>0.51100000000000001</v>
      </c>
      <c r="HR16" s="9">
        <v>0</v>
      </c>
      <c r="HS16" s="9">
        <v>0</v>
      </c>
      <c r="HT16" s="9">
        <v>0</v>
      </c>
      <c r="HU16" s="9">
        <v>5.9560000000000004</v>
      </c>
      <c r="HV16" s="9">
        <v>2.9239999999999999</v>
      </c>
      <c r="HW16" s="9">
        <v>3.0329999999999999</v>
      </c>
      <c r="HX16" s="9">
        <v>5.9560000000000004</v>
      </c>
      <c r="HY16" s="9">
        <v>2.9239999999999999</v>
      </c>
      <c r="HZ16" s="9">
        <v>3.0329999999999999</v>
      </c>
      <c r="IA16" s="9">
        <v>0.36099999999999999</v>
      </c>
      <c r="IB16" s="9">
        <v>0.36099999999999999</v>
      </c>
      <c r="IC16" s="9">
        <v>0</v>
      </c>
      <c r="ID16" s="9">
        <v>0</v>
      </c>
      <c r="IE16" s="9">
        <v>0</v>
      </c>
      <c r="IF16" s="9">
        <v>0</v>
      </c>
      <c r="IG16" s="9">
        <v>1.607</v>
      </c>
      <c r="IH16" s="9">
        <v>1.258</v>
      </c>
      <c r="II16" s="9">
        <v>0.34899999999999998</v>
      </c>
      <c r="IJ16" s="9">
        <v>2.8740000000000001</v>
      </c>
      <c r="IK16" s="9">
        <v>1.3049999999999999</v>
      </c>
      <c r="IL16" s="9">
        <v>1.569</v>
      </c>
      <c r="IM16" s="9">
        <v>1.1140000000000001</v>
      </c>
      <c r="IN16" s="9">
        <v>0</v>
      </c>
      <c r="IO16" s="9">
        <v>1.1140000000000001</v>
      </c>
      <c r="IP16" s="9">
        <v>1.1140000000000001</v>
      </c>
      <c r="IQ16" s="9">
        <v>0</v>
      </c>
    </row>
    <row r="17" spans="1:251">
      <c r="A17" s="10">
        <v>44228</v>
      </c>
      <c r="B17" s="9">
        <v>1.4339999999999999</v>
      </c>
      <c r="C17" s="9">
        <v>0.85499999999999998</v>
      </c>
      <c r="D17" s="9">
        <v>1.046</v>
      </c>
      <c r="E17" s="9">
        <v>0.76300000000000001</v>
      </c>
      <c r="F17" s="9">
        <v>0.28399999999999997</v>
      </c>
      <c r="G17" s="9">
        <v>0.71399999999999997</v>
      </c>
      <c r="H17" s="9">
        <v>0.43099999999999999</v>
      </c>
      <c r="I17" s="9">
        <v>0.28399999999999997</v>
      </c>
      <c r="J17" s="9">
        <v>0.33200000000000002</v>
      </c>
      <c r="K17" s="9">
        <v>0.33200000000000002</v>
      </c>
      <c r="L17" s="9">
        <v>0</v>
      </c>
      <c r="M17" s="9">
        <v>5.3209999999999997</v>
      </c>
      <c r="N17" s="9">
        <v>4.6959999999999997</v>
      </c>
      <c r="O17" s="9">
        <v>0.625</v>
      </c>
      <c r="P17" s="9">
        <v>5.3209999999999997</v>
      </c>
      <c r="Q17" s="9">
        <v>4.6959999999999997</v>
      </c>
      <c r="R17" s="9">
        <v>0.625</v>
      </c>
      <c r="S17" s="9">
        <v>3.1269999999999998</v>
      </c>
      <c r="T17" s="9">
        <v>2.8</v>
      </c>
      <c r="U17" s="9">
        <v>0.32700000000000001</v>
      </c>
      <c r="V17" s="9">
        <v>0.61</v>
      </c>
      <c r="W17" s="9">
        <v>0.61</v>
      </c>
      <c r="X17" s="9">
        <v>0</v>
      </c>
      <c r="Y17" s="9">
        <v>0</v>
      </c>
      <c r="Z17" s="9">
        <v>0</v>
      </c>
      <c r="AA17" s="9">
        <v>0</v>
      </c>
      <c r="AB17" s="9">
        <v>1.1120000000000001</v>
      </c>
      <c r="AC17" s="9">
        <v>0.81399999999999995</v>
      </c>
      <c r="AD17" s="9">
        <v>0.29899999999999999</v>
      </c>
      <c r="AE17" s="9">
        <v>0.47199999999999998</v>
      </c>
      <c r="AF17" s="9">
        <v>0.47199999999999998</v>
      </c>
      <c r="AG17" s="9">
        <v>0</v>
      </c>
      <c r="AH17" s="9">
        <v>0.47199999999999998</v>
      </c>
      <c r="AI17" s="9">
        <v>0.47199999999999998</v>
      </c>
      <c r="AJ17" s="9">
        <v>0</v>
      </c>
      <c r="AK17" s="9">
        <v>0</v>
      </c>
      <c r="AL17" s="9">
        <v>0</v>
      </c>
      <c r="AM17" s="9">
        <v>0</v>
      </c>
      <c r="AN17" s="9">
        <v>6.2560000000000002</v>
      </c>
      <c r="AO17" s="9">
        <v>3.2360000000000002</v>
      </c>
      <c r="AP17" s="9">
        <v>3.02</v>
      </c>
      <c r="AQ17" s="9">
        <v>5.9960000000000004</v>
      </c>
      <c r="AR17" s="9">
        <v>3.2360000000000002</v>
      </c>
      <c r="AS17" s="9">
        <v>2.76</v>
      </c>
      <c r="AT17" s="9">
        <v>1.3220000000000001</v>
      </c>
      <c r="AU17" s="9">
        <v>0.72199999999999998</v>
      </c>
      <c r="AV17" s="9">
        <v>0.6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1.373</v>
      </c>
      <c r="BD17" s="9">
        <v>1.024</v>
      </c>
      <c r="BE17" s="9">
        <v>0.34899999999999998</v>
      </c>
      <c r="BF17" s="9">
        <v>3.5609999999999999</v>
      </c>
      <c r="BG17" s="9">
        <v>1.49</v>
      </c>
      <c r="BH17" s="9">
        <v>2.0710000000000002</v>
      </c>
      <c r="BI17" s="9">
        <v>3.3010000000000002</v>
      </c>
      <c r="BJ17" s="9">
        <v>1.49</v>
      </c>
      <c r="BK17" s="9">
        <v>1.8109999999999999</v>
      </c>
      <c r="BL17" s="9">
        <v>0.26</v>
      </c>
      <c r="BM17" s="9">
        <v>0</v>
      </c>
      <c r="BN17" s="9">
        <v>0.26</v>
      </c>
      <c r="BO17" s="9">
        <v>1.3220000000000001</v>
      </c>
      <c r="BP17" s="9">
        <v>0.72199999999999998</v>
      </c>
      <c r="BQ17" s="9">
        <v>0.6</v>
      </c>
      <c r="BR17" s="9">
        <v>1.3220000000000001</v>
      </c>
      <c r="BS17" s="9">
        <v>0.72199999999999998</v>
      </c>
      <c r="BT17" s="9">
        <v>0.6</v>
      </c>
      <c r="BU17" s="9">
        <v>1.3220000000000001</v>
      </c>
      <c r="BV17" s="9">
        <v>0.72199999999999998</v>
      </c>
      <c r="BW17" s="9">
        <v>0.6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4.9340000000000002</v>
      </c>
      <c r="CQ17" s="9">
        <v>2.5139999999999998</v>
      </c>
      <c r="CR17" s="9">
        <v>2.42</v>
      </c>
      <c r="CS17" s="9">
        <v>4.6740000000000004</v>
      </c>
      <c r="CT17" s="9">
        <v>2.5139999999999998</v>
      </c>
      <c r="CU17" s="9">
        <v>2.16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1.373</v>
      </c>
      <c r="DF17" s="9">
        <v>1.024</v>
      </c>
      <c r="DG17" s="9">
        <v>0.34899999999999998</v>
      </c>
      <c r="DH17" s="9">
        <v>3.5609999999999999</v>
      </c>
      <c r="DI17" s="9">
        <v>1.49</v>
      </c>
      <c r="DJ17" s="9">
        <v>2.0710000000000002</v>
      </c>
      <c r="DK17" s="9">
        <v>3.3010000000000002</v>
      </c>
      <c r="DL17" s="9">
        <v>1.49</v>
      </c>
      <c r="DM17" s="9">
        <v>1.8109999999999999</v>
      </c>
      <c r="DN17" s="9">
        <v>0.26</v>
      </c>
      <c r="DO17" s="9">
        <v>0</v>
      </c>
      <c r="DP17" s="9">
        <v>0.26</v>
      </c>
      <c r="DQ17" s="9">
        <v>13.936</v>
      </c>
      <c r="DR17" s="9">
        <v>9.5709999999999997</v>
      </c>
      <c r="DS17" s="9">
        <v>4.3639999999999999</v>
      </c>
      <c r="DT17" s="9">
        <v>13.638</v>
      </c>
      <c r="DU17" s="9">
        <v>9.5709999999999997</v>
      </c>
      <c r="DV17" s="9">
        <v>4.0659999999999998</v>
      </c>
      <c r="DW17" s="9">
        <v>7.9429999999999996</v>
      </c>
      <c r="DX17" s="9">
        <v>7.18</v>
      </c>
      <c r="DY17" s="9">
        <v>0.76300000000000001</v>
      </c>
      <c r="DZ17" s="9">
        <v>2.29</v>
      </c>
      <c r="EA17" s="9">
        <v>1.573</v>
      </c>
      <c r="EB17" s="9">
        <v>0.71699999999999997</v>
      </c>
      <c r="EC17" s="9">
        <v>1.63</v>
      </c>
      <c r="ED17" s="9">
        <v>0.81799999999999995</v>
      </c>
      <c r="EE17" s="9">
        <v>0.81200000000000006</v>
      </c>
      <c r="EF17" s="9">
        <v>1.365</v>
      </c>
      <c r="EG17" s="9">
        <v>0</v>
      </c>
      <c r="EH17" s="9">
        <v>1.365</v>
      </c>
      <c r="EI17" s="9">
        <v>0.70699999999999996</v>
      </c>
      <c r="EJ17" s="9">
        <v>0</v>
      </c>
      <c r="EK17" s="9">
        <v>0.70699999999999996</v>
      </c>
      <c r="EL17" s="9">
        <v>0.40899999999999997</v>
      </c>
      <c r="EM17" s="9">
        <v>0</v>
      </c>
      <c r="EN17" s="9">
        <v>0.40899999999999997</v>
      </c>
      <c r="EO17" s="9">
        <v>0.29799999999999999</v>
      </c>
      <c r="EP17" s="9">
        <v>0</v>
      </c>
      <c r="EQ17" s="9">
        <v>0.29799999999999999</v>
      </c>
      <c r="ER17" s="9">
        <v>1.7569999999999999</v>
      </c>
      <c r="ES17" s="9">
        <v>0.76100000000000001</v>
      </c>
      <c r="ET17" s="9">
        <v>0.996</v>
      </c>
      <c r="EU17" s="9">
        <v>1.7569999999999999</v>
      </c>
      <c r="EV17" s="9">
        <v>0.76100000000000001</v>
      </c>
      <c r="EW17" s="9">
        <v>0.996</v>
      </c>
      <c r="EX17" s="9">
        <v>0.308</v>
      </c>
      <c r="EY17" s="9">
        <v>0.308</v>
      </c>
      <c r="EZ17" s="9">
        <v>0</v>
      </c>
      <c r="FA17" s="9">
        <v>0</v>
      </c>
      <c r="FB17" s="9">
        <v>0</v>
      </c>
      <c r="FC17" s="9">
        <v>0</v>
      </c>
      <c r="FD17" s="9">
        <v>0.92400000000000004</v>
      </c>
      <c r="FE17" s="9">
        <v>0.29299999999999998</v>
      </c>
      <c r="FF17" s="9">
        <v>0.63100000000000001</v>
      </c>
      <c r="FG17" s="9">
        <v>0.16</v>
      </c>
      <c r="FH17" s="9">
        <v>0.16</v>
      </c>
      <c r="FI17" s="9">
        <v>0</v>
      </c>
      <c r="FJ17" s="9">
        <v>0.36499999999999999</v>
      </c>
      <c r="FK17" s="9">
        <v>0</v>
      </c>
      <c r="FL17" s="9">
        <v>0.36499999999999999</v>
      </c>
      <c r="FM17" s="9">
        <v>0.36499999999999999</v>
      </c>
      <c r="FN17" s="9">
        <v>0</v>
      </c>
      <c r="FO17" s="9">
        <v>0.36499999999999999</v>
      </c>
      <c r="FP17" s="9">
        <v>0</v>
      </c>
      <c r="FQ17" s="9">
        <v>0</v>
      </c>
      <c r="FR17" s="9">
        <v>0</v>
      </c>
      <c r="FS17" s="9">
        <v>7.5869999999999997</v>
      </c>
      <c r="FT17" s="9">
        <v>5.165</v>
      </c>
      <c r="FU17" s="9">
        <v>2.4220000000000002</v>
      </c>
      <c r="FV17" s="9">
        <v>7.5869999999999997</v>
      </c>
      <c r="FW17" s="9">
        <v>5.165</v>
      </c>
      <c r="FX17" s="9">
        <v>2.4220000000000002</v>
      </c>
      <c r="FY17" s="9">
        <v>2.4319999999999999</v>
      </c>
      <c r="FZ17" s="9">
        <v>0.755</v>
      </c>
      <c r="GA17" s="9">
        <v>1.677</v>
      </c>
      <c r="GB17" s="9">
        <v>1.6359999999999999</v>
      </c>
      <c r="GC17" s="9">
        <v>1.6359999999999999</v>
      </c>
      <c r="GD17" s="9">
        <v>0</v>
      </c>
      <c r="GE17" s="9">
        <v>0.31</v>
      </c>
      <c r="GF17" s="9">
        <v>0.31</v>
      </c>
      <c r="GG17" s="9">
        <v>0</v>
      </c>
      <c r="GH17" s="9">
        <v>1.1579999999999999</v>
      </c>
      <c r="GI17" s="9">
        <v>0.41299999999999998</v>
      </c>
      <c r="GJ17" s="9">
        <v>0.745</v>
      </c>
      <c r="GK17" s="9">
        <v>2.0510000000000002</v>
      </c>
      <c r="GL17" s="9">
        <v>2.0510000000000002</v>
      </c>
      <c r="GM17" s="9">
        <v>0</v>
      </c>
      <c r="GN17" s="9">
        <v>2.0510000000000002</v>
      </c>
      <c r="GO17" s="9">
        <v>2.0510000000000002</v>
      </c>
      <c r="GP17" s="9">
        <v>0</v>
      </c>
      <c r="GQ17" s="9">
        <v>0</v>
      </c>
      <c r="GR17" s="9">
        <v>0</v>
      </c>
      <c r="GS17" s="9">
        <v>0</v>
      </c>
      <c r="GT17" s="9">
        <v>3.6320000000000001</v>
      </c>
      <c r="GU17" s="9">
        <v>3.3479999999999999</v>
      </c>
      <c r="GV17" s="9">
        <v>0.28299999999999997</v>
      </c>
      <c r="GW17" s="9">
        <v>3.6320000000000001</v>
      </c>
      <c r="GX17" s="9">
        <v>3.3479999999999999</v>
      </c>
      <c r="GY17" s="9">
        <v>0.28299999999999997</v>
      </c>
      <c r="GZ17" s="9">
        <v>1.365</v>
      </c>
      <c r="HA17" s="9">
        <v>1.365</v>
      </c>
      <c r="HB17" s="9">
        <v>0</v>
      </c>
      <c r="HC17" s="9">
        <v>1.544</v>
      </c>
      <c r="HD17" s="9">
        <v>1.544</v>
      </c>
      <c r="HE17" s="9">
        <v>0</v>
      </c>
      <c r="HF17" s="9">
        <v>0.72299999999999998</v>
      </c>
      <c r="HG17" s="9">
        <v>0.439</v>
      </c>
      <c r="HH17" s="9">
        <v>0.28299999999999997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5.3680000000000003</v>
      </c>
      <c r="HV17" s="9">
        <v>3.762</v>
      </c>
      <c r="HW17" s="9">
        <v>1.6060000000000001</v>
      </c>
      <c r="HX17" s="9">
        <v>5.3680000000000003</v>
      </c>
      <c r="HY17" s="9">
        <v>3.762</v>
      </c>
      <c r="HZ17" s="9">
        <v>1.6060000000000001</v>
      </c>
      <c r="IA17" s="9">
        <v>0</v>
      </c>
      <c r="IB17" s="9">
        <v>0</v>
      </c>
      <c r="IC17" s="9">
        <v>0</v>
      </c>
      <c r="ID17" s="9">
        <v>1.5109999999999999</v>
      </c>
      <c r="IE17" s="9">
        <v>1.07</v>
      </c>
      <c r="IF17" s="9">
        <v>0.441</v>
      </c>
      <c r="IG17" s="9">
        <v>0.625</v>
      </c>
      <c r="IH17" s="9">
        <v>0.34300000000000003</v>
      </c>
      <c r="II17" s="9">
        <v>0.28199999999999997</v>
      </c>
      <c r="IJ17" s="9">
        <v>2.403</v>
      </c>
      <c r="IK17" s="9">
        <v>1.52</v>
      </c>
      <c r="IL17" s="9">
        <v>0.88300000000000001</v>
      </c>
      <c r="IM17" s="9">
        <v>0.82899999999999996</v>
      </c>
      <c r="IN17" s="9">
        <v>0.82899999999999996</v>
      </c>
      <c r="IO17" s="9">
        <v>0</v>
      </c>
      <c r="IP17" s="9">
        <v>0.82899999999999996</v>
      </c>
      <c r="IQ17" s="9">
        <v>0.82899999999999996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7995</v>
      </c>
      <c r="C1" s="3" t="s">
        <v>8659</v>
      </c>
      <c r="D1" s="3" t="s">
        <v>8660</v>
      </c>
      <c r="E1" s="3" t="s">
        <v>8661</v>
      </c>
      <c r="F1" s="3" t="s">
        <v>3068</v>
      </c>
      <c r="G1" s="3" t="s">
        <v>3069</v>
      </c>
      <c r="H1" s="3" t="s">
        <v>3070</v>
      </c>
      <c r="I1" s="3" t="s">
        <v>5566</v>
      </c>
      <c r="J1" s="3" t="s">
        <v>5567</v>
      </c>
      <c r="K1" s="3" t="s">
        <v>5568</v>
      </c>
      <c r="L1" s="3" t="s">
        <v>5569</v>
      </c>
      <c r="M1" s="3" t="s">
        <v>5570</v>
      </c>
      <c r="N1" s="3" t="s">
        <v>5571</v>
      </c>
      <c r="O1" s="3" t="s">
        <v>6232</v>
      </c>
      <c r="P1" s="3" t="s">
        <v>6233</v>
      </c>
      <c r="Q1" s="3" t="s">
        <v>6234</v>
      </c>
      <c r="R1" s="3" t="s">
        <v>6718</v>
      </c>
      <c r="S1" s="3" t="s">
        <v>6719</v>
      </c>
      <c r="T1" s="3" t="s">
        <v>6720</v>
      </c>
      <c r="U1" s="3" t="s">
        <v>7204</v>
      </c>
      <c r="V1" s="3" t="s">
        <v>7205</v>
      </c>
      <c r="W1" s="3" t="s">
        <v>7206</v>
      </c>
      <c r="X1" s="3" t="s">
        <v>7996</v>
      </c>
      <c r="Y1" s="3" t="s">
        <v>7997</v>
      </c>
      <c r="Z1" s="3" t="s">
        <v>7998</v>
      </c>
      <c r="AA1" s="3" t="s">
        <v>7999</v>
      </c>
      <c r="AB1" s="3" t="s">
        <v>8000</v>
      </c>
      <c r="AC1" s="3" t="s">
        <v>8001</v>
      </c>
      <c r="AD1" s="3" t="s">
        <v>8662</v>
      </c>
      <c r="AE1" s="3" t="s">
        <v>8663</v>
      </c>
      <c r="AF1" s="3" t="s">
        <v>8664</v>
      </c>
      <c r="AG1" s="3" t="s">
        <v>3071</v>
      </c>
      <c r="AH1" s="3" t="s">
        <v>3072</v>
      </c>
      <c r="AI1" s="3" t="s">
        <v>3073</v>
      </c>
      <c r="AJ1" s="3" t="s">
        <v>5572</v>
      </c>
      <c r="AK1" s="3" t="s">
        <v>5573</v>
      </c>
      <c r="AL1" s="3" t="s">
        <v>5574</v>
      </c>
      <c r="AM1" s="3" t="s">
        <v>5575</v>
      </c>
      <c r="AN1" s="3" t="s">
        <v>5576</v>
      </c>
      <c r="AO1" s="3" t="s">
        <v>5577</v>
      </c>
      <c r="AP1" s="3" t="s">
        <v>6235</v>
      </c>
      <c r="AQ1" s="3" t="s">
        <v>6236</v>
      </c>
      <c r="AR1" s="3" t="s">
        <v>6237</v>
      </c>
      <c r="AS1" s="3" t="s">
        <v>6721</v>
      </c>
      <c r="AT1" s="3" t="s">
        <v>6722</v>
      </c>
      <c r="AU1" s="3" t="s">
        <v>6723</v>
      </c>
      <c r="AV1" s="3" t="s">
        <v>7207</v>
      </c>
      <c r="AW1" s="3" t="s">
        <v>7208</v>
      </c>
      <c r="AX1" s="3" t="s">
        <v>7209</v>
      </c>
      <c r="AY1" s="3" t="s">
        <v>8002</v>
      </c>
      <c r="AZ1" s="3" t="s">
        <v>8003</v>
      </c>
      <c r="BA1" s="3" t="s">
        <v>8004</v>
      </c>
      <c r="BB1" s="3" t="s">
        <v>8005</v>
      </c>
      <c r="BC1" s="3" t="s">
        <v>8006</v>
      </c>
      <c r="BD1" s="3" t="s">
        <v>8007</v>
      </c>
      <c r="BE1" s="3" t="s">
        <v>8665</v>
      </c>
      <c r="BF1" s="3" t="s">
        <v>8666</v>
      </c>
      <c r="BG1" s="3" t="s">
        <v>8667</v>
      </c>
      <c r="BH1" s="3" t="s">
        <v>3074</v>
      </c>
      <c r="BI1" s="3" t="s">
        <v>3075</v>
      </c>
      <c r="BJ1" s="3" t="s">
        <v>3076</v>
      </c>
      <c r="BK1" s="3" t="s">
        <v>5578</v>
      </c>
      <c r="BL1" s="3" t="s">
        <v>5579</v>
      </c>
      <c r="BM1" s="3" t="s">
        <v>5580</v>
      </c>
      <c r="BN1" s="3" t="s">
        <v>5581</v>
      </c>
      <c r="BO1" s="3" t="s">
        <v>5582</v>
      </c>
      <c r="BP1" s="3" t="s">
        <v>5583</v>
      </c>
      <c r="BQ1" s="3" t="s">
        <v>6238</v>
      </c>
      <c r="BR1" s="3" t="s">
        <v>6239</v>
      </c>
      <c r="BS1" s="3" t="s">
        <v>6240</v>
      </c>
      <c r="BT1" s="3" t="s">
        <v>6724</v>
      </c>
      <c r="BU1" s="3" t="s">
        <v>6725</v>
      </c>
      <c r="BV1" s="3" t="s">
        <v>6726</v>
      </c>
      <c r="BW1" s="3" t="s">
        <v>7210</v>
      </c>
      <c r="BX1" s="3" t="s">
        <v>7211</v>
      </c>
      <c r="BY1" s="3" t="s">
        <v>7212</v>
      </c>
      <c r="BZ1" s="3" t="s">
        <v>8008</v>
      </c>
      <c r="CA1" s="3" t="s">
        <v>8009</v>
      </c>
      <c r="CB1" s="3" t="s">
        <v>8010</v>
      </c>
      <c r="CC1" s="3" t="s">
        <v>8011</v>
      </c>
      <c r="CD1" s="3" t="s">
        <v>8012</v>
      </c>
      <c r="CE1" s="3" t="s">
        <v>8013</v>
      </c>
      <c r="CF1" s="3" t="s">
        <v>8668</v>
      </c>
      <c r="CG1" s="3" t="s">
        <v>8669</v>
      </c>
      <c r="CH1" s="3" t="s">
        <v>8670</v>
      </c>
      <c r="CI1" s="3" t="s">
        <v>3077</v>
      </c>
      <c r="CJ1" s="3" t="s">
        <v>3078</v>
      </c>
      <c r="CK1" s="3" t="s">
        <v>3079</v>
      </c>
      <c r="CL1" s="3" t="s">
        <v>5584</v>
      </c>
      <c r="CM1" s="3" t="s">
        <v>5585</v>
      </c>
      <c r="CN1" s="3" t="s">
        <v>5586</v>
      </c>
      <c r="CO1" s="3" t="s">
        <v>5587</v>
      </c>
      <c r="CP1" s="3" t="s">
        <v>5588</v>
      </c>
      <c r="CQ1" s="3" t="s">
        <v>5589</v>
      </c>
      <c r="CR1" s="3" t="s">
        <v>6241</v>
      </c>
      <c r="CS1" s="3" t="s">
        <v>6242</v>
      </c>
      <c r="CT1" s="3" t="s">
        <v>6243</v>
      </c>
      <c r="CU1" s="3" t="s">
        <v>6727</v>
      </c>
      <c r="CV1" s="3" t="s">
        <v>6728</v>
      </c>
      <c r="CW1" s="3" t="s">
        <v>6729</v>
      </c>
      <c r="CX1" s="3" t="s">
        <v>7213</v>
      </c>
      <c r="CY1" s="3" t="s">
        <v>7214</v>
      </c>
      <c r="CZ1" s="3" t="s">
        <v>7215</v>
      </c>
      <c r="DA1" s="3" t="s">
        <v>8014</v>
      </c>
      <c r="DB1" s="3" t="s">
        <v>8015</v>
      </c>
      <c r="DC1" s="3" t="s">
        <v>8016</v>
      </c>
      <c r="DD1" s="3" t="s">
        <v>8017</v>
      </c>
      <c r="DE1" s="3" t="s">
        <v>8018</v>
      </c>
      <c r="DF1" s="3" t="s">
        <v>8019</v>
      </c>
      <c r="DG1" s="3" t="s">
        <v>8671</v>
      </c>
      <c r="DH1" s="3" t="s">
        <v>8672</v>
      </c>
      <c r="DI1" s="3" t="s">
        <v>8673</v>
      </c>
      <c r="DJ1" s="3" t="s">
        <v>3080</v>
      </c>
      <c r="DK1" s="3" t="s">
        <v>3081</v>
      </c>
      <c r="DL1" s="3" t="s">
        <v>3082</v>
      </c>
      <c r="DM1" s="3" t="s">
        <v>5590</v>
      </c>
      <c r="DN1" s="3" t="s">
        <v>5591</v>
      </c>
      <c r="DO1" s="3" t="s">
        <v>5592</v>
      </c>
      <c r="DP1" s="3" t="s">
        <v>5593</v>
      </c>
      <c r="DQ1" s="3" t="s">
        <v>5594</v>
      </c>
      <c r="DR1" s="3" t="s">
        <v>5595</v>
      </c>
      <c r="DS1" s="3" t="s">
        <v>6244</v>
      </c>
      <c r="DT1" s="3" t="s">
        <v>6245</v>
      </c>
      <c r="DU1" s="3" t="s">
        <v>6246</v>
      </c>
      <c r="DV1" s="3" t="s">
        <v>6730</v>
      </c>
      <c r="DW1" s="3" t="s">
        <v>6731</v>
      </c>
      <c r="DX1" s="3" t="s">
        <v>6732</v>
      </c>
      <c r="DY1" s="3" t="s">
        <v>7216</v>
      </c>
      <c r="DZ1" s="3" t="s">
        <v>7217</v>
      </c>
      <c r="EA1" s="3" t="s">
        <v>7218</v>
      </c>
      <c r="EB1" s="3" t="s">
        <v>8020</v>
      </c>
      <c r="EC1" s="3" t="s">
        <v>8021</v>
      </c>
      <c r="ED1" s="3" t="s">
        <v>8022</v>
      </c>
      <c r="EE1" s="3" t="s">
        <v>8023</v>
      </c>
      <c r="EF1" s="3" t="s">
        <v>8024</v>
      </c>
      <c r="EG1" s="3" t="s">
        <v>8025</v>
      </c>
      <c r="EH1" s="3" t="s">
        <v>8674</v>
      </c>
      <c r="EI1" s="3" t="s">
        <v>8675</v>
      </c>
      <c r="EJ1" s="3" t="s">
        <v>8676</v>
      </c>
      <c r="EK1" s="3" t="s">
        <v>3083</v>
      </c>
      <c r="EL1" s="3" t="s">
        <v>3084</v>
      </c>
      <c r="EM1" s="3" t="s">
        <v>3085</v>
      </c>
      <c r="EN1" s="3" t="s">
        <v>5596</v>
      </c>
      <c r="EO1" s="3" t="s">
        <v>5597</v>
      </c>
      <c r="EP1" s="3" t="s">
        <v>5598</v>
      </c>
      <c r="EQ1" s="3" t="s">
        <v>5599</v>
      </c>
      <c r="ER1" s="3" t="s">
        <v>5600</v>
      </c>
      <c r="ES1" s="3" t="s">
        <v>5601</v>
      </c>
      <c r="ET1" s="3" t="s">
        <v>6247</v>
      </c>
      <c r="EU1" s="3" t="s">
        <v>6248</v>
      </c>
      <c r="EV1" s="3" t="s">
        <v>6249</v>
      </c>
      <c r="EW1" s="3" t="s">
        <v>6733</v>
      </c>
      <c r="EX1" s="3" t="s">
        <v>6734</v>
      </c>
      <c r="EY1" s="3" t="s">
        <v>6735</v>
      </c>
      <c r="EZ1" s="3" t="s">
        <v>7219</v>
      </c>
      <c r="FA1" s="3" t="s">
        <v>7220</v>
      </c>
      <c r="FB1" s="3" t="s">
        <v>7221</v>
      </c>
      <c r="FC1" s="3" t="s">
        <v>8026</v>
      </c>
      <c r="FD1" s="3" t="s">
        <v>8027</v>
      </c>
      <c r="FE1" s="3" t="s">
        <v>8028</v>
      </c>
      <c r="FF1" s="3" t="s">
        <v>8029</v>
      </c>
      <c r="FG1" s="3" t="s">
        <v>8030</v>
      </c>
      <c r="FH1" s="3" t="s">
        <v>8031</v>
      </c>
      <c r="FI1" s="3" t="s">
        <v>8677</v>
      </c>
      <c r="FJ1" s="3" t="s">
        <v>8678</v>
      </c>
      <c r="FK1" s="3" t="s">
        <v>8679</v>
      </c>
      <c r="FL1" s="3" t="s">
        <v>3086</v>
      </c>
      <c r="FM1" s="3" t="s">
        <v>3087</v>
      </c>
      <c r="FN1" s="3" t="s">
        <v>3088</v>
      </c>
      <c r="FO1" s="3" t="s">
        <v>5602</v>
      </c>
      <c r="FP1" s="3" t="s">
        <v>5603</v>
      </c>
      <c r="FQ1" s="3" t="s">
        <v>5604</v>
      </c>
      <c r="FR1" s="3" t="s">
        <v>5605</v>
      </c>
      <c r="FS1" s="3" t="s">
        <v>5606</v>
      </c>
      <c r="FT1" s="3" t="s">
        <v>5607</v>
      </c>
      <c r="FU1" s="3" t="s">
        <v>6250</v>
      </c>
      <c r="FV1" s="3" t="s">
        <v>6251</v>
      </c>
      <c r="FW1" s="3" t="s">
        <v>6252</v>
      </c>
      <c r="FX1" s="3" t="s">
        <v>6736</v>
      </c>
      <c r="FY1" s="3" t="s">
        <v>6737</v>
      </c>
      <c r="FZ1" s="3" t="s">
        <v>6738</v>
      </c>
      <c r="GA1" s="3" t="s">
        <v>7222</v>
      </c>
      <c r="GB1" s="3" t="s">
        <v>7223</v>
      </c>
      <c r="GC1" s="3" t="s">
        <v>7224</v>
      </c>
      <c r="GD1" s="3" t="s">
        <v>8032</v>
      </c>
      <c r="GE1" s="3" t="s">
        <v>8033</v>
      </c>
      <c r="GF1" s="3" t="s">
        <v>8034</v>
      </c>
      <c r="GG1" s="3" t="s">
        <v>8035</v>
      </c>
      <c r="GH1" s="3" t="s">
        <v>8036</v>
      </c>
      <c r="GI1" s="3" t="s">
        <v>8037</v>
      </c>
      <c r="GJ1" s="3" t="s">
        <v>8680</v>
      </c>
      <c r="GK1" s="3" t="s">
        <v>8681</v>
      </c>
      <c r="GL1" s="3" t="s">
        <v>8682</v>
      </c>
      <c r="GM1" s="3" t="s">
        <v>3089</v>
      </c>
      <c r="GN1" s="3" t="s">
        <v>3090</v>
      </c>
      <c r="GO1" s="3" t="s">
        <v>3091</v>
      </c>
      <c r="GP1" s="3" t="s">
        <v>5608</v>
      </c>
      <c r="GQ1" s="3" t="s">
        <v>5609</v>
      </c>
      <c r="GR1" s="3" t="s">
        <v>5610</v>
      </c>
      <c r="GS1" s="3" t="s">
        <v>5611</v>
      </c>
      <c r="GT1" s="3" t="s">
        <v>5612</v>
      </c>
      <c r="GU1" s="3" t="s">
        <v>5613</v>
      </c>
      <c r="GV1" s="3" t="s">
        <v>6253</v>
      </c>
      <c r="GW1" s="3" t="s">
        <v>6254</v>
      </c>
      <c r="GX1" s="3" t="s">
        <v>6255</v>
      </c>
      <c r="GY1" s="3" t="s">
        <v>6739</v>
      </c>
      <c r="GZ1" s="3" t="s">
        <v>6740</v>
      </c>
      <c r="HA1" s="3" t="s">
        <v>6741</v>
      </c>
      <c r="HB1" s="3" t="s">
        <v>7225</v>
      </c>
      <c r="HC1" s="3" t="s">
        <v>7226</v>
      </c>
      <c r="HD1" s="3" t="s">
        <v>7227</v>
      </c>
      <c r="HE1" s="3" t="s">
        <v>8038</v>
      </c>
      <c r="HF1" s="3" t="s">
        <v>8039</v>
      </c>
      <c r="HG1" s="3" t="s">
        <v>8040</v>
      </c>
      <c r="HH1" s="3" t="s">
        <v>8041</v>
      </c>
      <c r="HI1" s="3" t="s">
        <v>8042</v>
      </c>
      <c r="HJ1" s="3" t="s">
        <v>8043</v>
      </c>
      <c r="HK1" s="3" t="s">
        <v>8683</v>
      </c>
      <c r="HL1" s="3" t="s">
        <v>8684</v>
      </c>
      <c r="HM1" s="3" t="s">
        <v>8685</v>
      </c>
      <c r="HN1" s="3" t="s">
        <v>3092</v>
      </c>
      <c r="HO1" s="3" t="s">
        <v>3093</v>
      </c>
      <c r="HP1" s="3" t="s">
        <v>3094</v>
      </c>
      <c r="HQ1" s="3" t="s">
        <v>5614</v>
      </c>
      <c r="HR1" s="3" t="s">
        <v>5615</v>
      </c>
      <c r="HS1" s="3" t="s">
        <v>5616</v>
      </c>
      <c r="HT1" s="3" t="s">
        <v>5617</v>
      </c>
      <c r="HU1" s="3" t="s">
        <v>5618</v>
      </c>
      <c r="HV1" s="3" t="s">
        <v>5619</v>
      </c>
      <c r="HW1" s="3" t="s">
        <v>6256</v>
      </c>
      <c r="HX1" s="3" t="s">
        <v>6257</v>
      </c>
      <c r="HY1" s="3" t="s">
        <v>6258</v>
      </c>
      <c r="HZ1" s="3" t="s">
        <v>6742</v>
      </c>
      <c r="IA1" s="3" t="s">
        <v>6743</v>
      </c>
      <c r="IB1" s="3" t="s">
        <v>6744</v>
      </c>
      <c r="IC1" s="3" t="s">
        <v>7228</v>
      </c>
      <c r="ID1" s="3" t="s">
        <v>7229</v>
      </c>
      <c r="IE1" s="3" t="s">
        <v>7230</v>
      </c>
      <c r="IF1" s="3" t="s">
        <v>8044</v>
      </c>
      <c r="IG1" s="3" t="s">
        <v>8045</v>
      </c>
      <c r="IH1" s="3" t="s">
        <v>8046</v>
      </c>
      <c r="II1" s="3" t="s">
        <v>8047</v>
      </c>
      <c r="IJ1" s="3" t="s">
        <v>8048</v>
      </c>
      <c r="IK1" s="3" t="s">
        <v>8049</v>
      </c>
      <c r="IL1" s="3" t="s">
        <v>8686</v>
      </c>
      <c r="IM1" s="3" t="s">
        <v>8687</v>
      </c>
      <c r="IN1" s="3" t="s">
        <v>8688</v>
      </c>
      <c r="IO1" s="3" t="s">
        <v>3095</v>
      </c>
      <c r="IP1" s="3" t="s">
        <v>3096</v>
      </c>
      <c r="IQ1" s="3" t="s">
        <v>3097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3098</v>
      </c>
      <c r="C10" s="8" t="s">
        <v>3099</v>
      </c>
      <c r="D10" s="8" t="s">
        <v>3100</v>
      </c>
      <c r="E10" s="8" t="s">
        <v>3101</v>
      </c>
      <c r="F10" s="8" t="s">
        <v>3102</v>
      </c>
      <c r="G10" s="8" t="s">
        <v>3103</v>
      </c>
      <c r="H10" s="8" t="s">
        <v>3104</v>
      </c>
      <c r="I10" s="8" t="s">
        <v>3105</v>
      </c>
      <c r="J10" s="8" t="s">
        <v>3106</v>
      </c>
      <c r="K10" s="8" t="s">
        <v>3107</v>
      </c>
      <c r="L10" s="8" t="s">
        <v>3108</v>
      </c>
      <c r="M10" s="8" t="s">
        <v>3109</v>
      </c>
      <c r="N10" s="8" t="s">
        <v>3110</v>
      </c>
      <c r="O10" s="8" t="s">
        <v>3111</v>
      </c>
      <c r="P10" s="8" t="s">
        <v>3112</v>
      </c>
      <c r="Q10" s="8" t="s">
        <v>3113</v>
      </c>
      <c r="R10" s="8" t="s">
        <v>3114</v>
      </c>
      <c r="S10" s="8" t="s">
        <v>3115</v>
      </c>
      <c r="T10" s="8" t="s">
        <v>3116</v>
      </c>
      <c r="U10" s="8" t="s">
        <v>3117</v>
      </c>
      <c r="V10" s="8" t="s">
        <v>3118</v>
      </c>
      <c r="W10" s="8" t="s">
        <v>3119</v>
      </c>
      <c r="X10" s="8" t="s">
        <v>3120</v>
      </c>
      <c r="Y10" s="8" t="s">
        <v>3121</v>
      </c>
      <c r="Z10" s="8" t="s">
        <v>3122</v>
      </c>
      <c r="AA10" s="8" t="s">
        <v>3123</v>
      </c>
      <c r="AB10" s="8" t="s">
        <v>3124</v>
      </c>
      <c r="AC10" s="8" t="s">
        <v>3125</v>
      </c>
      <c r="AD10" s="8" t="s">
        <v>3126</v>
      </c>
      <c r="AE10" s="8" t="s">
        <v>3127</v>
      </c>
      <c r="AF10" s="8" t="s">
        <v>3128</v>
      </c>
      <c r="AG10" s="8" t="s">
        <v>3129</v>
      </c>
      <c r="AH10" s="8" t="s">
        <v>3130</v>
      </c>
      <c r="AI10" s="8" t="s">
        <v>3131</v>
      </c>
      <c r="AJ10" s="8" t="s">
        <v>3132</v>
      </c>
      <c r="AK10" s="8" t="s">
        <v>3133</v>
      </c>
      <c r="AL10" s="8" t="s">
        <v>3134</v>
      </c>
      <c r="AM10" s="8" t="s">
        <v>3135</v>
      </c>
      <c r="AN10" s="8" t="s">
        <v>3136</v>
      </c>
      <c r="AO10" s="8" t="s">
        <v>3137</v>
      </c>
      <c r="AP10" s="8" t="s">
        <v>3138</v>
      </c>
      <c r="AQ10" s="8" t="s">
        <v>3139</v>
      </c>
      <c r="AR10" s="8" t="s">
        <v>3140</v>
      </c>
      <c r="AS10" s="8" t="s">
        <v>3141</v>
      </c>
      <c r="AT10" s="8" t="s">
        <v>3142</v>
      </c>
      <c r="AU10" s="8" t="s">
        <v>3143</v>
      </c>
      <c r="AV10" s="8" t="s">
        <v>3144</v>
      </c>
      <c r="AW10" s="8" t="s">
        <v>3145</v>
      </c>
      <c r="AX10" s="8" t="s">
        <v>3146</v>
      </c>
      <c r="AY10" s="8" t="s">
        <v>3147</v>
      </c>
      <c r="AZ10" s="8" t="s">
        <v>3148</v>
      </c>
      <c r="BA10" s="8" t="s">
        <v>3149</v>
      </c>
      <c r="BB10" s="8" t="s">
        <v>3150</v>
      </c>
      <c r="BC10" s="8" t="s">
        <v>3151</v>
      </c>
      <c r="BD10" s="8" t="s">
        <v>3152</v>
      </c>
      <c r="BE10" s="8" t="s">
        <v>3153</v>
      </c>
      <c r="BF10" s="8" t="s">
        <v>3154</v>
      </c>
      <c r="BG10" s="8" t="s">
        <v>3155</v>
      </c>
      <c r="BH10" s="8" t="s">
        <v>3156</v>
      </c>
      <c r="BI10" s="8" t="s">
        <v>3157</v>
      </c>
      <c r="BJ10" s="8" t="s">
        <v>3158</v>
      </c>
      <c r="BK10" s="8" t="s">
        <v>3159</v>
      </c>
      <c r="BL10" s="8" t="s">
        <v>3160</v>
      </c>
      <c r="BM10" s="8" t="s">
        <v>3161</v>
      </c>
      <c r="BN10" s="8" t="s">
        <v>3162</v>
      </c>
      <c r="BO10" s="8" t="s">
        <v>3163</v>
      </c>
      <c r="BP10" s="8" t="s">
        <v>3164</v>
      </c>
      <c r="BQ10" s="8" t="s">
        <v>3165</v>
      </c>
      <c r="BR10" s="8" t="s">
        <v>3166</v>
      </c>
      <c r="BS10" s="8" t="s">
        <v>3167</v>
      </c>
      <c r="BT10" s="8" t="s">
        <v>3168</v>
      </c>
      <c r="BU10" s="8" t="s">
        <v>3169</v>
      </c>
      <c r="BV10" s="8" t="s">
        <v>3170</v>
      </c>
      <c r="BW10" s="8" t="s">
        <v>3171</v>
      </c>
      <c r="BX10" s="8" t="s">
        <v>3172</v>
      </c>
      <c r="BY10" s="8" t="s">
        <v>3173</v>
      </c>
      <c r="BZ10" s="8" t="s">
        <v>3174</v>
      </c>
      <c r="CA10" s="8" t="s">
        <v>3175</v>
      </c>
      <c r="CB10" s="8" t="s">
        <v>3176</v>
      </c>
      <c r="CC10" s="8" t="s">
        <v>3177</v>
      </c>
      <c r="CD10" s="8" t="s">
        <v>3178</v>
      </c>
      <c r="CE10" s="8" t="s">
        <v>3179</v>
      </c>
      <c r="CF10" s="8" t="s">
        <v>3180</v>
      </c>
      <c r="CG10" s="8" t="s">
        <v>3181</v>
      </c>
      <c r="CH10" s="8" t="s">
        <v>3182</v>
      </c>
      <c r="CI10" s="8" t="s">
        <v>3183</v>
      </c>
      <c r="CJ10" s="8" t="s">
        <v>3184</v>
      </c>
      <c r="CK10" s="8" t="s">
        <v>3185</v>
      </c>
      <c r="CL10" s="8" t="s">
        <v>3186</v>
      </c>
      <c r="CM10" s="8" t="s">
        <v>3187</v>
      </c>
      <c r="CN10" s="8" t="s">
        <v>3188</v>
      </c>
      <c r="CO10" s="8" t="s">
        <v>3189</v>
      </c>
      <c r="CP10" s="8" t="s">
        <v>3190</v>
      </c>
      <c r="CQ10" s="8" t="s">
        <v>3191</v>
      </c>
      <c r="CR10" s="8" t="s">
        <v>3192</v>
      </c>
      <c r="CS10" s="8" t="s">
        <v>3193</v>
      </c>
      <c r="CT10" s="8" t="s">
        <v>3194</v>
      </c>
      <c r="CU10" s="8" t="s">
        <v>3195</v>
      </c>
      <c r="CV10" s="8" t="s">
        <v>3196</v>
      </c>
      <c r="CW10" s="8" t="s">
        <v>3197</v>
      </c>
      <c r="CX10" s="8" t="s">
        <v>3198</v>
      </c>
      <c r="CY10" s="8" t="s">
        <v>3199</v>
      </c>
      <c r="CZ10" s="8" t="s">
        <v>3200</v>
      </c>
      <c r="DA10" s="8" t="s">
        <v>3201</v>
      </c>
      <c r="DB10" s="8" t="s">
        <v>3202</v>
      </c>
      <c r="DC10" s="8" t="s">
        <v>3203</v>
      </c>
      <c r="DD10" s="8" t="s">
        <v>3204</v>
      </c>
      <c r="DE10" s="8" t="s">
        <v>3205</v>
      </c>
      <c r="DF10" s="8" t="s">
        <v>3206</v>
      </c>
      <c r="DG10" s="8" t="s">
        <v>3207</v>
      </c>
      <c r="DH10" s="8" t="s">
        <v>3208</v>
      </c>
      <c r="DI10" s="8" t="s">
        <v>3209</v>
      </c>
      <c r="DJ10" s="8" t="s">
        <v>3210</v>
      </c>
      <c r="DK10" s="8" t="s">
        <v>3211</v>
      </c>
      <c r="DL10" s="8" t="s">
        <v>3212</v>
      </c>
      <c r="DM10" s="8" t="s">
        <v>3213</v>
      </c>
      <c r="DN10" s="8" t="s">
        <v>3214</v>
      </c>
      <c r="DO10" s="8" t="s">
        <v>3215</v>
      </c>
      <c r="DP10" s="8" t="s">
        <v>3216</v>
      </c>
      <c r="DQ10" s="8" t="s">
        <v>3217</v>
      </c>
      <c r="DR10" s="8" t="s">
        <v>3218</v>
      </c>
      <c r="DS10" s="8" t="s">
        <v>3219</v>
      </c>
      <c r="DT10" s="8" t="s">
        <v>3220</v>
      </c>
      <c r="DU10" s="8" t="s">
        <v>3221</v>
      </c>
      <c r="DV10" s="8" t="s">
        <v>3222</v>
      </c>
      <c r="DW10" s="8" t="s">
        <v>3223</v>
      </c>
      <c r="DX10" s="8" t="s">
        <v>3224</v>
      </c>
      <c r="DY10" s="8" t="s">
        <v>3225</v>
      </c>
      <c r="DZ10" s="8" t="s">
        <v>3226</v>
      </c>
      <c r="EA10" s="8" t="s">
        <v>3227</v>
      </c>
      <c r="EB10" s="8" t="s">
        <v>3228</v>
      </c>
      <c r="EC10" s="8" t="s">
        <v>3229</v>
      </c>
      <c r="ED10" s="8" t="s">
        <v>3230</v>
      </c>
      <c r="EE10" s="8" t="s">
        <v>3231</v>
      </c>
      <c r="EF10" s="8" t="s">
        <v>3232</v>
      </c>
      <c r="EG10" s="8" t="s">
        <v>3233</v>
      </c>
      <c r="EH10" s="8" t="s">
        <v>3234</v>
      </c>
      <c r="EI10" s="8" t="s">
        <v>3235</v>
      </c>
      <c r="EJ10" s="8" t="s">
        <v>3236</v>
      </c>
      <c r="EK10" s="8" t="s">
        <v>3237</v>
      </c>
      <c r="EL10" s="8" t="s">
        <v>3238</v>
      </c>
      <c r="EM10" s="8" t="s">
        <v>3239</v>
      </c>
      <c r="EN10" s="8" t="s">
        <v>3240</v>
      </c>
      <c r="EO10" s="8" t="s">
        <v>3241</v>
      </c>
      <c r="EP10" s="8" t="s">
        <v>3242</v>
      </c>
      <c r="EQ10" s="8" t="s">
        <v>3243</v>
      </c>
      <c r="ER10" s="8" t="s">
        <v>3244</v>
      </c>
      <c r="ES10" s="8" t="s">
        <v>3245</v>
      </c>
      <c r="ET10" s="8" t="s">
        <v>3246</v>
      </c>
      <c r="EU10" s="8" t="s">
        <v>3247</v>
      </c>
      <c r="EV10" s="8" t="s">
        <v>3248</v>
      </c>
      <c r="EW10" s="8" t="s">
        <v>3249</v>
      </c>
      <c r="EX10" s="8" t="s">
        <v>3250</v>
      </c>
      <c r="EY10" s="8" t="s">
        <v>3251</v>
      </c>
      <c r="EZ10" s="8" t="s">
        <v>3252</v>
      </c>
      <c r="FA10" s="8" t="s">
        <v>3253</v>
      </c>
      <c r="FB10" s="8" t="s">
        <v>3254</v>
      </c>
      <c r="FC10" s="8" t="s">
        <v>3255</v>
      </c>
      <c r="FD10" s="8" t="s">
        <v>3256</v>
      </c>
      <c r="FE10" s="8" t="s">
        <v>3257</v>
      </c>
      <c r="FF10" s="8" t="s">
        <v>3258</v>
      </c>
      <c r="FG10" s="8" t="s">
        <v>3259</v>
      </c>
      <c r="FH10" s="8" t="s">
        <v>3260</v>
      </c>
      <c r="FI10" s="8" t="s">
        <v>3261</v>
      </c>
      <c r="FJ10" s="8" t="s">
        <v>3262</v>
      </c>
      <c r="FK10" s="8" t="s">
        <v>3263</v>
      </c>
      <c r="FL10" s="8" t="s">
        <v>3264</v>
      </c>
      <c r="FM10" s="8" t="s">
        <v>3265</v>
      </c>
      <c r="FN10" s="8" t="s">
        <v>3266</v>
      </c>
      <c r="FO10" s="8" t="s">
        <v>3267</v>
      </c>
      <c r="FP10" s="8" t="s">
        <v>3268</v>
      </c>
      <c r="FQ10" s="8" t="s">
        <v>3269</v>
      </c>
      <c r="FR10" s="8" t="s">
        <v>3270</v>
      </c>
      <c r="FS10" s="8" t="s">
        <v>3271</v>
      </c>
      <c r="FT10" s="8" t="s">
        <v>3272</v>
      </c>
      <c r="FU10" s="8" t="s">
        <v>3273</v>
      </c>
      <c r="FV10" s="8" t="s">
        <v>3274</v>
      </c>
      <c r="FW10" s="8" t="s">
        <v>3275</v>
      </c>
      <c r="FX10" s="8" t="s">
        <v>3276</v>
      </c>
      <c r="FY10" s="8" t="s">
        <v>3277</v>
      </c>
      <c r="FZ10" s="8" t="s">
        <v>3278</v>
      </c>
      <c r="GA10" s="8" t="s">
        <v>3279</v>
      </c>
      <c r="GB10" s="8" t="s">
        <v>3280</v>
      </c>
      <c r="GC10" s="8" t="s">
        <v>3281</v>
      </c>
      <c r="GD10" s="8" t="s">
        <v>3282</v>
      </c>
      <c r="GE10" s="8" t="s">
        <v>3283</v>
      </c>
      <c r="GF10" s="8" t="s">
        <v>3284</v>
      </c>
      <c r="GG10" s="8" t="s">
        <v>3285</v>
      </c>
      <c r="GH10" s="8" t="s">
        <v>3286</v>
      </c>
      <c r="GI10" s="8" t="s">
        <v>3287</v>
      </c>
      <c r="GJ10" s="8" t="s">
        <v>3288</v>
      </c>
      <c r="GK10" s="8" t="s">
        <v>3289</v>
      </c>
      <c r="GL10" s="8" t="s">
        <v>3290</v>
      </c>
      <c r="GM10" s="8" t="s">
        <v>3291</v>
      </c>
      <c r="GN10" s="8" t="s">
        <v>3292</v>
      </c>
      <c r="GO10" s="8" t="s">
        <v>3293</v>
      </c>
      <c r="GP10" s="8" t="s">
        <v>3294</v>
      </c>
      <c r="GQ10" s="8" t="s">
        <v>3295</v>
      </c>
      <c r="GR10" s="8" t="s">
        <v>3296</v>
      </c>
      <c r="GS10" s="8" t="s">
        <v>3297</v>
      </c>
      <c r="GT10" s="8" t="s">
        <v>3298</v>
      </c>
      <c r="GU10" s="8" t="s">
        <v>3299</v>
      </c>
      <c r="GV10" s="8" t="s">
        <v>3300</v>
      </c>
      <c r="GW10" s="8" t="s">
        <v>3301</v>
      </c>
      <c r="GX10" s="8" t="s">
        <v>3302</v>
      </c>
      <c r="GY10" s="8" t="s">
        <v>3303</v>
      </c>
      <c r="GZ10" s="8" t="s">
        <v>3304</v>
      </c>
      <c r="HA10" s="8" t="s">
        <v>3305</v>
      </c>
      <c r="HB10" s="8" t="s">
        <v>3306</v>
      </c>
      <c r="HC10" s="8" t="s">
        <v>3307</v>
      </c>
      <c r="HD10" s="8" t="s">
        <v>3308</v>
      </c>
      <c r="HE10" s="8" t="s">
        <v>3309</v>
      </c>
      <c r="HF10" s="8" t="s">
        <v>3310</v>
      </c>
      <c r="HG10" s="8" t="s">
        <v>3311</v>
      </c>
      <c r="HH10" s="8" t="s">
        <v>3312</v>
      </c>
      <c r="HI10" s="8" t="s">
        <v>3313</v>
      </c>
      <c r="HJ10" s="8" t="s">
        <v>3314</v>
      </c>
      <c r="HK10" s="8" t="s">
        <v>3315</v>
      </c>
      <c r="HL10" s="8" t="s">
        <v>3316</v>
      </c>
      <c r="HM10" s="8" t="s">
        <v>3317</v>
      </c>
      <c r="HN10" s="8" t="s">
        <v>3318</v>
      </c>
      <c r="HO10" s="8" t="s">
        <v>3319</v>
      </c>
      <c r="HP10" s="8" t="s">
        <v>3320</v>
      </c>
      <c r="HQ10" s="8" t="s">
        <v>3321</v>
      </c>
      <c r="HR10" s="8" t="s">
        <v>3322</v>
      </c>
      <c r="HS10" s="8" t="s">
        <v>3323</v>
      </c>
      <c r="HT10" s="8" t="s">
        <v>3324</v>
      </c>
      <c r="HU10" s="8" t="s">
        <v>3325</v>
      </c>
      <c r="HV10" s="8" t="s">
        <v>3326</v>
      </c>
      <c r="HW10" s="8" t="s">
        <v>3327</v>
      </c>
      <c r="HX10" s="8" t="s">
        <v>3328</v>
      </c>
      <c r="HY10" s="8" t="s">
        <v>3329</v>
      </c>
      <c r="HZ10" s="8" t="s">
        <v>3330</v>
      </c>
      <c r="IA10" s="8" t="s">
        <v>3331</v>
      </c>
      <c r="IB10" s="8" t="s">
        <v>3332</v>
      </c>
      <c r="IC10" s="8" t="s">
        <v>3333</v>
      </c>
      <c r="ID10" s="8" t="s">
        <v>3334</v>
      </c>
      <c r="IE10" s="8" t="s">
        <v>3335</v>
      </c>
      <c r="IF10" s="8" t="s">
        <v>3336</v>
      </c>
      <c r="IG10" s="8" t="s">
        <v>3337</v>
      </c>
      <c r="IH10" s="8" t="s">
        <v>3338</v>
      </c>
      <c r="II10" s="8" t="s">
        <v>3339</v>
      </c>
      <c r="IJ10" s="8" t="s">
        <v>3340</v>
      </c>
      <c r="IK10" s="8" t="s">
        <v>3341</v>
      </c>
      <c r="IL10" s="8" t="s">
        <v>3342</v>
      </c>
      <c r="IM10" s="8" t="s">
        <v>3343</v>
      </c>
      <c r="IN10" s="8" t="s">
        <v>3344</v>
      </c>
      <c r="IO10" s="8" t="s">
        <v>3345</v>
      </c>
      <c r="IP10" s="8" t="s">
        <v>3346</v>
      </c>
      <c r="IQ10" s="8" t="s">
        <v>3347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1.0429999999999999</v>
      </c>
      <c r="G11" s="9">
        <v>0.68</v>
      </c>
      <c r="H11" s="9">
        <v>0.36299999999999999</v>
      </c>
      <c r="I11" s="9">
        <v>1.0429999999999999</v>
      </c>
      <c r="J11" s="9">
        <v>0.68</v>
      </c>
      <c r="K11" s="9">
        <v>0.36299999999999999</v>
      </c>
      <c r="L11" s="9">
        <v>0</v>
      </c>
      <c r="M11" s="9">
        <v>0</v>
      </c>
      <c r="N11" s="9">
        <v>0</v>
      </c>
      <c r="O11" s="9">
        <v>0.39100000000000001</v>
      </c>
      <c r="P11" s="9">
        <v>0.39100000000000001</v>
      </c>
      <c r="Q11" s="9">
        <v>0</v>
      </c>
      <c r="R11" s="9">
        <v>0.36299999999999999</v>
      </c>
      <c r="S11" s="9">
        <v>0</v>
      </c>
      <c r="T11" s="9">
        <v>0.36299999999999999</v>
      </c>
      <c r="U11" s="9">
        <v>0</v>
      </c>
      <c r="V11" s="9">
        <v>0</v>
      </c>
      <c r="W11" s="9">
        <v>0</v>
      </c>
      <c r="X11" s="9">
        <v>0.28899999999999998</v>
      </c>
      <c r="Y11" s="9">
        <v>0.28899999999999998</v>
      </c>
      <c r="Z11" s="9">
        <v>0</v>
      </c>
      <c r="AA11" s="9">
        <v>0.28899999999999998</v>
      </c>
      <c r="AB11" s="9">
        <v>0.28899999999999998</v>
      </c>
      <c r="AC11" s="9">
        <v>0</v>
      </c>
      <c r="AD11" s="9">
        <v>0</v>
      </c>
      <c r="AE11" s="9">
        <v>0</v>
      </c>
      <c r="AF11" s="9">
        <v>0</v>
      </c>
      <c r="AG11" s="9">
        <v>3.7629999999999999</v>
      </c>
      <c r="AH11" s="9">
        <v>0.73099999999999998</v>
      </c>
      <c r="AI11" s="9">
        <v>3.032</v>
      </c>
      <c r="AJ11" s="9">
        <v>3.7629999999999999</v>
      </c>
      <c r="AK11" s="9">
        <v>0.73099999999999998</v>
      </c>
      <c r="AL11" s="9">
        <v>3.032</v>
      </c>
      <c r="AM11" s="9">
        <v>1.073</v>
      </c>
      <c r="AN11" s="9">
        <v>0.39700000000000002</v>
      </c>
      <c r="AO11" s="9">
        <v>0.67600000000000005</v>
      </c>
      <c r="AP11" s="9">
        <v>0.37</v>
      </c>
      <c r="AQ11" s="9">
        <v>0</v>
      </c>
      <c r="AR11" s="9">
        <v>0.37</v>
      </c>
      <c r="AS11" s="9">
        <v>0.96599999999999997</v>
      </c>
      <c r="AT11" s="9">
        <v>0</v>
      </c>
      <c r="AU11" s="9">
        <v>0.96599999999999997</v>
      </c>
      <c r="AV11" s="9">
        <v>0.51600000000000001</v>
      </c>
      <c r="AW11" s="9">
        <v>0</v>
      </c>
      <c r="AX11" s="9">
        <v>0.51600000000000001</v>
      </c>
      <c r="AY11" s="9">
        <v>0.83799999999999997</v>
      </c>
      <c r="AZ11" s="9">
        <v>0.33400000000000002</v>
      </c>
      <c r="BA11" s="9">
        <v>0.504</v>
      </c>
      <c r="BB11" s="9">
        <v>0.83799999999999997</v>
      </c>
      <c r="BC11" s="9">
        <v>0.33400000000000002</v>
      </c>
      <c r="BD11" s="9">
        <v>0.504</v>
      </c>
      <c r="BE11" s="9">
        <v>0</v>
      </c>
      <c r="BF11" s="9">
        <v>0</v>
      </c>
      <c r="BG11" s="9">
        <v>0</v>
      </c>
      <c r="BH11" s="9">
        <v>1.7789999999999999</v>
      </c>
      <c r="BI11" s="9">
        <v>0.36899999999999999</v>
      </c>
      <c r="BJ11" s="9">
        <v>1.409</v>
      </c>
      <c r="BK11" s="9">
        <v>1.7789999999999999</v>
      </c>
      <c r="BL11" s="9">
        <v>0.36899999999999999</v>
      </c>
      <c r="BM11" s="9">
        <v>1.409</v>
      </c>
      <c r="BN11" s="9">
        <v>0</v>
      </c>
      <c r="BO11" s="9">
        <v>0</v>
      </c>
      <c r="BP11" s="9">
        <v>0</v>
      </c>
      <c r="BQ11" s="9">
        <v>0.48199999999999998</v>
      </c>
      <c r="BR11" s="9">
        <v>0</v>
      </c>
      <c r="BS11" s="9">
        <v>0.48199999999999998</v>
      </c>
      <c r="BT11" s="9">
        <v>1.032</v>
      </c>
      <c r="BU11" s="9">
        <v>0.36899999999999999</v>
      </c>
      <c r="BV11" s="9">
        <v>0.66200000000000003</v>
      </c>
      <c r="BW11" s="9">
        <v>0.26500000000000001</v>
      </c>
      <c r="BX11" s="9">
        <v>0</v>
      </c>
      <c r="BY11" s="9">
        <v>0.26500000000000001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3.742</v>
      </c>
      <c r="CJ11" s="9">
        <v>1.998</v>
      </c>
      <c r="CK11" s="9">
        <v>1.744</v>
      </c>
      <c r="CL11" s="9">
        <v>3.742</v>
      </c>
      <c r="CM11" s="9">
        <v>1.998</v>
      </c>
      <c r="CN11" s="9">
        <v>1.744</v>
      </c>
      <c r="CO11" s="9">
        <v>1.1679999999999999</v>
      </c>
      <c r="CP11" s="9">
        <v>0.23599999999999999</v>
      </c>
      <c r="CQ11" s="9">
        <v>0.93200000000000005</v>
      </c>
      <c r="CR11" s="9">
        <v>1.266</v>
      </c>
      <c r="CS11" s="9">
        <v>0.79900000000000004</v>
      </c>
      <c r="CT11" s="9">
        <v>0.46700000000000003</v>
      </c>
      <c r="CU11" s="9">
        <v>0.68899999999999995</v>
      </c>
      <c r="CV11" s="9">
        <v>0.34399999999999997</v>
      </c>
      <c r="CW11" s="9">
        <v>0.34499999999999997</v>
      </c>
      <c r="CX11" s="9">
        <v>0</v>
      </c>
      <c r="CY11" s="9">
        <v>0</v>
      </c>
      <c r="CZ11" s="9">
        <v>0</v>
      </c>
      <c r="DA11" s="9">
        <v>0.61899999999999999</v>
      </c>
      <c r="DB11" s="9">
        <v>0.61899999999999999</v>
      </c>
      <c r="DC11" s="9">
        <v>0</v>
      </c>
      <c r="DD11" s="9">
        <v>0.61899999999999999</v>
      </c>
      <c r="DE11" s="9">
        <v>0.61899999999999999</v>
      </c>
      <c r="DF11" s="9">
        <v>0</v>
      </c>
      <c r="DG11" s="9">
        <v>0</v>
      </c>
      <c r="DH11" s="9">
        <v>0</v>
      </c>
      <c r="DI11" s="9">
        <v>0</v>
      </c>
      <c r="DJ11" s="9">
        <v>6.3650000000000002</v>
      </c>
      <c r="DK11" s="9">
        <v>3.4990000000000001</v>
      </c>
      <c r="DL11" s="9">
        <v>2.8660000000000001</v>
      </c>
      <c r="DM11" s="9">
        <v>6.3650000000000002</v>
      </c>
      <c r="DN11" s="9">
        <v>3.4990000000000001</v>
      </c>
      <c r="DO11" s="9">
        <v>2.8660000000000001</v>
      </c>
      <c r="DP11" s="9">
        <v>0.64900000000000002</v>
      </c>
      <c r="DQ11" s="9">
        <v>0.64900000000000002</v>
      </c>
      <c r="DR11" s="9">
        <v>0</v>
      </c>
      <c r="DS11" s="9">
        <v>2.7639999999999998</v>
      </c>
      <c r="DT11" s="9">
        <v>0.84599999999999997</v>
      </c>
      <c r="DU11" s="9">
        <v>1.917</v>
      </c>
      <c r="DV11" s="9">
        <v>1.831</v>
      </c>
      <c r="DW11" s="9">
        <v>1.5129999999999999</v>
      </c>
      <c r="DX11" s="9">
        <v>0.318</v>
      </c>
      <c r="DY11" s="9">
        <v>1.121</v>
      </c>
      <c r="DZ11" s="9">
        <v>0.49099999999999999</v>
      </c>
      <c r="EA11" s="9">
        <v>0.63100000000000001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8.6050000000000004</v>
      </c>
      <c r="EL11" s="9">
        <v>4.625</v>
      </c>
      <c r="EM11" s="9">
        <v>3.9809999999999999</v>
      </c>
      <c r="EN11" s="9">
        <v>8.35</v>
      </c>
      <c r="EO11" s="9">
        <v>4.625</v>
      </c>
      <c r="EP11" s="9">
        <v>3.7250000000000001</v>
      </c>
      <c r="EQ11" s="9">
        <v>3.23</v>
      </c>
      <c r="ER11" s="9">
        <v>1.8</v>
      </c>
      <c r="ES11" s="9">
        <v>1.43</v>
      </c>
      <c r="ET11" s="9">
        <v>1.165</v>
      </c>
      <c r="EU11" s="9">
        <v>0.79900000000000004</v>
      </c>
      <c r="EV11" s="9">
        <v>0.36599999999999999</v>
      </c>
      <c r="EW11" s="9">
        <v>1.958</v>
      </c>
      <c r="EX11" s="9">
        <v>0.73199999999999998</v>
      </c>
      <c r="EY11" s="9">
        <v>1.226</v>
      </c>
      <c r="EZ11" s="9">
        <v>1.1930000000000001</v>
      </c>
      <c r="FA11" s="9">
        <v>0.71</v>
      </c>
      <c r="FB11" s="9">
        <v>0.48299999999999998</v>
      </c>
      <c r="FC11" s="9">
        <v>1.06</v>
      </c>
      <c r="FD11" s="9">
        <v>0.58499999999999996</v>
      </c>
      <c r="FE11" s="9">
        <v>0.47499999999999998</v>
      </c>
      <c r="FF11" s="9">
        <v>0.80500000000000005</v>
      </c>
      <c r="FG11" s="9">
        <v>0.58499999999999996</v>
      </c>
      <c r="FH11" s="9">
        <v>0.22</v>
      </c>
      <c r="FI11" s="9">
        <v>0.255</v>
      </c>
      <c r="FJ11" s="9">
        <v>0</v>
      </c>
      <c r="FK11" s="9">
        <v>0.255</v>
      </c>
      <c r="FL11" s="9">
        <v>16.786000000000001</v>
      </c>
      <c r="FM11" s="9">
        <v>9.9260000000000002</v>
      </c>
      <c r="FN11" s="9">
        <v>6.8609999999999998</v>
      </c>
      <c r="FO11" s="9">
        <v>16.786000000000001</v>
      </c>
      <c r="FP11" s="9">
        <v>9.9260000000000002</v>
      </c>
      <c r="FQ11" s="9">
        <v>6.8609999999999998</v>
      </c>
      <c r="FR11" s="9">
        <v>7.008</v>
      </c>
      <c r="FS11" s="9">
        <v>4.524</v>
      </c>
      <c r="FT11" s="9">
        <v>2.484</v>
      </c>
      <c r="FU11" s="9">
        <v>2.3969999999999998</v>
      </c>
      <c r="FV11" s="9">
        <v>1.1910000000000001</v>
      </c>
      <c r="FW11" s="9">
        <v>1.206</v>
      </c>
      <c r="FX11" s="9">
        <v>3.827</v>
      </c>
      <c r="FY11" s="9">
        <v>2.1760000000000002</v>
      </c>
      <c r="FZ11" s="9">
        <v>1.651</v>
      </c>
      <c r="GA11" s="9">
        <v>2.1019999999999999</v>
      </c>
      <c r="GB11" s="9">
        <v>1.276</v>
      </c>
      <c r="GC11" s="9">
        <v>0.82599999999999996</v>
      </c>
      <c r="GD11" s="9">
        <v>1.4530000000000001</v>
      </c>
      <c r="GE11" s="9">
        <v>0.75900000000000001</v>
      </c>
      <c r="GF11" s="9">
        <v>0.69299999999999995</v>
      </c>
      <c r="GG11" s="9">
        <v>1.4530000000000001</v>
      </c>
      <c r="GH11" s="9">
        <v>0.75900000000000001</v>
      </c>
      <c r="GI11" s="9">
        <v>0.69299999999999995</v>
      </c>
      <c r="GJ11" s="9">
        <v>0</v>
      </c>
      <c r="GK11" s="9">
        <v>0</v>
      </c>
      <c r="GL11" s="9">
        <v>0</v>
      </c>
      <c r="GM11" s="9">
        <v>15.173999999999999</v>
      </c>
      <c r="GN11" s="9">
        <v>8.9809999999999999</v>
      </c>
      <c r="GO11" s="9">
        <v>6.1929999999999996</v>
      </c>
      <c r="GP11" s="9">
        <v>15.173999999999999</v>
      </c>
      <c r="GQ11" s="9">
        <v>8.9809999999999999</v>
      </c>
      <c r="GR11" s="9">
        <v>6.1929999999999996</v>
      </c>
      <c r="GS11" s="9">
        <v>6.1740000000000004</v>
      </c>
      <c r="GT11" s="9">
        <v>4.1630000000000003</v>
      </c>
      <c r="GU11" s="9">
        <v>2.0110000000000001</v>
      </c>
      <c r="GV11" s="9">
        <v>2.0139999999999998</v>
      </c>
      <c r="GW11" s="9">
        <v>1.002</v>
      </c>
      <c r="GX11" s="9">
        <v>1.012</v>
      </c>
      <c r="GY11" s="9">
        <v>3.673</v>
      </c>
      <c r="GZ11" s="9">
        <v>2.0219999999999998</v>
      </c>
      <c r="HA11" s="9">
        <v>1.651</v>
      </c>
      <c r="HB11" s="9">
        <v>1.861</v>
      </c>
      <c r="HC11" s="9">
        <v>1.034</v>
      </c>
      <c r="HD11" s="9">
        <v>0.82599999999999996</v>
      </c>
      <c r="HE11" s="9">
        <v>1.4530000000000001</v>
      </c>
      <c r="HF11" s="9">
        <v>0.75900000000000001</v>
      </c>
      <c r="HG11" s="9">
        <v>0.69299999999999995</v>
      </c>
      <c r="HH11" s="9">
        <v>1.4530000000000001</v>
      </c>
      <c r="HI11" s="9">
        <v>0.75900000000000001</v>
      </c>
      <c r="HJ11" s="9">
        <v>0.69299999999999995</v>
      </c>
      <c r="HK11" s="9">
        <v>0</v>
      </c>
      <c r="HL11" s="9">
        <v>0</v>
      </c>
      <c r="HM11" s="9">
        <v>0</v>
      </c>
      <c r="HN11" s="9">
        <v>3.806</v>
      </c>
      <c r="HO11" s="9">
        <v>2.3690000000000002</v>
      </c>
      <c r="HP11" s="9">
        <v>1.4370000000000001</v>
      </c>
      <c r="HQ11" s="9">
        <v>3.806</v>
      </c>
      <c r="HR11" s="9">
        <v>2.3690000000000002</v>
      </c>
      <c r="HS11" s="9">
        <v>1.4370000000000001</v>
      </c>
      <c r="HT11" s="9">
        <v>1.8169999999999999</v>
      </c>
      <c r="HU11" s="9">
        <v>1.202</v>
      </c>
      <c r="HV11" s="9">
        <v>0.61499999999999999</v>
      </c>
      <c r="HW11" s="9">
        <v>0.42</v>
      </c>
      <c r="HX11" s="9">
        <v>0.33200000000000002</v>
      </c>
      <c r="HY11" s="9">
        <v>8.7999999999999995E-2</v>
      </c>
      <c r="HZ11" s="9">
        <v>0.55000000000000004</v>
      </c>
      <c r="IA11" s="9">
        <v>0.34899999999999998</v>
      </c>
      <c r="IB11" s="9">
        <v>0.20100000000000001</v>
      </c>
      <c r="IC11" s="9">
        <v>0.90100000000000002</v>
      </c>
      <c r="ID11" s="9">
        <v>0.48699999999999999</v>
      </c>
      <c r="IE11" s="9">
        <v>0.41399999999999998</v>
      </c>
      <c r="IF11" s="9">
        <v>0.11799999999999999</v>
      </c>
      <c r="IG11" s="9">
        <v>0</v>
      </c>
      <c r="IH11" s="9">
        <v>0.11799999999999999</v>
      </c>
      <c r="II11" s="9">
        <v>0.11799999999999999</v>
      </c>
      <c r="IJ11" s="9">
        <v>0</v>
      </c>
      <c r="IK11" s="9">
        <v>0.11799999999999999</v>
      </c>
      <c r="IL11" s="9">
        <v>0</v>
      </c>
      <c r="IM11" s="9">
        <v>0</v>
      </c>
      <c r="IN11" s="9">
        <v>0</v>
      </c>
      <c r="IO11" s="9">
        <v>1.07</v>
      </c>
      <c r="IP11" s="9">
        <v>0.85199999999999998</v>
      </c>
      <c r="IQ11" s="9">
        <v>0.218</v>
      </c>
    </row>
    <row r="12" spans="1:251">
      <c r="A12" s="10">
        <v>42401</v>
      </c>
      <c r="B12" s="9">
        <v>1.228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4.2569999999999997</v>
      </c>
      <c r="AH12" s="9">
        <v>2.3690000000000002</v>
      </c>
      <c r="AI12" s="9">
        <v>1.887</v>
      </c>
      <c r="AJ12" s="9">
        <v>4.2569999999999997</v>
      </c>
      <c r="AK12" s="9">
        <v>2.3690000000000002</v>
      </c>
      <c r="AL12" s="9">
        <v>1.887</v>
      </c>
      <c r="AM12" s="9">
        <v>2.3690000000000002</v>
      </c>
      <c r="AN12" s="9">
        <v>2.3690000000000002</v>
      </c>
      <c r="AO12" s="9">
        <v>0</v>
      </c>
      <c r="AP12" s="9">
        <v>1.145</v>
      </c>
      <c r="AQ12" s="9">
        <v>0</v>
      </c>
      <c r="AR12" s="9">
        <v>1.145</v>
      </c>
      <c r="AS12" s="9">
        <v>0.40600000000000003</v>
      </c>
      <c r="AT12" s="9">
        <v>0</v>
      </c>
      <c r="AU12" s="9">
        <v>0.40600000000000003</v>
      </c>
      <c r="AV12" s="9">
        <v>0.33600000000000002</v>
      </c>
      <c r="AW12" s="9">
        <v>0</v>
      </c>
      <c r="AX12" s="9">
        <v>0.33600000000000002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3.8039999999999998</v>
      </c>
      <c r="BI12" s="9">
        <v>0</v>
      </c>
      <c r="BJ12" s="9">
        <v>3.8039999999999998</v>
      </c>
      <c r="BK12" s="9">
        <v>3.8039999999999998</v>
      </c>
      <c r="BL12" s="9">
        <v>0</v>
      </c>
      <c r="BM12" s="9">
        <v>3.8039999999999998</v>
      </c>
      <c r="BN12" s="9">
        <v>0.72099999999999997</v>
      </c>
      <c r="BO12" s="9">
        <v>0</v>
      </c>
      <c r="BP12" s="9">
        <v>0.72099999999999997</v>
      </c>
      <c r="BQ12" s="9">
        <v>1.8120000000000001</v>
      </c>
      <c r="BR12" s="9">
        <v>0</v>
      </c>
      <c r="BS12" s="9">
        <v>1.8120000000000001</v>
      </c>
      <c r="BT12" s="9">
        <v>0.96699999999999997</v>
      </c>
      <c r="BU12" s="9">
        <v>0</v>
      </c>
      <c r="BV12" s="9">
        <v>0.96699999999999997</v>
      </c>
      <c r="BW12" s="9">
        <v>0.30399999999999999</v>
      </c>
      <c r="BX12" s="9">
        <v>0</v>
      </c>
      <c r="BY12" s="9">
        <v>0.30399999999999999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1.079</v>
      </c>
      <c r="CJ12" s="9">
        <v>0.82499999999999996</v>
      </c>
      <c r="CK12" s="9">
        <v>0.254</v>
      </c>
      <c r="CL12" s="9">
        <v>1.079</v>
      </c>
      <c r="CM12" s="9">
        <v>0.82499999999999996</v>
      </c>
      <c r="CN12" s="9">
        <v>0.254</v>
      </c>
      <c r="CO12" s="9">
        <v>0.82499999999999996</v>
      </c>
      <c r="CP12" s="9">
        <v>0.82499999999999996</v>
      </c>
      <c r="CQ12" s="9">
        <v>0</v>
      </c>
      <c r="CR12" s="9">
        <v>0</v>
      </c>
      <c r="CS12" s="9">
        <v>0</v>
      </c>
      <c r="CT12" s="9">
        <v>0</v>
      </c>
      <c r="CU12" s="9">
        <v>0.254</v>
      </c>
      <c r="CV12" s="9">
        <v>0</v>
      </c>
      <c r="CW12" s="9">
        <v>0.254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4.8239999999999998</v>
      </c>
      <c r="DK12" s="9">
        <v>3.7709999999999999</v>
      </c>
      <c r="DL12" s="9">
        <v>1.0529999999999999</v>
      </c>
      <c r="DM12" s="9">
        <v>4.8239999999999998</v>
      </c>
      <c r="DN12" s="9">
        <v>3.7709999999999999</v>
      </c>
      <c r="DO12" s="9">
        <v>1.0529999999999999</v>
      </c>
      <c r="DP12" s="9">
        <v>2.0419999999999998</v>
      </c>
      <c r="DQ12" s="9">
        <v>1.5289999999999999</v>
      </c>
      <c r="DR12" s="9">
        <v>0.51300000000000001</v>
      </c>
      <c r="DS12" s="9">
        <v>1.4490000000000001</v>
      </c>
      <c r="DT12" s="9">
        <v>1.4490000000000001</v>
      </c>
      <c r="DU12" s="9">
        <v>0</v>
      </c>
      <c r="DV12" s="9">
        <v>0.54</v>
      </c>
      <c r="DW12" s="9">
        <v>0</v>
      </c>
      <c r="DX12" s="9">
        <v>0.54</v>
      </c>
      <c r="DY12" s="9">
        <v>0.47199999999999998</v>
      </c>
      <c r="DZ12" s="9">
        <v>0.47199999999999998</v>
      </c>
      <c r="EA12" s="9">
        <v>0</v>
      </c>
      <c r="EB12" s="9">
        <v>0.32100000000000001</v>
      </c>
      <c r="EC12" s="9">
        <v>0.32100000000000001</v>
      </c>
      <c r="ED12" s="9">
        <v>0</v>
      </c>
      <c r="EE12" s="9">
        <v>0.32100000000000001</v>
      </c>
      <c r="EF12" s="9">
        <v>0.32100000000000001</v>
      </c>
      <c r="EG12" s="9">
        <v>0</v>
      </c>
      <c r="EH12" s="9">
        <v>0</v>
      </c>
      <c r="EI12" s="9">
        <v>0</v>
      </c>
      <c r="EJ12" s="9">
        <v>0</v>
      </c>
      <c r="EK12" s="9">
        <v>7.7510000000000003</v>
      </c>
      <c r="EL12" s="9">
        <v>4.8220000000000001</v>
      </c>
      <c r="EM12" s="9">
        <v>2.9289999999999998</v>
      </c>
      <c r="EN12" s="9">
        <v>7.7510000000000003</v>
      </c>
      <c r="EO12" s="9">
        <v>4.8220000000000001</v>
      </c>
      <c r="EP12" s="9">
        <v>2.9289999999999998</v>
      </c>
      <c r="EQ12" s="9">
        <v>3.1509999999999998</v>
      </c>
      <c r="ER12" s="9">
        <v>1.8149999999999999</v>
      </c>
      <c r="ES12" s="9">
        <v>1.3360000000000001</v>
      </c>
      <c r="ET12" s="9">
        <v>1.736</v>
      </c>
      <c r="EU12" s="9">
        <v>1.3779999999999999</v>
      </c>
      <c r="EV12" s="9">
        <v>0.35699999999999998</v>
      </c>
      <c r="EW12" s="9">
        <v>0.89200000000000002</v>
      </c>
      <c r="EX12" s="9">
        <v>0</v>
      </c>
      <c r="EY12" s="9">
        <v>0.89200000000000002</v>
      </c>
      <c r="EZ12" s="9">
        <v>1.0449999999999999</v>
      </c>
      <c r="FA12" s="9">
        <v>0.70199999999999996</v>
      </c>
      <c r="FB12" s="9">
        <v>0.34300000000000003</v>
      </c>
      <c r="FC12" s="9">
        <v>0.92700000000000005</v>
      </c>
      <c r="FD12" s="9">
        <v>0.92700000000000005</v>
      </c>
      <c r="FE12" s="9">
        <v>0</v>
      </c>
      <c r="FF12" s="9">
        <v>0.92700000000000005</v>
      </c>
      <c r="FG12" s="9">
        <v>0.92700000000000005</v>
      </c>
      <c r="FH12" s="9">
        <v>0</v>
      </c>
      <c r="FI12" s="9">
        <v>0</v>
      </c>
      <c r="FJ12" s="9">
        <v>0</v>
      </c>
      <c r="FK12" s="9">
        <v>0</v>
      </c>
      <c r="FL12" s="9">
        <v>17.515000000000001</v>
      </c>
      <c r="FM12" s="9">
        <v>9.8279999999999994</v>
      </c>
      <c r="FN12" s="9">
        <v>7.6870000000000003</v>
      </c>
      <c r="FO12" s="9">
        <v>16.934999999999999</v>
      </c>
      <c r="FP12" s="9">
        <v>9.4450000000000003</v>
      </c>
      <c r="FQ12" s="9">
        <v>7.4889999999999999</v>
      </c>
      <c r="FR12" s="9">
        <v>7.0090000000000003</v>
      </c>
      <c r="FS12" s="9">
        <v>4.2830000000000004</v>
      </c>
      <c r="FT12" s="9">
        <v>2.726</v>
      </c>
      <c r="FU12" s="9">
        <v>3.26</v>
      </c>
      <c r="FV12" s="9">
        <v>1.425</v>
      </c>
      <c r="FW12" s="9">
        <v>1.835</v>
      </c>
      <c r="FX12" s="9">
        <v>2.4580000000000002</v>
      </c>
      <c r="FY12" s="9">
        <v>0.90300000000000002</v>
      </c>
      <c r="FZ12" s="9">
        <v>1.5549999999999999</v>
      </c>
      <c r="GA12" s="9">
        <v>3.2269999999999999</v>
      </c>
      <c r="GB12" s="9">
        <v>2.093</v>
      </c>
      <c r="GC12" s="9">
        <v>1.1339999999999999</v>
      </c>
      <c r="GD12" s="9">
        <v>1.5609999999999999</v>
      </c>
      <c r="GE12" s="9">
        <v>1.1240000000000001</v>
      </c>
      <c r="GF12" s="9">
        <v>0.437</v>
      </c>
      <c r="GG12" s="9">
        <v>0.98099999999999998</v>
      </c>
      <c r="GH12" s="9">
        <v>0.74099999999999999</v>
      </c>
      <c r="GI12" s="9">
        <v>0.23899999999999999</v>
      </c>
      <c r="GJ12" s="9">
        <v>0.57999999999999996</v>
      </c>
      <c r="GK12" s="9">
        <v>0.38200000000000001</v>
      </c>
      <c r="GL12" s="9">
        <v>0.19700000000000001</v>
      </c>
      <c r="GM12" s="9">
        <v>15.971</v>
      </c>
      <c r="GN12" s="9">
        <v>9.1370000000000005</v>
      </c>
      <c r="GO12" s="9">
        <v>6.835</v>
      </c>
      <c r="GP12" s="9">
        <v>15.548999999999999</v>
      </c>
      <c r="GQ12" s="9">
        <v>8.9120000000000008</v>
      </c>
      <c r="GR12" s="9">
        <v>6.6369999999999996</v>
      </c>
      <c r="GS12" s="9">
        <v>6.1440000000000001</v>
      </c>
      <c r="GT12" s="9">
        <v>3.9830000000000001</v>
      </c>
      <c r="GU12" s="9">
        <v>2.16</v>
      </c>
      <c r="GV12" s="9">
        <v>3.1309999999999998</v>
      </c>
      <c r="GW12" s="9">
        <v>1.425</v>
      </c>
      <c r="GX12" s="9">
        <v>1.706</v>
      </c>
      <c r="GY12" s="9">
        <v>2.4580000000000002</v>
      </c>
      <c r="GZ12" s="9">
        <v>0.90300000000000002</v>
      </c>
      <c r="HA12" s="9">
        <v>1.5549999999999999</v>
      </c>
      <c r="HB12" s="9">
        <v>3.069</v>
      </c>
      <c r="HC12" s="9">
        <v>2.093</v>
      </c>
      <c r="HD12" s="9">
        <v>0.97599999999999998</v>
      </c>
      <c r="HE12" s="9">
        <v>1.169</v>
      </c>
      <c r="HF12" s="9">
        <v>0.73199999999999998</v>
      </c>
      <c r="HG12" s="9">
        <v>0.437</v>
      </c>
      <c r="HH12" s="9">
        <v>0.747</v>
      </c>
      <c r="HI12" s="9">
        <v>0.50700000000000001</v>
      </c>
      <c r="HJ12" s="9">
        <v>0.23899999999999999</v>
      </c>
      <c r="HK12" s="9">
        <v>0.42199999999999999</v>
      </c>
      <c r="HL12" s="9">
        <v>0.22500000000000001</v>
      </c>
      <c r="HM12" s="9">
        <v>0.19700000000000001</v>
      </c>
      <c r="HN12" s="9">
        <v>2.0089999999999999</v>
      </c>
      <c r="HO12" s="9">
        <v>0.88400000000000001</v>
      </c>
      <c r="HP12" s="9">
        <v>1.125</v>
      </c>
      <c r="HQ12" s="9">
        <v>2.0089999999999999</v>
      </c>
      <c r="HR12" s="9">
        <v>0.88400000000000001</v>
      </c>
      <c r="HS12" s="9">
        <v>1.125</v>
      </c>
      <c r="HT12" s="9">
        <v>1.292</v>
      </c>
      <c r="HU12" s="9">
        <v>0.66300000000000003</v>
      </c>
      <c r="HV12" s="9">
        <v>0.628</v>
      </c>
      <c r="HW12" s="9">
        <v>0.14099999999999999</v>
      </c>
      <c r="HX12" s="9">
        <v>0</v>
      </c>
      <c r="HY12" s="9">
        <v>0.14099999999999999</v>
      </c>
      <c r="HZ12" s="9">
        <v>0.10199999999999999</v>
      </c>
      <c r="IA12" s="9">
        <v>0.10199999999999999</v>
      </c>
      <c r="IB12" s="9">
        <v>0</v>
      </c>
      <c r="IC12" s="9">
        <v>0.47399999999999998</v>
      </c>
      <c r="ID12" s="9">
        <v>0.11799999999999999</v>
      </c>
      <c r="IE12" s="9">
        <v>0.35599999999999998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1.1459999999999999</v>
      </c>
      <c r="IP12" s="9">
        <v>0.47</v>
      </c>
      <c r="IQ12" s="9">
        <v>0.67600000000000005</v>
      </c>
    </row>
    <row r="13" spans="1:251">
      <c r="A13" s="10">
        <v>42767</v>
      </c>
      <c r="B13" s="9">
        <v>0.85799999999999998</v>
      </c>
      <c r="C13" s="9">
        <v>0</v>
      </c>
      <c r="D13" s="9">
        <v>0</v>
      </c>
      <c r="E13" s="9">
        <v>0</v>
      </c>
      <c r="F13" s="9">
        <v>0.73599999999999999</v>
      </c>
      <c r="G13" s="9">
        <v>0.45400000000000001</v>
      </c>
      <c r="H13" s="9">
        <v>0.28299999999999997</v>
      </c>
      <c r="I13" s="9">
        <v>0.73599999999999999</v>
      </c>
      <c r="J13" s="9">
        <v>0.45400000000000001</v>
      </c>
      <c r="K13" s="9">
        <v>0.28299999999999997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0.28299999999999997</v>
      </c>
      <c r="S13" s="9">
        <v>0</v>
      </c>
      <c r="T13" s="9">
        <v>0.28299999999999997</v>
      </c>
      <c r="U13" s="9">
        <v>0.45400000000000001</v>
      </c>
      <c r="V13" s="9">
        <v>0.45400000000000001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1.869</v>
      </c>
      <c r="AH13" s="9">
        <v>0</v>
      </c>
      <c r="AI13" s="9">
        <v>1.869</v>
      </c>
      <c r="AJ13" s="9">
        <v>1.869</v>
      </c>
      <c r="AK13" s="9">
        <v>0</v>
      </c>
      <c r="AL13" s="9">
        <v>1.869</v>
      </c>
      <c r="AM13" s="9">
        <v>0.29899999999999999</v>
      </c>
      <c r="AN13" s="9">
        <v>0</v>
      </c>
      <c r="AO13" s="9">
        <v>0.29899999999999999</v>
      </c>
      <c r="AP13" s="9">
        <v>0.38900000000000001</v>
      </c>
      <c r="AQ13" s="9">
        <v>0</v>
      </c>
      <c r="AR13" s="9">
        <v>0.38900000000000001</v>
      </c>
      <c r="AS13" s="9">
        <v>0.71799999999999997</v>
      </c>
      <c r="AT13" s="9">
        <v>0</v>
      </c>
      <c r="AU13" s="9">
        <v>0.71799999999999997</v>
      </c>
      <c r="AV13" s="9">
        <v>0</v>
      </c>
      <c r="AW13" s="9">
        <v>0</v>
      </c>
      <c r="AX13" s="9">
        <v>0</v>
      </c>
      <c r="AY13" s="9">
        <v>0.46300000000000002</v>
      </c>
      <c r="AZ13" s="9">
        <v>0</v>
      </c>
      <c r="BA13" s="9">
        <v>0.46300000000000002</v>
      </c>
      <c r="BB13" s="9">
        <v>0.46300000000000002</v>
      </c>
      <c r="BC13" s="9">
        <v>0</v>
      </c>
      <c r="BD13" s="9">
        <v>0.46300000000000002</v>
      </c>
      <c r="BE13" s="9">
        <v>0</v>
      </c>
      <c r="BF13" s="9">
        <v>0</v>
      </c>
      <c r="BG13" s="9">
        <v>0</v>
      </c>
      <c r="BH13" s="9">
        <v>3.9969999999999999</v>
      </c>
      <c r="BI13" s="9">
        <v>0.73199999999999998</v>
      </c>
      <c r="BJ13" s="9">
        <v>3.2650000000000001</v>
      </c>
      <c r="BK13" s="9">
        <v>3.9969999999999999</v>
      </c>
      <c r="BL13" s="9">
        <v>0.73199999999999998</v>
      </c>
      <c r="BM13" s="9">
        <v>3.2650000000000001</v>
      </c>
      <c r="BN13" s="9">
        <v>0.31900000000000001</v>
      </c>
      <c r="BO13" s="9">
        <v>0</v>
      </c>
      <c r="BP13" s="9">
        <v>0.31900000000000001</v>
      </c>
      <c r="BQ13" s="9">
        <v>1.51</v>
      </c>
      <c r="BR13" s="9">
        <v>0.73199999999999998</v>
      </c>
      <c r="BS13" s="9">
        <v>0.77800000000000002</v>
      </c>
      <c r="BT13" s="9">
        <v>1.306</v>
      </c>
      <c r="BU13" s="9">
        <v>0</v>
      </c>
      <c r="BV13" s="9">
        <v>1.306</v>
      </c>
      <c r="BW13" s="9">
        <v>0.86199999999999999</v>
      </c>
      <c r="BX13" s="9">
        <v>0</v>
      </c>
      <c r="BY13" s="9">
        <v>0.86199999999999999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0.76900000000000002</v>
      </c>
      <c r="CJ13" s="9">
        <v>0.30599999999999999</v>
      </c>
      <c r="CK13" s="9">
        <v>0.46300000000000002</v>
      </c>
      <c r="CL13" s="9">
        <v>0.76900000000000002</v>
      </c>
      <c r="CM13" s="9">
        <v>0.30599999999999999</v>
      </c>
      <c r="CN13" s="9">
        <v>0.46300000000000002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0.76900000000000002</v>
      </c>
      <c r="DB13" s="9">
        <v>0.30599999999999999</v>
      </c>
      <c r="DC13" s="9">
        <v>0.46300000000000002</v>
      </c>
      <c r="DD13" s="9">
        <v>0.76900000000000002</v>
      </c>
      <c r="DE13" s="9">
        <v>0.30599999999999999</v>
      </c>
      <c r="DF13" s="9">
        <v>0.46300000000000002</v>
      </c>
      <c r="DG13" s="9">
        <v>0</v>
      </c>
      <c r="DH13" s="9">
        <v>0</v>
      </c>
      <c r="DI13" s="9">
        <v>0</v>
      </c>
      <c r="DJ13" s="9">
        <v>4.5629999999999997</v>
      </c>
      <c r="DK13" s="9">
        <v>1.153</v>
      </c>
      <c r="DL13" s="9">
        <v>3.41</v>
      </c>
      <c r="DM13" s="9">
        <v>4.5629999999999997</v>
      </c>
      <c r="DN13" s="9">
        <v>1.153</v>
      </c>
      <c r="DO13" s="9">
        <v>3.41</v>
      </c>
      <c r="DP13" s="9">
        <v>0.73399999999999999</v>
      </c>
      <c r="DQ13" s="9">
        <v>0</v>
      </c>
      <c r="DR13" s="9">
        <v>0.73399999999999999</v>
      </c>
      <c r="DS13" s="9">
        <v>1.532</v>
      </c>
      <c r="DT13" s="9">
        <v>0</v>
      </c>
      <c r="DU13" s="9">
        <v>1.532</v>
      </c>
      <c r="DV13" s="9">
        <v>0.67700000000000005</v>
      </c>
      <c r="DW13" s="9">
        <v>0.34200000000000003</v>
      </c>
      <c r="DX13" s="9">
        <v>0.33500000000000002</v>
      </c>
      <c r="DY13" s="9">
        <v>1.1739999999999999</v>
      </c>
      <c r="DZ13" s="9">
        <v>0.81100000000000005</v>
      </c>
      <c r="EA13" s="9">
        <v>0.36199999999999999</v>
      </c>
      <c r="EB13" s="9">
        <v>0.44600000000000001</v>
      </c>
      <c r="EC13" s="9">
        <v>0</v>
      </c>
      <c r="ED13" s="9">
        <v>0.44600000000000001</v>
      </c>
      <c r="EE13" s="9">
        <v>0.44600000000000001</v>
      </c>
      <c r="EF13" s="9">
        <v>0</v>
      </c>
      <c r="EG13" s="9">
        <v>0.44600000000000001</v>
      </c>
      <c r="EH13" s="9">
        <v>0</v>
      </c>
      <c r="EI13" s="9">
        <v>0</v>
      </c>
      <c r="EJ13" s="9">
        <v>0</v>
      </c>
      <c r="EK13" s="9">
        <v>8.7349999999999994</v>
      </c>
      <c r="EL13" s="9">
        <v>4.6029999999999998</v>
      </c>
      <c r="EM13" s="9">
        <v>4.133</v>
      </c>
      <c r="EN13" s="9">
        <v>8.7349999999999994</v>
      </c>
      <c r="EO13" s="9">
        <v>4.6029999999999998</v>
      </c>
      <c r="EP13" s="9">
        <v>4.133</v>
      </c>
      <c r="EQ13" s="9">
        <v>3.2069999999999999</v>
      </c>
      <c r="ER13" s="9">
        <v>1.9510000000000001</v>
      </c>
      <c r="ES13" s="9">
        <v>1.2569999999999999</v>
      </c>
      <c r="ET13" s="9">
        <v>2.19</v>
      </c>
      <c r="EU13" s="9">
        <v>1.1479999999999999</v>
      </c>
      <c r="EV13" s="9">
        <v>1.042</v>
      </c>
      <c r="EW13" s="9">
        <v>1.4590000000000001</v>
      </c>
      <c r="EX13" s="9">
        <v>0.82799999999999996</v>
      </c>
      <c r="EY13" s="9">
        <v>0.63100000000000001</v>
      </c>
      <c r="EZ13" s="9">
        <v>0.80900000000000005</v>
      </c>
      <c r="FA13" s="9">
        <v>0</v>
      </c>
      <c r="FB13" s="9">
        <v>0.80900000000000005</v>
      </c>
      <c r="FC13" s="9">
        <v>1.07</v>
      </c>
      <c r="FD13" s="9">
        <v>0.67600000000000005</v>
      </c>
      <c r="FE13" s="9">
        <v>0.39400000000000002</v>
      </c>
      <c r="FF13" s="9">
        <v>1.07</v>
      </c>
      <c r="FG13" s="9">
        <v>0.67600000000000005</v>
      </c>
      <c r="FH13" s="9">
        <v>0.39400000000000002</v>
      </c>
      <c r="FI13" s="9">
        <v>0</v>
      </c>
      <c r="FJ13" s="9">
        <v>0</v>
      </c>
      <c r="FK13" s="9">
        <v>0</v>
      </c>
      <c r="FL13" s="9">
        <v>14.736000000000001</v>
      </c>
      <c r="FM13" s="9">
        <v>7.6630000000000003</v>
      </c>
      <c r="FN13" s="9">
        <v>7.0730000000000004</v>
      </c>
      <c r="FO13" s="9">
        <v>14.593</v>
      </c>
      <c r="FP13" s="9">
        <v>7.52</v>
      </c>
      <c r="FQ13" s="9">
        <v>7.0730000000000004</v>
      </c>
      <c r="FR13" s="9">
        <v>5.83</v>
      </c>
      <c r="FS13" s="9">
        <v>3.2669999999999999</v>
      </c>
      <c r="FT13" s="9">
        <v>2.5630000000000002</v>
      </c>
      <c r="FU13" s="9">
        <v>3.5659999999999998</v>
      </c>
      <c r="FV13" s="9">
        <v>2.2469999999999999</v>
      </c>
      <c r="FW13" s="9">
        <v>1.319</v>
      </c>
      <c r="FX13" s="9">
        <v>1.778</v>
      </c>
      <c r="FY13" s="9">
        <v>0.72199999999999998</v>
      </c>
      <c r="FZ13" s="9">
        <v>1.056</v>
      </c>
      <c r="GA13" s="9">
        <v>1.9650000000000001</v>
      </c>
      <c r="GB13" s="9">
        <v>0.252</v>
      </c>
      <c r="GC13" s="9">
        <v>1.712</v>
      </c>
      <c r="GD13" s="9">
        <v>1.597</v>
      </c>
      <c r="GE13" s="9">
        <v>1.1739999999999999</v>
      </c>
      <c r="GF13" s="9">
        <v>0.42299999999999999</v>
      </c>
      <c r="GG13" s="9">
        <v>1.454</v>
      </c>
      <c r="GH13" s="9">
        <v>1.0309999999999999</v>
      </c>
      <c r="GI13" s="9">
        <v>0.42299999999999999</v>
      </c>
      <c r="GJ13" s="9">
        <v>0.14299999999999999</v>
      </c>
      <c r="GK13" s="9">
        <v>0.14299999999999999</v>
      </c>
      <c r="GL13" s="9">
        <v>0</v>
      </c>
      <c r="GM13" s="9">
        <v>13.103</v>
      </c>
      <c r="GN13" s="9">
        <v>7.2910000000000004</v>
      </c>
      <c r="GO13" s="9">
        <v>5.8120000000000003</v>
      </c>
      <c r="GP13" s="9">
        <v>12.96</v>
      </c>
      <c r="GQ13" s="9">
        <v>7.1479999999999997</v>
      </c>
      <c r="GR13" s="9">
        <v>5.8120000000000003</v>
      </c>
      <c r="GS13" s="9">
        <v>5.1660000000000004</v>
      </c>
      <c r="GT13" s="9">
        <v>2.8959999999999999</v>
      </c>
      <c r="GU13" s="9">
        <v>2.27</v>
      </c>
      <c r="GV13" s="9">
        <v>3.177</v>
      </c>
      <c r="GW13" s="9">
        <v>2.2469999999999999</v>
      </c>
      <c r="GX13" s="9">
        <v>0.93</v>
      </c>
      <c r="GY13" s="9">
        <v>1.3779999999999999</v>
      </c>
      <c r="GZ13" s="9">
        <v>0.72199999999999998</v>
      </c>
      <c r="HA13" s="9">
        <v>0.65600000000000003</v>
      </c>
      <c r="HB13" s="9">
        <v>1.7849999999999999</v>
      </c>
      <c r="HC13" s="9">
        <v>0.252</v>
      </c>
      <c r="HD13" s="9">
        <v>1.5329999999999999</v>
      </c>
      <c r="HE13" s="9">
        <v>1.597</v>
      </c>
      <c r="HF13" s="9">
        <v>1.1739999999999999</v>
      </c>
      <c r="HG13" s="9">
        <v>0.42299999999999999</v>
      </c>
      <c r="HH13" s="9">
        <v>1.454</v>
      </c>
      <c r="HI13" s="9">
        <v>1.0309999999999999</v>
      </c>
      <c r="HJ13" s="9">
        <v>0.42299999999999999</v>
      </c>
      <c r="HK13" s="9">
        <v>0.14299999999999999</v>
      </c>
      <c r="HL13" s="9">
        <v>0.14299999999999999</v>
      </c>
      <c r="HM13" s="9">
        <v>0</v>
      </c>
      <c r="HN13" s="9">
        <v>2.9060000000000001</v>
      </c>
      <c r="HO13" s="9">
        <v>1.746</v>
      </c>
      <c r="HP13" s="9">
        <v>1.1599999999999999</v>
      </c>
      <c r="HQ13" s="9">
        <v>2.9060000000000001</v>
      </c>
      <c r="HR13" s="9">
        <v>1.746</v>
      </c>
      <c r="HS13" s="9">
        <v>1.1599999999999999</v>
      </c>
      <c r="HT13" s="9">
        <v>1.86</v>
      </c>
      <c r="HU13" s="9">
        <v>0.85199999999999998</v>
      </c>
      <c r="HV13" s="9">
        <v>1.008</v>
      </c>
      <c r="HW13" s="9">
        <v>0.17199999999999999</v>
      </c>
      <c r="HX13" s="9">
        <v>0.17199999999999999</v>
      </c>
      <c r="HY13" s="9">
        <v>0</v>
      </c>
      <c r="HZ13" s="9">
        <v>0.36199999999999999</v>
      </c>
      <c r="IA13" s="9">
        <v>0.36199999999999999</v>
      </c>
      <c r="IB13" s="9">
        <v>0</v>
      </c>
      <c r="IC13" s="9">
        <v>0.29199999999999998</v>
      </c>
      <c r="ID13" s="9">
        <v>0.14000000000000001</v>
      </c>
      <c r="IE13" s="9">
        <v>0.152</v>
      </c>
      <c r="IF13" s="9">
        <v>0.221</v>
      </c>
      <c r="IG13" s="9">
        <v>0.221</v>
      </c>
      <c r="IH13" s="9">
        <v>0</v>
      </c>
      <c r="II13" s="9">
        <v>0.221</v>
      </c>
      <c r="IJ13" s="9">
        <v>0.221</v>
      </c>
      <c r="IK13" s="9">
        <v>0</v>
      </c>
      <c r="IL13" s="9">
        <v>0</v>
      </c>
      <c r="IM13" s="9">
        <v>0</v>
      </c>
      <c r="IN13" s="9">
        <v>0</v>
      </c>
      <c r="IO13" s="9">
        <v>1.179</v>
      </c>
      <c r="IP13" s="9">
        <v>0.42799999999999999</v>
      </c>
      <c r="IQ13" s="9">
        <v>0.752</v>
      </c>
    </row>
    <row r="14" spans="1:251">
      <c r="A14" s="10">
        <v>43132</v>
      </c>
      <c r="B14" s="9">
        <v>0.53100000000000003</v>
      </c>
      <c r="C14" s="9">
        <v>0.217</v>
      </c>
      <c r="D14" s="9">
        <v>0</v>
      </c>
      <c r="E14" s="9">
        <v>0.217</v>
      </c>
      <c r="F14" s="9">
        <v>1.5680000000000001</v>
      </c>
      <c r="G14" s="9">
        <v>0.373</v>
      </c>
      <c r="H14" s="9">
        <v>1.1950000000000001</v>
      </c>
      <c r="I14" s="9">
        <v>1.5680000000000001</v>
      </c>
      <c r="J14" s="9">
        <v>0.373</v>
      </c>
      <c r="K14" s="9">
        <v>1.1950000000000001</v>
      </c>
      <c r="L14" s="9">
        <v>0</v>
      </c>
      <c r="M14" s="9">
        <v>0</v>
      </c>
      <c r="N14" s="9">
        <v>0</v>
      </c>
      <c r="O14" s="9">
        <v>0.85599999999999998</v>
      </c>
      <c r="P14" s="9">
        <v>0</v>
      </c>
      <c r="Q14" s="9">
        <v>0.85599999999999998</v>
      </c>
      <c r="R14" s="9">
        <v>0.71199999999999997</v>
      </c>
      <c r="S14" s="9">
        <v>0.373</v>
      </c>
      <c r="T14" s="9">
        <v>0.33900000000000002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3.6680000000000001</v>
      </c>
      <c r="AH14" s="9">
        <v>0.83299999999999996</v>
      </c>
      <c r="AI14" s="9">
        <v>2.835</v>
      </c>
      <c r="AJ14" s="9">
        <v>3.6680000000000001</v>
      </c>
      <c r="AK14" s="9">
        <v>0.83299999999999996</v>
      </c>
      <c r="AL14" s="9">
        <v>2.835</v>
      </c>
      <c r="AM14" s="9">
        <v>1.5429999999999999</v>
      </c>
      <c r="AN14" s="9">
        <v>0.83299999999999996</v>
      </c>
      <c r="AO14" s="9">
        <v>0.71</v>
      </c>
      <c r="AP14" s="9">
        <v>1.4690000000000001</v>
      </c>
      <c r="AQ14" s="9">
        <v>0</v>
      </c>
      <c r="AR14" s="9">
        <v>1.4690000000000001</v>
      </c>
      <c r="AS14" s="9">
        <v>0.65600000000000003</v>
      </c>
      <c r="AT14" s="9">
        <v>0</v>
      </c>
      <c r="AU14" s="9">
        <v>0.65600000000000003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1.887</v>
      </c>
      <c r="BI14" s="9">
        <v>0</v>
      </c>
      <c r="BJ14" s="9">
        <v>1.887</v>
      </c>
      <c r="BK14" s="9">
        <v>1.887</v>
      </c>
      <c r="BL14" s="9">
        <v>0</v>
      </c>
      <c r="BM14" s="9">
        <v>1.887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1.5429999999999999</v>
      </c>
      <c r="BU14" s="9">
        <v>0</v>
      </c>
      <c r="BV14" s="9">
        <v>1.5429999999999999</v>
      </c>
      <c r="BW14" s="9">
        <v>0.34399999999999997</v>
      </c>
      <c r="BX14" s="9">
        <v>0</v>
      </c>
      <c r="BY14" s="9">
        <v>0.34399999999999997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5.7930000000000001</v>
      </c>
      <c r="DK14" s="9">
        <v>2.694</v>
      </c>
      <c r="DL14" s="9">
        <v>3.0990000000000002</v>
      </c>
      <c r="DM14" s="9">
        <v>5.7930000000000001</v>
      </c>
      <c r="DN14" s="9">
        <v>2.694</v>
      </c>
      <c r="DO14" s="9">
        <v>3.0990000000000002</v>
      </c>
      <c r="DP14" s="9">
        <v>1.2869999999999999</v>
      </c>
      <c r="DQ14" s="9">
        <v>0.52700000000000002</v>
      </c>
      <c r="DR14" s="9">
        <v>0.76</v>
      </c>
      <c r="DS14" s="9">
        <v>2.5539999999999998</v>
      </c>
      <c r="DT14" s="9">
        <v>0.80400000000000005</v>
      </c>
      <c r="DU14" s="9">
        <v>1.7490000000000001</v>
      </c>
      <c r="DV14" s="9">
        <v>0.39400000000000002</v>
      </c>
      <c r="DW14" s="9">
        <v>0.39400000000000002</v>
      </c>
      <c r="DX14" s="9">
        <v>0</v>
      </c>
      <c r="DY14" s="9">
        <v>1.5580000000000001</v>
      </c>
      <c r="DZ14" s="9">
        <v>0.96799999999999997</v>
      </c>
      <c r="EA14" s="9">
        <v>0.59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6.3929999999999998</v>
      </c>
      <c r="EL14" s="9">
        <v>1.224</v>
      </c>
      <c r="EM14" s="9">
        <v>5.1689999999999996</v>
      </c>
      <c r="EN14" s="9">
        <v>6.0359999999999996</v>
      </c>
      <c r="EO14" s="9">
        <v>1.224</v>
      </c>
      <c r="EP14" s="9">
        <v>4.8120000000000003</v>
      </c>
      <c r="EQ14" s="9">
        <v>2.1779999999999999</v>
      </c>
      <c r="ER14" s="9">
        <v>0</v>
      </c>
      <c r="ES14" s="9">
        <v>2.1779999999999999</v>
      </c>
      <c r="ET14" s="9">
        <v>1.988</v>
      </c>
      <c r="EU14" s="9">
        <v>0.46200000000000002</v>
      </c>
      <c r="EV14" s="9">
        <v>1.526</v>
      </c>
      <c r="EW14" s="9">
        <v>0</v>
      </c>
      <c r="EX14" s="9">
        <v>0</v>
      </c>
      <c r="EY14" s="9">
        <v>0</v>
      </c>
      <c r="EZ14" s="9">
        <v>1.3149999999999999</v>
      </c>
      <c r="FA14" s="9">
        <v>0.51</v>
      </c>
      <c r="FB14" s="9">
        <v>0.80500000000000005</v>
      </c>
      <c r="FC14" s="9">
        <v>0.91200000000000003</v>
      </c>
      <c r="FD14" s="9">
        <v>0.252</v>
      </c>
      <c r="FE14" s="9">
        <v>0.66</v>
      </c>
      <c r="FF14" s="9">
        <v>0.55500000000000005</v>
      </c>
      <c r="FG14" s="9">
        <v>0.252</v>
      </c>
      <c r="FH14" s="9">
        <v>0.30299999999999999</v>
      </c>
      <c r="FI14" s="9">
        <v>0.35699999999999998</v>
      </c>
      <c r="FJ14" s="9">
        <v>0</v>
      </c>
      <c r="FK14" s="9">
        <v>0.35699999999999998</v>
      </c>
      <c r="FL14" s="9">
        <v>15.935</v>
      </c>
      <c r="FM14" s="9">
        <v>8.6790000000000003</v>
      </c>
      <c r="FN14" s="9">
        <v>7.2560000000000002</v>
      </c>
      <c r="FO14" s="9">
        <v>15.935</v>
      </c>
      <c r="FP14" s="9">
        <v>8.6790000000000003</v>
      </c>
      <c r="FQ14" s="9">
        <v>7.2560000000000002</v>
      </c>
      <c r="FR14" s="9">
        <v>6.6079999999999997</v>
      </c>
      <c r="FS14" s="9">
        <v>3.8730000000000002</v>
      </c>
      <c r="FT14" s="9">
        <v>2.7360000000000002</v>
      </c>
      <c r="FU14" s="9">
        <v>3.282</v>
      </c>
      <c r="FV14" s="9">
        <v>0.96299999999999997</v>
      </c>
      <c r="FW14" s="9">
        <v>2.319</v>
      </c>
      <c r="FX14" s="9">
        <v>2.4359999999999999</v>
      </c>
      <c r="FY14" s="9">
        <v>1.375</v>
      </c>
      <c r="FZ14" s="9">
        <v>1.0620000000000001</v>
      </c>
      <c r="GA14" s="9">
        <v>2.7589999999999999</v>
      </c>
      <c r="GB14" s="9">
        <v>2.024</v>
      </c>
      <c r="GC14" s="9">
        <v>0.73499999999999999</v>
      </c>
      <c r="GD14" s="9">
        <v>0.84899999999999998</v>
      </c>
      <c r="GE14" s="9">
        <v>0.44500000000000001</v>
      </c>
      <c r="GF14" s="9">
        <v>0.40400000000000003</v>
      </c>
      <c r="GG14" s="9">
        <v>0.84899999999999998</v>
      </c>
      <c r="GH14" s="9">
        <v>0.44500000000000001</v>
      </c>
      <c r="GI14" s="9">
        <v>0.40400000000000003</v>
      </c>
      <c r="GJ14" s="9">
        <v>0</v>
      </c>
      <c r="GK14" s="9">
        <v>0</v>
      </c>
      <c r="GL14" s="9">
        <v>0</v>
      </c>
      <c r="GM14" s="9">
        <v>14.833</v>
      </c>
      <c r="GN14" s="9">
        <v>8.1760000000000002</v>
      </c>
      <c r="GO14" s="9">
        <v>6.657</v>
      </c>
      <c r="GP14" s="9">
        <v>14.833</v>
      </c>
      <c r="GQ14" s="9">
        <v>8.1760000000000002</v>
      </c>
      <c r="GR14" s="9">
        <v>6.657</v>
      </c>
      <c r="GS14" s="9">
        <v>6.2469999999999999</v>
      </c>
      <c r="GT14" s="9">
        <v>3.7719999999999998</v>
      </c>
      <c r="GU14" s="9">
        <v>2.4750000000000001</v>
      </c>
      <c r="GV14" s="9">
        <v>3.0550000000000002</v>
      </c>
      <c r="GW14" s="9">
        <v>0.96299999999999997</v>
      </c>
      <c r="GX14" s="9">
        <v>2.0920000000000001</v>
      </c>
      <c r="GY14" s="9">
        <v>2.1949999999999998</v>
      </c>
      <c r="GZ14" s="9">
        <v>1.2450000000000001</v>
      </c>
      <c r="HA14" s="9">
        <v>0.95</v>
      </c>
      <c r="HB14" s="9">
        <v>2.4860000000000002</v>
      </c>
      <c r="HC14" s="9">
        <v>1.7509999999999999</v>
      </c>
      <c r="HD14" s="9">
        <v>0.73499999999999999</v>
      </c>
      <c r="HE14" s="9">
        <v>0.84899999999999998</v>
      </c>
      <c r="HF14" s="9">
        <v>0.44500000000000001</v>
      </c>
      <c r="HG14" s="9">
        <v>0.40400000000000003</v>
      </c>
      <c r="HH14" s="9">
        <v>0.84899999999999998</v>
      </c>
      <c r="HI14" s="9">
        <v>0.44500000000000001</v>
      </c>
      <c r="HJ14" s="9">
        <v>0.40400000000000003</v>
      </c>
      <c r="HK14" s="9">
        <v>0</v>
      </c>
      <c r="HL14" s="9">
        <v>0</v>
      </c>
      <c r="HM14" s="9">
        <v>0</v>
      </c>
      <c r="HN14" s="9">
        <v>2.6059999999999999</v>
      </c>
      <c r="HO14" s="9">
        <v>1.2889999999999999</v>
      </c>
      <c r="HP14" s="9">
        <v>1.3169999999999999</v>
      </c>
      <c r="HQ14" s="9">
        <v>2.6059999999999999</v>
      </c>
      <c r="HR14" s="9">
        <v>1.2889999999999999</v>
      </c>
      <c r="HS14" s="9">
        <v>1.3169999999999999</v>
      </c>
      <c r="HT14" s="9">
        <v>0.84499999999999997</v>
      </c>
      <c r="HU14" s="9">
        <v>0.496</v>
      </c>
      <c r="HV14" s="9">
        <v>0.34899999999999998</v>
      </c>
      <c r="HW14" s="9">
        <v>0.70799999999999996</v>
      </c>
      <c r="HX14" s="9">
        <v>0.249</v>
      </c>
      <c r="HY14" s="9">
        <v>0.45900000000000002</v>
      </c>
      <c r="HZ14" s="9">
        <v>0.51300000000000001</v>
      </c>
      <c r="IA14" s="9">
        <v>0.22900000000000001</v>
      </c>
      <c r="IB14" s="9">
        <v>0.28299999999999997</v>
      </c>
      <c r="IC14" s="9">
        <v>0.36399999999999999</v>
      </c>
      <c r="ID14" s="9">
        <v>0.13800000000000001</v>
      </c>
      <c r="IE14" s="9">
        <v>0.22600000000000001</v>
      </c>
      <c r="IF14" s="9">
        <v>0.17599999999999999</v>
      </c>
      <c r="IG14" s="9">
        <v>0.17599999999999999</v>
      </c>
      <c r="IH14" s="9">
        <v>0</v>
      </c>
      <c r="II14" s="9">
        <v>0.17599999999999999</v>
      </c>
      <c r="IJ14" s="9">
        <v>0.17599999999999999</v>
      </c>
      <c r="IK14" s="9">
        <v>0</v>
      </c>
      <c r="IL14" s="9">
        <v>0</v>
      </c>
      <c r="IM14" s="9">
        <v>0</v>
      </c>
      <c r="IN14" s="9">
        <v>0</v>
      </c>
      <c r="IO14" s="9">
        <v>1.016</v>
      </c>
      <c r="IP14" s="9">
        <v>0.60099999999999998</v>
      </c>
      <c r="IQ14" s="9">
        <v>0.41499999999999998</v>
      </c>
    </row>
    <row r="15" spans="1:251">
      <c r="A15" s="10">
        <v>43497</v>
      </c>
      <c r="B15" s="9">
        <v>0.317</v>
      </c>
      <c r="C15" s="9">
        <v>0</v>
      </c>
      <c r="D15" s="9">
        <v>0</v>
      </c>
      <c r="E15" s="9">
        <v>0</v>
      </c>
      <c r="F15" s="9">
        <v>1.127</v>
      </c>
      <c r="G15" s="9">
        <v>0.58499999999999996</v>
      </c>
      <c r="H15" s="9">
        <v>0.54200000000000004</v>
      </c>
      <c r="I15" s="9">
        <v>1.127</v>
      </c>
      <c r="J15" s="9">
        <v>0.58499999999999996</v>
      </c>
      <c r="K15" s="9">
        <v>0.54200000000000004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0.30399999999999999</v>
      </c>
      <c r="S15" s="9">
        <v>0.30399999999999999</v>
      </c>
      <c r="T15" s="9">
        <v>0</v>
      </c>
      <c r="U15" s="9">
        <v>0.27300000000000002</v>
      </c>
      <c r="V15" s="9">
        <v>0</v>
      </c>
      <c r="W15" s="9">
        <v>0.27300000000000002</v>
      </c>
      <c r="X15" s="9">
        <v>0.55000000000000004</v>
      </c>
      <c r="Y15" s="9">
        <v>0.28100000000000003</v>
      </c>
      <c r="Z15" s="9">
        <v>0.26900000000000002</v>
      </c>
      <c r="AA15" s="9">
        <v>0.55000000000000004</v>
      </c>
      <c r="AB15" s="9">
        <v>0.28100000000000003</v>
      </c>
      <c r="AC15" s="9">
        <v>0.26900000000000002</v>
      </c>
      <c r="AD15" s="9">
        <v>0</v>
      </c>
      <c r="AE15" s="9">
        <v>0</v>
      </c>
      <c r="AF15" s="9">
        <v>0</v>
      </c>
      <c r="AG15" s="9">
        <v>2.2730000000000001</v>
      </c>
      <c r="AH15" s="9">
        <v>1.448</v>
      </c>
      <c r="AI15" s="9">
        <v>0.82499999999999996</v>
      </c>
      <c r="AJ15" s="9">
        <v>2.2730000000000001</v>
      </c>
      <c r="AK15" s="9">
        <v>1.448</v>
      </c>
      <c r="AL15" s="9">
        <v>0.82499999999999996</v>
      </c>
      <c r="AM15" s="9">
        <v>0.76900000000000002</v>
      </c>
      <c r="AN15" s="9">
        <v>0.35499999999999998</v>
      </c>
      <c r="AO15" s="9">
        <v>0.41399999999999998</v>
      </c>
      <c r="AP15" s="9">
        <v>0.78300000000000003</v>
      </c>
      <c r="AQ15" s="9">
        <v>0.78300000000000003</v>
      </c>
      <c r="AR15" s="9">
        <v>0</v>
      </c>
      <c r="AS15" s="9">
        <v>0.41099999999999998</v>
      </c>
      <c r="AT15" s="9">
        <v>0</v>
      </c>
      <c r="AU15" s="9">
        <v>0.41099999999999998</v>
      </c>
      <c r="AV15" s="9">
        <v>0</v>
      </c>
      <c r="AW15" s="9">
        <v>0</v>
      </c>
      <c r="AX15" s="9">
        <v>0</v>
      </c>
      <c r="AY15" s="9">
        <v>0.309</v>
      </c>
      <c r="AZ15" s="9">
        <v>0.309</v>
      </c>
      <c r="BA15" s="9">
        <v>0</v>
      </c>
      <c r="BB15" s="9">
        <v>0.309</v>
      </c>
      <c r="BC15" s="9">
        <v>0.309</v>
      </c>
      <c r="BD15" s="9">
        <v>0</v>
      </c>
      <c r="BE15" s="9">
        <v>0</v>
      </c>
      <c r="BF15" s="9">
        <v>0</v>
      </c>
      <c r="BG15" s="9">
        <v>0</v>
      </c>
      <c r="BH15" s="9">
        <v>0.31900000000000001</v>
      </c>
      <c r="BI15" s="9">
        <v>0</v>
      </c>
      <c r="BJ15" s="9">
        <v>0.31900000000000001</v>
      </c>
      <c r="BK15" s="9">
        <v>0.31900000000000001</v>
      </c>
      <c r="BL15" s="9">
        <v>0</v>
      </c>
      <c r="BM15" s="9">
        <v>0.31900000000000001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0.31900000000000001</v>
      </c>
      <c r="BX15" s="9">
        <v>0</v>
      </c>
      <c r="BY15" s="9">
        <v>0.31900000000000001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0.84599999999999997</v>
      </c>
      <c r="CJ15" s="9">
        <v>0</v>
      </c>
      <c r="CK15" s="9">
        <v>0.84599999999999997</v>
      </c>
      <c r="CL15" s="9">
        <v>0.84599999999999997</v>
      </c>
      <c r="CM15" s="9">
        <v>0</v>
      </c>
      <c r="CN15" s="9">
        <v>0.84599999999999997</v>
      </c>
      <c r="CO15" s="9">
        <v>0.434</v>
      </c>
      <c r="CP15" s="9">
        <v>0</v>
      </c>
      <c r="CQ15" s="9">
        <v>0.434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0.41199999999999998</v>
      </c>
      <c r="DB15" s="9">
        <v>0</v>
      </c>
      <c r="DC15" s="9">
        <v>0.41199999999999998</v>
      </c>
      <c r="DD15" s="9">
        <v>0.41199999999999998</v>
      </c>
      <c r="DE15" s="9">
        <v>0</v>
      </c>
      <c r="DF15" s="9">
        <v>0.41199999999999998</v>
      </c>
      <c r="DG15" s="9">
        <v>0</v>
      </c>
      <c r="DH15" s="9">
        <v>0</v>
      </c>
      <c r="DI15" s="9">
        <v>0</v>
      </c>
      <c r="DJ15" s="9">
        <v>9.4469999999999992</v>
      </c>
      <c r="DK15" s="9">
        <v>4.665</v>
      </c>
      <c r="DL15" s="9">
        <v>4.782</v>
      </c>
      <c r="DM15" s="9">
        <v>9.4469999999999992</v>
      </c>
      <c r="DN15" s="9">
        <v>4.665</v>
      </c>
      <c r="DO15" s="9">
        <v>4.782</v>
      </c>
      <c r="DP15" s="9">
        <v>4.5609999999999999</v>
      </c>
      <c r="DQ15" s="9">
        <v>2.3439999999999999</v>
      </c>
      <c r="DR15" s="9">
        <v>2.218</v>
      </c>
      <c r="DS15" s="9">
        <v>2.012</v>
      </c>
      <c r="DT15" s="9">
        <v>2.012</v>
      </c>
      <c r="DU15" s="9">
        <v>0</v>
      </c>
      <c r="DV15" s="9">
        <v>1.0960000000000001</v>
      </c>
      <c r="DW15" s="9">
        <v>0</v>
      </c>
      <c r="DX15" s="9">
        <v>1.0960000000000001</v>
      </c>
      <c r="DY15" s="9">
        <v>1.1639999999999999</v>
      </c>
      <c r="DZ15" s="9">
        <v>0</v>
      </c>
      <c r="EA15" s="9">
        <v>1.1639999999999999</v>
      </c>
      <c r="EB15" s="9">
        <v>0.61299999999999999</v>
      </c>
      <c r="EC15" s="9">
        <v>0.309</v>
      </c>
      <c r="ED15" s="9">
        <v>0.30399999999999999</v>
      </c>
      <c r="EE15" s="9">
        <v>0.61299999999999999</v>
      </c>
      <c r="EF15" s="9">
        <v>0.309</v>
      </c>
      <c r="EG15" s="9">
        <v>0.30399999999999999</v>
      </c>
      <c r="EH15" s="9">
        <v>0</v>
      </c>
      <c r="EI15" s="9">
        <v>0</v>
      </c>
      <c r="EJ15" s="9">
        <v>0</v>
      </c>
      <c r="EK15" s="9">
        <v>11.246</v>
      </c>
      <c r="EL15" s="9">
        <v>4.9059999999999997</v>
      </c>
      <c r="EM15" s="9">
        <v>6.3410000000000002</v>
      </c>
      <c r="EN15" s="9">
        <v>11.246</v>
      </c>
      <c r="EO15" s="9">
        <v>4.9059999999999997</v>
      </c>
      <c r="EP15" s="9">
        <v>6.3410000000000002</v>
      </c>
      <c r="EQ15" s="9">
        <v>3.8679999999999999</v>
      </c>
      <c r="ER15" s="9">
        <v>1.7410000000000001</v>
      </c>
      <c r="ES15" s="9">
        <v>2.1269999999999998</v>
      </c>
      <c r="ET15" s="9">
        <v>1.8919999999999999</v>
      </c>
      <c r="EU15" s="9">
        <v>0.38900000000000001</v>
      </c>
      <c r="EV15" s="9">
        <v>1.5029999999999999</v>
      </c>
      <c r="EW15" s="9">
        <v>2.9390000000000001</v>
      </c>
      <c r="EX15" s="9">
        <v>1.0640000000000001</v>
      </c>
      <c r="EY15" s="9">
        <v>1.8759999999999999</v>
      </c>
      <c r="EZ15" s="9">
        <v>1.6839999999999999</v>
      </c>
      <c r="FA15" s="9">
        <v>1.365</v>
      </c>
      <c r="FB15" s="9">
        <v>0.31900000000000001</v>
      </c>
      <c r="FC15" s="9">
        <v>0.86299999999999999</v>
      </c>
      <c r="FD15" s="9">
        <v>0.34599999999999997</v>
      </c>
      <c r="FE15" s="9">
        <v>0.51700000000000002</v>
      </c>
      <c r="FF15" s="9">
        <v>0.86299999999999999</v>
      </c>
      <c r="FG15" s="9">
        <v>0.34599999999999997</v>
      </c>
      <c r="FH15" s="9">
        <v>0.51700000000000002</v>
      </c>
      <c r="FI15" s="9">
        <v>0</v>
      </c>
      <c r="FJ15" s="9">
        <v>0</v>
      </c>
      <c r="FK15" s="9">
        <v>0</v>
      </c>
      <c r="FL15" s="9">
        <v>17.712</v>
      </c>
      <c r="FM15" s="9">
        <v>8.4930000000000003</v>
      </c>
      <c r="FN15" s="9">
        <v>9.2189999999999994</v>
      </c>
      <c r="FO15" s="9">
        <v>17.452999999999999</v>
      </c>
      <c r="FP15" s="9">
        <v>8.234</v>
      </c>
      <c r="FQ15" s="9">
        <v>9.2189999999999994</v>
      </c>
      <c r="FR15" s="9">
        <v>6.9420000000000002</v>
      </c>
      <c r="FS15" s="9">
        <v>3.9710000000000001</v>
      </c>
      <c r="FT15" s="9">
        <v>2.9710000000000001</v>
      </c>
      <c r="FU15" s="9">
        <v>4.1589999999999998</v>
      </c>
      <c r="FV15" s="9">
        <v>1.47</v>
      </c>
      <c r="FW15" s="9">
        <v>2.6890000000000001</v>
      </c>
      <c r="FX15" s="9">
        <v>2.3290000000000002</v>
      </c>
      <c r="FY15" s="9">
        <v>1.131</v>
      </c>
      <c r="FZ15" s="9">
        <v>1.1970000000000001</v>
      </c>
      <c r="GA15" s="9">
        <v>1.877</v>
      </c>
      <c r="GB15" s="9">
        <v>0.745</v>
      </c>
      <c r="GC15" s="9">
        <v>1.1319999999999999</v>
      </c>
      <c r="GD15" s="9">
        <v>2.4060000000000001</v>
      </c>
      <c r="GE15" s="9">
        <v>1.1759999999999999</v>
      </c>
      <c r="GF15" s="9">
        <v>1.23</v>
      </c>
      <c r="GG15" s="9">
        <v>2.1469999999999998</v>
      </c>
      <c r="GH15" s="9">
        <v>0.91700000000000004</v>
      </c>
      <c r="GI15" s="9">
        <v>1.23</v>
      </c>
      <c r="GJ15" s="9">
        <v>0.25900000000000001</v>
      </c>
      <c r="GK15" s="9">
        <v>0.25900000000000001</v>
      </c>
      <c r="GL15" s="9">
        <v>0</v>
      </c>
      <c r="GM15" s="9">
        <v>16.57</v>
      </c>
      <c r="GN15" s="9">
        <v>8.0730000000000004</v>
      </c>
      <c r="GO15" s="9">
        <v>8.4969999999999999</v>
      </c>
      <c r="GP15" s="9">
        <v>16.445</v>
      </c>
      <c r="GQ15" s="9">
        <v>7.9480000000000004</v>
      </c>
      <c r="GR15" s="9">
        <v>8.4969999999999999</v>
      </c>
      <c r="GS15" s="9">
        <v>6.6980000000000004</v>
      </c>
      <c r="GT15" s="9">
        <v>3.8050000000000002</v>
      </c>
      <c r="GU15" s="9">
        <v>2.8929999999999998</v>
      </c>
      <c r="GV15" s="9">
        <v>3.778</v>
      </c>
      <c r="GW15" s="9">
        <v>1.349</v>
      </c>
      <c r="GX15" s="9">
        <v>2.4289999999999998</v>
      </c>
      <c r="GY15" s="9">
        <v>2.04</v>
      </c>
      <c r="GZ15" s="9">
        <v>1.131</v>
      </c>
      <c r="HA15" s="9">
        <v>0.90900000000000003</v>
      </c>
      <c r="HB15" s="9">
        <v>1.782</v>
      </c>
      <c r="HC15" s="9">
        <v>0.745</v>
      </c>
      <c r="HD15" s="9">
        <v>1.0369999999999999</v>
      </c>
      <c r="HE15" s="9">
        <v>2.2719999999999998</v>
      </c>
      <c r="HF15" s="9">
        <v>1.042</v>
      </c>
      <c r="HG15" s="9">
        <v>1.23</v>
      </c>
      <c r="HH15" s="9">
        <v>2.1469999999999998</v>
      </c>
      <c r="HI15" s="9">
        <v>0.91700000000000004</v>
      </c>
      <c r="HJ15" s="9">
        <v>1.23</v>
      </c>
      <c r="HK15" s="9">
        <v>0.125</v>
      </c>
      <c r="HL15" s="9">
        <v>0.125</v>
      </c>
      <c r="HM15" s="9">
        <v>0</v>
      </c>
      <c r="HN15" s="9">
        <v>3.1179999999999999</v>
      </c>
      <c r="HO15" s="9">
        <v>1.7110000000000001</v>
      </c>
      <c r="HP15" s="9">
        <v>1.407</v>
      </c>
      <c r="HQ15" s="9">
        <v>3.1179999999999999</v>
      </c>
      <c r="HR15" s="9">
        <v>1.7110000000000001</v>
      </c>
      <c r="HS15" s="9">
        <v>1.407</v>
      </c>
      <c r="HT15" s="9">
        <v>1.224</v>
      </c>
      <c r="HU15" s="9">
        <v>0.91100000000000003</v>
      </c>
      <c r="HV15" s="9">
        <v>0.314</v>
      </c>
      <c r="HW15" s="9">
        <v>1.0229999999999999</v>
      </c>
      <c r="HX15" s="9">
        <v>0.56899999999999995</v>
      </c>
      <c r="HY15" s="9">
        <v>0.45500000000000002</v>
      </c>
      <c r="HZ15" s="9">
        <v>0.26</v>
      </c>
      <c r="IA15" s="9">
        <v>0.121</v>
      </c>
      <c r="IB15" s="9">
        <v>0.13900000000000001</v>
      </c>
      <c r="IC15" s="9">
        <v>0.33100000000000002</v>
      </c>
      <c r="ID15" s="9">
        <v>0.11</v>
      </c>
      <c r="IE15" s="9">
        <v>0.22</v>
      </c>
      <c r="IF15" s="9">
        <v>0.28000000000000003</v>
      </c>
      <c r="IG15" s="9">
        <v>0</v>
      </c>
      <c r="IH15" s="9">
        <v>0.28000000000000003</v>
      </c>
      <c r="II15" s="9">
        <v>0.28000000000000003</v>
      </c>
      <c r="IJ15" s="9">
        <v>0</v>
      </c>
      <c r="IK15" s="9">
        <v>0.28000000000000003</v>
      </c>
      <c r="IL15" s="9">
        <v>0</v>
      </c>
      <c r="IM15" s="9">
        <v>0</v>
      </c>
      <c r="IN15" s="9">
        <v>0</v>
      </c>
      <c r="IO15" s="9">
        <v>1.012</v>
      </c>
      <c r="IP15" s="9">
        <v>0.37</v>
      </c>
      <c r="IQ15" s="9">
        <v>0.64200000000000002</v>
      </c>
    </row>
    <row r="16" spans="1:251">
      <c r="A16" s="10">
        <v>43862</v>
      </c>
      <c r="B16" s="9">
        <v>1.1140000000000001</v>
      </c>
      <c r="C16" s="9">
        <v>0</v>
      </c>
      <c r="D16" s="9">
        <v>0</v>
      </c>
      <c r="E16" s="9">
        <v>0</v>
      </c>
      <c r="F16" s="9">
        <v>0.41799999999999998</v>
      </c>
      <c r="G16" s="9">
        <v>0</v>
      </c>
      <c r="H16" s="9">
        <v>0.41799999999999998</v>
      </c>
      <c r="I16" s="9">
        <v>0.41799999999999998</v>
      </c>
      <c r="J16" s="9">
        <v>0</v>
      </c>
      <c r="K16" s="9">
        <v>0.41799999999999998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0.41799999999999998</v>
      </c>
      <c r="S16" s="9">
        <v>0</v>
      </c>
      <c r="T16" s="9">
        <v>0.41799999999999998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2.3730000000000002</v>
      </c>
      <c r="AH16" s="9">
        <v>0.99199999999999999</v>
      </c>
      <c r="AI16" s="9">
        <v>1.381</v>
      </c>
      <c r="AJ16" s="9">
        <v>2.3730000000000002</v>
      </c>
      <c r="AK16" s="9">
        <v>0.99199999999999999</v>
      </c>
      <c r="AL16" s="9">
        <v>1.381</v>
      </c>
      <c r="AM16" s="9">
        <v>0.99199999999999999</v>
      </c>
      <c r="AN16" s="9">
        <v>0.99199999999999999</v>
      </c>
      <c r="AO16" s="9">
        <v>0</v>
      </c>
      <c r="AP16" s="9">
        <v>0.38700000000000001</v>
      </c>
      <c r="AQ16" s="9">
        <v>0</v>
      </c>
      <c r="AR16" s="9">
        <v>0.38700000000000001</v>
      </c>
      <c r="AS16" s="9">
        <v>0.57399999999999995</v>
      </c>
      <c r="AT16" s="9">
        <v>0</v>
      </c>
      <c r="AU16" s="9">
        <v>0.57399999999999995</v>
      </c>
      <c r="AV16" s="9">
        <v>0</v>
      </c>
      <c r="AW16" s="9">
        <v>0</v>
      </c>
      <c r="AX16" s="9">
        <v>0</v>
      </c>
      <c r="AY16" s="9">
        <v>0.42</v>
      </c>
      <c r="AZ16" s="9">
        <v>0</v>
      </c>
      <c r="BA16" s="9">
        <v>0.42</v>
      </c>
      <c r="BB16" s="9">
        <v>0.42</v>
      </c>
      <c r="BC16" s="9">
        <v>0</v>
      </c>
      <c r="BD16" s="9">
        <v>0.42</v>
      </c>
      <c r="BE16" s="9">
        <v>0</v>
      </c>
      <c r="BF16" s="9">
        <v>0</v>
      </c>
      <c r="BG16" s="9">
        <v>0</v>
      </c>
      <c r="BH16" s="9">
        <v>2.25</v>
      </c>
      <c r="BI16" s="9">
        <v>0.52900000000000003</v>
      </c>
      <c r="BJ16" s="9">
        <v>1.7210000000000001</v>
      </c>
      <c r="BK16" s="9">
        <v>2.25</v>
      </c>
      <c r="BL16" s="9">
        <v>0.52900000000000003</v>
      </c>
      <c r="BM16" s="9">
        <v>1.7210000000000001</v>
      </c>
      <c r="BN16" s="9">
        <v>0</v>
      </c>
      <c r="BO16" s="9">
        <v>0</v>
      </c>
      <c r="BP16" s="9">
        <v>0</v>
      </c>
      <c r="BQ16" s="9">
        <v>1.304</v>
      </c>
      <c r="BR16" s="9">
        <v>0</v>
      </c>
      <c r="BS16" s="9">
        <v>1.304</v>
      </c>
      <c r="BT16" s="9">
        <v>0.94599999999999995</v>
      </c>
      <c r="BU16" s="9">
        <v>0.52900000000000003</v>
      </c>
      <c r="BV16" s="9">
        <v>0.41799999999999998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1.0660000000000001</v>
      </c>
      <c r="CJ16" s="9">
        <v>0.34799999999999998</v>
      </c>
      <c r="CK16" s="9">
        <v>0.71799999999999997</v>
      </c>
      <c r="CL16" s="9">
        <v>1.0660000000000001</v>
      </c>
      <c r="CM16" s="9">
        <v>0.34799999999999998</v>
      </c>
      <c r="CN16" s="9">
        <v>0.71799999999999997</v>
      </c>
      <c r="CO16" s="9">
        <v>0.71299999999999997</v>
      </c>
      <c r="CP16" s="9">
        <v>0.34799999999999998</v>
      </c>
      <c r="CQ16" s="9">
        <v>0.36499999999999999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0.35299999999999998</v>
      </c>
      <c r="CY16" s="9">
        <v>0</v>
      </c>
      <c r="CZ16" s="9">
        <v>0.35299999999999998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9.4600000000000009</v>
      </c>
      <c r="DK16" s="9">
        <v>4.7729999999999997</v>
      </c>
      <c r="DL16" s="9">
        <v>4.6859999999999999</v>
      </c>
      <c r="DM16" s="9">
        <v>9.4600000000000009</v>
      </c>
      <c r="DN16" s="9">
        <v>4.7729999999999997</v>
      </c>
      <c r="DO16" s="9">
        <v>4.6859999999999999</v>
      </c>
      <c r="DP16" s="9">
        <v>2.6880000000000002</v>
      </c>
      <c r="DQ16" s="9">
        <v>1.7729999999999999</v>
      </c>
      <c r="DR16" s="9">
        <v>0.91500000000000004</v>
      </c>
      <c r="DS16" s="9">
        <v>2.1419999999999999</v>
      </c>
      <c r="DT16" s="9">
        <v>0.57499999999999996</v>
      </c>
      <c r="DU16" s="9">
        <v>1.5669999999999999</v>
      </c>
      <c r="DV16" s="9">
        <v>1.583</v>
      </c>
      <c r="DW16" s="9">
        <v>1.583</v>
      </c>
      <c r="DX16" s="9">
        <v>0</v>
      </c>
      <c r="DY16" s="9">
        <v>1.925</v>
      </c>
      <c r="DZ16" s="9">
        <v>0.38300000000000001</v>
      </c>
      <c r="EA16" s="9">
        <v>1.542</v>
      </c>
      <c r="EB16" s="9">
        <v>1.121</v>
      </c>
      <c r="EC16" s="9">
        <v>0.45900000000000002</v>
      </c>
      <c r="ED16" s="9">
        <v>0.66200000000000003</v>
      </c>
      <c r="EE16" s="9">
        <v>1.121</v>
      </c>
      <c r="EF16" s="9">
        <v>0.45900000000000002</v>
      </c>
      <c r="EG16" s="9">
        <v>0.66200000000000003</v>
      </c>
      <c r="EH16" s="9">
        <v>0</v>
      </c>
      <c r="EI16" s="9">
        <v>0</v>
      </c>
      <c r="EJ16" s="9">
        <v>0</v>
      </c>
      <c r="EK16" s="9">
        <v>7.9089999999999998</v>
      </c>
      <c r="EL16" s="9">
        <v>4.5590000000000002</v>
      </c>
      <c r="EM16" s="9">
        <v>3.35</v>
      </c>
      <c r="EN16" s="9">
        <v>7.9089999999999998</v>
      </c>
      <c r="EO16" s="9">
        <v>4.5590000000000002</v>
      </c>
      <c r="EP16" s="9">
        <v>3.35</v>
      </c>
      <c r="EQ16" s="9">
        <v>3.677</v>
      </c>
      <c r="ER16" s="9">
        <v>2.6230000000000002</v>
      </c>
      <c r="ES16" s="9">
        <v>1.054</v>
      </c>
      <c r="ET16" s="9">
        <v>2.8319999999999999</v>
      </c>
      <c r="EU16" s="9">
        <v>0.92800000000000005</v>
      </c>
      <c r="EV16" s="9">
        <v>1.903</v>
      </c>
      <c r="EW16" s="9">
        <v>1.008</v>
      </c>
      <c r="EX16" s="9">
        <v>1.008</v>
      </c>
      <c r="EY16" s="9">
        <v>0</v>
      </c>
      <c r="EZ16" s="9">
        <v>0.39300000000000002</v>
      </c>
      <c r="FA16" s="9">
        <v>0</v>
      </c>
      <c r="FB16" s="9">
        <v>0.39300000000000002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13.95</v>
      </c>
      <c r="FM16" s="9">
        <v>8.1479999999999997</v>
      </c>
      <c r="FN16" s="9">
        <v>5.8029999999999999</v>
      </c>
      <c r="FO16" s="9">
        <v>13.396000000000001</v>
      </c>
      <c r="FP16" s="9">
        <v>7.7309999999999999</v>
      </c>
      <c r="FQ16" s="9">
        <v>5.6639999999999997</v>
      </c>
      <c r="FR16" s="9">
        <v>5.9429999999999996</v>
      </c>
      <c r="FS16" s="9">
        <v>4.1790000000000003</v>
      </c>
      <c r="FT16" s="9">
        <v>1.764</v>
      </c>
      <c r="FU16" s="9">
        <v>2.64</v>
      </c>
      <c r="FV16" s="9">
        <v>1.2210000000000001</v>
      </c>
      <c r="FW16" s="9">
        <v>1.4179999999999999</v>
      </c>
      <c r="FX16" s="9">
        <v>1.9790000000000001</v>
      </c>
      <c r="FY16" s="9">
        <v>1.0449999999999999</v>
      </c>
      <c r="FZ16" s="9">
        <v>0.93300000000000005</v>
      </c>
      <c r="GA16" s="9">
        <v>1.4370000000000001</v>
      </c>
      <c r="GB16" s="9">
        <v>0.42799999999999999</v>
      </c>
      <c r="GC16" s="9">
        <v>1.0089999999999999</v>
      </c>
      <c r="GD16" s="9">
        <v>1.9510000000000001</v>
      </c>
      <c r="GE16" s="9">
        <v>1.274</v>
      </c>
      <c r="GF16" s="9">
        <v>0.67800000000000005</v>
      </c>
      <c r="GG16" s="9">
        <v>1.397</v>
      </c>
      <c r="GH16" s="9">
        <v>0.85799999999999998</v>
      </c>
      <c r="GI16" s="9">
        <v>0.53900000000000003</v>
      </c>
      <c r="GJ16" s="9">
        <v>0.55500000000000005</v>
      </c>
      <c r="GK16" s="9">
        <v>0.41599999999999998</v>
      </c>
      <c r="GL16" s="9">
        <v>0.13800000000000001</v>
      </c>
      <c r="GM16" s="9">
        <v>12.157</v>
      </c>
      <c r="GN16" s="9">
        <v>7.0819999999999999</v>
      </c>
      <c r="GO16" s="9">
        <v>5.0759999999999996</v>
      </c>
      <c r="GP16" s="9">
        <v>11.750999999999999</v>
      </c>
      <c r="GQ16" s="9">
        <v>6.8129999999999997</v>
      </c>
      <c r="GR16" s="9">
        <v>4.9370000000000003</v>
      </c>
      <c r="GS16" s="9">
        <v>5.05</v>
      </c>
      <c r="GT16" s="9">
        <v>3.3980000000000001</v>
      </c>
      <c r="GU16" s="9">
        <v>1.6519999999999999</v>
      </c>
      <c r="GV16" s="9">
        <v>2.3140000000000001</v>
      </c>
      <c r="GW16" s="9">
        <v>1.2210000000000001</v>
      </c>
      <c r="GX16" s="9">
        <v>1.093</v>
      </c>
      <c r="GY16" s="9">
        <v>1.8680000000000001</v>
      </c>
      <c r="GZ16" s="9">
        <v>1.0449999999999999</v>
      </c>
      <c r="HA16" s="9">
        <v>0.82299999999999995</v>
      </c>
      <c r="HB16" s="9">
        <v>1.2589999999999999</v>
      </c>
      <c r="HC16" s="9">
        <v>0.42799999999999999</v>
      </c>
      <c r="HD16" s="9">
        <v>0.83099999999999996</v>
      </c>
      <c r="HE16" s="9">
        <v>1.6659999999999999</v>
      </c>
      <c r="HF16" s="9">
        <v>0.98899999999999999</v>
      </c>
      <c r="HG16" s="9">
        <v>0.67800000000000005</v>
      </c>
      <c r="HH16" s="9">
        <v>1.2589999999999999</v>
      </c>
      <c r="HI16" s="9">
        <v>0.72</v>
      </c>
      <c r="HJ16" s="9">
        <v>0.53900000000000003</v>
      </c>
      <c r="HK16" s="9">
        <v>0.40699999999999997</v>
      </c>
      <c r="HL16" s="9">
        <v>0.26800000000000002</v>
      </c>
      <c r="HM16" s="9">
        <v>0.13800000000000001</v>
      </c>
      <c r="HN16" s="9">
        <v>1.954</v>
      </c>
      <c r="HO16" s="9">
        <v>1.2829999999999999</v>
      </c>
      <c r="HP16" s="9">
        <v>0.67100000000000004</v>
      </c>
      <c r="HQ16" s="9">
        <v>1.887</v>
      </c>
      <c r="HR16" s="9">
        <v>1.2829999999999999</v>
      </c>
      <c r="HS16" s="9">
        <v>0.60399999999999998</v>
      </c>
      <c r="HT16" s="9">
        <v>1.048</v>
      </c>
      <c r="HU16" s="9">
        <v>0.56499999999999995</v>
      </c>
      <c r="HV16" s="9">
        <v>0.48399999999999999</v>
      </c>
      <c r="HW16" s="9">
        <v>0.26200000000000001</v>
      </c>
      <c r="HX16" s="9">
        <v>0.26200000000000001</v>
      </c>
      <c r="HY16" s="9">
        <v>0</v>
      </c>
      <c r="HZ16" s="9">
        <v>0.45900000000000002</v>
      </c>
      <c r="IA16" s="9">
        <v>0.33800000000000002</v>
      </c>
      <c r="IB16" s="9">
        <v>0.121</v>
      </c>
      <c r="IC16" s="9">
        <v>0</v>
      </c>
      <c r="ID16" s="9">
        <v>0</v>
      </c>
      <c r="IE16" s="9">
        <v>0</v>
      </c>
      <c r="IF16" s="9">
        <v>0.185</v>
      </c>
      <c r="IG16" s="9">
        <v>0.11799999999999999</v>
      </c>
      <c r="IH16" s="9">
        <v>6.7000000000000004E-2</v>
      </c>
      <c r="II16" s="9">
        <v>0.11799999999999999</v>
      </c>
      <c r="IJ16" s="9">
        <v>0.11799999999999999</v>
      </c>
      <c r="IK16" s="9">
        <v>0</v>
      </c>
      <c r="IL16" s="9">
        <v>6.7000000000000004E-2</v>
      </c>
      <c r="IM16" s="9">
        <v>0</v>
      </c>
      <c r="IN16" s="9">
        <v>6.7000000000000004E-2</v>
      </c>
      <c r="IO16" s="9">
        <v>0.52700000000000002</v>
      </c>
      <c r="IP16" s="9">
        <v>0.255</v>
      </c>
      <c r="IQ16" s="9">
        <v>0.27200000000000002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1.544</v>
      </c>
      <c r="G17" s="9">
        <v>0.78500000000000003</v>
      </c>
      <c r="H17" s="9">
        <v>0.75900000000000001</v>
      </c>
      <c r="I17" s="9">
        <v>1.544</v>
      </c>
      <c r="J17" s="9">
        <v>0.78500000000000003</v>
      </c>
      <c r="K17" s="9">
        <v>0.75900000000000001</v>
      </c>
      <c r="L17" s="9">
        <v>0</v>
      </c>
      <c r="M17" s="9">
        <v>0</v>
      </c>
      <c r="N17" s="9">
        <v>0</v>
      </c>
      <c r="O17" s="9">
        <v>0.44</v>
      </c>
      <c r="P17" s="9">
        <v>0.44</v>
      </c>
      <c r="Q17" s="9">
        <v>0</v>
      </c>
      <c r="R17" s="9">
        <v>0.34499999999999997</v>
      </c>
      <c r="S17" s="9">
        <v>0.34499999999999997</v>
      </c>
      <c r="T17" s="9">
        <v>0</v>
      </c>
      <c r="U17" s="9">
        <v>0.30199999999999999</v>
      </c>
      <c r="V17" s="9">
        <v>0</v>
      </c>
      <c r="W17" s="9">
        <v>0.30199999999999999</v>
      </c>
      <c r="X17" s="9">
        <v>0.45700000000000002</v>
      </c>
      <c r="Y17" s="9">
        <v>0</v>
      </c>
      <c r="Z17" s="9">
        <v>0.45700000000000002</v>
      </c>
      <c r="AA17" s="9">
        <v>0.45700000000000002</v>
      </c>
      <c r="AB17" s="9">
        <v>0</v>
      </c>
      <c r="AC17" s="9">
        <v>0.45700000000000002</v>
      </c>
      <c r="AD17" s="9">
        <v>0</v>
      </c>
      <c r="AE17" s="9">
        <v>0</v>
      </c>
      <c r="AF17" s="9">
        <v>0</v>
      </c>
      <c r="AG17" s="9">
        <v>4.0039999999999996</v>
      </c>
      <c r="AH17" s="9">
        <v>0.25800000000000001</v>
      </c>
      <c r="AI17" s="9">
        <v>3.746</v>
      </c>
      <c r="AJ17" s="9">
        <v>4.0039999999999996</v>
      </c>
      <c r="AK17" s="9">
        <v>0.25800000000000001</v>
      </c>
      <c r="AL17" s="9">
        <v>3.746</v>
      </c>
      <c r="AM17" s="9">
        <v>0.86299999999999999</v>
      </c>
      <c r="AN17" s="9">
        <v>0.25800000000000001</v>
      </c>
      <c r="AO17" s="9">
        <v>0.60499999999999998</v>
      </c>
      <c r="AP17" s="9">
        <v>2.2010000000000001</v>
      </c>
      <c r="AQ17" s="9">
        <v>0</v>
      </c>
      <c r="AR17" s="9">
        <v>2.2010000000000001</v>
      </c>
      <c r="AS17" s="9">
        <v>0.94</v>
      </c>
      <c r="AT17" s="9">
        <v>0</v>
      </c>
      <c r="AU17" s="9">
        <v>0.94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3.8559999999999999</v>
      </c>
      <c r="BI17" s="9">
        <v>0.378</v>
      </c>
      <c r="BJ17" s="9">
        <v>3.4780000000000002</v>
      </c>
      <c r="BK17" s="9">
        <v>3.8559999999999999</v>
      </c>
      <c r="BL17" s="9">
        <v>0.378</v>
      </c>
      <c r="BM17" s="9">
        <v>3.4780000000000002</v>
      </c>
      <c r="BN17" s="9">
        <v>0.39100000000000001</v>
      </c>
      <c r="BO17" s="9">
        <v>0</v>
      </c>
      <c r="BP17" s="9">
        <v>0.39100000000000001</v>
      </c>
      <c r="BQ17" s="9">
        <v>1.1879999999999999</v>
      </c>
      <c r="BR17" s="9">
        <v>0</v>
      </c>
      <c r="BS17" s="9">
        <v>1.1879999999999999</v>
      </c>
      <c r="BT17" s="9">
        <v>1.583</v>
      </c>
      <c r="BU17" s="9">
        <v>0.378</v>
      </c>
      <c r="BV17" s="9">
        <v>1.206</v>
      </c>
      <c r="BW17" s="9">
        <v>0.39900000000000002</v>
      </c>
      <c r="BX17" s="9">
        <v>0</v>
      </c>
      <c r="BY17" s="9">
        <v>0.39900000000000002</v>
      </c>
      <c r="BZ17" s="9">
        <v>0.29399999999999998</v>
      </c>
      <c r="CA17" s="9">
        <v>0</v>
      </c>
      <c r="CB17" s="9">
        <v>0.29399999999999998</v>
      </c>
      <c r="CC17" s="9">
        <v>0.29399999999999998</v>
      </c>
      <c r="CD17" s="9">
        <v>0</v>
      </c>
      <c r="CE17" s="9">
        <v>0.29399999999999998</v>
      </c>
      <c r="CF17" s="9">
        <v>0</v>
      </c>
      <c r="CG17" s="9">
        <v>0</v>
      </c>
      <c r="CH17" s="9">
        <v>0</v>
      </c>
      <c r="CI17" s="9">
        <v>0.745</v>
      </c>
      <c r="CJ17" s="9">
        <v>0.745</v>
      </c>
      <c r="CK17" s="9">
        <v>0</v>
      </c>
      <c r="CL17" s="9">
        <v>0.745</v>
      </c>
      <c r="CM17" s="9">
        <v>0.745</v>
      </c>
      <c r="CN17" s="9">
        <v>0</v>
      </c>
      <c r="CO17" s="9">
        <v>0.27</v>
      </c>
      <c r="CP17" s="9">
        <v>0.27</v>
      </c>
      <c r="CQ17" s="9">
        <v>0</v>
      </c>
      <c r="CR17" s="9">
        <v>0.47399999999999998</v>
      </c>
      <c r="CS17" s="9">
        <v>0.47399999999999998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5.5170000000000003</v>
      </c>
      <c r="DK17" s="9">
        <v>2.452</v>
      </c>
      <c r="DL17" s="9">
        <v>3.0649999999999999</v>
      </c>
      <c r="DM17" s="9">
        <v>5.5170000000000003</v>
      </c>
      <c r="DN17" s="9">
        <v>2.452</v>
      </c>
      <c r="DO17" s="9">
        <v>3.0649999999999999</v>
      </c>
      <c r="DP17" s="9">
        <v>0.56799999999999995</v>
      </c>
      <c r="DQ17" s="9">
        <v>0.56799999999999995</v>
      </c>
      <c r="DR17" s="9">
        <v>0</v>
      </c>
      <c r="DS17" s="9">
        <v>1.607</v>
      </c>
      <c r="DT17" s="9">
        <v>0.86199999999999999</v>
      </c>
      <c r="DU17" s="9">
        <v>0.745</v>
      </c>
      <c r="DV17" s="9">
        <v>1.726</v>
      </c>
      <c r="DW17" s="9">
        <v>0</v>
      </c>
      <c r="DX17" s="9">
        <v>1.726</v>
      </c>
      <c r="DY17" s="9">
        <v>0.59199999999999997</v>
      </c>
      <c r="DZ17" s="9">
        <v>0.28100000000000003</v>
      </c>
      <c r="EA17" s="9">
        <v>0.31</v>
      </c>
      <c r="EB17" s="9">
        <v>1.0249999999999999</v>
      </c>
      <c r="EC17" s="9">
        <v>0.74099999999999999</v>
      </c>
      <c r="ED17" s="9">
        <v>0.28399999999999997</v>
      </c>
      <c r="EE17" s="9">
        <v>1.0249999999999999</v>
      </c>
      <c r="EF17" s="9">
        <v>0.74099999999999999</v>
      </c>
      <c r="EG17" s="9">
        <v>0.28399999999999997</v>
      </c>
      <c r="EH17" s="9">
        <v>0</v>
      </c>
      <c r="EI17" s="9">
        <v>0</v>
      </c>
      <c r="EJ17" s="9">
        <v>0</v>
      </c>
      <c r="EK17" s="9">
        <v>13.397</v>
      </c>
      <c r="EL17" s="9">
        <v>7.8140000000000001</v>
      </c>
      <c r="EM17" s="9">
        <v>5.5839999999999996</v>
      </c>
      <c r="EN17" s="9">
        <v>12.951000000000001</v>
      </c>
      <c r="EO17" s="9">
        <v>7.8140000000000001</v>
      </c>
      <c r="EP17" s="9">
        <v>5.1379999999999999</v>
      </c>
      <c r="EQ17" s="9">
        <v>6.7649999999999997</v>
      </c>
      <c r="ER17" s="9">
        <v>2.802</v>
      </c>
      <c r="ES17" s="9">
        <v>3.964</v>
      </c>
      <c r="ET17" s="9">
        <v>1.2230000000000001</v>
      </c>
      <c r="EU17" s="9">
        <v>0.91700000000000004</v>
      </c>
      <c r="EV17" s="9">
        <v>0.30599999999999999</v>
      </c>
      <c r="EW17" s="9">
        <v>1.591</v>
      </c>
      <c r="EX17" s="9">
        <v>0.72299999999999998</v>
      </c>
      <c r="EY17" s="9">
        <v>0.86799999999999999</v>
      </c>
      <c r="EZ17" s="9">
        <v>3.3719999999999999</v>
      </c>
      <c r="FA17" s="9">
        <v>3.3719999999999999</v>
      </c>
      <c r="FB17" s="9">
        <v>0</v>
      </c>
      <c r="FC17" s="9">
        <v>0.44600000000000001</v>
      </c>
      <c r="FD17" s="9">
        <v>0</v>
      </c>
      <c r="FE17" s="9">
        <v>0.44600000000000001</v>
      </c>
      <c r="FF17" s="9">
        <v>0</v>
      </c>
      <c r="FG17" s="9">
        <v>0</v>
      </c>
      <c r="FH17" s="9">
        <v>0</v>
      </c>
      <c r="FI17" s="9">
        <v>0.44600000000000001</v>
      </c>
      <c r="FJ17" s="9">
        <v>0</v>
      </c>
      <c r="FK17" s="9">
        <v>0.44600000000000001</v>
      </c>
      <c r="FL17" s="9">
        <v>15.867000000000001</v>
      </c>
      <c r="FM17" s="9">
        <v>9.1829999999999998</v>
      </c>
      <c r="FN17" s="9">
        <v>6.6840000000000002</v>
      </c>
      <c r="FO17" s="9">
        <v>15.69</v>
      </c>
      <c r="FP17" s="9">
        <v>9.0739999999999998</v>
      </c>
      <c r="FQ17" s="9">
        <v>6.6159999999999997</v>
      </c>
      <c r="FR17" s="9">
        <v>5.4429999999999996</v>
      </c>
      <c r="FS17" s="9">
        <v>3.6059999999999999</v>
      </c>
      <c r="FT17" s="9">
        <v>1.837</v>
      </c>
      <c r="FU17" s="9">
        <v>3.0529999999999999</v>
      </c>
      <c r="FV17" s="9">
        <v>1.673</v>
      </c>
      <c r="FW17" s="9">
        <v>1.379</v>
      </c>
      <c r="FX17" s="9">
        <v>2.3260000000000001</v>
      </c>
      <c r="FY17" s="9">
        <v>1.107</v>
      </c>
      <c r="FZ17" s="9">
        <v>1.2190000000000001</v>
      </c>
      <c r="GA17" s="9">
        <v>2.1680000000000001</v>
      </c>
      <c r="GB17" s="9">
        <v>1.2629999999999999</v>
      </c>
      <c r="GC17" s="9">
        <v>0.90500000000000003</v>
      </c>
      <c r="GD17" s="9">
        <v>2.8769999999999998</v>
      </c>
      <c r="GE17" s="9">
        <v>1.5349999999999999</v>
      </c>
      <c r="GF17" s="9">
        <v>1.343</v>
      </c>
      <c r="GG17" s="9">
        <v>2.7010000000000001</v>
      </c>
      <c r="GH17" s="9">
        <v>1.425</v>
      </c>
      <c r="GI17" s="9">
        <v>1.276</v>
      </c>
      <c r="GJ17" s="9">
        <v>0.17599999999999999</v>
      </c>
      <c r="GK17" s="9">
        <v>0.109</v>
      </c>
      <c r="GL17" s="9">
        <v>6.7000000000000004E-2</v>
      </c>
      <c r="GM17" s="9">
        <v>14.375999999999999</v>
      </c>
      <c r="GN17" s="9">
        <v>8.4510000000000005</v>
      </c>
      <c r="GO17" s="9">
        <v>5.9249999999999998</v>
      </c>
      <c r="GP17" s="9">
        <v>14.2</v>
      </c>
      <c r="GQ17" s="9">
        <v>8.3409999999999993</v>
      </c>
      <c r="GR17" s="9">
        <v>5.8579999999999997</v>
      </c>
      <c r="GS17" s="9">
        <v>4.4649999999999999</v>
      </c>
      <c r="GT17" s="9">
        <v>3.0880000000000001</v>
      </c>
      <c r="GU17" s="9">
        <v>1.377</v>
      </c>
      <c r="GV17" s="9">
        <v>2.8260000000000001</v>
      </c>
      <c r="GW17" s="9">
        <v>1.5660000000000001</v>
      </c>
      <c r="GX17" s="9">
        <v>1.26</v>
      </c>
      <c r="GY17" s="9">
        <v>2.3260000000000001</v>
      </c>
      <c r="GZ17" s="9">
        <v>1.107</v>
      </c>
      <c r="HA17" s="9">
        <v>1.2190000000000001</v>
      </c>
      <c r="HB17" s="9">
        <v>2.1680000000000001</v>
      </c>
      <c r="HC17" s="9">
        <v>1.2629999999999999</v>
      </c>
      <c r="HD17" s="9">
        <v>0.90500000000000003</v>
      </c>
      <c r="HE17" s="9">
        <v>2.5910000000000002</v>
      </c>
      <c r="HF17" s="9">
        <v>1.427</v>
      </c>
      <c r="HG17" s="9">
        <v>1.1639999999999999</v>
      </c>
      <c r="HH17" s="9">
        <v>2.4140000000000001</v>
      </c>
      <c r="HI17" s="9">
        <v>1.3169999999999999</v>
      </c>
      <c r="HJ17" s="9">
        <v>1.097</v>
      </c>
      <c r="HK17" s="9">
        <v>0.17599999999999999</v>
      </c>
      <c r="HL17" s="9">
        <v>0.109</v>
      </c>
      <c r="HM17" s="9">
        <v>6.7000000000000004E-2</v>
      </c>
      <c r="HN17" s="9">
        <v>4.0529999999999999</v>
      </c>
      <c r="HO17" s="9">
        <v>2.3769999999999998</v>
      </c>
      <c r="HP17" s="9">
        <v>1.6759999999999999</v>
      </c>
      <c r="HQ17" s="9">
        <v>4.0529999999999999</v>
      </c>
      <c r="HR17" s="9">
        <v>2.3769999999999998</v>
      </c>
      <c r="HS17" s="9">
        <v>1.6759999999999999</v>
      </c>
      <c r="HT17" s="9">
        <v>1.6379999999999999</v>
      </c>
      <c r="HU17" s="9">
        <v>1.02</v>
      </c>
      <c r="HV17" s="9">
        <v>0.61799999999999999</v>
      </c>
      <c r="HW17" s="9">
        <v>0.95099999999999996</v>
      </c>
      <c r="HX17" s="9">
        <v>0.53500000000000003</v>
      </c>
      <c r="HY17" s="9">
        <v>0.41699999999999998</v>
      </c>
      <c r="HZ17" s="9">
        <v>0.66100000000000003</v>
      </c>
      <c r="IA17" s="9">
        <v>0.26900000000000002</v>
      </c>
      <c r="IB17" s="9">
        <v>0.39200000000000002</v>
      </c>
      <c r="IC17" s="9">
        <v>0.377</v>
      </c>
      <c r="ID17" s="9">
        <v>0.214</v>
      </c>
      <c r="IE17" s="9">
        <v>0.16300000000000001</v>
      </c>
      <c r="IF17" s="9">
        <v>0.42599999999999999</v>
      </c>
      <c r="IG17" s="9">
        <v>0.34</v>
      </c>
      <c r="IH17" s="9">
        <v>8.5999999999999993E-2</v>
      </c>
      <c r="II17" s="9">
        <v>0.42599999999999999</v>
      </c>
      <c r="IJ17" s="9">
        <v>0.34</v>
      </c>
      <c r="IK17" s="9">
        <v>8.5999999999999993E-2</v>
      </c>
      <c r="IL17" s="9">
        <v>0</v>
      </c>
      <c r="IM17" s="9">
        <v>0</v>
      </c>
      <c r="IN17" s="9">
        <v>0</v>
      </c>
      <c r="IO17" s="9">
        <v>0.81599999999999995</v>
      </c>
      <c r="IP17" s="9">
        <v>0.65300000000000002</v>
      </c>
      <c r="IQ17" s="9">
        <v>0.16300000000000001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5620</v>
      </c>
      <c r="C1" s="3" t="s">
        <v>5621</v>
      </c>
      <c r="D1" s="3" t="s">
        <v>5622</v>
      </c>
      <c r="E1" s="3" t="s">
        <v>5623</v>
      </c>
      <c r="F1" s="3" t="s">
        <v>5624</v>
      </c>
      <c r="G1" s="3" t="s">
        <v>5625</v>
      </c>
      <c r="H1" s="3" t="s">
        <v>6259</v>
      </c>
      <c r="I1" s="3" t="s">
        <v>6260</v>
      </c>
      <c r="J1" s="3" t="s">
        <v>6261</v>
      </c>
      <c r="K1" s="3" t="s">
        <v>6745</v>
      </c>
      <c r="L1" s="3" t="s">
        <v>6746</v>
      </c>
      <c r="M1" s="3" t="s">
        <v>6747</v>
      </c>
      <c r="N1" s="3" t="s">
        <v>7231</v>
      </c>
      <c r="O1" s="3" t="s">
        <v>7232</v>
      </c>
      <c r="P1" s="3" t="s">
        <v>7233</v>
      </c>
      <c r="Q1" s="3" t="s">
        <v>8050</v>
      </c>
      <c r="R1" s="3" t="s">
        <v>8051</v>
      </c>
      <c r="S1" s="3" t="s">
        <v>8052</v>
      </c>
      <c r="T1" s="3" t="s">
        <v>8053</v>
      </c>
      <c r="U1" s="3" t="s">
        <v>8054</v>
      </c>
      <c r="V1" s="3" t="s">
        <v>8055</v>
      </c>
      <c r="W1" s="3" t="s">
        <v>8689</v>
      </c>
      <c r="X1" s="3" t="s">
        <v>8690</v>
      </c>
      <c r="Y1" s="3" t="s">
        <v>8691</v>
      </c>
      <c r="Z1" s="3" t="s">
        <v>3348</v>
      </c>
      <c r="AA1" s="3" t="s">
        <v>3349</v>
      </c>
      <c r="AB1" s="3" t="s">
        <v>3350</v>
      </c>
      <c r="AC1" s="3" t="s">
        <v>5626</v>
      </c>
      <c r="AD1" s="3" t="s">
        <v>5627</v>
      </c>
      <c r="AE1" s="3" t="s">
        <v>5628</v>
      </c>
      <c r="AF1" s="3" t="s">
        <v>5629</v>
      </c>
      <c r="AG1" s="3" t="s">
        <v>5630</v>
      </c>
      <c r="AH1" s="3" t="s">
        <v>5631</v>
      </c>
      <c r="AI1" s="3" t="s">
        <v>6262</v>
      </c>
      <c r="AJ1" s="3" t="s">
        <v>6263</v>
      </c>
      <c r="AK1" s="3" t="s">
        <v>6264</v>
      </c>
      <c r="AL1" s="3" t="s">
        <v>6748</v>
      </c>
      <c r="AM1" s="3" t="s">
        <v>6749</v>
      </c>
      <c r="AN1" s="3" t="s">
        <v>6750</v>
      </c>
      <c r="AO1" s="3" t="s">
        <v>7234</v>
      </c>
      <c r="AP1" s="3" t="s">
        <v>7235</v>
      </c>
      <c r="AQ1" s="3" t="s">
        <v>7236</v>
      </c>
      <c r="AR1" s="3" t="s">
        <v>8056</v>
      </c>
      <c r="AS1" s="3" t="s">
        <v>8057</v>
      </c>
      <c r="AT1" s="3" t="s">
        <v>8058</v>
      </c>
      <c r="AU1" s="3" t="s">
        <v>8059</v>
      </c>
      <c r="AV1" s="3" t="s">
        <v>8060</v>
      </c>
      <c r="AW1" s="3" t="s">
        <v>8061</v>
      </c>
      <c r="AX1" s="3" t="s">
        <v>8692</v>
      </c>
      <c r="AY1" s="3" t="s">
        <v>8693</v>
      </c>
      <c r="AZ1" s="3" t="s">
        <v>8694</v>
      </c>
      <c r="BA1" s="3" t="s">
        <v>3351</v>
      </c>
      <c r="BB1" s="3" t="s">
        <v>3352</v>
      </c>
      <c r="BC1" s="3" t="s">
        <v>3353</v>
      </c>
      <c r="BD1" s="3" t="s">
        <v>5632</v>
      </c>
      <c r="BE1" s="3" t="s">
        <v>5633</v>
      </c>
      <c r="BF1" s="3" t="s">
        <v>5634</v>
      </c>
      <c r="BG1" s="3" t="s">
        <v>5635</v>
      </c>
      <c r="BH1" s="3" t="s">
        <v>5636</v>
      </c>
      <c r="BI1" s="3" t="s">
        <v>5637</v>
      </c>
      <c r="BJ1" s="3" t="s">
        <v>6265</v>
      </c>
      <c r="BK1" s="3" t="s">
        <v>6266</v>
      </c>
      <c r="BL1" s="3" t="s">
        <v>6267</v>
      </c>
      <c r="BM1" s="3" t="s">
        <v>6751</v>
      </c>
      <c r="BN1" s="3" t="s">
        <v>6752</v>
      </c>
      <c r="BO1" s="3" t="s">
        <v>6753</v>
      </c>
      <c r="BP1" s="3" t="s">
        <v>7237</v>
      </c>
      <c r="BQ1" s="3" t="s">
        <v>7238</v>
      </c>
      <c r="BR1" s="3" t="s">
        <v>7239</v>
      </c>
      <c r="BS1" s="3" t="s">
        <v>8062</v>
      </c>
      <c r="BT1" s="3" t="s">
        <v>8063</v>
      </c>
      <c r="BU1" s="3" t="s">
        <v>8064</v>
      </c>
      <c r="BV1" s="3" t="s">
        <v>8065</v>
      </c>
      <c r="BW1" s="3" t="s">
        <v>8066</v>
      </c>
      <c r="BX1" s="3" t="s">
        <v>8067</v>
      </c>
      <c r="BY1" s="3" t="s">
        <v>8695</v>
      </c>
      <c r="BZ1" s="3" t="s">
        <v>8696</v>
      </c>
      <c r="CA1" s="3" t="s">
        <v>8697</v>
      </c>
      <c r="CB1" s="3" t="s">
        <v>3354</v>
      </c>
      <c r="CC1" s="3" t="s">
        <v>3355</v>
      </c>
      <c r="CD1" s="3" t="s">
        <v>3356</v>
      </c>
      <c r="CE1" s="3" t="s">
        <v>5638</v>
      </c>
      <c r="CF1" s="3" t="s">
        <v>5639</v>
      </c>
      <c r="CG1" s="3" t="s">
        <v>5640</v>
      </c>
      <c r="CH1" s="3" t="s">
        <v>5641</v>
      </c>
      <c r="CI1" s="3" t="s">
        <v>5642</v>
      </c>
      <c r="CJ1" s="3" t="s">
        <v>5643</v>
      </c>
      <c r="CK1" s="3" t="s">
        <v>6268</v>
      </c>
      <c r="CL1" s="3" t="s">
        <v>6269</v>
      </c>
      <c r="CM1" s="3" t="s">
        <v>6270</v>
      </c>
      <c r="CN1" s="3" t="s">
        <v>6754</v>
      </c>
      <c r="CO1" s="3" t="s">
        <v>6755</v>
      </c>
      <c r="CP1" s="3" t="s">
        <v>6756</v>
      </c>
      <c r="CQ1" s="3" t="s">
        <v>7240</v>
      </c>
      <c r="CR1" s="3" t="s">
        <v>7241</v>
      </c>
      <c r="CS1" s="3" t="s">
        <v>7242</v>
      </c>
      <c r="CT1" s="3" t="s">
        <v>8068</v>
      </c>
      <c r="CU1" s="3" t="s">
        <v>8069</v>
      </c>
      <c r="CV1" s="3" t="s">
        <v>8070</v>
      </c>
      <c r="CW1" s="3" t="s">
        <v>8071</v>
      </c>
      <c r="CX1" s="3" t="s">
        <v>8072</v>
      </c>
      <c r="CY1" s="3" t="s">
        <v>8073</v>
      </c>
      <c r="CZ1" s="3" t="s">
        <v>8698</v>
      </c>
      <c r="DA1" s="3" t="s">
        <v>8699</v>
      </c>
      <c r="DB1" s="3" t="s">
        <v>8700</v>
      </c>
      <c r="DC1" s="3" t="s">
        <v>3357</v>
      </c>
      <c r="DD1" s="3" t="s">
        <v>3358</v>
      </c>
      <c r="DE1" s="3" t="s">
        <v>3359</v>
      </c>
      <c r="DF1" s="3" t="s">
        <v>5644</v>
      </c>
      <c r="DG1" s="3" t="s">
        <v>5645</v>
      </c>
      <c r="DH1" s="3" t="s">
        <v>5646</v>
      </c>
      <c r="DI1" s="3" t="s">
        <v>5647</v>
      </c>
      <c r="DJ1" s="3" t="s">
        <v>5648</v>
      </c>
      <c r="DK1" s="3" t="s">
        <v>5649</v>
      </c>
      <c r="DL1" s="3" t="s">
        <v>6271</v>
      </c>
      <c r="DM1" s="3" t="s">
        <v>6272</v>
      </c>
      <c r="DN1" s="3" t="s">
        <v>6273</v>
      </c>
      <c r="DO1" s="3" t="s">
        <v>6757</v>
      </c>
      <c r="DP1" s="3" t="s">
        <v>6758</v>
      </c>
      <c r="DQ1" s="3" t="s">
        <v>6759</v>
      </c>
      <c r="DR1" s="3" t="s">
        <v>7243</v>
      </c>
      <c r="DS1" s="3" t="s">
        <v>7244</v>
      </c>
      <c r="DT1" s="3" t="s">
        <v>7245</v>
      </c>
      <c r="DU1" s="3" t="s">
        <v>8074</v>
      </c>
      <c r="DV1" s="3" t="s">
        <v>8075</v>
      </c>
      <c r="DW1" s="3" t="s">
        <v>8076</v>
      </c>
      <c r="DX1" s="3" t="s">
        <v>8077</v>
      </c>
      <c r="DY1" s="3" t="s">
        <v>8078</v>
      </c>
      <c r="DZ1" s="3" t="s">
        <v>8079</v>
      </c>
      <c r="EA1" s="3" t="s">
        <v>8701</v>
      </c>
      <c r="EB1" s="3" t="s">
        <v>8702</v>
      </c>
      <c r="EC1" s="3" t="s">
        <v>8703</v>
      </c>
      <c r="ED1" s="3" t="s">
        <v>3360</v>
      </c>
      <c r="EE1" s="3" t="s">
        <v>3361</v>
      </c>
      <c r="EF1" s="3" t="s">
        <v>3362</v>
      </c>
      <c r="EG1" s="3" t="s">
        <v>5650</v>
      </c>
      <c r="EH1" s="3" t="s">
        <v>5651</v>
      </c>
      <c r="EI1" s="3" t="s">
        <v>5652</v>
      </c>
      <c r="EJ1" s="3" t="s">
        <v>5653</v>
      </c>
      <c r="EK1" s="3" t="s">
        <v>5654</v>
      </c>
      <c r="EL1" s="3" t="s">
        <v>5655</v>
      </c>
      <c r="EM1" s="3" t="s">
        <v>6274</v>
      </c>
      <c r="EN1" s="3" t="s">
        <v>6275</v>
      </c>
      <c r="EO1" s="3" t="s">
        <v>6276</v>
      </c>
      <c r="EP1" s="3" t="s">
        <v>6760</v>
      </c>
      <c r="EQ1" s="3" t="s">
        <v>6761</v>
      </c>
      <c r="ER1" s="3" t="s">
        <v>6762</v>
      </c>
      <c r="ES1" s="3" t="s">
        <v>7246</v>
      </c>
      <c r="ET1" s="3" t="s">
        <v>7247</v>
      </c>
      <c r="EU1" s="3" t="s">
        <v>7248</v>
      </c>
      <c r="EV1" s="3" t="s">
        <v>8080</v>
      </c>
      <c r="EW1" s="3" t="s">
        <v>8081</v>
      </c>
      <c r="EX1" s="3" t="s">
        <v>8082</v>
      </c>
      <c r="EY1" s="3" t="s">
        <v>8083</v>
      </c>
      <c r="EZ1" s="3" t="s">
        <v>8084</v>
      </c>
      <c r="FA1" s="3" t="s">
        <v>8085</v>
      </c>
      <c r="FB1" s="3" t="s">
        <v>8704</v>
      </c>
      <c r="FC1" s="3" t="s">
        <v>8705</v>
      </c>
      <c r="FD1" s="3" t="s">
        <v>8706</v>
      </c>
      <c r="FE1" s="3" t="s">
        <v>3363</v>
      </c>
      <c r="FF1" s="3" t="s">
        <v>3364</v>
      </c>
      <c r="FG1" s="3" t="s">
        <v>3365</v>
      </c>
      <c r="FH1" s="3" t="s">
        <v>5656</v>
      </c>
      <c r="FI1" s="3" t="s">
        <v>5657</v>
      </c>
      <c r="FJ1" s="3" t="s">
        <v>5658</v>
      </c>
      <c r="FK1" s="3" t="s">
        <v>5659</v>
      </c>
      <c r="FL1" s="3" t="s">
        <v>5660</v>
      </c>
      <c r="FM1" s="3" t="s">
        <v>5661</v>
      </c>
      <c r="FN1" s="3" t="s">
        <v>6277</v>
      </c>
      <c r="FO1" s="3" t="s">
        <v>6278</v>
      </c>
      <c r="FP1" s="3" t="s">
        <v>6279</v>
      </c>
      <c r="FQ1" s="3" t="s">
        <v>6763</v>
      </c>
      <c r="FR1" s="3" t="s">
        <v>6764</v>
      </c>
      <c r="FS1" s="3" t="s">
        <v>6765</v>
      </c>
      <c r="FT1" s="3" t="s">
        <v>7249</v>
      </c>
      <c r="FU1" s="3" t="s">
        <v>7250</v>
      </c>
      <c r="FV1" s="3" t="s">
        <v>7251</v>
      </c>
      <c r="FW1" s="3" t="s">
        <v>8086</v>
      </c>
      <c r="FX1" s="3" t="s">
        <v>8087</v>
      </c>
      <c r="FY1" s="3" t="s">
        <v>8088</v>
      </c>
      <c r="FZ1" s="3" t="s">
        <v>8089</v>
      </c>
      <c r="GA1" s="3" t="s">
        <v>8090</v>
      </c>
      <c r="GB1" s="3" t="s">
        <v>8091</v>
      </c>
      <c r="GC1" s="3" t="s">
        <v>8707</v>
      </c>
      <c r="GD1" s="3" t="s">
        <v>8708</v>
      </c>
      <c r="GE1" s="3" t="s">
        <v>8709</v>
      </c>
      <c r="GF1" s="3" t="s">
        <v>3366</v>
      </c>
      <c r="GG1" s="3" t="s">
        <v>3367</v>
      </c>
      <c r="GH1" s="3" t="s">
        <v>3368</v>
      </c>
      <c r="GI1" s="3" t="s">
        <v>5662</v>
      </c>
      <c r="GJ1" s="3" t="s">
        <v>5663</v>
      </c>
      <c r="GK1" s="3" t="s">
        <v>5664</v>
      </c>
      <c r="GL1" s="3" t="s">
        <v>5665</v>
      </c>
      <c r="GM1" s="3" t="s">
        <v>5666</v>
      </c>
      <c r="GN1" s="3" t="s">
        <v>5667</v>
      </c>
      <c r="GO1" s="3" t="s">
        <v>6280</v>
      </c>
      <c r="GP1" s="3" t="s">
        <v>6281</v>
      </c>
      <c r="GQ1" s="3" t="s">
        <v>6282</v>
      </c>
      <c r="GR1" s="3" t="s">
        <v>6766</v>
      </c>
      <c r="GS1" s="3" t="s">
        <v>6767</v>
      </c>
      <c r="GT1" s="3" t="s">
        <v>6768</v>
      </c>
      <c r="GU1" s="3" t="s">
        <v>7252</v>
      </c>
      <c r="GV1" s="3" t="s">
        <v>7253</v>
      </c>
      <c r="GW1" s="3" t="s">
        <v>7254</v>
      </c>
      <c r="GX1" s="3" t="s">
        <v>8092</v>
      </c>
      <c r="GY1" s="3" t="s">
        <v>8093</v>
      </c>
      <c r="GZ1" s="3" t="s">
        <v>8094</v>
      </c>
      <c r="HA1" s="3" t="s">
        <v>8095</v>
      </c>
      <c r="HB1" s="3" t="s">
        <v>8096</v>
      </c>
      <c r="HC1" s="3" t="s">
        <v>8097</v>
      </c>
      <c r="HD1" s="3" t="s">
        <v>8710</v>
      </c>
      <c r="HE1" s="3" t="s">
        <v>8711</v>
      </c>
      <c r="HF1" s="3" t="s">
        <v>8712</v>
      </c>
      <c r="HG1" s="3" t="s">
        <v>3369</v>
      </c>
      <c r="HH1" s="3" t="s">
        <v>3370</v>
      </c>
      <c r="HI1" s="3" t="s">
        <v>3371</v>
      </c>
      <c r="HJ1" s="3" t="s">
        <v>5668</v>
      </c>
      <c r="HK1" s="3" t="s">
        <v>5669</v>
      </c>
      <c r="HL1" s="3" t="s">
        <v>5670</v>
      </c>
      <c r="HM1" s="3" t="s">
        <v>5671</v>
      </c>
      <c r="HN1" s="3" t="s">
        <v>5672</v>
      </c>
      <c r="HO1" s="3" t="s">
        <v>5673</v>
      </c>
      <c r="HP1" s="3" t="s">
        <v>6283</v>
      </c>
      <c r="HQ1" s="3" t="s">
        <v>6284</v>
      </c>
      <c r="HR1" s="3" t="s">
        <v>6285</v>
      </c>
      <c r="HS1" s="3" t="s">
        <v>6769</v>
      </c>
      <c r="HT1" s="3" t="s">
        <v>6770</v>
      </c>
      <c r="HU1" s="3" t="s">
        <v>6771</v>
      </c>
      <c r="HV1" s="3" t="s">
        <v>7255</v>
      </c>
      <c r="HW1" s="3" t="s">
        <v>7256</v>
      </c>
      <c r="HX1" s="3" t="s">
        <v>7257</v>
      </c>
      <c r="HY1" s="3" t="s">
        <v>8098</v>
      </c>
      <c r="HZ1" s="3" t="s">
        <v>8099</v>
      </c>
      <c r="IA1" s="3" t="s">
        <v>8100</v>
      </c>
      <c r="IB1" s="3" t="s">
        <v>8101</v>
      </c>
      <c r="IC1" s="3" t="s">
        <v>8102</v>
      </c>
      <c r="ID1" s="3" t="s">
        <v>8103</v>
      </c>
      <c r="IE1" s="3" t="s">
        <v>8713</v>
      </c>
      <c r="IF1" s="3" t="s">
        <v>8714</v>
      </c>
      <c r="IG1" s="3" t="s">
        <v>8715</v>
      </c>
      <c r="IH1" s="3" t="s">
        <v>3372</v>
      </c>
      <c r="II1" s="3" t="s">
        <v>3373</v>
      </c>
      <c r="IJ1" s="3" t="s">
        <v>3374</v>
      </c>
      <c r="IK1" s="3" t="s">
        <v>5674</v>
      </c>
      <c r="IL1" s="3" t="s">
        <v>5675</v>
      </c>
      <c r="IM1" s="3" t="s">
        <v>5676</v>
      </c>
      <c r="IN1" s="3" t="s">
        <v>5677</v>
      </c>
      <c r="IO1" s="3" t="s">
        <v>5678</v>
      </c>
      <c r="IP1" s="3" t="s">
        <v>5679</v>
      </c>
      <c r="IQ1" s="3" t="s">
        <v>6286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3375</v>
      </c>
      <c r="C10" s="8" t="s">
        <v>3376</v>
      </c>
      <c r="D10" s="8" t="s">
        <v>3377</v>
      </c>
      <c r="E10" s="8" t="s">
        <v>3378</v>
      </c>
      <c r="F10" s="8" t="s">
        <v>3379</v>
      </c>
      <c r="G10" s="8" t="s">
        <v>3380</v>
      </c>
      <c r="H10" s="8" t="s">
        <v>3381</v>
      </c>
      <c r="I10" s="8" t="s">
        <v>3382</v>
      </c>
      <c r="J10" s="8" t="s">
        <v>3383</v>
      </c>
      <c r="K10" s="8" t="s">
        <v>3384</v>
      </c>
      <c r="L10" s="8" t="s">
        <v>3385</v>
      </c>
      <c r="M10" s="8" t="s">
        <v>3386</v>
      </c>
      <c r="N10" s="8" t="s">
        <v>3387</v>
      </c>
      <c r="O10" s="8" t="s">
        <v>3388</v>
      </c>
      <c r="P10" s="8" t="s">
        <v>3389</v>
      </c>
      <c r="Q10" s="8" t="s">
        <v>3390</v>
      </c>
      <c r="R10" s="8" t="s">
        <v>3391</v>
      </c>
      <c r="S10" s="8" t="s">
        <v>3392</v>
      </c>
      <c r="T10" s="8" t="s">
        <v>3393</v>
      </c>
      <c r="U10" s="8" t="s">
        <v>3394</v>
      </c>
      <c r="V10" s="8" t="s">
        <v>3395</v>
      </c>
      <c r="W10" s="8" t="s">
        <v>3396</v>
      </c>
      <c r="X10" s="8" t="s">
        <v>3397</v>
      </c>
      <c r="Y10" s="8" t="s">
        <v>3398</v>
      </c>
      <c r="Z10" s="8" t="s">
        <v>3399</v>
      </c>
      <c r="AA10" s="8" t="s">
        <v>3400</v>
      </c>
      <c r="AB10" s="8" t="s">
        <v>3401</v>
      </c>
      <c r="AC10" s="8" t="s">
        <v>3402</v>
      </c>
      <c r="AD10" s="8" t="s">
        <v>3403</v>
      </c>
      <c r="AE10" s="8" t="s">
        <v>3404</v>
      </c>
      <c r="AF10" s="8" t="s">
        <v>3405</v>
      </c>
      <c r="AG10" s="8" t="s">
        <v>3406</v>
      </c>
      <c r="AH10" s="8" t="s">
        <v>3407</v>
      </c>
      <c r="AI10" s="8" t="s">
        <v>3408</v>
      </c>
      <c r="AJ10" s="8" t="s">
        <v>3409</v>
      </c>
      <c r="AK10" s="8" t="s">
        <v>3410</v>
      </c>
      <c r="AL10" s="8" t="s">
        <v>3411</v>
      </c>
      <c r="AM10" s="8" t="s">
        <v>3412</v>
      </c>
      <c r="AN10" s="8" t="s">
        <v>3413</v>
      </c>
      <c r="AO10" s="8" t="s">
        <v>3414</v>
      </c>
      <c r="AP10" s="8" t="s">
        <v>3415</v>
      </c>
      <c r="AQ10" s="8" t="s">
        <v>3416</v>
      </c>
      <c r="AR10" s="8" t="s">
        <v>3417</v>
      </c>
      <c r="AS10" s="8" t="s">
        <v>3418</v>
      </c>
      <c r="AT10" s="8" t="s">
        <v>3419</v>
      </c>
      <c r="AU10" s="8" t="s">
        <v>3420</v>
      </c>
      <c r="AV10" s="8" t="s">
        <v>3421</v>
      </c>
      <c r="AW10" s="8" t="s">
        <v>3422</v>
      </c>
      <c r="AX10" s="8" t="s">
        <v>3423</v>
      </c>
      <c r="AY10" s="8" t="s">
        <v>3424</v>
      </c>
      <c r="AZ10" s="8" t="s">
        <v>3425</v>
      </c>
      <c r="BA10" s="8" t="s">
        <v>3426</v>
      </c>
      <c r="BB10" s="8" t="s">
        <v>3427</v>
      </c>
      <c r="BC10" s="8" t="s">
        <v>3428</v>
      </c>
      <c r="BD10" s="8" t="s">
        <v>3429</v>
      </c>
      <c r="BE10" s="8" t="s">
        <v>3430</v>
      </c>
      <c r="BF10" s="8" t="s">
        <v>3431</v>
      </c>
      <c r="BG10" s="8" t="s">
        <v>3432</v>
      </c>
      <c r="BH10" s="8" t="s">
        <v>3433</v>
      </c>
      <c r="BI10" s="8" t="s">
        <v>3434</v>
      </c>
      <c r="BJ10" s="8" t="s">
        <v>3435</v>
      </c>
      <c r="BK10" s="8" t="s">
        <v>3436</v>
      </c>
      <c r="BL10" s="8" t="s">
        <v>3437</v>
      </c>
      <c r="BM10" s="8" t="s">
        <v>3438</v>
      </c>
      <c r="BN10" s="8" t="s">
        <v>3439</v>
      </c>
      <c r="BO10" s="8" t="s">
        <v>3440</v>
      </c>
      <c r="BP10" s="8" t="s">
        <v>3441</v>
      </c>
      <c r="BQ10" s="8" t="s">
        <v>3442</v>
      </c>
      <c r="BR10" s="8" t="s">
        <v>3443</v>
      </c>
      <c r="BS10" s="8" t="s">
        <v>3444</v>
      </c>
      <c r="BT10" s="8" t="s">
        <v>3445</v>
      </c>
      <c r="BU10" s="8" t="s">
        <v>3446</v>
      </c>
      <c r="BV10" s="8" t="s">
        <v>3447</v>
      </c>
      <c r="BW10" s="8" t="s">
        <v>3448</v>
      </c>
      <c r="BX10" s="8" t="s">
        <v>3449</v>
      </c>
      <c r="BY10" s="8" t="s">
        <v>3450</v>
      </c>
      <c r="BZ10" s="8" t="s">
        <v>3451</v>
      </c>
      <c r="CA10" s="8" t="s">
        <v>3452</v>
      </c>
      <c r="CB10" s="8" t="s">
        <v>3453</v>
      </c>
      <c r="CC10" s="8" t="s">
        <v>3454</v>
      </c>
      <c r="CD10" s="8" t="s">
        <v>3455</v>
      </c>
      <c r="CE10" s="8" t="s">
        <v>3456</v>
      </c>
      <c r="CF10" s="8" t="s">
        <v>3457</v>
      </c>
      <c r="CG10" s="8" t="s">
        <v>3458</v>
      </c>
      <c r="CH10" s="8" t="s">
        <v>3459</v>
      </c>
      <c r="CI10" s="8" t="s">
        <v>3460</v>
      </c>
      <c r="CJ10" s="8" t="s">
        <v>3461</v>
      </c>
      <c r="CK10" s="8" t="s">
        <v>3462</v>
      </c>
      <c r="CL10" s="8" t="s">
        <v>3463</v>
      </c>
      <c r="CM10" s="8" t="s">
        <v>3464</v>
      </c>
      <c r="CN10" s="8" t="s">
        <v>3465</v>
      </c>
      <c r="CO10" s="8" t="s">
        <v>3466</v>
      </c>
      <c r="CP10" s="8" t="s">
        <v>3467</v>
      </c>
      <c r="CQ10" s="8" t="s">
        <v>3468</v>
      </c>
      <c r="CR10" s="8" t="s">
        <v>3469</v>
      </c>
      <c r="CS10" s="8" t="s">
        <v>3470</v>
      </c>
      <c r="CT10" s="8" t="s">
        <v>3471</v>
      </c>
      <c r="CU10" s="8" t="s">
        <v>3472</v>
      </c>
      <c r="CV10" s="8" t="s">
        <v>3473</v>
      </c>
      <c r="CW10" s="8" t="s">
        <v>3474</v>
      </c>
      <c r="CX10" s="8" t="s">
        <v>3475</v>
      </c>
      <c r="CY10" s="8" t="s">
        <v>3476</v>
      </c>
      <c r="CZ10" s="8" t="s">
        <v>3477</v>
      </c>
      <c r="DA10" s="8" t="s">
        <v>3478</v>
      </c>
      <c r="DB10" s="8" t="s">
        <v>3479</v>
      </c>
      <c r="DC10" s="8" t="s">
        <v>3480</v>
      </c>
      <c r="DD10" s="8" t="s">
        <v>3481</v>
      </c>
      <c r="DE10" s="8" t="s">
        <v>3482</v>
      </c>
      <c r="DF10" s="8" t="s">
        <v>3483</v>
      </c>
      <c r="DG10" s="8" t="s">
        <v>3484</v>
      </c>
      <c r="DH10" s="8" t="s">
        <v>3485</v>
      </c>
      <c r="DI10" s="8" t="s">
        <v>3486</v>
      </c>
      <c r="DJ10" s="8" t="s">
        <v>3487</v>
      </c>
      <c r="DK10" s="8" t="s">
        <v>3488</v>
      </c>
      <c r="DL10" s="8" t="s">
        <v>3489</v>
      </c>
      <c r="DM10" s="8" t="s">
        <v>3490</v>
      </c>
      <c r="DN10" s="8" t="s">
        <v>3491</v>
      </c>
      <c r="DO10" s="8" t="s">
        <v>3492</v>
      </c>
      <c r="DP10" s="8" t="s">
        <v>3493</v>
      </c>
      <c r="DQ10" s="8" t="s">
        <v>3494</v>
      </c>
      <c r="DR10" s="8" t="s">
        <v>3495</v>
      </c>
      <c r="DS10" s="8" t="s">
        <v>3496</v>
      </c>
      <c r="DT10" s="8" t="s">
        <v>3497</v>
      </c>
      <c r="DU10" s="8" t="s">
        <v>3498</v>
      </c>
      <c r="DV10" s="8" t="s">
        <v>3499</v>
      </c>
      <c r="DW10" s="8" t="s">
        <v>3500</v>
      </c>
      <c r="DX10" s="8" t="s">
        <v>3501</v>
      </c>
      <c r="DY10" s="8" t="s">
        <v>3502</v>
      </c>
      <c r="DZ10" s="8" t="s">
        <v>3503</v>
      </c>
      <c r="EA10" s="8" t="s">
        <v>3504</v>
      </c>
      <c r="EB10" s="8" t="s">
        <v>3505</v>
      </c>
      <c r="EC10" s="8" t="s">
        <v>3506</v>
      </c>
      <c r="ED10" s="8" t="s">
        <v>3507</v>
      </c>
      <c r="EE10" s="8" t="s">
        <v>3508</v>
      </c>
      <c r="EF10" s="8" t="s">
        <v>3509</v>
      </c>
      <c r="EG10" s="8" t="s">
        <v>3510</v>
      </c>
      <c r="EH10" s="8" t="s">
        <v>3511</v>
      </c>
      <c r="EI10" s="8" t="s">
        <v>3512</v>
      </c>
      <c r="EJ10" s="8" t="s">
        <v>3513</v>
      </c>
      <c r="EK10" s="8" t="s">
        <v>3514</v>
      </c>
      <c r="EL10" s="8" t="s">
        <v>3515</v>
      </c>
      <c r="EM10" s="8" t="s">
        <v>3516</v>
      </c>
      <c r="EN10" s="8" t="s">
        <v>3517</v>
      </c>
      <c r="EO10" s="8" t="s">
        <v>3518</v>
      </c>
      <c r="EP10" s="8" t="s">
        <v>3519</v>
      </c>
      <c r="EQ10" s="8" t="s">
        <v>3520</v>
      </c>
      <c r="ER10" s="8" t="s">
        <v>3521</v>
      </c>
      <c r="ES10" s="8" t="s">
        <v>3522</v>
      </c>
      <c r="ET10" s="8" t="s">
        <v>3523</v>
      </c>
      <c r="EU10" s="8" t="s">
        <v>3524</v>
      </c>
      <c r="EV10" s="8" t="s">
        <v>3525</v>
      </c>
      <c r="EW10" s="8" t="s">
        <v>3526</v>
      </c>
      <c r="EX10" s="8" t="s">
        <v>3527</v>
      </c>
      <c r="EY10" s="8" t="s">
        <v>3528</v>
      </c>
      <c r="EZ10" s="8" t="s">
        <v>3529</v>
      </c>
      <c r="FA10" s="8" t="s">
        <v>3530</v>
      </c>
      <c r="FB10" s="8" t="s">
        <v>3531</v>
      </c>
      <c r="FC10" s="8" t="s">
        <v>3532</v>
      </c>
      <c r="FD10" s="8" t="s">
        <v>3533</v>
      </c>
      <c r="FE10" s="8" t="s">
        <v>3534</v>
      </c>
      <c r="FF10" s="8" t="s">
        <v>3535</v>
      </c>
      <c r="FG10" s="8" t="s">
        <v>3536</v>
      </c>
      <c r="FH10" s="8" t="s">
        <v>3537</v>
      </c>
      <c r="FI10" s="8" t="s">
        <v>3538</v>
      </c>
      <c r="FJ10" s="8" t="s">
        <v>3539</v>
      </c>
      <c r="FK10" s="8" t="s">
        <v>3540</v>
      </c>
      <c r="FL10" s="8" t="s">
        <v>3541</v>
      </c>
      <c r="FM10" s="8" t="s">
        <v>3542</v>
      </c>
      <c r="FN10" s="8" t="s">
        <v>3543</v>
      </c>
      <c r="FO10" s="8" t="s">
        <v>3544</v>
      </c>
      <c r="FP10" s="8" t="s">
        <v>3545</v>
      </c>
      <c r="FQ10" s="8" t="s">
        <v>3546</v>
      </c>
      <c r="FR10" s="8" t="s">
        <v>3547</v>
      </c>
      <c r="FS10" s="8" t="s">
        <v>3548</v>
      </c>
      <c r="FT10" s="8" t="s">
        <v>3549</v>
      </c>
      <c r="FU10" s="8" t="s">
        <v>3550</v>
      </c>
      <c r="FV10" s="8" t="s">
        <v>3551</v>
      </c>
      <c r="FW10" s="8" t="s">
        <v>3552</v>
      </c>
      <c r="FX10" s="8" t="s">
        <v>3553</v>
      </c>
      <c r="FY10" s="8" t="s">
        <v>3554</v>
      </c>
      <c r="FZ10" s="8" t="s">
        <v>3555</v>
      </c>
      <c r="GA10" s="8" t="s">
        <v>3556</v>
      </c>
      <c r="GB10" s="8" t="s">
        <v>3557</v>
      </c>
      <c r="GC10" s="8" t="s">
        <v>3558</v>
      </c>
      <c r="GD10" s="8" t="s">
        <v>3559</v>
      </c>
      <c r="GE10" s="8" t="s">
        <v>3560</v>
      </c>
      <c r="GF10" s="8" t="s">
        <v>3561</v>
      </c>
      <c r="GG10" s="8" t="s">
        <v>3562</v>
      </c>
      <c r="GH10" s="8" t="s">
        <v>3563</v>
      </c>
      <c r="GI10" s="8" t="s">
        <v>3564</v>
      </c>
      <c r="GJ10" s="8" t="s">
        <v>3565</v>
      </c>
      <c r="GK10" s="8" t="s">
        <v>3566</v>
      </c>
      <c r="GL10" s="8" t="s">
        <v>3567</v>
      </c>
      <c r="GM10" s="8" t="s">
        <v>3568</v>
      </c>
      <c r="GN10" s="8" t="s">
        <v>3569</v>
      </c>
      <c r="GO10" s="8" t="s">
        <v>3570</v>
      </c>
      <c r="GP10" s="8" t="s">
        <v>3571</v>
      </c>
      <c r="GQ10" s="8" t="s">
        <v>3572</v>
      </c>
      <c r="GR10" s="8" t="s">
        <v>3573</v>
      </c>
      <c r="GS10" s="8" t="s">
        <v>3574</v>
      </c>
      <c r="GT10" s="8" t="s">
        <v>3575</v>
      </c>
      <c r="GU10" s="8" t="s">
        <v>3576</v>
      </c>
      <c r="GV10" s="8" t="s">
        <v>3577</v>
      </c>
      <c r="GW10" s="8" t="s">
        <v>3578</v>
      </c>
      <c r="GX10" s="8" t="s">
        <v>3579</v>
      </c>
      <c r="GY10" s="8" t="s">
        <v>3580</v>
      </c>
      <c r="GZ10" s="8" t="s">
        <v>3581</v>
      </c>
      <c r="HA10" s="8" t="s">
        <v>3582</v>
      </c>
      <c r="HB10" s="8" t="s">
        <v>3583</v>
      </c>
      <c r="HC10" s="8" t="s">
        <v>3584</v>
      </c>
      <c r="HD10" s="8" t="s">
        <v>3585</v>
      </c>
      <c r="HE10" s="8" t="s">
        <v>3586</v>
      </c>
      <c r="HF10" s="8" t="s">
        <v>3587</v>
      </c>
      <c r="HG10" s="8" t="s">
        <v>3588</v>
      </c>
      <c r="HH10" s="8" t="s">
        <v>3589</v>
      </c>
      <c r="HI10" s="8" t="s">
        <v>3590</v>
      </c>
      <c r="HJ10" s="8" t="s">
        <v>3591</v>
      </c>
      <c r="HK10" s="8" t="s">
        <v>3592</v>
      </c>
      <c r="HL10" s="8" t="s">
        <v>3593</v>
      </c>
      <c r="HM10" s="8" t="s">
        <v>3594</v>
      </c>
      <c r="HN10" s="8" t="s">
        <v>3595</v>
      </c>
      <c r="HO10" s="8" t="s">
        <v>3596</v>
      </c>
      <c r="HP10" s="8" t="s">
        <v>3597</v>
      </c>
      <c r="HQ10" s="8" t="s">
        <v>3598</v>
      </c>
      <c r="HR10" s="8" t="s">
        <v>3599</v>
      </c>
      <c r="HS10" s="8" t="s">
        <v>3600</v>
      </c>
      <c r="HT10" s="8" t="s">
        <v>3601</v>
      </c>
      <c r="HU10" s="8" t="s">
        <v>3602</v>
      </c>
      <c r="HV10" s="8" t="s">
        <v>3603</v>
      </c>
      <c r="HW10" s="8" t="s">
        <v>3604</v>
      </c>
      <c r="HX10" s="8" t="s">
        <v>3605</v>
      </c>
      <c r="HY10" s="8" t="s">
        <v>3606</v>
      </c>
      <c r="HZ10" s="8" t="s">
        <v>3607</v>
      </c>
      <c r="IA10" s="8" t="s">
        <v>3608</v>
      </c>
      <c r="IB10" s="8" t="s">
        <v>3609</v>
      </c>
      <c r="IC10" s="8" t="s">
        <v>3610</v>
      </c>
      <c r="ID10" s="8" t="s">
        <v>3611</v>
      </c>
      <c r="IE10" s="8" t="s">
        <v>3612</v>
      </c>
      <c r="IF10" s="8" t="s">
        <v>3613</v>
      </c>
      <c r="IG10" s="8" t="s">
        <v>3614</v>
      </c>
      <c r="IH10" s="8" t="s">
        <v>3615</v>
      </c>
      <c r="II10" s="8" t="s">
        <v>3616</v>
      </c>
      <c r="IJ10" s="8" t="s">
        <v>3617</v>
      </c>
      <c r="IK10" s="8" t="s">
        <v>3618</v>
      </c>
      <c r="IL10" s="8" t="s">
        <v>3619</v>
      </c>
      <c r="IM10" s="8" t="s">
        <v>3620</v>
      </c>
      <c r="IN10" s="8" t="s">
        <v>3621</v>
      </c>
      <c r="IO10" s="8" t="s">
        <v>3622</v>
      </c>
      <c r="IP10" s="8" t="s">
        <v>3623</v>
      </c>
      <c r="IQ10" s="8" t="s">
        <v>3624</v>
      </c>
    </row>
    <row r="11" spans="1:251">
      <c r="A11" s="10">
        <v>42036</v>
      </c>
      <c r="B11" s="9">
        <v>1.07</v>
      </c>
      <c r="C11" s="9">
        <v>0.85199999999999998</v>
      </c>
      <c r="D11" s="9">
        <v>0.218</v>
      </c>
      <c r="E11" s="9">
        <v>0.76700000000000002</v>
      </c>
      <c r="F11" s="9">
        <v>0.54900000000000004</v>
      </c>
      <c r="G11" s="9">
        <v>0.218</v>
      </c>
      <c r="H11" s="9">
        <v>0.152</v>
      </c>
      <c r="I11" s="9">
        <v>0.152</v>
      </c>
      <c r="J11" s="9">
        <v>0</v>
      </c>
      <c r="K11" s="9">
        <v>0.151</v>
      </c>
      <c r="L11" s="9">
        <v>0.151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0.63300000000000001</v>
      </c>
      <c r="AA11" s="9">
        <v>0.308</v>
      </c>
      <c r="AB11" s="9">
        <v>0.32500000000000001</v>
      </c>
      <c r="AC11" s="9">
        <v>0.63300000000000001</v>
      </c>
      <c r="AD11" s="9">
        <v>0.308</v>
      </c>
      <c r="AE11" s="9">
        <v>0.32500000000000001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0.19800000000000001</v>
      </c>
      <c r="AM11" s="9">
        <v>0.107</v>
      </c>
      <c r="AN11" s="9">
        <v>0.09</v>
      </c>
      <c r="AO11" s="9">
        <v>9.2999999999999999E-2</v>
      </c>
      <c r="AP11" s="9">
        <v>9.2999999999999999E-2</v>
      </c>
      <c r="AQ11" s="9">
        <v>0</v>
      </c>
      <c r="AR11" s="9">
        <v>0.34200000000000003</v>
      </c>
      <c r="AS11" s="9">
        <v>0.107</v>
      </c>
      <c r="AT11" s="9">
        <v>0.23400000000000001</v>
      </c>
      <c r="AU11" s="9">
        <v>0.34200000000000003</v>
      </c>
      <c r="AV11" s="9">
        <v>0.107</v>
      </c>
      <c r="AW11" s="9">
        <v>0.23400000000000001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0.63300000000000001</v>
      </c>
      <c r="CC11" s="9">
        <v>0.308</v>
      </c>
      <c r="CD11" s="9">
        <v>0.32500000000000001</v>
      </c>
      <c r="CE11" s="9">
        <v>0.63300000000000001</v>
      </c>
      <c r="CF11" s="9">
        <v>0.308</v>
      </c>
      <c r="CG11" s="9">
        <v>0.32500000000000001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0.19800000000000001</v>
      </c>
      <c r="CO11" s="9">
        <v>0.107</v>
      </c>
      <c r="CP11" s="9">
        <v>0.09</v>
      </c>
      <c r="CQ11" s="9">
        <v>9.2999999999999999E-2</v>
      </c>
      <c r="CR11" s="9">
        <v>9.2999999999999999E-2</v>
      </c>
      <c r="CS11" s="9">
        <v>0</v>
      </c>
      <c r="CT11" s="9">
        <v>0.34200000000000003</v>
      </c>
      <c r="CU11" s="9">
        <v>0.107</v>
      </c>
      <c r="CV11" s="9">
        <v>0.23400000000000001</v>
      </c>
      <c r="CW11" s="9">
        <v>0.34200000000000003</v>
      </c>
      <c r="CX11" s="9">
        <v>0.107</v>
      </c>
      <c r="CY11" s="9">
        <v>0.23400000000000001</v>
      </c>
      <c r="CZ11" s="9">
        <v>0</v>
      </c>
      <c r="DA11" s="9">
        <v>0</v>
      </c>
      <c r="DB11" s="9">
        <v>0</v>
      </c>
      <c r="DC11" s="9">
        <v>1.4359999999999999</v>
      </c>
      <c r="DD11" s="9">
        <v>0.98899999999999999</v>
      </c>
      <c r="DE11" s="9">
        <v>0.44600000000000001</v>
      </c>
      <c r="DF11" s="9">
        <v>1.4359999999999999</v>
      </c>
      <c r="DG11" s="9">
        <v>0.98899999999999999</v>
      </c>
      <c r="DH11" s="9">
        <v>0.44600000000000001</v>
      </c>
      <c r="DI11" s="9">
        <v>1.087</v>
      </c>
      <c r="DJ11" s="9">
        <v>0.83</v>
      </c>
      <c r="DK11" s="9">
        <v>0.25800000000000001</v>
      </c>
      <c r="DL11" s="9">
        <v>0.189</v>
      </c>
      <c r="DM11" s="9">
        <v>0</v>
      </c>
      <c r="DN11" s="9">
        <v>0.189</v>
      </c>
      <c r="DO11" s="9">
        <v>0.16</v>
      </c>
      <c r="DP11" s="9">
        <v>0.16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1.139</v>
      </c>
      <c r="EE11" s="9">
        <v>0.93600000000000005</v>
      </c>
      <c r="EF11" s="9">
        <v>0.20399999999999999</v>
      </c>
      <c r="EG11" s="9">
        <v>1.139</v>
      </c>
      <c r="EH11" s="9">
        <v>0.93600000000000005</v>
      </c>
      <c r="EI11" s="9">
        <v>0.20399999999999999</v>
      </c>
      <c r="EJ11" s="9">
        <v>8.8999999999999996E-2</v>
      </c>
      <c r="EK11" s="9">
        <v>8.8999999999999996E-2</v>
      </c>
      <c r="EL11" s="9">
        <v>0</v>
      </c>
      <c r="EM11" s="9">
        <v>0.2</v>
      </c>
      <c r="EN11" s="9">
        <v>0.2</v>
      </c>
      <c r="EO11" s="9">
        <v>0</v>
      </c>
      <c r="EP11" s="9">
        <v>0.37</v>
      </c>
      <c r="EQ11" s="9">
        <v>0.37</v>
      </c>
      <c r="ER11" s="9">
        <v>0</v>
      </c>
      <c r="ES11" s="9">
        <v>0.35099999999999998</v>
      </c>
      <c r="ET11" s="9">
        <v>0.14699999999999999</v>
      </c>
      <c r="EU11" s="9">
        <v>0.20399999999999999</v>
      </c>
      <c r="EV11" s="9">
        <v>0.13</v>
      </c>
      <c r="EW11" s="9">
        <v>0.13</v>
      </c>
      <c r="EX11" s="9">
        <v>0</v>
      </c>
      <c r="EY11" s="9">
        <v>0.13</v>
      </c>
      <c r="EZ11" s="9">
        <v>0.13</v>
      </c>
      <c r="FA11" s="9">
        <v>0</v>
      </c>
      <c r="FB11" s="9">
        <v>0</v>
      </c>
      <c r="FC11" s="9">
        <v>0</v>
      </c>
      <c r="FD11" s="9">
        <v>0</v>
      </c>
      <c r="FE11" s="9">
        <v>1.6879999999999999</v>
      </c>
      <c r="FF11" s="9">
        <v>0.56000000000000005</v>
      </c>
      <c r="FG11" s="9">
        <v>1.1279999999999999</v>
      </c>
      <c r="FH11" s="9">
        <v>1.6879999999999999</v>
      </c>
      <c r="FI11" s="9">
        <v>0.56000000000000005</v>
      </c>
      <c r="FJ11" s="9">
        <v>1.1279999999999999</v>
      </c>
      <c r="FK11" s="9">
        <v>0.28000000000000003</v>
      </c>
      <c r="FL11" s="9">
        <v>0</v>
      </c>
      <c r="FM11" s="9">
        <v>0.28000000000000003</v>
      </c>
      <c r="FN11" s="9">
        <v>0</v>
      </c>
      <c r="FO11" s="9">
        <v>0</v>
      </c>
      <c r="FP11" s="9">
        <v>0</v>
      </c>
      <c r="FQ11" s="9">
        <v>0.746</v>
      </c>
      <c r="FR11" s="9">
        <v>0.12</v>
      </c>
      <c r="FS11" s="9">
        <v>0.626</v>
      </c>
      <c r="FT11" s="9">
        <v>0.17199999999999999</v>
      </c>
      <c r="FU11" s="9">
        <v>0.17199999999999999</v>
      </c>
      <c r="FV11" s="9">
        <v>0</v>
      </c>
      <c r="FW11" s="9">
        <v>0.49</v>
      </c>
      <c r="FX11" s="9">
        <v>0.26800000000000002</v>
      </c>
      <c r="FY11" s="9">
        <v>0.222</v>
      </c>
      <c r="FZ11" s="9">
        <v>0.49</v>
      </c>
      <c r="GA11" s="9">
        <v>0.26800000000000002</v>
      </c>
      <c r="GB11" s="9">
        <v>0.222</v>
      </c>
      <c r="GC11" s="9">
        <v>0</v>
      </c>
      <c r="GD11" s="9">
        <v>0</v>
      </c>
      <c r="GE11" s="9">
        <v>0</v>
      </c>
      <c r="GF11" s="9">
        <v>1.1479999999999999</v>
      </c>
      <c r="GG11" s="9">
        <v>0.56599999999999995</v>
      </c>
      <c r="GH11" s="9">
        <v>0.58199999999999996</v>
      </c>
      <c r="GI11" s="9">
        <v>1.1479999999999999</v>
      </c>
      <c r="GJ11" s="9">
        <v>0.56599999999999995</v>
      </c>
      <c r="GK11" s="9">
        <v>0.58199999999999996</v>
      </c>
      <c r="GL11" s="9">
        <v>0.89800000000000002</v>
      </c>
      <c r="GM11" s="9">
        <v>0.56599999999999995</v>
      </c>
      <c r="GN11" s="9">
        <v>0.33200000000000002</v>
      </c>
      <c r="GO11" s="9">
        <v>0.25</v>
      </c>
      <c r="GP11" s="9">
        <v>0</v>
      </c>
      <c r="GQ11" s="9">
        <v>0.25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1.401</v>
      </c>
      <c r="HH11" s="9">
        <v>0.90100000000000002</v>
      </c>
      <c r="HI11" s="9">
        <v>0.501</v>
      </c>
      <c r="HJ11" s="9">
        <v>1.401</v>
      </c>
      <c r="HK11" s="9">
        <v>0.90100000000000002</v>
      </c>
      <c r="HL11" s="9">
        <v>0.501</v>
      </c>
      <c r="HM11" s="9">
        <v>0.49099999999999999</v>
      </c>
      <c r="HN11" s="9">
        <v>0.38800000000000001</v>
      </c>
      <c r="HO11" s="9">
        <v>0.10299999999999999</v>
      </c>
      <c r="HP11" s="9">
        <v>0.189</v>
      </c>
      <c r="HQ11" s="9">
        <v>0</v>
      </c>
      <c r="HR11" s="9">
        <v>0.189</v>
      </c>
      <c r="HS11" s="9">
        <v>0.36099999999999999</v>
      </c>
      <c r="HT11" s="9">
        <v>0.36099999999999999</v>
      </c>
      <c r="HU11" s="9">
        <v>0</v>
      </c>
      <c r="HV11" s="9">
        <v>0.20799999999999999</v>
      </c>
      <c r="HW11" s="9">
        <v>0</v>
      </c>
      <c r="HX11" s="9">
        <v>0.20799999999999999</v>
      </c>
      <c r="HY11" s="9">
        <v>0.152</v>
      </c>
      <c r="HZ11" s="9">
        <v>0.152</v>
      </c>
      <c r="IA11" s="9">
        <v>0</v>
      </c>
      <c r="IB11" s="9">
        <v>0.152</v>
      </c>
      <c r="IC11" s="9">
        <v>0.152</v>
      </c>
      <c r="ID11" s="9">
        <v>0</v>
      </c>
      <c r="IE11" s="9">
        <v>0</v>
      </c>
      <c r="IF11" s="9">
        <v>0</v>
      </c>
      <c r="IG11" s="9">
        <v>0</v>
      </c>
      <c r="IH11" s="9">
        <v>0.371</v>
      </c>
      <c r="II11" s="9">
        <v>0.2</v>
      </c>
      <c r="IJ11" s="9">
        <v>0.17100000000000001</v>
      </c>
      <c r="IK11" s="9">
        <v>0.371</v>
      </c>
      <c r="IL11" s="9">
        <v>0.2</v>
      </c>
      <c r="IM11" s="9">
        <v>0.17100000000000001</v>
      </c>
      <c r="IN11" s="9">
        <v>0</v>
      </c>
      <c r="IO11" s="9">
        <v>0</v>
      </c>
      <c r="IP11" s="9">
        <v>0</v>
      </c>
      <c r="IQ11" s="9">
        <v>0.371</v>
      </c>
    </row>
    <row r="12" spans="1:251">
      <c r="A12" s="10">
        <v>42401</v>
      </c>
      <c r="B12" s="9">
        <v>1.1459999999999999</v>
      </c>
      <c r="C12" s="9">
        <v>0.47</v>
      </c>
      <c r="D12" s="9">
        <v>0.67600000000000005</v>
      </c>
      <c r="E12" s="9">
        <v>0.68799999999999994</v>
      </c>
      <c r="F12" s="9">
        <v>0.47</v>
      </c>
      <c r="G12" s="9">
        <v>0.218</v>
      </c>
      <c r="H12" s="9">
        <v>0.45800000000000002</v>
      </c>
      <c r="I12" s="9">
        <v>0</v>
      </c>
      <c r="J12" s="9">
        <v>0.45800000000000002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0.78100000000000003</v>
      </c>
      <c r="AA12" s="9">
        <v>0.441</v>
      </c>
      <c r="AB12" s="9">
        <v>0.34</v>
      </c>
      <c r="AC12" s="9">
        <v>0.628</v>
      </c>
      <c r="AD12" s="9">
        <v>0.28699999999999998</v>
      </c>
      <c r="AE12" s="9">
        <v>0.34</v>
      </c>
      <c r="AF12" s="9">
        <v>0.09</v>
      </c>
      <c r="AG12" s="9">
        <v>0</v>
      </c>
      <c r="AH12" s="9">
        <v>0.09</v>
      </c>
      <c r="AI12" s="9">
        <v>0.14699999999999999</v>
      </c>
      <c r="AJ12" s="9">
        <v>0</v>
      </c>
      <c r="AK12" s="9">
        <v>0.14699999999999999</v>
      </c>
      <c r="AL12" s="9">
        <v>0.10299999999999999</v>
      </c>
      <c r="AM12" s="9">
        <v>0</v>
      </c>
      <c r="AN12" s="9">
        <v>0.10299999999999999</v>
      </c>
      <c r="AO12" s="9">
        <v>0.28699999999999998</v>
      </c>
      <c r="AP12" s="9">
        <v>0.28699999999999998</v>
      </c>
      <c r="AQ12" s="9">
        <v>0</v>
      </c>
      <c r="AR12" s="9">
        <v>0.153</v>
      </c>
      <c r="AS12" s="9">
        <v>0.153</v>
      </c>
      <c r="AT12" s="9">
        <v>0</v>
      </c>
      <c r="AU12" s="9">
        <v>0</v>
      </c>
      <c r="AV12" s="9">
        <v>0</v>
      </c>
      <c r="AW12" s="9">
        <v>0</v>
      </c>
      <c r="AX12" s="9">
        <v>0.153</v>
      </c>
      <c r="AY12" s="9">
        <v>0.153</v>
      </c>
      <c r="AZ12" s="9">
        <v>0</v>
      </c>
      <c r="BA12" s="9">
        <v>0.09</v>
      </c>
      <c r="BB12" s="9">
        <v>0</v>
      </c>
      <c r="BC12" s="9">
        <v>0.09</v>
      </c>
      <c r="BD12" s="9">
        <v>0.09</v>
      </c>
      <c r="BE12" s="9">
        <v>0</v>
      </c>
      <c r="BF12" s="9">
        <v>0.09</v>
      </c>
      <c r="BG12" s="9">
        <v>0.09</v>
      </c>
      <c r="BH12" s="9">
        <v>0</v>
      </c>
      <c r="BI12" s="9">
        <v>0.09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0.69099999999999995</v>
      </c>
      <c r="CC12" s="9">
        <v>0.441</v>
      </c>
      <c r="CD12" s="9">
        <v>0.25</v>
      </c>
      <c r="CE12" s="9">
        <v>0.53700000000000003</v>
      </c>
      <c r="CF12" s="9">
        <v>0.28699999999999998</v>
      </c>
      <c r="CG12" s="9">
        <v>0.25</v>
      </c>
      <c r="CH12" s="9">
        <v>0</v>
      </c>
      <c r="CI12" s="9">
        <v>0</v>
      </c>
      <c r="CJ12" s="9">
        <v>0</v>
      </c>
      <c r="CK12" s="9">
        <v>0.14699999999999999</v>
      </c>
      <c r="CL12" s="9">
        <v>0</v>
      </c>
      <c r="CM12" s="9">
        <v>0.14699999999999999</v>
      </c>
      <c r="CN12" s="9">
        <v>0.10299999999999999</v>
      </c>
      <c r="CO12" s="9">
        <v>0</v>
      </c>
      <c r="CP12" s="9">
        <v>0.10299999999999999</v>
      </c>
      <c r="CQ12" s="9">
        <v>0.28699999999999998</v>
      </c>
      <c r="CR12" s="9">
        <v>0.28699999999999998</v>
      </c>
      <c r="CS12" s="9">
        <v>0</v>
      </c>
      <c r="CT12" s="9">
        <v>0.153</v>
      </c>
      <c r="CU12" s="9">
        <v>0.153</v>
      </c>
      <c r="CV12" s="9">
        <v>0</v>
      </c>
      <c r="CW12" s="9">
        <v>0</v>
      </c>
      <c r="CX12" s="9">
        <v>0</v>
      </c>
      <c r="CY12" s="9">
        <v>0</v>
      </c>
      <c r="CZ12" s="9">
        <v>0.153</v>
      </c>
      <c r="DA12" s="9">
        <v>0.153</v>
      </c>
      <c r="DB12" s="9">
        <v>0</v>
      </c>
      <c r="DC12" s="9">
        <v>1.623</v>
      </c>
      <c r="DD12" s="9">
        <v>0.75</v>
      </c>
      <c r="DE12" s="9">
        <v>0.872</v>
      </c>
      <c r="DF12" s="9">
        <v>1.623</v>
      </c>
      <c r="DG12" s="9">
        <v>0.75</v>
      </c>
      <c r="DH12" s="9">
        <v>0.872</v>
      </c>
      <c r="DI12" s="9">
        <v>0.90300000000000002</v>
      </c>
      <c r="DJ12" s="9">
        <v>0.59699999999999998</v>
      </c>
      <c r="DK12" s="9">
        <v>0.30599999999999999</v>
      </c>
      <c r="DL12" s="9">
        <v>0.42899999999999999</v>
      </c>
      <c r="DM12" s="9">
        <v>0.154</v>
      </c>
      <c r="DN12" s="9">
        <v>0.27600000000000002</v>
      </c>
      <c r="DO12" s="9">
        <v>0.17100000000000001</v>
      </c>
      <c r="DP12" s="9">
        <v>0</v>
      </c>
      <c r="DQ12" s="9">
        <v>0.17100000000000001</v>
      </c>
      <c r="DR12" s="9">
        <v>0</v>
      </c>
      <c r="DS12" s="9">
        <v>0</v>
      </c>
      <c r="DT12" s="9">
        <v>0</v>
      </c>
      <c r="DU12" s="9">
        <v>0.12</v>
      </c>
      <c r="DV12" s="9">
        <v>0</v>
      </c>
      <c r="DW12" s="9">
        <v>0.12</v>
      </c>
      <c r="DX12" s="9">
        <v>0.12</v>
      </c>
      <c r="DY12" s="9">
        <v>0</v>
      </c>
      <c r="DZ12" s="9">
        <v>0.12</v>
      </c>
      <c r="EA12" s="9">
        <v>0</v>
      </c>
      <c r="EB12" s="9">
        <v>0</v>
      </c>
      <c r="EC12" s="9">
        <v>0</v>
      </c>
      <c r="ED12" s="9">
        <v>1.6419999999999999</v>
      </c>
      <c r="EE12" s="9">
        <v>1.0680000000000001</v>
      </c>
      <c r="EF12" s="9">
        <v>0.57399999999999995</v>
      </c>
      <c r="EG12" s="9">
        <v>1.6419999999999999</v>
      </c>
      <c r="EH12" s="9">
        <v>1.0680000000000001</v>
      </c>
      <c r="EI12" s="9">
        <v>0.57399999999999995</v>
      </c>
      <c r="EJ12" s="9">
        <v>0.56899999999999995</v>
      </c>
      <c r="EK12" s="9">
        <v>0.36299999999999999</v>
      </c>
      <c r="EL12" s="9">
        <v>0.20599999999999999</v>
      </c>
      <c r="EM12" s="9">
        <v>0</v>
      </c>
      <c r="EN12" s="9">
        <v>0</v>
      </c>
      <c r="EO12" s="9">
        <v>0</v>
      </c>
      <c r="EP12" s="9">
        <v>0.55200000000000005</v>
      </c>
      <c r="EQ12" s="9">
        <v>0.184</v>
      </c>
      <c r="ER12" s="9">
        <v>0.36799999999999999</v>
      </c>
      <c r="ES12" s="9">
        <v>0.40899999999999997</v>
      </c>
      <c r="ET12" s="9">
        <v>0.40899999999999997</v>
      </c>
      <c r="EU12" s="9">
        <v>0</v>
      </c>
      <c r="EV12" s="9">
        <v>0.112</v>
      </c>
      <c r="EW12" s="9">
        <v>0.112</v>
      </c>
      <c r="EX12" s="9">
        <v>0</v>
      </c>
      <c r="EY12" s="9">
        <v>0.112</v>
      </c>
      <c r="EZ12" s="9">
        <v>0.112</v>
      </c>
      <c r="FA12" s="9">
        <v>0</v>
      </c>
      <c r="FB12" s="9">
        <v>0</v>
      </c>
      <c r="FC12" s="9">
        <v>0</v>
      </c>
      <c r="FD12" s="9">
        <v>0</v>
      </c>
      <c r="FE12" s="9">
        <v>1.5069999999999999</v>
      </c>
      <c r="FF12" s="9">
        <v>1.1879999999999999</v>
      </c>
      <c r="FG12" s="9">
        <v>0.31900000000000001</v>
      </c>
      <c r="FH12" s="9">
        <v>1.238</v>
      </c>
      <c r="FI12" s="9">
        <v>1.117</v>
      </c>
      <c r="FJ12" s="9">
        <v>0.122</v>
      </c>
      <c r="FK12" s="9">
        <v>0.115</v>
      </c>
      <c r="FL12" s="9">
        <v>0.115</v>
      </c>
      <c r="FM12" s="9">
        <v>0</v>
      </c>
      <c r="FN12" s="9">
        <v>0.3</v>
      </c>
      <c r="FO12" s="9">
        <v>0.3</v>
      </c>
      <c r="FP12" s="9">
        <v>0</v>
      </c>
      <c r="FQ12" s="9">
        <v>0</v>
      </c>
      <c r="FR12" s="9">
        <v>0</v>
      </c>
      <c r="FS12" s="9">
        <v>0</v>
      </c>
      <c r="FT12" s="9">
        <v>0.66300000000000003</v>
      </c>
      <c r="FU12" s="9">
        <v>0.54100000000000004</v>
      </c>
      <c r="FV12" s="9">
        <v>0.122</v>
      </c>
      <c r="FW12" s="9">
        <v>0.42899999999999999</v>
      </c>
      <c r="FX12" s="9">
        <v>0.23200000000000001</v>
      </c>
      <c r="FY12" s="9">
        <v>0.19700000000000001</v>
      </c>
      <c r="FZ12" s="9">
        <v>0.161</v>
      </c>
      <c r="GA12" s="9">
        <v>0.161</v>
      </c>
      <c r="GB12" s="9">
        <v>0</v>
      </c>
      <c r="GC12" s="9">
        <v>0.26900000000000002</v>
      </c>
      <c r="GD12" s="9">
        <v>7.0999999999999994E-2</v>
      </c>
      <c r="GE12" s="9">
        <v>0.19700000000000001</v>
      </c>
      <c r="GF12" s="9">
        <v>1.6990000000000001</v>
      </c>
      <c r="GG12" s="9">
        <v>1.254</v>
      </c>
      <c r="GH12" s="9">
        <v>0.44500000000000001</v>
      </c>
      <c r="GI12" s="9">
        <v>1.6990000000000001</v>
      </c>
      <c r="GJ12" s="9">
        <v>1.254</v>
      </c>
      <c r="GK12" s="9">
        <v>0.44500000000000001</v>
      </c>
      <c r="GL12" s="9">
        <v>0.61799999999999999</v>
      </c>
      <c r="GM12" s="9">
        <v>0.49199999999999999</v>
      </c>
      <c r="GN12" s="9">
        <v>0.125</v>
      </c>
      <c r="GO12" s="9">
        <v>0.307</v>
      </c>
      <c r="GP12" s="9">
        <v>0.307</v>
      </c>
      <c r="GQ12" s="9">
        <v>0</v>
      </c>
      <c r="GR12" s="9">
        <v>0.48799999999999999</v>
      </c>
      <c r="GS12" s="9">
        <v>0.16900000000000001</v>
      </c>
      <c r="GT12" s="9">
        <v>0.32</v>
      </c>
      <c r="GU12" s="9">
        <v>0.28499999999999998</v>
      </c>
      <c r="GV12" s="9">
        <v>0.28499999999999998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2.109</v>
      </c>
      <c r="HH12" s="9">
        <v>1.351</v>
      </c>
      <c r="HI12" s="9">
        <v>0.75800000000000001</v>
      </c>
      <c r="HJ12" s="9">
        <v>2.109</v>
      </c>
      <c r="HK12" s="9">
        <v>1.351</v>
      </c>
      <c r="HL12" s="9">
        <v>0.75800000000000001</v>
      </c>
      <c r="HM12" s="9">
        <v>0.67200000000000004</v>
      </c>
      <c r="HN12" s="9">
        <v>0.42699999999999999</v>
      </c>
      <c r="HO12" s="9">
        <v>0.245</v>
      </c>
      <c r="HP12" s="9">
        <v>0.28100000000000003</v>
      </c>
      <c r="HQ12" s="9">
        <v>0.15</v>
      </c>
      <c r="HR12" s="9">
        <v>0.13100000000000001</v>
      </c>
      <c r="HS12" s="9">
        <v>0.44900000000000001</v>
      </c>
      <c r="HT12" s="9">
        <v>0.27500000000000002</v>
      </c>
      <c r="HU12" s="9">
        <v>0.17399999999999999</v>
      </c>
      <c r="HV12" s="9">
        <v>0.47299999999999998</v>
      </c>
      <c r="HW12" s="9">
        <v>0.26500000000000001</v>
      </c>
      <c r="HX12" s="9">
        <v>0.20799999999999999</v>
      </c>
      <c r="HY12" s="9">
        <v>0.23400000000000001</v>
      </c>
      <c r="HZ12" s="9">
        <v>0.23400000000000001</v>
      </c>
      <c r="IA12" s="9">
        <v>0</v>
      </c>
      <c r="IB12" s="9">
        <v>0.23400000000000001</v>
      </c>
      <c r="IC12" s="9">
        <v>0.23400000000000001</v>
      </c>
      <c r="ID12" s="9">
        <v>0</v>
      </c>
      <c r="IE12" s="9">
        <v>0</v>
      </c>
      <c r="IF12" s="9">
        <v>0</v>
      </c>
      <c r="IG12" s="9">
        <v>0</v>
      </c>
      <c r="IH12" s="9">
        <v>0.223</v>
      </c>
      <c r="II12" s="9">
        <v>0</v>
      </c>
      <c r="IJ12" s="9">
        <v>0.223</v>
      </c>
      <c r="IK12" s="9">
        <v>0.223</v>
      </c>
      <c r="IL12" s="9">
        <v>0</v>
      </c>
      <c r="IM12" s="9">
        <v>0.223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1.179</v>
      </c>
      <c r="C13" s="9">
        <v>0.42799999999999999</v>
      </c>
      <c r="D13" s="9">
        <v>0.752</v>
      </c>
      <c r="E13" s="9">
        <v>0.16</v>
      </c>
      <c r="F13" s="9">
        <v>0</v>
      </c>
      <c r="G13" s="9">
        <v>0.16</v>
      </c>
      <c r="H13" s="9">
        <v>0.315</v>
      </c>
      <c r="I13" s="9">
        <v>0.315</v>
      </c>
      <c r="J13" s="9">
        <v>0</v>
      </c>
      <c r="K13" s="9">
        <v>0.249</v>
      </c>
      <c r="L13" s="9">
        <v>0</v>
      </c>
      <c r="M13" s="9">
        <v>0.249</v>
      </c>
      <c r="N13" s="9">
        <v>0.27700000000000002</v>
      </c>
      <c r="O13" s="9">
        <v>0.112</v>
      </c>
      <c r="P13" s="9">
        <v>0.16500000000000001</v>
      </c>
      <c r="Q13" s="9">
        <v>0.17799999999999999</v>
      </c>
      <c r="R13" s="9">
        <v>0</v>
      </c>
      <c r="S13" s="9">
        <v>0.17799999999999999</v>
      </c>
      <c r="T13" s="9">
        <v>0.17799999999999999</v>
      </c>
      <c r="U13" s="9">
        <v>0</v>
      </c>
      <c r="V13" s="9">
        <v>0.17799999999999999</v>
      </c>
      <c r="W13" s="9">
        <v>0</v>
      </c>
      <c r="X13" s="9">
        <v>0</v>
      </c>
      <c r="Y13" s="9">
        <v>0</v>
      </c>
      <c r="Z13" s="9">
        <v>0.34100000000000003</v>
      </c>
      <c r="AA13" s="9">
        <v>9.6000000000000002E-2</v>
      </c>
      <c r="AB13" s="9">
        <v>0.24399999999999999</v>
      </c>
      <c r="AC13" s="9">
        <v>0.34100000000000003</v>
      </c>
      <c r="AD13" s="9">
        <v>9.6000000000000002E-2</v>
      </c>
      <c r="AE13" s="9">
        <v>0.24399999999999999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0.34100000000000003</v>
      </c>
      <c r="AS13" s="9">
        <v>9.6000000000000002E-2</v>
      </c>
      <c r="AT13" s="9">
        <v>0.24399999999999999</v>
      </c>
      <c r="AU13" s="9">
        <v>0.34100000000000003</v>
      </c>
      <c r="AV13" s="9">
        <v>9.6000000000000002E-2</v>
      </c>
      <c r="AW13" s="9">
        <v>0.24399999999999999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0.34100000000000003</v>
      </c>
      <c r="CC13" s="9">
        <v>9.6000000000000002E-2</v>
      </c>
      <c r="CD13" s="9">
        <v>0.24399999999999999</v>
      </c>
      <c r="CE13" s="9">
        <v>0.34100000000000003</v>
      </c>
      <c r="CF13" s="9">
        <v>9.6000000000000002E-2</v>
      </c>
      <c r="CG13" s="9">
        <v>0.24399999999999999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0.34100000000000003</v>
      </c>
      <c r="CU13" s="9">
        <v>9.6000000000000002E-2</v>
      </c>
      <c r="CV13" s="9">
        <v>0.24399999999999999</v>
      </c>
      <c r="CW13" s="9">
        <v>0.34100000000000003</v>
      </c>
      <c r="CX13" s="9">
        <v>9.6000000000000002E-2</v>
      </c>
      <c r="CY13" s="9">
        <v>0.24399999999999999</v>
      </c>
      <c r="CZ13" s="9">
        <v>0</v>
      </c>
      <c r="DA13" s="9">
        <v>0</v>
      </c>
      <c r="DB13" s="9">
        <v>0</v>
      </c>
      <c r="DC13" s="9">
        <v>1.42</v>
      </c>
      <c r="DD13" s="9">
        <v>1.1639999999999999</v>
      </c>
      <c r="DE13" s="9">
        <v>0.25600000000000001</v>
      </c>
      <c r="DF13" s="9">
        <v>1.42</v>
      </c>
      <c r="DG13" s="9">
        <v>1.1639999999999999</v>
      </c>
      <c r="DH13" s="9">
        <v>0.25600000000000001</v>
      </c>
      <c r="DI13" s="9">
        <v>0.95899999999999996</v>
      </c>
      <c r="DJ13" s="9">
        <v>0.85299999999999998</v>
      </c>
      <c r="DK13" s="9">
        <v>0.105</v>
      </c>
      <c r="DL13" s="9">
        <v>0.311</v>
      </c>
      <c r="DM13" s="9">
        <v>0.311</v>
      </c>
      <c r="DN13" s="9">
        <v>0</v>
      </c>
      <c r="DO13" s="9">
        <v>0.151</v>
      </c>
      <c r="DP13" s="9">
        <v>0</v>
      </c>
      <c r="DQ13" s="9">
        <v>0.151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1.758</v>
      </c>
      <c r="EE13" s="9">
        <v>1.2829999999999999</v>
      </c>
      <c r="EF13" s="9">
        <v>0.47499999999999998</v>
      </c>
      <c r="EG13" s="9">
        <v>1.758</v>
      </c>
      <c r="EH13" s="9">
        <v>1.2829999999999999</v>
      </c>
      <c r="EI13" s="9">
        <v>0.47499999999999998</v>
      </c>
      <c r="EJ13" s="9">
        <v>0.90900000000000003</v>
      </c>
      <c r="EK13" s="9">
        <v>0.68300000000000005</v>
      </c>
      <c r="EL13" s="9">
        <v>0.22600000000000001</v>
      </c>
      <c r="EM13" s="9">
        <v>0.105</v>
      </c>
      <c r="EN13" s="9">
        <v>0</v>
      </c>
      <c r="EO13" s="9">
        <v>0.105</v>
      </c>
      <c r="EP13" s="9">
        <v>0.10100000000000001</v>
      </c>
      <c r="EQ13" s="9">
        <v>0.10100000000000001</v>
      </c>
      <c r="ER13" s="9">
        <v>0</v>
      </c>
      <c r="ES13" s="9">
        <v>0.14399999999999999</v>
      </c>
      <c r="ET13" s="9">
        <v>0</v>
      </c>
      <c r="EU13" s="9">
        <v>0.14399999999999999</v>
      </c>
      <c r="EV13" s="9">
        <v>0.499</v>
      </c>
      <c r="EW13" s="9">
        <v>0.499</v>
      </c>
      <c r="EX13" s="9">
        <v>0</v>
      </c>
      <c r="EY13" s="9">
        <v>0.499</v>
      </c>
      <c r="EZ13" s="9">
        <v>0.499</v>
      </c>
      <c r="FA13" s="9">
        <v>0</v>
      </c>
      <c r="FB13" s="9">
        <v>0</v>
      </c>
      <c r="FC13" s="9">
        <v>0</v>
      </c>
      <c r="FD13" s="9">
        <v>0</v>
      </c>
      <c r="FE13" s="9">
        <v>1.4139999999999999</v>
      </c>
      <c r="FF13" s="9">
        <v>0.54800000000000004</v>
      </c>
      <c r="FG13" s="9">
        <v>0.86599999999999999</v>
      </c>
      <c r="FH13" s="9">
        <v>1.4139999999999999</v>
      </c>
      <c r="FI13" s="9">
        <v>0.54800000000000004</v>
      </c>
      <c r="FJ13" s="9">
        <v>0.86599999999999999</v>
      </c>
      <c r="FK13" s="9">
        <v>0.35799999999999998</v>
      </c>
      <c r="FL13" s="9">
        <v>0.19400000000000001</v>
      </c>
      <c r="FM13" s="9">
        <v>0.16400000000000001</v>
      </c>
      <c r="FN13" s="9">
        <v>0.38500000000000001</v>
      </c>
      <c r="FO13" s="9">
        <v>0.13900000000000001</v>
      </c>
      <c r="FP13" s="9">
        <v>0.246</v>
      </c>
      <c r="FQ13" s="9">
        <v>0</v>
      </c>
      <c r="FR13" s="9">
        <v>0</v>
      </c>
      <c r="FS13" s="9">
        <v>0</v>
      </c>
      <c r="FT13" s="9">
        <v>0.45600000000000002</v>
      </c>
      <c r="FU13" s="9">
        <v>0</v>
      </c>
      <c r="FV13" s="9">
        <v>0.45600000000000002</v>
      </c>
      <c r="FW13" s="9">
        <v>0.215</v>
      </c>
      <c r="FX13" s="9">
        <v>0.215</v>
      </c>
      <c r="FY13" s="9">
        <v>0</v>
      </c>
      <c r="FZ13" s="9">
        <v>0.215</v>
      </c>
      <c r="GA13" s="9">
        <v>0.215</v>
      </c>
      <c r="GB13" s="9">
        <v>0</v>
      </c>
      <c r="GC13" s="9">
        <v>0</v>
      </c>
      <c r="GD13" s="9">
        <v>0</v>
      </c>
      <c r="GE13" s="9">
        <v>0</v>
      </c>
      <c r="GF13" s="9">
        <v>1.0629999999999999</v>
      </c>
      <c r="GG13" s="9">
        <v>0.64400000000000002</v>
      </c>
      <c r="GH13" s="9">
        <v>0.41899999999999998</v>
      </c>
      <c r="GI13" s="9">
        <v>1.0629999999999999</v>
      </c>
      <c r="GJ13" s="9">
        <v>0.64400000000000002</v>
      </c>
      <c r="GK13" s="9">
        <v>0.41899999999999998</v>
      </c>
      <c r="GL13" s="9">
        <v>0.55200000000000005</v>
      </c>
      <c r="GM13" s="9">
        <v>0.13300000000000001</v>
      </c>
      <c r="GN13" s="9">
        <v>0.41899999999999998</v>
      </c>
      <c r="GO13" s="9">
        <v>0.38100000000000001</v>
      </c>
      <c r="GP13" s="9">
        <v>0.38100000000000001</v>
      </c>
      <c r="GQ13" s="9">
        <v>0</v>
      </c>
      <c r="GR13" s="9">
        <v>0.13</v>
      </c>
      <c r="GS13" s="9">
        <v>0.13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0.58099999999999996</v>
      </c>
      <c r="HH13" s="9">
        <v>0.17399999999999999</v>
      </c>
      <c r="HI13" s="9">
        <v>0.40699999999999997</v>
      </c>
      <c r="HJ13" s="9">
        <v>0.58099999999999996</v>
      </c>
      <c r="HK13" s="9">
        <v>0.17399999999999999</v>
      </c>
      <c r="HL13" s="9">
        <v>0.40699999999999997</v>
      </c>
      <c r="HM13" s="9">
        <v>0</v>
      </c>
      <c r="HN13" s="9">
        <v>0</v>
      </c>
      <c r="HO13" s="9">
        <v>0</v>
      </c>
      <c r="HP13" s="9">
        <v>0.44800000000000001</v>
      </c>
      <c r="HQ13" s="9">
        <v>0.17399999999999999</v>
      </c>
      <c r="HR13" s="9">
        <v>0.27400000000000002</v>
      </c>
      <c r="HS13" s="9">
        <v>0</v>
      </c>
      <c r="HT13" s="9">
        <v>0</v>
      </c>
      <c r="HU13" s="9">
        <v>0</v>
      </c>
      <c r="HV13" s="9">
        <v>0.13300000000000001</v>
      </c>
      <c r="HW13" s="9">
        <v>0</v>
      </c>
      <c r="HX13" s="9">
        <v>0.13300000000000001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1.016</v>
      </c>
      <c r="C14" s="9">
        <v>0.60099999999999998</v>
      </c>
      <c r="D14" s="9">
        <v>0.41499999999999998</v>
      </c>
      <c r="E14" s="9">
        <v>0.186</v>
      </c>
      <c r="F14" s="9">
        <v>0.186</v>
      </c>
      <c r="G14" s="9">
        <v>0</v>
      </c>
      <c r="H14" s="9">
        <v>0.40100000000000002</v>
      </c>
      <c r="I14" s="9">
        <v>0.14699999999999999</v>
      </c>
      <c r="J14" s="9">
        <v>0.254</v>
      </c>
      <c r="K14" s="9">
        <v>0.20399999999999999</v>
      </c>
      <c r="L14" s="9">
        <v>0.126</v>
      </c>
      <c r="M14" s="9">
        <v>7.8E-2</v>
      </c>
      <c r="N14" s="9">
        <v>0.14199999999999999</v>
      </c>
      <c r="O14" s="9">
        <v>0.14199999999999999</v>
      </c>
      <c r="P14" s="9">
        <v>0</v>
      </c>
      <c r="Q14" s="9">
        <v>8.4000000000000005E-2</v>
      </c>
      <c r="R14" s="9">
        <v>0</v>
      </c>
      <c r="S14" s="9">
        <v>8.4000000000000005E-2</v>
      </c>
      <c r="T14" s="9">
        <v>8.4000000000000005E-2</v>
      </c>
      <c r="U14" s="9">
        <v>0</v>
      </c>
      <c r="V14" s="9">
        <v>8.4000000000000005E-2</v>
      </c>
      <c r="W14" s="9">
        <v>0</v>
      </c>
      <c r="X14" s="9">
        <v>0</v>
      </c>
      <c r="Y14" s="9">
        <v>0</v>
      </c>
      <c r="Z14" s="9">
        <v>0.34200000000000003</v>
      </c>
      <c r="AA14" s="9">
        <v>0.27500000000000002</v>
      </c>
      <c r="AB14" s="9">
        <v>6.8000000000000005E-2</v>
      </c>
      <c r="AC14" s="9">
        <v>0.34200000000000003</v>
      </c>
      <c r="AD14" s="9">
        <v>0.27500000000000002</v>
      </c>
      <c r="AE14" s="9">
        <v>6.8000000000000005E-2</v>
      </c>
      <c r="AF14" s="9">
        <v>0.14000000000000001</v>
      </c>
      <c r="AG14" s="9">
        <v>0.14000000000000001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0.20300000000000001</v>
      </c>
      <c r="AP14" s="9">
        <v>0.13500000000000001</v>
      </c>
      <c r="AQ14" s="9">
        <v>6.8000000000000005E-2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0.14000000000000001</v>
      </c>
      <c r="BB14" s="9">
        <v>0.14000000000000001</v>
      </c>
      <c r="BC14" s="9">
        <v>0</v>
      </c>
      <c r="BD14" s="9">
        <v>0.14000000000000001</v>
      </c>
      <c r="BE14" s="9">
        <v>0.14000000000000001</v>
      </c>
      <c r="BF14" s="9">
        <v>0</v>
      </c>
      <c r="BG14" s="9">
        <v>0.14000000000000001</v>
      </c>
      <c r="BH14" s="9">
        <v>0.14000000000000001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0.20300000000000001</v>
      </c>
      <c r="CC14" s="9">
        <v>0.13500000000000001</v>
      </c>
      <c r="CD14" s="9">
        <v>6.8000000000000005E-2</v>
      </c>
      <c r="CE14" s="9">
        <v>0.20300000000000001</v>
      </c>
      <c r="CF14" s="9">
        <v>0.13500000000000001</v>
      </c>
      <c r="CG14" s="9">
        <v>6.8000000000000005E-2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0.20300000000000001</v>
      </c>
      <c r="CR14" s="9">
        <v>0.13500000000000001</v>
      </c>
      <c r="CS14" s="9">
        <v>6.8000000000000005E-2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2.125</v>
      </c>
      <c r="DD14" s="9">
        <v>1.22</v>
      </c>
      <c r="DE14" s="9">
        <v>0.90500000000000003</v>
      </c>
      <c r="DF14" s="9">
        <v>2.125</v>
      </c>
      <c r="DG14" s="9">
        <v>1.22</v>
      </c>
      <c r="DH14" s="9">
        <v>0.90500000000000003</v>
      </c>
      <c r="DI14" s="9">
        <v>1.6579999999999999</v>
      </c>
      <c r="DJ14" s="9">
        <v>1.077</v>
      </c>
      <c r="DK14" s="9">
        <v>0.58099999999999996</v>
      </c>
      <c r="DL14" s="9">
        <v>0.26100000000000001</v>
      </c>
      <c r="DM14" s="9">
        <v>0.14299999999999999</v>
      </c>
      <c r="DN14" s="9">
        <v>0.11799999999999999</v>
      </c>
      <c r="DO14" s="9">
        <v>0.115</v>
      </c>
      <c r="DP14" s="9">
        <v>0</v>
      </c>
      <c r="DQ14" s="9">
        <v>0.115</v>
      </c>
      <c r="DR14" s="9">
        <v>9.0999999999999998E-2</v>
      </c>
      <c r="DS14" s="9">
        <v>0</v>
      </c>
      <c r="DT14" s="9">
        <v>9.0999999999999998E-2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1.6359999999999999</v>
      </c>
      <c r="EE14" s="9">
        <v>1.1319999999999999</v>
      </c>
      <c r="EF14" s="9">
        <v>0.504</v>
      </c>
      <c r="EG14" s="9">
        <v>1.6359999999999999</v>
      </c>
      <c r="EH14" s="9">
        <v>1.1319999999999999</v>
      </c>
      <c r="EI14" s="9">
        <v>0.504</v>
      </c>
      <c r="EJ14" s="9">
        <v>0.58699999999999997</v>
      </c>
      <c r="EK14" s="9">
        <v>0.44700000000000001</v>
      </c>
      <c r="EL14" s="9">
        <v>0.14000000000000001</v>
      </c>
      <c r="EM14" s="9">
        <v>0.22900000000000001</v>
      </c>
      <c r="EN14" s="9">
        <v>0</v>
      </c>
      <c r="EO14" s="9">
        <v>0.22900000000000001</v>
      </c>
      <c r="EP14" s="9">
        <v>0.4</v>
      </c>
      <c r="EQ14" s="9">
        <v>0.4</v>
      </c>
      <c r="ER14" s="9">
        <v>0</v>
      </c>
      <c r="ES14" s="9">
        <v>0.14299999999999999</v>
      </c>
      <c r="ET14" s="9">
        <v>0.14299999999999999</v>
      </c>
      <c r="EU14" s="9">
        <v>0</v>
      </c>
      <c r="EV14" s="9">
        <v>0.27800000000000002</v>
      </c>
      <c r="EW14" s="9">
        <v>0.14199999999999999</v>
      </c>
      <c r="EX14" s="9">
        <v>0.13600000000000001</v>
      </c>
      <c r="EY14" s="9">
        <v>0.27800000000000002</v>
      </c>
      <c r="EZ14" s="9">
        <v>0.14199999999999999</v>
      </c>
      <c r="FA14" s="9">
        <v>0.13600000000000001</v>
      </c>
      <c r="FB14" s="9">
        <v>0</v>
      </c>
      <c r="FC14" s="9">
        <v>0</v>
      </c>
      <c r="FD14" s="9">
        <v>0</v>
      </c>
      <c r="FE14" s="9">
        <v>1.399</v>
      </c>
      <c r="FF14" s="9">
        <v>0.72199999999999998</v>
      </c>
      <c r="FG14" s="9">
        <v>0.67700000000000005</v>
      </c>
      <c r="FH14" s="9">
        <v>1.399</v>
      </c>
      <c r="FI14" s="9">
        <v>0.72199999999999998</v>
      </c>
      <c r="FJ14" s="9">
        <v>0.67700000000000005</v>
      </c>
      <c r="FK14" s="9">
        <v>0.64400000000000002</v>
      </c>
      <c r="FL14" s="9">
        <v>0.309</v>
      </c>
      <c r="FM14" s="9">
        <v>0.33500000000000002</v>
      </c>
      <c r="FN14" s="9">
        <v>0.48499999999999999</v>
      </c>
      <c r="FO14" s="9">
        <v>0.14299999999999999</v>
      </c>
      <c r="FP14" s="9">
        <v>0.34200000000000003</v>
      </c>
      <c r="FQ14" s="9">
        <v>0</v>
      </c>
      <c r="FR14" s="9">
        <v>0</v>
      </c>
      <c r="FS14" s="9">
        <v>0</v>
      </c>
      <c r="FT14" s="9">
        <v>0.27100000000000002</v>
      </c>
      <c r="FU14" s="9">
        <v>0.27100000000000002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1.369</v>
      </c>
      <c r="GG14" s="9">
        <v>0.92800000000000005</v>
      </c>
      <c r="GH14" s="9">
        <v>0.441</v>
      </c>
      <c r="GI14" s="9">
        <v>1.369</v>
      </c>
      <c r="GJ14" s="9">
        <v>0.92800000000000005</v>
      </c>
      <c r="GK14" s="9">
        <v>0.441</v>
      </c>
      <c r="GL14" s="9">
        <v>0.67100000000000004</v>
      </c>
      <c r="GM14" s="9">
        <v>0.45900000000000002</v>
      </c>
      <c r="GN14" s="9">
        <v>0.21099999999999999</v>
      </c>
      <c r="GO14" s="9">
        <v>0</v>
      </c>
      <c r="GP14" s="9">
        <v>0</v>
      </c>
      <c r="GQ14" s="9">
        <v>0</v>
      </c>
      <c r="GR14" s="9">
        <v>0.36399999999999999</v>
      </c>
      <c r="GS14" s="9">
        <v>0.36399999999999999</v>
      </c>
      <c r="GT14" s="9">
        <v>0</v>
      </c>
      <c r="GU14" s="9">
        <v>0.23200000000000001</v>
      </c>
      <c r="GV14" s="9">
        <v>0.104</v>
      </c>
      <c r="GW14" s="9">
        <v>0.128</v>
      </c>
      <c r="GX14" s="9">
        <v>0.10100000000000001</v>
      </c>
      <c r="GY14" s="9">
        <v>0</v>
      </c>
      <c r="GZ14" s="9">
        <v>0.10100000000000001</v>
      </c>
      <c r="HA14" s="9">
        <v>0.10100000000000001</v>
      </c>
      <c r="HB14" s="9">
        <v>0</v>
      </c>
      <c r="HC14" s="9">
        <v>0.10100000000000001</v>
      </c>
      <c r="HD14" s="9">
        <v>0</v>
      </c>
      <c r="HE14" s="9">
        <v>0</v>
      </c>
      <c r="HF14" s="9">
        <v>0</v>
      </c>
      <c r="HG14" s="9">
        <v>2.0680000000000001</v>
      </c>
      <c r="HH14" s="9">
        <v>0.95899999999999996</v>
      </c>
      <c r="HI14" s="9">
        <v>1.109</v>
      </c>
      <c r="HJ14" s="9">
        <v>2.0680000000000001</v>
      </c>
      <c r="HK14" s="9">
        <v>0.95899999999999996</v>
      </c>
      <c r="HL14" s="9">
        <v>1.109</v>
      </c>
      <c r="HM14" s="9">
        <v>0.68899999999999995</v>
      </c>
      <c r="HN14" s="9">
        <v>0.28999999999999998</v>
      </c>
      <c r="HO14" s="9">
        <v>0.4</v>
      </c>
      <c r="HP14" s="9">
        <v>0.28399999999999997</v>
      </c>
      <c r="HQ14" s="9">
        <v>0.17399999999999999</v>
      </c>
      <c r="HR14" s="9">
        <v>0.109</v>
      </c>
      <c r="HS14" s="9">
        <v>0.48799999999999999</v>
      </c>
      <c r="HT14" s="9">
        <v>0.126</v>
      </c>
      <c r="HU14" s="9">
        <v>0.36199999999999999</v>
      </c>
      <c r="HV14" s="9">
        <v>0.39800000000000002</v>
      </c>
      <c r="HW14" s="9">
        <v>0.24399999999999999</v>
      </c>
      <c r="HX14" s="9">
        <v>0.154</v>
      </c>
      <c r="HY14" s="9">
        <v>0.20899999999999999</v>
      </c>
      <c r="HZ14" s="9">
        <v>0.126</v>
      </c>
      <c r="IA14" s="9">
        <v>8.4000000000000005E-2</v>
      </c>
      <c r="IB14" s="9">
        <v>0.20899999999999999</v>
      </c>
      <c r="IC14" s="9">
        <v>0.126</v>
      </c>
      <c r="ID14" s="9">
        <v>8.4000000000000005E-2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1.012</v>
      </c>
      <c r="C15" s="9">
        <v>0.37</v>
      </c>
      <c r="D15" s="9">
        <v>0.64200000000000002</v>
      </c>
      <c r="E15" s="9">
        <v>0.26200000000000001</v>
      </c>
      <c r="F15" s="9">
        <v>0.111</v>
      </c>
      <c r="G15" s="9">
        <v>0.151</v>
      </c>
      <c r="H15" s="9">
        <v>0.40500000000000003</v>
      </c>
      <c r="I15" s="9">
        <v>0.13400000000000001</v>
      </c>
      <c r="J15" s="9">
        <v>0.27</v>
      </c>
      <c r="K15" s="9">
        <v>0.25800000000000001</v>
      </c>
      <c r="L15" s="9">
        <v>0.125</v>
      </c>
      <c r="M15" s="9">
        <v>0.13300000000000001</v>
      </c>
      <c r="N15" s="9">
        <v>0</v>
      </c>
      <c r="O15" s="9">
        <v>0</v>
      </c>
      <c r="P15" s="9">
        <v>0</v>
      </c>
      <c r="Q15" s="9">
        <v>8.6999999999999994E-2</v>
      </c>
      <c r="R15" s="9">
        <v>0</v>
      </c>
      <c r="S15" s="9">
        <v>8.6999999999999994E-2</v>
      </c>
      <c r="T15" s="9">
        <v>8.6999999999999994E-2</v>
      </c>
      <c r="U15" s="9">
        <v>0</v>
      </c>
      <c r="V15" s="9">
        <v>8.6999999999999994E-2</v>
      </c>
      <c r="W15" s="9">
        <v>0</v>
      </c>
      <c r="X15" s="9">
        <v>0</v>
      </c>
      <c r="Y15" s="9">
        <v>0</v>
      </c>
      <c r="Z15" s="9">
        <v>0.92700000000000005</v>
      </c>
      <c r="AA15" s="9">
        <v>0.33</v>
      </c>
      <c r="AB15" s="9">
        <v>0.59699999999999998</v>
      </c>
      <c r="AC15" s="9">
        <v>0.92700000000000005</v>
      </c>
      <c r="AD15" s="9">
        <v>0.33</v>
      </c>
      <c r="AE15" s="9">
        <v>0.59699999999999998</v>
      </c>
      <c r="AF15" s="9">
        <v>8.4000000000000005E-2</v>
      </c>
      <c r="AG15" s="9">
        <v>8.4000000000000005E-2</v>
      </c>
      <c r="AH15" s="9">
        <v>0</v>
      </c>
      <c r="AI15" s="9">
        <v>0.126</v>
      </c>
      <c r="AJ15" s="9">
        <v>0</v>
      </c>
      <c r="AK15" s="9">
        <v>0.126</v>
      </c>
      <c r="AL15" s="9">
        <v>0</v>
      </c>
      <c r="AM15" s="9">
        <v>0</v>
      </c>
      <c r="AN15" s="9">
        <v>0</v>
      </c>
      <c r="AO15" s="9">
        <v>0.29199999999999998</v>
      </c>
      <c r="AP15" s="9">
        <v>9.8000000000000004E-2</v>
      </c>
      <c r="AQ15" s="9">
        <v>0.19500000000000001</v>
      </c>
      <c r="AR15" s="9">
        <v>0.42499999999999999</v>
      </c>
      <c r="AS15" s="9">
        <v>0.14699999999999999</v>
      </c>
      <c r="AT15" s="9">
        <v>0.27700000000000002</v>
      </c>
      <c r="AU15" s="9">
        <v>0.42499999999999999</v>
      </c>
      <c r="AV15" s="9">
        <v>0.14699999999999999</v>
      </c>
      <c r="AW15" s="9">
        <v>0.27700000000000002</v>
      </c>
      <c r="AX15" s="9">
        <v>0</v>
      </c>
      <c r="AY15" s="9">
        <v>0</v>
      </c>
      <c r="AZ15" s="9">
        <v>0</v>
      </c>
      <c r="BA15" s="9">
        <v>8.4000000000000005E-2</v>
      </c>
      <c r="BB15" s="9">
        <v>8.4000000000000005E-2</v>
      </c>
      <c r="BC15" s="9">
        <v>0</v>
      </c>
      <c r="BD15" s="9">
        <v>8.4000000000000005E-2</v>
      </c>
      <c r="BE15" s="9">
        <v>8.4000000000000005E-2</v>
      </c>
      <c r="BF15" s="9">
        <v>0</v>
      </c>
      <c r="BG15" s="9">
        <v>8.4000000000000005E-2</v>
      </c>
      <c r="BH15" s="9">
        <v>8.4000000000000005E-2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0.84299999999999997</v>
      </c>
      <c r="CC15" s="9">
        <v>0.245</v>
      </c>
      <c r="CD15" s="9">
        <v>0.59699999999999998</v>
      </c>
      <c r="CE15" s="9">
        <v>0.84299999999999997</v>
      </c>
      <c r="CF15" s="9">
        <v>0.245</v>
      </c>
      <c r="CG15" s="9">
        <v>0.59699999999999998</v>
      </c>
      <c r="CH15" s="9">
        <v>0</v>
      </c>
      <c r="CI15" s="9">
        <v>0</v>
      </c>
      <c r="CJ15" s="9">
        <v>0</v>
      </c>
      <c r="CK15" s="9">
        <v>0.126</v>
      </c>
      <c r="CL15" s="9">
        <v>0</v>
      </c>
      <c r="CM15" s="9">
        <v>0.126</v>
      </c>
      <c r="CN15" s="9">
        <v>0</v>
      </c>
      <c r="CO15" s="9">
        <v>0</v>
      </c>
      <c r="CP15" s="9">
        <v>0</v>
      </c>
      <c r="CQ15" s="9">
        <v>0.29199999999999998</v>
      </c>
      <c r="CR15" s="9">
        <v>9.8000000000000004E-2</v>
      </c>
      <c r="CS15" s="9">
        <v>0.19500000000000001</v>
      </c>
      <c r="CT15" s="9">
        <v>0.42499999999999999</v>
      </c>
      <c r="CU15" s="9">
        <v>0.14699999999999999</v>
      </c>
      <c r="CV15" s="9">
        <v>0.27700000000000002</v>
      </c>
      <c r="CW15" s="9">
        <v>0.42499999999999999</v>
      </c>
      <c r="CX15" s="9">
        <v>0.14699999999999999</v>
      </c>
      <c r="CY15" s="9">
        <v>0.27700000000000002</v>
      </c>
      <c r="CZ15" s="9">
        <v>0</v>
      </c>
      <c r="DA15" s="9">
        <v>0</v>
      </c>
      <c r="DB15" s="9">
        <v>0</v>
      </c>
      <c r="DC15" s="9">
        <v>2.37</v>
      </c>
      <c r="DD15" s="9">
        <v>1.0089999999999999</v>
      </c>
      <c r="DE15" s="9">
        <v>1.361</v>
      </c>
      <c r="DF15" s="9">
        <v>2.37</v>
      </c>
      <c r="DG15" s="9">
        <v>1.0089999999999999</v>
      </c>
      <c r="DH15" s="9">
        <v>1.361</v>
      </c>
      <c r="DI15" s="9">
        <v>2.133</v>
      </c>
      <c r="DJ15" s="9">
        <v>1.0089999999999999</v>
      </c>
      <c r="DK15" s="9">
        <v>1.1240000000000001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0.13500000000000001</v>
      </c>
      <c r="DS15" s="9">
        <v>0</v>
      </c>
      <c r="DT15" s="9">
        <v>0.13500000000000001</v>
      </c>
      <c r="DU15" s="9">
        <v>0.10199999999999999</v>
      </c>
      <c r="DV15" s="9">
        <v>0</v>
      </c>
      <c r="DW15" s="9">
        <v>0.10199999999999999</v>
      </c>
      <c r="DX15" s="9">
        <v>0.10199999999999999</v>
      </c>
      <c r="DY15" s="9">
        <v>0</v>
      </c>
      <c r="DZ15" s="9">
        <v>0.10199999999999999</v>
      </c>
      <c r="EA15" s="9">
        <v>0</v>
      </c>
      <c r="EB15" s="9">
        <v>0</v>
      </c>
      <c r="EC15" s="9">
        <v>0</v>
      </c>
      <c r="ED15" s="9">
        <v>0.57699999999999996</v>
      </c>
      <c r="EE15" s="9">
        <v>0.34699999999999998</v>
      </c>
      <c r="EF15" s="9">
        <v>0.22900000000000001</v>
      </c>
      <c r="EG15" s="9">
        <v>0.57699999999999996</v>
      </c>
      <c r="EH15" s="9">
        <v>0.34699999999999998</v>
      </c>
      <c r="EI15" s="9">
        <v>0.22900000000000001</v>
      </c>
      <c r="EJ15" s="9">
        <v>0.105</v>
      </c>
      <c r="EK15" s="9">
        <v>0.105</v>
      </c>
      <c r="EL15" s="9">
        <v>0</v>
      </c>
      <c r="EM15" s="9">
        <v>0.22900000000000001</v>
      </c>
      <c r="EN15" s="9">
        <v>0</v>
      </c>
      <c r="EO15" s="9">
        <v>0.22900000000000001</v>
      </c>
      <c r="EP15" s="9">
        <v>0.24199999999999999</v>
      </c>
      <c r="EQ15" s="9">
        <v>0.24199999999999999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1.7270000000000001</v>
      </c>
      <c r="FF15" s="9">
        <v>0.95399999999999996</v>
      </c>
      <c r="FG15" s="9">
        <v>0.77300000000000002</v>
      </c>
      <c r="FH15" s="9">
        <v>1.601</v>
      </c>
      <c r="FI15" s="9">
        <v>0.82799999999999996</v>
      </c>
      <c r="FJ15" s="9">
        <v>0.77300000000000002</v>
      </c>
      <c r="FK15" s="9">
        <v>0.442</v>
      </c>
      <c r="FL15" s="9">
        <v>0.159</v>
      </c>
      <c r="FM15" s="9">
        <v>0.28299999999999997</v>
      </c>
      <c r="FN15" s="9">
        <v>0.128</v>
      </c>
      <c r="FO15" s="9">
        <v>0</v>
      </c>
      <c r="FP15" s="9">
        <v>0.128</v>
      </c>
      <c r="FQ15" s="9">
        <v>0.54100000000000004</v>
      </c>
      <c r="FR15" s="9">
        <v>0.26600000000000001</v>
      </c>
      <c r="FS15" s="9">
        <v>0.27500000000000002</v>
      </c>
      <c r="FT15" s="9">
        <v>0</v>
      </c>
      <c r="FU15" s="9">
        <v>0</v>
      </c>
      <c r="FV15" s="9">
        <v>0</v>
      </c>
      <c r="FW15" s="9">
        <v>0.61599999999999999</v>
      </c>
      <c r="FX15" s="9">
        <v>0.52800000000000002</v>
      </c>
      <c r="FY15" s="9">
        <v>8.6999999999999994E-2</v>
      </c>
      <c r="FZ15" s="9">
        <v>0.49099999999999999</v>
      </c>
      <c r="GA15" s="9">
        <v>0.40300000000000002</v>
      </c>
      <c r="GB15" s="9">
        <v>8.6999999999999994E-2</v>
      </c>
      <c r="GC15" s="9">
        <v>0.125</v>
      </c>
      <c r="GD15" s="9">
        <v>0.125</v>
      </c>
      <c r="GE15" s="9">
        <v>0</v>
      </c>
      <c r="GF15" s="9">
        <v>0.60199999999999998</v>
      </c>
      <c r="GG15" s="9">
        <v>0.5</v>
      </c>
      <c r="GH15" s="9">
        <v>0.10199999999999999</v>
      </c>
      <c r="GI15" s="9">
        <v>0.60199999999999998</v>
      </c>
      <c r="GJ15" s="9">
        <v>0.5</v>
      </c>
      <c r="GK15" s="9">
        <v>0.10199999999999999</v>
      </c>
      <c r="GL15" s="9">
        <v>0.372</v>
      </c>
      <c r="GM15" s="9">
        <v>0.372</v>
      </c>
      <c r="GN15" s="9">
        <v>0</v>
      </c>
      <c r="GO15" s="9">
        <v>0</v>
      </c>
      <c r="GP15" s="9">
        <v>0</v>
      </c>
      <c r="GQ15" s="9">
        <v>0</v>
      </c>
      <c r="GR15" s="9">
        <v>0.128</v>
      </c>
      <c r="GS15" s="9">
        <v>0.128</v>
      </c>
      <c r="GT15" s="9">
        <v>0</v>
      </c>
      <c r="GU15" s="9">
        <v>0</v>
      </c>
      <c r="GV15" s="9">
        <v>0</v>
      </c>
      <c r="GW15" s="9">
        <v>0</v>
      </c>
      <c r="GX15" s="9">
        <v>0.10199999999999999</v>
      </c>
      <c r="GY15" s="9">
        <v>0</v>
      </c>
      <c r="GZ15" s="9">
        <v>0.10199999999999999</v>
      </c>
      <c r="HA15" s="9">
        <v>0.10199999999999999</v>
      </c>
      <c r="HB15" s="9">
        <v>0</v>
      </c>
      <c r="HC15" s="9">
        <v>0.10199999999999999</v>
      </c>
      <c r="HD15" s="9">
        <v>0</v>
      </c>
      <c r="HE15" s="9">
        <v>0</v>
      </c>
      <c r="HF15" s="9">
        <v>0</v>
      </c>
      <c r="HG15" s="9">
        <v>2.65</v>
      </c>
      <c r="HH15" s="9">
        <v>1.8480000000000001</v>
      </c>
      <c r="HI15" s="9">
        <v>0.80200000000000005</v>
      </c>
      <c r="HJ15" s="9">
        <v>2.65</v>
      </c>
      <c r="HK15" s="9">
        <v>1.8480000000000001</v>
      </c>
      <c r="HL15" s="9">
        <v>0.80200000000000005</v>
      </c>
      <c r="HM15" s="9">
        <v>0.51600000000000001</v>
      </c>
      <c r="HN15" s="9">
        <v>0.44500000000000001</v>
      </c>
      <c r="HO15" s="9">
        <v>7.0999999999999994E-2</v>
      </c>
      <c r="HP15" s="9">
        <v>0.47899999999999998</v>
      </c>
      <c r="HQ15" s="9">
        <v>0.47899999999999998</v>
      </c>
      <c r="HR15" s="9">
        <v>0</v>
      </c>
      <c r="HS15" s="9">
        <v>0.40100000000000002</v>
      </c>
      <c r="HT15" s="9">
        <v>0.248</v>
      </c>
      <c r="HU15" s="9">
        <v>0.153</v>
      </c>
      <c r="HV15" s="9">
        <v>0.91500000000000004</v>
      </c>
      <c r="HW15" s="9">
        <v>0.53700000000000003</v>
      </c>
      <c r="HX15" s="9">
        <v>0.378</v>
      </c>
      <c r="HY15" s="9">
        <v>0.33800000000000002</v>
      </c>
      <c r="HZ15" s="9">
        <v>0.13800000000000001</v>
      </c>
      <c r="IA15" s="9">
        <v>0.2</v>
      </c>
      <c r="IB15" s="9">
        <v>0.33800000000000002</v>
      </c>
      <c r="IC15" s="9">
        <v>0.13800000000000001</v>
      </c>
      <c r="ID15" s="9">
        <v>0.2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0.52700000000000002</v>
      </c>
      <c r="C16" s="9">
        <v>0.255</v>
      </c>
      <c r="D16" s="9">
        <v>0.27200000000000002</v>
      </c>
      <c r="E16" s="9">
        <v>0</v>
      </c>
      <c r="F16" s="9">
        <v>0</v>
      </c>
      <c r="G16" s="9">
        <v>0</v>
      </c>
      <c r="H16" s="9">
        <v>0.14499999999999999</v>
      </c>
      <c r="I16" s="9">
        <v>0.14499999999999999</v>
      </c>
      <c r="J16" s="9">
        <v>0</v>
      </c>
      <c r="K16" s="9">
        <v>0.20399999999999999</v>
      </c>
      <c r="L16" s="9">
        <v>0.11</v>
      </c>
      <c r="M16" s="9">
        <v>9.4E-2</v>
      </c>
      <c r="N16" s="9">
        <v>0.17799999999999999</v>
      </c>
      <c r="O16" s="9">
        <v>0</v>
      </c>
      <c r="P16" s="9">
        <v>0.17799999999999999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0.41199999999999998</v>
      </c>
      <c r="AA16" s="9">
        <v>0.23200000000000001</v>
      </c>
      <c r="AB16" s="9">
        <v>0.18099999999999999</v>
      </c>
      <c r="AC16" s="9">
        <v>0.29899999999999999</v>
      </c>
      <c r="AD16" s="9">
        <v>0.11799999999999999</v>
      </c>
      <c r="AE16" s="9">
        <v>0.18099999999999999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7.0000000000000007E-2</v>
      </c>
      <c r="AP16" s="9">
        <v>0</v>
      </c>
      <c r="AQ16" s="9">
        <v>7.0000000000000007E-2</v>
      </c>
      <c r="AR16" s="9">
        <v>0.34200000000000003</v>
      </c>
      <c r="AS16" s="9">
        <v>0.23200000000000001</v>
      </c>
      <c r="AT16" s="9">
        <v>0.111</v>
      </c>
      <c r="AU16" s="9">
        <v>0.22900000000000001</v>
      </c>
      <c r="AV16" s="9">
        <v>0.11799999999999999</v>
      </c>
      <c r="AW16" s="9">
        <v>0.111</v>
      </c>
      <c r="AX16" s="9">
        <v>0.113</v>
      </c>
      <c r="AY16" s="9">
        <v>0.113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0.41199999999999998</v>
      </c>
      <c r="CC16" s="9">
        <v>0.23200000000000001</v>
      </c>
      <c r="CD16" s="9">
        <v>0.18099999999999999</v>
      </c>
      <c r="CE16" s="9">
        <v>0.29899999999999999</v>
      </c>
      <c r="CF16" s="9">
        <v>0.11799999999999999</v>
      </c>
      <c r="CG16" s="9">
        <v>0.18099999999999999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7.0000000000000007E-2</v>
      </c>
      <c r="CR16" s="9">
        <v>0</v>
      </c>
      <c r="CS16" s="9">
        <v>7.0000000000000007E-2</v>
      </c>
      <c r="CT16" s="9">
        <v>0.34200000000000003</v>
      </c>
      <c r="CU16" s="9">
        <v>0.23200000000000001</v>
      </c>
      <c r="CV16" s="9">
        <v>0.111</v>
      </c>
      <c r="CW16" s="9">
        <v>0.22900000000000001</v>
      </c>
      <c r="CX16" s="9">
        <v>0.11799999999999999</v>
      </c>
      <c r="CY16" s="9">
        <v>0.111</v>
      </c>
      <c r="CZ16" s="9">
        <v>0.113</v>
      </c>
      <c r="DA16" s="9">
        <v>0.113</v>
      </c>
      <c r="DB16" s="9">
        <v>0</v>
      </c>
      <c r="DC16" s="9">
        <v>1.927</v>
      </c>
      <c r="DD16" s="9">
        <v>1.079</v>
      </c>
      <c r="DE16" s="9">
        <v>0.84799999999999998</v>
      </c>
      <c r="DF16" s="9">
        <v>1.927</v>
      </c>
      <c r="DG16" s="9">
        <v>1.079</v>
      </c>
      <c r="DH16" s="9">
        <v>0.84799999999999998</v>
      </c>
      <c r="DI16" s="9">
        <v>1.248</v>
      </c>
      <c r="DJ16" s="9">
        <v>0.78800000000000003</v>
      </c>
      <c r="DK16" s="9">
        <v>0.46</v>
      </c>
      <c r="DL16" s="9">
        <v>0.17399999999999999</v>
      </c>
      <c r="DM16" s="9">
        <v>0.17399999999999999</v>
      </c>
      <c r="DN16" s="9">
        <v>0</v>
      </c>
      <c r="DO16" s="9">
        <v>0.38900000000000001</v>
      </c>
      <c r="DP16" s="9">
        <v>0</v>
      </c>
      <c r="DQ16" s="9">
        <v>0.38900000000000001</v>
      </c>
      <c r="DR16" s="9">
        <v>0</v>
      </c>
      <c r="DS16" s="9">
        <v>0</v>
      </c>
      <c r="DT16" s="9">
        <v>0</v>
      </c>
      <c r="DU16" s="9">
        <v>0.11700000000000001</v>
      </c>
      <c r="DV16" s="9">
        <v>0.11700000000000001</v>
      </c>
      <c r="DW16" s="9">
        <v>0</v>
      </c>
      <c r="DX16" s="9">
        <v>0.11700000000000001</v>
      </c>
      <c r="DY16" s="9">
        <v>0.11700000000000001</v>
      </c>
      <c r="DZ16" s="9">
        <v>0</v>
      </c>
      <c r="EA16" s="9">
        <v>0</v>
      </c>
      <c r="EB16" s="9">
        <v>0</v>
      </c>
      <c r="EC16" s="9">
        <v>0</v>
      </c>
      <c r="ED16" s="9">
        <v>0.85599999999999998</v>
      </c>
      <c r="EE16" s="9">
        <v>0.61</v>
      </c>
      <c r="EF16" s="9">
        <v>0.246</v>
      </c>
      <c r="EG16" s="9">
        <v>0.70199999999999996</v>
      </c>
      <c r="EH16" s="9">
        <v>0.45500000000000002</v>
      </c>
      <c r="EI16" s="9">
        <v>0.246</v>
      </c>
      <c r="EJ16" s="9">
        <v>0.33800000000000002</v>
      </c>
      <c r="EK16" s="9">
        <v>0.21</v>
      </c>
      <c r="EL16" s="9">
        <v>0.129</v>
      </c>
      <c r="EM16" s="9">
        <v>0.11799999999999999</v>
      </c>
      <c r="EN16" s="9">
        <v>0</v>
      </c>
      <c r="EO16" s="9">
        <v>0.11799999999999999</v>
      </c>
      <c r="EP16" s="9">
        <v>0.11799999999999999</v>
      </c>
      <c r="EQ16" s="9">
        <v>0.11799999999999999</v>
      </c>
      <c r="ER16" s="9">
        <v>0</v>
      </c>
      <c r="ES16" s="9">
        <v>0.127</v>
      </c>
      <c r="ET16" s="9">
        <v>0.127</v>
      </c>
      <c r="EU16" s="9">
        <v>0</v>
      </c>
      <c r="EV16" s="9">
        <v>0.155</v>
      </c>
      <c r="EW16" s="9">
        <v>0.155</v>
      </c>
      <c r="EX16" s="9">
        <v>0</v>
      </c>
      <c r="EY16" s="9">
        <v>0</v>
      </c>
      <c r="EZ16" s="9">
        <v>0</v>
      </c>
      <c r="FA16" s="9">
        <v>0</v>
      </c>
      <c r="FB16" s="9">
        <v>0.155</v>
      </c>
      <c r="FC16" s="9">
        <v>0.155</v>
      </c>
      <c r="FD16" s="9">
        <v>0</v>
      </c>
      <c r="FE16" s="9">
        <v>0.80400000000000005</v>
      </c>
      <c r="FF16" s="9">
        <v>0.28999999999999998</v>
      </c>
      <c r="FG16" s="9">
        <v>0.51400000000000001</v>
      </c>
      <c r="FH16" s="9">
        <v>0.80400000000000005</v>
      </c>
      <c r="FI16" s="9">
        <v>0.28999999999999998</v>
      </c>
      <c r="FJ16" s="9">
        <v>0.51400000000000001</v>
      </c>
      <c r="FK16" s="9">
        <v>0</v>
      </c>
      <c r="FL16" s="9">
        <v>0</v>
      </c>
      <c r="FM16" s="9">
        <v>0</v>
      </c>
      <c r="FN16" s="9">
        <v>0.10299999999999999</v>
      </c>
      <c r="FO16" s="9">
        <v>0</v>
      </c>
      <c r="FP16" s="9">
        <v>0.10299999999999999</v>
      </c>
      <c r="FQ16" s="9">
        <v>0.111</v>
      </c>
      <c r="FR16" s="9">
        <v>0</v>
      </c>
      <c r="FS16" s="9">
        <v>0.111</v>
      </c>
      <c r="FT16" s="9">
        <v>0.376</v>
      </c>
      <c r="FU16" s="9">
        <v>0.17199999999999999</v>
      </c>
      <c r="FV16" s="9">
        <v>0.20399999999999999</v>
      </c>
      <c r="FW16" s="9">
        <v>0.214</v>
      </c>
      <c r="FX16" s="9">
        <v>0.11799999999999999</v>
      </c>
      <c r="FY16" s="9">
        <v>9.6000000000000002E-2</v>
      </c>
      <c r="FZ16" s="9">
        <v>0.214</v>
      </c>
      <c r="GA16" s="9">
        <v>0.11799999999999999</v>
      </c>
      <c r="GB16" s="9">
        <v>9.6000000000000002E-2</v>
      </c>
      <c r="GC16" s="9">
        <v>0</v>
      </c>
      <c r="GD16" s="9">
        <v>0</v>
      </c>
      <c r="GE16" s="9">
        <v>0</v>
      </c>
      <c r="GF16" s="9">
        <v>1.04</v>
      </c>
      <c r="GG16" s="9">
        <v>0.89800000000000002</v>
      </c>
      <c r="GH16" s="9">
        <v>0.14299999999999999</v>
      </c>
      <c r="GI16" s="9">
        <v>1.04</v>
      </c>
      <c r="GJ16" s="9">
        <v>0.89800000000000002</v>
      </c>
      <c r="GK16" s="9">
        <v>0.14299999999999999</v>
      </c>
      <c r="GL16" s="9">
        <v>0.92100000000000004</v>
      </c>
      <c r="GM16" s="9">
        <v>0.77800000000000002</v>
      </c>
      <c r="GN16" s="9">
        <v>0.14299999999999999</v>
      </c>
      <c r="GO16" s="9">
        <v>0.12</v>
      </c>
      <c r="GP16" s="9">
        <v>0.12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1.3819999999999999</v>
      </c>
      <c r="HH16" s="9">
        <v>0.81</v>
      </c>
      <c r="HI16" s="9">
        <v>0.57199999999999995</v>
      </c>
      <c r="HJ16" s="9">
        <v>1.3819999999999999</v>
      </c>
      <c r="HK16" s="9">
        <v>0.81</v>
      </c>
      <c r="HL16" s="9">
        <v>0.57199999999999995</v>
      </c>
      <c r="HM16" s="9">
        <v>0.58599999999999997</v>
      </c>
      <c r="HN16" s="9">
        <v>0.42399999999999999</v>
      </c>
      <c r="HO16" s="9">
        <v>0.16200000000000001</v>
      </c>
      <c r="HP16" s="9">
        <v>0.126</v>
      </c>
      <c r="HQ16" s="9">
        <v>0.126</v>
      </c>
      <c r="HR16" s="9">
        <v>0</v>
      </c>
      <c r="HS16" s="9">
        <v>0.109</v>
      </c>
      <c r="HT16" s="9">
        <v>0</v>
      </c>
      <c r="HU16" s="9">
        <v>0.109</v>
      </c>
      <c r="HV16" s="9">
        <v>0.223</v>
      </c>
      <c r="HW16" s="9">
        <v>0.129</v>
      </c>
      <c r="HX16" s="9">
        <v>9.4E-2</v>
      </c>
      <c r="HY16" s="9">
        <v>0.33800000000000002</v>
      </c>
      <c r="HZ16" s="9">
        <v>0.13200000000000001</v>
      </c>
      <c r="IA16" s="9">
        <v>0.20599999999999999</v>
      </c>
      <c r="IB16" s="9">
        <v>0.33800000000000002</v>
      </c>
      <c r="IC16" s="9">
        <v>0.13200000000000001</v>
      </c>
      <c r="ID16" s="9">
        <v>0.20599999999999999</v>
      </c>
      <c r="IE16" s="9">
        <v>0</v>
      </c>
      <c r="IF16" s="9">
        <v>0</v>
      </c>
      <c r="IG16" s="9">
        <v>0</v>
      </c>
      <c r="IH16" s="9">
        <v>0.19800000000000001</v>
      </c>
      <c r="II16" s="9">
        <v>0.126</v>
      </c>
      <c r="IJ16" s="9">
        <v>7.1999999999999995E-2</v>
      </c>
      <c r="IK16" s="9">
        <v>0.126</v>
      </c>
      <c r="IL16" s="9">
        <v>0.126</v>
      </c>
      <c r="IM16" s="9">
        <v>0</v>
      </c>
      <c r="IN16" s="9">
        <v>0</v>
      </c>
      <c r="IO16" s="9">
        <v>0</v>
      </c>
      <c r="IP16" s="9">
        <v>0</v>
      </c>
      <c r="IQ16" s="9">
        <v>0.126</v>
      </c>
    </row>
    <row r="17" spans="1:251">
      <c r="A17" s="10">
        <v>44228</v>
      </c>
      <c r="B17" s="9">
        <v>0.81599999999999995</v>
      </c>
      <c r="C17" s="9">
        <v>0.65300000000000002</v>
      </c>
      <c r="D17" s="9">
        <v>0.16300000000000001</v>
      </c>
      <c r="E17" s="9">
        <v>0.33500000000000002</v>
      </c>
      <c r="F17" s="9">
        <v>0.33500000000000002</v>
      </c>
      <c r="G17" s="9">
        <v>0</v>
      </c>
      <c r="H17" s="9">
        <v>0</v>
      </c>
      <c r="I17" s="9">
        <v>0</v>
      </c>
      <c r="J17" s="9">
        <v>0</v>
      </c>
      <c r="K17" s="9">
        <v>0.191</v>
      </c>
      <c r="L17" s="9">
        <v>9.7000000000000003E-2</v>
      </c>
      <c r="M17" s="9">
        <v>9.4E-2</v>
      </c>
      <c r="N17" s="9">
        <v>0.10199999999999999</v>
      </c>
      <c r="O17" s="9">
        <v>0.10199999999999999</v>
      </c>
      <c r="P17" s="9">
        <v>0</v>
      </c>
      <c r="Q17" s="9">
        <v>0.188</v>
      </c>
      <c r="R17" s="9">
        <v>0.12</v>
      </c>
      <c r="S17" s="9">
        <v>6.9000000000000006E-2</v>
      </c>
      <c r="T17" s="9">
        <v>0.188</v>
      </c>
      <c r="U17" s="9">
        <v>0.12</v>
      </c>
      <c r="V17" s="9">
        <v>6.9000000000000006E-2</v>
      </c>
      <c r="W17" s="9">
        <v>0</v>
      </c>
      <c r="X17" s="9">
        <v>0</v>
      </c>
      <c r="Y17" s="9">
        <v>0</v>
      </c>
      <c r="Z17" s="9">
        <v>0.59799999999999998</v>
      </c>
      <c r="AA17" s="9">
        <v>0.192</v>
      </c>
      <c r="AB17" s="9">
        <v>0.40600000000000003</v>
      </c>
      <c r="AC17" s="9">
        <v>0.53100000000000003</v>
      </c>
      <c r="AD17" s="9">
        <v>0.192</v>
      </c>
      <c r="AE17" s="9">
        <v>0.33900000000000002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0.14399999999999999</v>
      </c>
      <c r="AP17" s="9">
        <v>0</v>
      </c>
      <c r="AQ17" s="9">
        <v>0.14399999999999999</v>
      </c>
      <c r="AR17" s="9">
        <v>0.45400000000000001</v>
      </c>
      <c r="AS17" s="9">
        <v>0.192</v>
      </c>
      <c r="AT17" s="9">
        <v>0.26100000000000001</v>
      </c>
      <c r="AU17" s="9">
        <v>0.38700000000000001</v>
      </c>
      <c r="AV17" s="9">
        <v>0.192</v>
      </c>
      <c r="AW17" s="9">
        <v>0.19400000000000001</v>
      </c>
      <c r="AX17" s="9">
        <v>6.7000000000000004E-2</v>
      </c>
      <c r="AY17" s="9">
        <v>0</v>
      </c>
      <c r="AZ17" s="9">
        <v>6.7000000000000004E-2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0.59799999999999998</v>
      </c>
      <c r="CC17" s="9">
        <v>0.192</v>
      </c>
      <c r="CD17" s="9">
        <v>0.40600000000000003</v>
      </c>
      <c r="CE17" s="9">
        <v>0.53100000000000003</v>
      </c>
      <c r="CF17" s="9">
        <v>0.192</v>
      </c>
      <c r="CG17" s="9">
        <v>0.33900000000000002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0.14399999999999999</v>
      </c>
      <c r="CR17" s="9">
        <v>0</v>
      </c>
      <c r="CS17" s="9">
        <v>0.14399999999999999</v>
      </c>
      <c r="CT17" s="9">
        <v>0.45400000000000001</v>
      </c>
      <c r="CU17" s="9">
        <v>0.192</v>
      </c>
      <c r="CV17" s="9">
        <v>0.26100000000000001</v>
      </c>
      <c r="CW17" s="9">
        <v>0.38700000000000001</v>
      </c>
      <c r="CX17" s="9">
        <v>0.192</v>
      </c>
      <c r="CY17" s="9">
        <v>0.19400000000000001</v>
      </c>
      <c r="CZ17" s="9">
        <v>6.7000000000000004E-2</v>
      </c>
      <c r="DA17" s="9">
        <v>0</v>
      </c>
      <c r="DB17" s="9">
        <v>6.7000000000000004E-2</v>
      </c>
      <c r="DC17" s="9">
        <v>0.89300000000000002</v>
      </c>
      <c r="DD17" s="9">
        <v>0.41699999999999998</v>
      </c>
      <c r="DE17" s="9">
        <v>0.47599999999999998</v>
      </c>
      <c r="DF17" s="9">
        <v>0.89300000000000002</v>
      </c>
      <c r="DG17" s="9">
        <v>0.41699999999999998</v>
      </c>
      <c r="DH17" s="9">
        <v>0.47599999999999998</v>
      </c>
      <c r="DI17" s="9">
        <v>0.58399999999999996</v>
      </c>
      <c r="DJ17" s="9">
        <v>0.29899999999999999</v>
      </c>
      <c r="DK17" s="9">
        <v>0.28499999999999998</v>
      </c>
      <c r="DL17" s="9">
        <v>9.4E-2</v>
      </c>
      <c r="DM17" s="9">
        <v>0</v>
      </c>
      <c r="DN17" s="9">
        <v>9.4E-2</v>
      </c>
      <c r="DO17" s="9">
        <v>9.7000000000000003E-2</v>
      </c>
      <c r="DP17" s="9">
        <v>0</v>
      </c>
      <c r="DQ17" s="9">
        <v>9.7000000000000003E-2</v>
      </c>
      <c r="DR17" s="9">
        <v>0</v>
      </c>
      <c r="DS17" s="9">
        <v>0</v>
      </c>
      <c r="DT17" s="9">
        <v>0</v>
      </c>
      <c r="DU17" s="9">
        <v>0.11799999999999999</v>
      </c>
      <c r="DV17" s="9">
        <v>0.11799999999999999</v>
      </c>
      <c r="DW17" s="9">
        <v>0</v>
      </c>
      <c r="DX17" s="9">
        <v>0.11799999999999999</v>
      </c>
      <c r="DY17" s="9">
        <v>0.11799999999999999</v>
      </c>
      <c r="DZ17" s="9">
        <v>0</v>
      </c>
      <c r="EA17" s="9">
        <v>0</v>
      </c>
      <c r="EB17" s="9">
        <v>0</v>
      </c>
      <c r="EC17" s="9">
        <v>0</v>
      </c>
      <c r="ED17" s="9">
        <v>1.171</v>
      </c>
      <c r="EE17" s="9">
        <v>0.79</v>
      </c>
      <c r="EF17" s="9">
        <v>0.38100000000000001</v>
      </c>
      <c r="EG17" s="9">
        <v>1.171</v>
      </c>
      <c r="EH17" s="9">
        <v>0.79</v>
      </c>
      <c r="EI17" s="9">
        <v>0.38100000000000001</v>
      </c>
      <c r="EJ17" s="9">
        <v>0.23</v>
      </c>
      <c r="EK17" s="9">
        <v>0.23</v>
      </c>
      <c r="EL17" s="9">
        <v>0</v>
      </c>
      <c r="EM17" s="9">
        <v>0.30199999999999999</v>
      </c>
      <c r="EN17" s="9">
        <v>0.183</v>
      </c>
      <c r="EO17" s="9">
        <v>0.11899999999999999</v>
      </c>
      <c r="EP17" s="9">
        <v>0.124</v>
      </c>
      <c r="EQ17" s="9">
        <v>0.124</v>
      </c>
      <c r="ER17" s="9">
        <v>0</v>
      </c>
      <c r="ES17" s="9">
        <v>0.22700000000000001</v>
      </c>
      <c r="ET17" s="9">
        <v>0.14599999999999999</v>
      </c>
      <c r="EU17" s="9">
        <v>8.1000000000000003E-2</v>
      </c>
      <c r="EV17" s="9">
        <v>0.28899999999999998</v>
      </c>
      <c r="EW17" s="9">
        <v>0.108</v>
      </c>
      <c r="EX17" s="9">
        <v>0.18099999999999999</v>
      </c>
      <c r="EY17" s="9">
        <v>0.28899999999999998</v>
      </c>
      <c r="EZ17" s="9">
        <v>0.108</v>
      </c>
      <c r="FA17" s="9">
        <v>0.18099999999999999</v>
      </c>
      <c r="FB17" s="9">
        <v>0</v>
      </c>
      <c r="FC17" s="9">
        <v>0</v>
      </c>
      <c r="FD17" s="9">
        <v>0</v>
      </c>
      <c r="FE17" s="9">
        <v>1.2849999999999999</v>
      </c>
      <c r="FF17" s="9">
        <v>0.79900000000000004</v>
      </c>
      <c r="FG17" s="9">
        <v>0.48599999999999999</v>
      </c>
      <c r="FH17" s="9">
        <v>1.1759999999999999</v>
      </c>
      <c r="FI17" s="9">
        <v>0.69</v>
      </c>
      <c r="FJ17" s="9">
        <v>0.48599999999999999</v>
      </c>
      <c r="FK17" s="9">
        <v>0.28100000000000003</v>
      </c>
      <c r="FL17" s="9">
        <v>0.152</v>
      </c>
      <c r="FM17" s="9">
        <v>0.13</v>
      </c>
      <c r="FN17" s="9">
        <v>0</v>
      </c>
      <c r="FO17" s="9">
        <v>0</v>
      </c>
      <c r="FP17" s="9">
        <v>0</v>
      </c>
      <c r="FQ17" s="9">
        <v>0.26800000000000002</v>
      </c>
      <c r="FR17" s="9">
        <v>0.122</v>
      </c>
      <c r="FS17" s="9">
        <v>0.14599999999999999</v>
      </c>
      <c r="FT17" s="9">
        <v>0.374</v>
      </c>
      <c r="FU17" s="9">
        <v>0.28399999999999997</v>
      </c>
      <c r="FV17" s="9">
        <v>0.09</v>
      </c>
      <c r="FW17" s="9">
        <v>0.36199999999999999</v>
      </c>
      <c r="FX17" s="9">
        <v>0.24099999999999999</v>
      </c>
      <c r="FY17" s="9">
        <v>0.12</v>
      </c>
      <c r="FZ17" s="9">
        <v>0.252</v>
      </c>
      <c r="GA17" s="9">
        <v>0.13200000000000001</v>
      </c>
      <c r="GB17" s="9">
        <v>0.12</v>
      </c>
      <c r="GC17" s="9">
        <v>0.109</v>
      </c>
      <c r="GD17" s="9">
        <v>0.109</v>
      </c>
      <c r="GE17" s="9">
        <v>0</v>
      </c>
      <c r="GF17" s="9">
        <v>0.40300000000000002</v>
      </c>
      <c r="GG17" s="9">
        <v>0.40300000000000002</v>
      </c>
      <c r="GH17" s="9">
        <v>0</v>
      </c>
      <c r="GI17" s="9">
        <v>0.40300000000000002</v>
      </c>
      <c r="GJ17" s="9">
        <v>0.40300000000000002</v>
      </c>
      <c r="GK17" s="9">
        <v>0</v>
      </c>
      <c r="GL17" s="9">
        <v>0</v>
      </c>
      <c r="GM17" s="9">
        <v>0</v>
      </c>
      <c r="GN17" s="9">
        <v>0</v>
      </c>
      <c r="GO17" s="9">
        <v>0.122</v>
      </c>
      <c r="GP17" s="9">
        <v>0.122</v>
      </c>
      <c r="GQ17" s="9">
        <v>0</v>
      </c>
      <c r="GR17" s="9">
        <v>0.115</v>
      </c>
      <c r="GS17" s="9">
        <v>0.115</v>
      </c>
      <c r="GT17" s="9">
        <v>0</v>
      </c>
      <c r="GU17" s="9">
        <v>0.16600000000000001</v>
      </c>
      <c r="GV17" s="9">
        <v>0.16600000000000001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2.6280000000000001</v>
      </c>
      <c r="HH17" s="9">
        <v>1.8740000000000001</v>
      </c>
      <c r="HI17" s="9">
        <v>0.754</v>
      </c>
      <c r="HJ17" s="9">
        <v>2.6280000000000001</v>
      </c>
      <c r="HK17" s="9">
        <v>1.8740000000000001</v>
      </c>
      <c r="HL17" s="9">
        <v>0.754</v>
      </c>
      <c r="HM17" s="9">
        <v>0.98499999999999999</v>
      </c>
      <c r="HN17" s="9">
        <v>0.75700000000000001</v>
      </c>
      <c r="HO17" s="9">
        <v>0.22800000000000001</v>
      </c>
      <c r="HP17" s="9">
        <v>0.53100000000000003</v>
      </c>
      <c r="HQ17" s="9">
        <v>0.41599999999999998</v>
      </c>
      <c r="HR17" s="9">
        <v>0.115</v>
      </c>
      <c r="HS17" s="9">
        <v>0.504</v>
      </c>
      <c r="HT17" s="9">
        <v>0.28499999999999998</v>
      </c>
      <c r="HU17" s="9">
        <v>0.219</v>
      </c>
      <c r="HV17" s="9">
        <v>0.433</v>
      </c>
      <c r="HW17" s="9">
        <v>0.24099999999999999</v>
      </c>
      <c r="HX17" s="9">
        <v>0.192</v>
      </c>
      <c r="HY17" s="9">
        <v>0.17399999999999999</v>
      </c>
      <c r="HZ17" s="9">
        <v>0.17399999999999999</v>
      </c>
      <c r="IA17" s="9">
        <v>0</v>
      </c>
      <c r="IB17" s="9">
        <v>0.17399999999999999</v>
      </c>
      <c r="IC17" s="9">
        <v>0.17399999999999999</v>
      </c>
      <c r="ID17" s="9">
        <v>0</v>
      </c>
      <c r="IE17" s="9">
        <v>0</v>
      </c>
      <c r="IF17" s="9">
        <v>0</v>
      </c>
      <c r="IG17" s="9">
        <v>0</v>
      </c>
      <c r="IH17" s="9">
        <v>0.23300000000000001</v>
      </c>
      <c r="II17" s="9">
        <v>0</v>
      </c>
      <c r="IJ17" s="9">
        <v>0.23300000000000001</v>
      </c>
      <c r="IK17" s="9">
        <v>0.23300000000000001</v>
      </c>
      <c r="IL17" s="9">
        <v>0</v>
      </c>
      <c r="IM17" s="9">
        <v>0.23300000000000001</v>
      </c>
      <c r="IN17" s="9">
        <v>0</v>
      </c>
      <c r="IO17" s="9">
        <v>0</v>
      </c>
      <c r="IP17" s="9">
        <v>0</v>
      </c>
      <c r="IQ17" s="9">
        <v>0.108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6287</v>
      </c>
      <c r="C1" s="3" t="s">
        <v>6288</v>
      </c>
      <c r="D1" s="3" t="s">
        <v>6772</v>
      </c>
      <c r="E1" s="3" t="s">
        <v>6773</v>
      </c>
      <c r="F1" s="3" t="s">
        <v>6774</v>
      </c>
      <c r="G1" s="3" t="s">
        <v>7258</v>
      </c>
      <c r="H1" s="3" t="s">
        <v>7259</v>
      </c>
      <c r="I1" s="3" t="s">
        <v>7260</v>
      </c>
      <c r="J1" s="3" t="s">
        <v>8104</v>
      </c>
      <c r="K1" s="3" t="s">
        <v>8105</v>
      </c>
      <c r="L1" s="3" t="s">
        <v>8106</v>
      </c>
      <c r="M1" s="3" t="s">
        <v>8107</v>
      </c>
      <c r="N1" s="3" t="s">
        <v>8108</v>
      </c>
      <c r="O1" s="3" t="s">
        <v>8109</v>
      </c>
      <c r="P1" s="3" t="s">
        <v>8716</v>
      </c>
      <c r="Q1" s="3" t="s">
        <v>8717</v>
      </c>
      <c r="R1" s="3" t="s">
        <v>8718</v>
      </c>
      <c r="S1" s="3" t="s">
        <v>3625</v>
      </c>
      <c r="T1" s="3" t="s">
        <v>3626</v>
      </c>
      <c r="U1" s="3" t="s">
        <v>3627</v>
      </c>
      <c r="V1" s="3" t="s">
        <v>5680</v>
      </c>
      <c r="W1" s="3" t="s">
        <v>5681</v>
      </c>
      <c r="X1" s="3" t="s">
        <v>5682</v>
      </c>
      <c r="Y1" s="3" t="s">
        <v>5683</v>
      </c>
      <c r="Z1" s="3" t="s">
        <v>5684</v>
      </c>
      <c r="AA1" s="3" t="s">
        <v>5685</v>
      </c>
      <c r="AB1" s="3" t="s">
        <v>6289</v>
      </c>
      <c r="AC1" s="3" t="s">
        <v>6290</v>
      </c>
      <c r="AD1" s="3" t="s">
        <v>6291</v>
      </c>
      <c r="AE1" s="3" t="s">
        <v>6775</v>
      </c>
      <c r="AF1" s="3" t="s">
        <v>6776</v>
      </c>
      <c r="AG1" s="3" t="s">
        <v>6777</v>
      </c>
      <c r="AH1" s="3" t="s">
        <v>7261</v>
      </c>
      <c r="AI1" s="3" t="s">
        <v>7262</v>
      </c>
      <c r="AJ1" s="3" t="s">
        <v>7263</v>
      </c>
      <c r="AK1" s="3" t="s">
        <v>8110</v>
      </c>
      <c r="AL1" s="3" t="s">
        <v>8111</v>
      </c>
      <c r="AM1" s="3" t="s">
        <v>8112</v>
      </c>
      <c r="AN1" s="3" t="s">
        <v>8113</v>
      </c>
      <c r="AO1" s="3" t="s">
        <v>8114</v>
      </c>
      <c r="AP1" s="3" t="s">
        <v>8115</v>
      </c>
      <c r="AQ1" s="3" t="s">
        <v>8719</v>
      </c>
      <c r="AR1" s="3" t="s">
        <v>8720</v>
      </c>
      <c r="AS1" s="3" t="s">
        <v>8721</v>
      </c>
      <c r="AT1" s="3" t="s">
        <v>3628</v>
      </c>
      <c r="AU1" s="3" t="s">
        <v>3629</v>
      </c>
      <c r="AV1" s="3" t="s">
        <v>3630</v>
      </c>
      <c r="AW1" s="3" t="s">
        <v>5686</v>
      </c>
      <c r="AX1" s="3" t="s">
        <v>5687</v>
      </c>
      <c r="AY1" s="3" t="s">
        <v>5688</v>
      </c>
      <c r="AZ1" s="3" t="s">
        <v>5689</v>
      </c>
      <c r="BA1" s="3" t="s">
        <v>5690</v>
      </c>
      <c r="BB1" s="3" t="s">
        <v>5691</v>
      </c>
      <c r="BC1" s="3" t="s">
        <v>6292</v>
      </c>
      <c r="BD1" s="3" t="s">
        <v>6293</v>
      </c>
      <c r="BE1" s="3" t="s">
        <v>6294</v>
      </c>
      <c r="BF1" s="3" t="s">
        <v>6778</v>
      </c>
      <c r="BG1" s="3" t="s">
        <v>6779</v>
      </c>
      <c r="BH1" s="3" t="s">
        <v>6780</v>
      </c>
      <c r="BI1" s="3" t="s">
        <v>7264</v>
      </c>
      <c r="BJ1" s="3" t="s">
        <v>7265</v>
      </c>
      <c r="BK1" s="3" t="s">
        <v>7266</v>
      </c>
      <c r="BL1" s="3" t="s">
        <v>8116</v>
      </c>
      <c r="BM1" s="3" t="s">
        <v>8117</v>
      </c>
      <c r="BN1" s="3" t="s">
        <v>8118</v>
      </c>
      <c r="BO1" s="3" t="s">
        <v>8119</v>
      </c>
      <c r="BP1" s="3" t="s">
        <v>8120</v>
      </c>
      <c r="BQ1" s="3" t="s">
        <v>8121</v>
      </c>
      <c r="BR1" s="3" t="s">
        <v>8722</v>
      </c>
      <c r="BS1" s="3" t="s">
        <v>8723</v>
      </c>
      <c r="BT1" s="3" t="s">
        <v>8724</v>
      </c>
      <c r="BU1" s="3" t="s">
        <v>3631</v>
      </c>
      <c r="BV1" s="3" t="s">
        <v>3632</v>
      </c>
      <c r="BW1" s="3" t="s">
        <v>3633</v>
      </c>
      <c r="BX1" s="3" t="s">
        <v>5692</v>
      </c>
      <c r="BY1" s="3" t="s">
        <v>5693</v>
      </c>
      <c r="BZ1" s="3" t="s">
        <v>5694</v>
      </c>
      <c r="CA1" s="3" t="s">
        <v>5695</v>
      </c>
      <c r="CB1" s="3" t="s">
        <v>5696</v>
      </c>
      <c r="CC1" s="3" t="s">
        <v>5697</v>
      </c>
      <c r="CD1" s="3" t="s">
        <v>6295</v>
      </c>
      <c r="CE1" s="3" t="s">
        <v>6296</v>
      </c>
      <c r="CF1" s="3" t="s">
        <v>6297</v>
      </c>
      <c r="CG1" s="3" t="s">
        <v>6781</v>
      </c>
      <c r="CH1" s="3" t="s">
        <v>6782</v>
      </c>
      <c r="CI1" s="3" t="s">
        <v>6783</v>
      </c>
      <c r="CJ1" s="3" t="s">
        <v>7267</v>
      </c>
      <c r="CK1" s="3" t="s">
        <v>7268</v>
      </c>
      <c r="CL1" s="3" t="s">
        <v>7269</v>
      </c>
      <c r="CM1" s="3" t="s">
        <v>8122</v>
      </c>
      <c r="CN1" s="3" t="s">
        <v>8123</v>
      </c>
      <c r="CO1" s="3" t="s">
        <v>8124</v>
      </c>
      <c r="CP1" s="3" t="s">
        <v>8125</v>
      </c>
      <c r="CQ1" s="3" t="s">
        <v>8126</v>
      </c>
      <c r="CR1" s="3" t="s">
        <v>8127</v>
      </c>
      <c r="CS1" s="3" t="s">
        <v>8725</v>
      </c>
      <c r="CT1" s="3" t="s">
        <v>8726</v>
      </c>
      <c r="CU1" s="3" t="s">
        <v>8727</v>
      </c>
      <c r="CV1" s="3" t="s">
        <v>3634</v>
      </c>
      <c r="CW1" s="3" t="s">
        <v>3635</v>
      </c>
      <c r="CX1" s="3" t="s">
        <v>3636</v>
      </c>
      <c r="CY1" s="3" t="s">
        <v>5698</v>
      </c>
      <c r="CZ1" s="3" t="s">
        <v>5699</v>
      </c>
      <c r="DA1" s="3" t="s">
        <v>5700</v>
      </c>
      <c r="DB1" s="3" t="s">
        <v>5701</v>
      </c>
      <c r="DC1" s="3" t="s">
        <v>5702</v>
      </c>
      <c r="DD1" s="3" t="s">
        <v>5703</v>
      </c>
      <c r="DE1" s="3" t="s">
        <v>6298</v>
      </c>
      <c r="DF1" s="3" t="s">
        <v>6299</v>
      </c>
      <c r="DG1" s="3" t="s">
        <v>6300</v>
      </c>
      <c r="DH1" s="3" t="s">
        <v>6784</v>
      </c>
      <c r="DI1" s="3" t="s">
        <v>6785</v>
      </c>
      <c r="DJ1" s="3" t="s">
        <v>6786</v>
      </c>
      <c r="DK1" s="3" t="s">
        <v>7270</v>
      </c>
      <c r="DL1" s="3" t="s">
        <v>7271</v>
      </c>
      <c r="DM1" s="3" t="s">
        <v>7272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8728</v>
      </c>
      <c r="DU1" s="3" t="s">
        <v>8729</v>
      </c>
      <c r="DV1" s="3" t="s">
        <v>8730</v>
      </c>
      <c r="DW1" s="3" t="s">
        <v>3637</v>
      </c>
      <c r="DX1" s="3" t="s">
        <v>3638</v>
      </c>
      <c r="DY1" s="3" t="s">
        <v>3639</v>
      </c>
      <c r="DZ1" s="3" t="s">
        <v>5704</v>
      </c>
      <c r="EA1" s="3" t="s">
        <v>5705</v>
      </c>
      <c r="EB1" s="3" t="s">
        <v>5706</v>
      </c>
      <c r="EC1" s="3" t="s">
        <v>5707</v>
      </c>
      <c r="ED1" s="3" t="s">
        <v>5708</v>
      </c>
      <c r="EE1" s="3" t="s">
        <v>5709</v>
      </c>
      <c r="EF1" s="3" t="s">
        <v>6301</v>
      </c>
      <c r="EG1" s="3" t="s">
        <v>6302</v>
      </c>
      <c r="EH1" s="3" t="s">
        <v>6303</v>
      </c>
      <c r="EI1" s="3" t="s">
        <v>6787</v>
      </c>
      <c r="EJ1" s="3" t="s">
        <v>6788</v>
      </c>
      <c r="EK1" s="3" t="s">
        <v>6789</v>
      </c>
      <c r="EL1" s="3" t="s">
        <v>7273</v>
      </c>
      <c r="EM1" s="3" t="s">
        <v>7274</v>
      </c>
      <c r="EN1" s="3" t="s">
        <v>7275</v>
      </c>
      <c r="EO1" s="3" t="s">
        <v>8134</v>
      </c>
      <c r="EP1" s="3" t="s">
        <v>8135</v>
      </c>
      <c r="EQ1" s="3" t="s">
        <v>8136</v>
      </c>
      <c r="ER1" s="3" t="s">
        <v>8137</v>
      </c>
      <c r="ES1" s="3" t="s">
        <v>8138</v>
      </c>
      <c r="ET1" s="3" t="s">
        <v>8139</v>
      </c>
      <c r="EU1" s="3" t="s">
        <v>8731</v>
      </c>
      <c r="EV1" s="3" t="s">
        <v>8732</v>
      </c>
      <c r="EW1" s="3" t="s">
        <v>8733</v>
      </c>
      <c r="EX1" s="3" t="s">
        <v>3640</v>
      </c>
      <c r="EY1" s="3" t="s">
        <v>3641</v>
      </c>
      <c r="EZ1" s="3" t="s">
        <v>3642</v>
      </c>
      <c r="FA1" s="3" t="s">
        <v>5710</v>
      </c>
      <c r="FB1" s="3" t="s">
        <v>5711</v>
      </c>
      <c r="FC1" s="3" t="s">
        <v>5712</v>
      </c>
      <c r="FD1" s="3" t="s">
        <v>5713</v>
      </c>
      <c r="FE1" s="3" t="s">
        <v>5714</v>
      </c>
      <c r="FF1" s="3" t="s">
        <v>5715</v>
      </c>
      <c r="FG1" s="3" t="s">
        <v>6304</v>
      </c>
      <c r="FH1" s="3" t="s">
        <v>6305</v>
      </c>
      <c r="FI1" s="3" t="s">
        <v>6306</v>
      </c>
      <c r="FJ1" s="3" t="s">
        <v>6790</v>
      </c>
      <c r="FK1" s="3" t="s">
        <v>6791</v>
      </c>
      <c r="FL1" s="3" t="s">
        <v>6792</v>
      </c>
      <c r="FM1" s="3" t="s">
        <v>7276</v>
      </c>
      <c r="FN1" s="3" t="s">
        <v>7277</v>
      </c>
      <c r="FO1" s="3" t="s">
        <v>7278</v>
      </c>
      <c r="FP1" s="3" t="s">
        <v>8140</v>
      </c>
      <c r="FQ1" s="3" t="s">
        <v>8141</v>
      </c>
      <c r="FR1" s="3" t="s">
        <v>8142</v>
      </c>
      <c r="FS1" s="3" t="s">
        <v>8143</v>
      </c>
      <c r="FT1" s="3" t="s">
        <v>8144</v>
      </c>
      <c r="FU1" s="3" t="s">
        <v>8145</v>
      </c>
      <c r="FV1" s="3" t="s">
        <v>8734</v>
      </c>
      <c r="FW1" s="3" t="s">
        <v>8735</v>
      </c>
      <c r="FX1" s="3" t="s">
        <v>8736</v>
      </c>
      <c r="FY1" s="3" t="s">
        <v>3643</v>
      </c>
      <c r="FZ1" s="3" t="s">
        <v>3644</v>
      </c>
      <c r="GA1" s="3" t="s">
        <v>3645</v>
      </c>
      <c r="GB1" s="3" t="s">
        <v>5716</v>
      </c>
      <c r="GC1" s="3" t="s">
        <v>5717</v>
      </c>
      <c r="GD1" s="3" t="s">
        <v>5718</v>
      </c>
      <c r="GE1" s="3" t="s">
        <v>5719</v>
      </c>
      <c r="GF1" s="3" t="s">
        <v>5720</v>
      </c>
      <c r="GG1" s="3" t="s">
        <v>5721</v>
      </c>
      <c r="GH1" s="3" t="s">
        <v>6307</v>
      </c>
      <c r="GI1" s="3" t="s">
        <v>6308</v>
      </c>
      <c r="GJ1" s="3" t="s">
        <v>6309</v>
      </c>
      <c r="GK1" s="3" t="s">
        <v>6793</v>
      </c>
      <c r="GL1" s="3" t="s">
        <v>6794</v>
      </c>
      <c r="GM1" s="3" t="s">
        <v>6795</v>
      </c>
      <c r="GN1" s="3" t="s">
        <v>7279</v>
      </c>
      <c r="GO1" s="3" t="s">
        <v>7280</v>
      </c>
      <c r="GP1" s="3" t="s">
        <v>7281</v>
      </c>
      <c r="GQ1" s="3" t="s">
        <v>8146</v>
      </c>
      <c r="GR1" s="3" t="s">
        <v>8147</v>
      </c>
      <c r="GS1" s="3" t="s">
        <v>8148</v>
      </c>
      <c r="GT1" s="3" t="s">
        <v>8149</v>
      </c>
      <c r="GU1" s="3" t="s">
        <v>8150</v>
      </c>
      <c r="GV1" s="3" t="s">
        <v>8151</v>
      </c>
      <c r="GW1" s="3" t="s">
        <v>8737</v>
      </c>
      <c r="GX1" s="3" t="s">
        <v>8738</v>
      </c>
      <c r="GY1" s="3" t="s">
        <v>8739</v>
      </c>
      <c r="GZ1" s="3" t="s">
        <v>3646</v>
      </c>
      <c r="HA1" s="3" t="s">
        <v>3647</v>
      </c>
      <c r="HB1" s="3" t="s">
        <v>3648</v>
      </c>
      <c r="HC1" s="3" t="s">
        <v>5722</v>
      </c>
      <c r="HD1" s="3" t="s">
        <v>5723</v>
      </c>
      <c r="HE1" s="3" t="s">
        <v>5724</v>
      </c>
      <c r="HF1" s="3" t="s">
        <v>5725</v>
      </c>
      <c r="HG1" s="3" t="s">
        <v>5726</v>
      </c>
      <c r="HH1" s="3" t="s">
        <v>5727</v>
      </c>
      <c r="HI1" s="3" t="s">
        <v>6310</v>
      </c>
      <c r="HJ1" s="3" t="s">
        <v>6311</v>
      </c>
      <c r="HK1" s="3" t="s">
        <v>6312</v>
      </c>
      <c r="HL1" s="3" t="s">
        <v>6796</v>
      </c>
      <c r="HM1" s="3" t="s">
        <v>6797</v>
      </c>
      <c r="HN1" s="3" t="s">
        <v>6798</v>
      </c>
      <c r="HO1" s="3" t="s">
        <v>7282</v>
      </c>
      <c r="HP1" s="3" t="s">
        <v>7283</v>
      </c>
      <c r="HQ1" s="3" t="s">
        <v>7284</v>
      </c>
      <c r="HR1" s="3" t="s">
        <v>8152</v>
      </c>
      <c r="HS1" s="3" t="s">
        <v>8153</v>
      </c>
      <c r="HT1" s="3" t="s">
        <v>8154</v>
      </c>
      <c r="HU1" s="3" t="s">
        <v>8155</v>
      </c>
      <c r="HV1" s="3" t="s">
        <v>8156</v>
      </c>
      <c r="HW1" s="3" t="s">
        <v>8157</v>
      </c>
      <c r="HX1" s="3" t="s">
        <v>8740</v>
      </c>
      <c r="HY1" s="3" t="s">
        <v>8741</v>
      </c>
      <c r="HZ1" s="3" t="s">
        <v>8742</v>
      </c>
      <c r="IA1" s="3" t="s">
        <v>3649</v>
      </c>
      <c r="IB1" s="3" t="s">
        <v>3650</v>
      </c>
      <c r="IC1" s="3" t="s">
        <v>3651</v>
      </c>
      <c r="ID1" s="3" t="s">
        <v>5728</v>
      </c>
      <c r="IE1" s="3" t="s">
        <v>5729</v>
      </c>
      <c r="IF1" s="3" t="s">
        <v>5730</v>
      </c>
      <c r="IG1" s="3" t="s">
        <v>5731</v>
      </c>
      <c r="IH1" s="3" t="s">
        <v>5732</v>
      </c>
      <c r="II1" s="3" t="s">
        <v>5733</v>
      </c>
      <c r="IJ1" s="3" t="s">
        <v>6313</v>
      </c>
      <c r="IK1" s="3" t="s">
        <v>6314</v>
      </c>
      <c r="IL1" s="3" t="s">
        <v>6315</v>
      </c>
      <c r="IM1" s="3" t="s">
        <v>6799</v>
      </c>
      <c r="IN1" s="3" t="s">
        <v>6800</v>
      </c>
      <c r="IO1" s="3" t="s">
        <v>6801</v>
      </c>
      <c r="IP1" s="3" t="s">
        <v>7285</v>
      </c>
      <c r="IQ1" s="3" t="s">
        <v>7286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3652</v>
      </c>
      <c r="C10" s="8" t="s">
        <v>3653</v>
      </c>
      <c r="D10" s="8" t="s">
        <v>3654</v>
      </c>
      <c r="E10" s="8" t="s">
        <v>3655</v>
      </c>
      <c r="F10" s="8" t="s">
        <v>3656</v>
      </c>
      <c r="G10" s="8" t="s">
        <v>3657</v>
      </c>
      <c r="H10" s="8" t="s">
        <v>3658</v>
      </c>
      <c r="I10" s="8" t="s">
        <v>3659</v>
      </c>
      <c r="J10" s="8" t="s">
        <v>3660</v>
      </c>
      <c r="K10" s="8" t="s">
        <v>3661</v>
      </c>
      <c r="L10" s="8" t="s">
        <v>3662</v>
      </c>
      <c r="M10" s="8" t="s">
        <v>3663</v>
      </c>
      <c r="N10" s="8" t="s">
        <v>3664</v>
      </c>
      <c r="O10" s="8" t="s">
        <v>3665</v>
      </c>
      <c r="P10" s="8" t="s">
        <v>3666</v>
      </c>
      <c r="Q10" s="8" t="s">
        <v>3667</v>
      </c>
      <c r="R10" s="8" t="s">
        <v>3668</v>
      </c>
      <c r="S10" s="8" t="s">
        <v>3669</v>
      </c>
      <c r="T10" s="8" t="s">
        <v>3670</v>
      </c>
      <c r="U10" s="8" t="s">
        <v>3671</v>
      </c>
      <c r="V10" s="8" t="s">
        <v>3672</v>
      </c>
      <c r="W10" s="8" t="s">
        <v>3673</v>
      </c>
      <c r="X10" s="8" t="s">
        <v>3674</v>
      </c>
      <c r="Y10" s="8" t="s">
        <v>3675</v>
      </c>
      <c r="Z10" s="8" t="s">
        <v>3676</v>
      </c>
      <c r="AA10" s="8" t="s">
        <v>3677</v>
      </c>
      <c r="AB10" s="8" t="s">
        <v>3678</v>
      </c>
      <c r="AC10" s="8" t="s">
        <v>3679</v>
      </c>
      <c r="AD10" s="8" t="s">
        <v>3680</v>
      </c>
      <c r="AE10" s="8" t="s">
        <v>3681</v>
      </c>
      <c r="AF10" s="8" t="s">
        <v>3682</v>
      </c>
      <c r="AG10" s="8" t="s">
        <v>3683</v>
      </c>
      <c r="AH10" s="8" t="s">
        <v>3684</v>
      </c>
      <c r="AI10" s="8" t="s">
        <v>3685</v>
      </c>
      <c r="AJ10" s="8" t="s">
        <v>3686</v>
      </c>
      <c r="AK10" s="8" t="s">
        <v>3687</v>
      </c>
      <c r="AL10" s="8" t="s">
        <v>3688</v>
      </c>
      <c r="AM10" s="8" t="s">
        <v>3689</v>
      </c>
      <c r="AN10" s="8" t="s">
        <v>3690</v>
      </c>
      <c r="AO10" s="8" t="s">
        <v>3691</v>
      </c>
      <c r="AP10" s="8" t="s">
        <v>3692</v>
      </c>
      <c r="AQ10" s="8" t="s">
        <v>3693</v>
      </c>
      <c r="AR10" s="8" t="s">
        <v>3694</v>
      </c>
      <c r="AS10" s="8" t="s">
        <v>3695</v>
      </c>
      <c r="AT10" s="8" t="s">
        <v>3696</v>
      </c>
      <c r="AU10" s="8" t="s">
        <v>3697</v>
      </c>
      <c r="AV10" s="8" t="s">
        <v>3698</v>
      </c>
      <c r="AW10" s="8" t="s">
        <v>3699</v>
      </c>
      <c r="AX10" s="8" t="s">
        <v>3700</v>
      </c>
      <c r="AY10" s="8" t="s">
        <v>3701</v>
      </c>
      <c r="AZ10" s="8" t="s">
        <v>3702</v>
      </c>
      <c r="BA10" s="8" t="s">
        <v>3703</v>
      </c>
      <c r="BB10" s="8" t="s">
        <v>3704</v>
      </c>
      <c r="BC10" s="8" t="s">
        <v>3705</v>
      </c>
      <c r="BD10" s="8" t="s">
        <v>3706</v>
      </c>
      <c r="BE10" s="8" t="s">
        <v>3707</v>
      </c>
      <c r="BF10" s="8" t="s">
        <v>3708</v>
      </c>
      <c r="BG10" s="8" t="s">
        <v>3709</v>
      </c>
      <c r="BH10" s="8" t="s">
        <v>3710</v>
      </c>
      <c r="BI10" s="8" t="s">
        <v>3711</v>
      </c>
      <c r="BJ10" s="8" t="s">
        <v>3712</v>
      </c>
      <c r="BK10" s="8" t="s">
        <v>3713</v>
      </c>
      <c r="BL10" s="8" t="s">
        <v>3714</v>
      </c>
      <c r="BM10" s="8" t="s">
        <v>3715</v>
      </c>
      <c r="BN10" s="8" t="s">
        <v>3716</v>
      </c>
      <c r="BO10" s="8" t="s">
        <v>3717</v>
      </c>
      <c r="BP10" s="8" t="s">
        <v>3718</v>
      </c>
      <c r="BQ10" s="8" t="s">
        <v>3719</v>
      </c>
      <c r="BR10" s="8" t="s">
        <v>3720</v>
      </c>
      <c r="BS10" s="8" t="s">
        <v>3721</v>
      </c>
      <c r="BT10" s="8" t="s">
        <v>3722</v>
      </c>
      <c r="BU10" s="8" t="s">
        <v>3723</v>
      </c>
      <c r="BV10" s="8" t="s">
        <v>3724</v>
      </c>
      <c r="BW10" s="8" t="s">
        <v>3725</v>
      </c>
      <c r="BX10" s="8" t="s">
        <v>3726</v>
      </c>
      <c r="BY10" s="8" t="s">
        <v>3727</v>
      </c>
      <c r="BZ10" s="8" t="s">
        <v>3728</v>
      </c>
      <c r="CA10" s="8" t="s">
        <v>3729</v>
      </c>
      <c r="CB10" s="8" t="s">
        <v>3730</v>
      </c>
      <c r="CC10" s="8" t="s">
        <v>3731</v>
      </c>
      <c r="CD10" s="8" t="s">
        <v>3732</v>
      </c>
      <c r="CE10" s="8" t="s">
        <v>3733</v>
      </c>
      <c r="CF10" s="8" t="s">
        <v>3734</v>
      </c>
      <c r="CG10" s="8" t="s">
        <v>3735</v>
      </c>
      <c r="CH10" s="8" t="s">
        <v>3736</v>
      </c>
      <c r="CI10" s="8" t="s">
        <v>3737</v>
      </c>
      <c r="CJ10" s="8" t="s">
        <v>3738</v>
      </c>
      <c r="CK10" s="8" t="s">
        <v>3739</v>
      </c>
      <c r="CL10" s="8" t="s">
        <v>3740</v>
      </c>
      <c r="CM10" s="8" t="s">
        <v>3741</v>
      </c>
      <c r="CN10" s="8" t="s">
        <v>3742</v>
      </c>
      <c r="CO10" s="8" t="s">
        <v>3743</v>
      </c>
      <c r="CP10" s="8" t="s">
        <v>3744</v>
      </c>
      <c r="CQ10" s="8" t="s">
        <v>3745</v>
      </c>
      <c r="CR10" s="8" t="s">
        <v>3746</v>
      </c>
      <c r="CS10" s="8" t="s">
        <v>3747</v>
      </c>
      <c r="CT10" s="8" t="s">
        <v>3748</v>
      </c>
      <c r="CU10" s="8" t="s">
        <v>3749</v>
      </c>
      <c r="CV10" s="8" t="s">
        <v>3750</v>
      </c>
      <c r="CW10" s="8" t="s">
        <v>3751</v>
      </c>
      <c r="CX10" s="8" t="s">
        <v>3752</v>
      </c>
      <c r="CY10" s="8" t="s">
        <v>3753</v>
      </c>
      <c r="CZ10" s="8" t="s">
        <v>3754</v>
      </c>
      <c r="DA10" s="8" t="s">
        <v>3755</v>
      </c>
      <c r="DB10" s="8" t="s">
        <v>3756</v>
      </c>
      <c r="DC10" s="8" t="s">
        <v>3757</v>
      </c>
      <c r="DD10" s="8" t="s">
        <v>3758</v>
      </c>
      <c r="DE10" s="8" t="s">
        <v>3759</v>
      </c>
      <c r="DF10" s="8" t="s">
        <v>3760</v>
      </c>
      <c r="DG10" s="8" t="s">
        <v>3761</v>
      </c>
      <c r="DH10" s="8" t="s">
        <v>3762</v>
      </c>
      <c r="DI10" s="8" t="s">
        <v>3763</v>
      </c>
      <c r="DJ10" s="8" t="s">
        <v>3764</v>
      </c>
      <c r="DK10" s="8" t="s">
        <v>3765</v>
      </c>
      <c r="DL10" s="8" t="s">
        <v>3766</v>
      </c>
      <c r="DM10" s="8" t="s">
        <v>3767</v>
      </c>
      <c r="DN10" s="8" t="s">
        <v>3768</v>
      </c>
      <c r="DO10" s="8" t="s">
        <v>3769</v>
      </c>
      <c r="DP10" s="8" t="s">
        <v>3770</v>
      </c>
      <c r="DQ10" s="8" t="s">
        <v>3771</v>
      </c>
      <c r="DR10" s="8" t="s">
        <v>3772</v>
      </c>
      <c r="DS10" s="8" t="s">
        <v>3773</v>
      </c>
      <c r="DT10" s="8" t="s">
        <v>3774</v>
      </c>
      <c r="DU10" s="8" t="s">
        <v>3775</v>
      </c>
      <c r="DV10" s="8" t="s">
        <v>3776</v>
      </c>
      <c r="DW10" s="8" t="s">
        <v>3777</v>
      </c>
      <c r="DX10" s="8" t="s">
        <v>3778</v>
      </c>
      <c r="DY10" s="8" t="s">
        <v>3779</v>
      </c>
      <c r="DZ10" s="8" t="s">
        <v>3780</v>
      </c>
      <c r="EA10" s="8" t="s">
        <v>3781</v>
      </c>
      <c r="EB10" s="8" t="s">
        <v>3782</v>
      </c>
      <c r="EC10" s="8" t="s">
        <v>3783</v>
      </c>
      <c r="ED10" s="8" t="s">
        <v>3784</v>
      </c>
      <c r="EE10" s="8" t="s">
        <v>3785</v>
      </c>
      <c r="EF10" s="8" t="s">
        <v>3786</v>
      </c>
      <c r="EG10" s="8" t="s">
        <v>3787</v>
      </c>
      <c r="EH10" s="8" t="s">
        <v>3788</v>
      </c>
      <c r="EI10" s="8" t="s">
        <v>3789</v>
      </c>
      <c r="EJ10" s="8" t="s">
        <v>3790</v>
      </c>
      <c r="EK10" s="8" t="s">
        <v>3791</v>
      </c>
      <c r="EL10" s="8" t="s">
        <v>3792</v>
      </c>
      <c r="EM10" s="8" t="s">
        <v>3793</v>
      </c>
      <c r="EN10" s="8" t="s">
        <v>3794</v>
      </c>
      <c r="EO10" s="8" t="s">
        <v>3795</v>
      </c>
      <c r="EP10" s="8" t="s">
        <v>3796</v>
      </c>
      <c r="EQ10" s="8" t="s">
        <v>3797</v>
      </c>
      <c r="ER10" s="8" t="s">
        <v>3798</v>
      </c>
      <c r="ES10" s="8" t="s">
        <v>3799</v>
      </c>
      <c r="ET10" s="8" t="s">
        <v>3800</v>
      </c>
      <c r="EU10" s="8" t="s">
        <v>3801</v>
      </c>
      <c r="EV10" s="8" t="s">
        <v>3802</v>
      </c>
      <c r="EW10" s="8" t="s">
        <v>3803</v>
      </c>
      <c r="EX10" s="8" t="s">
        <v>3804</v>
      </c>
      <c r="EY10" s="8" t="s">
        <v>3805</v>
      </c>
      <c r="EZ10" s="8" t="s">
        <v>3806</v>
      </c>
      <c r="FA10" s="8" t="s">
        <v>3807</v>
      </c>
      <c r="FB10" s="8" t="s">
        <v>3808</v>
      </c>
      <c r="FC10" s="8" t="s">
        <v>3809</v>
      </c>
      <c r="FD10" s="8" t="s">
        <v>3810</v>
      </c>
      <c r="FE10" s="8" t="s">
        <v>3811</v>
      </c>
      <c r="FF10" s="8" t="s">
        <v>3812</v>
      </c>
      <c r="FG10" s="8" t="s">
        <v>3813</v>
      </c>
      <c r="FH10" s="8" t="s">
        <v>3814</v>
      </c>
      <c r="FI10" s="8" t="s">
        <v>3815</v>
      </c>
      <c r="FJ10" s="8" t="s">
        <v>3816</v>
      </c>
      <c r="FK10" s="8" t="s">
        <v>3817</v>
      </c>
      <c r="FL10" s="8" t="s">
        <v>3818</v>
      </c>
      <c r="FM10" s="8" t="s">
        <v>3819</v>
      </c>
      <c r="FN10" s="8" t="s">
        <v>3820</v>
      </c>
      <c r="FO10" s="8" t="s">
        <v>3821</v>
      </c>
      <c r="FP10" s="8" t="s">
        <v>3822</v>
      </c>
      <c r="FQ10" s="8" t="s">
        <v>3823</v>
      </c>
      <c r="FR10" s="8" t="s">
        <v>3824</v>
      </c>
      <c r="FS10" s="8" t="s">
        <v>3825</v>
      </c>
      <c r="FT10" s="8" t="s">
        <v>3826</v>
      </c>
      <c r="FU10" s="8" t="s">
        <v>3827</v>
      </c>
      <c r="FV10" s="8" t="s">
        <v>3828</v>
      </c>
      <c r="FW10" s="8" t="s">
        <v>3829</v>
      </c>
      <c r="FX10" s="8" t="s">
        <v>3830</v>
      </c>
      <c r="FY10" s="8" t="s">
        <v>3831</v>
      </c>
      <c r="FZ10" s="8" t="s">
        <v>3832</v>
      </c>
      <c r="GA10" s="8" t="s">
        <v>3833</v>
      </c>
      <c r="GB10" s="8" t="s">
        <v>3834</v>
      </c>
      <c r="GC10" s="8" t="s">
        <v>3835</v>
      </c>
      <c r="GD10" s="8" t="s">
        <v>3836</v>
      </c>
      <c r="GE10" s="8" t="s">
        <v>3837</v>
      </c>
      <c r="GF10" s="8" t="s">
        <v>3838</v>
      </c>
      <c r="GG10" s="8" t="s">
        <v>3839</v>
      </c>
      <c r="GH10" s="8" t="s">
        <v>3840</v>
      </c>
      <c r="GI10" s="8" t="s">
        <v>3841</v>
      </c>
      <c r="GJ10" s="8" t="s">
        <v>3842</v>
      </c>
      <c r="GK10" s="8" t="s">
        <v>3843</v>
      </c>
      <c r="GL10" s="8" t="s">
        <v>3844</v>
      </c>
      <c r="GM10" s="8" t="s">
        <v>3845</v>
      </c>
      <c r="GN10" s="8" t="s">
        <v>3846</v>
      </c>
      <c r="GO10" s="8" t="s">
        <v>3847</v>
      </c>
      <c r="GP10" s="8" t="s">
        <v>3848</v>
      </c>
      <c r="GQ10" s="8" t="s">
        <v>3849</v>
      </c>
      <c r="GR10" s="8" t="s">
        <v>3850</v>
      </c>
      <c r="GS10" s="8" t="s">
        <v>3851</v>
      </c>
      <c r="GT10" s="8" t="s">
        <v>3852</v>
      </c>
      <c r="GU10" s="8" t="s">
        <v>3853</v>
      </c>
      <c r="GV10" s="8" t="s">
        <v>3854</v>
      </c>
      <c r="GW10" s="8" t="s">
        <v>3855</v>
      </c>
      <c r="GX10" s="8" t="s">
        <v>3856</v>
      </c>
      <c r="GY10" s="8" t="s">
        <v>3857</v>
      </c>
      <c r="GZ10" s="8" t="s">
        <v>3858</v>
      </c>
      <c r="HA10" s="8" t="s">
        <v>3859</v>
      </c>
      <c r="HB10" s="8" t="s">
        <v>3860</v>
      </c>
      <c r="HC10" s="8" t="s">
        <v>3861</v>
      </c>
      <c r="HD10" s="8" t="s">
        <v>3862</v>
      </c>
      <c r="HE10" s="8" t="s">
        <v>3863</v>
      </c>
      <c r="HF10" s="8" t="s">
        <v>3864</v>
      </c>
      <c r="HG10" s="8" t="s">
        <v>3865</v>
      </c>
      <c r="HH10" s="8" t="s">
        <v>3866</v>
      </c>
      <c r="HI10" s="8" t="s">
        <v>3867</v>
      </c>
      <c r="HJ10" s="8" t="s">
        <v>3868</v>
      </c>
      <c r="HK10" s="8" t="s">
        <v>3869</v>
      </c>
      <c r="HL10" s="8" t="s">
        <v>3870</v>
      </c>
      <c r="HM10" s="8" t="s">
        <v>3871</v>
      </c>
      <c r="HN10" s="8" t="s">
        <v>3872</v>
      </c>
      <c r="HO10" s="8" t="s">
        <v>3873</v>
      </c>
      <c r="HP10" s="8" t="s">
        <v>3874</v>
      </c>
      <c r="HQ10" s="8" t="s">
        <v>3875</v>
      </c>
      <c r="HR10" s="8" t="s">
        <v>3876</v>
      </c>
      <c r="HS10" s="8" t="s">
        <v>3877</v>
      </c>
      <c r="HT10" s="8" t="s">
        <v>3878</v>
      </c>
      <c r="HU10" s="8" t="s">
        <v>3879</v>
      </c>
      <c r="HV10" s="8" t="s">
        <v>3880</v>
      </c>
      <c r="HW10" s="8" t="s">
        <v>3881</v>
      </c>
      <c r="HX10" s="8" t="s">
        <v>3882</v>
      </c>
      <c r="HY10" s="8" t="s">
        <v>3883</v>
      </c>
      <c r="HZ10" s="8" t="s">
        <v>3884</v>
      </c>
      <c r="IA10" s="8" t="s">
        <v>3885</v>
      </c>
      <c r="IB10" s="8" t="s">
        <v>3886</v>
      </c>
      <c r="IC10" s="8" t="s">
        <v>3887</v>
      </c>
      <c r="ID10" s="8" t="s">
        <v>3888</v>
      </c>
      <c r="IE10" s="8" t="s">
        <v>3889</v>
      </c>
      <c r="IF10" s="8" t="s">
        <v>3890</v>
      </c>
      <c r="IG10" s="8" t="s">
        <v>3891</v>
      </c>
      <c r="IH10" s="8" t="s">
        <v>3892</v>
      </c>
      <c r="II10" s="8" t="s">
        <v>3893</v>
      </c>
      <c r="IJ10" s="8" t="s">
        <v>3894</v>
      </c>
      <c r="IK10" s="8" t="s">
        <v>3895</v>
      </c>
      <c r="IL10" s="8" t="s">
        <v>3896</v>
      </c>
      <c r="IM10" s="8" t="s">
        <v>3897</v>
      </c>
      <c r="IN10" s="8" t="s">
        <v>3898</v>
      </c>
      <c r="IO10" s="8" t="s">
        <v>3899</v>
      </c>
      <c r="IP10" s="8" t="s">
        <v>3900</v>
      </c>
      <c r="IQ10" s="8" t="s">
        <v>3901</v>
      </c>
    </row>
    <row r="11" spans="1:251">
      <c r="A11" s="10">
        <v>42036</v>
      </c>
      <c r="B11" s="9">
        <v>0.2</v>
      </c>
      <c r="C11" s="9">
        <v>0.17100000000000001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0.50900000000000001</v>
      </c>
      <c r="T11" s="9">
        <v>0.22</v>
      </c>
      <c r="U11" s="9">
        <v>0.28899999999999998</v>
      </c>
      <c r="V11" s="9">
        <v>0.50900000000000001</v>
      </c>
      <c r="W11" s="9">
        <v>0.22</v>
      </c>
      <c r="X11" s="9">
        <v>0.28899999999999998</v>
      </c>
      <c r="Y11" s="9">
        <v>0.13900000000000001</v>
      </c>
      <c r="Z11" s="9">
        <v>0.13900000000000001</v>
      </c>
      <c r="AA11" s="9">
        <v>0</v>
      </c>
      <c r="AB11" s="9">
        <v>0</v>
      </c>
      <c r="AC11" s="9">
        <v>0</v>
      </c>
      <c r="AD11" s="9">
        <v>0</v>
      </c>
      <c r="AE11" s="9">
        <v>0.36899999999999999</v>
      </c>
      <c r="AF11" s="9">
        <v>8.1000000000000003E-2</v>
      </c>
      <c r="AG11" s="9">
        <v>0.28899999999999998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0.45700000000000002</v>
      </c>
      <c r="AU11" s="9">
        <v>0.107</v>
      </c>
      <c r="AV11" s="9">
        <v>0.34899999999999998</v>
      </c>
      <c r="AW11" s="9">
        <v>0.45700000000000002</v>
      </c>
      <c r="AX11" s="9">
        <v>0.107</v>
      </c>
      <c r="AY11" s="9">
        <v>0.34899999999999998</v>
      </c>
      <c r="AZ11" s="9">
        <v>8.5000000000000006E-2</v>
      </c>
      <c r="BA11" s="9">
        <v>0</v>
      </c>
      <c r="BB11" s="9">
        <v>8.5000000000000006E-2</v>
      </c>
      <c r="BC11" s="9">
        <v>0</v>
      </c>
      <c r="BD11" s="9">
        <v>0</v>
      </c>
      <c r="BE11" s="9">
        <v>0</v>
      </c>
      <c r="BF11" s="9">
        <v>0.372</v>
      </c>
      <c r="BG11" s="9">
        <v>0.107</v>
      </c>
      <c r="BH11" s="9">
        <v>0.26400000000000001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0.47499999999999998</v>
      </c>
      <c r="BV11" s="9">
        <v>0.35399999999999998</v>
      </c>
      <c r="BW11" s="9">
        <v>0.12</v>
      </c>
      <c r="BX11" s="9">
        <v>0.47499999999999998</v>
      </c>
      <c r="BY11" s="9">
        <v>0.35399999999999998</v>
      </c>
      <c r="BZ11" s="9">
        <v>0.12</v>
      </c>
      <c r="CA11" s="9">
        <v>0.12</v>
      </c>
      <c r="CB11" s="9">
        <v>0</v>
      </c>
      <c r="CC11" s="9">
        <v>0.12</v>
      </c>
      <c r="CD11" s="9">
        <v>0</v>
      </c>
      <c r="CE11" s="9">
        <v>0</v>
      </c>
      <c r="CF11" s="9">
        <v>0</v>
      </c>
      <c r="CG11" s="9">
        <v>0.11700000000000001</v>
      </c>
      <c r="CH11" s="9">
        <v>0.11700000000000001</v>
      </c>
      <c r="CI11" s="9">
        <v>0</v>
      </c>
      <c r="CJ11" s="9">
        <v>0.13500000000000001</v>
      </c>
      <c r="CK11" s="9">
        <v>0.13500000000000001</v>
      </c>
      <c r="CL11" s="9">
        <v>0</v>
      </c>
      <c r="CM11" s="9">
        <v>0.10199999999999999</v>
      </c>
      <c r="CN11" s="9">
        <v>0.10199999999999999</v>
      </c>
      <c r="CO11" s="9">
        <v>0</v>
      </c>
      <c r="CP11" s="9">
        <v>0.10199999999999999</v>
      </c>
      <c r="CQ11" s="9">
        <v>0.10199999999999999</v>
      </c>
      <c r="CR11" s="9">
        <v>0</v>
      </c>
      <c r="CS11" s="9">
        <v>0</v>
      </c>
      <c r="CT11" s="9">
        <v>0</v>
      </c>
      <c r="CU11" s="9">
        <v>0</v>
      </c>
      <c r="CV11" s="9">
        <v>1.042</v>
      </c>
      <c r="CW11" s="9">
        <v>0.61799999999999999</v>
      </c>
      <c r="CX11" s="9">
        <v>0.42499999999999999</v>
      </c>
      <c r="CY11" s="9">
        <v>1.042</v>
      </c>
      <c r="CZ11" s="9">
        <v>0.61799999999999999</v>
      </c>
      <c r="DA11" s="9">
        <v>0.42499999999999999</v>
      </c>
      <c r="DB11" s="9">
        <v>0.4</v>
      </c>
      <c r="DC11" s="9">
        <v>0.4</v>
      </c>
      <c r="DD11" s="9">
        <v>0</v>
      </c>
      <c r="DE11" s="9">
        <v>0.24299999999999999</v>
      </c>
      <c r="DF11" s="9">
        <v>0.11799999999999999</v>
      </c>
      <c r="DG11" s="9">
        <v>0.125</v>
      </c>
      <c r="DH11" s="9">
        <v>0.28000000000000003</v>
      </c>
      <c r="DI11" s="9">
        <v>9.9000000000000005E-2</v>
      </c>
      <c r="DJ11" s="9">
        <v>0.18099999999999999</v>
      </c>
      <c r="DK11" s="9">
        <v>0</v>
      </c>
      <c r="DL11" s="9">
        <v>0</v>
      </c>
      <c r="DM11" s="9">
        <v>0</v>
      </c>
      <c r="DN11" s="9">
        <v>0.11799999999999999</v>
      </c>
      <c r="DO11" s="9">
        <v>0</v>
      </c>
      <c r="DP11" s="9">
        <v>0.11799999999999999</v>
      </c>
      <c r="DQ11" s="9">
        <v>0.11799999999999999</v>
      </c>
      <c r="DR11" s="9">
        <v>0</v>
      </c>
      <c r="DS11" s="9">
        <v>0.11799999999999999</v>
      </c>
      <c r="DT11" s="9">
        <v>0</v>
      </c>
      <c r="DU11" s="9">
        <v>0</v>
      </c>
      <c r="DV11" s="9">
        <v>0</v>
      </c>
      <c r="DW11" s="9">
        <v>1.6120000000000001</v>
      </c>
      <c r="DX11" s="9">
        <v>0.94499999999999995</v>
      </c>
      <c r="DY11" s="9">
        <v>0.66700000000000004</v>
      </c>
      <c r="DZ11" s="9">
        <v>1.6120000000000001</v>
      </c>
      <c r="EA11" s="9">
        <v>0.94499999999999995</v>
      </c>
      <c r="EB11" s="9">
        <v>0.66700000000000004</v>
      </c>
      <c r="EC11" s="9">
        <v>0.83399999999999996</v>
      </c>
      <c r="ED11" s="9">
        <v>0.36099999999999999</v>
      </c>
      <c r="EE11" s="9">
        <v>0.47299999999999998</v>
      </c>
      <c r="EF11" s="9">
        <v>0.38300000000000001</v>
      </c>
      <c r="EG11" s="9">
        <v>0.189</v>
      </c>
      <c r="EH11" s="9">
        <v>0.19400000000000001</v>
      </c>
      <c r="EI11" s="9">
        <v>0.154</v>
      </c>
      <c r="EJ11" s="9">
        <v>0.154</v>
      </c>
      <c r="EK11" s="9">
        <v>0</v>
      </c>
      <c r="EL11" s="9">
        <v>0.24099999999999999</v>
      </c>
      <c r="EM11" s="9">
        <v>0.24099999999999999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4.7279999999999998</v>
      </c>
      <c r="EY11" s="9">
        <v>2.6379999999999999</v>
      </c>
      <c r="EZ11" s="9">
        <v>2.09</v>
      </c>
      <c r="FA11" s="9">
        <v>4.7279999999999998</v>
      </c>
      <c r="FB11" s="9">
        <v>2.6379999999999999</v>
      </c>
      <c r="FC11" s="9">
        <v>2.09</v>
      </c>
      <c r="FD11" s="9">
        <v>1.8220000000000001</v>
      </c>
      <c r="FE11" s="9">
        <v>0.67200000000000004</v>
      </c>
      <c r="FF11" s="9">
        <v>1.1499999999999999</v>
      </c>
      <c r="FG11" s="9">
        <v>1.357</v>
      </c>
      <c r="FH11" s="9">
        <v>1.1279999999999999</v>
      </c>
      <c r="FI11" s="9">
        <v>0.23</v>
      </c>
      <c r="FJ11" s="9">
        <v>0.71899999999999997</v>
      </c>
      <c r="FK11" s="9">
        <v>0.32600000000000001</v>
      </c>
      <c r="FL11" s="9">
        <v>0.39200000000000002</v>
      </c>
      <c r="FM11" s="9">
        <v>0.42199999999999999</v>
      </c>
      <c r="FN11" s="9">
        <v>0.17499999999999999</v>
      </c>
      <c r="FO11" s="9">
        <v>0.248</v>
      </c>
      <c r="FP11" s="9">
        <v>0.40799999999999997</v>
      </c>
      <c r="FQ11" s="9">
        <v>0.33700000000000002</v>
      </c>
      <c r="FR11" s="9">
        <v>7.0999999999999994E-2</v>
      </c>
      <c r="FS11" s="9">
        <v>0.40799999999999997</v>
      </c>
      <c r="FT11" s="9">
        <v>0.33700000000000002</v>
      </c>
      <c r="FU11" s="9">
        <v>7.0999999999999994E-2</v>
      </c>
      <c r="FV11" s="9">
        <v>0</v>
      </c>
      <c r="FW11" s="9">
        <v>0</v>
      </c>
      <c r="FX11" s="9">
        <v>0</v>
      </c>
      <c r="FY11" s="9">
        <v>4.085</v>
      </c>
      <c r="FZ11" s="9">
        <v>2.468</v>
      </c>
      <c r="GA11" s="9">
        <v>1.617</v>
      </c>
      <c r="GB11" s="9">
        <v>4.085</v>
      </c>
      <c r="GC11" s="9">
        <v>2.468</v>
      </c>
      <c r="GD11" s="9">
        <v>1.617</v>
      </c>
      <c r="GE11" s="9">
        <v>1.66</v>
      </c>
      <c r="GF11" s="9">
        <v>0.67200000000000004</v>
      </c>
      <c r="GG11" s="9">
        <v>0.98699999999999999</v>
      </c>
      <c r="GH11" s="9">
        <v>1.1870000000000001</v>
      </c>
      <c r="GI11" s="9">
        <v>0.95799999999999996</v>
      </c>
      <c r="GJ11" s="9">
        <v>0.23</v>
      </c>
      <c r="GK11" s="9">
        <v>0.497</v>
      </c>
      <c r="GL11" s="9">
        <v>0.32600000000000001</v>
      </c>
      <c r="GM11" s="9">
        <v>0.17100000000000001</v>
      </c>
      <c r="GN11" s="9">
        <v>0.33400000000000002</v>
      </c>
      <c r="GO11" s="9">
        <v>0.17499999999999999</v>
      </c>
      <c r="GP11" s="9">
        <v>0.159</v>
      </c>
      <c r="GQ11" s="9">
        <v>0.40799999999999997</v>
      </c>
      <c r="GR11" s="9">
        <v>0.33700000000000002</v>
      </c>
      <c r="GS11" s="9">
        <v>7.0999999999999994E-2</v>
      </c>
      <c r="GT11" s="9">
        <v>0.40799999999999997</v>
      </c>
      <c r="GU11" s="9">
        <v>0.33700000000000002</v>
      </c>
      <c r="GV11" s="9">
        <v>7.0999999999999994E-2</v>
      </c>
      <c r="GW11" s="9">
        <v>0</v>
      </c>
      <c r="GX11" s="9">
        <v>0</v>
      </c>
      <c r="GY11" s="9">
        <v>0</v>
      </c>
      <c r="GZ11" s="9">
        <v>0.40200000000000002</v>
      </c>
      <c r="HA11" s="9">
        <v>0.17499999999999999</v>
      </c>
      <c r="HB11" s="9">
        <v>0.22800000000000001</v>
      </c>
      <c r="HC11" s="9">
        <v>0.40200000000000002</v>
      </c>
      <c r="HD11" s="9">
        <v>0.17499999999999999</v>
      </c>
      <c r="HE11" s="9">
        <v>0.22800000000000001</v>
      </c>
      <c r="HF11" s="9">
        <v>0.223</v>
      </c>
      <c r="HG11" s="9">
        <v>8.4000000000000005E-2</v>
      </c>
      <c r="HH11" s="9">
        <v>0.13900000000000001</v>
      </c>
      <c r="HI11" s="9">
        <v>9.0999999999999998E-2</v>
      </c>
      <c r="HJ11" s="9">
        <v>9.0999999999999998E-2</v>
      </c>
      <c r="HK11" s="9">
        <v>0</v>
      </c>
      <c r="HL11" s="9">
        <v>0</v>
      </c>
      <c r="HM11" s="9">
        <v>0</v>
      </c>
      <c r="HN11" s="9">
        <v>0</v>
      </c>
      <c r="HO11" s="9">
        <v>8.8999999999999996E-2</v>
      </c>
      <c r="HP11" s="9">
        <v>0</v>
      </c>
      <c r="HQ11" s="9">
        <v>8.8999999999999996E-2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0.70499999999999996</v>
      </c>
      <c r="IB11" s="9">
        <v>0.52100000000000002</v>
      </c>
      <c r="IC11" s="9">
        <v>0.184</v>
      </c>
      <c r="ID11" s="9">
        <v>0.70499999999999996</v>
      </c>
      <c r="IE11" s="9">
        <v>0.52100000000000002</v>
      </c>
      <c r="IF11" s="9">
        <v>0.184</v>
      </c>
      <c r="IG11" s="9">
        <v>0.63500000000000001</v>
      </c>
      <c r="IH11" s="9">
        <v>0.52100000000000002</v>
      </c>
      <c r="II11" s="9">
        <v>0.114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7.0000000000000007E-2</v>
      </c>
      <c r="IQ11" s="9">
        <v>0</v>
      </c>
    </row>
    <row r="12" spans="1:251">
      <c r="A12" s="10">
        <v>42401</v>
      </c>
      <c r="B12" s="9">
        <v>0</v>
      </c>
      <c r="C12" s="9">
        <v>0</v>
      </c>
      <c r="D12" s="9">
        <v>0.223</v>
      </c>
      <c r="E12" s="9">
        <v>0</v>
      </c>
      <c r="F12" s="9">
        <v>0.223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1.125</v>
      </c>
      <c r="T12" s="9">
        <v>0.83099999999999996</v>
      </c>
      <c r="U12" s="9">
        <v>0.29399999999999998</v>
      </c>
      <c r="V12" s="9">
        <v>1.125</v>
      </c>
      <c r="W12" s="9">
        <v>0.83099999999999996</v>
      </c>
      <c r="X12" s="9">
        <v>0.29399999999999998</v>
      </c>
      <c r="Y12" s="9">
        <v>0.50800000000000001</v>
      </c>
      <c r="Z12" s="9">
        <v>0.50800000000000001</v>
      </c>
      <c r="AA12" s="9">
        <v>0</v>
      </c>
      <c r="AB12" s="9">
        <v>0.29699999999999999</v>
      </c>
      <c r="AC12" s="9">
        <v>0.15</v>
      </c>
      <c r="AD12" s="9">
        <v>0.14699999999999999</v>
      </c>
      <c r="AE12" s="9">
        <v>0.17299999999999999</v>
      </c>
      <c r="AF12" s="9">
        <v>0.17299999999999999</v>
      </c>
      <c r="AG12" s="9">
        <v>0</v>
      </c>
      <c r="AH12" s="9">
        <v>0.14699999999999999</v>
      </c>
      <c r="AI12" s="9">
        <v>0</v>
      </c>
      <c r="AJ12" s="9">
        <v>0.14699999999999999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0.79700000000000004</v>
      </c>
      <c r="AU12" s="9">
        <v>0</v>
      </c>
      <c r="AV12" s="9">
        <v>0.79700000000000004</v>
      </c>
      <c r="AW12" s="9">
        <v>0.79700000000000004</v>
      </c>
      <c r="AX12" s="9">
        <v>0</v>
      </c>
      <c r="AY12" s="9">
        <v>0.79700000000000004</v>
      </c>
      <c r="AZ12" s="9">
        <v>0.19700000000000001</v>
      </c>
      <c r="BA12" s="9">
        <v>0</v>
      </c>
      <c r="BB12" s="9">
        <v>0.19700000000000001</v>
      </c>
      <c r="BC12" s="9">
        <v>0.26</v>
      </c>
      <c r="BD12" s="9">
        <v>0</v>
      </c>
      <c r="BE12" s="9">
        <v>0.26</v>
      </c>
      <c r="BF12" s="9">
        <v>0.19700000000000001</v>
      </c>
      <c r="BG12" s="9">
        <v>0</v>
      </c>
      <c r="BH12" s="9">
        <v>0.19700000000000001</v>
      </c>
      <c r="BI12" s="9">
        <v>0.14399999999999999</v>
      </c>
      <c r="BJ12" s="9">
        <v>0</v>
      </c>
      <c r="BK12" s="9">
        <v>0.14399999999999999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0.29599999999999999</v>
      </c>
      <c r="BV12" s="9">
        <v>0.152</v>
      </c>
      <c r="BW12" s="9">
        <v>0.14399999999999999</v>
      </c>
      <c r="BX12" s="9">
        <v>0.29599999999999999</v>
      </c>
      <c r="BY12" s="9">
        <v>0.152</v>
      </c>
      <c r="BZ12" s="9">
        <v>0.14399999999999999</v>
      </c>
      <c r="CA12" s="9">
        <v>0.14399999999999999</v>
      </c>
      <c r="CB12" s="9">
        <v>0</v>
      </c>
      <c r="CC12" s="9">
        <v>0.14399999999999999</v>
      </c>
      <c r="CD12" s="9">
        <v>0.152</v>
      </c>
      <c r="CE12" s="9">
        <v>0.152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1.0149999999999999</v>
      </c>
      <c r="CW12" s="9">
        <v>0.748</v>
      </c>
      <c r="CX12" s="9">
        <v>0.26700000000000002</v>
      </c>
      <c r="CY12" s="9">
        <v>1.0149999999999999</v>
      </c>
      <c r="CZ12" s="9">
        <v>0.748</v>
      </c>
      <c r="DA12" s="9">
        <v>0.26700000000000002</v>
      </c>
      <c r="DB12" s="9">
        <v>0.34799999999999998</v>
      </c>
      <c r="DC12" s="9">
        <v>0.34799999999999998</v>
      </c>
      <c r="DD12" s="9">
        <v>0</v>
      </c>
      <c r="DE12" s="9">
        <v>0.36</v>
      </c>
      <c r="DF12" s="9">
        <v>0.21299999999999999</v>
      </c>
      <c r="DG12" s="9">
        <v>0.14699999999999999</v>
      </c>
      <c r="DH12" s="9">
        <v>0</v>
      </c>
      <c r="DI12" s="9">
        <v>0</v>
      </c>
      <c r="DJ12" s="9">
        <v>0</v>
      </c>
      <c r="DK12" s="9">
        <v>0.187</v>
      </c>
      <c r="DL12" s="9">
        <v>0.187</v>
      </c>
      <c r="DM12" s="9">
        <v>0</v>
      </c>
      <c r="DN12" s="9">
        <v>0.12</v>
      </c>
      <c r="DO12" s="9">
        <v>0</v>
      </c>
      <c r="DP12" s="9">
        <v>0.12</v>
      </c>
      <c r="DQ12" s="9">
        <v>0.12</v>
      </c>
      <c r="DR12" s="9">
        <v>0</v>
      </c>
      <c r="DS12" s="9">
        <v>0.12</v>
      </c>
      <c r="DT12" s="9">
        <v>0</v>
      </c>
      <c r="DU12" s="9">
        <v>0</v>
      </c>
      <c r="DV12" s="9">
        <v>0</v>
      </c>
      <c r="DW12" s="9">
        <v>1.5429999999999999</v>
      </c>
      <c r="DX12" s="9">
        <v>0.69099999999999995</v>
      </c>
      <c r="DY12" s="9">
        <v>0.85199999999999998</v>
      </c>
      <c r="DZ12" s="9">
        <v>1.3859999999999999</v>
      </c>
      <c r="EA12" s="9">
        <v>0.53400000000000003</v>
      </c>
      <c r="EB12" s="9">
        <v>0.85199999999999998</v>
      </c>
      <c r="EC12" s="9">
        <v>0.86499999999999999</v>
      </c>
      <c r="ED12" s="9">
        <v>0.29899999999999999</v>
      </c>
      <c r="EE12" s="9">
        <v>0.56599999999999995</v>
      </c>
      <c r="EF12" s="9">
        <v>0.129</v>
      </c>
      <c r="EG12" s="9">
        <v>0</v>
      </c>
      <c r="EH12" s="9">
        <v>0.129</v>
      </c>
      <c r="EI12" s="9">
        <v>0</v>
      </c>
      <c r="EJ12" s="9">
        <v>0</v>
      </c>
      <c r="EK12" s="9">
        <v>0</v>
      </c>
      <c r="EL12" s="9">
        <v>0.157</v>
      </c>
      <c r="EM12" s="9">
        <v>0</v>
      </c>
      <c r="EN12" s="9">
        <v>0.157</v>
      </c>
      <c r="EO12" s="9">
        <v>0.39200000000000002</v>
      </c>
      <c r="EP12" s="9">
        <v>0.39200000000000002</v>
      </c>
      <c r="EQ12" s="9">
        <v>0</v>
      </c>
      <c r="ER12" s="9">
        <v>0.23400000000000001</v>
      </c>
      <c r="ES12" s="9">
        <v>0.23400000000000001</v>
      </c>
      <c r="ET12" s="9">
        <v>0</v>
      </c>
      <c r="EU12" s="9">
        <v>0.158</v>
      </c>
      <c r="EV12" s="9">
        <v>0.158</v>
      </c>
      <c r="EW12" s="9">
        <v>0</v>
      </c>
      <c r="EX12" s="9">
        <v>6.4089999999999998</v>
      </c>
      <c r="EY12" s="9">
        <v>2.9369999999999998</v>
      </c>
      <c r="EZ12" s="9">
        <v>3.472</v>
      </c>
      <c r="FA12" s="9">
        <v>6.1550000000000002</v>
      </c>
      <c r="FB12" s="9">
        <v>2.7879999999999998</v>
      </c>
      <c r="FC12" s="9">
        <v>3.3679999999999999</v>
      </c>
      <c r="FD12" s="9">
        <v>1.5780000000000001</v>
      </c>
      <c r="FE12" s="9">
        <v>1.1000000000000001</v>
      </c>
      <c r="FF12" s="9">
        <v>0.47799999999999998</v>
      </c>
      <c r="FG12" s="9">
        <v>2.0529999999999999</v>
      </c>
      <c r="FH12" s="9">
        <v>0.45500000000000002</v>
      </c>
      <c r="FI12" s="9">
        <v>1.5980000000000001</v>
      </c>
      <c r="FJ12" s="9">
        <v>1.1479999999999999</v>
      </c>
      <c r="FK12" s="9">
        <v>0.49099999999999999</v>
      </c>
      <c r="FL12" s="9">
        <v>0.65700000000000003</v>
      </c>
      <c r="FM12" s="9">
        <v>0.66300000000000003</v>
      </c>
      <c r="FN12" s="9">
        <v>0.29599999999999999</v>
      </c>
      <c r="FO12" s="9">
        <v>0.36699999999999999</v>
      </c>
      <c r="FP12" s="9">
        <v>0.96699999999999997</v>
      </c>
      <c r="FQ12" s="9">
        <v>0.59499999999999997</v>
      </c>
      <c r="FR12" s="9">
        <v>0.372</v>
      </c>
      <c r="FS12" s="9">
        <v>0.71299999999999997</v>
      </c>
      <c r="FT12" s="9">
        <v>0.44600000000000001</v>
      </c>
      <c r="FU12" s="9">
        <v>0.26800000000000002</v>
      </c>
      <c r="FV12" s="9">
        <v>0.253</v>
      </c>
      <c r="FW12" s="9">
        <v>0.14899999999999999</v>
      </c>
      <c r="FX12" s="9">
        <v>0.105</v>
      </c>
      <c r="FY12" s="9">
        <v>4.6050000000000004</v>
      </c>
      <c r="FZ12" s="9">
        <v>1.86</v>
      </c>
      <c r="GA12" s="9">
        <v>2.7450000000000001</v>
      </c>
      <c r="GB12" s="9">
        <v>4.4400000000000004</v>
      </c>
      <c r="GC12" s="9">
        <v>1.8</v>
      </c>
      <c r="GD12" s="9">
        <v>2.64</v>
      </c>
      <c r="GE12" s="9">
        <v>1.4990000000000001</v>
      </c>
      <c r="GF12" s="9">
        <v>1.0209999999999999</v>
      </c>
      <c r="GG12" s="9">
        <v>0.47799999999999998</v>
      </c>
      <c r="GH12" s="9">
        <v>1.577</v>
      </c>
      <c r="GI12" s="9">
        <v>0.127</v>
      </c>
      <c r="GJ12" s="9">
        <v>1.4490000000000001</v>
      </c>
      <c r="GK12" s="9">
        <v>0.74299999999999999</v>
      </c>
      <c r="GL12" s="9">
        <v>0.36899999999999999</v>
      </c>
      <c r="GM12" s="9">
        <v>0.375</v>
      </c>
      <c r="GN12" s="9">
        <v>0.20599999999999999</v>
      </c>
      <c r="GO12" s="9">
        <v>7.2999999999999995E-2</v>
      </c>
      <c r="GP12" s="9">
        <v>0.13300000000000001</v>
      </c>
      <c r="GQ12" s="9">
        <v>0.57899999999999996</v>
      </c>
      <c r="GR12" s="9">
        <v>0.27</v>
      </c>
      <c r="GS12" s="9">
        <v>0.309</v>
      </c>
      <c r="GT12" s="9">
        <v>0.41499999999999998</v>
      </c>
      <c r="GU12" s="9">
        <v>0.21</v>
      </c>
      <c r="GV12" s="9">
        <v>0.20499999999999999</v>
      </c>
      <c r="GW12" s="9">
        <v>0.16400000000000001</v>
      </c>
      <c r="GX12" s="9">
        <v>0.06</v>
      </c>
      <c r="GY12" s="9">
        <v>0.105</v>
      </c>
      <c r="GZ12" s="9">
        <v>0.77200000000000002</v>
      </c>
      <c r="HA12" s="9">
        <v>0</v>
      </c>
      <c r="HB12" s="9">
        <v>0.77200000000000002</v>
      </c>
      <c r="HC12" s="9">
        <v>0.77200000000000002</v>
      </c>
      <c r="HD12" s="9">
        <v>0</v>
      </c>
      <c r="HE12" s="9">
        <v>0.77200000000000002</v>
      </c>
      <c r="HF12" s="9">
        <v>0</v>
      </c>
      <c r="HG12" s="9">
        <v>0</v>
      </c>
      <c r="HH12" s="9">
        <v>0</v>
      </c>
      <c r="HI12" s="9">
        <v>0.69399999999999995</v>
      </c>
      <c r="HJ12" s="9">
        <v>0</v>
      </c>
      <c r="HK12" s="9">
        <v>0.69399999999999995</v>
      </c>
      <c r="HL12" s="9">
        <v>7.8E-2</v>
      </c>
      <c r="HM12" s="9">
        <v>0</v>
      </c>
      <c r="HN12" s="9">
        <v>7.8E-2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0.60699999999999998</v>
      </c>
      <c r="IB12" s="9">
        <v>0.432</v>
      </c>
      <c r="IC12" s="9">
        <v>0.17499999999999999</v>
      </c>
      <c r="ID12" s="9">
        <v>0.60699999999999998</v>
      </c>
      <c r="IE12" s="9">
        <v>0.432</v>
      </c>
      <c r="IF12" s="9">
        <v>0.17499999999999999</v>
      </c>
      <c r="IG12" s="9">
        <v>0.33100000000000002</v>
      </c>
      <c r="IH12" s="9">
        <v>0.33100000000000002</v>
      </c>
      <c r="II12" s="9">
        <v>0</v>
      </c>
      <c r="IJ12" s="9">
        <v>7.1999999999999995E-2</v>
      </c>
      <c r="IK12" s="9">
        <v>0</v>
      </c>
      <c r="IL12" s="9">
        <v>7.1999999999999995E-2</v>
      </c>
      <c r="IM12" s="9">
        <v>0.10100000000000001</v>
      </c>
      <c r="IN12" s="9">
        <v>0.10100000000000001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0.64</v>
      </c>
      <c r="T13" s="9">
        <v>0.35399999999999998</v>
      </c>
      <c r="U13" s="9">
        <v>0.28499999999999998</v>
      </c>
      <c r="V13" s="9">
        <v>0.64</v>
      </c>
      <c r="W13" s="9">
        <v>0.35399999999999998</v>
      </c>
      <c r="X13" s="9">
        <v>0.28499999999999998</v>
      </c>
      <c r="Y13" s="9">
        <v>0.18</v>
      </c>
      <c r="Z13" s="9">
        <v>0.18</v>
      </c>
      <c r="AA13" s="9">
        <v>0</v>
      </c>
      <c r="AB13" s="9">
        <v>0.314</v>
      </c>
      <c r="AC13" s="9">
        <v>0.17399999999999999</v>
      </c>
      <c r="AD13" s="9">
        <v>0.14099999999999999</v>
      </c>
      <c r="AE13" s="9">
        <v>0.14499999999999999</v>
      </c>
      <c r="AF13" s="9">
        <v>0</v>
      </c>
      <c r="AG13" s="9">
        <v>0.14499999999999999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0.621</v>
      </c>
      <c r="AU13" s="9">
        <v>0.221</v>
      </c>
      <c r="AV13" s="9">
        <v>0.4</v>
      </c>
      <c r="AW13" s="9">
        <v>0.621</v>
      </c>
      <c r="AX13" s="9">
        <v>0.221</v>
      </c>
      <c r="AY13" s="9">
        <v>0.4</v>
      </c>
      <c r="AZ13" s="9">
        <v>7.0999999999999994E-2</v>
      </c>
      <c r="BA13" s="9">
        <v>0</v>
      </c>
      <c r="BB13" s="9">
        <v>7.0999999999999994E-2</v>
      </c>
      <c r="BC13" s="9">
        <v>0.38500000000000001</v>
      </c>
      <c r="BD13" s="9">
        <v>0.221</v>
      </c>
      <c r="BE13" s="9">
        <v>0.16400000000000001</v>
      </c>
      <c r="BF13" s="9">
        <v>0</v>
      </c>
      <c r="BG13" s="9">
        <v>0</v>
      </c>
      <c r="BH13" s="9">
        <v>0</v>
      </c>
      <c r="BI13" s="9">
        <v>0.16500000000000001</v>
      </c>
      <c r="BJ13" s="9">
        <v>0</v>
      </c>
      <c r="BK13" s="9">
        <v>0.16500000000000001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0.128</v>
      </c>
      <c r="BV13" s="9">
        <v>0.128</v>
      </c>
      <c r="BW13" s="9">
        <v>0</v>
      </c>
      <c r="BX13" s="9">
        <v>0.128</v>
      </c>
      <c r="BY13" s="9">
        <v>0.128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0.128</v>
      </c>
      <c r="CH13" s="9">
        <v>0.128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1.0509999999999999</v>
      </c>
      <c r="CW13" s="9">
        <v>0.503</v>
      </c>
      <c r="CX13" s="9">
        <v>0.54800000000000004</v>
      </c>
      <c r="CY13" s="9">
        <v>0.90800000000000003</v>
      </c>
      <c r="CZ13" s="9">
        <v>0.36</v>
      </c>
      <c r="DA13" s="9">
        <v>0.54800000000000004</v>
      </c>
      <c r="DB13" s="9">
        <v>0.11799999999999999</v>
      </c>
      <c r="DC13" s="9">
        <v>0</v>
      </c>
      <c r="DD13" s="9">
        <v>0.11799999999999999</v>
      </c>
      <c r="DE13" s="9">
        <v>0.36</v>
      </c>
      <c r="DF13" s="9">
        <v>0.36</v>
      </c>
      <c r="DG13" s="9">
        <v>0</v>
      </c>
      <c r="DH13" s="9">
        <v>0.112</v>
      </c>
      <c r="DI13" s="9">
        <v>0</v>
      </c>
      <c r="DJ13" s="9">
        <v>0.112</v>
      </c>
      <c r="DK13" s="9">
        <v>0.318</v>
      </c>
      <c r="DL13" s="9">
        <v>0</v>
      </c>
      <c r="DM13" s="9">
        <v>0.318</v>
      </c>
      <c r="DN13" s="9">
        <v>0.14299999999999999</v>
      </c>
      <c r="DO13" s="9">
        <v>0.14299999999999999</v>
      </c>
      <c r="DP13" s="9">
        <v>0</v>
      </c>
      <c r="DQ13" s="9">
        <v>0</v>
      </c>
      <c r="DR13" s="9">
        <v>0</v>
      </c>
      <c r="DS13" s="9">
        <v>0</v>
      </c>
      <c r="DT13" s="9">
        <v>0.14299999999999999</v>
      </c>
      <c r="DU13" s="9">
        <v>0.14299999999999999</v>
      </c>
      <c r="DV13" s="9">
        <v>0</v>
      </c>
      <c r="DW13" s="9">
        <v>1.6319999999999999</v>
      </c>
      <c r="DX13" s="9">
        <v>0.372</v>
      </c>
      <c r="DY13" s="9">
        <v>1.2609999999999999</v>
      </c>
      <c r="DZ13" s="9">
        <v>1.6319999999999999</v>
      </c>
      <c r="EA13" s="9">
        <v>0.372</v>
      </c>
      <c r="EB13" s="9">
        <v>1.2609999999999999</v>
      </c>
      <c r="EC13" s="9">
        <v>0.66400000000000003</v>
      </c>
      <c r="ED13" s="9">
        <v>0.372</v>
      </c>
      <c r="EE13" s="9">
        <v>0.29199999999999998</v>
      </c>
      <c r="EF13" s="9">
        <v>0.38900000000000001</v>
      </c>
      <c r="EG13" s="9">
        <v>0</v>
      </c>
      <c r="EH13" s="9">
        <v>0.38900000000000001</v>
      </c>
      <c r="EI13" s="9">
        <v>0.4</v>
      </c>
      <c r="EJ13" s="9">
        <v>0</v>
      </c>
      <c r="EK13" s="9">
        <v>0.4</v>
      </c>
      <c r="EL13" s="9">
        <v>0.18</v>
      </c>
      <c r="EM13" s="9">
        <v>0</v>
      </c>
      <c r="EN13" s="9">
        <v>0.18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4.0670000000000002</v>
      </c>
      <c r="EY13" s="9">
        <v>1.792</v>
      </c>
      <c r="EZ13" s="9">
        <v>2.2749999999999999</v>
      </c>
      <c r="FA13" s="9">
        <v>4.0259999999999998</v>
      </c>
      <c r="FB13" s="9">
        <v>1.792</v>
      </c>
      <c r="FC13" s="9">
        <v>2.234</v>
      </c>
      <c r="FD13" s="9">
        <v>1.4139999999999999</v>
      </c>
      <c r="FE13" s="9">
        <v>0.67700000000000005</v>
      </c>
      <c r="FF13" s="9">
        <v>0.73699999999999999</v>
      </c>
      <c r="FG13" s="9">
        <v>1.0629999999999999</v>
      </c>
      <c r="FH13" s="9">
        <v>0.56599999999999995</v>
      </c>
      <c r="FI13" s="9">
        <v>0.497</v>
      </c>
      <c r="FJ13" s="9">
        <v>0.57599999999999996</v>
      </c>
      <c r="FK13" s="9">
        <v>0.159</v>
      </c>
      <c r="FL13" s="9">
        <v>0.41799999999999998</v>
      </c>
      <c r="FM13" s="9">
        <v>0.67100000000000004</v>
      </c>
      <c r="FN13" s="9">
        <v>0.215</v>
      </c>
      <c r="FO13" s="9">
        <v>0.45600000000000002</v>
      </c>
      <c r="FP13" s="9">
        <v>0.34300000000000003</v>
      </c>
      <c r="FQ13" s="9">
        <v>0.17599999999999999</v>
      </c>
      <c r="FR13" s="9">
        <v>0.16700000000000001</v>
      </c>
      <c r="FS13" s="9">
        <v>0.30199999999999999</v>
      </c>
      <c r="FT13" s="9">
        <v>0.17599999999999999</v>
      </c>
      <c r="FU13" s="9">
        <v>0.127</v>
      </c>
      <c r="FV13" s="9">
        <v>4.1000000000000002E-2</v>
      </c>
      <c r="FW13" s="9">
        <v>0</v>
      </c>
      <c r="FX13" s="9">
        <v>4.1000000000000002E-2</v>
      </c>
      <c r="FY13" s="9">
        <v>3.0750000000000002</v>
      </c>
      <c r="FZ13" s="9">
        <v>1.123</v>
      </c>
      <c r="GA13" s="9">
        <v>1.952</v>
      </c>
      <c r="GB13" s="9">
        <v>3.0350000000000001</v>
      </c>
      <c r="GC13" s="9">
        <v>1.123</v>
      </c>
      <c r="GD13" s="9">
        <v>1.9119999999999999</v>
      </c>
      <c r="GE13" s="9">
        <v>1.147</v>
      </c>
      <c r="GF13" s="9">
        <v>0.40899999999999997</v>
      </c>
      <c r="GG13" s="9">
        <v>0.73699999999999999</v>
      </c>
      <c r="GH13" s="9">
        <v>0.66100000000000003</v>
      </c>
      <c r="GI13" s="9">
        <v>0.16400000000000001</v>
      </c>
      <c r="GJ13" s="9">
        <v>0.497</v>
      </c>
      <c r="GK13" s="9">
        <v>0.38200000000000001</v>
      </c>
      <c r="GL13" s="9">
        <v>0.159</v>
      </c>
      <c r="GM13" s="9">
        <v>0.223</v>
      </c>
      <c r="GN13" s="9">
        <v>0.60699999999999998</v>
      </c>
      <c r="GO13" s="9">
        <v>0.215</v>
      </c>
      <c r="GP13" s="9">
        <v>0.39200000000000002</v>
      </c>
      <c r="GQ13" s="9">
        <v>0.28000000000000003</v>
      </c>
      <c r="GR13" s="9">
        <v>0.17599999999999999</v>
      </c>
      <c r="GS13" s="9">
        <v>0.104</v>
      </c>
      <c r="GT13" s="9">
        <v>0.23899999999999999</v>
      </c>
      <c r="GU13" s="9">
        <v>0.17599999999999999</v>
      </c>
      <c r="GV13" s="9">
        <v>6.3E-2</v>
      </c>
      <c r="GW13" s="9">
        <v>4.1000000000000002E-2</v>
      </c>
      <c r="GX13" s="9">
        <v>0</v>
      </c>
      <c r="GY13" s="9">
        <v>4.1000000000000002E-2</v>
      </c>
      <c r="GZ13" s="9">
        <v>0.42099999999999999</v>
      </c>
      <c r="HA13" s="9">
        <v>0.36799999999999999</v>
      </c>
      <c r="HB13" s="9">
        <v>5.2999999999999999E-2</v>
      </c>
      <c r="HC13" s="9">
        <v>0.42099999999999999</v>
      </c>
      <c r="HD13" s="9">
        <v>0.36799999999999999</v>
      </c>
      <c r="HE13" s="9">
        <v>5.2999999999999999E-2</v>
      </c>
      <c r="HF13" s="9">
        <v>0.16500000000000001</v>
      </c>
      <c r="HG13" s="9">
        <v>0.16500000000000001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0.16800000000000001</v>
      </c>
      <c r="HP13" s="9">
        <v>0.115</v>
      </c>
      <c r="HQ13" s="9">
        <v>5.2999999999999999E-2</v>
      </c>
      <c r="HR13" s="9">
        <v>8.7999999999999995E-2</v>
      </c>
      <c r="HS13" s="9">
        <v>8.7999999999999995E-2</v>
      </c>
      <c r="HT13" s="9">
        <v>0</v>
      </c>
      <c r="HU13" s="9">
        <v>8.7999999999999995E-2</v>
      </c>
      <c r="HV13" s="9">
        <v>8.7999999999999995E-2</v>
      </c>
      <c r="HW13" s="9">
        <v>0</v>
      </c>
      <c r="HX13" s="9">
        <v>0</v>
      </c>
      <c r="HY13" s="9">
        <v>0</v>
      </c>
      <c r="HZ13" s="9">
        <v>0</v>
      </c>
      <c r="IA13" s="9">
        <v>0.39500000000000002</v>
      </c>
      <c r="IB13" s="9">
        <v>0.112</v>
      </c>
      <c r="IC13" s="9">
        <v>0.28399999999999997</v>
      </c>
      <c r="ID13" s="9">
        <v>0.39500000000000002</v>
      </c>
      <c r="IE13" s="9">
        <v>0.112</v>
      </c>
      <c r="IF13" s="9">
        <v>0.28399999999999997</v>
      </c>
      <c r="IG13" s="9">
        <v>0.32600000000000001</v>
      </c>
      <c r="IH13" s="9">
        <v>0.112</v>
      </c>
      <c r="II13" s="9">
        <v>0.215</v>
      </c>
      <c r="IJ13" s="9">
        <v>6.9000000000000006E-2</v>
      </c>
      <c r="IK13" s="9">
        <v>0</v>
      </c>
      <c r="IL13" s="9">
        <v>6.9000000000000006E-2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0.42099999999999999</v>
      </c>
      <c r="T14" s="9">
        <v>0.106</v>
      </c>
      <c r="U14" s="9">
        <v>0.314</v>
      </c>
      <c r="V14" s="9">
        <v>0.42099999999999999</v>
      </c>
      <c r="W14" s="9">
        <v>0.106</v>
      </c>
      <c r="X14" s="9">
        <v>0.314</v>
      </c>
      <c r="Y14" s="9">
        <v>0.217</v>
      </c>
      <c r="Z14" s="9">
        <v>0</v>
      </c>
      <c r="AA14" s="9">
        <v>0.217</v>
      </c>
      <c r="AB14" s="9">
        <v>0.20399999999999999</v>
      </c>
      <c r="AC14" s="9">
        <v>0.106</v>
      </c>
      <c r="AD14" s="9">
        <v>9.8000000000000004E-2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0.95499999999999996</v>
      </c>
      <c r="AU14" s="9">
        <v>0.29099999999999998</v>
      </c>
      <c r="AV14" s="9">
        <v>0.66300000000000003</v>
      </c>
      <c r="AW14" s="9">
        <v>0.95499999999999996</v>
      </c>
      <c r="AX14" s="9">
        <v>0.29099999999999998</v>
      </c>
      <c r="AY14" s="9">
        <v>0.66300000000000003</v>
      </c>
      <c r="AZ14" s="9">
        <v>0</v>
      </c>
      <c r="BA14" s="9">
        <v>0</v>
      </c>
      <c r="BB14" s="9">
        <v>0</v>
      </c>
      <c r="BC14" s="9">
        <v>0.48399999999999999</v>
      </c>
      <c r="BD14" s="9">
        <v>0</v>
      </c>
      <c r="BE14" s="9">
        <v>0.48399999999999999</v>
      </c>
      <c r="BF14" s="9">
        <v>0.112</v>
      </c>
      <c r="BG14" s="9">
        <v>0</v>
      </c>
      <c r="BH14" s="9">
        <v>0.112</v>
      </c>
      <c r="BI14" s="9">
        <v>0.35899999999999999</v>
      </c>
      <c r="BJ14" s="9">
        <v>0.29099999999999998</v>
      </c>
      <c r="BK14" s="9">
        <v>6.8000000000000005E-2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0.89500000000000002</v>
      </c>
      <c r="CW14" s="9">
        <v>0.65200000000000002</v>
      </c>
      <c r="CX14" s="9">
        <v>0.24299999999999999</v>
      </c>
      <c r="CY14" s="9">
        <v>0.89500000000000002</v>
      </c>
      <c r="CZ14" s="9">
        <v>0.65200000000000002</v>
      </c>
      <c r="DA14" s="9">
        <v>0.24299999999999999</v>
      </c>
      <c r="DB14" s="9">
        <v>0.61099999999999999</v>
      </c>
      <c r="DC14" s="9">
        <v>0.36799999999999999</v>
      </c>
      <c r="DD14" s="9">
        <v>0.24299999999999999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0.28399999999999997</v>
      </c>
      <c r="DL14" s="9">
        <v>0.28399999999999997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1.103</v>
      </c>
      <c r="DX14" s="9">
        <v>0.504</v>
      </c>
      <c r="DY14" s="9">
        <v>0.59899999999999998</v>
      </c>
      <c r="DZ14" s="9">
        <v>1.103</v>
      </c>
      <c r="EA14" s="9">
        <v>0.504</v>
      </c>
      <c r="EB14" s="9">
        <v>0.59899999999999998</v>
      </c>
      <c r="EC14" s="9">
        <v>0.36099999999999999</v>
      </c>
      <c r="ED14" s="9">
        <v>0.10100000000000001</v>
      </c>
      <c r="EE14" s="9">
        <v>0.26</v>
      </c>
      <c r="EF14" s="9">
        <v>0.22700000000000001</v>
      </c>
      <c r="EG14" s="9">
        <v>0</v>
      </c>
      <c r="EH14" s="9">
        <v>0.22700000000000001</v>
      </c>
      <c r="EI14" s="9">
        <v>0.24099999999999999</v>
      </c>
      <c r="EJ14" s="9">
        <v>0.13</v>
      </c>
      <c r="EK14" s="9">
        <v>0.112</v>
      </c>
      <c r="EL14" s="9">
        <v>0.27300000000000002</v>
      </c>
      <c r="EM14" s="9">
        <v>0.27300000000000002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4.6669999999999998</v>
      </c>
      <c r="EY14" s="9">
        <v>2.3330000000000002</v>
      </c>
      <c r="EZ14" s="9">
        <v>2.3340000000000001</v>
      </c>
      <c r="FA14" s="9">
        <v>4.6310000000000002</v>
      </c>
      <c r="FB14" s="9">
        <v>2.3330000000000002</v>
      </c>
      <c r="FC14" s="9">
        <v>2.2989999999999999</v>
      </c>
      <c r="FD14" s="9">
        <v>2.0379999999999998</v>
      </c>
      <c r="FE14" s="9">
        <v>0.99399999999999999</v>
      </c>
      <c r="FF14" s="9">
        <v>1.044</v>
      </c>
      <c r="FG14" s="9">
        <v>1.365</v>
      </c>
      <c r="FH14" s="9">
        <v>0.71</v>
      </c>
      <c r="FI14" s="9">
        <v>0.65600000000000003</v>
      </c>
      <c r="FJ14" s="9">
        <v>0.49399999999999999</v>
      </c>
      <c r="FK14" s="9">
        <v>0.30099999999999999</v>
      </c>
      <c r="FL14" s="9">
        <v>0.193</v>
      </c>
      <c r="FM14" s="9">
        <v>0.502</v>
      </c>
      <c r="FN14" s="9">
        <v>0.251</v>
      </c>
      <c r="FO14" s="9">
        <v>0.251</v>
      </c>
      <c r="FP14" s="9">
        <v>0.26800000000000002</v>
      </c>
      <c r="FQ14" s="9">
        <v>7.8E-2</v>
      </c>
      <c r="FR14" s="9">
        <v>0.191</v>
      </c>
      <c r="FS14" s="9">
        <v>0.23300000000000001</v>
      </c>
      <c r="FT14" s="9">
        <v>7.8E-2</v>
      </c>
      <c r="FU14" s="9">
        <v>0.155</v>
      </c>
      <c r="FV14" s="9">
        <v>3.5000000000000003E-2</v>
      </c>
      <c r="FW14" s="9">
        <v>0</v>
      </c>
      <c r="FX14" s="9">
        <v>3.5000000000000003E-2</v>
      </c>
      <c r="FY14" s="9">
        <v>3.512</v>
      </c>
      <c r="FZ14" s="9">
        <v>1.8420000000000001</v>
      </c>
      <c r="GA14" s="9">
        <v>1.67</v>
      </c>
      <c r="GB14" s="9">
        <v>3.4769999999999999</v>
      </c>
      <c r="GC14" s="9">
        <v>1.8420000000000001</v>
      </c>
      <c r="GD14" s="9">
        <v>1.635</v>
      </c>
      <c r="GE14" s="9">
        <v>1.522</v>
      </c>
      <c r="GF14" s="9">
        <v>0.82799999999999996</v>
      </c>
      <c r="GG14" s="9">
        <v>0.69399999999999995</v>
      </c>
      <c r="GH14" s="9">
        <v>1.196</v>
      </c>
      <c r="GI14" s="9">
        <v>0.63600000000000001</v>
      </c>
      <c r="GJ14" s="9">
        <v>0.56100000000000005</v>
      </c>
      <c r="GK14" s="9">
        <v>0.26800000000000002</v>
      </c>
      <c r="GL14" s="9">
        <v>0.13900000000000001</v>
      </c>
      <c r="GM14" s="9">
        <v>0.129</v>
      </c>
      <c r="GN14" s="9">
        <v>0.41299999999999998</v>
      </c>
      <c r="GO14" s="9">
        <v>0.16200000000000001</v>
      </c>
      <c r="GP14" s="9">
        <v>0.251</v>
      </c>
      <c r="GQ14" s="9">
        <v>0.113</v>
      </c>
      <c r="GR14" s="9">
        <v>7.8E-2</v>
      </c>
      <c r="GS14" s="9">
        <v>3.5000000000000003E-2</v>
      </c>
      <c r="GT14" s="9">
        <v>7.8E-2</v>
      </c>
      <c r="GU14" s="9">
        <v>7.8E-2</v>
      </c>
      <c r="GV14" s="9">
        <v>0</v>
      </c>
      <c r="GW14" s="9">
        <v>3.5000000000000003E-2</v>
      </c>
      <c r="GX14" s="9">
        <v>0</v>
      </c>
      <c r="GY14" s="9">
        <v>3.5000000000000003E-2</v>
      </c>
      <c r="GZ14" s="9">
        <v>0.56499999999999995</v>
      </c>
      <c r="HA14" s="9">
        <v>0.23599999999999999</v>
      </c>
      <c r="HB14" s="9">
        <v>0.32900000000000001</v>
      </c>
      <c r="HC14" s="9">
        <v>0.56499999999999995</v>
      </c>
      <c r="HD14" s="9">
        <v>0.23599999999999999</v>
      </c>
      <c r="HE14" s="9">
        <v>0.32900000000000001</v>
      </c>
      <c r="HF14" s="9">
        <v>0.22</v>
      </c>
      <c r="HG14" s="9">
        <v>0</v>
      </c>
      <c r="HH14" s="9">
        <v>0.22</v>
      </c>
      <c r="HI14" s="9">
        <v>0.182</v>
      </c>
      <c r="HJ14" s="9">
        <v>7.3999999999999996E-2</v>
      </c>
      <c r="HK14" s="9">
        <v>0.108</v>
      </c>
      <c r="HL14" s="9">
        <v>0</v>
      </c>
      <c r="HM14" s="9">
        <v>0</v>
      </c>
      <c r="HN14" s="9">
        <v>0</v>
      </c>
      <c r="HO14" s="9">
        <v>0.16200000000000001</v>
      </c>
      <c r="HP14" s="9">
        <v>0.16200000000000001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0.37</v>
      </c>
      <c r="IB14" s="9">
        <v>0.317</v>
      </c>
      <c r="IC14" s="9">
        <v>5.2999999999999999E-2</v>
      </c>
      <c r="ID14" s="9">
        <v>0.37</v>
      </c>
      <c r="IE14" s="9">
        <v>0.317</v>
      </c>
      <c r="IF14" s="9">
        <v>5.2999999999999999E-2</v>
      </c>
      <c r="IG14" s="9">
        <v>0.254</v>
      </c>
      <c r="IH14" s="9">
        <v>0.254</v>
      </c>
      <c r="II14" s="9">
        <v>0</v>
      </c>
      <c r="IJ14" s="9">
        <v>0</v>
      </c>
      <c r="IK14" s="9">
        <v>0</v>
      </c>
      <c r="IL14" s="9">
        <v>0</v>
      </c>
      <c r="IM14" s="9">
        <v>6.2E-2</v>
      </c>
      <c r="IN14" s="9">
        <v>6.2E-2</v>
      </c>
      <c r="IO14" s="9">
        <v>0</v>
      </c>
      <c r="IP14" s="9">
        <v>5.2999999999999999E-2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0.88500000000000001</v>
      </c>
      <c r="T15" s="9">
        <v>0.39900000000000002</v>
      </c>
      <c r="U15" s="9">
        <v>0.48599999999999999</v>
      </c>
      <c r="V15" s="9">
        <v>0.88500000000000001</v>
      </c>
      <c r="W15" s="9">
        <v>0.39900000000000002</v>
      </c>
      <c r="X15" s="9">
        <v>0.48599999999999999</v>
      </c>
      <c r="Y15" s="9">
        <v>0.34200000000000003</v>
      </c>
      <c r="Z15" s="9">
        <v>0.23200000000000001</v>
      </c>
      <c r="AA15" s="9">
        <v>0.11</v>
      </c>
      <c r="AB15" s="9">
        <v>0.434</v>
      </c>
      <c r="AC15" s="9">
        <v>0.16600000000000001</v>
      </c>
      <c r="AD15" s="9">
        <v>0.26800000000000002</v>
      </c>
      <c r="AE15" s="9">
        <v>0</v>
      </c>
      <c r="AF15" s="9">
        <v>0</v>
      </c>
      <c r="AG15" s="9">
        <v>0</v>
      </c>
      <c r="AH15" s="9">
        <v>0.109</v>
      </c>
      <c r="AI15" s="9">
        <v>0</v>
      </c>
      <c r="AJ15" s="9">
        <v>0.109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0.71</v>
      </c>
      <c r="AU15" s="9">
        <v>0</v>
      </c>
      <c r="AV15" s="9">
        <v>0.71</v>
      </c>
      <c r="AW15" s="9">
        <v>0.71</v>
      </c>
      <c r="AX15" s="9">
        <v>0</v>
      </c>
      <c r="AY15" s="9">
        <v>0.71</v>
      </c>
      <c r="AZ15" s="9">
        <v>9.8000000000000004E-2</v>
      </c>
      <c r="BA15" s="9">
        <v>0</v>
      </c>
      <c r="BB15" s="9">
        <v>9.8000000000000004E-2</v>
      </c>
      <c r="BC15" s="9">
        <v>0.504</v>
      </c>
      <c r="BD15" s="9">
        <v>0</v>
      </c>
      <c r="BE15" s="9">
        <v>0.504</v>
      </c>
      <c r="BF15" s="9">
        <v>0.109</v>
      </c>
      <c r="BG15" s="9">
        <v>0</v>
      </c>
      <c r="BH15" s="9">
        <v>0.109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0.123</v>
      </c>
      <c r="BV15" s="9">
        <v>0</v>
      </c>
      <c r="BW15" s="9">
        <v>0.123</v>
      </c>
      <c r="BX15" s="9">
        <v>0.123</v>
      </c>
      <c r="BY15" s="9">
        <v>0</v>
      </c>
      <c r="BZ15" s="9">
        <v>0.123</v>
      </c>
      <c r="CA15" s="9">
        <v>0</v>
      </c>
      <c r="CB15" s="9">
        <v>0</v>
      </c>
      <c r="CC15" s="9">
        <v>0</v>
      </c>
      <c r="CD15" s="9">
        <v>0.123</v>
      </c>
      <c r="CE15" s="9">
        <v>0</v>
      </c>
      <c r="CF15" s="9">
        <v>0.123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1.871</v>
      </c>
      <c r="CW15" s="9">
        <v>0.60599999999999998</v>
      </c>
      <c r="CX15" s="9">
        <v>1.2649999999999999</v>
      </c>
      <c r="CY15" s="9">
        <v>1.871</v>
      </c>
      <c r="CZ15" s="9">
        <v>0.60599999999999998</v>
      </c>
      <c r="DA15" s="9">
        <v>1.2649999999999999</v>
      </c>
      <c r="DB15" s="9">
        <v>1.1200000000000001</v>
      </c>
      <c r="DC15" s="9">
        <v>0.377</v>
      </c>
      <c r="DD15" s="9">
        <v>0.74299999999999999</v>
      </c>
      <c r="DE15" s="9">
        <v>0.32700000000000001</v>
      </c>
      <c r="DF15" s="9">
        <v>0</v>
      </c>
      <c r="DG15" s="9">
        <v>0.32700000000000001</v>
      </c>
      <c r="DH15" s="9">
        <v>0.10100000000000001</v>
      </c>
      <c r="DI15" s="9">
        <v>0</v>
      </c>
      <c r="DJ15" s="9">
        <v>0.10100000000000001</v>
      </c>
      <c r="DK15" s="9">
        <v>0</v>
      </c>
      <c r="DL15" s="9">
        <v>0</v>
      </c>
      <c r="DM15" s="9">
        <v>0</v>
      </c>
      <c r="DN15" s="9">
        <v>0.32300000000000001</v>
      </c>
      <c r="DO15" s="9">
        <v>0.22800000000000001</v>
      </c>
      <c r="DP15" s="9">
        <v>9.4E-2</v>
      </c>
      <c r="DQ15" s="9">
        <v>0.32300000000000001</v>
      </c>
      <c r="DR15" s="9">
        <v>0.22800000000000001</v>
      </c>
      <c r="DS15" s="9">
        <v>9.4E-2</v>
      </c>
      <c r="DT15" s="9">
        <v>0</v>
      </c>
      <c r="DU15" s="9">
        <v>0</v>
      </c>
      <c r="DV15" s="9">
        <v>0</v>
      </c>
      <c r="DW15" s="9">
        <v>1.1419999999999999</v>
      </c>
      <c r="DX15" s="9">
        <v>0.42</v>
      </c>
      <c r="DY15" s="9">
        <v>0.72199999999999998</v>
      </c>
      <c r="DZ15" s="9">
        <v>1.0089999999999999</v>
      </c>
      <c r="EA15" s="9">
        <v>0.28699999999999998</v>
      </c>
      <c r="EB15" s="9">
        <v>0.72199999999999998</v>
      </c>
      <c r="EC15" s="9">
        <v>0.24299999999999999</v>
      </c>
      <c r="ED15" s="9">
        <v>0.16600000000000001</v>
      </c>
      <c r="EE15" s="9">
        <v>7.8E-2</v>
      </c>
      <c r="EF15" s="9">
        <v>0.38200000000000001</v>
      </c>
      <c r="EG15" s="9">
        <v>0.121</v>
      </c>
      <c r="EH15" s="9">
        <v>0.26100000000000001</v>
      </c>
      <c r="EI15" s="9">
        <v>0.28799999999999998</v>
      </c>
      <c r="EJ15" s="9">
        <v>0</v>
      </c>
      <c r="EK15" s="9">
        <v>0.28799999999999998</v>
      </c>
      <c r="EL15" s="9">
        <v>9.5000000000000001E-2</v>
      </c>
      <c r="EM15" s="9">
        <v>0</v>
      </c>
      <c r="EN15" s="9">
        <v>9.5000000000000001E-2</v>
      </c>
      <c r="EO15" s="9">
        <v>0.13400000000000001</v>
      </c>
      <c r="EP15" s="9">
        <v>0.13400000000000001</v>
      </c>
      <c r="EQ15" s="9">
        <v>0</v>
      </c>
      <c r="ER15" s="9">
        <v>0</v>
      </c>
      <c r="ES15" s="9">
        <v>0</v>
      </c>
      <c r="ET15" s="9">
        <v>0</v>
      </c>
      <c r="EU15" s="9">
        <v>0.13400000000000001</v>
      </c>
      <c r="EV15" s="9">
        <v>0.13400000000000001</v>
      </c>
      <c r="EW15" s="9">
        <v>0</v>
      </c>
      <c r="EX15" s="9">
        <v>6.2830000000000004</v>
      </c>
      <c r="EY15" s="9">
        <v>3.6970000000000001</v>
      </c>
      <c r="EZ15" s="9">
        <v>2.5859999999999999</v>
      </c>
      <c r="FA15" s="9">
        <v>6.2830000000000004</v>
      </c>
      <c r="FB15" s="9">
        <v>3.6970000000000001</v>
      </c>
      <c r="FC15" s="9">
        <v>2.5859999999999999</v>
      </c>
      <c r="FD15" s="9">
        <v>2.4620000000000002</v>
      </c>
      <c r="FE15" s="9">
        <v>1.0680000000000001</v>
      </c>
      <c r="FF15" s="9">
        <v>1.393</v>
      </c>
      <c r="FG15" s="9">
        <v>1.8260000000000001</v>
      </c>
      <c r="FH15" s="9">
        <v>1.321</v>
      </c>
      <c r="FI15" s="9">
        <v>0.50600000000000001</v>
      </c>
      <c r="FJ15" s="9">
        <v>0.999</v>
      </c>
      <c r="FK15" s="9">
        <v>0.624</v>
      </c>
      <c r="FL15" s="9">
        <v>0.375</v>
      </c>
      <c r="FM15" s="9">
        <v>0.55700000000000005</v>
      </c>
      <c r="FN15" s="9">
        <v>0.245</v>
      </c>
      <c r="FO15" s="9">
        <v>0.312</v>
      </c>
      <c r="FP15" s="9">
        <v>0.439</v>
      </c>
      <c r="FQ15" s="9">
        <v>0.439</v>
      </c>
      <c r="FR15" s="9">
        <v>0</v>
      </c>
      <c r="FS15" s="9">
        <v>0.439</v>
      </c>
      <c r="FT15" s="9">
        <v>0.439</v>
      </c>
      <c r="FU15" s="9">
        <v>0</v>
      </c>
      <c r="FV15" s="9">
        <v>0</v>
      </c>
      <c r="FW15" s="9">
        <v>0</v>
      </c>
      <c r="FX15" s="9">
        <v>0</v>
      </c>
      <c r="FY15" s="9">
        <v>5.1710000000000003</v>
      </c>
      <c r="FZ15" s="9">
        <v>3.2549999999999999</v>
      </c>
      <c r="GA15" s="9">
        <v>1.915</v>
      </c>
      <c r="GB15" s="9">
        <v>5.1710000000000003</v>
      </c>
      <c r="GC15" s="9">
        <v>3.2549999999999999</v>
      </c>
      <c r="GD15" s="9">
        <v>1.915</v>
      </c>
      <c r="GE15" s="9">
        <v>1.871</v>
      </c>
      <c r="GF15" s="9">
        <v>0.84399999999999997</v>
      </c>
      <c r="GG15" s="9">
        <v>1.028</v>
      </c>
      <c r="GH15" s="9">
        <v>1.6180000000000001</v>
      </c>
      <c r="GI15" s="9">
        <v>1.321</v>
      </c>
      <c r="GJ15" s="9">
        <v>0.29699999999999999</v>
      </c>
      <c r="GK15" s="9">
        <v>0.77500000000000002</v>
      </c>
      <c r="GL15" s="9">
        <v>0.497</v>
      </c>
      <c r="GM15" s="9">
        <v>0.27800000000000002</v>
      </c>
      <c r="GN15" s="9">
        <v>0.55700000000000005</v>
      </c>
      <c r="GO15" s="9">
        <v>0.245</v>
      </c>
      <c r="GP15" s="9">
        <v>0.312</v>
      </c>
      <c r="GQ15" s="9">
        <v>0.34899999999999998</v>
      </c>
      <c r="GR15" s="9">
        <v>0.34899999999999998</v>
      </c>
      <c r="GS15" s="9">
        <v>0</v>
      </c>
      <c r="GT15" s="9">
        <v>0.34899999999999998</v>
      </c>
      <c r="GU15" s="9">
        <v>0.34899999999999998</v>
      </c>
      <c r="GV15" s="9">
        <v>0</v>
      </c>
      <c r="GW15" s="9">
        <v>0</v>
      </c>
      <c r="GX15" s="9">
        <v>0</v>
      </c>
      <c r="GY15" s="9">
        <v>0</v>
      </c>
      <c r="GZ15" s="9">
        <v>0.73499999999999999</v>
      </c>
      <c r="HA15" s="9">
        <v>0.46100000000000002</v>
      </c>
      <c r="HB15" s="9">
        <v>0.27400000000000002</v>
      </c>
      <c r="HC15" s="9">
        <v>0.73499999999999999</v>
      </c>
      <c r="HD15" s="9">
        <v>0.46100000000000002</v>
      </c>
      <c r="HE15" s="9">
        <v>0.27400000000000002</v>
      </c>
      <c r="HF15" s="9">
        <v>0.23899999999999999</v>
      </c>
      <c r="HG15" s="9">
        <v>0.151</v>
      </c>
      <c r="HH15" s="9">
        <v>8.7999999999999995E-2</v>
      </c>
      <c r="HI15" s="9">
        <v>0.27100000000000002</v>
      </c>
      <c r="HJ15" s="9">
        <v>0.183</v>
      </c>
      <c r="HK15" s="9">
        <v>8.8999999999999996E-2</v>
      </c>
      <c r="HL15" s="9">
        <v>0.224</v>
      </c>
      <c r="HM15" s="9">
        <v>0.127</v>
      </c>
      <c r="HN15" s="9">
        <v>9.7000000000000003E-2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0.69</v>
      </c>
      <c r="IB15" s="9">
        <v>0.39700000000000002</v>
      </c>
      <c r="IC15" s="9">
        <v>0.29299999999999998</v>
      </c>
      <c r="ID15" s="9">
        <v>0.69</v>
      </c>
      <c r="IE15" s="9">
        <v>0.39700000000000002</v>
      </c>
      <c r="IF15" s="9">
        <v>0.29299999999999998</v>
      </c>
      <c r="IG15" s="9">
        <v>0.379</v>
      </c>
      <c r="IH15" s="9">
        <v>0.20699999999999999</v>
      </c>
      <c r="II15" s="9">
        <v>0.17299999999999999</v>
      </c>
      <c r="IJ15" s="9">
        <v>0.311</v>
      </c>
      <c r="IK15" s="9">
        <v>0.191</v>
      </c>
      <c r="IL15" s="9">
        <v>0.12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0.126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7.1999999999999995E-2</v>
      </c>
      <c r="K16" s="9">
        <v>0</v>
      </c>
      <c r="L16" s="9">
        <v>7.1999999999999995E-2</v>
      </c>
      <c r="M16" s="9">
        <v>0</v>
      </c>
      <c r="N16" s="9">
        <v>0</v>
      </c>
      <c r="O16" s="9">
        <v>0</v>
      </c>
      <c r="P16" s="9">
        <v>7.1999999999999995E-2</v>
      </c>
      <c r="Q16" s="9">
        <v>0</v>
      </c>
      <c r="R16" s="9">
        <v>7.1999999999999995E-2</v>
      </c>
      <c r="S16" s="9">
        <v>0.36099999999999999</v>
      </c>
      <c r="T16" s="9">
        <v>0.23499999999999999</v>
      </c>
      <c r="U16" s="9">
        <v>0.126</v>
      </c>
      <c r="V16" s="9">
        <v>0.36099999999999999</v>
      </c>
      <c r="W16" s="9">
        <v>0.23499999999999999</v>
      </c>
      <c r="X16" s="9">
        <v>0.126</v>
      </c>
      <c r="Y16" s="9">
        <v>0.23499999999999999</v>
      </c>
      <c r="Z16" s="9">
        <v>0.23499999999999999</v>
      </c>
      <c r="AA16" s="9">
        <v>0</v>
      </c>
      <c r="AB16" s="9">
        <v>0.126</v>
      </c>
      <c r="AC16" s="9">
        <v>0</v>
      </c>
      <c r="AD16" s="9">
        <v>0.126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0.55900000000000005</v>
      </c>
      <c r="AU16" s="9">
        <v>0</v>
      </c>
      <c r="AV16" s="9">
        <v>0.55900000000000005</v>
      </c>
      <c r="AW16" s="9">
        <v>0.55900000000000005</v>
      </c>
      <c r="AX16" s="9">
        <v>0</v>
      </c>
      <c r="AY16" s="9">
        <v>0.55900000000000005</v>
      </c>
      <c r="AZ16" s="9">
        <v>0</v>
      </c>
      <c r="BA16" s="9">
        <v>0</v>
      </c>
      <c r="BB16" s="9">
        <v>0</v>
      </c>
      <c r="BC16" s="9">
        <v>0.36199999999999999</v>
      </c>
      <c r="BD16" s="9">
        <v>0</v>
      </c>
      <c r="BE16" s="9">
        <v>0.36199999999999999</v>
      </c>
      <c r="BF16" s="9">
        <v>0</v>
      </c>
      <c r="BG16" s="9">
        <v>0</v>
      </c>
      <c r="BH16" s="9">
        <v>0</v>
      </c>
      <c r="BI16" s="9">
        <v>7.0000000000000007E-2</v>
      </c>
      <c r="BJ16" s="9">
        <v>0</v>
      </c>
      <c r="BK16" s="9">
        <v>7.0000000000000007E-2</v>
      </c>
      <c r="BL16" s="9">
        <v>0.126</v>
      </c>
      <c r="BM16" s="9">
        <v>0</v>
      </c>
      <c r="BN16" s="9">
        <v>0.126</v>
      </c>
      <c r="BO16" s="9">
        <v>0.126</v>
      </c>
      <c r="BP16" s="9">
        <v>0</v>
      </c>
      <c r="BQ16" s="9">
        <v>0.126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2.137</v>
      </c>
      <c r="CW16" s="9">
        <v>1.2649999999999999</v>
      </c>
      <c r="CX16" s="9">
        <v>0.872</v>
      </c>
      <c r="CY16" s="9">
        <v>2.137</v>
      </c>
      <c r="CZ16" s="9">
        <v>1.2649999999999999</v>
      </c>
      <c r="DA16" s="9">
        <v>0.872</v>
      </c>
      <c r="DB16" s="9">
        <v>0.67400000000000004</v>
      </c>
      <c r="DC16" s="9">
        <v>0.4</v>
      </c>
      <c r="DD16" s="9">
        <v>0.27500000000000002</v>
      </c>
      <c r="DE16" s="9">
        <v>0.65400000000000003</v>
      </c>
      <c r="DF16" s="9">
        <v>0.27</v>
      </c>
      <c r="DG16" s="9">
        <v>0.38400000000000001</v>
      </c>
      <c r="DH16" s="9">
        <v>0.47899999999999998</v>
      </c>
      <c r="DI16" s="9">
        <v>0.47899999999999998</v>
      </c>
      <c r="DJ16" s="9">
        <v>0</v>
      </c>
      <c r="DK16" s="9">
        <v>0.21299999999999999</v>
      </c>
      <c r="DL16" s="9">
        <v>0</v>
      </c>
      <c r="DM16" s="9">
        <v>0.21299999999999999</v>
      </c>
      <c r="DN16" s="9">
        <v>0.11700000000000001</v>
      </c>
      <c r="DO16" s="9">
        <v>0.11700000000000001</v>
      </c>
      <c r="DP16" s="9">
        <v>0</v>
      </c>
      <c r="DQ16" s="9">
        <v>0.11700000000000001</v>
      </c>
      <c r="DR16" s="9">
        <v>0.11700000000000001</v>
      </c>
      <c r="DS16" s="9">
        <v>0</v>
      </c>
      <c r="DT16" s="9">
        <v>0</v>
      </c>
      <c r="DU16" s="9">
        <v>0</v>
      </c>
      <c r="DV16" s="9">
        <v>0</v>
      </c>
      <c r="DW16" s="9">
        <v>1.7929999999999999</v>
      </c>
      <c r="DX16" s="9">
        <v>1.0660000000000001</v>
      </c>
      <c r="DY16" s="9">
        <v>0.72699999999999998</v>
      </c>
      <c r="DZ16" s="9">
        <v>1.645</v>
      </c>
      <c r="EA16" s="9">
        <v>0.91800000000000004</v>
      </c>
      <c r="EB16" s="9">
        <v>0.72699999999999998</v>
      </c>
      <c r="EC16" s="9">
        <v>0.89300000000000002</v>
      </c>
      <c r="ED16" s="9">
        <v>0.78100000000000003</v>
      </c>
      <c r="EE16" s="9">
        <v>0.113</v>
      </c>
      <c r="EF16" s="9">
        <v>0.32500000000000001</v>
      </c>
      <c r="EG16" s="9">
        <v>0</v>
      </c>
      <c r="EH16" s="9">
        <v>0.32500000000000001</v>
      </c>
      <c r="EI16" s="9">
        <v>0.111</v>
      </c>
      <c r="EJ16" s="9">
        <v>0</v>
      </c>
      <c r="EK16" s="9">
        <v>0.111</v>
      </c>
      <c r="EL16" s="9">
        <v>0.17799999999999999</v>
      </c>
      <c r="EM16" s="9">
        <v>0</v>
      </c>
      <c r="EN16" s="9">
        <v>0.17799999999999999</v>
      </c>
      <c r="EO16" s="9">
        <v>0.28499999999999998</v>
      </c>
      <c r="EP16" s="9">
        <v>0.28499999999999998</v>
      </c>
      <c r="EQ16" s="9">
        <v>0</v>
      </c>
      <c r="ER16" s="9">
        <v>0.13700000000000001</v>
      </c>
      <c r="ES16" s="9">
        <v>0.13700000000000001</v>
      </c>
      <c r="ET16" s="9">
        <v>0</v>
      </c>
      <c r="EU16" s="9">
        <v>0.14799999999999999</v>
      </c>
      <c r="EV16" s="9">
        <v>0.14799999999999999</v>
      </c>
      <c r="EW16" s="9">
        <v>0</v>
      </c>
      <c r="EX16" s="9">
        <v>7.1609999999999996</v>
      </c>
      <c r="EY16" s="9">
        <v>3.7330000000000001</v>
      </c>
      <c r="EZ16" s="9">
        <v>3.4279999999999999</v>
      </c>
      <c r="FA16" s="9">
        <v>7.1609999999999996</v>
      </c>
      <c r="FB16" s="9">
        <v>3.7330000000000001</v>
      </c>
      <c r="FC16" s="9">
        <v>3.4279999999999999</v>
      </c>
      <c r="FD16" s="9">
        <v>2.641</v>
      </c>
      <c r="FE16" s="9">
        <v>1.31</v>
      </c>
      <c r="FF16" s="9">
        <v>1.331</v>
      </c>
      <c r="FG16" s="9">
        <v>1.1830000000000001</v>
      </c>
      <c r="FH16" s="9">
        <v>0.499</v>
      </c>
      <c r="FI16" s="9">
        <v>0.68400000000000005</v>
      </c>
      <c r="FJ16" s="9">
        <v>1.3979999999999999</v>
      </c>
      <c r="FK16" s="9">
        <v>0.88800000000000001</v>
      </c>
      <c r="FL16" s="9">
        <v>0.51</v>
      </c>
      <c r="FM16" s="9">
        <v>1.131</v>
      </c>
      <c r="FN16" s="9">
        <v>0.625</v>
      </c>
      <c r="FO16" s="9">
        <v>0.50700000000000001</v>
      </c>
      <c r="FP16" s="9">
        <v>0.80800000000000005</v>
      </c>
      <c r="FQ16" s="9">
        <v>0.41099999999999998</v>
      </c>
      <c r="FR16" s="9">
        <v>0.39700000000000002</v>
      </c>
      <c r="FS16" s="9">
        <v>0.80800000000000005</v>
      </c>
      <c r="FT16" s="9">
        <v>0.41099999999999998</v>
      </c>
      <c r="FU16" s="9">
        <v>0.39700000000000002</v>
      </c>
      <c r="FV16" s="9">
        <v>0</v>
      </c>
      <c r="FW16" s="9">
        <v>0</v>
      </c>
      <c r="FX16" s="9">
        <v>0</v>
      </c>
      <c r="FY16" s="9">
        <v>5.5540000000000003</v>
      </c>
      <c r="FZ16" s="9">
        <v>3.0840000000000001</v>
      </c>
      <c r="GA16" s="9">
        <v>2.4689999999999999</v>
      </c>
      <c r="GB16" s="9">
        <v>5.5540000000000003</v>
      </c>
      <c r="GC16" s="9">
        <v>3.0840000000000001</v>
      </c>
      <c r="GD16" s="9">
        <v>2.4689999999999999</v>
      </c>
      <c r="GE16" s="9">
        <v>2.1459999999999999</v>
      </c>
      <c r="GF16" s="9">
        <v>1.242</v>
      </c>
      <c r="GG16" s="9">
        <v>0.90400000000000003</v>
      </c>
      <c r="GH16" s="9">
        <v>0.52600000000000002</v>
      </c>
      <c r="GI16" s="9">
        <v>0.28199999999999997</v>
      </c>
      <c r="GJ16" s="9">
        <v>0.24399999999999999</v>
      </c>
      <c r="GK16" s="9">
        <v>1.1870000000000001</v>
      </c>
      <c r="GL16" s="9">
        <v>0.67700000000000005</v>
      </c>
      <c r="GM16" s="9">
        <v>0.51</v>
      </c>
      <c r="GN16" s="9">
        <v>0.95599999999999996</v>
      </c>
      <c r="GO16" s="9">
        <v>0.54100000000000004</v>
      </c>
      <c r="GP16" s="9">
        <v>0.41499999999999998</v>
      </c>
      <c r="GQ16" s="9">
        <v>0.73799999999999999</v>
      </c>
      <c r="GR16" s="9">
        <v>0.34100000000000003</v>
      </c>
      <c r="GS16" s="9">
        <v>0.39700000000000002</v>
      </c>
      <c r="GT16" s="9">
        <v>0.73799999999999999</v>
      </c>
      <c r="GU16" s="9">
        <v>0.34100000000000003</v>
      </c>
      <c r="GV16" s="9">
        <v>0.39700000000000002</v>
      </c>
      <c r="GW16" s="9">
        <v>0</v>
      </c>
      <c r="GX16" s="9">
        <v>0</v>
      </c>
      <c r="GY16" s="9">
        <v>0</v>
      </c>
      <c r="GZ16" s="9">
        <v>0.92700000000000005</v>
      </c>
      <c r="HA16" s="9">
        <v>0.10100000000000001</v>
      </c>
      <c r="HB16" s="9">
        <v>0.82599999999999996</v>
      </c>
      <c r="HC16" s="9">
        <v>0.92700000000000005</v>
      </c>
      <c r="HD16" s="9">
        <v>0.10100000000000001</v>
      </c>
      <c r="HE16" s="9">
        <v>0.82599999999999996</v>
      </c>
      <c r="HF16" s="9">
        <v>0.51400000000000001</v>
      </c>
      <c r="HG16" s="9">
        <v>0.10100000000000001</v>
      </c>
      <c r="HH16" s="9">
        <v>0.41299999999999998</v>
      </c>
      <c r="HI16" s="9">
        <v>0</v>
      </c>
      <c r="HJ16" s="9">
        <v>0</v>
      </c>
      <c r="HK16" s="9">
        <v>0</v>
      </c>
      <c r="HL16" s="9">
        <v>8.1000000000000003E-2</v>
      </c>
      <c r="HM16" s="9">
        <v>0</v>
      </c>
      <c r="HN16" s="9">
        <v>8.1000000000000003E-2</v>
      </c>
      <c r="HO16" s="9">
        <v>0.17199999999999999</v>
      </c>
      <c r="HP16" s="9">
        <v>0</v>
      </c>
      <c r="HQ16" s="9">
        <v>0.17199999999999999</v>
      </c>
      <c r="HR16" s="9">
        <v>0.16</v>
      </c>
      <c r="HS16" s="9">
        <v>0</v>
      </c>
      <c r="HT16" s="9">
        <v>0.16</v>
      </c>
      <c r="HU16" s="9">
        <v>0.16</v>
      </c>
      <c r="HV16" s="9">
        <v>0</v>
      </c>
      <c r="HW16" s="9">
        <v>0.16</v>
      </c>
      <c r="HX16" s="9">
        <v>0</v>
      </c>
      <c r="HY16" s="9">
        <v>0</v>
      </c>
      <c r="HZ16" s="9">
        <v>0</v>
      </c>
      <c r="IA16" s="9">
        <v>0.11600000000000001</v>
      </c>
      <c r="IB16" s="9">
        <v>0</v>
      </c>
      <c r="IC16" s="9">
        <v>0.11600000000000001</v>
      </c>
      <c r="ID16" s="9">
        <v>0.11600000000000001</v>
      </c>
      <c r="IE16" s="9">
        <v>0</v>
      </c>
      <c r="IF16" s="9">
        <v>0.11600000000000001</v>
      </c>
      <c r="IG16" s="9">
        <v>0.11600000000000001</v>
      </c>
      <c r="IH16" s="9">
        <v>0</v>
      </c>
      <c r="II16" s="9">
        <v>0.11600000000000001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0.108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0.126</v>
      </c>
      <c r="K17" s="9">
        <v>0</v>
      </c>
      <c r="L17" s="9">
        <v>0.126</v>
      </c>
      <c r="M17" s="9">
        <v>0.126</v>
      </c>
      <c r="N17" s="9">
        <v>0</v>
      </c>
      <c r="O17" s="9">
        <v>0.126</v>
      </c>
      <c r="P17" s="9">
        <v>0</v>
      </c>
      <c r="Q17" s="9">
        <v>0</v>
      </c>
      <c r="R17" s="9">
        <v>0</v>
      </c>
      <c r="S17" s="9">
        <v>0.184</v>
      </c>
      <c r="T17" s="9">
        <v>0</v>
      </c>
      <c r="U17" s="9">
        <v>0.184</v>
      </c>
      <c r="V17" s="9">
        <v>0.184</v>
      </c>
      <c r="W17" s="9">
        <v>0</v>
      </c>
      <c r="X17" s="9">
        <v>0.184</v>
      </c>
      <c r="Y17" s="9">
        <v>0</v>
      </c>
      <c r="Z17" s="9">
        <v>0</v>
      </c>
      <c r="AA17" s="9">
        <v>0</v>
      </c>
      <c r="AB17" s="9">
        <v>0.10199999999999999</v>
      </c>
      <c r="AC17" s="9">
        <v>0</v>
      </c>
      <c r="AD17" s="9">
        <v>0.10199999999999999</v>
      </c>
      <c r="AE17" s="9">
        <v>0</v>
      </c>
      <c r="AF17" s="9">
        <v>0</v>
      </c>
      <c r="AG17" s="9">
        <v>0</v>
      </c>
      <c r="AH17" s="9">
        <v>8.2000000000000003E-2</v>
      </c>
      <c r="AI17" s="9">
        <v>0</v>
      </c>
      <c r="AJ17" s="9">
        <v>8.2000000000000003E-2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0.61599999999999999</v>
      </c>
      <c r="AU17" s="9">
        <v>0.16</v>
      </c>
      <c r="AV17" s="9">
        <v>0.45600000000000002</v>
      </c>
      <c r="AW17" s="9">
        <v>0.61599999999999999</v>
      </c>
      <c r="AX17" s="9">
        <v>0.16</v>
      </c>
      <c r="AY17" s="9">
        <v>0.45600000000000002</v>
      </c>
      <c r="AZ17" s="9">
        <v>0</v>
      </c>
      <c r="BA17" s="9">
        <v>0</v>
      </c>
      <c r="BB17" s="9">
        <v>0</v>
      </c>
      <c r="BC17" s="9">
        <v>0.35799999999999998</v>
      </c>
      <c r="BD17" s="9">
        <v>0.16</v>
      </c>
      <c r="BE17" s="9">
        <v>0.19700000000000001</v>
      </c>
      <c r="BF17" s="9">
        <v>9.7000000000000003E-2</v>
      </c>
      <c r="BG17" s="9">
        <v>0</v>
      </c>
      <c r="BH17" s="9">
        <v>9.7000000000000003E-2</v>
      </c>
      <c r="BI17" s="9">
        <v>8.2000000000000003E-2</v>
      </c>
      <c r="BJ17" s="9">
        <v>0</v>
      </c>
      <c r="BK17" s="9">
        <v>8.2000000000000003E-2</v>
      </c>
      <c r="BL17" s="9">
        <v>7.9000000000000001E-2</v>
      </c>
      <c r="BM17" s="9">
        <v>0</v>
      </c>
      <c r="BN17" s="9">
        <v>7.9000000000000001E-2</v>
      </c>
      <c r="BO17" s="9">
        <v>7.9000000000000001E-2</v>
      </c>
      <c r="BP17" s="9">
        <v>0</v>
      </c>
      <c r="BQ17" s="9">
        <v>7.9000000000000001E-2</v>
      </c>
      <c r="BR17" s="9">
        <v>0</v>
      </c>
      <c r="BS17" s="9">
        <v>0</v>
      </c>
      <c r="BT17" s="9">
        <v>0</v>
      </c>
      <c r="BU17" s="9">
        <v>0.192</v>
      </c>
      <c r="BV17" s="9">
        <v>8.4000000000000005E-2</v>
      </c>
      <c r="BW17" s="9">
        <v>0.108</v>
      </c>
      <c r="BX17" s="9">
        <v>0.192</v>
      </c>
      <c r="BY17" s="9">
        <v>8.4000000000000005E-2</v>
      </c>
      <c r="BZ17" s="9">
        <v>0.108</v>
      </c>
      <c r="CA17" s="9">
        <v>8.4000000000000005E-2</v>
      </c>
      <c r="CB17" s="9">
        <v>8.4000000000000005E-2</v>
      </c>
      <c r="CC17" s="9">
        <v>0</v>
      </c>
      <c r="CD17" s="9">
        <v>0.108</v>
      </c>
      <c r="CE17" s="9">
        <v>0</v>
      </c>
      <c r="CF17" s="9">
        <v>0.108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1.3029999999999999</v>
      </c>
      <c r="CW17" s="9">
        <v>0.7</v>
      </c>
      <c r="CX17" s="9">
        <v>0.60399999999999998</v>
      </c>
      <c r="CY17" s="9">
        <v>1.3029999999999999</v>
      </c>
      <c r="CZ17" s="9">
        <v>0.7</v>
      </c>
      <c r="DA17" s="9">
        <v>0.60399999999999998</v>
      </c>
      <c r="DB17" s="9">
        <v>0.32800000000000001</v>
      </c>
      <c r="DC17" s="9">
        <v>0.21199999999999999</v>
      </c>
      <c r="DD17" s="9">
        <v>0.11600000000000001</v>
      </c>
      <c r="DE17" s="9">
        <v>0.15</v>
      </c>
      <c r="DF17" s="9">
        <v>0.15</v>
      </c>
      <c r="DG17" s="9">
        <v>0</v>
      </c>
      <c r="DH17" s="9">
        <v>0.27</v>
      </c>
      <c r="DI17" s="9">
        <v>9.6000000000000002E-2</v>
      </c>
      <c r="DJ17" s="9">
        <v>0.17399999999999999</v>
      </c>
      <c r="DK17" s="9">
        <v>0.18</v>
      </c>
      <c r="DL17" s="9">
        <v>0.109</v>
      </c>
      <c r="DM17" s="9">
        <v>7.0999999999999994E-2</v>
      </c>
      <c r="DN17" s="9">
        <v>0.374</v>
      </c>
      <c r="DO17" s="9">
        <v>0.13200000000000001</v>
      </c>
      <c r="DP17" s="9">
        <v>0.24199999999999999</v>
      </c>
      <c r="DQ17" s="9">
        <v>0.374</v>
      </c>
      <c r="DR17" s="9">
        <v>0.13200000000000001</v>
      </c>
      <c r="DS17" s="9">
        <v>0.24199999999999999</v>
      </c>
      <c r="DT17" s="9">
        <v>0</v>
      </c>
      <c r="DU17" s="9">
        <v>0</v>
      </c>
      <c r="DV17" s="9">
        <v>0</v>
      </c>
      <c r="DW17" s="9">
        <v>1.4910000000000001</v>
      </c>
      <c r="DX17" s="9">
        <v>0.73299999999999998</v>
      </c>
      <c r="DY17" s="9">
        <v>0.75800000000000001</v>
      </c>
      <c r="DZ17" s="9">
        <v>1.4910000000000001</v>
      </c>
      <c r="EA17" s="9">
        <v>0.73299999999999998</v>
      </c>
      <c r="EB17" s="9">
        <v>0.75800000000000001</v>
      </c>
      <c r="EC17" s="9">
        <v>0.97799999999999998</v>
      </c>
      <c r="ED17" s="9">
        <v>0.51700000000000002</v>
      </c>
      <c r="EE17" s="9">
        <v>0.46</v>
      </c>
      <c r="EF17" s="9">
        <v>0.22600000000000001</v>
      </c>
      <c r="EG17" s="9">
        <v>0.107</v>
      </c>
      <c r="EH17" s="9">
        <v>0.11899999999999999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0.28699999999999998</v>
      </c>
      <c r="EP17" s="9">
        <v>0.108</v>
      </c>
      <c r="EQ17" s="9">
        <v>0.17899999999999999</v>
      </c>
      <c r="ER17" s="9">
        <v>0.28699999999999998</v>
      </c>
      <c r="ES17" s="9">
        <v>0.108</v>
      </c>
      <c r="ET17" s="9">
        <v>0.17899999999999999</v>
      </c>
      <c r="EU17" s="9">
        <v>0</v>
      </c>
      <c r="EV17" s="9">
        <v>0</v>
      </c>
      <c r="EW17" s="9">
        <v>0</v>
      </c>
      <c r="EX17" s="9">
        <v>5.54</v>
      </c>
      <c r="EY17" s="9">
        <v>1.833</v>
      </c>
      <c r="EZ17" s="9">
        <v>3.7069999999999999</v>
      </c>
      <c r="FA17" s="9">
        <v>5.3639999999999999</v>
      </c>
      <c r="FB17" s="9">
        <v>1.833</v>
      </c>
      <c r="FC17" s="9">
        <v>3.5310000000000001</v>
      </c>
      <c r="FD17" s="9">
        <v>1.601</v>
      </c>
      <c r="FE17" s="9">
        <v>0.57299999999999995</v>
      </c>
      <c r="FF17" s="9">
        <v>1.028</v>
      </c>
      <c r="FG17" s="9">
        <v>1.5089999999999999</v>
      </c>
      <c r="FH17" s="9">
        <v>0.65100000000000002</v>
      </c>
      <c r="FI17" s="9">
        <v>0.85799999999999998</v>
      </c>
      <c r="FJ17" s="9">
        <v>0.75800000000000001</v>
      </c>
      <c r="FK17" s="9">
        <v>0.223</v>
      </c>
      <c r="FL17" s="9">
        <v>0.53500000000000003</v>
      </c>
      <c r="FM17" s="9">
        <v>0.53200000000000003</v>
      </c>
      <c r="FN17" s="9">
        <v>0.122</v>
      </c>
      <c r="FO17" s="9">
        <v>0.41</v>
      </c>
      <c r="FP17" s="9">
        <v>1.139</v>
      </c>
      <c r="FQ17" s="9">
        <v>0.26300000000000001</v>
      </c>
      <c r="FR17" s="9">
        <v>0.875</v>
      </c>
      <c r="FS17" s="9">
        <v>0.96299999999999997</v>
      </c>
      <c r="FT17" s="9">
        <v>0.26300000000000001</v>
      </c>
      <c r="FU17" s="9">
        <v>0.69899999999999995</v>
      </c>
      <c r="FV17" s="9">
        <v>0.17599999999999999</v>
      </c>
      <c r="FW17" s="9">
        <v>0</v>
      </c>
      <c r="FX17" s="9">
        <v>0.17599999999999999</v>
      </c>
      <c r="FY17" s="9">
        <v>4.9580000000000002</v>
      </c>
      <c r="FZ17" s="9">
        <v>1.6739999999999999</v>
      </c>
      <c r="GA17" s="9">
        <v>3.2839999999999998</v>
      </c>
      <c r="GB17" s="9">
        <v>4.782</v>
      </c>
      <c r="GC17" s="9">
        <v>1.6739999999999999</v>
      </c>
      <c r="GD17" s="9">
        <v>3.1080000000000001</v>
      </c>
      <c r="GE17" s="9">
        <v>1.601</v>
      </c>
      <c r="GF17" s="9">
        <v>0.57299999999999995</v>
      </c>
      <c r="GG17" s="9">
        <v>1.028</v>
      </c>
      <c r="GH17" s="9">
        <v>1.304</v>
      </c>
      <c r="GI17" s="9">
        <v>0.6</v>
      </c>
      <c r="GJ17" s="9">
        <v>0.70299999999999996</v>
      </c>
      <c r="GK17" s="9">
        <v>0.44500000000000001</v>
      </c>
      <c r="GL17" s="9">
        <v>0.115</v>
      </c>
      <c r="GM17" s="9">
        <v>0.33</v>
      </c>
      <c r="GN17" s="9">
        <v>0.46899999999999997</v>
      </c>
      <c r="GO17" s="9">
        <v>0.122</v>
      </c>
      <c r="GP17" s="9">
        <v>0.34699999999999998</v>
      </c>
      <c r="GQ17" s="9">
        <v>1.139</v>
      </c>
      <c r="GR17" s="9">
        <v>0.26300000000000001</v>
      </c>
      <c r="GS17" s="9">
        <v>0.875</v>
      </c>
      <c r="GT17" s="9">
        <v>0.96299999999999997</v>
      </c>
      <c r="GU17" s="9">
        <v>0.26300000000000001</v>
      </c>
      <c r="GV17" s="9">
        <v>0.69899999999999995</v>
      </c>
      <c r="GW17" s="9">
        <v>0.17599999999999999</v>
      </c>
      <c r="GX17" s="9">
        <v>0</v>
      </c>
      <c r="GY17" s="9">
        <v>0.17599999999999999</v>
      </c>
      <c r="GZ17" s="9">
        <v>1.153</v>
      </c>
      <c r="HA17" s="9">
        <v>0.57999999999999996</v>
      </c>
      <c r="HB17" s="9">
        <v>0.57299999999999995</v>
      </c>
      <c r="HC17" s="9">
        <v>1.153</v>
      </c>
      <c r="HD17" s="9">
        <v>0.57999999999999996</v>
      </c>
      <c r="HE17" s="9">
        <v>0.57299999999999995</v>
      </c>
      <c r="HF17" s="9">
        <v>0.47899999999999998</v>
      </c>
      <c r="HG17" s="9">
        <v>0.22700000000000001</v>
      </c>
      <c r="HH17" s="9">
        <v>0.252</v>
      </c>
      <c r="HI17" s="9">
        <v>0.42299999999999999</v>
      </c>
      <c r="HJ17" s="9">
        <v>0.28999999999999998</v>
      </c>
      <c r="HK17" s="9">
        <v>0.13300000000000001</v>
      </c>
      <c r="HL17" s="9">
        <v>6.0999999999999999E-2</v>
      </c>
      <c r="HM17" s="9">
        <v>0</v>
      </c>
      <c r="HN17" s="9">
        <v>6.0999999999999999E-2</v>
      </c>
      <c r="HO17" s="9">
        <v>0.123</v>
      </c>
      <c r="HP17" s="9">
        <v>6.2E-2</v>
      </c>
      <c r="HQ17" s="9">
        <v>6.0999999999999999E-2</v>
      </c>
      <c r="HR17" s="9">
        <v>6.6000000000000003E-2</v>
      </c>
      <c r="HS17" s="9">
        <v>0</v>
      </c>
      <c r="HT17" s="9">
        <v>6.6000000000000003E-2</v>
      </c>
      <c r="HU17" s="9">
        <v>6.6000000000000003E-2</v>
      </c>
      <c r="HV17" s="9">
        <v>0</v>
      </c>
      <c r="HW17" s="9">
        <v>6.6000000000000003E-2</v>
      </c>
      <c r="HX17" s="9">
        <v>0</v>
      </c>
      <c r="HY17" s="9">
        <v>0</v>
      </c>
      <c r="HZ17" s="9">
        <v>0</v>
      </c>
      <c r="IA17" s="9">
        <v>0.42</v>
      </c>
      <c r="IB17" s="9">
        <v>0.16300000000000001</v>
      </c>
      <c r="IC17" s="9">
        <v>0.25700000000000001</v>
      </c>
      <c r="ID17" s="9">
        <v>0.42</v>
      </c>
      <c r="IE17" s="9">
        <v>0.16300000000000001</v>
      </c>
      <c r="IF17" s="9">
        <v>0.25700000000000001</v>
      </c>
      <c r="IG17" s="9">
        <v>0.11</v>
      </c>
      <c r="IH17" s="9">
        <v>0</v>
      </c>
      <c r="II17" s="9">
        <v>0.11</v>
      </c>
      <c r="IJ17" s="9">
        <v>0.23899999999999999</v>
      </c>
      <c r="IK17" s="9">
        <v>0.16300000000000001</v>
      </c>
      <c r="IL17" s="9">
        <v>7.5999999999999998E-2</v>
      </c>
      <c r="IM17" s="9">
        <v>0</v>
      </c>
      <c r="IN17" s="9">
        <v>0</v>
      </c>
      <c r="IO17" s="9">
        <v>0</v>
      </c>
      <c r="IP17" s="9">
        <v>7.1999999999999995E-2</v>
      </c>
      <c r="IQ17" s="9"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7287</v>
      </c>
      <c r="C1" s="3" t="s">
        <v>8158</v>
      </c>
      <c r="D1" s="3" t="s">
        <v>8159</v>
      </c>
      <c r="E1" s="3" t="s">
        <v>8160</v>
      </c>
      <c r="F1" s="3" t="s">
        <v>8161</v>
      </c>
      <c r="G1" s="3" t="s">
        <v>8162</v>
      </c>
      <c r="H1" s="3" t="s">
        <v>8163</v>
      </c>
      <c r="I1" s="3" t="s">
        <v>8743</v>
      </c>
      <c r="J1" s="3" t="s">
        <v>8744</v>
      </c>
      <c r="K1" s="3" t="s">
        <v>8745</v>
      </c>
      <c r="L1" s="3" t="s">
        <v>3902</v>
      </c>
      <c r="M1" s="3" t="s">
        <v>3903</v>
      </c>
      <c r="N1" s="3" t="s">
        <v>3904</v>
      </c>
      <c r="O1" s="3" t="s">
        <v>5734</v>
      </c>
      <c r="P1" s="3" t="s">
        <v>5735</v>
      </c>
      <c r="Q1" s="3" t="s">
        <v>5736</v>
      </c>
      <c r="R1" s="3" t="s">
        <v>5737</v>
      </c>
      <c r="S1" s="3" t="s">
        <v>5738</v>
      </c>
      <c r="T1" s="3" t="s">
        <v>5739</v>
      </c>
      <c r="U1" s="3" t="s">
        <v>6316</v>
      </c>
      <c r="V1" s="3" t="s">
        <v>6317</v>
      </c>
      <c r="W1" s="3" t="s">
        <v>6318</v>
      </c>
      <c r="X1" s="3" t="s">
        <v>6802</v>
      </c>
      <c r="Y1" s="3" t="s">
        <v>6803</v>
      </c>
      <c r="Z1" s="3" t="s">
        <v>6804</v>
      </c>
      <c r="AA1" s="3" t="s">
        <v>7288</v>
      </c>
      <c r="AB1" s="3" t="s">
        <v>7289</v>
      </c>
      <c r="AC1" s="3" t="s">
        <v>7290</v>
      </c>
      <c r="AD1" s="3" t="s">
        <v>8164</v>
      </c>
      <c r="AE1" s="3" t="s">
        <v>8165</v>
      </c>
      <c r="AF1" s="3" t="s">
        <v>8166</v>
      </c>
      <c r="AG1" s="3" t="s">
        <v>8167</v>
      </c>
      <c r="AH1" s="3" t="s">
        <v>8168</v>
      </c>
      <c r="AI1" s="3" t="s">
        <v>8169</v>
      </c>
      <c r="AJ1" s="3" t="s">
        <v>8746</v>
      </c>
      <c r="AK1" s="3" t="s">
        <v>8747</v>
      </c>
      <c r="AL1" s="3" t="s">
        <v>8748</v>
      </c>
      <c r="AM1" s="3" t="s">
        <v>3905</v>
      </c>
      <c r="AN1" s="3" t="s">
        <v>3906</v>
      </c>
      <c r="AO1" s="3" t="s">
        <v>3907</v>
      </c>
      <c r="AP1" s="3" t="s">
        <v>5740</v>
      </c>
      <c r="AQ1" s="3" t="s">
        <v>5741</v>
      </c>
      <c r="AR1" s="3" t="s">
        <v>5742</v>
      </c>
      <c r="AS1" s="3" t="s">
        <v>5743</v>
      </c>
      <c r="AT1" s="3" t="s">
        <v>5744</v>
      </c>
      <c r="AU1" s="3" t="s">
        <v>5745</v>
      </c>
      <c r="AV1" s="3" t="s">
        <v>6319</v>
      </c>
      <c r="AW1" s="3" t="s">
        <v>6320</v>
      </c>
      <c r="AX1" s="3" t="s">
        <v>6321</v>
      </c>
      <c r="AY1" s="3" t="s">
        <v>6805</v>
      </c>
      <c r="AZ1" s="3" t="s">
        <v>6806</v>
      </c>
      <c r="BA1" s="3" t="s">
        <v>6807</v>
      </c>
      <c r="BB1" s="3" t="s">
        <v>7291</v>
      </c>
      <c r="BC1" s="3" t="s">
        <v>7292</v>
      </c>
      <c r="BD1" s="3" t="s">
        <v>7293</v>
      </c>
      <c r="BE1" s="3" t="s">
        <v>8170</v>
      </c>
      <c r="BF1" s="3" t="s">
        <v>8171</v>
      </c>
      <c r="BG1" s="3" t="s">
        <v>8172</v>
      </c>
      <c r="BH1" s="3" t="s">
        <v>8173</v>
      </c>
      <c r="BI1" s="3" t="s">
        <v>8174</v>
      </c>
      <c r="BJ1" s="3" t="s">
        <v>8175</v>
      </c>
      <c r="BK1" s="3" t="s">
        <v>8749</v>
      </c>
      <c r="BL1" s="3" t="s">
        <v>8750</v>
      </c>
      <c r="BM1" s="3" t="s">
        <v>8751</v>
      </c>
      <c r="BN1" s="3" t="s">
        <v>3908</v>
      </c>
      <c r="BO1" s="3" t="s">
        <v>3909</v>
      </c>
      <c r="BP1" s="3" t="s">
        <v>3910</v>
      </c>
      <c r="BQ1" s="3" t="s">
        <v>5746</v>
      </c>
      <c r="BR1" s="3" t="s">
        <v>5747</v>
      </c>
      <c r="BS1" s="3" t="s">
        <v>5748</v>
      </c>
      <c r="BT1" s="3" t="s">
        <v>5749</v>
      </c>
      <c r="BU1" s="3" t="s">
        <v>5750</v>
      </c>
      <c r="BV1" s="3" t="s">
        <v>5751</v>
      </c>
      <c r="BW1" s="3" t="s">
        <v>6322</v>
      </c>
      <c r="BX1" s="3" t="s">
        <v>6323</v>
      </c>
      <c r="BY1" s="3" t="s">
        <v>6324</v>
      </c>
      <c r="BZ1" s="3" t="s">
        <v>6808</v>
      </c>
      <c r="CA1" s="3" t="s">
        <v>6809</v>
      </c>
      <c r="CB1" s="3" t="s">
        <v>6810</v>
      </c>
      <c r="CC1" s="3" t="s">
        <v>7294</v>
      </c>
      <c r="CD1" s="3" t="s">
        <v>7295</v>
      </c>
      <c r="CE1" s="3" t="s">
        <v>7296</v>
      </c>
      <c r="CF1" s="3" t="s">
        <v>8176</v>
      </c>
      <c r="CG1" s="3" t="s">
        <v>8177</v>
      </c>
      <c r="CH1" s="3" t="s">
        <v>8178</v>
      </c>
      <c r="CI1" s="3" t="s">
        <v>8179</v>
      </c>
      <c r="CJ1" s="3" t="s">
        <v>8180</v>
      </c>
      <c r="CK1" s="3" t="s">
        <v>8181</v>
      </c>
      <c r="CL1" s="3" t="s">
        <v>8752</v>
      </c>
      <c r="CM1" s="3" t="s">
        <v>8753</v>
      </c>
      <c r="CN1" s="3" t="s">
        <v>8754</v>
      </c>
      <c r="CO1" s="3" t="s">
        <v>3911</v>
      </c>
      <c r="CP1" s="3" t="s">
        <v>3912</v>
      </c>
      <c r="CQ1" s="3" t="s">
        <v>3913</v>
      </c>
      <c r="CR1" s="3" t="s">
        <v>5752</v>
      </c>
      <c r="CS1" s="3" t="s">
        <v>5753</v>
      </c>
      <c r="CT1" s="3" t="s">
        <v>5754</v>
      </c>
      <c r="CU1" s="3" t="s">
        <v>5755</v>
      </c>
      <c r="CV1" s="3" t="s">
        <v>5756</v>
      </c>
      <c r="CW1" s="3" t="s">
        <v>5757</v>
      </c>
      <c r="CX1" s="3" t="s">
        <v>6325</v>
      </c>
      <c r="CY1" s="3" t="s">
        <v>6326</v>
      </c>
      <c r="CZ1" s="3" t="s">
        <v>6327</v>
      </c>
      <c r="DA1" s="3" t="s">
        <v>6811</v>
      </c>
      <c r="DB1" s="3" t="s">
        <v>6812</v>
      </c>
      <c r="DC1" s="3" t="s">
        <v>6813</v>
      </c>
      <c r="DD1" s="3" t="s">
        <v>7297</v>
      </c>
      <c r="DE1" s="3" t="s">
        <v>7298</v>
      </c>
      <c r="DF1" s="3" t="s">
        <v>7299</v>
      </c>
      <c r="DG1" s="3" t="s">
        <v>8182</v>
      </c>
      <c r="DH1" s="3" t="s">
        <v>8183</v>
      </c>
      <c r="DI1" s="3" t="s">
        <v>8184</v>
      </c>
      <c r="DJ1" s="3" t="s">
        <v>8185</v>
      </c>
      <c r="DK1" s="3" t="s">
        <v>8186</v>
      </c>
      <c r="DL1" s="3" t="s">
        <v>8187</v>
      </c>
      <c r="DM1" s="3" t="s">
        <v>8755</v>
      </c>
      <c r="DN1" s="3" t="s">
        <v>8756</v>
      </c>
      <c r="DO1" s="3" t="s">
        <v>8757</v>
      </c>
      <c r="DP1" s="3" t="s">
        <v>3914</v>
      </c>
      <c r="DQ1" s="3" t="s">
        <v>3915</v>
      </c>
      <c r="DR1" s="3" t="s">
        <v>3916</v>
      </c>
      <c r="DS1" s="3" t="s">
        <v>5758</v>
      </c>
      <c r="DT1" s="3" t="s">
        <v>5759</v>
      </c>
      <c r="DU1" s="3" t="s">
        <v>5760</v>
      </c>
      <c r="DV1" s="3" t="s">
        <v>5761</v>
      </c>
      <c r="DW1" s="3" t="s">
        <v>5762</v>
      </c>
      <c r="DX1" s="3" t="s">
        <v>5763</v>
      </c>
      <c r="DY1" s="3" t="s">
        <v>6328</v>
      </c>
      <c r="DZ1" s="3" t="s">
        <v>6329</v>
      </c>
      <c r="EA1" s="3" t="s">
        <v>6330</v>
      </c>
      <c r="EB1" s="3" t="s">
        <v>6814</v>
      </c>
      <c r="EC1" s="3" t="s">
        <v>6815</v>
      </c>
      <c r="ED1" s="3" t="s">
        <v>6816</v>
      </c>
      <c r="EE1" s="3" t="s">
        <v>7300</v>
      </c>
      <c r="EF1" s="3" t="s">
        <v>7301</v>
      </c>
      <c r="EG1" s="3" t="s">
        <v>7302</v>
      </c>
      <c r="EH1" s="3" t="s">
        <v>8188</v>
      </c>
      <c r="EI1" s="3" t="s">
        <v>8189</v>
      </c>
      <c r="EJ1" s="3" t="s">
        <v>8190</v>
      </c>
      <c r="EK1" s="3" t="s">
        <v>8191</v>
      </c>
      <c r="EL1" s="3" t="s">
        <v>8192</v>
      </c>
      <c r="EM1" s="3" t="s">
        <v>8193</v>
      </c>
      <c r="EN1" s="3" t="s">
        <v>8758</v>
      </c>
      <c r="EO1" s="3" t="s">
        <v>8759</v>
      </c>
      <c r="EP1" s="3" t="s">
        <v>8760</v>
      </c>
      <c r="EQ1" s="3" t="s">
        <v>3917</v>
      </c>
      <c r="ER1" s="3" t="s">
        <v>3918</v>
      </c>
      <c r="ES1" s="3" t="s">
        <v>3919</v>
      </c>
      <c r="ET1" s="3" t="s">
        <v>5764</v>
      </c>
      <c r="EU1" s="3" t="s">
        <v>5765</v>
      </c>
      <c r="EV1" s="3" t="s">
        <v>5766</v>
      </c>
      <c r="EW1" s="3" t="s">
        <v>5767</v>
      </c>
      <c r="EX1" s="3" t="s">
        <v>5768</v>
      </c>
      <c r="EY1" s="3" t="s">
        <v>5769</v>
      </c>
      <c r="EZ1" s="3" t="s">
        <v>6331</v>
      </c>
      <c r="FA1" s="3" t="s">
        <v>6332</v>
      </c>
      <c r="FB1" s="3" t="s">
        <v>6333</v>
      </c>
      <c r="FC1" s="3" t="s">
        <v>6817</v>
      </c>
      <c r="FD1" s="3" t="s">
        <v>6818</v>
      </c>
      <c r="FE1" s="3" t="s">
        <v>6819</v>
      </c>
      <c r="FF1" s="3" t="s">
        <v>7303</v>
      </c>
      <c r="FG1" s="3" t="s">
        <v>7304</v>
      </c>
      <c r="FH1" s="3" t="s">
        <v>7305</v>
      </c>
      <c r="FI1" s="3" t="s">
        <v>8194</v>
      </c>
      <c r="FJ1" s="3" t="s">
        <v>8195</v>
      </c>
      <c r="FK1" s="3" t="s">
        <v>8196</v>
      </c>
      <c r="FL1" s="3" t="s">
        <v>8197</v>
      </c>
      <c r="FM1" s="3" t="s">
        <v>8198</v>
      </c>
      <c r="FN1" s="3" t="s">
        <v>8199</v>
      </c>
      <c r="FO1" s="3" t="s">
        <v>8761</v>
      </c>
      <c r="FP1" s="3" t="s">
        <v>8762</v>
      </c>
      <c r="FQ1" s="3" t="s">
        <v>8763</v>
      </c>
      <c r="FR1" s="3" t="s">
        <v>3920</v>
      </c>
      <c r="FS1" s="3" t="s">
        <v>3921</v>
      </c>
      <c r="FT1" s="3" t="s">
        <v>3922</v>
      </c>
      <c r="FU1" s="3" t="s">
        <v>5770</v>
      </c>
      <c r="FV1" s="3" t="s">
        <v>5771</v>
      </c>
      <c r="FW1" s="3" t="s">
        <v>5772</v>
      </c>
      <c r="FX1" s="3" t="s">
        <v>5773</v>
      </c>
      <c r="FY1" s="3" t="s">
        <v>5774</v>
      </c>
      <c r="FZ1" s="3" t="s">
        <v>5775</v>
      </c>
      <c r="GA1" s="3" t="s">
        <v>6334</v>
      </c>
      <c r="GB1" s="3" t="s">
        <v>6335</v>
      </c>
      <c r="GC1" s="3" t="s">
        <v>6336</v>
      </c>
      <c r="GD1" s="3" t="s">
        <v>6820</v>
      </c>
      <c r="GE1" s="3" t="s">
        <v>6821</v>
      </c>
      <c r="GF1" s="3" t="s">
        <v>6822</v>
      </c>
      <c r="GG1" s="3" t="s">
        <v>7306</v>
      </c>
      <c r="GH1" s="3" t="s">
        <v>7307</v>
      </c>
      <c r="GI1" s="3" t="s">
        <v>7308</v>
      </c>
      <c r="GJ1" s="3" t="s">
        <v>8200</v>
      </c>
      <c r="GK1" s="3" t="s">
        <v>8201</v>
      </c>
      <c r="GL1" s="3" t="s">
        <v>8202</v>
      </c>
      <c r="GM1" s="3" t="s">
        <v>8203</v>
      </c>
      <c r="GN1" s="3" t="s">
        <v>8204</v>
      </c>
      <c r="GO1" s="3" t="s">
        <v>8205</v>
      </c>
      <c r="GP1" s="3" t="s">
        <v>8764</v>
      </c>
      <c r="GQ1" s="3" t="s">
        <v>8765</v>
      </c>
      <c r="GR1" s="3" t="s">
        <v>8766</v>
      </c>
      <c r="GS1" s="3" t="s">
        <v>3923</v>
      </c>
      <c r="GT1" s="3" t="s">
        <v>3924</v>
      </c>
      <c r="GU1" s="3" t="s">
        <v>3925</v>
      </c>
      <c r="GV1" s="3" t="s">
        <v>5776</v>
      </c>
      <c r="GW1" s="3" t="s">
        <v>5777</v>
      </c>
      <c r="GX1" s="3" t="s">
        <v>5778</v>
      </c>
      <c r="GY1" s="3" t="s">
        <v>5779</v>
      </c>
      <c r="GZ1" s="3" t="s">
        <v>5780</v>
      </c>
      <c r="HA1" s="3" t="s">
        <v>5781</v>
      </c>
      <c r="HB1" s="3" t="s">
        <v>6337</v>
      </c>
      <c r="HC1" s="3" t="s">
        <v>6338</v>
      </c>
      <c r="HD1" s="3" t="s">
        <v>6339</v>
      </c>
      <c r="HE1" s="3" t="s">
        <v>6823</v>
      </c>
      <c r="HF1" s="3" t="s">
        <v>6824</v>
      </c>
      <c r="HG1" s="3" t="s">
        <v>6825</v>
      </c>
      <c r="HH1" s="3" t="s">
        <v>7309</v>
      </c>
      <c r="HI1" s="3" t="s">
        <v>7310</v>
      </c>
      <c r="HJ1" s="3" t="s">
        <v>7311</v>
      </c>
      <c r="HK1" s="3" t="s">
        <v>8206</v>
      </c>
      <c r="HL1" s="3" t="s">
        <v>8207</v>
      </c>
      <c r="HM1" s="3" t="s">
        <v>8208</v>
      </c>
      <c r="HN1" s="3" t="s">
        <v>8209</v>
      </c>
      <c r="HO1" s="3" t="s">
        <v>8210</v>
      </c>
      <c r="HP1" s="3" t="s">
        <v>8211</v>
      </c>
      <c r="HQ1" s="3" t="s">
        <v>8767</v>
      </c>
      <c r="HR1" s="3" t="s">
        <v>8768</v>
      </c>
      <c r="HS1" s="3" t="s">
        <v>8769</v>
      </c>
      <c r="HT1" s="3" t="s">
        <v>3926</v>
      </c>
      <c r="HU1" s="3" t="s">
        <v>3927</v>
      </c>
      <c r="HV1" s="3" t="s">
        <v>3928</v>
      </c>
      <c r="HW1" s="3" t="s">
        <v>5782</v>
      </c>
      <c r="HX1" s="3" t="s">
        <v>5783</v>
      </c>
      <c r="HY1" s="3" t="s">
        <v>5784</v>
      </c>
      <c r="HZ1" s="3" t="s">
        <v>5785</v>
      </c>
      <c r="IA1" s="3" t="s">
        <v>5786</v>
      </c>
      <c r="IB1" s="3" t="s">
        <v>5787</v>
      </c>
      <c r="IC1" s="3" t="s">
        <v>6340</v>
      </c>
      <c r="ID1" s="3" t="s">
        <v>6341</v>
      </c>
      <c r="IE1" s="3" t="s">
        <v>6342</v>
      </c>
      <c r="IF1" s="3" t="s">
        <v>6826</v>
      </c>
      <c r="IG1" s="3" t="s">
        <v>6827</v>
      </c>
      <c r="IH1" s="3" t="s">
        <v>6828</v>
      </c>
      <c r="II1" s="3" t="s">
        <v>7312</v>
      </c>
      <c r="IJ1" s="3" t="s">
        <v>7313</v>
      </c>
      <c r="IK1" s="3" t="s">
        <v>7314</v>
      </c>
      <c r="IL1" s="3" t="s">
        <v>8212</v>
      </c>
      <c r="IM1" s="3" t="s">
        <v>8213</v>
      </c>
      <c r="IN1" s="3" t="s">
        <v>8214</v>
      </c>
      <c r="IO1" s="3" t="s">
        <v>8215</v>
      </c>
      <c r="IP1" s="3" t="s">
        <v>8216</v>
      </c>
      <c r="IQ1" s="3" t="s">
        <v>8217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3929</v>
      </c>
      <c r="C10" s="8" t="s">
        <v>3930</v>
      </c>
      <c r="D10" s="8" t="s">
        <v>3931</v>
      </c>
      <c r="E10" s="8" t="s">
        <v>3932</v>
      </c>
      <c r="F10" s="8" t="s">
        <v>3933</v>
      </c>
      <c r="G10" s="8" t="s">
        <v>3934</v>
      </c>
      <c r="H10" s="8" t="s">
        <v>3935</v>
      </c>
      <c r="I10" s="8" t="s">
        <v>3936</v>
      </c>
      <c r="J10" s="8" t="s">
        <v>3937</v>
      </c>
      <c r="K10" s="8" t="s">
        <v>3938</v>
      </c>
      <c r="L10" s="8" t="s">
        <v>3939</v>
      </c>
      <c r="M10" s="8" t="s">
        <v>3940</v>
      </c>
      <c r="N10" s="8" t="s">
        <v>3941</v>
      </c>
      <c r="O10" s="8" t="s">
        <v>3942</v>
      </c>
      <c r="P10" s="8" t="s">
        <v>3943</v>
      </c>
      <c r="Q10" s="8" t="s">
        <v>3944</v>
      </c>
      <c r="R10" s="8" t="s">
        <v>3945</v>
      </c>
      <c r="S10" s="8" t="s">
        <v>3946</v>
      </c>
      <c r="T10" s="8" t="s">
        <v>3947</v>
      </c>
      <c r="U10" s="8" t="s">
        <v>3948</v>
      </c>
      <c r="V10" s="8" t="s">
        <v>3949</v>
      </c>
      <c r="W10" s="8" t="s">
        <v>3950</v>
      </c>
      <c r="X10" s="8" t="s">
        <v>3951</v>
      </c>
      <c r="Y10" s="8" t="s">
        <v>3952</v>
      </c>
      <c r="Z10" s="8" t="s">
        <v>3953</v>
      </c>
      <c r="AA10" s="8" t="s">
        <v>3954</v>
      </c>
      <c r="AB10" s="8" t="s">
        <v>3955</v>
      </c>
      <c r="AC10" s="8" t="s">
        <v>3956</v>
      </c>
      <c r="AD10" s="8" t="s">
        <v>3957</v>
      </c>
      <c r="AE10" s="8" t="s">
        <v>3958</v>
      </c>
      <c r="AF10" s="8" t="s">
        <v>3959</v>
      </c>
      <c r="AG10" s="8" t="s">
        <v>3960</v>
      </c>
      <c r="AH10" s="8" t="s">
        <v>3961</v>
      </c>
      <c r="AI10" s="8" t="s">
        <v>3962</v>
      </c>
      <c r="AJ10" s="8" t="s">
        <v>3963</v>
      </c>
      <c r="AK10" s="8" t="s">
        <v>3964</v>
      </c>
      <c r="AL10" s="8" t="s">
        <v>3965</v>
      </c>
      <c r="AM10" s="8" t="s">
        <v>3966</v>
      </c>
      <c r="AN10" s="8" t="s">
        <v>3967</v>
      </c>
      <c r="AO10" s="8" t="s">
        <v>3968</v>
      </c>
      <c r="AP10" s="8" t="s">
        <v>3969</v>
      </c>
      <c r="AQ10" s="8" t="s">
        <v>3970</v>
      </c>
      <c r="AR10" s="8" t="s">
        <v>3971</v>
      </c>
      <c r="AS10" s="8" t="s">
        <v>3972</v>
      </c>
      <c r="AT10" s="8" t="s">
        <v>3973</v>
      </c>
      <c r="AU10" s="8" t="s">
        <v>3974</v>
      </c>
      <c r="AV10" s="8" t="s">
        <v>3975</v>
      </c>
      <c r="AW10" s="8" t="s">
        <v>3976</v>
      </c>
      <c r="AX10" s="8" t="s">
        <v>3977</v>
      </c>
      <c r="AY10" s="8" t="s">
        <v>3978</v>
      </c>
      <c r="AZ10" s="8" t="s">
        <v>3979</v>
      </c>
      <c r="BA10" s="8" t="s">
        <v>3980</v>
      </c>
      <c r="BB10" s="8" t="s">
        <v>3981</v>
      </c>
      <c r="BC10" s="8" t="s">
        <v>3982</v>
      </c>
      <c r="BD10" s="8" t="s">
        <v>3983</v>
      </c>
      <c r="BE10" s="8" t="s">
        <v>3984</v>
      </c>
      <c r="BF10" s="8" t="s">
        <v>3985</v>
      </c>
      <c r="BG10" s="8" t="s">
        <v>3986</v>
      </c>
      <c r="BH10" s="8" t="s">
        <v>3987</v>
      </c>
      <c r="BI10" s="8" t="s">
        <v>3988</v>
      </c>
      <c r="BJ10" s="8" t="s">
        <v>3989</v>
      </c>
      <c r="BK10" s="8" t="s">
        <v>3990</v>
      </c>
      <c r="BL10" s="8" t="s">
        <v>3991</v>
      </c>
      <c r="BM10" s="8" t="s">
        <v>3992</v>
      </c>
      <c r="BN10" s="8" t="s">
        <v>3993</v>
      </c>
      <c r="BO10" s="8" t="s">
        <v>3994</v>
      </c>
      <c r="BP10" s="8" t="s">
        <v>3995</v>
      </c>
      <c r="BQ10" s="8" t="s">
        <v>3996</v>
      </c>
      <c r="BR10" s="8" t="s">
        <v>3997</v>
      </c>
      <c r="BS10" s="8" t="s">
        <v>3998</v>
      </c>
      <c r="BT10" s="8" t="s">
        <v>3999</v>
      </c>
      <c r="BU10" s="8" t="s">
        <v>4000</v>
      </c>
      <c r="BV10" s="8" t="s">
        <v>4001</v>
      </c>
      <c r="BW10" s="8" t="s">
        <v>4002</v>
      </c>
      <c r="BX10" s="8" t="s">
        <v>4003</v>
      </c>
      <c r="BY10" s="8" t="s">
        <v>4004</v>
      </c>
      <c r="BZ10" s="8" t="s">
        <v>4005</v>
      </c>
      <c r="CA10" s="8" t="s">
        <v>4006</v>
      </c>
      <c r="CB10" s="8" t="s">
        <v>4007</v>
      </c>
      <c r="CC10" s="8" t="s">
        <v>4008</v>
      </c>
      <c r="CD10" s="8" t="s">
        <v>4009</v>
      </c>
      <c r="CE10" s="8" t="s">
        <v>4010</v>
      </c>
      <c r="CF10" s="8" t="s">
        <v>4011</v>
      </c>
      <c r="CG10" s="8" t="s">
        <v>4012</v>
      </c>
      <c r="CH10" s="8" t="s">
        <v>4013</v>
      </c>
      <c r="CI10" s="8" t="s">
        <v>4014</v>
      </c>
      <c r="CJ10" s="8" t="s">
        <v>4015</v>
      </c>
      <c r="CK10" s="8" t="s">
        <v>4016</v>
      </c>
      <c r="CL10" s="8" t="s">
        <v>4017</v>
      </c>
      <c r="CM10" s="8" t="s">
        <v>4018</v>
      </c>
      <c r="CN10" s="8" t="s">
        <v>4019</v>
      </c>
      <c r="CO10" s="8" t="s">
        <v>4020</v>
      </c>
      <c r="CP10" s="8" t="s">
        <v>4021</v>
      </c>
      <c r="CQ10" s="8" t="s">
        <v>4022</v>
      </c>
      <c r="CR10" s="8" t="s">
        <v>4023</v>
      </c>
      <c r="CS10" s="8" t="s">
        <v>4024</v>
      </c>
      <c r="CT10" s="8" t="s">
        <v>4025</v>
      </c>
      <c r="CU10" s="8" t="s">
        <v>4026</v>
      </c>
      <c r="CV10" s="8" t="s">
        <v>4027</v>
      </c>
      <c r="CW10" s="8" t="s">
        <v>4028</v>
      </c>
      <c r="CX10" s="8" t="s">
        <v>4029</v>
      </c>
      <c r="CY10" s="8" t="s">
        <v>4030</v>
      </c>
      <c r="CZ10" s="8" t="s">
        <v>4031</v>
      </c>
      <c r="DA10" s="8" t="s">
        <v>4032</v>
      </c>
      <c r="DB10" s="8" t="s">
        <v>4033</v>
      </c>
      <c r="DC10" s="8" t="s">
        <v>4034</v>
      </c>
      <c r="DD10" s="8" t="s">
        <v>4035</v>
      </c>
      <c r="DE10" s="8" t="s">
        <v>4036</v>
      </c>
      <c r="DF10" s="8" t="s">
        <v>4037</v>
      </c>
      <c r="DG10" s="8" t="s">
        <v>4038</v>
      </c>
      <c r="DH10" s="8" t="s">
        <v>4039</v>
      </c>
      <c r="DI10" s="8" t="s">
        <v>4040</v>
      </c>
      <c r="DJ10" s="8" t="s">
        <v>4041</v>
      </c>
      <c r="DK10" s="8" t="s">
        <v>4042</v>
      </c>
      <c r="DL10" s="8" t="s">
        <v>4043</v>
      </c>
      <c r="DM10" s="8" t="s">
        <v>4044</v>
      </c>
      <c r="DN10" s="8" t="s">
        <v>4045</v>
      </c>
      <c r="DO10" s="8" t="s">
        <v>4046</v>
      </c>
      <c r="DP10" s="8" t="s">
        <v>4047</v>
      </c>
      <c r="DQ10" s="8" t="s">
        <v>4048</v>
      </c>
      <c r="DR10" s="8" t="s">
        <v>4049</v>
      </c>
      <c r="DS10" s="8" t="s">
        <v>4050</v>
      </c>
      <c r="DT10" s="8" t="s">
        <v>4051</v>
      </c>
      <c r="DU10" s="8" t="s">
        <v>4052</v>
      </c>
      <c r="DV10" s="8" t="s">
        <v>4053</v>
      </c>
      <c r="DW10" s="8" t="s">
        <v>4054</v>
      </c>
      <c r="DX10" s="8" t="s">
        <v>4055</v>
      </c>
      <c r="DY10" s="8" t="s">
        <v>4056</v>
      </c>
      <c r="DZ10" s="8" t="s">
        <v>4057</v>
      </c>
      <c r="EA10" s="8" t="s">
        <v>4058</v>
      </c>
      <c r="EB10" s="8" t="s">
        <v>4059</v>
      </c>
      <c r="EC10" s="8" t="s">
        <v>4060</v>
      </c>
      <c r="ED10" s="8" t="s">
        <v>4061</v>
      </c>
      <c r="EE10" s="8" t="s">
        <v>4062</v>
      </c>
      <c r="EF10" s="8" t="s">
        <v>4063</v>
      </c>
      <c r="EG10" s="8" t="s">
        <v>4064</v>
      </c>
      <c r="EH10" s="8" t="s">
        <v>4065</v>
      </c>
      <c r="EI10" s="8" t="s">
        <v>4066</v>
      </c>
      <c r="EJ10" s="8" t="s">
        <v>4067</v>
      </c>
      <c r="EK10" s="8" t="s">
        <v>4068</v>
      </c>
      <c r="EL10" s="8" t="s">
        <v>4069</v>
      </c>
      <c r="EM10" s="8" t="s">
        <v>4070</v>
      </c>
      <c r="EN10" s="8" t="s">
        <v>4071</v>
      </c>
      <c r="EO10" s="8" t="s">
        <v>4072</v>
      </c>
      <c r="EP10" s="8" t="s">
        <v>4073</v>
      </c>
      <c r="EQ10" s="8" t="s">
        <v>4074</v>
      </c>
      <c r="ER10" s="8" t="s">
        <v>4075</v>
      </c>
      <c r="ES10" s="8" t="s">
        <v>4076</v>
      </c>
      <c r="ET10" s="8" t="s">
        <v>4077</v>
      </c>
      <c r="EU10" s="8" t="s">
        <v>4078</v>
      </c>
      <c r="EV10" s="8" t="s">
        <v>4079</v>
      </c>
      <c r="EW10" s="8" t="s">
        <v>4080</v>
      </c>
      <c r="EX10" s="8" t="s">
        <v>4081</v>
      </c>
      <c r="EY10" s="8" t="s">
        <v>4082</v>
      </c>
      <c r="EZ10" s="8" t="s">
        <v>4083</v>
      </c>
      <c r="FA10" s="8" t="s">
        <v>4084</v>
      </c>
      <c r="FB10" s="8" t="s">
        <v>4085</v>
      </c>
      <c r="FC10" s="8" t="s">
        <v>4086</v>
      </c>
      <c r="FD10" s="8" t="s">
        <v>4087</v>
      </c>
      <c r="FE10" s="8" t="s">
        <v>4088</v>
      </c>
      <c r="FF10" s="8" t="s">
        <v>4089</v>
      </c>
      <c r="FG10" s="8" t="s">
        <v>4090</v>
      </c>
      <c r="FH10" s="8" t="s">
        <v>4091</v>
      </c>
      <c r="FI10" s="8" t="s">
        <v>4092</v>
      </c>
      <c r="FJ10" s="8" t="s">
        <v>4093</v>
      </c>
      <c r="FK10" s="8" t="s">
        <v>4094</v>
      </c>
      <c r="FL10" s="8" t="s">
        <v>4095</v>
      </c>
      <c r="FM10" s="8" t="s">
        <v>4096</v>
      </c>
      <c r="FN10" s="8" t="s">
        <v>4097</v>
      </c>
      <c r="FO10" s="8" t="s">
        <v>4098</v>
      </c>
      <c r="FP10" s="8" t="s">
        <v>4099</v>
      </c>
      <c r="FQ10" s="8" t="s">
        <v>4100</v>
      </c>
      <c r="FR10" s="8" t="s">
        <v>4101</v>
      </c>
      <c r="FS10" s="8" t="s">
        <v>4102</v>
      </c>
      <c r="FT10" s="8" t="s">
        <v>4103</v>
      </c>
      <c r="FU10" s="8" t="s">
        <v>4104</v>
      </c>
      <c r="FV10" s="8" t="s">
        <v>4105</v>
      </c>
      <c r="FW10" s="8" t="s">
        <v>4106</v>
      </c>
      <c r="FX10" s="8" t="s">
        <v>4107</v>
      </c>
      <c r="FY10" s="8" t="s">
        <v>4108</v>
      </c>
      <c r="FZ10" s="8" t="s">
        <v>4109</v>
      </c>
      <c r="GA10" s="8" t="s">
        <v>4110</v>
      </c>
      <c r="GB10" s="8" t="s">
        <v>4111</v>
      </c>
      <c r="GC10" s="8" t="s">
        <v>4112</v>
      </c>
      <c r="GD10" s="8" t="s">
        <v>4113</v>
      </c>
      <c r="GE10" s="8" t="s">
        <v>4114</v>
      </c>
      <c r="GF10" s="8" t="s">
        <v>4115</v>
      </c>
      <c r="GG10" s="8" t="s">
        <v>4116</v>
      </c>
      <c r="GH10" s="8" t="s">
        <v>4117</v>
      </c>
      <c r="GI10" s="8" t="s">
        <v>4118</v>
      </c>
      <c r="GJ10" s="8" t="s">
        <v>4119</v>
      </c>
      <c r="GK10" s="8" t="s">
        <v>4120</v>
      </c>
      <c r="GL10" s="8" t="s">
        <v>4121</v>
      </c>
      <c r="GM10" s="8" t="s">
        <v>4122</v>
      </c>
      <c r="GN10" s="8" t="s">
        <v>4123</v>
      </c>
      <c r="GO10" s="8" t="s">
        <v>4124</v>
      </c>
      <c r="GP10" s="8" t="s">
        <v>4125</v>
      </c>
      <c r="GQ10" s="8" t="s">
        <v>4126</v>
      </c>
      <c r="GR10" s="8" t="s">
        <v>4127</v>
      </c>
      <c r="GS10" s="8" t="s">
        <v>4128</v>
      </c>
      <c r="GT10" s="8" t="s">
        <v>4129</v>
      </c>
      <c r="GU10" s="8" t="s">
        <v>4130</v>
      </c>
      <c r="GV10" s="8" t="s">
        <v>4131</v>
      </c>
      <c r="GW10" s="8" t="s">
        <v>4132</v>
      </c>
      <c r="GX10" s="8" t="s">
        <v>4133</v>
      </c>
      <c r="GY10" s="8" t="s">
        <v>4134</v>
      </c>
      <c r="GZ10" s="8" t="s">
        <v>4135</v>
      </c>
      <c r="HA10" s="8" t="s">
        <v>4136</v>
      </c>
      <c r="HB10" s="8" t="s">
        <v>4137</v>
      </c>
      <c r="HC10" s="8" t="s">
        <v>4138</v>
      </c>
      <c r="HD10" s="8" t="s">
        <v>4139</v>
      </c>
      <c r="HE10" s="8" t="s">
        <v>4140</v>
      </c>
      <c r="HF10" s="8" t="s">
        <v>4141</v>
      </c>
      <c r="HG10" s="8" t="s">
        <v>4142</v>
      </c>
      <c r="HH10" s="8" t="s">
        <v>4143</v>
      </c>
      <c r="HI10" s="8" t="s">
        <v>4144</v>
      </c>
      <c r="HJ10" s="8" t="s">
        <v>4145</v>
      </c>
      <c r="HK10" s="8" t="s">
        <v>4146</v>
      </c>
      <c r="HL10" s="8" t="s">
        <v>4147</v>
      </c>
      <c r="HM10" s="8" t="s">
        <v>4148</v>
      </c>
      <c r="HN10" s="8" t="s">
        <v>4149</v>
      </c>
      <c r="HO10" s="8" t="s">
        <v>4150</v>
      </c>
      <c r="HP10" s="8" t="s">
        <v>4151</v>
      </c>
      <c r="HQ10" s="8" t="s">
        <v>4152</v>
      </c>
      <c r="HR10" s="8" t="s">
        <v>4153</v>
      </c>
      <c r="HS10" s="8" t="s">
        <v>4154</v>
      </c>
      <c r="HT10" s="8" t="s">
        <v>4155</v>
      </c>
      <c r="HU10" s="8" t="s">
        <v>4156</v>
      </c>
      <c r="HV10" s="8" t="s">
        <v>4157</v>
      </c>
      <c r="HW10" s="8" t="s">
        <v>4158</v>
      </c>
      <c r="HX10" s="8" t="s">
        <v>4159</v>
      </c>
      <c r="HY10" s="8" t="s">
        <v>4160</v>
      </c>
      <c r="HZ10" s="8" t="s">
        <v>4161</v>
      </c>
      <c r="IA10" s="8" t="s">
        <v>4162</v>
      </c>
      <c r="IB10" s="8" t="s">
        <v>4163</v>
      </c>
      <c r="IC10" s="8" t="s">
        <v>4164</v>
      </c>
      <c r="ID10" s="8" t="s">
        <v>4165</v>
      </c>
      <c r="IE10" s="8" t="s">
        <v>4166</v>
      </c>
      <c r="IF10" s="8" t="s">
        <v>4167</v>
      </c>
      <c r="IG10" s="8" t="s">
        <v>4168</v>
      </c>
      <c r="IH10" s="8" t="s">
        <v>4169</v>
      </c>
      <c r="II10" s="8" t="s">
        <v>4170</v>
      </c>
      <c r="IJ10" s="8" t="s">
        <v>4171</v>
      </c>
      <c r="IK10" s="8" t="s">
        <v>4172</v>
      </c>
      <c r="IL10" s="8" t="s">
        <v>4173</v>
      </c>
      <c r="IM10" s="8" t="s">
        <v>4174</v>
      </c>
      <c r="IN10" s="8" t="s">
        <v>4175</v>
      </c>
      <c r="IO10" s="8" t="s">
        <v>4176</v>
      </c>
      <c r="IP10" s="8" t="s">
        <v>4177</v>
      </c>
      <c r="IQ10" s="8" t="s">
        <v>4178</v>
      </c>
    </row>
    <row r="11" spans="1:251">
      <c r="A11" s="10">
        <v>42036</v>
      </c>
      <c r="B11" s="9">
        <v>7.0000000000000007E-2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0.29899999999999999</v>
      </c>
      <c r="M11" s="9">
        <v>0</v>
      </c>
      <c r="N11" s="9">
        <v>0.29899999999999999</v>
      </c>
      <c r="O11" s="9">
        <v>0.29899999999999999</v>
      </c>
      <c r="P11" s="9">
        <v>0</v>
      </c>
      <c r="Q11" s="9">
        <v>0.29899999999999999</v>
      </c>
      <c r="R11" s="9">
        <v>0.29899999999999999</v>
      </c>
      <c r="S11" s="9">
        <v>0</v>
      </c>
      <c r="T11" s="9">
        <v>0.29899999999999999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0.29899999999999999</v>
      </c>
      <c r="AN11" s="9">
        <v>0</v>
      </c>
      <c r="AO11" s="9">
        <v>0.29899999999999999</v>
      </c>
      <c r="AP11" s="9">
        <v>0.29899999999999999</v>
      </c>
      <c r="AQ11" s="9">
        <v>0</v>
      </c>
      <c r="AR11" s="9">
        <v>0.29899999999999999</v>
      </c>
      <c r="AS11" s="9">
        <v>0.29899999999999999</v>
      </c>
      <c r="AT11" s="9">
        <v>0</v>
      </c>
      <c r="AU11" s="9">
        <v>0.29899999999999999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0.109</v>
      </c>
      <c r="CP11" s="9">
        <v>0.109</v>
      </c>
      <c r="CQ11" s="9">
        <v>0</v>
      </c>
      <c r="CR11" s="9">
        <v>0.109</v>
      </c>
      <c r="CS11" s="9">
        <v>0.109</v>
      </c>
      <c r="CT11" s="9">
        <v>0</v>
      </c>
      <c r="CU11" s="9">
        <v>0</v>
      </c>
      <c r="CV11" s="9">
        <v>0</v>
      </c>
      <c r="CW11" s="9">
        <v>0</v>
      </c>
      <c r="CX11" s="9">
        <v>0.109</v>
      </c>
      <c r="CY11" s="9">
        <v>0.109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0.14799999999999999</v>
      </c>
      <c r="DQ11" s="9">
        <v>7.0000000000000007E-2</v>
      </c>
      <c r="DR11" s="9">
        <v>7.6999999999999999E-2</v>
      </c>
      <c r="DS11" s="9">
        <v>0.14799999999999999</v>
      </c>
      <c r="DT11" s="9">
        <v>7.0000000000000007E-2</v>
      </c>
      <c r="DU11" s="9">
        <v>7.6999999999999999E-2</v>
      </c>
      <c r="DV11" s="9">
        <v>7.6999999999999999E-2</v>
      </c>
      <c r="DW11" s="9">
        <v>0</v>
      </c>
      <c r="DX11" s="9">
        <v>7.6999999999999999E-2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7.0000000000000007E-2</v>
      </c>
      <c r="EI11" s="9">
        <v>7.0000000000000007E-2</v>
      </c>
      <c r="EJ11" s="9">
        <v>0</v>
      </c>
      <c r="EK11" s="9">
        <v>7.0000000000000007E-2</v>
      </c>
      <c r="EL11" s="9">
        <v>7.0000000000000007E-2</v>
      </c>
      <c r="EM11" s="9">
        <v>0</v>
      </c>
      <c r="EN11" s="9">
        <v>0</v>
      </c>
      <c r="EO11" s="9">
        <v>0</v>
      </c>
      <c r="EP11" s="9">
        <v>0</v>
      </c>
      <c r="EQ11" s="9">
        <v>1.0169999999999999</v>
      </c>
      <c r="ER11" s="9">
        <v>0.70199999999999996</v>
      </c>
      <c r="ES11" s="9">
        <v>0.315</v>
      </c>
      <c r="ET11" s="9">
        <v>1.0169999999999999</v>
      </c>
      <c r="EU11" s="9">
        <v>0.70199999999999996</v>
      </c>
      <c r="EV11" s="9">
        <v>0.315</v>
      </c>
      <c r="EW11" s="9">
        <v>0</v>
      </c>
      <c r="EX11" s="9">
        <v>0</v>
      </c>
      <c r="EY11" s="9">
        <v>0</v>
      </c>
      <c r="EZ11" s="9">
        <v>0.33900000000000002</v>
      </c>
      <c r="FA11" s="9">
        <v>0.109</v>
      </c>
      <c r="FB11" s="9">
        <v>0.23</v>
      </c>
      <c r="FC11" s="9">
        <v>0.41199999999999998</v>
      </c>
      <c r="FD11" s="9">
        <v>0.32600000000000001</v>
      </c>
      <c r="FE11" s="9">
        <v>8.5000000000000006E-2</v>
      </c>
      <c r="FF11" s="9">
        <v>0</v>
      </c>
      <c r="FG11" s="9">
        <v>0</v>
      </c>
      <c r="FH11" s="9">
        <v>0</v>
      </c>
      <c r="FI11" s="9">
        <v>0.26600000000000001</v>
      </c>
      <c r="FJ11" s="9">
        <v>0.26600000000000001</v>
      </c>
      <c r="FK11" s="9">
        <v>0</v>
      </c>
      <c r="FL11" s="9">
        <v>0.26600000000000001</v>
      </c>
      <c r="FM11" s="9">
        <v>0.26600000000000001</v>
      </c>
      <c r="FN11" s="9">
        <v>0</v>
      </c>
      <c r="FO11" s="9">
        <v>0</v>
      </c>
      <c r="FP11" s="9">
        <v>0</v>
      </c>
      <c r="FQ11" s="9">
        <v>0</v>
      </c>
      <c r="FR11" s="9">
        <v>0.183</v>
      </c>
      <c r="FS11" s="9">
        <v>0</v>
      </c>
      <c r="FT11" s="9">
        <v>0.183</v>
      </c>
      <c r="FU11" s="9">
        <v>0.183</v>
      </c>
      <c r="FV11" s="9">
        <v>0</v>
      </c>
      <c r="FW11" s="9">
        <v>0.183</v>
      </c>
      <c r="FX11" s="9">
        <v>0.183</v>
      </c>
      <c r="FY11" s="9">
        <v>0</v>
      </c>
      <c r="FZ11" s="9">
        <v>0.183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</v>
      </c>
      <c r="C12" s="9">
        <v>0.10299999999999999</v>
      </c>
      <c r="D12" s="9">
        <v>0</v>
      </c>
      <c r="E12" s="9">
        <v>0.10299999999999999</v>
      </c>
      <c r="F12" s="9">
        <v>0.10299999999999999</v>
      </c>
      <c r="G12" s="9">
        <v>0</v>
      </c>
      <c r="H12" s="9">
        <v>0.10299999999999999</v>
      </c>
      <c r="I12" s="9">
        <v>0</v>
      </c>
      <c r="J12" s="9">
        <v>0</v>
      </c>
      <c r="K12" s="9">
        <v>0</v>
      </c>
      <c r="L12" s="9">
        <v>0.28599999999999998</v>
      </c>
      <c r="M12" s="9">
        <v>0.23400000000000001</v>
      </c>
      <c r="N12" s="9">
        <v>5.0999999999999997E-2</v>
      </c>
      <c r="O12" s="9">
        <v>0.28599999999999998</v>
      </c>
      <c r="P12" s="9">
        <v>0.23400000000000001</v>
      </c>
      <c r="Q12" s="9">
        <v>5.0999999999999997E-2</v>
      </c>
      <c r="R12" s="9">
        <v>9.4E-2</v>
      </c>
      <c r="S12" s="9">
        <v>9.4E-2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0.192</v>
      </c>
      <c r="AE12" s="9">
        <v>0.14000000000000001</v>
      </c>
      <c r="AF12" s="9">
        <v>5.0999999999999997E-2</v>
      </c>
      <c r="AG12" s="9">
        <v>0.192</v>
      </c>
      <c r="AH12" s="9">
        <v>0.14000000000000001</v>
      </c>
      <c r="AI12" s="9">
        <v>5.0999999999999997E-2</v>
      </c>
      <c r="AJ12" s="9">
        <v>0</v>
      </c>
      <c r="AK12" s="9">
        <v>0</v>
      </c>
      <c r="AL12" s="9">
        <v>0</v>
      </c>
      <c r="AM12" s="9">
        <v>9.4E-2</v>
      </c>
      <c r="AN12" s="9">
        <v>9.4E-2</v>
      </c>
      <c r="AO12" s="9">
        <v>0</v>
      </c>
      <c r="AP12" s="9">
        <v>9.4E-2</v>
      </c>
      <c r="AQ12" s="9">
        <v>9.4E-2</v>
      </c>
      <c r="AR12" s="9">
        <v>0</v>
      </c>
      <c r="AS12" s="9">
        <v>9.4E-2</v>
      </c>
      <c r="AT12" s="9">
        <v>9.4E-2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0.192</v>
      </c>
      <c r="BO12" s="9">
        <v>0.14000000000000001</v>
      </c>
      <c r="BP12" s="9">
        <v>5.0999999999999997E-2</v>
      </c>
      <c r="BQ12" s="9">
        <v>0.192</v>
      </c>
      <c r="BR12" s="9">
        <v>0.14000000000000001</v>
      </c>
      <c r="BS12" s="9">
        <v>5.0999999999999997E-2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0.192</v>
      </c>
      <c r="CG12" s="9">
        <v>0.14000000000000001</v>
      </c>
      <c r="CH12" s="9">
        <v>5.0999999999999997E-2</v>
      </c>
      <c r="CI12" s="9">
        <v>0.192</v>
      </c>
      <c r="CJ12" s="9">
        <v>0.14000000000000001</v>
      </c>
      <c r="CK12" s="9">
        <v>5.0999999999999997E-2</v>
      </c>
      <c r="CL12" s="9">
        <v>0</v>
      </c>
      <c r="CM12" s="9">
        <v>0</v>
      </c>
      <c r="CN12" s="9">
        <v>0</v>
      </c>
      <c r="CO12" s="9">
        <v>0.82299999999999995</v>
      </c>
      <c r="CP12" s="9">
        <v>0.252</v>
      </c>
      <c r="CQ12" s="9">
        <v>0.57099999999999995</v>
      </c>
      <c r="CR12" s="9">
        <v>0.82299999999999995</v>
      </c>
      <c r="CS12" s="9">
        <v>0.252</v>
      </c>
      <c r="CT12" s="9">
        <v>0.57099999999999995</v>
      </c>
      <c r="CU12" s="9">
        <v>0.371</v>
      </c>
      <c r="CV12" s="9">
        <v>0.14899999999999999</v>
      </c>
      <c r="CW12" s="9">
        <v>0.222</v>
      </c>
      <c r="CX12" s="9">
        <v>0.27100000000000002</v>
      </c>
      <c r="CY12" s="9">
        <v>0</v>
      </c>
      <c r="CZ12" s="9">
        <v>0.27100000000000002</v>
      </c>
      <c r="DA12" s="9">
        <v>0.18099999999999999</v>
      </c>
      <c r="DB12" s="9">
        <v>0.10299999999999999</v>
      </c>
      <c r="DC12" s="9">
        <v>7.8E-2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0.14599999999999999</v>
      </c>
      <c r="DQ12" s="9">
        <v>7.2999999999999995E-2</v>
      </c>
      <c r="DR12" s="9">
        <v>7.2999999999999995E-2</v>
      </c>
      <c r="DS12" s="9">
        <v>0.14599999999999999</v>
      </c>
      <c r="DT12" s="9">
        <v>7.2999999999999995E-2</v>
      </c>
      <c r="DU12" s="9">
        <v>7.2999999999999995E-2</v>
      </c>
      <c r="DV12" s="9">
        <v>0</v>
      </c>
      <c r="DW12" s="9">
        <v>0</v>
      </c>
      <c r="DX12" s="9">
        <v>0</v>
      </c>
      <c r="DY12" s="9">
        <v>7.2999999999999995E-2</v>
      </c>
      <c r="DZ12" s="9">
        <v>0</v>
      </c>
      <c r="EA12" s="9">
        <v>7.2999999999999995E-2</v>
      </c>
      <c r="EB12" s="9">
        <v>0</v>
      </c>
      <c r="EC12" s="9">
        <v>0</v>
      </c>
      <c r="ED12" s="9">
        <v>0</v>
      </c>
      <c r="EE12" s="9">
        <v>7.2999999999999995E-2</v>
      </c>
      <c r="EF12" s="9">
        <v>7.2999999999999995E-2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0.95299999999999996</v>
      </c>
      <c r="ER12" s="9">
        <v>0.47</v>
      </c>
      <c r="ES12" s="9">
        <v>0.48299999999999998</v>
      </c>
      <c r="ET12" s="9">
        <v>0.89300000000000002</v>
      </c>
      <c r="EU12" s="9">
        <v>0.41</v>
      </c>
      <c r="EV12" s="9">
        <v>0.48299999999999998</v>
      </c>
      <c r="EW12" s="9">
        <v>0.19800000000000001</v>
      </c>
      <c r="EX12" s="9">
        <v>0.11799999999999999</v>
      </c>
      <c r="EY12" s="9">
        <v>0.08</v>
      </c>
      <c r="EZ12" s="9">
        <v>0.38900000000000001</v>
      </c>
      <c r="FA12" s="9">
        <v>0.127</v>
      </c>
      <c r="FB12" s="9">
        <v>0.26200000000000001</v>
      </c>
      <c r="FC12" s="9">
        <v>0.23400000000000001</v>
      </c>
      <c r="FD12" s="9">
        <v>0.16400000000000001</v>
      </c>
      <c r="FE12" s="9">
        <v>7.0000000000000007E-2</v>
      </c>
      <c r="FF12" s="9">
        <v>7.1999999999999995E-2</v>
      </c>
      <c r="FG12" s="9">
        <v>0</v>
      </c>
      <c r="FH12" s="9">
        <v>7.1999999999999995E-2</v>
      </c>
      <c r="FI12" s="9">
        <v>0.06</v>
      </c>
      <c r="FJ12" s="9">
        <v>0.06</v>
      </c>
      <c r="FK12" s="9">
        <v>0</v>
      </c>
      <c r="FL12" s="9">
        <v>0</v>
      </c>
      <c r="FM12" s="9">
        <v>0</v>
      </c>
      <c r="FN12" s="9">
        <v>0</v>
      </c>
      <c r="FO12" s="9">
        <v>0.06</v>
      </c>
      <c r="FP12" s="9">
        <v>0.06</v>
      </c>
      <c r="FQ12" s="9">
        <v>0</v>
      </c>
      <c r="FR12" s="9">
        <v>7.0000000000000007E-2</v>
      </c>
      <c r="FS12" s="9">
        <v>7.0000000000000007E-2</v>
      </c>
      <c r="FT12" s="9">
        <v>0</v>
      </c>
      <c r="FU12" s="9">
        <v>7.0000000000000007E-2</v>
      </c>
      <c r="FV12" s="9">
        <v>7.0000000000000007E-2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7.0000000000000007E-2</v>
      </c>
      <c r="GK12" s="9">
        <v>7.0000000000000007E-2</v>
      </c>
      <c r="GL12" s="9">
        <v>0</v>
      </c>
      <c r="GM12" s="9">
        <v>7.0000000000000007E-2</v>
      </c>
      <c r="GN12" s="9">
        <v>7.0000000000000007E-2</v>
      </c>
      <c r="GO12" s="9">
        <v>0</v>
      </c>
      <c r="GP12" s="9">
        <v>0</v>
      </c>
      <c r="GQ12" s="9">
        <v>0</v>
      </c>
      <c r="GR12" s="9">
        <v>0</v>
      </c>
      <c r="GS12" s="9">
        <v>0.124</v>
      </c>
      <c r="GT12" s="9">
        <v>0.124</v>
      </c>
      <c r="GU12" s="9">
        <v>0</v>
      </c>
      <c r="GV12" s="9">
        <v>0.124</v>
      </c>
      <c r="GW12" s="9">
        <v>0.124</v>
      </c>
      <c r="GX12" s="9">
        <v>0</v>
      </c>
      <c r="GY12" s="9">
        <v>0.124</v>
      </c>
      <c r="GZ12" s="9">
        <v>0.124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0.16200000000000001</v>
      </c>
      <c r="M13" s="9">
        <v>0</v>
      </c>
      <c r="N13" s="9">
        <v>0.16200000000000001</v>
      </c>
      <c r="O13" s="9">
        <v>0.16200000000000001</v>
      </c>
      <c r="P13" s="9">
        <v>0</v>
      </c>
      <c r="Q13" s="9">
        <v>0.16200000000000001</v>
      </c>
      <c r="R13" s="9">
        <v>0.109</v>
      </c>
      <c r="S13" s="9">
        <v>0</v>
      </c>
      <c r="T13" s="9">
        <v>0.109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5.2999999999999999E-2</v>
      </c>
      <c r="AB13" s="9">
        <v>0</v>
      </c>
      <c r="AC13" s="9">
        <v>5.2999999999999999E-2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0.16200000000000001</v>
      </c>
      <c r="BO13" s="9">
        <v>0</v>
      </c>
      <c r="BP13" s="9">
        <v>0.16200000000000001</v>
      </c>
      <c r="BQ13" s="9">
        <v>0.16200000000000001</v>
      </c>
      <c r="BR13" s="9">
        <v>0</v>
      </c>
      <c r="BS13" s="9">
        <v>0.16200000000000001</v>
      </c>
      <c r="BT13" s="9">
        <v>0.109</v>
      </c>
      <c r="BU13" s="9">
        <v>0</v>
      </c>
      <c r="BV13" s="9">
        <v>0.109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5.2999999999999999E-2</v>
      </c>
      <c r="CD13" s="9">
        <v>0</v>
      </c>
      <c r="CE13" s="9">
        <v>5.2999999999999999E-2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0.51800000000000002</v>
      </c>
      <c r="CP13" s="9">
        <v>0.159</v>
      </c>
      <c r="CQ13" s="9">
        <v>0.36</v>
      </c>
      <c r="CR13" s="9">
        <v>0.51800000000000002</v>
      </c>
      <c r="CS13" s="9">
        <v>0.159</v>
      </c>
      <c r="CT13" s="9">
        <v>0.36</v>
      </c>
      <c r="CU13" s="9">
        <v>0</v>
      </c>
      <c r="CV13" s="9">
        <v>0</v>
      </c>
      <c r="CW13" s="9">
        <v>0</v>
      </c>
      <c r="CX13" s="9">
        <v>0.18</v>
      </c>
      <c r="CY13" s="9">
        <v>0</v>
      </c>
      <c r="CZ13" s="9">
        <v>0.18</v>
      </c>
      <c r="DA13" s="9">
        <v>0.23300000000000001</v>
      </c>
      <c r="DB13" s="9">
        <v>0.159</v>
      </c>
      <c r="DC13" s="9">
        <v>7.3999999999999996E-2</v>
      </c>
      <c r="DD13" s="9">
        <v>0.105</v>
      </c>
      <c r="DE13" s="9">
        <v>0</v>
      </c>
      <c r="DF13" s="9">
        <v>0.105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0.59699999999999998</v>
      </c>
      <c r="DQ13" s="9">
        <v>8.7999999999999995E-2</v>
      </c>
      <c r="DR13" s="9">
        <v>0.50900000000000001</v>
      </c>
      <c r="DS13" s="9">
        <v>0.59699999999999998</v>
      </c>
      <c r="DT13" s="9">
        <v>8.7999999999999995E-2</v>
      </c>
      <c r="DU13" s="9">
        <v>0.50900000000000001</v>
      </c>
      <c r="DV13" s="9">
        <v>0.33300000000000002</v>
      </c>
      <c r="DW13" s="9">
        <v>0</v>
      </c>
      <c r="DX13" s="9">
        <v>0.33300000000000002</v>
      </c>
      <c r="DY13" s="9">
        <v>0.10199999999999999</v>
      </c>
      <c r="DZ13" s="9">
        <v>0</v>
      </c>
      <c r="EA13" s="9">
        <v>0.10199999999999999</v>
      </c>
      <c r="EB13" s="9">
        <v>7.3999999999999996E-2</v>
      </c>
      <c r="EC13" s="9">
        <v>0</v>
      </c>
      <c r="ED13" s="9">
        <v>7.3999999999999996E-2</v>
      </c>
      <c r="EE13" s="9">
        <v>0</v>
      </c>
      <c r="EF13" s="9">
        <v>0</v>
      </c>
      <c r="EG13" s="9">
        <v>0</v>
      </c>
      <c r="EH13" s="9">
        <v>8.7999999999999995E-2</v>
      </c>
      <c r="EI13" s="9">
        <v>8.7999999999999995E-2</v>
      </c>
      <c r="EJ13" s="9">
        <v>0</v>
      </c>
      <c r="EK13" s="9">
        <v>8.7999999999999995E-2</v>
      </c>
      <c r="EL13" s="9">
        <v>8.7999999999999995E-2</v>
      </c>
      <c r="EM13" s="9">
        <v>0</v>
      </c>
      <c r="EN13" s="9">
        <v>0</v>
      </c>
      <c r="EO13" s="9">
        <v>0</v>
      </c>
      <c r="EP13" s="9">
        <v>0</v>
      </c>
      <c r="EQ13" s="9">
        <v>0.36899999999999999</v>
      </c>
      <c r="ER13" s="9">
        <v>0.26400000000000001</v>
      </c>
      <c r="ES13" s="9">
        <v>0.105</v>
      </c>
      <c r="ET13" s="9">
        <v>0.32800000000000001</v>
      </c>
      <c r="EU13" s="9">
        <v>0.26400000000000001</v>
      </c>
      <c r="EV13" s="9">
        <v>6.4000000000000001E-2</v>
      </c>
      <c r="EW13" s="9">
        <v>0</v>
      </c>
      <c r="EX13" s="9">
        <v>0</v>
      </c>
      <c r="EY13" s="9">
        <v>0</v>
      </c>
      <c r="EZ13" s="9">
        <v>0.16400000000000001</v>
      </c>
      <c r="FA13" s="9">
        <v>0.16400000000000001</v>
      </c>
      <c r="FB13" s="9">
        <v>0</v>
      </c>
      <c r="FC13" s="9">
        <v>0</v>
      </c>
      <c r="FD13" s="9">
        <v>0</v>
      </c>
      <c r="FE13" s="9">
        <v>0</v>
      </c>
      <c r="FF13" s="9">
        <v>0.16400000000000001</v>
      </c>
      <c r="FG13" s="9">
        <v>0.1</v>
      </c>
      <c r="FH13" s="9">
        <v>6.4000000000000001E-2</v>
      </c>
      <c r="FI13" s="9">
        <v>4.1000000000000002E-2</v>
      </c>
      <c r="FJ13" s="9">
        <v>0</v>
      </c>
      <c r="FK13" s="9">
        <v>4.1000000000000002E-2</v>
      </c>
      <c r="FL13" s="9">
        <v>0</v>
      </c>
      <c r="FM13" s="9">
        <v>0</v>
      </c>
      <c r="FN13" s="9">
        <v>0</v>
      </c>
      <c r="FO13" s="9">
        <v>4.1000000000000002E-2</v>
      </c>
      <c r="FP13" s="9">
        <v>0</v>
      </c>
      <c r="FQ13" s="9">
        <v>4.1000000000000002E-2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5.2999999999999999E-2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7.8E-2</v>
      </c>
      <c r="M14" s="9">
        <v>7.8E-2</v>
      </c>
      <c r="N14" s="9">
        <v>0</v>
      </c>
      <c r="O14" s="9">
        <v>7.8E-2</v>
      </c>
      <c r="P14" s="9">
        <v>7.8E-2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7.8E-2</v>
      </c>
      <c r="AE14" s="9">
        <v>7.8E-2</v>
      </c>
      <c r="AF14" s="9">
        <v>0</v>
      </c>
      <c r="AG14" s="9">
        <v>7.8E-2</v>
      </c>
      <c r="AH14" s="9">
        <v>7.8E-2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7.8E-2</v>
      </c>
      <c r="BO14" s="9">
        <v>7.8E-2</v>
      </c>
      <c r="BP14" s="9">
        <v>0</v>
      </c>
      <c r="BQ14" s="9">
        <v>7.8E-2</v>
      </c>
      <c r="BR14" s="9">
        <v>7.8E-2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7.8E-2</v>
      </c>
      <c r="CG14" s="9">
        <v>7.8E-2</v>
      </c>
      <c r="CH14" s="9">
        <v>0</v>
      </c>
      <c r="CI14" s="9">
        <v>7.8E-2</v>
      </c>
      <c r="CJ14" s="9">
        <v>7.8E-2</v>
      </c>
      <c r="CK14" s="9">
        <v>0</v>
      </c>
      <c r="CL14" s="9">
        <v>0</v>
      </c>
      <c r="CM14" s="9">
        <v>0</v>
      </c>
      <c r="CN14" s="9">
        <v>0</v>
      </c>
      <c r="CO14" s="9">
        <v>0.90700000000000003</v>
      </c>
      <c r="CP14" s="9">
        <v>0.46400000000000002</v>
      </c>
      <c r="CQ14" s="9">
        <v>0.443</v>
      </c>
      <c r="CR14" s="9">
        <v>0.90700000000000003</v>
      </c>
      <c r="CS14" s="9">
        <v>0.46400000000000002</v>
      </c>
      <c r="CT14" s="9">
        <v>0.443</v>
      </c>
      <c r="CU14" s="9">
        <v>0.54900000000000004</v>
      </c>
      <c r="CV14" s="9">
        <v>0.27800000000000002</v>
      </c>
      <c r="CW14" s="9">
        <v>0.27</v>
      </c>
      <c r="CX14" s="9">
        <v>0.29399999999999998</v>
      </c>
      <c r="CY14" s="9">
        <v>0.185</v>
      </c>
      <c r="CZ14" s="9">
        <v>0.108</v>
      </c>
      <c r="DA14" s="9">
        <v>6.5000000000000002E-2</v>
      </c>
      <c r="DB14" s="9">
        <v>0</v>
      </c>
      <c r="DC14" s="9">
        <v>6.5000000000000002E-2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6.5000000000000002E-2</v>
      </c>
      <c r="DQ14" s="9">
        <v>0</v>
      </c>
      <c r="DR14" s="9">
        <v>6.5000000000000002E-2</v>
      </c>
      <c r="DS14" s="9">
        <v>6.5000000000000002E-2</v>
      </c>
      <c r="DT14" s="9">
        <v>0</v>
      </c>
      <c r="DU14" s="9">
        <v>6.5000000000000002E-2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6.5000000000000002E-2</v>
      </c>
      <c r="EC14" s="9">
        <v>0</v>
      </c>
      <c r="ED14" s="9">
        <v>6.5000000000000002E-2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0.35299999999999998</v>
      </c>
      <c r="ER14" s="9">
        <v>0.11700000000000001</v>
      </c>
      <c r="ES14" s="9">
        <v>0.23499999999999999</v>
      </c>
      <c r="ET14" s="9">
        <v>0.35299999999999998</v>
      </c>
      <c r="EU14" s="9">
        <v>0.11700000000000001</v>
      </c>
      <c r="EV14" s="9">
        <v>0.23499999999999999</v>
      </c>
      <c r="EW14" s="9">
        <v>0</v>
      </c>
      <c r="EX14" s="9">
        <v>0</v>
      </c>
      <c r="EY14" s="9">
        <v>0</v>
      </c>
      <c r="EZ14" s="9">
        <v>0.35299999999999998</v>
      </c>
      <c r="FA14" s="9">
        <v>0.11700000000000001</v>
      </c>
      <c r="FB14" s="9">
        <v>0.23499999999999999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0.316</v>
      </c>
      <c r="FS14" s="9">
        <v>0.26200000000000001</v>
      </c>
      <c r="FT14" s="9">
        <v>5.2999999999999999E-2</v>
      </c>
      <c r="FU14" s="9">
        <v>0.316</v>
      </c>
      <c r="FV14" s="9">
        <v>0.26200000000000001</v>
      </c>
      <c r="FW14" s="9">
        <v>5.2999999999999999E-2</v>
      </c>
      <c r="FX14" s="9">
        <v>9.6000000000000002E-2</v>
      </c>
      <c r="FY14" s="9">
        <v>9.6000000000000002E-2</v>
      </c>
      <c r="FZ14" s="9">
        <v>0</v>
      </c>
      <c r="GA14" s="9">
        <v>0.16700000000000001</v>
      </c>
      <c r="GB14" s="9">
        <v>0.16700000000000001</v>
      </c>
      <c r="GC14" s="9">
        <v>0</v>
      </c>
      <c r="GD14" s="9">
        <v>0</v>
      </c>
      <c r="GE14" s="9">
        <v>0</v>
      </c>
      <c r="GF14" s="9">
        <v>0</v>
      </c>
      <c r="GG14" s="9">
        <v>5.2999999999999999E-2</v>
      </c>
      <c r="GH14" s="9">
        <v>0</v>
      </c>
      <c r="GI14" s="9">
        <v>5.2999999999999999E-2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0.184</v>
      </c>
      <c r="GT14" s="9">
        <v>0.184</v>
      </c>
      <c r="GU14" s="9">
        <v>0</v>
      </c>
      <c r="GV14" s="9">
        <v>0.184</v>
      </c>
      <c r="GW14" s="9">
        <v>0.184</v>
      </c>
      <c r="GX14" s="9">
        <v>0</v>
      </c>
      <c r="GY14" s="9">
        <v>9.0999999999999998E-2</v>
      </c>
      <c r="GZ14" s="9">
        <v>9.0999999999999998E-2</v>
      </c>
      <c r="HA14" s="9">
        <v>0</v>
      </c>
      <c r="HB14" s="9">
        <v>9.1999999999999998E-2</v>
      </c>
      <c r="HC14" s="9">
        <v>9.1999999999999998E-2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8.6999999999999994E-2</v>
      </c>
      <c r="M15" s="9">
        <v>0</v>
      </c>
      <c r="N15" s="9">
        <v>8.6999999999999994E-2</v>
      </c>
      <c r="O15" s="9">
        <v>8.6999999999999994E-2</v>
      </c>
      <c r="P15" s="9">
        <v>0</v>
      </c>
      <c r="Q15" s="9">
        <v>8.6999999999999994E-2</v>
      </c>
      <c r="R15" s="9">
        <v>8.6999999999999994E-2</v>
      </c>
      <c r="S15" s="9">
        <v>0</v>
      </c>
      <c r="T15" s="9">
        <v>8.6999999999999994E-2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8.6999999999999994E-2</v>
      </c>
      <c r="AN15" s="9">
        <v>0</v>
      </c>
      <c r="AO15" s="9">
        <v>8.6999999999999994E-2</v>
      </c>
      <c r="AP15" s="9">
        <v>8.6999999999999994E-2</v>
      </c>
      <c r="AQ15" s="9">
        <v>0</v>
      </c>
      <c r="AR15" s="9">
        <v>8.6999999999999994E-2</v>
      </c>
      <c r="AS15" s="9">
        <v>8.6999999999999994E-2</v>
      </c>
      <c r="AT15" s="9">
        <v>0</v>
      </c>
      <c r="AU15" s="9">
        <v>8.6999999999999994E-2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0.65600000000000003</v>
      </c>
      <c r="CP15" s="9">
        <v>9.1999999999999998E-2</v>
      </c>
      <c r="CQ15" s="9">
        <v>0.56399999999999995</v>
      </c>
      <c r="CR15" s="9">
        <v>0.65600000000000003</v>
      </c>
      <c r="CS15" s="9">
        <v>9.1999999999999998E-2</v>
      </c>
      <c r="CT15" s="9">
        <v>0.56399999999999995</v>
      </c>
      <c r="CU15" s="9">
        <v>0.46600000000000003</v>
      </c>
      <c r="CV15" s="9">
        <v>0</v>
      </c>
      <c r="CW15" s="9">
        <v>0.46600000000000003</v>
      </c>
      <c r="CX15" s="9">
        <v>9.1999999999999998E-2</v>
      </c>
      <c r="CY15" s="9">
        <v>9.1999999999999998E-2</v>
      </c>
      <c r="CZ15" s="9">
        <v>0</v>
      </c>
      <c r="DA15" s="9">
        <v>9.7000000000000003E-2</v>
      </c>
      <c r="DB15" s="9">
        <v>0</v>
      </c>
      <c r="DC15" s="9">
        <v>9.7000000000000003E-2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0.27100000000000002</v>
      </c>
      <c r="DQ15" s="9">
        <v>0.27100000000000002</v>
      </c>
      <c r="DR15" s="9">
        <v>0</v>
      </c>
      <c r="DS15" s="9">
        <v>0.27100000000000002</v>
      </c>
      <c r="DT15" s="9">
        <v>0.27100000000000002</v>
      </c>
      <c r="DU15" s="9">
        <v>0</v>
      </c>
      <c r="DV15" s="9">
        <v>9.7000000000000003E-2</v>
      </c>
      <c r="DW15" s="9">
        <v>9.7000000000000003E-2</v>
      </c>
      <c r="DX15" s="9">
        <v>0</v>
      </c>
      <c r="DY15" s="9">
        <v>9.1999999999999998E-2</v>
      </c>
      <c r="DZ15" s="9">
        <v>9.1999999999999998E-2</v>
      </c>
      <c r="EA15" s="9">
        <v>0</v>
      </c>
      <c r="EB15" s="9">
        <v>0</v>
      </c>
      <c r="EC15" s="9">
        <v>0</v>
      </c>
      <c r="ED15" s="9">
        <v>0</v>
      </c>
      <c r="EE15" s="9">
        <v>8.3000000000000004E-2</v>
      </c>
      <c r="EF15" s="9">
        <v>8.3000000000000004E-2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0.98399999999999999</v>
      </c>
      <c r="ER15" s="9">
        <v>0.75600000000000001</v>
      </c>
      <c r="ES15" s="9">
        <v>0.22800000000000001</v>
      </c>
      <c r="ET15" s="9">
        <v>0.98399999999999999</v>
      </c>
      <c r="EU15" s="9">
        <v>0.75600000000000001</v>
      </c>
      <c r="EV15" s="9">
        <v>0.22800000000000001</v>
      </c>
      <c r="EW15" s="9">
        <v>0.3</v>
      </c>
      <c r="EX15" s="9">
        <v>0.151</v>
      </c>
      <c r="EY15" s="9">
        <v>0.14899999999999999</v>
      </c>
      <c r="EZ15" s="9">
        <v>0.183</v>
      </c>
      <c r="FA15" s="9">
        <v>0.183</v>
      </c>
      <c r="FB15" s="9">
        <v>0</v>
      </c>
      <c r="FC15" s="9">
        <v>0</v>
      </c>
      <c r="FD15" s="9">
        <v>0</v>
      </c>
      <c r="FE15" s="9">
        <v>0</v>
      </c>
      <c r="FF15" s="9">
        <v>0.24099999999999999</v>
      </c>
      <c r="FG15" s="9">
        <v>0.16200000000000001</v>
      </c>
      <c r="FH15" s="9">
        <v>7.9000000000000001E-2</v>
      </c>
      <c r="FI15" s="9">
        <v>0.25900000000000001</v>
      </c>
      <c r="FJ15" s="9">
        <v>0.25900000000000001</v>
      </c>
      <c r="FK15" s="9">
        <v>0</v>
      </c>
      <c r="FL15" s="9">
        <v>0.25900000000000001</v>
      </c>
      <c r="FM15" s="9">
        <v>0.25900000000000001</v>
      </c>
      <c r="FN15" s="9">
        <v>0</v>
      </c>
      <c r="FO15" s="9">
        <v>0</v>
      </c>
      <c r="FP15" s="9">
        <v>0</v>
      </c>
      <c r="FQ15" s="9">
        <v>0</v>
      </c>
      <c r="FR15" s="9">
        <v>7.4999999999999997E-2</v>
      </c>
      <c r="FS15" s="9">
        <v>0</v>
      </c>
      <c r="FT15" s="9">
        <v>7.4999999999999997E-2</v>
      </c>
      <c r="FU15" s="9">
        <v>7.4999999999999997E-2</v>
      </c>
      <c r="FV15" s="9">
        <v>0</v>
      </c>
      <c r="FW15" s="9">
        <v>7.4999999999999997E-2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7.4999999999999997E-2</v>
      </c>
      <c r="GH15" s="9">
        <v>0</v>
      </c>
      <c r="GI15" s="9">
        <v>7.4999999999999997E-2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0.255</v>
      </c>
      <c r="GT15" s="9">
        <v>0.19</v>
      </c>
      <c r="GU15" s="9">
        <v>6.5000000000000002E-2</v>
      </c>
      <c r="GV15" s="9">
        <v>0.255</v>
      </c>
      <c r="GW15" s="9">
        <v>0.19</v>
      </c>
      <c r="GX15" s="9">
        <v>6.5000000000000002E-2</v>
      </c>
      <c r="GY15" s="9">
        <v>6.5000000000000002E-2</v>
      </c>
      <c r="GZ15" s="9">
        <v>0</v>
      </c>
      <c r="HA15" s="9">
        <v>6.5000000000000002E-2</v>
      </c>
      <c r="HB15" s="9">
        <v>0.19</v>
      </c>
      <c r="HC15" s="9">
        <v>0.19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0.41699999999999998</v>
      </c>
      <c r="M16" s="9">
        <v>0.26400000000000001</v>
      </c>
      <c r="N16" s="9">
        <v>0.153</v>
      </c>
      <c r="O16" s="9">
        <v>0.41699999999999998</v>
      </c>
      <c r="P16" s="9">
        <v>0.26400000000000001</v>
      </c>
      <c r="Q16" s="9">
        <v>0.153</v>
      </c>
      <c r="R16" s="9">
        <v>0.24399999999999999</v>
      </c>
      <c r="S16" s="9">
        <v>0.17199999999999999</v>
      </c>
      <c r="T16" s="9">
        <v>7.1999999999999995E-2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0.17299999999999999</v>
      </c>
      <c r="AB16" s="9">
        <v>9.2999999999999999E-2</v>
      </c>
      <c r="AC16" s="9">
        <v>0.08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0.24399999999999999</v>
      </c>
      <c r="AN16" s="9">
        <v>0.17199999999999999</v>
      </c>
      <c r="AO16" s="9">
        <v>7.1999999999999995E-2</v>
      </c>
      <c r="AP16" s="9">
        <v>0.24399999999999999</v>
      </c>
      <c r="AQ16" s="9">
        <v>0.17199999999999999</v>
      </c>
      <c r="AR16" s="9">
        <v>7.1999999999999995E-2</v>
      </c>
      <c r="AS16" s="9">
        <v>0.24399999999999999</v>
      </c>
      <c r="AT16" s="9">
        <v>0.17199999999999999</v>
      </c>
      <c r="AU16" s="9">
        <v>7.1999999999999995E-2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0.17299999999999999</v>
      </c>
      <c r="BO16" s="9">
        <v>9.2999999999999999E-2</v>
      </c>
      <c r="BP16" s="9">
        <v>0.08</v>
      </c>
      <c r="BQ16" s="9">
        <v>0.17299999999999999</v>
      </c>
      <c r="BR16" s="9">
        <v>9.2999999999999999E-2</v>
      </c>
      <c r="BS16" s="9">
        <v>0.08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0.17299999999999999</v>
      </c>
      <c r="CD16" s="9">
        <v>9.2999999999999999E-2</v>
      </c>
      <c r="CE16" s="9">
        <v>0.08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0.65300000000000002</v>
      </c>
      <c r="CP16" s="9">
        <v>0.35099999999999998</v>
      </c>
      <c r="CQ16" s="9">
        <v>0.30199999999999999</v>
      </c>
      <c r="CR16" s="9">
        <v>0.65300000000000002</v>
      </c>
      <c r="CS16" s="9">
        <v>0.35099999999999998</v>
      </c>
      <c r="CT16" s="9">
        <v>0.30199999999999999</v>
      </c>
      <c r="CU16" s="9">
        <v>0.30199999999999999</v>
      </c>
      <c r="CV16" s="9">
        <v>0</v>
      </c>
      <c r="CW16" s="9">
        <v>0.30199999999999999</v>
      </c>
      <c r="CX16" s="9">
        <v>0.14099999999999999</v>
      </c>
      <c r="CY16" s="9">
        <v>0.14099999999999999</v>
      </c>
      <c r="CZ16" s="9">
        <v>0</v>
      </c>
      <c r="DA16" s="9">
        <v>0.11700000000000001</v>
      </c>
      <c r="DB16" s="9">
        <v>0.11700000000000001</v>
      </c>
      <c r="DC16" s="9">
        <v>0</v>
      </c>
      <c r="DD16" s="9">
        <v>9.2999999999999999E-2</v>
      </c>
      <c r="DE16" s="9">
        <v>9.2999999999999999E-2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0.65600000000000003</v>
      </c>
      <c r="DQ16" s="9">
        <v>0.436</v>
      </c>
      <c r="DR16" s="9">
        <v>0.22</v>
      </c>
      <c r="DS16" s="9">
        <v>0.65600000000000003</v>
      </c>
      <c r="DT16" s="9">
        <v>0.436</v>
      </c>
      <c r="DU16" s="9">
        <v>0.22</v>
      </c>
      <c r="DV16" s="9">
        <v>0</v>
      </c>
      <c r="DW16" s="9">
        <v>0</v>
      </c>
      <c r="DX16" s="9">
        <v>0</v>
      </c>
      <c r="DY16" s="9">
        <v>0.14099999999999999</v>
      </c>
      <c r="DZ16" s="9">
        <v>0.14099999999999999</v>
      </c>
      <c r="EA16" s="9">
        <v>0</v>
      </c>
      <c r="EB16" s="9">
        <v>0.28799999999999998</v>
      </c>
      <c r="EC16" s="9">
        <v>0.20699999999999999</v>
      </c>
      <c r="ED16" s="9">
        <v>8.1000000000000003E-2</v>
      </c>
      <c r="EE16" s="9">
        <v>0.158</v>
      </c>
      <c r="EF16" s="9">
        <v>8.6999999999999994E-2</v>
      </c>
      <c r="EG16" s="9">
        <v>7.0999999999999994E-2</v>
      </c>
      <c r="EH16" s="9">
        <v>6.8000000000000005E-2</v>
      </c>
      <c r="EI16" s="9">
        <v>0</v>
      </c>
      <c r="EJ16" s="9">
        <v>6.8000000000000005E-2</v>
      </c>
      <c r="EK16" s="9">
        <v>6.8000000000000005E-2</v>
      </c>
      <c r="EL16" s="9">
        <v>0</v>
      </c>
      <c r="EM16" s="9">
        <v>6.8000000000000005E-2</v>
      </c>
      <c r="EN16" s="9">
        <v>0</v>
      </c>
      <c r="EO16" s="9">
        <v>0</v>
      </c>
      <c r="EP16" s="9">
        <v>0</v>
      </c>
      <c r="EQ16" s="9">
        <v>0.46200000000000002</v>
      </c>
      <c r="ER16" s="9">
        <v>0.46200000000000002</v>
      </c>
      <c r="ES16" s="9">
        <v>0</v>
      </c>
      <c r="ET16" s="9">
        <v>0.46200000000000002</v>
      </c>
      <c r="EU16" s="9">
        <v>0.46200000000000002</v>
      </c>
      <c r="EV16" s="9">
        <v>0</v>
      </c>
      <c r="EW16" s="9">
        <v>0.29899999999999999</v>
      </c>
      <c r="EX16" s="9">
        <v>0.29899999999999999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9.2999999999999999E-2</v>
      </c>
      <c r="FG16" s="9">
        <v>9.2999999999999999E-2</v>
      </c>
      <c r="FH16" s="9">
        <v>0</v>
      </c>
      <c r="FI16" s="9">
        <v>7.0999999999999994E-2</v>
      </c>
      <c r="FJ16" s="9">
        <v>7.0999999999999994E-2</v>
      </c>
      <c r="FK16" s="9">
        <v>0</v>
      </c>
      <c r="FL16" s="9">
        <v>7.0999999999999994E-2</v>
      </c>
      <c r="FM16" s="9">
        <v>7.0999999999999994E-2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0.42499999999999999</v>
      </c>
      <c r="GT16" s="9">
        <v>0.42499999999999999</v>
      </c>
      <c r="GU16" s="9">
        <v>0</v>
      </c>
      <c r="GV16" s="9">
        <v>0.42499999999999999</v>
      </c>
      <c r="GW16" s="9">
        <v>0.42499999999999999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0.17799999999999999</v>
      </c>
      <c r="HF16" s="9">
        <v>0.17799999999999999</v>
      </c>
      <c r="HG16" s="9">
        <v>0</v>
      </c>
      <c r="HH16" s="9">
        <v>0.17599999999999999</v>
      </c>
      <c r="HI16" s="9">
        <v>0.17599999999999999</v>
      </c>
      <c r="HJ16" s="9">
        <v>0</v>
      </c>
      <c r="HK16" s="9">
        <v>7.0999999999999994E-2</v>
      </c>
      <c r="HL16" s="9">
        <v>7.0999999999999994E-2</v>
      </c>
      <c r="HM16" s="9">
        <v>0</v>
      </c>
      <c r="HN16" s="9">
        <v>7.0999999999999994E-2</v>
      </c>
      <c r="HO16" s="9">
        <v>7.0999999999999994E-2</v>
      </c>
      <c r="HP16" s="9">
        <v>0</v>
      </c>
      <c r="HQ16" s="9">
        <v>0</v>
      </c>
      <c r="HR16" s="9">
        <v>0</v>
      </c>
      <c r="HS16" s="9">
        <v>0</v>
      </c>
      <c r="HT16" s="9">
        <v>9.1999999999999998E-2</v>
      </c>
      <c r="HU16" s="9">
        <v>0</v>
      </c>
      <c r="HV16" s="9">
        <v>9.1999999999999998E-2</v>
      </c>
      <c r="HW16" s="9">
        <v>9.1999999999999998E-2</v>
      </c>
      <c r="HX16" s="9">
        <v>0</v>
      </c>
      <c r="HY16" s="9">
        <v>9.1999999999999998E-2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9.1999999999999998E-2</v>
      </c>
      <c r="IJ16" s="9">
        <v>0</v>
      </c>
      <c r="IK16" s="9">
        <v>9.1999999999999998E-2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7.1999999999999995E-2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0.70299999999999996</v>
      </c>
      <c r="M17" s="9">
        <v>0.32300000000000001</v>
      </c>
      <c r="N17" s="9">
        <v>0.38</v>
      </c>
      <c r="O17" s="9">
        <v>0.52700000000000002</v>
      </c>
      <c r="P17" s="9">
        <v>0.32300000000000001</v>
      </c>
      <c r="Q17" s="9">
        <v>0.20399999999999999</v>
      </c>
      <c r="R17" s="9">
        <v>0.127</v>
      </c>
      <c r="S17" s="9">
        <v>0.127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0.57599999999999996</v>
      </c>
      <c r="AE17" s="9">
        <v>0.19600000000000001</v>
      </c>
      <c r="AF17" s="9">
        <v>0.38</v>
      </c>
      <c r="AG17" s="9">
        <v>0.4</v>
      </c>
      <c r="AH17" s="9">
        <v>0.19600000000000001</v>
      </c>
      <c r="AI17" s="9">
        <v>0.20399999999999999</v>
      </c>
      <c r="AJ17" s="9">
        <v>0.17599999999999999</v>
      </c>
      <c r="AK17" s="9">
        <v>0</v>
      </c>
      <c r="AL17" s="9">
        <v>0.17599999999999999</v>
      </c>
      <c r="AM17" s="9">
        <v>0.127</v>
      </c>
      <c r="AN17" s="9">
        <v>0.127</v>
      </c>
      <c r="AO17" s="9">
        <v>0</v>
      </c>
      <c r="AP17" s="9">
        <v>0.127</v>
      </c>
      <c r="AQ17" s="9">
        <v>0.127</v>
      </c>
      <c r="AR17" s="9">
        <v>0</v>
      </c>
      <c r="AS17" s="9">
        <v>0.127</v>
      </c>
      <c r="AT17" s="9">
        <v>0.127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0.57599999999999996</v>
      </c>
      <c r="BO17" s="9">
        <v>0.19600000000000001</v>
      </c>
      <c r="BP17" s="9">
        <v>0.38</v>
      </c>
      <c r="BQ17" s="9">
        <v>0.4</v>
      </c>
      <c r="BR17" s="9">
        <v>0.19600000000000001</v>
      </c>
      <c r="BS17" s="9">
        <v>0.20399999999999999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0.57599999999999996</v>
      </c>
      <c r="CG17" s="9">
        <v>0.19600000000000001</v>
      </c>
      <c r="CH17" s="9">
        <v>0.38</v>
      </c>
      <c r="CI17" s="9">
        <v>0.4</v>
      </c>
      <c r="CJ17" s="9">
        <v>0.19600000000000001</v>
      </c>
      <c r="CK17" s="9">
        <v>0.20399999999999999</v>
      </c>
      <c r="CL17" s="9">
        <v>0.17599999999999999</v>
      </c>
      <c r="CM17" s="9">
        <v>0</v>
      </c>
      <c r="CN17" s="9">
        <v>0.17599999999999999</v>
      </c>
      <c r="CO17" s="9">
        <v>0.51600000000000001</v>
      </c>
      <c r="CP17" s="9">
        <v>0.16400000000000001</v>
      </c>
      <c r="CQ17" s="9">
        <v>0.35199999999999998</v>
      </c>
      <c r="CR17" s="9">
        <v>0.51600000000000001</v>
      </c>
      <c r="CS17" s="9">
        <v>0.16400000000000001</v>
      </c>
      <c r="CT17" s="9">
        <v>0.35199999999999998</v>
      </c>
      <c r="CU17" s="9">
        <v>0.26300000000000001</v>
      </c>
      <c r="CV17" s="9">
        <v>0.105</v>
      </c>
      <c r="CW17" s="9">
        <v>0.159</v>
      </c>
      <c r="CX17" s="9">
        <v>0.193</v>
      </c>
      <c r="CY17" s="9">
        <v>0</v>
      </c>
      <c r="CZ17" s="9">
        <v>0.193</v>
      </c>
      <c r="DA17" s="9">
        <v>0</v>
      </c>
      <c r="DB17" s="9">
        <v>0</v>
      </c>
      <c r="DC17" s="9">
        <v>0</v>
      </c>
      <c r="DD17" s="9">
        <v>0.06</v>
      </c>
      <c r="DE17" s="9">
        <v>0.06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0.23899999999999999</v>
      </c>
      <c r="DQ17" s="9">
        <v>0</v>
      </c>
      <c r="DR17" s="9">
        <v>0.23899999999999999</v>
      </c>
      <c r="DS17" s="9">
        <v>0.23899999999999999</v>
      </c>
      <c r="DT17" s="9">
        <v>0</v>
      </c>
      <c r="DU17" s="9">
        <v>0.23899999999999999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0.23899999999999999</v>
      </c>
      <c r="EI17" s="9">
        <v>0</v>
      </c>
      <c r="EJ17" s="9">
        <v>0.23899999999999999</v>
      </c>
      <c r="EK17" s="9">
        <v>0.23899999999999999</v>
      </c>
      <c r="EL17" s="9">
        <v>0</v>
      </c>
      <c r="EM17" s="9">
        <v>0.23899999999999999</v>
      </c>
      <c r="EN17" s="9">
        <v>0</v>
      </c>
      <c r="EO17" s="9">
        <v>0</v>
      </c>
      <c r="EP17" s="9">
        <v>0</v>
      </c>
      <c r="EQ17" s="9">
        <v>0.13700000000000001</v>
      </c>
      <c r="ER17" s="9">
        <v>6.7000000000000004E-2</v>
      </c>
      <c r="ES17" s="9">
        <v>6.9000000000000006E-2</v>
      </c>
      <c r="ET17" s="9">
        <v>0.13700000000000001</v>
      </c>
      <c r="EU17" s="9">
        <v>6.7000000000000004E-2</v>
      </c>
      <c r="EV17" s="9">
        <v>6.9000000000000006E-2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6.9000000000000006E-2</v>
      </c>
      <c r="FD17" s="9">
        <v>0</v>
      </c>
      <c r="FE17" s="9">
        <v>6.9000000000000006E-2</v>
      </c>
      <c r="FF17" s="9">
        <v>0</v>
      </c>
      <c r="FG17" s="9">
        <v>0</v>
      </c>
      <c r="FH17" s="9">
        <v>0</v>
      </c>
      <c r="FI17" s="9">
        <v>6.7000000000000004E-2</v>
      </c>
      <c r="FJ17" s="9">
        <v>6.7000000000000004E-2</v>
      </c>
      <c r="FK17" s="9">
        <v>0</v>
      </c>
      <c r="FL17" s="9">
        <v>6.7000000000000004E-2</v>
      </c>
      <c r="FM17" s="9">
        <v>6.7000000000000004E-2</v>
      </c>
      <c r="FN17" s="9">
        <v>0</v>
      </c>
      <c r="FO17" s="9">
        <v>0</v>
      </c>
      <c r="FP17" s="9">
        <v>0</v>
      </c>
      <c r="FQ17" s="9">
        <v>0</v>
      </c>
      <c r="FR17" s="9">
        <v>0.115</v>
      </c>
      <c r="FS17" s="9">
        <v>3.9E-2</v>
      </c>
      <c r="FT17" s="9">
        <v>7.5999999999999998E-2</v>
      </c>
      <c r="FU17" s="9">
        <v>0.115</v>
      </c>
      <c r="FV17" s="9">
        <v>3.9E-2</v>
      </c>
      <c r="FW17" s="9">
        <v>7.5999999999999998E-2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3.9E-2</v>
      </c>
      <c r="GE17" s="9">
        <v>3.9E-2</v>
      </c>
      <c r="GF17" s="9">
        <v>0</v>
      </c>
      <c r="GG17" s="9">
        <v>7.5999999999999998E-2</v>
      </c>
      <c r="GH17" s="9">
        <v>0</v>
      </c>
      <c r="GI17" s="9">
        <v>7.5999999999999998E-2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0.54100000000000004</v>
      </c>
      <c r="GT17" s="9">
        <v>0.113</v>
      </c>
      <c r="GU17" s="9">
        <v>0.42799999999999999</v>
      </c>
      <c r="GV17" s="9">
        <v>0.54100000000000004</v>
      </c>
      <c r="GW17" s="9">
        <v>0.113</v>
      </c>
      <c r="GX17" s="9">
        <v>0.42799999999999999</v>
      </c>
      <c r="GY17" s="9">
        <v>0.373</v>
      </c>
      <c r="GZ17" s="9">
        <v>7.4999999999999997E-2</v>
      </c>
      <c r="HA17" s="9">
        <v>0.29799999999999999</v>
      </c>
      <c r="HB17" s="9">
        <v>6.0999999999999999E-2</v>
      </c>
      <c r="HC17" s="9">
        <v>0</v>
      </c>
      <c r="HD17" s="9">
        <v>6.0999999999999999E-2</v>
      </c>
      <c r="HE17" s="9">
        <v>3.9E-2</v>
      </c>
      <c r="HF17" s="9">
        <v>3.9E-2</v>
      </c>
      <c r="HG17" s="9">
        <v>0</v>
      </c>
      <c r="HH17" s="9">
        <v>6.9000000000000006E-2</v>
      </c>
      <c r="HI17" s="9">
        <v>0</v>
      </c>
      <c r="HJ17" s="9">
        <v>6.9000000000000006E-2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0.154</v>
      </c>
      <c r="HU17" s="9">
        <v>0</v>
      </c>
      <c r="HV17" s="9">
        <v>0.154</v>
      </c>
      <c r="HW17" s="9">
        <v>0.154</v>
      </c>
      <c r="HX17" s="9">
        <v>0</v>
      </c>
      <c r="HY17" s="9">
        <v>0.154</v>
      </c>
      <c r="HZ17" s="9">
        <v>0</v>
      </c>
      <c r="IA17" s="9">
        <v>0</v>
      </c>
      <c r="IB17" s="9">
        <v>0</v>
      </c>
      <c r="IC17" s="9">
        <v>8.4000000000000005E-2</v>
      </c>
      <c r="ID17" s="9">
        <v>0</v>
      </c>
      <c r="IE17" s="9">
        <v>8.4000000000000005E-2</v>
      </c>
      <c r="IF17" s="9">
        <v>7.0999999999999994E-2</v>
      </c>
      <c r="IG17" s="9">
        <v>0</v>
      </c>
      <c r="IH17" s="9">
        <v>7.0999999999999994E-2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8770</v>
      </c>
      <c r="C1" s="3" t="s">
        <v>8771</v>
      </c>
      <c r="D1" s="3" t="s">
        <v>8772</v>
      </c>
      <c r="E1" s="3" t="s">
        <v>4179</v>
      </c>
      <c r="F1" s="3" t="s">
        <v>4180</v>
      </c>
      <c r="G1" s="3" t="s">
        <v>4181</v>
      </c>
      <c r="H1" s="3" t="s">
        <v>5788</v>
      </c>
      <c r="I1" s="3" t="s">
        <v>5789</v>
      </c>
      <c r="J1" s="3" t="s">
        <v>5790</v>
      </c>
      <c r="K1" s="3" t="s">
        <v>5791</v>
      </c>
      <c r="L1" s="3" t="s">
        <v>5792</v>
      </c>
      <c r="M1" s="3" t="s">
        <v>5793</v>
      </c>
      <c r="N1" s="3" t="s">
        <v>6343</v>
      </c>
      <c r="O1" s="3" t="s">
        <v>6344</v>
      </c>
      <c r="P1" s="3" t="s">
        <v>6345</v>
      </c>
      <c r="Q1" s="3" t="s">
        <v>6829</v>
      </c>
      <c r="R1" s="3" t="s">
        <v>6830</v>
      </c>
      <c r="S1" s="3" t="s">
        <v>6831</v>
      </c>
      <c r="T1" s="3" t="s">
        <v>7315</v>
      </c>
      <c r="U1" s="3" t="s">
        <v>7316</v>
      </c>
      <c r="V1" s="3" t="s">
        <v>7317</v>
      </c>
      <c r="W1" s="3" t="s">
        <v>8218</v>
      </c>
      <c r="X1" s="3" t="s">
        <v>8219</v>
      </c>
      <c r="Y1" s="3" t="s">
        <v>8220</v>
      </c>
      <c r="Z1" s="3" t="s">
        <v>8221</v>
      </c>
      <c r="AA1" s="3" t="s">
        <v>8222</v>
      </c>
      <c r="AB1" s="3" t="s">
        <v>8223</v>
      </c>
      <c r="AC1" s="3" t="s">
        <v>8773</v>
      </c>
      <c r="AD1" s="3" t="s">
        <v>8774</v>
      </c>
      <c r="AE1" s="3" t="s">
        <v>8775</v>
      </c>
      <c r="AF1" s="3" t="s">
        <v>4182</v>
      </c>
      <c r="AG1" s="3" t="s">
        <v>4183</v>
      </c>
      <c r="AH1" s="3" t="s">
        <v>4184</v>
      </c>
      <c r="AI1" s="3" t="s">
        <v>5794</v>
      </c>
      <c r="AJ1" s="3" t="s">
        <v>5795</v>
      </c>
      <c r="AK1" s="3" t="s">
        <v>5796</v>
      </c>
      <c r="AL1" s="3" t="s">
        <v>5797</v>
      </c>
      <c r="AM1" s="3" t="s">
        <v>5798</v>
      </c>
      <c r="AN1" s="3" t="s">
        <v>5799</v>
      </c>
      <c r="AO1" s="3" t="s">
        <v>6346</v>
      </c>
      <c r="AP1" s="3" t="s">
        <v>6347</v>
      </c>
      <c r="AQ1" s="3" t="s">
        <v>6348</v>
      </c>
      <c r="AR1" s="3" t="s">
        <v>6832</v>
      </c>
      <c r="AS1" s="3" t="s">
        <v>6833</v>
      </c>
      <c r="AT1" s="3" t="s">
        <v>6834</v>
      </c>
      <c r="AU1" s="3" t="s">
        <v>7318</v>
      </c>
      <c r="AV1" s="3" t="s">
        <v>7319</v>
      </c>
      <c r="AW1" s="3" t="s">
        <v>7320</v>
      </c>
      <c r="AX1" s="3" t="s">
        <v>8224</v>
      </c>
      <c r="AY1" s="3" t="s">
        <v>8225</v>
      </c>
      <c r="AZ1" s="3" t="s">
        <v>8226</v>
      </c>
      <c r="BA1" s="3" t="s">
        <v>8227</v>
      </c>
      <c r="BB1" s="3" t="s">
        <v>8228</v>
      </c>
      <c r="BC1" s="3" t="s">
        <v>8229</v>
      </c>
      <c r="BD1" s="3" t="s">
        <v>8776</v>
      </c>
      <c r="BE1" s="3" t="s">
        <v>8777</v>
      </c>
      <c r="BF1" s="3" t="s">
        <v>8778</v>
      </c>
      <c r="BG1" s="3" t="s">
        <v>4185</v>
      </c>
      <c r="BH1" s="3" t="s">
        <v>4186</v>
      </c>
      <c r="BI1" s="3" t="s">
        <v>4187</v>
      </c>
      <c r="BJ1" s="3" t="s">
        <v>5800</v>
      </c>
      <c r="BK1" s="3" t="s">
        <v>5801</v>
      </c>
      <c r="BL1" s="3" t="s">
        <v>5802</v>
      </c>
      <c r="BM1" s="3" t="s">
        <v>5803</v>
      </c>
      <c r="BN1" s="3" t="s">
        <v>5804</v>
      </c>
      <c r="BO1" s="3" t="s">
        <v>5805</v>
      </c>
      <c r="BP1" s="3" t="s">
        <v>6349</v>
      </c>
      <c r="BQ1" s="3" t="s">
        <v>6350</v>
      </c>
      <c r="BR1" s="3" t="s">
        <v>6351</v>
      </c>
      <c r="BS1" s="3" t="s">
        <v>6835</v>
      </c>
      <c r="BT1" s="3" t="s">
        <v>6836</v>
      </c>
      <c r="BU1" s="3" t="s">
        <v>6837</v>
      </c>
      <c r="BV1" s="3" t="s">
        <v>7321</v>
      </c>
      <c r="BW1" s="3" t="s">
        <v>7322</v>
      </c>
      <c r="BX1" s="3" t="s">
        <v>7323</v>
      </c>
      <c r="BY1" s="3" t="s">
        <v>8230</v>
      </c>
      <c r="BZ1" s="3" t="s">
        <v>8231</v>
      </c>
      <c r="CA1" s="3" t="s">
        <v>8232</v>
      </c>
      <c r="CB1" s="3" t="s">
        <v>8233</v>
      </c>
      <c r="CC1" s="3" t="s">
        <v>8234</v>
      </c>
      <c r="CD1" s="3" t="s">
        <v>8235</v>
      </c>
      <c r="CE1" s="3" t="s">
        <v>8779</v>
      </c>
      <c r="CF1" s="3" t="s">
        <v>8780</v>
      </c>
      <c r="CG1" s="3" t="s">
        <v>8781</v>
      </c>
      <c r="CH1" s="3" t="s">
        <v>4188</v>
      </c>
      <c r="CI1" s="3" t="s">
        <v>4189</v>
      </c>
      <c r="CJ1" s="3" t="s">
        <v>4190</v>
      </c>
      <c r="CK1" s="3" t="s">
        <v>5806</v>
      </c>
      <c r="CL1" s="3" t="s">
        <v>5807</v>
      </c>
      <c r="CM1" s="3" t="s">
        <v>5808</v>
      </c>
      <c r="CN1" s="3" t="s">
        <v>5809</v>
      </c>
      <c r="CO1" s="3" t="s">
        <v>5810</v>
      </c>
      <c r="CP1" s="3" t="s">
        <v>5811</v>
      </c>
      <c r="CQ1" s="3" t="s">
        <v>6352</v>
      </c>
      <c r="CR1" s="3" t="s">
        <v>6353</v>
      </c>
      <c r="CS1" s="3" t="s">
        <v>6354</v>
      </c>
      <c r="CT1" s="3" t="s">
        <v>6838</v>
      </c>
      <c r="CU1" s="3" t="s">
        <v>6839</v>
      </c>
      <c r="CV1" s="3" t="s">
        <v>6840</v>
      </c>
      <c r="CW1" s="3" t="s">
        <v>7324</v>
      </c>
      <c r="CX1" s="3" t="s">
        <v>7325</v>
      </c>
      <c r="CY1" s="3" t="s">
        <v>7326</v>
      </c>
      <c r="CZ1" s="3" t="s">
        <v>8236</v>
      </c>
      <c r="DA1" s="3" t="s">
        <v>8237</v>
      </c>
      <c r="DB1" s="3" t="s">
        <v>8238</v>
      </c>
      <c r="DC1" s="3" t="s">
        <v>8239</v>
      </c>
      <c r="DD1" s="3" t="s">
        <v>8240</v>
      </c>
      <c r="DE1" s="3" t="s">
        <v>8241</v>
      </c>
      <c r="DF1" s="3" t="s">
        <v>8782</v>
      </c>
      <c r="DG1" s="3" t="s">
        <v>8783</v>
      </c>
      <c r="DH1" s="3" t="s">
        <v>8784</v>
      </c>
      <c r="DI1" s="3" t="s">
        <v>4191</v>
      </c>
      <c r="DJ1" s="3" t="s">
        <v>4192</v>
      </c>
      <c r="DK1" s="3" t="s">
        <v>4193</v>
      </c>
      <c r="DL1" s="3" t="s">
        <v>5812</v>
      </c>
      <c r="DM1" s="3" t="s">
        <v>5813</v>
      </c>
      <c r="DN1" s="3" t="s">
        <v>5814</v>
      </c>
      <c r="DO1" s="3" t="s">
        <v>5815</v>
      </c>
      <c r="DP1" s="3" t="s">
        <v>5816</v>
      </c>
      <c r="DQ1" s="3" t="s">
        <v>5817</v>
      </c>
      <c r="DR1" s="3" t="s">
        <v>6355</v>
      </c>
      <c r="DS1" s="3" t="s">
        <v>6356</v>
      </c>
      <c r="DT1" s="3" t="s">
        <v>6357</v>
      </c>
      <c r="DU1" s="3" t="s">
        <v>6841</v>
      </c>
      <c r="DV1" s="3" t="s">
        <v>6842</v>
      </c>
      <c r="DW1" s="3" t="s">
        <v>6843</v>
      </c>
      <c r="DX1" s="3" t="s">
        <v>7327</v>
      </c>
      <c r="DY1" s="3" t="s">
        <v>7328</v>
      </c>
      <c r="DZ1" s="3" t="s">
        <v>7329</v>
      </c>
      <c r="EA1" s="3" t="s">
        <v>8242</v>
      </c>
      <c r="EB1" s="3" t="s">
        <v>8243</v>
      </c>
      <c r="EC1" s="3" t="s">
        <v>8244</v>
      </c>
      <c r="ED1" s="3" t="s">
        <v>8245</v>
      </c>
      <c r="EE1" s="3" t="s">
        <v>8246</v>
      </c>
      <c r="EF1" s="3" t="s">
        <v>8247</v>
      </c>
      <c r="EG1" s="3" t="s">
        <v>8785</v>
      </c>
      <c r="EH1" s="3" t="s">
        <v>8786</v>
      </c>
      <c r="EI1" s="3" t="s">
        <v>8787</v>
      </c>
      <c r="EJ1" s="3" t="s">
        <v>4194</v>
      </c>
      <c r="EK1" s="3" t="s">
        <v>4195</v>
      </c>
      <c r="EL1" s="3" t="s">
        <v>4196</v>
      </c>
      <c r="EM1" s="3" t="s">
        <v>5818</v>
      </c>
      <c r="EN1" s="3" t="s">
        <v>5819</v>
      </c>
      <c r="EO1" s="3" t="s">
        <v>5820</v>
      </c>
      <c r="EP1" s="3" t="s">
        <v>5821</v>
      </c>
      <c r="EQ1" s="3" t="s">
        <v>5822</v>
      </c>
      <c r="ER1" s="3" t="s">
        <v>5823</v>
      </c>
      <c r="ES1" s="3" t="s">
        <v>6358</v>
      </c>
      <c r="ET1" s="3" t="s">
        <v>6359</v>
      </c>
      <c r="EU1" s="3" t="s">
        <v>6360</v>
      </c>
      <c r="EV1" s="3" t="s">
        <v>6844</v>
      </c>
      <c r="EW1" s="3" t="s">
        <v>6845</v>
      </c>
      <c r="EX1" s="3" t="s">
        <v>6846</v>
      </c>
      <c r="EY1" s="3" t="s">
        <v>7330</v>
      </c>
      <c r="EZ1" s="3" t="s">
        <v>7331</v>
      </c>
      <c r="FA1" s="3" t="s">
        <v>7332</v>
      </c>
      <c r="FB1" s="3" t="s">
        <v>8248</v>
      </c>
      <c r="FC1" s="3" t="s">
        <v>8249</v>
      </c>
      <c r="FD1" s="3" t="s">
        <v>8250</v>
      </c>
      <c r="FE1" s="3" t="s">
        <v>8251</v>
      </c>
      <c r="FF1" s="3" t="s">
        <v>8252</v>
      </c>
      <c r="FG1" s="3" t="s">
        <v>8253</v>
      </c>
      <c r="FH1" s="3" t="s">
        <v>8788</v>
      </c>
      <c r="FI1" s="3" t="s">
        <v>8789</v>
      </c>
      <c r="FJ1" s="3" t="s">
        <v>8790</v>
      </c>
      <c r="FK1" s="3" t="s">
        <v>4197</v>
      </c>
      <c r="FL1" s="3" t="s">
        <v>4198</v>
      </c>
      <c r="FM1" s="3" t="s">
        <v>4199</v>
      </c>
      <c r="FN1" s="3" t="s">
        <v>5824</v>
      </c>
      <c r="FO1" s="3" t="s">
        <v>5825</v>
      </c>
      <c r="FP1" s="3" t="s">
        <v>5826</v>
      </c>
      <c r="FQ1" s="3" t="s">
        <v>5827</v>
      </c>
      <c r="FR1" s="3" t="s">
        <v>5828</v>
      </c>
      <c r="FS1" s="3" t="s">
        <v>5829</v>
      </c>
      <c r="FT1" s="3" t="s">
        <v>6361</v>
      </c>
      <c r="FU1" s="3" t="s">
        <v>6362</v>
      </c>
      <c r="FV1" s="3" t="s">
        <v>6363</v>
      </c>
      <c r="FW1" s="3" t="s">
        <v>6847</v>
      </c>
      <c r="FX1" s="3" t="s">
        <v>6848</v>
      </c>
      <c r="FY1" s="3" t="s">
        <v>6849</v>
      </c>
      <c r="FZ1" s="3" t="s">
        <v>7333</v>
      </c>
      <c r="GA1" s="3" t="s">
        <v>7334</v>
      </c>
      <c r="GB1" s="3" t="s">
        <v>7335</v>
      </c>
      <c r="GC1" s="3" t="s">
        <v>8254</v>
      </c>
      <c r="GD1" s="3" t="s">
        <v>8255</v>
      </c>
      <c r="GE1" s="3" t="s">
        <v>8256</v>
      </c>
      <c r="GF1" s="3" t="s">
        <v>8257</v>
      </c>
      <c r="GG1" s="3" t="s">
        <v>8258</v>
      </c>
      <c r="GH1" s="3" t="s">
        <v>8259</v>
      </c>
      <c r="GI1" s="3" t="s">
        <v>8791</v>
      </c>
      <c r="GJ1" s="3" t="s">
        <v>8792</v>
      </c>
      <c r="GK1" s="3" t="s">
        <v>8793</v>
      </c>
      <c r="GL1" s="3" t="s">
        <v>4200</v>
      </c>
      <c r="GM1" s="3" t="s">
        <v>4201</v>
      </c>
      <c r="GN1" s="3" t="s">
        <v>4202</v>
      </c>
      <c r="GO1" s="3" t="s">
        <v>5830</v>
      </c>
      <c r="GP1" s="3" t="s">
        <v>5831</v>
      </c>
      <c r="GQ1" s="3" t="s">
        <v>5832</v>
      </c>
      <c r="GR1" s="3" t="s">
        <v>5833</v>
      </c>
      <c r="GS1" s="3" t="s">
        <v>5834</v>
      </c>
      <c r="GT1" s="3" t="s">
        <v>5835</v>
      </c>
      <c r="GU1" s="3" t="s">
        <v>6364</v>
      </c>
      <c r="GV1" s="3" t="s">
        <v>6365</v>
      </c>
      <c r="GW1" s="3" t="s">
        <v>6366</v>
      </c>
      <c r="GX1" s="3" t="s">
        <v>6850</v>
      </c>
      <c r="GY1" s="3" t="s">
        <v>6851</v>
      </c>
      <c r="GZ1" s="3" t="s">
        <v>6852</v>
      </c>
      <c r="HA1" s="3" t="s">
        <v>7336</v>
      </c>
      <c r="HB1" s="3" t="s">
        <v>7337</v>
      </c>
      <c r="HC1" s="3" t="s">
        <v>7338</v>
      </c>
      <c r="HD1" s="3" t="s">
        <v>8260</v>
      </c>
      <c r="HE1" s="3" t="s">
        <v>8261</v>
      </c>
      <c r="HF1" s="3" t="s">
        <v>8262</v>
      </c>
      <c r="HG1" s="3" t="s">
        <v>8263</v>
      </c>
      <c r="HH1" s="3" t="s">
        <v>8264</v>
      </c>
      <c r="HI1" s="3" t="s">
        <v>8265</v>
      </c>
      <c r="HJ1" s="3" t="s">
        <v>8794</v>
      </c>
      <c r="HK1" s="3" t="s">
        <v>8795</v>
      </c>
      <c r="HL1" s="3" t="s">
        <v>8796</v>
      </c>
      <c r="HM1" s="3" t="s">
        <v>4203</v>
      </c>
      <c r="HN1" s="3" t="s">
        <v>4204</v>
      </c>
      <c r="HO1" s="3" t="s">
        <v>4205</v>
      </c>
      <c r="HP1" s="3" t="s">
        <v>5836</v>
      </c>
      <c r="HQ1" s="3" t="s">
        <v>5837</v>
      </c>
      <c r="HR1" s="3" t="s">
        <v>5838</v>
      </c>
      <c r="HS1" s="3" t="s">
        <v>5839</v>
      </c>
      <c r="HT1" s="3" t="s">
        <v>5840</v>
      </c>
      <c r="HU1" s="3" t="s">
        <v>5841</v>
      </c>
      <c r="HV1" s="3" t="s">
        <v>6367</v>
      </c>
      <c r="HW1" s="3" t="s">
        <v>6368</v>
      </c>
      <c r="HX1" s="3" t="s">
        <v>6369</v>
      </c>
      <c r="HY1" s="3" t="s">
        <v>6853</v>
      </c>
      <c r="HZ1" s="3" t="s">
        <v>6854</v>
      </c>
      <c r="IA1" s="3" t="s">
        <v>6855</v>
      </c>
      <c r="IB1" s="3" t="s">
        <v>7339</v>
      </c>
      <c r="IC1" s="3" t="s">
        <v>7340</v>
      </c>
      <c r="ID1" s="3" t="s">
        <v>7341</v>
      </c>
      <c r="IE1" s="3" t="s">
        <v>8266</v>
      </c>
      <c r="IF1" s="3" t="s">
        <v>8267</v>
      </c>
      <c r="IG1" s="3" t="s">
        <v>8268</v>
      </c>
      <c r="IH1" s="3" t="s">
        <v>8269</v>
      </c>
      <c r="II1" s="3" t="s">
        <v>8270</v>
      </c>
      <c r="IJ1" s="3" t="s">
        <v>8271</v>
      </c>
      <c r="IK1" s="3" t="s">
        <v>8797</v>
      </c>
      <c r="IL1" s="3" t="s">
        <v>8798</v>
      </c>
      <c r="IM1" s="3" t="s">
        <v>8799</v>
      </c>
      <c r="IN1" s="3" t="s">
        <v>4206</v>
      </c>
      <c r="IO1" s="3" t="s">
        <v>4207</v>
      </c>
      <c r="IP1" s="3" t="s">
        <v>4208</v>
      </c>
      <c r="IQ1" s="3" t="s">
        <v>5842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4209</v>
      </c>
      <c r="C10" s="8" t="s">
        <v>4210</v>
      </c>
      <c r="D10" s="8" t="s">
        <v>4211</v>
      </c>
      <c r="E10" s="8" t="s">
        <v>4212</v>
      </c>
      <c r="F10" s="8" t="s">
        <v>4213</v>
      </c>
      <c r="G10" s="8" t="s">
        <v>4214</v>
      </c>
      <c r="H10" s="8" t="s">
        <v>4215</v>
      </c>
      <c r="I10" s="8" t="s">
        <v>4216</v>
      </c>
      <c r="J10" s="8" t="s">
        <v>4217</v>
      </c>
      <c r="K10" s="8" t="s">
        <v>4218</v>
      </c>
      <c r="L10" s="8" t="s">
        <v>4219</v>
      </c>
      <c r="M10" s="8" t="s">
        <v>4220</v>
      </c>
      <c r="N10" s="8" t="s">
        <v>4221</v>
      </c>
      <c r="O10" s="8" t="s">
        <v>4222</v>
      </c>
      <c r="P10" s="8" t="s">
        <v>4223</v>
      </c>
      <c r="Q10" s="8" t="s">
        <v>4224</v>
      </c>
      <c r="R10" s="8" t="s">
        <v>4225</v>
      </c>
      <c r="S10" s="8" t="s">
        <v>4226</v>
      </c>
      <c r="T10" s="8" t="s">
        <v>4227</v>
      </c>
      <c r="U10" s="8" t="s">
        <v>4228</v>
      </c>
      <c r="V10" s="8" t="s">
        <v>4229</v>
      </c>
      <c r="W10" s="8" t="s">
        <v>4230</v>
      </c>
      <c r="X10" s="8" t="s">
        <v>4231</v>
      </c>
      <c r="Y10" s="8" t="s">
        <v>4232</v>
      </c>
      <c r="Z10" s="8" t="s">
        <v>4233</v>
      </c>
      <c r="AA10" s="8" t="s">
        <v>4234</v>
      </c>
      <c r="AB10" s="8" t="s">
        <v>4235</v>
      </c>
      <c r="AC10" s="8" t="s">
        <v>4236</v>
      </c>
      <c r="AD10" s="8" t="s">
        <v>4237</v>
      </c>
      <c r="AE10" s="8" t="s">
        <v>4238</v>
      </c>
      <c r="AF10" s="8" t="s">
        <v>4239</v>
      </c>
      <c r="AG10" s="8" t="s">
        <v>4240</v>
      </c>
      <c r="AH10" s="8" t="s">
        <v>4241</v>
      </c>
      <c r="AI10" s="8" t="s">
        <v>4242</v>
      </c>
      <c r="AJ10" s="8" t="s">
        <v>4243</v>
      </c>
      <c r="AK10" s="8" t="s">
        <v>4244</v>
      </c>
      <c r="AL10" s="8" t="s">
        <v>4245</v>
      </c>
      <c r="AM10" s="8" t="s">
        <v>4246</v>
      </c>
      <c r="AN10" s="8" t="s">
        <v>4247</v>
      </c>
      <c r="AO10" s="8" t="s">
        <v>4248</v>
      </c>
      <c r="AP10" s="8" t="s">
        <v>4249</v>
      </c>
      <c r="AQ10" s="8" t="s">
        <v>4250</v>
      </c>
      <c r="AR10" s="8" t="s">
        <v>4251</v>
      </c>
      <c r="AS10" s="8" t="s">
        <v>4252</v>
      </c>
      <c r="AT10" s="8" t="s">
        <v>4253</v>
      </c>
      <c r="AU10" s="8" t="s">
        <v>4254</v>
      </c>
      <c r="AV10" s="8" t="s">
        <v>4255</v>
      </c>
      <c r="AW10" s="8" t="s">
        <v>4256</v>
      </c>
      <c r="AX10" s="8" t="s">
        <v>4257</v>
      </c>
      <c r="AY10" s="8" t="s">
        <v>4258</v>
      </c>
      <c r="AZ10" s="8" t="s">
        <v>4259</v>
      </c>
      <c r="BA10" s="8" t="s">
        <v>4260</v>
      </c>
      <c r="BB10" s="8" t="s">
        <v>4261</v>
      </c>
      <c r="BC10" s="8" t="s">
        <v>4262</v>
      </c>
      <c r="BD10" s="8" t="s">
        <v>4263</v>
      </c>
      <c r="BE10" s="8" t="s">
        <v>4264</v>
      </c>
      <c r="BF10" s="8" t="s">
        <v>4265</v>
      </c>
      <c r="BG10" s="8" t="s">
        <v>4266</v>
      </c>
      <c r="BH10" s="8" t="s">
        <v>4267</v>
      </c>
      <c r="BI10" s="8" t="s">
        <v>4268</v>
      </c>
      <c r="BJ10" s="8" t="s">
        <v>4269</v>
      </c>
      <c r="BK10" s="8" t="s">
        <v>4270</v>
      </c>
      <c r="BL10" s="8" t="s">
        <v>4271</v>
      </c>
      <c r="BM10" s="8" t="s">
        <v>4272</v>
      </c>
      <c r="BN10" s="8" t="s">
        <v>4273</v>
      </c>
      <c r="BO10" s="8" t="s">
        <v>4274</v>
      </c>
      <c r="BP10" s="8" t="s">
        <v>4275</v>
      </c>
      <c r="BQ10" s="8" t="s">
        <v>4276</v>
      </c>
      <c r="BR10" s="8" t="s">
        <v>4277</v>
      </c>
      <c r="BS10" s="8" t="s">
        <v>4278</v>
      </c>
      <c r="BT10" s="8" t="s">
        <v>4279</v>
      </c>
      <c r="BU10" s="8" t="s">
        <v>4280</v>
      </c>
      <c r="BV10" s="8" t="s">
        <v>4281</v>
      </c>
      <c r="BW10" s="8" t="s">
        <v>4282</v>
      </c>
      <c r="BX10" s="8" t="s">
        <v>4283</v>
      </c>
      <c r="BY10" s="8" t="s">
        <v>4284</v>
      </c>
      <c r="BZ10" s="8" t="s">
        <v>4285</v>
      </c>
      <c r="CA10" s="8" t="s">
        <v>4286</v>
      </c>
      <c r="CB10" s="8" t="s">
        <v>4287</v>
      </c>
      <c r="CC10" s="8" t="s">
        <v>4288</v>
      </c>
      <c r="CD10" s="8" t="s">
        <v>4289</v>
      </c>
      <c r="CE10" s="8" t="s">
        <v>4290</v>
      </c>
      <c r="CF10" s="8" t="s">
        <v>4291</v>
      </c>
      <c r="CG10" s="8" t="s">
        <v>4292</v>
      </c>
      <c r="CH10" s="8" t="s">
        <v>4293</v>
      </c>
      <c r="CI10" s="8" t="s">
        <v>4294</v>
      </c>
      <c r="CJ10" s="8" t="s">
        <v>4295</v>
      </c>
      <c r="CK10" s="8" t="s">
        <v>4296</v>
      </c>
      <c r="CL10" s="8" t="s">
        <v>4297</v>
      </c>
      <c r="CM10" s="8" t="s">
        <v>4298</v>
      </c>
      <c r="CN10" s="8" t="s">
        <v>4299</v>
      </c>
      <c r="CO10" s="8" t="s">
        <v>4300</v>
      </c>
      <c r="CP10" s="8" t="s">
        <v>4301</v>
      </c>
      <c r="CQ10" s="8" t="s">
        <v>4302</v>
      </c>
      <c r="CR10" s="8" t="s">
        <v>4303</v>
      </c>
      <c r="CS10" s="8" t="s">
        <v>4304</v>
      </c>
      <c r="CT10" s="8" t="s">
        <v>4305</v>
      </c>
      <c r="CU10" s="8" t="s">
        <v>4306</v>
      </c>
      <c r="CV10" s="8" t="s">
        <v>4307</v>
      </c>
      <c r="CW10" s="8" t="s">
        <v>4308</v>
      </c>
      <c r="CX10" s="8" t="s">
        <v>4309</v>
      </c>
      <c r="CY10" s="8" t="s">
        <v>4310</v>
      </c>
      <c r="CZ10" s="8" t="s">
        <v>4311</v>
      </c>
      <c r="DA10" s="8" t="s">
        <v>4312</v>
      </c>
      <c r="DB10" s="8" t="s">
        <v>4313</v>
      </c>
      <c r="DC10" s="8" t="s">
        <v>4314</v>
      </c>
      <c r="DD10" s="8" t="s">
        <v>4315</v>
      </c>
      <c r="DE10" s="8" t="s">
        <v>4316</v>
      </c>
      <c r="DF10" s="8" t="s">
        <v>4317</v>
      </c>
      <c r="DG10" s="8" t="s">
        <v>4318</v>
      </c>
      <c r="DH10" s="8" t="s">
        <v>4319</v>
      </c>
      <c r="DI10" s="8" t="s">
        <v>4320</v>
      </c>
      <c r="DJ10" s="8" t="s">
        <v>4321</v>
      </c>
      <c r="DK10" s="8" t="s">
        <v>4322</v>
      </c>
      <c r="DL10" s="8" t="s">
        <v>4323</v>
      </c>
      <c r="DM10" s="8" t="s">
        <v>4324</v>
      </c>
      <c r="DN10" s="8" t="s">
        <v>4325</v>
      </c>
      <c r="DO10" s="8" t="s">
        <v>4326</v>
      </c>
      <c r="DP10" s="8" t="s">
        <v>4327</v>
      </c>
      <c r="DQ10" s="8" t="s">
        <v>4328</v>
      </c>
      <c r="DR10" s="8" t="s">
        <v>4329</v>
      </c>
      <c r="DS10" s="8" t="s">
        <v>4330</v>
      </c>
      <c r="DT10" s="8" t="s">
        <v>4331</v>
      </c>
      <c r="DU10" s="8" t="s">
        <v>4332</v>
      </c>
      <c r="DV10" s="8" t="s">
        <v>4333</v>
      </c>
      <c r="DW10" s="8" t="s">
        <v>4334</v>
      </c>
      <c r="DX10" s="8" t="s">
        <v>4335</v>
      </c>
      <c r="DY10" s="8" t="s">
        <v>4336</v>
      </c>
      <c r="DZ10" s="8" t="s">
        <v>4337</v>
      </c>
      <c r="EA10" s="8" t="s">
        <v>4338</v>
      </c>
      <c r="EB10" s="8" t="s">
        <v>4339</v>
      </c>
      <c r="EC10" s="8" t="s">
        <v>4340</v>
      </c>
      <c r="ED10" s="8" t="s">
        <v>4341</v>
      </c>
      <c r="EE10" s="8" t="s">
        <v>4342</v>
      </c>
      <c r="EF10" s="8" t="s">
        <v>4343</v>
      </c>
      <c r="EG10" s="8" t="s">
        <v>4344</v>
      </c>
      <c r="EH10" s="8" t="s">
        <v>4345</v>
      </c>
      <c r="EI10" s="8" t="s">
        <v>4346</v>
      </c>
      <c r="EJ10" s="8" t="s">
        <v>4347</v>
      </c>
      <c r="EK10" s="8" t="s">
        <v>4348</v>
      </c>
      <c r="EL10" s="8" t="s">
        <v>4349</v>
      </c>
      <c r="EM10" s="8" t="s">
        <v>4350</v>
      </c>
      <c r="EN10" s="8" t="s">
        <v>4351</v>
      </c>
      <c r="EO10" s="8" t="s">
        <v>4352</v>
      </c>
      <c r="EP10" s="8" t="s">
        <v>4353</v>
      </c>
      <c r="EQ10" s="8" t="s">
        <v>4354</v>
      </c>
      <c r="ER10" s="8" t="s">
        <v>4355</v>
      </c>
      <c r="ES10" s="8" t="s">
        <v>4356</v>
      </c>
      <c r="ET10" s="8" t="s">
        <v>4357</v>
      </c>
      <c r="EU10" s="8" t="s">
        <v>4358</v>
      </c>
      <c r="EV10" s="8" t="s">
        <v>4359</v>
      </c>
      <c r="EW10" s="8" t="s">
        <v>4360</v>
      </c>
      <c r="EX10" s="8" t="s">
        <v>4361</v>
      </c>
      <c r="EY10" s="8" t="s">
        <v>4362</v>
      </c>
      <c r="EZ10" s="8" t="s">
        <v>4363</v>
      </c>
      <c r="FA10" s="8" t="s">
        <v>4364</v>
      </c>
      <c r="FB10" s="8" t="s">
        <v>4365</v>
      </c>
      <c r="FC10" s="8" t="s">
        <v>4366</v>
      </c>
      <c r="FD10" s="8" t="s">
        <v>4367</v>
      </c>
      <c r="FE10" s="8" t="s">
        <v>4368</v>
      </c>
      <c r="FF10" s="8" t="s">
        <v>4369</v>
      </c>
      <c r="FG10" s="8" t="s">
        <v>4370</v>
      </c>
      <c r="FH10" s="8" t="s">
        <v>4371</v>
      </c>
      <c r="FI10" s="8" t="s">
        <v>4372</v>
      </c>
      <c r="FJ10" s="8" t="s">
        <v>4373</v>
      </c>
      <c r="FK10" s="8" t="s">
        <v>4374</v>
      </c>
      <c r="FL10" s="8" t="s">
        <v>4375</v>
      </c>
      <c r="FM10" s="8" t="s">
        <v>4376</v>
      </c>
      <c r="FN10" s="8" t="s">
        <v>4377</v>
      </c>
      <c r="FO10" s="8" t="s">
        <v>4378</v>
      </c>
      <c r="FP10" s="8" t="s">
        <v>4379</v>
      </c>
      <c r="FQ10" s="8" t="s">
        <v>4380</v>
      </c>
      <c r="FR10" s="8" t="s">
        <v>4381</v>
      </c>
      <c r="FS10" s="8" t="s">
        <v>4382</v>
      </c>
      <c r="FT10" s="8" t="s">
        <v>4383</v>
      </c>
      <c r="FU10" s="8" t="s">
        <v>4384</v>
      </c>
      <c r="FV10" s="8" t="s">
        <v>4385</v>
      </c>
      <c r="FW10" s="8" t="s">
        <v>4386</v>
      </c>
      <c r="FX10" s="8" t="s">
        <v>4387</v>
      </c>
      <c r="FY10" s="8" t="s">
        <v>4388</v>
      </c>
      <c r="FZ10" s="8" t="s">
        <v>4389</v>
      </c>
      <c r="GA10" s="8" t="s">
        <v>4390</v>
      </c>
      <c r="GB10" s="8" t="s">
        <v>4391</v>
      </c>
      <c r="GC10" s="8" t="s">
        <v>4392</v>
      </c>
      <c r="GD10" s="8" t="s">
        <v>4393</v>
      </c>
      <c r="GE10" s="8" t="s">
        <v>4394</v>
      </c>
      <c r="GF10" s="8" t="s">
        <v>4395</v>
      </c>
      <c r="GG10" s="8" t="s">
        <v>4396</v>
      </c>
      <c r="GH10" s="8" t="s">
        <v>4397</v>
      </c>
      <c r="GI10" s="8" t="s">
        <v>4398</v>
      </c>
      <c r="GJ10" s="8" t="s">
        <v>4399</v>
      </c>
      <c r="GK10" s="8" t="s">
        <v>4400</v>
      </c>
      <c r="GL10" s="8" t="s">
        <v>4401</v>
      </c>
      <c r="GM10" s="8" t="s">
        <v>4402</v>
      </c>
      <c r="GN10" s="8" t="s">
        <v>4403</v>
      </c>
      <c r="GO10" s="8" t="s">
        <v>4404</v>
      </c>
      <c r="GP10" s="8" t="s">
        <v>4405</v>
      </c>
      <c r="GQ10" s="8" t="s">
        <v>4406</v>
      </c>
      <c r="GR10" s="8" t="s">
        <v>4407</v>
      </c>
      <c r="GS10" s="8" t="s">
        <v>4408</v>
      </c>
      <c r="GT10" s="8" t="s">
        <v>4409</v>
      </c>
      <c r="GU10" s="8" t="s">
        <v>4410</v>
      </c>
      <c r="GV10" s="8" t="s">
        <v>4411</v>
      </c>
      <c r="GW10" s="8" t="s">
        <v>4412</v>
      </c>
      <c r="GX10" s="8" t="s">
        <v>4413</v>
      </c>
      <c r="GY10" s="8" t="s">
        <v>4414</v>
      </c>
      <c r="GZ10" s="8" t="s">
        <v>4415</v>
      </c>
      <c r="HA10" s="8" t="s">
        <v>4416</v>
      </c>
      <c r="HB10" s="8" t="s">
        <v>4417</v>
      </c>
      <c r="HC10" s="8" t="s">
        <v>4418</v>
      </c>
      <c r="HD10" s="8" t="s">
        <v>4419</v>
      </c>
      <c r="HE10" s="8" t="s">
        <v>4420</v>
      </c>
      <c r="HF10" s="8" t="s">
        <v>4421</v>
      </c>
      <c r="HG10" s="8" t="s">
        <v>4422</v>
      </c>
      <c r="HH10" s="8" t="s">
        <v>4423</v>
      </c>
      <c r="HI10" s="8" t="s">
        <v>4424</v>
      </c>
      <c r="HJ10" s="8" t="s">
        <v>4425</v>
      </c>
      <c r="HK10" s="8" t="s">
        <v>4426</v>
      </c>
      <c r="HL10" s="8" t="s">
        <v>4427</v>
      </c>
      <c r="HM10" s="8" t="s">
        <v>4428</v>
      </c>
      <c r="HN10" s="8" t="s">
        <v>4429</v>
      </c>
      <c r="HO10" s="8" t="s">
        <v>4430</v>
      </c>
      <c r="HP10" s="8" t="s">
        <v>4431</v>
      </c>
      <c r="HQ10" s="8" t="s">
        <v>4432</v>
      </c>
      <c r="HR10" s="8" t="s">
        <v>4433</v>
      </c>
      <c r="HS10" s="8" t="s">
        <v>4434</v>
      </c>
      <c r="HT10" s="8" t="s">
        <v>4435</v>
      </c>
      <c r="HU10" s="8" t="s">
        <v>4436</v>
      </c>
      <c r="HV10" s="8" t="s">
        <v>4437</v>
      </c>
      <c r="HW10" s="8" t="s">
        <v>4438</v>
      </c>
      <c r="HX10" s="8" t="s">
        <v>4439</v>
      </c>
      <c r="HY10" s="8" t="s">
        <v>4440</v>
      </c>
      <c r="HZ10" s="8" t="s">
        <v>4441</v>
      </c>
      <c r="IA10" s="8" t="s">
        <v>4442</v>
      </c>
      <c r="IB10" s="8" t="s">
        <v>4443</v>
      </c>
      <c r="IC10" s="8" t="s">
        <v>4444</v>
      </c>
      <c r="ID10" s="8" t="s">
        <v>4445</v>
      </c>
      <c r="IE10" s="8" t="s">
        <v>4446</v>
      </c>
      <c r="IF10" s="8" t="s">
        <v>4447</v>
      </c>
      <c r="IG10" s="8" t="s">
        <v>4448</v>
      </c>
      <c r="IH10" s="8" t="s">
        <v>4449</v>
      </c>
      <c r="II10" s="8" t="s">
        <v>4450</v>
      </c>
      <c r="IJ10" s="8" t="s">
        <v>4451</v>
      </c>
      <c r="IK10" s="8" t="s">
        <v>4452</v>
      </c>
      <c r="IL10" s="8" t="s">
        <v>4453</v>
      </c>
      <c r="IM10" s="8" t="s">
        <v>4454</v>
      </c>
      <c r="IN10" s="8" t="s">
        <v>4455</v>
      </c>
      <c r="IO10" s="8" t="s">
        <v>4456</v>
      </c>
      <c r="IP10" s="8" t="s">
        <v>4457</v>
      </c>
      <c r="IQ10" s="8" t="s">
        <v>4458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0.27100000000000002</v>
      </c>
      <c r="F11" s="9">
        <v>0.109</v>
      </c>
      <c r="G11" s="9">
        <v>0.16200000000000001</v>
      </c>
      <c r="H11" s="9">
        <v>0.27100000000000002</v>
      </c>
      <c r="I11" s="9">
        <v>0.109</v>
      </c>
      <c r="J11" s="9">
        <v>0.16200000000000001</v>
      </c>
      <c r="K11" s="9">
        <v>7.6999999999999999E-2</v>
      </c>
      <c r="L11" s="9">
        <v>0</v>
      </c>
      <c r="M11" s="9">
        <v>7.6999999999999999E-2</v>
      </c>
      <c r="N11" s="9">
        <v>0.109</v>
      </c>
      <c r="O11" s="9">
        <v>0.109</v>
      </c>
      <c r="P11" s="9">
        <v>0</v>
      </c>
      <c r="Q11" s="9">
        <v>8.5000000000000006E-2</v>
      </c>
      <c r="R11" s="9">
        <v>0</v>
      </c>
      <c r="S11" s="9">
        <v>8.5000000000000006E-2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0.17</v>
      </c>
      <c r="AG11" s="9">
        <v>0.17</v>
      </c>
      <c r="AH11" s="9">
        <v>0</v>
      </c>
      <c r="AI11" s="9">
        <v>0.17</v>
      </c>
      <c r="AJ11" s="9">
        <v>0.17</v>
      </c>
      <c r="AK11" s="9">
        <v>0</v>
      </c>
      <c r="AL11" s="9">
        <v>0</v>
      </c>
      <c r="AM11" s="9">
        <v>0</v>
      </c>
      <c r="AN11" s="9">
        <v>0</v>
      </c>
      <c r="AO11" s="9">
        <v>0.17</v>
      </c>
      <c r="AP11" s="9">
        <v>0.17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0.78200000000000003</v>
      </c>
      <c r="CI11" s="9">
        <v>0.61299999999999999</v>
      </c>
      <c r="CJ11" s="9">
        <v>0.16900000000000001</v>
      </c>
      <c r="CK11" s="9">
        <v>0.78200000000000003</v>
      </c>
      <c r="CL11" s="9">
        <v>0.61299999999999999</v>
      </c>
      <c r="CM11" s="9">
        <v>0.16900000000000001</v>
      </c>
      <c r="CN11" s="9">
        <v>0.16700000000000001</v>
      </c>
      <c r="CO11" s="9">
        <v>6.8000000000000005E-2</v>
      </c>
      <c r="CP11" s="9">
        <v>9.8000000000000004E-2</v>
      </c>
      <c r="CQ11" s="9">
        <v>0.37</v>
      </c>
      <c r="CR11" s="9">
        <v>0.37</v>
      </c>
      <c r="CS11" s="9">
        <v>0</v>
      </c>
      <c r="CT11" s="9">
        <v>0</v>
      </c>
      <c r="CU11" s="9">
        <v>0</v>
      </c>
      <c r="CV11" s="9">
        <v>0</v>
      </c>
      <c r="CW11" s="9">
        <v>0.17499999999999999</v>
      </c>
      <c r="CX11" s="9">
        <v>0.17499999999999999</v>
      </c>
      <c r="CY11" s="9">
        <v>0</v>
      </c>
      <c r="CZ11" s="9">
        <v>7.0999999999999994E-2</v>
      </c>
      <c r="DA11" s="9">
        <v>0</v>
      </c>
      <c r="DB11" s="9">
        <v>7.0999999999999994E-2</v>
      </c>
      <c r="DC11" s="9">
        <v>7.0999999999999994E-2</v>
      </c>
      <c r="DD11" s="9">
        <v>0</v>
      </c>
      <c r="DE11" s="9">
        <v>7.0999999999999994E-2</v>
      </c>
      <c r="DF11" s="9">
        <v>0</v>
      </c>
      <c r="DG11" s="9">
        <v>0</v>
      </c>
      <c r="DH11" s="9">
        <v>0</v>
      </c>
      <c r="DI11" s="9">
        <v>0.64200000000000002</v>
      </c>
      <c r="DJ11" s="9">
        <v>0.17</v>
      </c>
      <c r="DK11" s="9">
        <v>0.47299999999999998</v>
      </c>
      <c r="DL11" s="9">
        <v>0.64200000000000002</v>
      </c>
      <c r="DM11" s="9">
        <v>0.17</v>
      </c>
      <c r="DN11" s="9">
        <v>0.47299999999999998</v>
      </c>
      <c r="DO11" s="9">
        <v>0.16200000000000001</v>
      </c>
      <c r="DP11" s="9">
        <v>0</v>
      </c>
      <c r="DQ11" s="9">
        <v>0.16200000000000001</v>
      </c>
      <c r="DR11" s="9">
        <v>0.17</v>
      </c>
      <c r="DS11" s="9">
        <v>0.17</v>
      </c>
      <c r="DT11" s="9">
        <v>0</v>
      </c>
      <c r="DU11" s="9">
        <v>0.222</v>
      </c>
      <c r="DV11" s="9">
        <v>0</v>
      </c>
      <c r="DW11" s="9">
        <v>0.222</v>
      </c>
      <c r="DX11" s="9">
        <v>8.8999999999999996E-2</v>
      </c>
      <c r="DY11" s="9">
        <v>0</v>
      </c>
      <c r="DZ11" s="9">
        <v>8.8999999999999996E-2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10.269</v>
      </c>
      <c r="EK11" s="9">
        <v>4.4989999999999997</v>
      </c>
      <c r="EL11" s="9">
        <v>5.77</v>
      </c>
      <c r="EM11" s="9">
        <v>9.9689999999999994</v>
      </c>
      <c r="EN11" s="9">
        <v>4.3310000000000004</v>
      </c>
      <c r="EO11" s="9">
        <v>5.6379999999999999</v>
      </c>
      <c r="EP11" s="9">
        <v>3.1520000000000001</v>
      </c>
      <c r="EQ11" s="9">
        <v>1.1919999999999999</v>
      </c>
      <c r="ER11" s="9">
        <v>1.9590000000000001</v>
      </c>
      <c r="ES11" s="9">
        <v>2.67</v>
      </c>
      <c r="ET11" s="9">
        <v>1.5349999999999999</v>
      </c>
      <c r="EU11" s="9">
        <v>1.135</v>
      </c>
      <c r="EV11" s="9">
        <v>2.4910000000000001</v>
      </c>
      <c r="EW11" s="9">
        <v>1.147</v>
      </c>
      <c r="EX11" s="9">
        <v>1.3440000000000001</v>
      </c>
      <c r="EY11" s="9">
        <v>0.85299999999999998</v>
      </c>
      <c r="EZ11" s="9">
        <v>0</v>
      </c>
      <c r="FA11" s="9">
        <v>0.85299999999999998</v>
      </c>
      <c r="FB11" s="9">
        <v>1.1040000000000001</v>
      </c>
      <c r="FC11" s="9">
        <v>0.625</v>
      </c>
      <c r="FD11" s="9">
        <v>0.47899999999999998</v>
      </c>
      <c r="FE11" s="9">
        <v>0.80300000000000005</v>
      </c>
      <c r="FF11" s="9">
        <v>0.45700000000000002</v>
      </c>
      <c r="FG11" s="9">
        <v>0.34699999999999998</v>
      </c>
      <c r="FH11" s="9">
        <v>0.3</v>
      </c>
      <c r="FI11" s="9">
        <v>0.16800000000000001</v>
      </c>
      <c r="FJ11" s="9">
        <v>0.13200000000000001</v>
      </c>
      <c r="FK11" s="9">
        <v>8.0980000000000008</v>
      </c>
      <c r="FL11" s="9">
        <v>3.6659999999999999</v>
      </c>
      <c r="FM11" s="9">
        <v>4.4329999999999998</v>
      </c>
      <c r="FN11" s="9">
        <v>7.798</v>
      </c>
      <c r="FO11" s="9">
        <v>3.4969999999999999</v>
      </c>
      <c r="FP11" s="9">
        <v>4.3010000000000002</v>
      </c>
      <c r="FQ11" s="9">
        <v>2.38</v>
      </c>
      <c r="FR11" s="9">
        <v>0.89300000000000002</v>
      </c>
      <c r="FS11" s="9">
        <v>1.488</v>
      </c>
      <c r="FT11" s="9">
        <v>2.488</v>
      </c>
      <c r="FU11" s="9">
        <v>1.353</v>
      </c>
      <c r="FV11" s="9">
        <v>1.135</v>
      </c>
      <c r="FW11" s="9">
        <v>1.839</v>
      </c>
      <c r="FX11" s="9">
        <v>0.79500000000000004</v>
      </c>
      <c r="FY11" s="9">
        <v>1.044</v>
      </c>
      <c r="FZ11" s="9">
        <v>0.47599999999999998</v>
      </c>
      <c r="GA11" s="9">
        <v>0</v>
      </c>
      <c r="GB11" s="9">
        <v>0.47599999999999998</v>
      </c>
      <c r="GC11" s="9">
        <v>0.91400000000000003</v>
      </c>
      <c r="GD11" s="9">
        <v>0.625</v>
      </c>
      <c r="GE11" s="9">
        <v>0.28899999999999998</v>
      </c>
      <c r="GF11" s="9">
        <v>0.61399999999999999</v>
      </c>
      <c r="GG11" s="9">
        <v>0.45700000000000002</v>
      </c>
      <c r="GH11" s="9">
        <v>0.157</v>
      </c>
      <c r="GI11" s="9">
        <v>0.3</v>
      </c>
      <c r="GJ11" s="9">
        <v>0.16800000000000001</v>
      </c>
      <c r="GK11" s="9">
        <v>0.13200000000000001</v>
      </c>
      <c r="GL11" s="9">
        <v>1.6919999999999999</v>
      </c>
      <c r="GM11" s="9">
        <v>0.63500000000000001</v>
      </c>
      <c r="GN11" s="9">
        <v>1.0580000000000001</v>
      </c>
      <c r="GO11" s="9">
        <v>1.524</v>
      </c>
      <c r="GP11" s="9">
        <v>0.46600000000000003</v>
      </c>
      <c r="GQ11" s="9">
        <v>1.0580000000000001</v>
      </c>
      <c r="GR11" s="9">
        <v>0.42399999999999999</v>
      </c>
      <c r="GS11" s="9">
        <v>0.14199999999999999</v>
      </c>
      <c r="GT11" s="9">
        <v>0.28100000000000003</v>
      </c>
      <c r="GU11" s="9">
        <v>0.48599999999999999</v>
      </c>
      <c r="GV11" s="9">
        <v>0.182</v>
      </c>
      <c r="GW11" s="9">
        <v>0.30399999999999999</v>
      </c>
      <c r="GX11" s="9">
        <v>0.28199999999999997</v>
      </c>
      <c r="GY11" s="9">
        <v>0.14199999999999999</v>
      </c>
      <c r="GZ11" s="9">
        <v>0.14000000000000001</v>
      </c>
      <c r="HA11" s="9">
        <v>0.33200000000000002</v>
      </c>
      <c r="HB11" s="9">
        <v>0</v>
      </c>
      <c r="HC11" s="9">
        <v>0.33200000000000002</v>
      </c>
      <c r="HD11" s="9">
        <v>0.16800000000000001</v>
      </c>
      <c r="HE11" s="9">
        <v>0.16800000000000001</v>
      </c>
      <c r="HF11" s="9">
        <v>0</v>
      </c>
      <c r="HG11" s="9">
        <v>0</v>
      </c>
      <c r="HH11" s="9">
        <v>0</v>
      </c>
      <c r="HI11" s="9">
        <v>0</v>
      </c>
      <c r="HJ11" s="9">
        <v>0.16800000000000001</v>
      </c>
      <c r="HK11" s="9">
        <v>0.16800000000000001</v>
      </c>
      <c r="HL11" s="9">
        <v>0</v>
      </c>
      <c r="HM11" s="9">
        <v>0.35899999999999999</v>
      </c>
      <c r="HN11" s="9">
        <v>0</v>
      </c>
      <c r="HO11" s="9">
        <v>0.35899999999999999</v>
      </c>
      <c r="HP11" s="9">
        <v>0.35899999999999999</v>
      </c>
      <c r="HQ11" s="9">
        <v>0</v>
      </c>
      <c r="HR11" s="9">
        <v>0.35899999999999999</v>
      </c>
      <c r="HS11" s="9">
        <v>0</v>
      </c>
      <c r="HT11" s="9">
        <v>0</v>
      </c>
      <c r="HU11" s="9">
        <v>0</v>
      </c>
      <c r="HV11" s="9">
        <v>0.17599999999999999</v>
      </c>
      <c r="HW11" s="9">
        <v>0</v>
      </c>
      <c r="HX11" s="9">
        <v>0.17599999999999999</v>
      </c>
      <c r="HY11" s="9">
        <v>0.183</v>
      </c>
      <c r="HZ11" s="9">
        <v>0</v>
      </c>
      <c r="IA11" s="9">
        <v>0.183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0.26700000000000002</v>
      </c>
      <c r="IO11" s="9">
        <v>0</v>
      </c>
      <c r="IP11" s="9">
        <v>0.26700000000000002</v>
      </c>
      <c r="IQ11" s="9">
        <v>0.13500000000000001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0.26700000000000002</v>
      </c>
      <c r="F12" s="9">
        <v>0</v>
      </c>
      <c r="G12" s="9">
        <v>0.26700000000000002</v>
      </c>
      <c r="H12" s="9">
        <v>0.16200000000000001</v>
      </c>
      <c r="I12" s="9">
        <v>0</v>
      </c>
      <c r="J12" s="9">
        <v>0.16200000000000001</v>
      </c>
      <c r="K12" s="9">
        <v>0.10100000000000001</v>
      </c>
      <c r="L12" s="9">
        <v>0</v>
      </c>
      <c r="M12" s="9">
        <v>0.10100000000000001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6.2E-2</v>
      </c>
      <c r="U12" s="9">
        <v>0</v>
      </c>
      <c r="V12" s="9">
        <v>6.2E-2</v>
      </c>
      <c r="W12" s="9">
        <v>0.105</v>
      </c>
      <c r="X12" s="9">
        <v>0</v>
      </c>
      <c r="Y12" s="9">
        <v>0.105</v>
      </c>
      <c r="Z12" s="9">
        <v>0</v>
      </c>
      <c r="AA12" s="9">
        <v>0</v>
      </c>
      <c r="AB12" s="9">
        <v>0</v>
      </c>
      <c r="AC12" s="9">
        <v>0.105</v>
      </c>
      <c r="AD12" s="9">
        <v>0</v>
      </c>
      <c r="AE12" s="9">
        <v>0.105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0.55700000000000005</v>
      </c>
      <c r="CI12" s="9">
        <v>0.20599999999999999</v>
      </c>
      <c r="CJ12" s="9">
        <v>0.35099999999999998</v>
      </c>
      <c r="CK12" s="9">
        <v>0.55700000000000005</v>
      </c>
      <c r="CL12" s="9">
        <v>0.20599999999999999</v>
      </c>
      <c r="CM12" s="9">
        <v>0.35099999999999998</v>
      </c>
      <c r="CN12" s="9">
        <v>0.28100000000000003</v>
      </c>
      <c r="CO12" s="9">
        <v>0.20599999999999999</v>
      </c>
      <c r="CP12" s="9">
        <v>7.4999999999999997E-2</v>
      </c>
      <c r="CQ12" s="9">
        <v>7.6999999999999999E-2</v>
      </c>
      <c r="CR12" s="9">
        <v>0</v>
      </c>
      <c r="CS12" s="9">
        <v>7.6999999999999999E-2</v>
      </c>
      <c r="CT12" s="9">
        <v>0.14899999999999999</v>
      </c>
      <c r="CU12" s="9">
        <v>0</v>
      </c>
      <c r="CV12" s="9">
        <v>0.14899999999999999</v>
      </c>
      <c r="CW12" s="9">
        <v>0</v>
      </c>
      <c r="CX12" s="9">
        <v>0</v>
      </c>
      <c r="CY12" s="9">
        <v>0</v>
      </c>
      <c r="CZ12" s="9">
        <v>5.0999999999999997E-2</v>
      </c>
      <c r="DA12" s="9">
        <v>0</v>
      </c>
      <c r="DB12" s="9">
        <v>5.0999999999999997E-2</v>
      </c>
      <c r="DC12" s="9">
        <v>5.0999999999999997E-2</v>
      </c>
      <c r="DD12" s="9">
        <v>0</v>
      </c>
      <c r="DE12" s="9">
        <v>5.0999999999999997E-2</v>
      </c>
      <c r="DF12" s="9">
        <v>0</v>
      </c>
      <c r="DG12" s="9">
        <v>0</v>
      </c>
      <c r="DH12" s="9">
        <v>0</v>
      </c>
      <c r="DI12" s="9">
        <v>1.804</v>
      </c>
      <c r="DJ12" s="9">
        <v>1.0760000000000001</v>
      </c>
      <c r="DK12" s="9">
        <v>0.72799999999999998</v>
      </c>
      <c r="DL12" s="9">
        <v>1.7150000000000001</v>
      </c>
      <c r="DM12" s="9">
        <v>0.98699999999999999</v>
      </c>
      <c r="DN12" s="9">
        <v>0.72799999999999998</v>
      </c>
      <c r="DO12" s="9">
        <v>7.9000000000000001E-2</v>
      </c>
      <c r="DP12" s="9">
        <v>7.9000000000000001E-2</v>
      </c>
      <c r="DQ12" s="9">
        <v>0</v>
      </c>
      <c r="DR12" s="9">
        <v>0.47599999999999998</v>
      </c>
      <c r="DS12" s="9">
        <v>0.32700000000000001</v>
      </c>
      <c r="DT12" s="9">
        <v>0.14899999999999999</v>
      </c>
      <c r="DU12" s="9">
        <v>0.40400000000000003</v>
      </c>
      <c r="DV12" s="9">
        <v>0.122</v>
      </c>
      <c r="DW12" s="9">
        <v>0.28199999999999997</v>
      </c>
      <c r="DX12" s="9">
        <v>0.45700000000000002</v>
      </c>
      <c r="DY12" s="9">
        <v>0.223</v>
      </c>
      <c r="DZ12" s="9">
        <v>0.23400000000000001</v>
      </c>
      <c r="EA12" s="9">
        <v>0.38700000000000001</v>
      </c>
      <c r="EB12" s="9">
        <v>0.32500000000000001</v>
      </c>
      <c r="EC12" s="9">
        <v>6.3E-2</v>
      </c>
      <c r="ED12" s="9">
        <v>0.29799999999999999</v>
      </c>
      <c r="EE12" s="9">
        <v>0.23599999999999999</v>
      </c>
      <c r="EF12" s="9">
        <v>6.3E-2</v>
      </c>
      <c r="EG12" s="9">
        <v>8.8999999999999996E-2</v>
      </c>
      <c r="EH12" s="9">
        <v>8.8999999999999996E-2</v>
      </c>
      <c r="EI12" s="9">
        <v>0</v>
      </c>
      <c r="EJ12" s="9">
        <v>10.425000000000001</v>
      </c>
      <c r="EK12" s="9">
        <v>6.1849999999999996</v>
      </c>
      <c r="EL12" s="9">
        <v>4.24</v>
      </c>
      <c r="EM12" s="9">
        <v>10.122999999999999</v>
      </c>
      <c r="EN12" s="9">
        <v>6.0350000000000001</v>
      </c>
      <c r="EO12" s="9">
        <v>4.0880000000000001</v>
      </c>
      <c r="EP12" s="9">
        <v>3.9169999999999998</v>
      </c>
      <c r="EQ12" s="9">
        <v>2.4820000000000002</v>
      </c>
      <c r="ER12" s="9">
        <v>1.4350000000000001</v>
      </c>
      <c r="ES12" s="9">
        <v>2.77</v>
      </c>
      <c r="ET12" s="9">
        <v>1.4419999999999999</v>
      </c>
      <c r="EU12" s="9">
        <v>1.327</v>
      </c>
      <c r="EV12" s="9">
        <v>1.7330000000000001</v>
      </c>
      <c r="EW12" s="9">
        <v>0.84399999999999997</v>
      </c>
      <c r="EX12" s="9">
        <v>0.88900000000000001</v>
      </c>
      <c r="EY12" s="9">
        <v>1.032</v>
      </c>
      <c r="EZ12" s="9">
        <v>0.75700000000000001</v>
      </c>
      <c r="FA12" s="9">
        <v>0.27500000000000002</v>
      </c>
      <c r="FB12" s="9">
        <v>0.97399999999999998</v>
      </c>
      <c r="FC12" s="9">
        <v>0.66</v>
      </c>
      <c r="FD12" s="9">
        <v>0.314</v>
      </c>
      <c r="FE12" s="9">
        <v>0.67100000000000004</v>
      </c>
      <c r="FF12" s="9">
        <v>0.50900000000000001</v>
      </c>
      <c r="FG12" s="9">
        <v>0.16200000000000001</v>
      </c>
      <c r="FH12" s="9">
        <v>0.30199999999999999</v>
      </c>
      <c r="FI12" s="9">
        <v>0.15</v>
      </c>
      <c r="FJ12" s="9">
        <v>0.152</v>
      </c>
      <c r="FK12" s="9">
        <v>8.7059999999999995</v>
      </c>
      <c r="FL12" s="9">
        <v>5.4269999999999996</v>
      </c>
      <c r="FM12" s="9">
        <v>3.28</v>
      </c>
      <c r="FN12" s="9">
        <v>8.5559999999999992</v>
      </c>
      <c r="FO12" s="9">
        <v>5.2759999999999998</v>
      </c>
      <c r="FP12" s="9">
        <v>3.28</v>
      </c>
      <c r="FQ12" s="9">
        <v>3.202</v>
      </c>
      <c r="FR12" s="9">
        <v>2.0710000000000002</v>
      </c>
      <c r="FS12" s="9">
        <v>1.1319999999999999</v>
      </c>
      <c r="FT12" s="9">
        <v>2.38</v>
      </c>
      <c r="FU12" s="9">
        <v>1.2430000000000001</v>
      </c>
      <c r="FV12" s="9">
        <v>1.1379999999999999</v>
      </c>
      <c r="FW12" s="9">
        <v>1.58</v>
      </c>
      <c r="FX12" s="9">
        <v>0.84399999999999997</v>
      </c>
      <c r="FY12" s="9">
        <v>0.73599999999999999</v>
      </c>
      <c r="FZ12" s="9">
        <v>1.032</v>
      </c>
      <c r="GA12" s="9">
        <v>0.75700000000000001</v>
      </c>
      <c r="GB12" s="9">
        <v>0.27500000000000002</v>
      </c>
      <c r="GC12" s="9">
        <v>0.51200000000000001</v>
      </c>
      <c r="GD12" s="9">
        <v>0.51200000000000001</v>
      </c>
      <c r="GE12" s="9">
        <v>0</v>
      </c>
      <c r="GF12" s="9">
        <v>0.36199999999999999</v>
      </c>
      <c r="GG12" s="9">
        <v>0.36199999999999999</v>
      </c>
      <c r="GH12" s="9">
        <v>0</v>
      </c>
      <c r="GI12" s="9">
        <v>0.15</v>
      </c>
      <c r="GJ12" s="9">
        <v>0.15</v>
      </c>
      <c r="GK12" s="9">
        <v>0</v>
      </c>
      <c r="GL12" s="9">
        <v>1.653</v>
      </c>
      <c r="GM12" s="9">
        <v>1.3169999999999999</v>
      </c>
      <c r="GN12" s="9">
        <v>0.33600000000000002</v>
      </c>
      <c r="GO12" s="9">
        <v>1.653</v>
      </c>
      <c r="GP12" s="9">
        <v>1.3169999999999999</v>
      </c>
      <c r="GQ12" s="9">
        <v>0.33600000000000002</v>
      </c>
      <c r="GR12" s="9">
        <v>0.53700000000000003</v>
      </c>
      <c r="GS12" s="9">
        <v>0.39100000000000001</v>
      </c>
      <c r="GT12" s="9">
        <v>0.14599999999999999</v>
      </c>
      <c r="GU12" s="9">
        <v>0.39700000000000002</v>
      </c>
      <c r="GV12" s="9">
        <v>0.20799999999999999</v>
      </c>
      <c r="GW12" s="9">
        <v>0.19</v>
      </c>
      <c r="GX12" s="9">
        <v>0.42799999999999999</v>
      </c>
      <c r="GY12" s="9">
        <v>0.42799999999999999</v>
      </c>
      <c r="GZ12" s="9">
        <v>0</v>
      </c>
      <c r="HA12" s="9">
        <v>0.29099999999999998</v>
      </c>
      <c r="HB12" s="9">
        <v>0.29099999999999998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0.57199999999999995</v>
      </c>
      <c r="HN12" s="9">
        <v>0.38200000000000001</v>
      </c>
      <c r="HO12" s="9">
        <v>0.19</v>
      </c>
      <c r="HP12" s="9">
        <v>0.57199999999999995</v>
      </c>
      <c r="HQ12" s="9">
        <v>0.38200000000000001</v>
      </c>
      <c r="HR12" s="9">
        <v>0.19</v>
      </c>
      <c r="HS12" s="9">
        <v>0.17699999999999999</v>
      </c>
      <c r="HT12" s="9">
        <v>0.17699999999999999</v>
      </c>
      <c r="HU12" s="9">
        <v>0</v>
      </c>
      <c r="HV12" s="9">
        <v>0.39500000000000002</v>
      </c>
      <c r="HW12" s="9">
        <v>0.20599999999999999</v>
      </c>
      <c r="HX12" s="9">
        <v>0.19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0.52100000000000002</v>
      </c>
      <c r="IO12" s="9">
        <v>0.39400000000000002</v>
      </c>
      <c r="IP12" s="9">
        <v>0.127</v>
      </c>
      <c r="IQ12" s="9">
        <v>0.37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0.13</v>
      </c>
      <c r="AG13" s="9">
        <v>0</v>
      </c>
      <c r="AH13" s="9">
        <v>0.13</v>
      </c>
      <c r="AI13" s="9">
        <v>0.13</v>
      </c>
      <c r="AJ13" s="9">
        <v>0</v>
      </c>
      <c r="AK13" s="9">
        <v>0.13</v>
      </c>
      <c r="AL13" s="9">
        <v>0</v>
      </c>
      <c r="AM13" s="9">
        <v>0</v>
      </c>
      <c r="AN13" s="9">
        <v>0</v>
      </c>
      <c r="AO13" s="9">
        <v>7.6999999999999999E-2</v>
      </c>
      <c r="AP13" s="9">
        <v>0</v>
      </c>
      <c r="AQ13" s="9">
        <v>7.6999999999999999E-2</v>
      </c>
      <c r="AR13" s="9">
        <v>0</v>
      </c>
      <c r="AS13" s="9">
        <v>0</v>
      </c>
      <c r="AT13" s="9">
        <v>0</v>
      </c>
      <c r="AU13" s="9">
        <v>5.2999999999999999E-2</v>
      </c>
      <c r="AV13" s="9">
        <v>0</v>
      </c>
      <c r="AW13" s="9">
        <v>5.2999999999999999E-2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0.48299999999999998</v>
      </c>
      <c r="CI13" s="9">
        <v>0.13200000000000001</v>
      </c>
      <c r="CJ13" s="9">
        <v>0.35099999999999998</v>
      </c>
      <c r="CK13" s="9">
        <v>0.48299999999999998</v>
      </c>
      <c r="CL13" s="9">
        <v>0.13200000000000001</v>
      </c>
      <c r="CM13" s="9">
        <v>0.35099999999999998</v>
      </c>
      <c r="CN13" s="9">
        <v>0.21299999999999999</v>
      </c>
      <c r="CO13" s="9">
        <v>0.13200000000000001</v>
      </c>
      <c r="CP13" s="9">
        <v>0.08</v>
      </c>
      <c r="CQ13" s="9">
        <v>6.9000000000000006E-2</v>
      </c>
      <c r="CR13" s="9">
        <v>0</v>
      </c>
      <c r="CS13" s="9">
        <v>6.9000000000000006E-2</v>
      </c>
      <c r="CT13" s="9">
        <v>7.3999999999999996E-2</v>
      </c>
      <c r="CU13" s="9">
        <v>0</v>
      </c>
      <c r="CV13" s="9">
        <v>7.3999999999999996E-2</v>
      </c>
      <c r="CW13" s="9">
        <v>6.4000000000000001E-2</v>
      </c>
      <c r="CX13" s="9">
        <v>0</v>
      </c>
      <c r="CY13" s="9">
        <v>6.4000000000000001E-2</v>
      </c>
      <c r="CZ13" s="9">
        <v>6.3E-2</v>
      </c>
      <c r="DA13" s="9">
        <v>0</v>
      </c>
      <c r="DB13" s="9">
        <v>6.3E-2</v>
      </c>
      <c r="DC13" s="9">
        <v>6.3E-2</v>
      </c>
      <c r="DD13" s="9">
        <v>0</v>
      </c>
      <c r="DE13" s="9">
        <v>6.3E-2</v>
      </c>
      <c r="DF13" s="9">
        <v>0</v>
      </c>
      <c r="DG13" s="9">
        <v>0</v>
      </c>
      <c r="DH13" s="9">
        <v>0</v>
      </c>
      <c r="DI13" s="9">
        <v>0.99199999999999999</v>
      </c>
      <c r="DJ13" s="9">
        <v>0.66900000000000004</v>
      </c>
      <c r="DK13" s="9">
        <v>0.32200000000000001</v>
      </c>
      <c r="DL13" s="9">
        <v>0.99199999999999999</v>
      </c>
      <c r="DM13" s="9">
        <v>0.66900000000000004</v>
      </c>
      <c r="DN13" s="9">
        <v>0.32200000000000001</v>
      </c>
      <c r="DO13" s="9">
        <v>0.26700000000000002</v>
      </c>
      <c r="DP13" s="9">
        <v>0.26700000000000002</v>
      </c>
      <c r="DQ13" s="9">
        <v>0</v>
      </c>
      <c r="DR13" s="9">
        <v>0.40200000000000002</v>
      </c>
      <c r="DS13" s="9">
        <v>0.40200000000000002</v>
      </c>
      <c r="DT13" s="9">
        <v>0</v>
      </c>
      <c r="DU13" s="9">
        <v>0.19500000000000001</v>
      </c>
      <c r="DV13" s="9">
        <v>0</v>
      </c>
      <c r="DW13" s="9">
        <v>0.19500000000000001</v>
      </c>
      <c r="DX13" s="9">
        <v>6.4000000000000001E-2</v>
      </c>
      <c r="DY13" s="9">
        <v>0</v>
      </c>
      <c r="DZ13" s="9">
        <v>6.4000000000000001E-2</v>
      </c>
      <c r="EA13" s="9">
        <v>6.3E-2</v>
      </c>
      <c r="EB13" s="9">
        <v>0</v>
      </c>
      <c r="EC13" s="9">
        <v>6.3E-2</v>
      </c>
      <c r="ED13" s="9">
        <v>6.3E-2</v>
      </c>
      <c r="EE13" s="9">
        <v>0</v>
      </c>
      <c r="EF13" s="9">
        <v>6.3E-2</v>
      </c>
      <c r="EG13" s="9">
        <v>0</v>
      </c>
      <c r="EH13" s="9">
        <v>0</v>
      </c>
      <c r="EI13" s="9">
        <v>0</v>
      </c>
      <c r="EJ13" s="9">
        <v>9.2929999999999993</v>
      </c>
      <c r="EK13" s="9">
        <v>4.9989999999999997</v>
      </c>
      <c r="EL13" s="9">
        <v>4.2939999999999996</v>
      </c>
      <c r="EM13" s="9">
        <v>9.2929999999999993</v>
      </c>
      <c r="EN13" s="9">
        <v>4.9989999999999997</v>
      </c>
      <c r="EO13" s="9">
        <v>4.2939999999999996</v>
      </c>
      <c r="EP13" s="9">
        <v>4.5629999999999997</v>
      </c>
      <c r="EQ13" s="9">
        <v>2.4580000000000002</v>
      </c>
      <c r="ER13" s="9">
        <v>2.105</v>
      </c>
      <c r="ES13" s="9">
        <v>2.4870000000000001</v>
      </c>
      <c r="ET13" s="9">
        <v>1.4970000000000001</v>
      </c>
      <c r="EU13" s="9">
        <v>0.99</v>
      </c>
      <c r="EV13" s="9">
        <v>0.90100000000000002</v>
      </c>
      <c r="EW13" s="9">
        <v>0.35699999999999998</v>
      </c>
      <c r="EX13" s="9">
        <v>0.54400000000000004</v>
      </c>
      <c r="EY13" s="9">
        <v>0.71</v>
      </c>
      <c r="EZ13" s="9">
        <v>0.371</v>
      </c>
      <c r="FA13" s="9">
        <v>0.33900000000000002</v>
      </c>
      <c r="FB13" s="9">
        <v>0.63200000000000001</v>
      </c>
      <c r="FC13" s="9">
        <v>0.316</v>
      </c>
      <c r="FD13" s="9">
        <v>0.316</v>
      </c>
      <c r="FE13" s="9">
        <v>0.63200000000000001</v>
      </c>
      <c r="FF13" s="9">
        <v>0.316</v>
      </c>
      <c r="FG13" s="9">
        <v>0.316</v>
      </c>
      <c r="FH13" s="9">
        <v>0</v>
      </c>
      <c r="FI13" s="9">
        <v>0</v>
      </c>
      <c r="FJ13" s="9">
        <v>0</v>
      </c>
      <c r="FK13" s="9">
        <v>8.2720000000000002</v>
      </c>
      <c r="FL13" s="9">
        <v>4.5599999999999996</v>
      </c>
      <c r="FM13" s="9">
        <v>3.7109999999999999</v>
      </c>
      <c r="FN13" s="9">
        <v>8.2720000000000002</v>
      </c>
      <c r="FO13" s="9">
        <v>4.5599999999999996</v>
      </c>
      <c r="FP13" s="9">
        <v>3.7109999999999999</v>
      </c>
      <c r="FQ13" s="9">
        <v>3.8639999999999999</v>
      </c>
      <c r="FR13" s="9">
        <v>2.0190000000000001</v>
      </c>
      <c r="FS13" s="9">
        <v>1.845</v>
      </c>
      <c r="FT13" s="9">
        <v>2.3220000000000001</v>
      </c>
      <c r="FU13" s="9">
        <v>1.4970000000000001</v>
      </c>
      <c r="FV13" s="9">
        <v>0.82499999999999996</v>
      </c>
      <c r="FW13" s="9">
        <v>0.90100000000000002</v>
      </c>
      <c r="FX13" s="9">
        <v>0.35699999999999998</v>
      </c>
      <c r="FY13" s="9">
        <v>0.54400000000000004</v>
      </c>
      <c r="FZ13" s="9">
        <v>0.71</v>
      </c>
      <c r="GA13" s="9">
        <v>0.371</v>
      </c>
      <c r="GB13" s="9">
        <v>0.33900000000000002</v>
      </c>
      <c r="GC13" s="9">
        <v>0.47399999999999998</v>
      </c>
      <c r="GD13" s="9">
        <v>0.316</v>
      </c>
      <c r="GE13" s="9">
        <v>0.158</v>
      </c>
      <c r="GF13" s="9">
        <v>0.47399999999999998</v>
      </c>
      <c r="GG13" s="9">
        <v>0.316</v>
      </c>
      <c r="GH13" s="9">
        <v>0.158</v>
      </c>
      <c r="GI13" s="9">
        <v>0</v>
      </c>
      <c r="GJ13" s="9">
        <v>0</v>
      </c>
      <c r="GK13" s="9">
        <v>0</v>
      </c>
      <c r="GL13" s="9">
        <v>1.202</v>
      </c>
      <c r="GM13" s="9">
        <v>1.032</v>
      </c>
      <c r="GN13" s="9">
        <v>0.17</v>
      </c>
      <c r="GO13" s="9">
        <v>1.202</v>
      </c>
      <c r="GP13" s="9">
        <v>1.032</v>
      </c>
      <c r="GQ13" s="9">
        <v>0.17</v>
      </c>
      <c r="GR13" s="9">
        <v>0.47299999999999998</v>
      </c>
      <c r="GS13" s="9">
        <v>0.47299999999999998</v>
      </c>
      <c r="GT13" s="9">
        <v>0</v>
      </c>
      <c r="GU13" s="9">
        <v>0</v>
      </c>
      <c r="GV13" s="9">
        <v>0</v>
      </c>
      <c r="GW13" s="9">
        <v>0</v>
      </c>
      <c r="GX13" s="9">
        <v>0.22500000000000001</v>
      </c>
      <c r="GY13" s="9">
        <v>0.22500000000000001</v>
      </c>
      <c r="GZ13" s="9">
        <v>0</v>
      </c>
      <c r="HA13" s="9">
        <v>0.34599999999999997</v>
      </c>
      <c r="HB13" s="9">
        <v>0.17599999999999999</v>
      </c>
      <c r="HC13" s="9">
        <v>0.17</v>
      </c>
      <c r="HD13" s="9">
        <v>0.158</v>
      </c>
      <c r="HE13" s="9">
        <v>0.158</v>
      </c>
      <c r="HF13" s="9">
        <v>0</v>
      </c>
      <c r="HG13" s="9">
        <v>0.158</v>
      </c>
      <c r="HH13" s="9">
        <v>0.158</v>
      </c>
      <c r="HI13" s="9">
        <v>0</v>
      </c>
      <c r="HJ13" s="9">
        <v>0</v>
      </c>
      <c r="HK13" s="9">
        <v>0</v>
      </c>
      <c r="HL13" s="9">
        <v>0</v>
      </c>
      <c r="HM13" s="9">
        <v>0.35299999999999998</v>
      </c>
      <c r="HN13" s="9">
        <v>0.184</v>
      </c>
      <c r="HO13" s="9">
        <v>0.17</v>
      </c>
      <c r="HP13" s="9">
        <v>0.35299999999999998</v>
      </c>
      <c r="HQ13" s="9">
        <v>0.184</v>
      </c>
      <c r="HR13" s="9">
        <v>0.17</v>
      </c>
      <c r="HS13" s="9">
        <v>0</v>
      </c>
      <c r="HT13" s="9">
        <v>0</v>
      </c>
      <c r="HU13" s="9">
        <v>0</v>
      </c>
      <c r="HV13" s="9">
        <v>0.184</v>
      </c>
      <c r="HW13" s="9">
        <v>0.184</v>
      </c>
      <c r="HX13" s="9">
        <v>0</v>
      </c>
      <c r="HY13" s="9">
        <v>0</v>
      </c>
      <c r="HZ13" s="9">
        <v>0</v>
      </c>
      <c r="IA13" s="9">
        <v>0</v>
      </c>
      <c r="IB13" s="9">
        <v>0.17</v>
      </c>
      <c r="IC13" s="9">
        <v>0</v>
      </c>
      <c r="ID13" s="9">
        <v>0.17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0.36799999999999999</v>
      </c>
      <c r="IO13" s="9">
        <v>0.186</v>
      </c>
      <c r="IP13" s="9">
        <v>0.182</v>
      </c>
      <c r="IQ13" s="9">
        <v>0.36799999999999999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0.31</v>
      </c>
      <c r="AG14" s="9">
        <v>7.5999999999999998E-2</v>
      </c>
      <c r="AH14" s="9">
        <v>0.23400000000000001</v>
      </c>
      <c r="AI14" s="9">
        <v>0.31</v>
      </c>
      <c r="AJ14" s="9">
        <v>7.5999999999999998E-2</v>
      </c>
      <c r="AK14" s="9">
        <v>0.23400000000000001</v>
      </c>
      <c r="AL14" s="9">
        <v>0.14299999999999999</v>
      </c>
      <c r="AM14" s="9">
        <v>0</v>
      </c>
      <c r="AN14" s="9">
        <v>0.14299999999999999</v>
      </c>
      <c r="AO14" s="9">
        <v>0</v>
      </c>
      <c r="AP14" s="9">
        <v>0</v>
      </c>
      <c r="AQ14" s="9">
        <v>0</v>
      </c>
      <c r="AR14" s="9">
        <v>7.5999999999999998E-2</v>
      </c>
      <c r="AS14" s="9">
        <v>7.5999999999999998E-2</v>
      </c>
      <c r="AT14" s="9">
        <v>0</v>
      </c>
      <c r="AU14" s="9">
        <v>9.0999999999999998E-2</v>
      </c>
      <c r="AV14" s="9">
        <v>0</v>
      </c>
      <c r="AW14" s="9">
        <v>9.0999999999999998E-2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0.36599999999999999</v>
      </c>
      <c r="CI14" s="9">
        <v>0.108</v>
      </c>
      <c r="CJ14" s="9">
        <v>0.25800000000000001</v>
      </c>
      <c r="CK14" s="9">
        <v>0.33100000000000002</v>
      </c>
      <c r="CL14" s="9">
        <v>0.108</v>
      </c>
      <c r="CM14" s="9">
        <v>0.222</v>
      </c>
      <c r="CN14" s="9">
        <v>0.16900000000000001</v>
      </c>
      <c r="CO14" s="9">
        <v>0.108</v>
      </c>
      <c r="CP14" s="9">
        <v>6.0999999999999999E-2</v>
      </c>
      <c r="CQ14" s="9">
        <v>0.108</v>
      </c>
      <c r="CR14" s="9">
        <v>0</v>
      </c>
      <c r="CS14" s="9">
        <v>0.108</v>
      </c>
      <c r="CT14" s="9">
        <v>0</v>
      </c>
      <c r="CU14" s="9">
        <v>0</v>
      </c>
      <c r="CV14" s="9">
        <v>0</v>
      </c>
      <c r="CW14" s="9">
        <v>5.2999999999999999E-2</v>
      </c>
      <c r="CX14" s="9">
        <v>0</v>
      </c>
      <c r="CY14" s="9">
        <v>5.2999999999999999E-2</v>
      </c>
      <c r="CZ14" s="9">
        <v>3.5000000000000003E-2</v>
      </c>
      <c r="DA14" s="9">
        <v>0</v>
      </c>
      <c r="DB14" s="9">
        <v>3.5000000000000003E-2</v>
      </c>
      <c r="DC14" s="9">
        <v>0</v>
      </c>
      <c r="DD14" s="9">
        <v>0</v>
      </c>
      <c r="DE14" s="9">
        <v>0</v>
      </c>
      <c r="DF14" s="9">
        <v>3.5000000000000003E-2</v>
      </c>
      <c r="DG14" s="9">
        <v>0</v>
      </c>
      <c r="DH14" s="9">
        <v>3.5000000000000003E-2</v>
      </c>
      <c r="DI14" s="9">
        <v>1.155</v>
      </c>
      <c r="DJ14" s="9">
        <v>0.49099999999999999</v>
      </c>
      <c r="DK14" s="9">
        <v>0.66400000000000003</v>
      </c>
      <c r="DL14" s="9">
        <v>1.155</v>
      </c>
      <c r="DM14" s="9">
        <v>0.49099999999999999</v>
      </c>
      <c r="DN14" s="9">
        <v>0.66400000000000003</v>
      </c>
      <c r="DO14" s="9">
        <v>0.51500000000000001</v>
      </c>
      <c r="DP14" s="9">
        <v>0.16500000000000001</v>
      </c>
      <c r="DQ14" s="9">
        <v>0.35</v>
      </c>
      <c r="DR14" s="9">
        <v>0.16900000000000001</v>
      </c>
      <c r="DS14" s="9">
        <v>7.3999999999999996E-2</v>
      </c>
      <c r="DT14" s="9">
        <v>9.5000000000000001E-2</v>
      </c>
      <c r="DU14" s="9">
        <v>0.22600000000000001</v>
      </c>
      <c r="DV14" s="9">
        <v>0.16300000000000001</v>
      </c>
      <c r="DW14" s="9">
        <v>6.4000000000000001E-2</v>
      </c>
      <c r="DX14" s="9">
        <v>8.8999999999999996E-2</v>
      </c>
      <c r="DY14" s="9">
        <v>8.8999999999999996E-2</v>
      </c>
      <c r="DZ14" s="9">
        <v>0</v>
      </c>
      <c r="EA14" s="9">
        <v>0.155</v>
      </c>
      <c r="EB14" s="9">
        <v>0</v>
      </c>
      <c r="EC14" s="9">
        <v>0.155</v>
      </c>
      <c r="ED14" s="9">
        <v>0.155</v>
      </c>
      <c r="EE14" s="9">
        <v>0</v>
      </c>
      <c r="EF14" s="9">
        <v>0.155</v>
      </c>
      <c r="EG14" s="9">
        <v>0</v>
      </c>
      <c r="EH14" s="9">
        <v>0</v>
      </c>
      <c r="EI14" s="9">
        <v>0</v>
      </c>
      <c r="EJ14" s="9">
        <v>9.4309999999999992</v>
      </c>
      <c r="EK14" s="9">
        <v>5.1029999999999998</v>
      </c>
      <c r="EL14" s="9">
        <v>4.327</v>
      </c>
      <c r="EM14" s="9">
        <v>9.2520000000000007</v>
      </c>
      <c r="EN14" s="9">
        <v>4.9249999999999998</v>
      </c>
      <c r="EO14" s="9">
        <v>4.327</v>
      </c>
      <c r="EP14" s="9">
        <v>4.2690000000000001</v>
      </c>
      <c r="EQ14" s="9">
        <v>2.6389999999999998</v>
      </c>
      <c r="ER14" s="9">
        <v>1.631</v>
      </c>
      <c r="ES14" s="9">
        <v>2.1339999999999999</v>
      </c>
      <c r="ET14" s="9">
        <v>1.1970000000000001</v>
      </c>
      <c r="EU14" s="9">
        <v>0.93700000000000006</v>
      </c>
      <c r="EV14" s="9">
        <v>0.67300000000000004</v>
      </c>
      <c r="EW14" s="9">
        <v>0.32300000000000001</v>
      </c>
      <c r="EX14" s="9">
        <v>0.35099999999999998</v>
      </c>
      <c r="EY14" s="9">
        <v>1.208</v>
      </c>
      <c r="EZ14" s="9">
        <v>0.33800000000000002</v>
      </c>
      <c r="FA14" s="9">
        <v>0.87</v>
      </c>
      <c r="FB14" s="9">
        <v>1.145</v>
      </c>
      <c r="FC14" s="9">
        <v>0.60699999999999998</v>
      </c>
      <c r="FD14" s="9">
        <v>0.53900000000000003</v>
      </c>
      <c r="FE14" s="9">
        <v>0.96699999999999997</v>
      </c>
      <c r="FF14" s="9">
        <v>0.42799999999999999</v>
      </c>
      <c r="FG14" s="9">
        <v>0.53900000000000003</v>
      </c>
      <c r="FH14" s="9">
        <v>0.17799999999999999</v>
      </c>
      <c r="FI14" s="9">
        <v>0.17799999999999999</v>
      </c>
      <c r="FJ14" s="9">
        <v>0</v>
      </c>
      <c r="FK14" s="9">
        <v>7.109</v>
      </c>
      <c r="FL14" s="9">
        <v>3.9249999999999998</v>
      </c>
      <c r="FM14" s="9">
        <v>3.1850000000000001</v>
      </c>
      <c r="FN14" s="9">
        <v>6.931</v>
      </c>
      <c r="FO14" s="9">
        <v>3.746</v>
      </c>
      <c r="FP14" s="9">
        <v>3.1850000000000001</v>
      </c>
      <c r="FQ14" s="9">
        <v>3.2250000000000001</v>
      </c>
      <c r="FR14" s="9">
        <v>1.9359999999999999</v>
      </c>
      <c r="FS14" s="9">
        <v>1.2889999999999999</v>
      </c>
      <c r="FT14" s="9">
        <v>1.8080000000000001</v>
      </c>
      <c r="FU14" s="9">
        <v>1.03</v>
      </c>
      <c r="FV14" s="9">
        <v>0.77800000000000002</v>
      </c>
      <c r="FW14" s="9">
        <v>0.17499999999999999</v>
      </c>
      <c r="FX14" s="9">
        <v>0.17499999999999999</v>
      </c>
      <c r="FY14" s="9">
        <v>0</v>
      </c>
      <c r="FZ14" s="9">
        <v>1.048</v>
      </c>
      <c r="GA14" s="9">
        <v>0.33800000000000002</v>
      </c>
      <c r="GB14" s="9">
        <v>0.70899999999999996</v>
      </c>
      <c r="GC14" s="9">
        <v>0.85299999999999998</v>
      </c>
      <c r="GD14" s="9">
        <v>0.44600000000000001</v>
      </c>
      <c r="GE14" s="9">
        <v>0.40799999999999997</v>
      </c>
      <c r="GF14" s="9">
        <v>0.67500000000000004</v>
      </c>
      <c r="GG14" s="9">
        <v>0.26700000000000002</v>
      </c>
      <c r="GH14" s="9">
        <v>0.40799999999999997</v>
      </c>
      <c r="GI14" s="9">
        <v>0.17799999999999999</v>
      </c>
      <c r="GJ14" s="9">
        <v>0.17799999999999999</v>
      </c>
      <c r="GK14" s="9">
        <v>0</v>
      </c>
      <c r="GL14" s="9">
        <v>1.2330000000000001</v>
      </c>
      <c r="GM14" s="9">
        <v>0.42899999999999999</v>
      </c>
      <c r="GN14" s="9">
        <v>0.80400000000000005</v>
      </c>
      <c r="GO14" s="9">
        <v>1.2330000000000001</v>
      </c>
      <c r="GP14" s="9">
        <v>0.42899999999999999</v>
      </c>
      <c r="GQ14" s="9">
        <v>0.80400000000000005</v>
      </c>
      <c r="GR14" s="9">
        <v>0.94599999999999995</v>
      </c>
      <c r="GS14" s="9">
        <v>0.42899999999999999</v>
      </c>
      <c r="GT14" s="9">
        <v>0.51700000000000002</v>
      </c>
      <c r="GU14" s="9">
        <v>0.154</v>
      </c>
      <c r="GV14" s="9">
        <v>0</v>
      </c>
      <c r="GW14" s="9">
        <v>0.154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0.13300000000000001</v>
      </c>
      <c r="HE14" s="9">
        <v>0</v>
      </c>
      <c r="HF14" s="9">
        <v>0.13300000000000001</v>
      </c>
      <c r="HG14" s="9">
        <v>0.13300000000000001</v>
      </c>
      <c r="HH14" s="9">
        <v>0</v>
      </c>
      <c r="HI14" s="9">
        <v>0.13300000000000001</v>
      </c>
      <c r="HJ14" s="9">
        <v>0</v>
      </c>
      <c r="HK14" s="9">
        <v>0</v>
      </c>
      <c r="HL14" s="9">
        <v>0</v>
      </c>
      <c r="HM14" s="9">
        <v>0.54400000000000004</v>
      </c>
      <c r="HN14" s="9">
        <v>0.25800000000000001</v>
      </c>
      <c r="HO14" s="9">
        <v>0.28699999999999998</v>
      </c>
      <c r="HP14" s="9">
        <v>0.54400000000000004</v>
      </c>
      <c r="HQ14" s="9">
        <v>0.25800000000000001</v>
      </c>
      <c r="HR14" s="9">
        <v>0.28699999999999998</v>
      </c>
      <c r="HS14" s="9">
        <v>0.124</v>
      </c>
      <c r="HT14" s="9">
        <v>0.124</v>
      </c>
      <c r="HU14" s="9">
        <v>0</v>
      </c>
      <c r="HV14" s="9">
        <v>0.154</v>
      </c>
      <c r="HW14" s="9">
        <v>0</v>
      </c>
      <c r="HX14" s="9">
        <v>0.154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0.26700000000000002</v>
      </c>
      <c r="IF14" s="9">
        <v>0.13400000000000001</v>
      </c>
      <c r="IG14" s="9">
        <v>0.13300000000000001</v>
      </c>
      <c r="IH14" s="9">
        <v>0.26700000000000002</v>
      </c>
      <c r="II14" s="9">
        <v>0.13400000000000001</v>
      </c>
      <c r="IJ14" s="9">
        <v>0.13300000000000001</v>
      </c>
      <c r="IK14" s="9">
        <v>0</v>
      </c>
      <c r="IL14" s="9">
        <v>0</v>
      </c>
      <c r="IM14" s="9">
        <v>0</v>
      </c>
      <c r="IN14" s="9">
        <v>0.45500000000000002</v>
      </c>
      <c r="IO14" s="9">
        <v>0.29399999999999998</v>
      </c>
      <c r="IP14" s="9">
        <v>0.161</v>
      </c>
      <c r="IQ14" s="9">
        <v>0.27600000000000002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1.4179999999999999</v>
      </c>
      <c r="CI15" s="9">
        <v>1.089</v>
      </c>
      <c r="CJ15" s="9">
        <v>0.32900000000000001</v>
      </c>
      <c r="CK15" s="9">
        <v>1.4179999999999999</v>
      </c>
      <c r="CL15" s="9">
        <v>1.089</v>
      </c>
      <c r="CM15" s="9">
        <v>0.32900000000000001</v>
      </c>
      <c r="CN15" s="9">
        <v>0.23799999999999999</v>
      </c>
      <c r="CO15" s="9">
        <v>0.23799999999999999</v>
      </c>
      <c r="CP15" s="9">
        <v>0</v>
      </c>
      <c r="CQ15" s="9">
        <v>0.47899999999999998</v>
      </c>
      <c r="CR15" s="9">
        <v>0.39100000000000001</v>
      </c>
      <c r="CS15" s="9">
        <v>8.8999999999999996E-2</v>
      </c>
      <c r="CT15" s="9">
        <v>0.45400000000000001</v>
      </c>
      <c r="CU15" s="9">
        <v>0.371</v>
      </c>
      <c r="CV15" s="9">
        <v>8.3000000000000004E-2</v>
      </c>
      <c r="CW15" s="9">
        <v>0.158</v>
      </c>
      <c r="CX15" s="9">
        <v>0</v>
      </c>
      <c r="CY15" s="9">
        <v>0.158</v>
      </c>
      <c r="CZ15" s="9">
        <v>0.09</v>
      </c>
      <c r="DA15" s="9">
        <v>0.09</v>
      </c>
      <c r="DB15" s="9">
        <v>0</v>
      </c>
      <c r="DC15" s="9">
        <v>0.09</v>
      </c>
      <c r="DD15" s="9">
        <v>0.09</v>
      </c>
      <c r="DE15" s="9">
        <v>0</v>
      </c>
      <c r="DF15" s="9">
        <v>0</v>
      </c>
      <c r="DG15" s="9">
        <v>0</v>
      </c>
      <c r="DH15" s="9">
        <v>0</v>
      </c>
      <c r="DI15" s="9">
        <v>1.113</v>
      </c>
      <c r="DJ15" s="9">
        <v>0.441</v>
      </c>
      <c r="DK15" s="9">
        <v>0.67100000000000004</v>
      </c>
      <c r="DL15" s="9">
        <v>1.113</v>
      </c>
      <c r="DM15" s="9">
        <v>0.441</v>
      </c>
      <c r="DN15" s="9">
        <v>0.67100000000000004</v>
      </c>
      <c r="DO15" s="9">
        <v>0.59</v>
      </c>
      <c r="DP15" s="9">
        <v>0.22500000000000001</v>
      </c>
      <c r="DQ15" s="9">
        <v>0.36499999999999999</v>
      </c>
      <c r="DR15" s="9">
        <v>0.20899999999999999</v>
      </c>
      <c r="DS15" s="9">
        <v>0</v>
      </c>
      <c r="DT15" s="9">
        <v>0.20899999999999999</v>
      </c>
      <c r="DU15" s="9">
        <v>0.224</v>
      </c>
      <c r="DV15" s="9">
        <v>0.127</v>
      </c>
      <c r="DW15" s="9">
        <v>9.7000000000000003E-2</v>
      </c>
      <c r="DX15" s="9">
        <v>0</v>
      </c>
      <c r="DY15" s="9">
        <v>0</v>
      </c>
      <c r="DZ15" s="9">
        <v>0</v>
      </c>
      <c r="EA15" s="9">
        <v>0.09</v>
      </c>
      <c r="EB15" s="9">
        <v>0.09</v>
      </c>
      <c r="EC15" s="9">
        <v>0</v>
      </c>
      <c r="ED15" s="9">
        <v>0.09</v>
      </c>
      <c r="EE15" s="9">
        <v>0.09</v>
      </c>
      <c r="EF15" s="9">
        <v>0</v>
      </c>
      <c r="EG15" s="9">
        <v>0</v>
      </c>
      <c r="EH15" s="9">
        <v>0</v>
      </c>
      <c r="EI15" s="9">
        <v>0</v>
      </c>
      <c r="EJ15" s="9">
        <v>7.3029999999999999</v>
      </c>
      <c r="EK15" s="9">
        <v>4.1779999999999999</v>
      </c>
      <c r="EL15" s="9">
        <v>3.125</v>
      </c>
      <c r="EM15" s="9">
        <v>6.6710000000000003</v>
      </c>
      <c r="EN15" s="9">
        <v>3.706</v>
      </c>
      <c r="EO15" s="9">
        <v>2.9649999999999999</v>
      </c>
      <c r="EP15" s="9">
        <v>2.996</v>
      </c>
      <c r="EQ15" s="9">
        <v>1.6990000000000001</v>
      </c>
      <c r="ER15" s="9">
        <v>1.2969999999999999</v>
      </c>
      <c r="ES15" s="9">
        <v>0.95399999999999996</v>
      </c>
      <c r="ET15" s="9">
        <v>0.35</v>
      </c>
      <c r="EU15" s="9">
        <v>0.60399999999999998</v>
      </c>
      <c r="EV15" s="9">
        <v>1.0269999999999999</v>
      </c>
      <c r="EW15" s="9">
        <v>0.36199999999999999</v>
      </c>
      <c r="EX15" s="9">
        <v>0.66600000000000004</v>
      </c>
      <c r="EY15" s="9">
        <v>0.95799999999999996</v>
      </c>
      <c r="EZ15" s="9">
        <v>0.76900000000000002</v>
      </c>
      <c r="FA15" s="9">
        <v>0.189</v>
      </c>
      <c r="FB15" s="9">
        <v>1.3680000000000001</v>
      </c>
      <c r="FC15" s="9">
        <v>0.999</v>
      </c>
      <c r="FD15" s="9">
        <v>0.36899999999999999</v>
      </c>
      <c r="FE15" s="9">
        <v>0.73599999999999999</v>
      </c>
      <c r="FF15" s="9">
        <v>0.52700000000000002</v>
      </c>
      <c r="FG15" s="9">
        <v>0.20899999999999999</v>
      </c>
      <c r="FH15" s="9">
        <v>0.63200000000000001</v>
      </c>
      <c r="FI15" s="9">
        <v>0.47199999999999998</v>
      </c>
      <c r="FJ15" s="9">
        <v>0.16</v>
      </c>
      <c r="FK15" s="9">
        <v>5.4180000000000001</v>
      </c>
      <c r="FL15" s="9">
        <v>2.97</v>
      </c>
      <c r="FM15" s="9">
        <v>2.448</v>
      </c>
      <c r="FN15" s="9">
        <v>5.0990000000000002</v>
      </c>
      <c r="FO15" s="9">
        <v>2.8109999999999999</v>
      </c>
      <c r="FP15" s="9">
        <v>2.2879999999999998</v>
      </c>
      <c r="FQ15" s="9">
        <v>2.3639999999999999</v>
      </c>
      <c r="FR15" s="9">
        <v>1.3240000000000001</v>
      </c>
      <c r="FS15" s="9">
        <v>1.0389999999999999</v>
      </c>
      <c r="FT15" s="9">
        <v>0.57199999999999995</v>
      </c>
      <c r="FU15" s="9">
        <v>0.16900000000000001</v>
      </c>
      <c r="FV15" s="9">
        <v>0.40300000000000002</v>
      </c>
      <c r="FW15" s="9">
        <v>0.65700000000000003</v>
      </c>
      <c r="FX15" s="9">
        <v>0.20799999999999999</v>
      </c>
      <c r="FY15" s="9">
        <v>0.44800000000000001</v>
      </c>
      <c r="FZ15" s="9">
        <v>0.77100000000000002</v>
      </c>
      <c r="GA15" s="9">
        <v>0.58199999999999996</v>
      </c>
      <c r="GB15" s="9">
        <v>0.189</v>
      </c>
      <c r="GC15" s="9">
        <v>1.0549999999999999</v>
      </c>
      <c r="GD15" s="9">
        <v>0.68600000000000005</v>
      </c>
      <c r="GE15" s="9">
        <v>0.36899999999999999</v>
      </c>
      <c r="GF15" s="9">
        <v>0.73599999999999999</v>
      </c>
      <c r="GG15" s="9">
        <v>0.52700000000000002</v>
      </c>
      <c r="GH15" s="9">
        <v>0.20899999999999999</v>
      </c>
      <c r="GI15" s="9">
        <v>0.31900000000000001</v>
      </c>
      <c r="GJ15" s="9">
        <v>0.159</v>
      </c>
      <c r="GK15" s="9">
        <v>0.16</v>
      </c>
      <c r="GL15" s="9">
        <v>0.91200000000000003</v>
      </c>
      <c r="GM15" s="9">
        <v>0.64100000000000001</v>
      </c>
      <c r="GN15" s="9">
        <v>0.27100000000000002</v>
      </c>
      <c r="GO15" s="9">
        <v>0.753</v>
      </c>
      <c r="GP15" s="9">
        <v>0.48299999999999998</v>
      </c>
      <c r="GQ15" s="9">
        <v>0.27100000000000002</v>
      </c>
      <c r="GR15" s="9">
        <v>0.56799999999999995</v>
      </c>
      <c r="GS15" s="9">
        <v>0.29699999999999999</v>
      </c>
      <c r="GT15" s="9">
        <v>0.27100000000000002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0.185</v>
      </c>
      <c r="HB15" s="9">
        <v>0.185</v>
      </c>
      <c r="HC15" s="9">
        <v>0</v>
      </c>
      <c r="HD15" s="9">
        <v>0.159</v>
      </c>
      <c r="HE15" s="9">
        <v>0.159</v>
      </c>
      <c r="HF15" s="9">
        <v>0</v>
      </c>
      <c r="HG15" s="9">
        <v>0</v>
      </c>
      <c r="HH15" s="9">
        <v>0</v>
      </c>
      <c r="HI15" s="9">
        <v>0</v>
      </c>
      <c r="HJ15" s="9">
        <v>0.159</v>
      </c>
      <c r="HK15" s="9">
        <v>0.159</v>
      </c>
      <c r="HL15" s="9">
        <v>0</v>
      </c>
      <c r="HM15" s="9">
        <v>0.57899999999999996</v>
      </c>
      <c r="HN15" s="9">
        <v>0.39</v>
      </c>
      <c r="HO15" s="9">
        <v>0.189</v>
      </c>
      <c r="HP15" s="9">
        <v>0.57899999999999996</v>
      </c>
      <c r="HQ15" s="9">
        <v>0.39</v>
      </c>
      <c r="HR15" s="9">
        <v>0.189</v>
      </c>
      <c r="HS15" s="9">
        <v>0.39</v>
      </c>
      <c r="HT15" s="9">
        <v>0.39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0.189</v>
      </c>
      <c r="IC15" s="9">
        <v>0</v>
      </c>
      <c r="ID15" s="9">
        <v>0.189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0.35199999999999998</v>
      </c>
      <c r="F16" s="9">
        <v>0.26100000000000001</v>
      </c>
      <c r="G16" s="9">
        <v>9.0999999999999998E-2</v>
      </c>
      <c r="H16" s="9">
        <v>0.35199999999999998</v>
      </c>
      <c r="I16" s="9">
        <v>0.26100000000000001</v>
      </c>
      <c r="J16" s="9">
        <v>9.0999999999999998E-2</v>
      </c>
      <c r="K16" s="9">
        <v>8.5999999999999993E-2</v>
      </c>
      <c r="L16" s="9">
        <v>8.5999999999999993E-2</v>
      </c>
      <c r="M16" s="9">
        <v>0</v>
      </c>
      <c r="N16" s="9">
        <v>0</v>
      </c>
      <c r="O16" s="9">
        <v>0</v>
      </c>
      <c r="P16" s="9">
        <v>0</v>
      </c>
      <c r="Q16" s="9">
        <v>0.26600000000000001</v>
      </c>
      <c r="R16" s="9">
        <v>0.17499999999999999</v>
      </c>
      <c r="S16" s="9">
        <v>9.0999999999999998E-2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0.42699999999999999</v>
      </c>
      <c r="AG16" s="9">
        <v>0</v>
      </c>
      <c r="AH16" s="9">
        <v>0.42699999999999999</v>
      </c>
      <c r="AI16" s="9">
        <v>0.42699999999999999</v>
      </c>
      <c r="AJ16" s="9">
        <v>0</v>
      </c>
      <c r="AK16" s="9">
        <v>0.42699999999999999</v>
      </c>
      <c r="AL16" s="9">
        <v>0</v>
      </c>
      <c r="AM16" s="9">
        <v>0</v>
      </c>
      <c r="AN16" s="9">
        <v>0</v>
      </c>
      <c r="AO16" s="9">
        <v>0.24399999999999999</v>
      </c>
      <c r="AP16" s="9">
        <v>0</v>
      </c>
      <c r="AQ16" s="9">
        <v>0.24399999999999999</v>
      </c>
      <c r="AR16" s="9">
        <v>9.0999999999999998E-2</v>
      </c>
      <c r="AS16" s="9">
        <v>0</v>
      </c>
      <c r="AT16" s="9">
        <v>9.0999999999999998E-2</v>
      </c>
      <c r="AU16" s="9">
        <v>0</v>
      </c>
      <c r="AV16" s="9">
        <v>0</v>
      </c>
      <c r="AW16" s="9">
        <v>0</v>
      </c>
      <c r="AX16" s="9">
        <v>9.1999999999999998E-2</v>
      </c>
      <c r="AY16" s="9">
        <v>0</v>
      </c>
      <c r="AZ16" s="9">
        <v>9.1999999999999998E-2</v>
      </c>
      <c r="BA16" s="9">
        <v>9.1999999999999998E-2</v>
      </c>
      <c r="BB16" s="9">
        <v>0</v>
      </c>
      <c r="BC16" s="9">
        <v>9.1999999999999998E-2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1.026</v>
      </c>
      <c r="CI16" s="9">
        <v>0.78400000000000003</v>
      </c>
      <c r="CJ16" s="9">
        <v>0.24199999999999999</v>
      </c>
      <c r="CK16" s="9">
        <v>1.026</v>
      </c>
      <c r="CL16" s="9">
        <v>0.78400000000000003</v>
      </c>
      <c r="CM16" s="9">
        <v>0.24199999999999999</v>
      </c>
      <c r="CN16" s="9">
        <v>0.58499999999999996</v>
      </c>
      <c r="CO16" s="9">
        <v>0.58499999999999996</v>
      </c>
      <c r="CP16" s="9">
        <v>0</v>
      </c>
      <c r="CQ16" s="9">
        <v>0</v>
      </c>
      <c r="CR16" s="9">
        <v>0</v>
      </c>
      <c r="CS16" s="9">
        <v>0</v>
      </c>
      <c r="CT16" s="9">
        <v>0.16500000000000001</v>
      </c>
      <c r="CU16" s="9">
        <v>0</v>
      </c>
      <c r="CV16" s="9">
        <v>0.16500000000000001</v>
      </c>
      <c r="CW16" s="9">
        <v>0</v>
      </c>
      <c r="CX16" s="9">
        <v>0</v>
      </c>
      <c r="CY16" s="9">
        <v>0</v>
      </c>
      <c r="CZ16" s="9">
        <v>0.27700000000000002</v>
      </c>
      <c r="DA16" s="9">
        <v>0.19900000000000001</v>
      </c>
      <c r="DB16" s="9">
        <v>7.8E-2</v>
      </c>
      <c r="DC16" s="9">
        <v>0.27700000000000002</v>
      </c>
      <c r="DD16" s="9">
        <v>0.19900000000000001</v>
      </c>
      <c r="DE16" s="9">
        <v>7.8E-2</v>
      </c>
      <c r="DF16" s="9">
        <v>0</v>
      </c>
      <c r="DG16" s="9">
        <v>0</v>
      </c>
      <c r="DH16" s="9">
        <v>0</v>
      </c>
      <c r="DI16" s="9">
        <v>1.6080000000000001</v>
      </c>
      <c r="DJ16" s="9">
        <v>0.64900000000000002</v>
      </c>
      <c r="DK16" s="9">
        <v>0.95899999999999996</v>
      </c>
      <c r="DL16" s="9">
        <v>1.6080000000000001</v>
      </c>
      <c r="DM16" s="9">
        <v>0.64900000000000002</v>
      </c>
      <c r="DN16" s="9">
        <v>0.95899999999999996</v>
      </c>
      <c r="DO16" s="9">
        <v>0.495</v>
      </c>
      <c r="DP16" s="9">
        <v>6.7000000000000004E-2</v>
      </c>
      <c r="DQ16" s="9">
        <v>0.42699999999999999</v>
      </c>
      <c r="DR16" s="9">
        <v>0.65700000000000003</v>
      </c>
      <c r="DS16" s="9">
        <v>0.217</v>
      </c>
      <c r="DT16" s="9">
        <v>0.44</v>
      </c>
      <c r="DU16" s="9">
        <v>0.21099999999999999</v>
      </c>
      <c r="DV16" s="9">
        <v>0.21099999999999999</v>
      </c>
      <c r="DW16" s="9">
        <v>0</v>
      </c>
      <c r="DX16" s="9">
        <v>0.17499999999999999</v>
      </c>
      <c r="DY16" s="9">
        <v>8.3000000000000004E-2</v>
      </c>
      <c r="DZ16" s="9">
        <v>9.1999999999999998E-2</v>
      </c>
      <c r="EA16" s="9">
        <v>7.0999999999999994E-2</v>
      </c>
      <c r="EB16" s="9">
        <v>7.0999999999999994E-2</v>
      </c>
      <c r="EC16" s="9">
        <v>0</v>
      </c>
      <c r="ED16" s="9">
        <v>7.0999999999999994E-2</v>
      </c>
      <c r="EE16" s="9">
        <v>7.0999999999999994E-2</v>
      </c>
      <c r="EF16" s="9">
        <v>0</v>
      </c>
      <c r="EG16" s="9">
        <v>0</v>
      </c>
      <c r="EH16" s="9">
        <v>0</v>
      </c>
      <c r="EI16" s="9">
        <v>0</v>
      </c>
      <c r="EJ16" s="9">
        <v>6.7690000000000001</v>
      </c>
      <c r="EK16" s="9">
        <v>2.61</v>
      </c>
      <c r="EL16" s="9">
        <v>4.1589999999999998</v>
      </c>
      <c r="EM16" s="9">
        <v>6.6029999999999998</v>
      </c>
      <c r="EN16" s="9">
        <v>2.444</v>
      </c>
      <c r="EO16" s="9">
        <v>4.1589999999999998</v>
      </c>
      <c r="EP16" s="9">
        <v>2.4119999999999999</v>
      </c>
      <c r="EQ16" s="9">
        <v>0.94299999999999995</v>
      </c>
      <c r="ER16" s="9">
        <v>1.4690000000000001</v>
      </c>
      <c r="ES16" s="9">
        <v>1.19</v>
      </c>
      <c r="ET16" s="9">
        <v>0.35</v>
      </c>
      <c r="EU16" s="9">
        <v>0.84</v>
      </c>
      <c r="EV16" s="9">
        <v>1.3280000000000001</v>
      </c>
      <c r="EW16" s="9">
        <v>0.223</v>
      </c>
      <c r="EX16" s="9">
        <v>1.105</v>
      </c>
      <c r="EY16" s="9">
        <v>1.0589999999999999</v>
      </c>
      <c r="EZ16" s="9">
        <v>0.495</v>
      </c>
      <c r="FA16" s="9">
        <v>0.56499999999999995</v>
      </c>
      <c r="FB16" s="9">
        <v>0.78</v>
      </c>
      <c r="FC16" s="9">
        <v>0.6</v>
      </c>
      <c r="FD16" s="9">
        <v>0.18</v>
      </c>
      <c r="FE16" s="9">
        <v>0.61399999999999999</v>
      </c>
      <c r="FF16" s="9">
        <v>0.434</v>
      </c>
      <c r="FG16" s="9">
        <v>0.18</v>
      </c>
      <c r="FH16" s="9">
        <v>0.16600000000000001</v>
      </c>
      <c r="FI16" s="9">
        <v>0.16600000000000001</v>
      </c>
      <c r="FJ16" s="9">
        <v>0</v>
      </c>
      <c r="FK16" s="9">
        <v>6.3449999999999998</v>
      </c>
      <c r="FL16" s="9">
        <v>2.1859999999999999</v>
      </c>
      <c r="FM16" s="9">
        <v>4.1589999999999998</v>
      </c>
      <c r="FN16" s="9">
        <v>6.1790000000000003</v>
      </c>
      <c r="FO16" s="9">
        <v>2.02</v>
      </c>
      <c r="FP16" s="9">
        <v>4.1589999999999998</v>
      </c>
      <c r="FQ16" s="9">
        <v>1.988</v>
      </c>
      <c r="FR16" s="9">
        <v>0.51900000000000002</v>
      </c>
      <c r="FS16" s="9">
        <v>1.4690000000000001</v>
      </c>
      <c r="FT16" s="9">
        <v>1.19</v>
      </c>
      <c r="FU16" s="9">
        <v>0.35</v>
      </c>
      <c r="FV16" s="9">
        <v>0.84</v>
      </c>
      <c r="FW16" s="9">
        <v>1.3280000000000001</v>
      </c>
      <c r="FX16" s="9">
        <v>0.223</v>
      </c>
      <c r="FY16" s="9">
        <v>1.105</v>
      </c>
      <c r="FZ16" s="9">
        <v>1.0589999999999999</v>
      </c>
      <c r="GA16" s="9">
        <v>0.495</v>
      </c>
      <c r="GB16" s="9">
        <v>0.56499999999999995</v>
      </c>
      <c r="GC16" s="9">
        <v>0.78</v>
      </c>
      <c r="GD16" s="9">
        <v>0.6</v>
      </c>
      <c r="GE16" s="9">
        <v>0.18</v>
      </c>
      <c r="GF16" s="9">
        <v>0.61399999999999999</v>
      </c>
      <c r="GG16" s="9">
        <v>0.434</v>
      </c>
      <c r="GH16" s="9">
        <v>0.18</v>
      </c>
      <c r="GI16" s="9">
        <v>0.16600000000000001</v>
      </c>
      <c r="GJ16" s="9">
        <v>0.16600000000000001</v>
      </c>
      <c r="GK16" s="9">
        <v>0</v>
      </c>
      <c r="GL16" s="9">
        <v>1.869</v>
      </c>
      <c r="GM16" s="9">
        <v>0.42799999999999999</v>
      </c>
      <c r="GN16" s="9">
        <v>1.4410000000000001</v>
      </c>
      <c r="GO16" s="9">
        <v>1.869</v>
      </c>
      <c r="GP16" s="9">
        <v>0.42799999999999999</v>
      </c>
      <c r="GQ16" s="9">
        <v>1.4410000000000001</v>
      </c>
      <c r="GR16" s="9">
        <v>0.68100000000000005</v>
      </c>
      <c r="GS16" s="9">
        <v>0.26</v>
      </c>
      <c r="GT16" s="9">
        <v>0.42099999999999999</v>
      </c>
      <c r="GU16" s="9">
        <v>0.84</v>
      </c>
      <c r="GV16" s="9">
        <v>0</v>
      </c>
      <c r="GW16" s="9">
        <v>0.84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0.34799999999999998</v>
      </c>
      <c r="HE16" s="9">
        <v>0.16900000000000001</v>
      </c>
      <c r="HF16" s="9">
        <v>0.18</v>
      </c>
      <c r="HG16" s="9">
        <v>0.34799999999999998</v>
      </c>
      <c r="HH16" s="9">
        <v>0.16900000000000001</v>
      </c>
      <c r="HI16" s="9">
        <v>0.18</v>
      </c>
      <c r="HJ16" s="9">
        <v>0</v>
      </c>
      <c r="HK16" s="9">
        <v>0</v>
      </c>
      <c r="HL16" s="9">
        <v>0</v>
      </c>
      <c r="HM16" s="9">
        <v>0.17499999999999999</v>
      </c>
      <c r="HN16" s="9">
        <v>0.17499999999999999</v>
      </c>
      <c r="HO16" s="9">
        <v>0</v>
      </c>
      <c r="HP16" s="9">
        <v>0.17499999999999999</v>
      </c>
      <c r="HQ16" s="9">
        <v>0.17499999999999999</v>
      </c>
      <c r="HR16" s="9">
        <v>0</v>
      </c>
      <c r="HS16" s="9">
        <v>0</v>
      </c>
      <c r="HT16" s="9">
        <v>0</v>
      </c>
      <c r="HU16" s="9">
        <v>0</v>
      </c>
      <c r="HV16" s="9">
        <v>0.17499999999999999</v>
      </c>
      <c r="HW16" s="9">
        <v>0.17499999999999999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0.107</v>
      </c>
      <c r="F17" s="9">
        <v>3.7999999999999999E-2</v>
      </c>
      <c r="G17" s="9">
        <v>6.9000000000000006E-2</v>
      </c>
      <c r="H17" s="9">
        <v>0.107</v>
      </c>
      <c r="I17" s="9">
        <v>3.7999999999999999E-2</v>
      </c>
      <c r="J17" s="9">
        <v>6.9000000000000006E-2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0.107</v>
      </c>
      <c r="R17" s="9">
        <v>3.7999999999999999E-2</v>
      </c>
      <c r="S17" s="9">
        <v>6.9000000000000006E-2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7.2999999999999995E-2</v>
      </c>
      <c r="BH17" s="9">
        <v>0</v>
      </c>
      <c r="BI17" s="9">
        <v>7.2999999999999995E-2</v>
      </c>
      <c r="BJ17" s="9">
        <v>7.2999999999999995E-2</v>
      </c>
      <c r="BK17" s="9">
        <v>0</v>
      </c>
      <c r="BL17" s="9">
        <v>7.2999999999999995E-2</v>
      </c>
      <c r="BM17" s="9">
        <v>0</v>
      </c>
      <c r="BN17" s="9">
        <v>0</v>
      </c>
      <c r="BO17" s="9">
        <v>0</v>
      </c>
      <c r="BP17" s="9">
        <v>7.2999999999999995E-2</v>
      </c>
      <c r="BQ17" s="9">
        <v>0</v>
      </c>
      <c r="BR17" s="9">
        <v>7.2999999999999995E-2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0.80100000000000005</v>
      </c>
      <c r="CI17" s="9">
        <v>0.187</v>
      </c>
      <c r="CJ17" s="9">
        <v>0.61399999999999999</v>
      </c>
      <c r="CK17" s="9">
        <v>0.80100000000000005</v>
      </c>
      <c r="CL17" s="9">
        <v>0.187</v>
      </c>
      <c r="CM17" s="9">
        <v>0.61399999999999999</v>
      </c>
      <c r="CN17" s="9">
        <v>0.25</v>
      </c>
      <c r="CO17" s="9">
        <v>0.04</v>
      </c>
      <c r="CP17" s="9">
        <v>0.21</v>
      </c>
      <c r="CQ17" s="9">
        <v>0.23100000000000001</v>
      </c>
      <c r="CR17" s="9">
        <v>0.14699999999999999</v>
      </c>
      <c r="CS17" s="9">
        <v>8.4000000000000005E-2</v>
      </c>
      <c r="CT17" s="9">
        <v>6.0999999999999999E-2</v>
      </c>
      <c r="CU17" s="9">
        <v>0</v>
      </c>
      <c r="CV17" s="9">
        <v>6.0999999999999999E-2</v>
      </c>
      <c r="CW17" s="9">
        <v>6.9000000000000006E-2</v>
      </c>
      <c r="CX17" s="9">
        <v>0</v>
      </c>
      <c r="CY17" s="9">
        <v>6.9000000000000006E-2</v>
      </c>
      <c r="CZ17" s="9">
        <v>0.191</v>
      </c>
      <c r="DA17" s="9">
        <v>0</v>
      </c>
      <c r="DB17" s="9">
        <v>0.191</v>
      </c>
      <c r="DC17" s="9">
        <v>0.191</v>
      </c>
      <c r="DD17" s="9">
        <v>0</v>
      </c>
      <c r="DE17" s="9">
        <v>0.191</v>
      </c>
      <c r="DF17" s="9">
        <v>0</v>
      </c>
      <c r="DG17" s="9">
        <v>0</v>
      </c>
      <c r="DH17" s="9">
        <v>0</v>
      </c>
      <c r="DI17" s="9">
        <v>0.58199999999999996</v>
      </c>
      <c r="DJ17" s="9">
        <v>0.159</v>
      </c>
      <c r="DK17" s="9">
        <v>0.42299999999999999</v>
      </c>
      <c r="DL17" s="9">
        <v>0.58199999999999996</v>
      </c>
      <c r="DM17" s="9">
        <v>0.159</v>
      </c>
      <c r="DN17" s="9">
        <v>0.42299999999999999</v>
      </c>
      <c r="DO17" s="9">
        <v>0</v>
      </c>
      <c r="DP17" s="9">
        <v>0</v>
      </c>
      <c r="DQ17" s="9">
        <v>0</v>
      </c>
      <c r="DR17" s="9">
        <v>0.20499999999999999</v>
      </c>
      <c r="DS17" s="9">
        <v>5.0999999999999997E-2</v>
      </c>
      <c r="DT17" s="9">
        <v>0.155</v>
      </c>
      <c r="DU17" s="9">
        <v>0.313</v>
      </c>
      <c r="DV17" s="9">
        <v>0.108</v>
      </c>
      <c r="DW17" s="9">
        <v>0.20499999999999999</v>
      </c>
      <c r="DX17" s="9">
        <v>6.4000000000000001E-2</v>
      </c>
      <c r="DY17" s="9">
        <v>0</v>
      </c>
      <c r="DZ17" s="9">
        <v>6.4000000000000001E-2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10.208</v>
      </c>
      <c r="EK17" s="9">
        <v>5.0179999999999998</v>
      </c>
      <c r="EL17" s="9">
        <v>5.19</v>
      </c>
      <c r="EM17" s="9">
        <v>10.111000000000001</v>
      </c>
      <c r="EN17" s="9">
        <v>5.0179999999999998</v>
      </c>
      <c r="EO17" s="9">
        <v>5.093</v>
      </c>
      <c r="EP17" s="9">
        <v>3.544</v>
      </c>
      <c r="EQ17" s="9">
        <v>1.98</v>
      </c>
      <c r="ER17" s="9">
        <v>1.5640000000000001</v>
      </c>
      <c r="ES17" s="9">
        <v>2.6160000000000001</v>
      </c>
      <c r="ET17" s="9">
        <v>1.2909999999999999</v>
      </c>
      <c r="EU17" s="9">
        <v>1.325</v>
      </c>
      <c r="EV17" s="9">
        <v>1.377</v>
      </c>
      <c r="EW17" s="9">
        <v>0.54900000000000004</v>
      </c>
      <c r="EX17" s="9">
        <v>0.82699999999999996</v>
      </c>
      <c r="EY17" s="9">
        <v>1.4179999999999999</v>
      </c>
      <c r="EZ17" s="9">
        <v>0.35099999999999998</v>
      </c>
      <c r="FA17" s="9">
        <v>1.0669999999999999</v>
      </c>
      <c r="FB17" s="9">
        <v>1.254</v>
      </c>
      <c r="FC17" s="9">
        <v>0.84699999999999998</v>
      </c>
      <c r="FD17" s="9">
        <v>0.40600000000000003</v>
      </c>
      <c r="FE17" s="9">
        <v>1.157</v>
      </c>
      <c r="FF17" s="9">
        <v>0.84699999999999998</v>
      </c>
      <c r="FG17" s="9">
        <v>0.309</v>
      </c>
      <c r="FH17" s="9">
        <v>9.7000000000000003E-2</v>
      </c>
      <c r="FI17" s="9">
        <v>0</v>
      </c>
      <c r="FJ17" s="9">
        <v>9.7000000000000003E-2</v>
      </c>
      <c r="FK17" s="9">
        <v>9.2100000000000009</v>
      </c>
      <c r="FL17" s="9">
        <v>4.2679999999999998</v>
      </c>
      <c r="FM17" s="9">
        <v>4.9420000000000002</v>
      </c>
      <c r="FN17" s="9">
        <v>9.1129999999999995</v>
      </c>
      <c r="FO17" s="9">
        <v>4.2679999999999998</v>
      </c>
      <c r="FP17" s="9">
        <v>4.8449999999999998</v>
      </c>
      <c r="FQ17" s="9">
        <v>3.2959999999999998</v>
      </c>
      <c r="FR17" s="9">
        <v>1.98</v>
      </c>
      <c r="FS17" s="9">
        <v>1.3160000000000001</v>
      </c>
      <c r="FT17" s="9">
        <v>2.4079999999999999</v>
      </c>
      <c r="FU17" s="9">
        <v>1.083</v>
      </c>
      <c r="FV17" s="9">
        <v>1.325</v>
      </c>
      <c r="FW17" s="9">
        <v>1.014</v>
      </c>
      <c r="FX17" s="9">
        <v>0.187</v>
      </c>
      <c r="FY17" s="9">
        <v>0.82699999999999996</v>
      </c>
      <c r="FZ17" s="9">
        <v>1.238</v>
      </c>
      <c r="GA17" s="9">
        <v>0.17100000000000001</v>
      </c>
      <c r="GB17" s="9">
        <v>1.0669999999999999</v>
      </c>
      <c r="GC17" s="9">
        <v>1.254</v>
      </c>
      <c r="GD17" s="9">
        <v>0.84699999999999998</v>
      </c>
      <c r="GE17" s="9">
        <v>0.40600000000000003</v>
      </c>
      <c r="GF17" s="9">
        <v>1.157</v>
      </c>
      <c r="GG17" s="9">
        <v>0.84699999999999998</v>
      </c>
      <c r="GH17" s="9">
        <v>0.309</v>
      </c>
      <c r="GI17" s="9">
        <v>9.7000000000000003E-2</v>
      </c>
      <c r="GJ17" s="9">
        <v>0</v>
      </c>
      <c r="GK17" s="9">
        <v>9.7000000000000003E-2</v>
      </c>
      <c r="GL17" s="9">
        <v>2.5790000000000002</v>
      </c>
      <c r="GM17" s="9">
        <v>1.5620000000000001</v>
      </c>
      <c r="GN17" s="9">
        <v>1.018</v>
      </c>
      <c r="GO17" s="9">
        <v>2.5790000000000002</v>
      </c>
      <c r="GP17" s="9">
        <v>1.5620000000000001</v>
      </c>
      <c r="GQ17" s="9">
        <v>1.018</v>
      </c>
      <c r="GR17" s="9">
        <v>0.96899999999999997</v>
      </c>
      <c r="GS17" s="9">
        <v>0.54200000000000004</v>
      </c>
      <c r="GT17" s="9">
        <v>0.42699999999999999</v>
      </c>
      <c r="GU17" s="9">
        <v>0.59499999999999997</v>
      </c>
      <c r="GV17" s="9">
        <v>0.42399999999999999</v>
      </c>
      <c r="GW17" s="9">
        <v>0.17100000000000001</v>
      </c>
      <c r="GX17" s="9">
        <v>0.60699999999999998</v>
      </c>
      <c r="GY17" s="9">
        <v>0.187</v>
      </c>
      <c r="GZ17" s="9">
        <v>0.42</v>
      </c>
      <c r="HA17" s="9">
        <v>0</v>
      </c>
      <c r="HB17" s="9">
        <v>0</v>
      </c>
      <c r="HC17" s="9">
        <v>0</v>
      </c>
      <c r="HD17" s="9">
        <v>0.40799999999999997</v>
      </c>
      <c r="HE17" s="9">
        <v>0.40799999999999997</v>
      </c>
      <c r="HF17" s="9">
        <v>0</v>
      </c>
      <c r="HG17" s="9">
        <v>0.40799999999999997</v>
      </c>
      <c r="HH17" s="9">
        <v>0.40799999999999997</v>
      </c>
      <c r="HI17" s="9">
        <v>0</v>
      </c>
      <c r="HJ17" s="9">
        <v>0</v>
      </c>
      <c r="HK17" s="9">
        <v>0</v>
      </c>
      <c r="HL17" s="9">
        <v>0</v>
      </c>
      <c r="HM17" s="9">
        <v>0.77200000000000002</v>
      </c>
      <c r="HN17" s="9">
        <v>0</v>
      </c>
      <c r="HO17" s="9">
        <v>0.77200000000000002</v>
      </c>
      <c r="HP17" s="9">
        <v>0.77200000000000002</v>
      </c>
      <c r="HQ17" s="9">
        <v>0</v>
      </c>
      <c r="HR17" s="9">
        <v>0.77200000000000002</v>
      </c>
      <c r="HS17" s="9">
        <v>0.23499999999999999</v>
      </c>
      <c r="HT17" s="9">
        <v>0</v>
      </c>
      <c r="HU17" s="9">
        <v>0.23499999999999999</v>
      </c>
      <c r="HV17" s="9">
        <v>0.34100000000000003</v>
      </c>
      <c r="HW17" s="9">
        <v>0</v>
      </c>
      <c r="HX17" s="9">
        <v>0.34100000000000003</v>
      </c>
      <c r="HY17" s="9">
        <v>0</v>
      </c>
      <c r="HZ17" s="9">
        <v>0</v>
      </c>
      <c r="IA17" s="9">
        <v>0</v>
      </c>
      <c r="IB17" s="9">
        <v>0.19700000000000001</v>
      </c>
      <c r="IC17" s="9">
        <v>0</v>
      </c>
      <c r="ID17" s="9">
        <v>0.19700000000000001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CB2A2-83F4-4436-9F39-DE278F2BA152}">
  <sheetPr>
    <pageSetUpPr fitToPage="1"/>
  </sheetPr>
  <dimension ref="A1:CY240"/>
  <sheetViews>
    <sheetView zoomScaleNormal="100" workbookViewId="0">
      <pane ySplit="12" topLeftCell="A13" activePane="bottomLeft" state="frozen"/>
      <selection activeCell="B6" sqref="B6:E6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3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0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1:30" ht="15.95" customHeight="1">
      <c r="A2" s="21"/>
      <c r="B2" s="32" t="s">
        <v>4872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  <c r="AA2" s="12"/>
      <c r="AB2" s="12"/>
      <c r="AC2" s="12"/>
      <c r="AD2" s="12"/>
    </row>
    <row r="3" spans="1:30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5.95" customHeight="1">
      <c r="A5" s="31"/>
      <c r="B5" s="102" t="str">
        <f>Contents!B5</f>
        <v>6228.0 Potential workers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  <c r="AA5" s="31"/>
      <c r="AB5" s="31"/>
      <c r="AC5" s="31"/>
      <c r="AD5" s="31"/>
    </row>
    <row r="6" spans="1:30" ht="15.95" customHeight="1">
      <c r="A6" s="31"/>
      <c r="B6" s="102" t="str">
        <f>Contents!B6</f>
        <v>Table 9. Main difficulty in finding work by age of unemployed persons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</row>
    <row r="7" spans="1:30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  <c r="AA7" s="31"/>
      <c r="AB7" s="31"/>
      <c r="AC7" s="31"/>
      <c r="AD7" s="31"/>
    </row>
    <row r="8" spans="1:30" ht="15.75" customHeight="1">
      <c r="A8" s="103" t="str">
        <f>Contents!C11</f>
        <v>Table 9.1 - Main difficulty in finding work by age of unemployed persons by state and territory, February 2021</v>
      </c>
      <c r="B8" s="103"/>
      <c r="C8" s="103"/>
      <c r="D8" s="103"/>
      <c r="E8" s="103"/>
      <c r="F8" s="103"/>
      <c r="G8" s="103"/>
      <c r="H8" s="103"/>
      <c r="I8" s="103"/>
      <c r="J8" s="35"/>
      <c r="K8" s="36"/>
      <c r="L8" s="36"/>
      <c r="M8" s="103"/>
      <c r="N8" s="103"/>
      <c r="O8" s="103"/>
      <c r="P8" s="103"/>
      <c r="Q8" s="103"/>
      <c r="R8" s="103"/>
      <c r="S8" s="103"/>
      <c r="T8" s="35"/>
      <c r="U8" s="36"/>
      <c r="V8" s="103"/>
      <c r="W8" s="103"/>
      <c r="X8" s="103"/>
      <c r="Y8" s="103"/>
      <c r="Z8" s="103"/>
      <c r="AA8" s="103"/>
      <c r="AB8" s="103"/>
      <c r="AC8" s="35"/>
      <c r="AD8" s="36"/>
    </row>
    <row r="9" spans="1:30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 spans="1:30" ht="15" customHeight="1">
      <c r="A10" s="37"/>
      <c r="B10" s="39" t="s">
        <v>4894</v>
      </c>
      <c r="C10" s="96" t="s">
        <v>4895</v>
      </c>
      <c r="D10" s="97"/>
      <c r="E10" s="98"/>
      <c r="F10" s="40"/>
      <c r="G10" s="40"/>
      <c r="H10" s="40"/>
      <c r="I10" s="40"/>
      <c r="J10" s="40"/>
      <c r="K10" s="40"/>
      <c r="L10" s="41"/>
      <c r="M10" s="99" t="s">
        <v>4896</v>
      </c>
      <c r="N10" s="100"/>
      <c r="O10" s="101"/>
      <c r="P10" s="42"/>
      <c r="Q10" s="42"/>
      <c r="R10" s="42"/>
      <c r="S10" s="42"/>
      <c r="T10" s="42"/>
      <c r="U10" s="42"/>
      <c r="V10" s="42"/>
      <c r="W10" s="42"/>
      <c r="X10" s="42"/>
    </row>
    <row r="11" spans="1:30" ht="60.75" customHeight="1">
      <c r="A11" s="37"/>
      <c r="B11" s="37"/>
      <c r="C11" s="43" t="s">
        <v>4897</v>
      </c>
      <c r="D11" s="43" t="s">
        <v>4898</v>
      </c>
      <c r="E11" s="43" t="s">
        <v>4899</v>
      </c>
      <c r="F11" s="43" t="s">
        <v>4900</v>
      </c>
      <c r="G11" s="44" t="s">
        <v>4901</v>
      </c>
      <c r="H11" s="43" t="s">
        <v>4902</v>
      </c>
      <c r="I11" s="43" t="s">
        <v>4903</v>
      </c>
      <c r="J11" s="45" t="s">
        <v>4904</v>
      </c>
      <c r="K11" s="45" t="s">
        <v>4905</v>
      </c>
      <c r="L11" s="46"/>
      <c r="M11" s="43" t="s">
        <v>4897</v>
      </c>
      <c r="N11" s="43" t="s">
        <v>4898</v>
      </c>
      <c r="O11" s="43" t="s">
        <v>4899</v>
      </c>
      <c r="P11" s="43" t="s">
        <v>4900</v>
      </c>
      <c r="Q11" s="44" t="s">
        <v>4901</v>
      </c>
      <c r="R11" s="43" t="s">
        <v>4902</v>
      </c>
      <c r="S11" s="43" t="s">
        <v>4903</v>
      </c>
      <c r="T11" s="45" t="s">
        <v>4904</v>
      </c>
      <c r="U11" s="45" t="s">
        <v>4905</v>
      </c>
      <c r="V11" s="38"/>
      <c r="W11" s="38"/>
      <c r="X11" s="38"/>
    </row>
    <row r="12" spans="1:30">
      <c r="A12" s="37"/>
      <c r="B12" s="37"/>
      <c r="C12" s="47" t="s">
        <v>4906</v>
      </c>
      <c r="D12" s="47" t="s">
        <v>4906</v>
      </c>
      <c r="E12" s="47" t="s">
        <v>4906</v>
      </c>
      <c r="F12" s="47" t="s">
        <v>4906</v>
      </c>
      <c r="G12" s="47" t="s">
        <v>4906</v>
      </c>
      <c r="H12" s="47" t="s">
        <v>4906</v>
      </c>
      <c r="I12" s="47" t="s">
        <v>4906</v>
      </c>
      <c r="J12" s="47" t="s">
        <v>4906</v>
      </c>
      <c r="K12" s="47" t="s">
        <v>4906</v>
      </c>
      <c r="L12" s="47"/>
      <c r="M12" s="47" t="s">
        <v>4906</v>
      </c>
      <c r="N12" s="47" t="s">
        <v>4906</v>
      </c>
      <c r="O12" s="47" t="s">
        <v>4906</v>
      </c>
      <c r="P12" s="47" t="s">
        <v>4906</v>
      </c>
      <c r="Q12" s="47" t="s">
        <v>4906</v>
      </c>
      <c r="R12" s="47" t="s">
        <v>4906</v>
      </c>
      <c r="S12" s="47" t="s">
        <v>4906</v>
      </c>
      <c r="T12" s="47" t="s">
        <v>4906</v>
      </c>
      <c r="U12" s="47" t="s">
        <v>4906</v>
      </c>
      <c r="V12" s="47"/>
      <c r="W12" s="47"/>
      <c r="X12" s="47"/>
    </row>
    <row r="13" spans="1:30">
      <c r="A13" s="48" t="s">
        <v>4907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49"/>
      <c r="N13" s="49"/>
      <c r="O13" s="49"/>
      <c r="P13" s="49"/>
      <c r="Q13" s="49"/>
      <c r="R13" s="49"/>
      <c r="S13" s="49"/>
      <c r="T13" s="49"/>
      <c r="U13" s="49"/>
    </row>
    <row r="14" spans="1:30">
      <c r="A14" s="51" t="s">
        <v>4908</v>
      </c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</row>
    <row r="15" spans="1:30">
      <c r="A15" s="52"/>
      <c r="B15" s="52" t="s">
        <v>4909</v>
      </c>
      <c r="C15" s="54" cm="1">
        <f t="array" ref="C15">INDEX($D$100:$CF$157,$C100,C$87)</f>
        <v>710.59100000000001</v>
      </c>
      <c r="D15" s="54" cm="1">
        <f t="array" ref="D15">INDEX($D$100:$CF$157,$C100,D$87)</f>
        <v>699.154</v>
      </c>
      <c r="E15" s="54" cm="1">
        <f t="array" ref="E15">INDEX($D$100:$CF$157,$C100,E$87)</f>
        <v>231.416</v>
      </c>
      <c r="F15" s="54" cm="1">
        <f t="array" ref="F15">INDEX($D$100:$CF$157,$C100,F$87)</f>
        <v>158.00200000000001</v>
      </c>
      <c r="G15" s="54" cm="1">
        <f t="array" ref="G15">INDEX($D$100:$CF$157,$C100,G$87)</f>
        <v>109.358</v>
      </c>
      <c r="H15" s="54" cm="1">
        <f t="array" ref="H15">INDEX($D$100:$CF$157,$C100,H$87)</f>
        <v>106.64100000000001</v>
      </c>
      <c r="I15" s="54" cm="1">
        <f t="array" ref="I15">INDEX($D$100:$CF$157,$C100,I$87)</f>
        <v>105.17400000000001</v>
      </c>
      <c r="J15" s="54" cm="1">
        <f t="array" ref="J15">INDEX($D$100:$CF$157,$C100,J$87)</f>
        <v>93.736999999999995</v>
      </c>
      <c r="K15" s="54" cm="1">
        <f t="array" ref="K15">INDEX($D$100:$CF$157,$C100,K$87)</f>
        <v>11.436</v>
      </c>
      <c r="L15" s="54"/>
      <c r="M15" s="19" t="str" cm="1">
        <f t="array" ref="M15">IF(HYPERLINK(TEXT("#"&amp;INDEX($D$168:$CF$225,$C168,C$87),),INDEX($D$168:$CF$225,$C168,C$87))=0,"",HYPERLINK(TEXT("#"&amp;INDEX($D$168:$CF$225,$C168,C$87),),INDEX($D$168:$CF$225,$C168,C$87)))</f>
        <v>A126230382K</v>
      </c>
      <c r="N15" s="19" t="str" cm="1">
        <f t="array" ref="N15">IF(HYPERLINK(TEXT("#"&amp;INDEX($D$168:$CF$225,$C168,D$87),),INDEX($D$168:$CF$225,$C168,D$87))=0,"",HYPERLINK(TEXT("#"&amp;INDEX($D$168:$CF$225,$C168,D$87),),INDEX($D$168:$CF$225,$C168,D$87)))</f>
        <v>A126230814C</v>
      </c>
      <c r="O15" s="19" t="str" cm="1">
        <f t="array" ref="O15">IF(HYPERLINK(TEXT("#"&amp;INDEX($D$168:$CF$225,$C168,E$87),),INDEX($D$168:$CF$225,$C168,E$87))=0,"",HYPERLINK(TEXT("#"&amp;INDEX($D$168:$CF$225,$C168,E$87),),INDEX($D$168:$CF$225,$C168,E$87)))</f>
        <v>A126230454K</v>
      </c>
      <c r="P15" s="19" t="str" cm="1">
        <f t="array" ref="P15">IF(HYPERLINK(TEXT("#"&amp;INDEX($D$168:$CF$225,$C168,F$87),),INDEX($D$168:$CF$225,$C168,F$87))=0,"",HYPERLINK(TEXT("#"&amp;INDEX($D$168:$CF$225,$C168,F$87),),INDEX($D$168:$CF$225,$C168,F$87)))</f>
        <v>A126230958R</v>
      </c>
      <c r="Q15" s="19" t="str" cm="1">
        <f t="array" ref="Q15">IF(HYPERLINK(TEXT("#"&amp;INDEX($D$168:$CF$225,$C168,G$87),),INDEX($D$168:$CF$225,$C168,G$87))=0,"",HYPERLINK(TEXT("#"&amp;INDEX($D$168:$CF$225,$C168,G$87),),INDEX($D$168:$CF$225,$C168,G$87)))</f>
        <v>A126230526K</v>
      </c>
      <c r="R15" s="19" t="str" cm="1">
        <f t="array" ref="R15">IF(HYPERLINK(TEXT("#"&amp;INDEX($D$168:$CF$225,$C168,H$87),),INDEX($D$168:$CF$225,$C168,H$87))=0,"",HYPERLINK(TEXT("#"&amp;INDEX($D$168:$CF$225,$C168,H$87),),INDEX($D$168:$CF$225,$C168,H$87)))</f>
        <v>A126230670C</v>
      </c>
      <c r="S15" s="19" t="str" cm="1">
        <f t="array" ref="S15">IF(HYPERLINK(TEXT("#"&amp;INDEX($D$168:$CF$225,$C168,I$87),),INDEX($D$168:$CF$225,$C168,I$87))=0,"",HYPERLINK(TEXT("#"&amp;INDEX($D$168:$CF$225,$C168,I$87),),INDEX($D$168:$CF$225,$C168,I$87)))</f>
        <v>A126230310X</v>
      </c>
      <c r="T15" s="19" t="str" cm="1">
        <f t="array" ref="T15">IF(HYPERLINK(TEXT("#"&amp;INDEX($D$168:$CF$225,$C168,J$87),),INDEX($D$168:$CF$225,$C168,J$87))=0,"",HYPERLINK(TEXT("#"&amp;INDEX($D$168:$CF$225,$C168,J$87),),INDEX($D$168:$CF$225,$C168,J$87)))</f>
        <v>A126231030X</v>
      </c>
      <c r="U15" s="19" t="str" cm="1">
        <f t="array" ref="U15">IF(HYPERLINK(TEXT("#"&amp;INDEX($D$168:$CF$225,$C168,K$87),),INDEX($D$168:$CF$225,$C168,K$87))=0,"",HYPERLINK(TEXT("#"&amp;INDEX($D$168:$CF$225,$C168,K$87),),INDEX($D$168:$CF$225,$C168,K$87)))</f>
        <v>A126230742C</v>
      </c>
    </row>
    <row r="16" spans="1:30">
      <c r="A16" s="52"/>
      <c r="B16" s="55" t="s">
        <v>4910</v>
      </c>
      <c r="C16" s="54" cm="1">
        <f t="array" ref="C16">INDEX($D$100:$CF$157,$C101,C$87)</f>
        <v>150.482</v>
      </c>
      <c r="D16" s="54" cm="1">
        <f t="array" ref="D16">INDEX($D$100:$CF$157,$C101,D$87)</f>
        <v>149.26400000000001</v>
      </c>
      <c r="E16" s="54" cm="1">
        <f t="array" ref="E16">INDEX($D$100:$CF$157,$C101,E$87)</f>
        <v>55.305999999999997</v>
      </c>
      <c r="F16" s="54" cm="1">
        <f t="array" ref="F16">INDEX($D$100:$CF$157,$C101,F$87)</f>
        <v>35.606999999999999</v>
      </c>
      <c r="G16" s="54" cm="1">
        <f t="array" ref="G16">INDEX($D$100:$CF$157,$C101,G$87)</f>
        <v>21.382000000000001</v>
      </c>
      <c r="H16" s="54" cm="1">
        <f t="array" ref="H16">INDEX($D$100:$CF$157,$C101,H$87)</f>
        <v>20.933</v>
      </c>
      <c r="I16" s="54" cm="1">
        <f t="array" ref="I16">INDEX($D$100:$CF$157,$C101,I$87)</f>
        <v>17.254000000000001</v>
      </c>
      <c r="J16" s="54" cm="1">
        <f t="array" ref="J16">INDEX($D$100:$CF$157,$C101,J$87)</f>
        <v>16.036999999999999</v>
      </c>
      <c r="K16" s="54" cm="1">
        <f t="array" ref="K16">INDEX($D$100:$CF$157,$C101,K$87)</f>
        <v>1.2170000000000001</v>
      </c>
      <c r="L16" s="54"/>
      <c r="M16" s="19" t="str" cm="1">
        <f t="array" ref="M16">IF(HYPERLINK(TEXT("#"&amp;INDEX($D$168:$CF$225,$C169,C$87),),INDEX($D$168:$CF$225,$C169,C$87))=0,"",HYPERLINK(TEXT("#"&amp;INDEX($D$168:$CF$225,$C169,C$87),),INDEX($D$168:$CF$225,$C169,C$87)))</f>
        <v>A126230350T</v>
      </c>
      <c r="N16" s="19" t="str" cm="1">
        <f t="array" ref="N16">IF(HYPERLINK(TEXT("#"&amp;INDEX($D$168:$CF$225,$C169,D$87),),INDEX($D$168:$CF$225,$C169,D$87))=0,"",HYPERLINK(TEXT("#"&amp;INDEX($D$168:$CF$225,$C169,D$87),),INDEX($D$168:$CF$225,$C169,D$87)))</f>
        <v>A126230782W</v>
      </c>
      <c r="O16" s="19" t="str" cm="1">
        <f t="array" ref="O16">IF(HYPERLINK(TEXT("#"&amp;INDEX($D$168:$CF$225,$C169,E$87),),INDEX($D$168:$CF$225,$C169,E$87))=0,"",HYPERLINK(TEXT("#"&amp;INDEX($D$168:$CF$225,$C169,E$87),),INDEX($D$168:$CF$225,$C169,E$87)))</f>
        <v>A126230422T</v>
      </c>
      <c r="P16" s="19" t="str" cm="1">
        <f t="array" ref="P16">IF(HYPERLINK(TEXT("#"&amp;INDEX($D$168:$CF$225,$C169,F$87),),INDEX($D$168:$CF$225,$C169,F$87))=0,"",HYPERLINK(TEXT("#"&amp;INDEX($D$168:$CF$225,$C169,F$87),),INDEX($D$168:$CF$225,$C169,F$87)))</f>
        <v>A126230926W</v>
      </c>
      <c r="Q16" s="19" t="str" cm="1">
        <f t="array" ref="Q16">IF(HYPERLINK(TEXT("#"&amp;INDEX($D$168:$CF$225,$C169,G$87),),INDEX($D$168:$CF$225,$C169,G$87))=0,"",HYPERLINK(TEXT("#"&amp;INDEX($D$168:$CF$225,$C169,G$87),),INDEX($D$168:$CF$225,$C169,G$87)))</f>
        <v>A126230494C</v>
      </c>
      <c r="R16" s="19" t="str" cm="1">
        <f t="array" ref="R16">IF(HYPERLINK(TEXT("#"&amp;INDEX($D$168:$CF$225,$C169,H$87),),INDEX($D$168:$CF$225,$C169,H$87))=0,"",HYPERLINK(TEXT("#"&amp;INDEX($D$168:$CF$225,$C169,H$87),),INDEX($D$168:$CF$225,$C169,H$87)))</f>
        <v>A126230638C</v>
      </c>
      <c r="S16" s="19" t="str" cm="1">
        <f t="array" ref="S16">IF(HYPERLINK(TEXT("#"&amp;INDEX($D$168:$CF$225,$C169,I$87),),INDEX($D$168:$CF$225,$C169,I$87))=0,"",HYPERLINK(TEXT("#"&amp;INDEX($D$168:$CF$225,$C169,I$87),),INDEX($D$168:$CF$225,$C169,I$87)))</f>
        <v>A126230278K</v>
      </c>
      <c r="T16" s="19" t="str" cm="1">
        <f t="array" ref="T16">IF(HYPERLINK(TEXT("#"&amp;INDEX($D$168:$CF$225,$C169,J$87),),INDEX($D$168:$CF$225,$C169,J$87))=0,"",HYPERLINK(TEXT("#"&amp;INDEX($D$168:$CF$225,$C169,J$87),),INDEX($D$168:$CF$225,$C169,J$87)))</f>
        <v>A126230998J</v>
      </c>
      <c r="U16" s="19" t="str" cm="1">
        <f t="array" ref="U16">IF(HYPERLINK(TEXT("#"&amp;INDEX($D$168:$CF$225,$C169,K$87),),INDEX($D$168:$CF$225,$C169,K$87))=0,"",HYPERLINK(TEXT("#"&amp;INDEX($D$168:$CF$225,$C169,K$87),),INDEX($D$168:$CF$225,$C169,K$87)))</f>
        <v>A126230710K</v>
      </c>
    </row>
    <row r="17" spans="1:24">
      <c r="A17" s="52"/>
      <c r="B17" s="55" t="s">
        <v>4911</v>
      </c>
      <c r="C17" s="54" cm="1">
        <f t="array" ref="C17">INDEX($D$100:$CF$157,$C102,C$87)</f>
        <v>49.899000000000001</v>
      </c>
      <c r="D17" s="54" cm="1">
        <f t="array" ref="D17">INDEX($D$100:$CF$157,$C102,D$87)</f>
        <v>49.899000000000001</v>
      </c>
      <c r="E17" s="54" cm="1">
        <f t="array" ref="E17">INDEX($D$100:$CF$157,$C102,E$87)</f>
        <v>21.742999999999999</v>
      </c>
      <c r="F17" s="54" cm="1">
        <f t="array" ref="F17">INDEX($D$100:$CF$157,$C102,F$87)</f>
        <v>11.340999999999999</v>
      </c>
      <c r="G17" s="54" cm="1">
        <f t="array" ref="G17">INDEX($D$100:$CF$157,$C102,G$87)</f>
        <v>5.9180000000000001</v>
      </c>
      <c r="H17" s="54" cm="1">
        <f t="array" ref="H17">INDEX($D$100:$CF$157,$C102,H$87)</f>
        <v>7.3760000000000003</v>
      </c>
      <c r="I17" s="54" cm="1">
        <f t="array" ref="I17">INDEX($D$100:$CF$157,$C102,I$87)</f>
        <v>3.52</v>
      </c>
      <c r="J17" s="54" cm="1">
        <f t="array" ref="J17">INDEX($D$100:$CF$157,$C102,J$87)</f>
        <v>3.52</v>
      </c>
      <c r="K17" s="54" cm="1">
        <f t="array" ref="K17">INDEX($D$100:$CF$157,$C102,K$87)</f>
        <v>0</v>
      </c>
      <c r="L17" s="54"/>
      <c r="M17" s="19" t="str" cm="1">
        <f t="array" ref="M17">IF(HYPERLINK(TEXT("#"&amp;INDEX($D$168:$CF$225,$C170,C$87),),INDEX($D$168:$CF$225,$C170,C$87))=0,"",HYPERLINK(TEXT("#"&amp;INDEX($D$168:$CF$225,$C170,C$87),),INDEX($D$168:$CF$225,$C170,C$87)))</f>
        <v>A126230386V</v>
      </c>
      <c r="N17" s="19" t="str" cm="1">
        <f t="array" ref="N17">IF(HYPERLINK(TEXT("#"&amp;INDEX($D$168:$CF$225,$C170,D$87),),INDEX($D$168:$CF$225,$C170,D$87))=0,"",HYPERLINK(TEXT("#"&amp;INDEX($D$168:$CF$225,$C170,D$87),),INDEX($D$168:$CF$225,$C170,D$87)))</f>
        <v>A126230818L</v>
      </c>
      <c r="O17" s="19" t="str" cm="1">
        <f t="array" ref="O17">IF(HYPERLINK(TEXT("#"&amp;INDEX($D$168:$CF$225,$C170,E$87),),INDEX($D$168:$CF$225,$C170,E$87))=0,"",HYPERLINK(TEXT("#"&amp;INDEX($D$168:$CF$225,$C170,E$87),),INDEX($D$168:$CF$225,$C170,E$87)))</f>
        <v>A126230458V</v>
      </c>
      <c r="P17" s="19" t="str" cm="1">
        <f t="array" ref="P17">IF(HYPERLINK(TEXT("#"&amp;INDEX($D$168:$CF$225,$C170,F$87),),INDEX($D$168:$CF$225,$C170,F$87))=0,"",HYPERLINK(TEXT("#"&amp;INDEX($D$168:$CF$225,$C170,F$87),),INDEX($D$168:$CF$225,$C170,F$87)))</f>
        <v>A126230962F</v>
      </c>
      <c r="Q17" s="19" t="str" cm="1">
        <f t="array" ref="Q17">IF(HYPERLINK(TEXT("#"&amp;INDEX($D$168:$CF$225,$C170,G$87),),INDEX($D$168:$CF$225,$C170,G$87))=0,"",HYPERLINK(TEXT("#"&amp;INDEX($D$168:$CF$225,$C170,G$87),),INDEX($D$168:$CF$225,$C170,G$87)))</f>
        <v>A126230530A</v>
      </c>
      <c r="R17" s="19" t="str" cm="1">
        <f t="array" ref="R17">IF(HYPERLINK(TEXT("#"&amp;INDEX($D$168:$CF$225,$C170,H$87),),INDEX($D$168:$CF$225,$C170,H$87))=0,"",HYPERLINK(TEXT("#"&amp;INDEX($D$168:$CF$225,$C170,H$87),),INDEX($D$168:$CF$225,$C170,H$87)))</f>
        <v>A126230674L</v>
      </c>
      <c r="S17" s="19" t="str" cm="1">
        <f t="array" ref="S17">IF(HYPERLINK(TEXT("#"&amp;INDEX($D$168:$CF$225,$C170,I$87),),INDEX($D$168:$CF$225,$C170,I$87))=0,"",HYPERLINK(TEXT("#"&amp;INDEX($D$168:$CF$225,$C170,I$87),),INDEX($D$168:$CF$225,$C170,I$87)))</f>
        <v>A126230314J</v>
      </c>
      <c r="T17" s="19" t="str" cm="1">
        <f t="array" ref="T17">IF(HYPERLINK(TEXT("#"&amp;INDEX($D$168:$CF$225,$C170,J$87),),INDEX($D$168:$CF$225,$C170,J$87))=0,"",HYPERLINK(TEXT("#"&amp;INDEX($D$168:$CF$225,$C170,J$87),),INDEX($D$168:$CF$225,$C170,J$87)))</f>
        <v>A126231034J</v>
      </c>
      <c r="U17" s="19" t="str" cm="1">
        <f t="array" ref="U17">IF(HYPERLINK(TEXT("#"&amp;INDEX($D$168:$CF$225,$C170,K$87),),INDEX($D$168:$CF$225,$C170,K$87))=0,"",HYPERLINK(TEXT("#"&amp;INDEX($D$168:$CF$225,$C170,K$87),),INDEX($D$168:$CF$225,$C170,K$87)))</f>
        <v>A126230746L</v>
      </c>
    </row>
    <row r="18" spans="1:24">
      <c r="A18" s="52"/>
      <c r="B18" s="55" t="s">
        <v>4912</v>
      </c>
      <c r="C18" s="54" cm="1">
        <f t="array" ref="C18">INDEX($D$100:$CF$157,$C103,C$87)</f>
        <v>46.01</v>
      </c>
      <c r="D18" s="54" cm="1">
        <f t="array" ref="D18">INDEX($D$100:$CF$157,$C103,D$87)</f>
        <v>40.781999999999996</v>
      </c>
      <c r="E18" s="54" cm="1">
        <f t="array" ref="E18">INDEX($D$100:$CF$157,$C103,E$87)</f>
        <v>8.093</v>
      </c>
      <c r="F18" s="54" cm="1">
        <f t="array" ref="F18">INDEX($D$100:$CF$157,$C103,F$87)</f>
        <v>1.4</v>
      </c>
      <c r="G18" s="54" cm="1">
        <f t="array" ref="G18">INDEX($D$100:$CF$157,$C103,G$87)</f>
        <v>1.782</v>
      </c>
      <c r="H18" s="54" cm="1">
        <f t="array" ref="H18">INDEX($D$100:$CF$157,$C103,H$87)</f>
        <v>5.6959999999999997</v>
      </c>
      <c r="I18" s="54" cm="1">
        <f t="array" ref="I18">INDEX($D$100:$CF$157,$C103,I$87)</f>
        <v>29.039000000000001</v>
      </c>
      <c r="J18" s="54" cm="1">
        <f t="array" ref="J18">INDEX($D$100:$CF$157,$C103,J$87)</f>
        <v>23.811</v>
      </c>
      <c r="K18" s="54" cm="1">
        <f t="array" ref="K18">INDEX($D$100:$CF$157,$C103,K$87)</f>
        <v>5.2279999999999998</v>
      </c>
      <c r="L18" s="54"/>
      <c r="M18" s="19" t="str" cm="1">
        <f t="array" ref="M18">IF(HYPERLINK(TEXT("#"&amp;INDEX($D$168:$CF$225,$C171,C$87),),INDEX($D$168:$CF$225,$C171,C$87))=0,"",HYPERLINK(TEXT("#"&amp;INDEX($D$168:$CF$225,$C171,C$87),),INDEX($D$168:$CF$225,$C171,C$87)))</f>
        <v>A126230390K</v>
      </c>
      <c r="N18" s="19" t="str" cm="1">
        <f t="array" ref="N18">IF(HYPERLINK(TEXT("#"&amp;INDEX($D$168:$CF$225,$C171,D$87),),INDEX($D$168:$CF$225,$C171,D$87))=0,"",HYPERLINK(TEXT("#"&amp;INDEX($D$168:$CF$225,$C171,D$87),),INDEX($D$168:$CF$225,$C171,D$87)))</f>
        <v>A126230822C</v>
      </c>
      <c r="O18" s="19" t="str" cm="1">
        <f t="array" ref="O18">IF(HYPERLINK(TEXT("#"&amp;INDEX($D$168:$CF$225,$C171,E$87),),INDEX($D$168:$CF$225,$C171,E$87))=0,"",HYPERLINK(TEXT("#"&amp;INDEX($D$168:$CF$225,$C171,E$87),),INDEX($D$168:$CF$225,$C171,E$87)))</f>
        <v>A126230462K</v>
      </c>
      <c r="P18" s="19" t="str" cm="1">
        <f t="array" ref="P18">IF(HYPERLINK(TEXT("#"&amp;INDEX($D$168:$CF$225,$C171,F$87),),INDEX($D$168:$CF$225,$C171,F$87))=0,"",HYPERLINK(TEXT("#"&amp;INDEX($D$168:$CF$225,$C171,F$87),),INDEX($D$168:$CF$225,$C171,F$87)))</f>
        <v>A126230966R</v>
      </c>
      <c r="Q18" s="19" t="str" cm="1">
        <f t="array" ref="Q18">IF(HYPERLINK(TEXT("#"&amp;INDEX($D$168:$CF$225,$C171,G$87),),INDEX($D$168:$CF$225,$C171,G$87))=0,"",HYPERLINK(TEXT("#"&amp;INDEX($D$168:$CF$225,$C171,G$87),),INDEX($D$168:$CF$225,$C171,G$87)))</f>
        <v>A126230534K</v>
      </c>
      <c r="R18" s="19" t="str" cm="1">
        <f t="array" ref="R18">IF(HYPERLINK(TEXT("#"&amp;INDEX($D$168:$CF$225,$C171,H$87),),INDEX($D$168:$CF$225,$C171,H$87))=0,"",HYPERLINK(TEXT("#"&amp;INDEX($D$168:$CF$225,$C171,H$87),),INDEX($D$168:$CF$225,$C171,H$87)))</f>
        <v>A126230678W</v>
      </c>
      <c r="S18" s="19" t="str" cm="1">
        <f t="array" ref="S18">IF(HYPERLINK(TEXT("#"&amp;INDEX($D$168:$CF$225,$C171,I$87),),INDEX($D$168:$CF$225,$C171,I$87))=0,"",HYPERLINK(TEXT("#"&amp;INDEX($D$168:$CF$225,$C171,I$87),),INDEX($D$168:$CF$225,$C171,I$87)))</f>
        <v>A126230318T</v>
      </c>
      <c r="T18" s="19" t="str" cm="1">
        <f t="array" ref="T18">IF(HYPERLINK(TEXT("#"&amp;INDEX($D$168:$CF$225,$C171,J$87),),INDEX($D$168:$CF$225,$C171,J$87))=0,"",HYPERLINK(TEXT("#"&amp;INDEX($D$168:$CF$225,$C171,J$87),),INDEX($D$168:$CF$225,$C171,J$87)))</f>
        <v>A126231038T</v>
      </c>
      <c r="U18" s="19" t="str" cm="1">
        <f t="array" ref="U18">IF(HYPERLINK(TEXT("#"&amp;INDEX($D$168:$CF$225,$C171,K$87),),INDEX($D$168:$CF$225,$C171,K$87))=0,"",HYPERLINK(TEXT("#"&amp;INDEX($D$168:$CF$225,$C171,K$87),),INDEX($D$168:$CF$225,$C171,K$87)))</f>
        <v>A126230750C</v>
      </c>
    </row>
    <row r="19" spans="1:24">
      <c r="A19" s="52"/>
      <c r="B19" s="56" t="s">
        <v>4913</v>
      </c>
      <c r="C19" s="54" cm="1">
        <f t="array" ref="C19">INDEX($D$100:$CF$157,$C104,C$87)</f>
        <v>7.5789999999999997</v>
      </c>
      <c r="D19" s="54" cm="1">
        <f t="array" ref="D19">INDEX($D$100:$CF$157,$C104,D$87)</f>
        <v>7.5789999999999997</v>
      </c>
      <c r="E19" s="54" cm="1">
        <f t="array" ref="E19">INDEX($D$100:$CF$157,$C104,E$87)</f>
        <v>7.5789999999999997</v>
      </c>
      <c r="F19" s="54" cm="1">
        <f t="array" ref="F19">INDEX($D$100:$CF$157,$C104,F$87)</f>
        <v>0</v>
      </c>
      <c r="G19" s="54" cm="1">
        <f t="array" ref="G19">INDEX($D$100:$CF$157,$C104,G$87)</f>
        <v>0</v>
      </c>
      <c r="H19" s="54" cm="1">
        <f t="array" ref="H19">INDEX($D$100:$CF$157,$C104,H$87)</f>
        <v>0</v>
      </c>
      <c r="I19" s="54" cm="1">
        <f t="array" ref="I19">INDEX($D$100:$CF$157,$C104,I$87)</f>
        <v>0</v>
      </c>
      <c r="J19" s="54" cm="1">
        <f t="array" ref="J19">INDEX($D$100:$CF$157,$C104,J$87)</f>
        <v>0</v>
      </c>
      <c r="K19" s="54" cm="1">
        <f t="array" ref="K19">INDEX($D$100:$CF$157,$C104,K$87)</f>
        <v>0</v>
      </c>
      <c r="L19" s="54"/>
      <c r="M19" s="19" t="str" cm="1">
        <f t="array" ref="M19">IF(HYPERLINK(TEXT("#"&amp;INDEX($D$168:$CF$225,$C172,C$87),),INDEX($D$168:$CF$225,$C172,C$87))=0,"",HYPERLINK(TEXT("#"&amp;INDEX($D$168:$CF$225,$C172,C$87),),INDEX($D$168:$CF$225,$C172,C$87)))</f>
        <v>A126230354A</v>
      </c>
      <c r="N19" s="19" t="str" cm="1">
        <f t="array" ref="N19">IF(HYPERLINK(TEXT("#"&amp;INDEX($D$168:$CF$225,$C172,D$87),),INDEX($D$168:$CF$225,$C172,D$87))=0,"",HYPERLINK(TEXT("#"&amp;INDEX($D$168:$CF$225,$C172,D$87),),INDEX($D$168:$CF$225,$C172,D$87)))</f>
        <v>A126230786F</v>
      </c>
      <c r="O19" s="19" t="str" cm="1">
        <f t="array" ref="O19">IF(HYPERLINK(TEXT("#"&amp;INDEX($D$168:$CF$225,$C172,E$87),),INDEX($D$168:$CF$225,$C172,E$87))=0,"",HYPERLINK(TEXT("#"&amp;INDEX($D$168:$CF$225,$C172,E$87),),INDEX($D$168:$CF$225,$C172,E$87)))</f>
        <v>A126230426A</v>
      </c>
      <c r="P19" s="19" t="str" cm="1">
        <f t="array" ref="P19">IF(HYPERLINK(TEXT("#"&amp;INDEX($D$168:$CF$225,$C172,F$87),),INDEX($D$168:$CF$225,$C172,F$87))=0,"",HYPERLINK(TEXT("#"&amp;INDEX($D$168:$CF$225,$C172,F$87),),INDEX($D$168:$CF$225,$C172,F$87)))</f>
        <v>A126230930L</v>
      </c>
      <c r="Q19" s="19" t="str" cm="1">
        <f t="array" ref="Q19">IF(HYPERLINK(TEXT("#"&amp;INDEX($D$168:$CF$225,$C172,G$87),),INDEX($D$168:$CF$225,$C172,G$87))=0,"",HYPERLINK(TEXT("#"&amp;INDEX($D$168:$CF$225,$C172,G$87),),INDEX($D$168:$CF$225,$C172,G$87)))</f>
        <v>A126230498L</v>
      </c>
      <c r="R19" s="19" t="str" cm="1">
        <f t="array" ref="R19">IF(HYPERLINK(TEXT("#"&amp;INDEX($D$168:$CF$225,$C172,H$87),),INDEX($D$168:$CF$225,$C172,H$87))=0,"",HYPERLINK(TEXT("#"&amp;INDEX($D$168:$CF$225,$C172,H$87),),INDEX($D$168:$CF$225,$C172,H$87)))</f>
        <v>A126230642V</v>
      </c>
      <c r="S19" s="19" t="str" cm="1">
        <f t="array" ref="S19">IF(HYPERLINK(TEXT("#"&amp;INDEX($D$168:$CF$225,$C172,I$87),),INDEX($D$168:$CF$225,$C172,I$87))=0,"",HYPERLINK(TEXT("#"&amp;INDEX($D$168:$CF$225,$C172,I$87),),INDEX($D$168:$CF$225,$C172,I$87)))</f>
        <v>A126230282A</v>
      </c>
      <c r="T19" s="19" t="str" cm="1">
        <f t="array" ref="T19">IF(HYPERLINK(TEXT("#"&amp;INDEX($D$168:$CF$225,$C172,J$87),),INDEX($D$168:$CF$225,$C172,J$87))=0,"",HYPERLINK(TEXT("#"&amp;INDEX($D$168:$CF$225,$C172,J$87),),INDEX($D$168:$CF$225,$C172,J$87)))</f>
        <v>A126231002R</v>
      </c>
      <c r="U19" s="19" t="str" cm="1">
        <f t="array" ref="U19">IF(HYPERLINK(TEXT("#"&amp;INDEX($D$168:$CF$225,$C172,K$87),),INDEX($D$168:$CF$225,$C172,K$87))=0,"",HYPERLINK(TEXT("#"&amp;INDEX($D$168:$CF$225,$C172,K$87),),INDEX($D$168:$CF$225,$C172,K$87)))</f>
        <v>A126230714V</v>
      </c>
    </row>
    <row r="20" spans="1:24">
      <c r="A20" s="52"/>
      <c r="B20" s="56" t="s">
        <v>4914</v>
      </c>
      <c r="C20" s="54" cm="1">
        <f t="array" ref="C20">INDEX($D$100:$CF$157,$C105,C$87)</f>
        <v>38.430999999999997</v>
      </c>
      <c r="D20" s="54" cm="1">
        <f t="array" ref="D20">INDEX($D$100:$CF$157,$C105,D$87)</f>
        <v>33.203000000000003</v>
      </c>
      <c r="E20" s="54" cm="1">
        <f t="array" ref="E20">INDEX($D$100:$CF$157,$C105,E$87)</f>
        <v>0.51400000000000001</v>
      </c>
      <c r="F20" s="54" cm="1">
        <f t="array" ref="F20">INDEX($D$100:$CF$157,$C105,F$87)</f>
        <v>1.4</v>
      </c>
      <c r="G20" s="54" cm="1">
        <f t="array" ref="G20">INDEX($D$100:$CF$157,$C105,G$87)</f>
        <v>1.782</v>
      </c>
      <c r="H20" s="54" cm="1">
        <f t="array" ref="H20">INDEX($D$100:$CF$157,$C105,H$87)</f>
        <v>5.6959999999999997</v>
      </c>
      <c r="I20" s="54" cm="1">
        <f t="array" ref="I20">INDEX($D$100:$CF$157,$C105,I$87)</f>
        <v>29.039000000000001</v>
      </c>
      <c r="J20" s="54" cm="1">
        <f t="array" ref="J20">INDEX($D$100:$CF$157,$C105,J$87)</f>
        <v>23.811</v>
      </c>
      <c r="K20" s="54" cm="1">
        <f t="array" ref="K20">INDEX($D$100:$CF$157,$C105,K$87)</f>
        <v>5.2279999999999998</v>
      </c>
      <c r="L20" s="54"/>
      <c r="M20" s="19" t="str" cm="1">
        <f t="array" ref="M20">IF(HYPERLINK(TEXT("#"&amp;INDEX($D$168:$CF$225,$C173,C$87),),INDEX($D$168:$CF$225,$C173,C$87))=0,"",HYPERLINK(TEXT("#"&amp;INDEX($D$168:$CF$225,$C173,C$87),),INDEX($D$168:$CF$225,$C173,C$87)))</f>
        <v>A126230358K</v>
      </c>
      <c r="N20" s="19" t="str" cm="1">
        <f t="array" ref="N20">IF(HYPERLINK(TEXT("#"&amp;INDEX($D$168:$CF$225,$C173,D$87),),INDEX($D$168:$CF$225,$C173,D$87))=0,"",HYPERLINK(TEXT("#"&amp;INDEX($D$168:$CF$225,$C173,D$87),),INDEX($D$168:$CF$225,$C173,D$87)))</f>
        <v>A126230790W</v>
      </c>
      <c r="O20" s="19" t="str" cm="1">
        <f t="array" ref="O20">IF(HYPERLINK(TEXT("#"&amp;INDEX($D$168:$CF$225,$C173,E$87),),INDEX($D$168:$CF$225,$C173,E$87))=0,"",HYPERLINK(TEXT("#"&amp;INDEX($D$168:$CF$225,$C173,E$87),),INDEX($D$168:$CF$225,$C173,E$87)))</f>
        <v>A126230430T</v>
      </c>
      <c r="P20" s="19" t="str" cm="1">
        <f t="array" ref="P20">IF(HYPERLINK(TEXT("#"&amp;INDEX($D$168:$CF$225,$C173,F$87),),INDEX($D$168:$CF$225,$C173,F$87))=0,"",HYPERLINK(TEXT("#"&amp;INDEX($D$168:$CF$225,$C173,F$87),),INDEX($D$168:$CF$225,$C173,F$87)))</f>
        <v>A126230934W</v>
      </c>
      <c r="Q20" s="19" t="str" cm="1">
        <f t="array" ref="Q20">IF(HYPERLINK(TEXT("#"&amp;INDEX($D$168:$CF$225,$C173,G$87),),INDEX($D$168:$CF$225,$C173,G$87))=0,"",HYPERLINK(TEXT("#"&amp;INDEX($D$168:$CF$225,$C173,G$87),),INDEX($D$168:$CF$225,$C173,G$87)))</f>
        <v>A126230502T</v>
      </c>
      <c r="R20" s="19" t="str" cm="1">
        <f t="array" ref="R20">IF(HYPERLINK(TEXT("#"&amp;INDEX($D$168:$CF$225,$C173,H$87),),INDEX($D$168:$CF$225,$C173,H$87))=0,"",HYPERLINK(TEXT("#"&amp;INDEX($D$168:$CF$225,$C173,H$87),),INDEX($D$168:$CF$225,$C173,H$87)))</f>
        <v>A126230646C</v>
      </c>
      <c r="S20" s="19" t="str" cm="1">
        <f t="array" ref="S20">IF(HYPERLINK(TEXT("#"&amp;INDEX($D$168:$CF$225,$C173,I$87),),INDEX($D$168:$CF$225,$C173,I$87))=0,"",HYPERLINK(TEXT("#"&amp;INDEX($D$168:$CF$225,$C173,I$87),),INDEX($D$168:$CF$225,$C173,I$87)))</f>
        <v>A126230286K</v>
      </c>
      <c r="T20" s="19" t="str" cm="1">
        <f t="array" ref="T20">IF(HYPERLINK(TEXT("#"&amp;INDEX($D$168:$CF$225,$C173,J$87),),INDEX($D$168:$CF$225,$C173,J$87))=0,"",HYPERLINK(TEXT("#"&amp;INDEX($D$168:$CF$225,$C173,J$87),),INDEX($D$168:$CF$225,$C173,J$87)))</f>
        <v>A126231006X</v>
      </c>
      <c r="U20" s="19" t="str" cm="1">
        <f t="array" ref="U20">IF(HYPERLINK(TEXT("#"&amp;INDEX($D$168:$CF$225,$C173,K$87),),INDEX($D$168:$CF$225,$C173,K$87))=0,"",HYPERLINK(TEXT("#"&amp;INDEX($D$168:$CF$225,$C173,K$87),),INDEX($D$168:$CF$225,$C173,K$87)))</f>
        <v>A126230718C</v>
      </c>
    </row>
    <row r="21" spans="1:24">
      <c r="A21" s="52"/>
      <c r="B21" s="55" t="s">
        <v>4915</v>
      </c>
      <c r="C21" s="54" cm="1">
        <f t="array" ref="C21">INDEX($D$100:$CF$157,$C106,C$87)</f>
        <v>102.544</v>
      </c>
      <c r="D21" s="54" cm="1">
        <f t="array" ref="D21">INDEX($D$100:$CF$157,$C106,D$87)</f>
        <v>102.246</v>
      </c>
      <c r="E21" s="54" cm="1">
        <f t="array" ref="E21">INDEX($D$100:$CF$157,$C106,E$87)</f>
        <v>53.119</v>
      </c>
      <c r="F21" s="54" cm="1">
        <f t="array" ref="F21">INDEX($D$100:$CF$157,$C106,F$87)</f>
        <v>26.721</v>
      </c>
      <c r="G21" s="54" cm="1">
        <f t="array" ref="G21">INDEX($D$100:$CF$157,$C106,G$87)</f>
        <v>12.648999999999999</v>
      </c>
      <c r="H21" s="54" cm="1">
        <f t="array" ref="H21">INDEX($D$100:$CF$157,$C106,H$87)</f>
        <v>6.077</v>
      </c>
      <c r="I21" s="54" cm="1">
        <f t="array" ref="I21">INDEX($D$100:$CF$157,$C106,I$87)</f>
        <v>3.9780000000000002</v>
      </c>
      <c r="J21" s="54" cm="1">
        <f t="array" ref="J21">INDEX($D$100:$CF$157,$C106,J$87)</f>
        <v>3.68</v>
      </c>
      <c r="K21" s="54" cm="1">
        <f t="array" ref="K21">INDEX($D$100:$CF$157,$C106,K$87)</f>
        <v>0.29799999999999999</v>
      </c>
      <c r="L21" s="54"/>
      <c r="M21" s="19" t="str" cm="1">
        <f t="array" ref="M21">IF(HYPERLINK(TEXT("#"&amp;INDEX($D$168:$CF$225,$C174,C$87),),INDEX($D$168:$CF$225,$C174,C$87))=0,"",HYPERLINK(TEXT("#"&amp;INDEX($D$168:$CF$225,$C174,C$87),),INDEX($D$168:$CF$225,$C174,C$87)))</f>
        <v>A126230374K</v>
      </c>
      <c r="N21" s="19" t="str" cm="1">
        <f t="array" ref="N21">IF(HYPERLINK(TEXT("#"&amp;INDEX($D$168:$CF$225,$C174,D$87),),INDEX($D$168:$CF$225,$C174,D$87))=0,"",HYPERLINK(TEXT("#"&amp;INDEX($D$168:$CF$225,$C174,D$87),),INDEX($D$168:$CF$225,$C174,D$87)))</f>
        <v>A126230806C</v>
      </c>
      <c r="O21" s="19" t="str" cm="1">
        <f t="array" ref="O21">IF(HYPERLINK(TEXT("#"&amp;INDEX($D$168:$CF$225,$C174,E$87),),INDEX($D$168:$CF$225,$C174,E$87))=0,"",HYPERLINK(TEXT("#"&amp;INDEX($D$168:$CF$225,$C174,E$87),),INDEX($D$168:$CF$225,$C174,E$87)))</f>
        <v>A126230446K</v>
      </c>
      <c r="P21" s="19" t="str" cm="1">
        <f t="array" ref="P21">IF(HYPERLINK(TEXT("#"&amp;INDEX($D$168:$CF$225,$C174,F$87),),INDEX($D$168:$CF$225,$C174,F$87))=0,"",HYPERLINK(TEXT("#"&amp;INDEX($D$168:$CF$225,$C174,F$87),),INDEX($D$168:$CF$225,$C174,F$87)))</f>
        <v>A126230950W</v>
      </c>
      <c r="Q21" s="19" t="str" cm="1">
        <f t="array" ref="Q21">IF(HYPERLINK(TEXT("#"&amp;INDEX($D$168:$CF$225,$C174,G$87),),INDEX($D$168:$CF$225,$C174,G$87))=0,"",HYPERLINK(TEXT("#"&amp;INDEX($D$168:$CF$225,$C174,G$87),),INDEX($D$168:$CF$225,$C174,G$87)))</f>
        <v>A126230518K</v>
      </c>
      <c r="R21" s="19" t="str" cm="1">
        <f t="array" ref="R21">IF(HYPERLINK(TEXT("#"&amp;INDEX($D$168:$CF$225,$C174,H$87),),INDEX($D$168:$CF$225,$C174,H$87))=0,"",HYPERLINK(TEXT("#"&amp;INDEX($D$168:$CF$225,$C174,H$87),),INDEX($D$168:$CF$225,$C174,H$87)))</f>
        <v>A126230662C</v>
      </c>
      <c r="S21" s="19" t="str" cm="1">
        <f t="array" ref="S21">IF(HYPERLINK(TEXT("#"&amp;INDEX($D$168:$CF$225,$C174,I$87),),INDEX($D$168:$CF$225,$C174,I$87))=0,"",HYPERLINK(TEXT("#"&amp;INDEX($D$168:$CF$225,$C174,I$87),),INDEX($D$168:$CF$225,$C174,I$87)))</f>
        <v>A126230302X</v>
      </c>
      <c r="T21" s="19" t="str" cm="1">
        <f t="array" ref="T21">IF(HYPERLINK(TEXT("#"&amp;INDEX($D$168:$CF$225,$C174,J$87),),INDEX($D$168:$CF$225,$C174,J$87))=0,"",HYPERLINK(TEXT("#"&amp;INDEX($D$168:$CF$225,$C174,J$87),),INDEX($D$168:$CF$225,$C174,J$87)))</f>
        <v>A126231022X</v>
      </c>
      <c r="U21" s="19" t="str" cm="1">
        <f t="array" ref="U21">IF(HYPERLINK(TEXT("#"&amp;INDEX($D$168:$CF$225,$C174,K$87),),INDEX($D$168:$CF$225,$C174,K$87))=0,"",HYPERLINK(TEXT("#"&amp;INDEX($D$168:$CF$225,$C174,K$87),),INDEX($D$168:$CF$225,$C174,K$87)))</f>
        <v>A126230734C</v>
      </c>
    </row>
    <row r="22" spans="1:24">
      <c r="A22" s="52"/>
      <c r="B22" s="55" t="s">
        <v>4916</v>
      </c>
      <c r="C22" s="54" cm="1">
        <f t="array" ref="C22">INDEX($D$100:$CF$157,$C107,C$87)</f>
        <v>37.107999999999997</v>
      </c>
      <c r="D22" s="54" cm="1">
        <f t="array" ref="D22">INDEX($D$100:$CF$157,$C107,D$87)</f>
        <v>36.343000000000004</v>
      </c>
      <c r="E22" s="54" cm="1">
        <f t="array" ref="E22">INDEX($D$100:$CF$157,$C107,E$87)</f>
        <v>11.952</v>
      </c>
      <c r="F22" s="54" cm="1">
        <f t="array" ref="F22">INDEX($D$100:$CF$157,$C107,F$87)</f>
        <v>7.5720000000000001</v>
      </c>
      <c r="G22" s="54" cm="1">
        <f t="array" ref="G22">INDEX($D$100:$CF$157,$C107,G$87)</f>
        <v>6.3390000000000004</v>
      </c>
      <c r="H22" s="54" cm="1">
        <f t="array" ref="H22">INDEX($D$100:$CF$157,$C107,H$87)</f>
        <v>6.3289999999999997</v>
      </c>
      <c r="I22" s="54" cm="1">
        <f t="array" ref="I22">INDEX($D$100:$CF$157,$C107,I$87)</f>
        <v>4.9169999999999998</v>
      </c>
      <c r="J22" s="54" cm="1">
        <f t="array" ref="J22">INDEX($D$100:$CF$157,$C107,J$87)</f>
        <v>4.1520000000000001</v>
      </c>
      <c r="K22" s="54" cm="1">
        <f t="array" ref="K22">INDEX($D$100:$CF$157,$C107,K$87)</f>
        <v>0.76500000000000001</v>
      </c>
      <c r="L22" s="54"/>
      <c r="M22" s="19" t="str" cm="1">
        <f t="array" ref="M22">IF(HYPERLINK(TEXT("#"&amp;INDEX($D$168:$CF$225,$C175,C$87),),INDEX($D$168:$CF$225,$C175,C$87))=0,"",HYPERLINK(TEXT("#"&amp;INDEX($D$168:$CF$225,$C175,C$87),),INDEX($D$168:$CF$225,$C175,C$87)))</f>
        <v>A126230342T</v>
      </c>
      <c r="N22" s="19" t="str" cm="1">
        <f t="array" ref="N22">IF(HYPERLINK(TEXT("#"&amp;INDEX($D$168:$CF$225,$C175,D$87),),INDEX($D$168:$CF$225,$C175,D$87))=0,"",HYPERLINK(TEXT("#"&amp;INDEX($D$168:$CF$225,$C175,D$87),),INDEX($D$168:$CF$225,$C175,D$87)))</f>
        <v>A126230774W</v>
      </c>
      <c r="O22" s="19" t="str" cm="1">
        <f t="array" ref="O22">IF(HYPERLINK(TEXT("#"&amp;INDEX($D$168:$CF$225,$C175,E$87),),INDEX($D$168:$CF$225,$C175,E$87))=0,"",HYPERLINK(TEXT("#"&amp;INDEX($D$168:$CF$225,$C175,E$87),),INDEX($D$168:$CF$225,$C175,E$87)))</f>
        <v>A126230414T</v>
      </c>
      <c r="P22" s="19" t="str" cm="1">
        <f t="array" ref="P22">IF(HYPERLINK(TEXT("#"&amp;INDEX($D$168:$CF$225,$C175,F$87),),INDEX($D$168:$CF$225,$C175,F$87))=0,"",HYPERLINK(TEXT("#"&amp;INDEX($D$168:$CF$225,$C175,F$87),),INDEX($D$168:$CF$225,$C175,F$87)))</f>
        <v>A126230918W</v>
      </c>
      <c r="Q22" s="19" t="str" cm="1">
        <f t="array" ref="Q22">IF(HYPERLINK(TEXT("#"&amp;INDEX($D$168:$CF$225,$C175,G$87),),INDEX($D$168:$CF$225,$C175,G$87))=0,"",HYPERLINK(TEXT("#"&amp;INDEX($D$168:$CF$225,$C175,G$87),),INDEX($D$168:$CF$225,$C175,G$87)))</f>
        <v>A126230486C</v>
      </c>
      <c r="R22" s="19" t="str" cm="1">
        <f t="array" ref="R22">IF(HYPERLINK(TEXT("#"&amp;INDEX($D$168:$CF$225,$C175,H$87),),INDEX($D$168:$CF$225,$C175,H$87))=0,"",HYPERLINK(TEXT("#"&amp;INDEX($D$168:$CF$225,$C175,H$87),),INDEX($D$168:$CF$225,$C175,H$87)))</f>
        <v>A126230630K</v>
      </c>
      <c r="S22" s="19" t="str" cm="1">
        <f t="array" ref="S22">IF(HYPERLINK(TEXT("#"&amp;INDEX($D$168:$CF$225,$C175,I$87),),INDEX($D$168:$CF$225,$C175,I$87))=0,"",HYPERLINK(TEXT("#"&amp;INDEX($D$168:$CF$225,$C175,I$87),),INDEX($D$168:$CF$225,$C175,I$87)))</f>
        <v>A126230270T</v>
      </c>
      <c r="T22" s="19" t="str" cm="1">
        <f t="array" ref="T22">IF(HYPERLINK(TEXT("#"&amp;INDEX($D$168:$CF$225,$C175,J$87),),INDEX($D$168:$CF$225,$C175,J$87))=0,"",HYPERLINK(TEXT("#"&amp;INDEX($D$168:$CF$225,$C175,J$87),),INDEX($D$168:$CF$225,$C175,J$87)))</f>
        <v>A126230990R</v>
      </c>
      <c r="U22" s="19" t="str" cm="1">
        <f t="array" ref="U22">IF(HYPERLINK(TEXT("#"&amp;INDEX($D$168:$CF$225,$C175,K$87),),INDEX($D$168:$CF$225,$C175,K$87))=0,"",HYPERLINK(TEXT("#"&amp;INDEX($D$168:$CF$225,$C175,K$87),),INDEX($D$168:$CF$225,$C175,K$87)))</f>
        <v>A126230702K</v>
      </c>
    </row>
    <row r="23" spans="1:24">
      <c r="A23" s="52"/>
      <c r="B23" s="55" t="s">
        <v>4917</v>
      </c>
      <c r="C23" s="54" cm="1">
        <f t="array" ref="C23">INDEX($D$100:$CF$157,$C108,C$87)</f>
        <v>69.525000000000006</v>
      </c>
      <c r="D23" s="54" cm="1">
        <f t="array" ref="D23">INDEX($D$100:$CF$157,$C108,D$87)</f>
        <v>67.960999999999999</v>
      </c>
      <c r="E23" s="54" cm="1">
        <f t="array" ref="E23">INDEX($D$100:$CF$157,$C108,E$87)</f>
        <v>15.420999999999999</v>
      </c>
      <c r="F23" s="54" cm="1">
        <f t="array" ref="F23">INDEX($D$100:$CF$157,$C108,F$87)</f>
        <v>15.204000000000001</v>
      </c>
      <c r="G23" s="54" cm="1">
        <f t="array" ref="G23">INDEX($D$100:$CF$157,$C108,G$87)</f>
        <v>9.7929999999999993</v>
      </c>
      <c r="H23" s="54" cm="1">
        <f t="array" ref="H23">INDEX($D$100:$CF$157,$C108,H$87)</f>
        <v>14.225</v>
      </c>
      <c r="I23" s="54" cm="1">
        <f t="array" ref="I23">INDEX($D$100:$CF$157,$C108,I$87)</f>
        <v>14.882999999999999</v>
      </c>
      <c r="J23" s="54" cm="1">
        <f t="array" ref="J23">INDEX($D$100:$CF$157,$C108,J$87)</f>
        <v>13.319000000000001</v>
      </c>
      <c r="K23" s="54" cm="1">
        <f t="array" ref="K23">INDEX($D$100:$CF$157,$C108,K$87)</f>
        <v>1.5640000000000001</v>
      </c>
      <c r="L23" s="54"/>
      <c r="M23" s="19" t="str" cm="1">
        <f t="array" ref="M23">IF(HYPERLINK(TEXT("#"&amp;INDEX($D$168:$CF$225,$C176,C$87),),INDEX($D$168:$CF$225,$C176,C$87))=0,"",HYPERLINK(TEXT("#"&amp;INDEX($D$168:$CF$225,$C176,C$87),),INDEX($D$168:$CF$225,$C176,C$87)))</f>
        <v>A126230394V</v>
      </c>
      <c r="N23" s="19" t="str" cm="1">
        <f t="array" ref="N23">IF(HYPERLINK(TEXT("#"&amp;INDEX($D$168:$CF$225,$C176,D$87),),INDEX($D$168:$CF$225,$C176,D$87))=0,"",HYPERLINK(TEXT("#"&amp;INDEX($D$168:$CF$225,$C176,D$87),),INDEX($D$168:$CF$225,$C176,D$87)))</f>
        <v>A126230826L</v>
      </c>
      <c r="O23" s="19" t="str" cm="1">
        <f t="array" ref="O23">IF(HYPERLINK(TEXT("#"&amp;INDEX($D$168:$CF$225,$C176,E$87),),INDEX($D$168:$CF$225,$C176,E$87))=0,"",HYPERLINK(TEXT("#"&amp;INDEX($D$168:$CF$225,$C176,E$87),),INDEX($D$168:$CF$225,$C176,E$87)))</f>
        <v>A126230466V</v>
      </c>
      <c r="P23" s="19" t="str" cm="1">
        <f t="array" ref="P23">IF(HYPERLINK(TEXT("#"&amp;INDEX($D$168:$CF$225,$C176,F$87),),INDEX($D$168:$CF$225,$C176,F$87))=0,"",HYPERLINK(TEXT("#"&amp;INDEX($D$168:$CF$225,$C176,F$87),),INDEX($D$168:$CF$225,$C176,F$87)))</f>
        <v>A126230970F</v>
      </c>
      <c r="Q23" s="19" t="str" cm="1">
        <f t="array" ref="Q23">IF(HYPERLINK(TEXT("#"&amp;INDEX($D$168:$CF$225,$C176,G$87),),INDEX($D$168:$CF$225,$C176,G$87))=0,"",HYPERLINK(TEXT("#"&amp;INDEX($D$168:$CF$225,$C176,G$87),),INDEX($D$168:$CF$225,$C176,G$87)))</f>
        <v>A126230538V</v>
      </c>
      <c r="R23" s="19" t="str" cm="1">
        <f t="array" ref="R23">IF(HYPERLINK(TEXT("#"&amp;INDEX($D$168:$CF$225,$C176,H$87),),INDEX($D$168:$CF$225,$C176,H$87))=0,"",HYPERLINK(TEXT("#"&amp;INDEX($D$168:$CF$225,$C176,H$87),),INDEX($D$168:$CF$225,$C176,H$87)))</f>
        <v>A126230682L</v>
      </c>
      <c r="S23" s="19" t="str" cm="1">
        <f t="array" ref="S23">IF(HYPERLINK(TEXT("#"&amp;INDEX($D$168:$CF$225,$C176,I$87),),INDEX($D$168:$CF$225,$C176,I$87))=0,"",HYPERLINK(TEXT("#"&amp;INDEX($D$168:$CF$225,$C176,I$87),),INDEX($D$168:$CF$225,$C176,I$87)))</f>
        <v>A126230322J</v>
      </c>
      <c r="T23" s="19" t="str" cm="1">
        <f t="array" ref="T23">IF(HYPERLINK(TEXT("#"&amp;INDEX($D$168:$CF$225,$C176,J$87),),INDEX($D$168:$CF$225,$C176,J$87))=0,"",HYPERLINK(TEXT("#"&amp;INDEX($D$168:$CF$225,$C176,J$87),),INDEX($D$168:$CF$225,$C176,J$87)))</f>
        <v>A126231042J</v>
      </c>
      <c r="U23" s="19" t="str" cm="1">
        <f t="array" ref="U23">IF(HYPERLINK(TEXT("#"&amp;INDEX($D$168:$CF$225,$C176,K$87),),INDEX($D$168:$CF$225,$C176,K$87))=0,"",HYPERLINK(TEXT("#"&amp;INDEX($D$168:$CF$225,$C176,K$87),),INDEX($D$168:$CF$225,$C176,K$87)))</f>
        <v>A126230754L</v>
      </c>
    </row>
    <row r="24" spans="1:24">
      <c r="A24" s="52"/>
      <c r="B24" s="55" t="s">
        <v>4918</v>
      </c>
      <c r="C24" s="54" cm="1">
        <f t="array" ref="C24">INDEX($D$100:$CF$157,$C109,C$87)</f>
        <v>32.503</v>
      </c>
      <c r="D24" s="54" cm="1">
        <f t="array" ref="D24">INDEX($D$100:$CF$157,$C109,D$87)</f>
        <v>32.503</v>
      </c>
      <c r="E24" s="54" cm="1">
        <f t="array" ref="E24">INDEX($D$100:$CF$157,$C109,E$87)</f>
        <v>14.234</v>
      </c>
      <c r="F24" s="54" cm="1">
        <f t="array" ref="F24">INDEX($D$100:$CF$157,$C109,F$87)</f>
        <v>8.0830000000000002</v>
      </c>
      <c r="G24" s="54" cm="1">
        <f t="array" ref="G24">INDEX($D$100:$CF$157,$C109,G$87)</f>
        <v>5.62</v>
      </c>
      <c r="H24" s="54" cm="1">
        <f t="array" ref="H24">INDEX($D$100:$CF$157,$C109,H$87)</f>
        <v>3.7719999999999998</v>
      </c>
      <c r="I24" s="54" cm="1">
        <f t="array" ref="I24">INDEX($D$100:$CF$157,$C109,I$87)</f>
        <v>0.79500000000000004</v>
      </c>
      <c r="J24" s="54" cm="1">
        <f t="array" ref="J24">INDEX($D$100:$CF$157,$C109,J$87)</f>
        <v>0.79500000000000004</v>
      </c>
      <c r="K24" s="54" cm="1">
        <f t="array" ref="K24">INDEX($D$100:$CF$157,$C109,K$87)</f>
        <v>0</v>
      </c>
      <c r="L24" s="54"/>
      <c r="M24" s="19" t="str" cm="1">
        <f t="array" ref="M24">IF(HYPERLINK(TEXT("#"&amp;INDEX($D$168:$CF$225,$C177,C$87),),INDEX($D$168:$CF$225,$C177,C$87))=0,"",HYPERLINK(TEXT("#"&amp;INDEX($D$168:$CF$225,$C177,C$87),),INDEX($D$168:$CF$225,$C177,C$87)))</f>
        <v>A126230378V</v>
      </c>
      <c r="N24" s="19" t="str" cm="1">
        <f t="array" ref="N24">IF(HYPERLINK(TEXT("#"&amp;INDEX($D$168:$CF$225,$C177,D$87),),INDEX($D$168:$CF$225,$C177,D$87))=0,"",HYPERLINK(TEXT("#"&amp;INDEX($D$168:$CF$225,$C177,D$87),),INDEX($D$168:$CF$225,$C177,D$87)))</f>
        <v>A126230810V</v>
      </c>
      <c r="O24" s="19" t="str" cm="1">
        <f t="array" ref="O24">IF(HYPERLINK(TEXT("#"&amp;INDEX($D$168:$CF$225,$C177,E$87),),INDEX($D$168:$CF$225,$C177,E$87))=0,"",HYPERLINK(TEXT("#"&amp;INDEX($D$168:$CF$225,$C177,E$87),),INDEX($D$168:$CF$225,$C177,E$87)))</f>
        <v>A126230450A</v>
      </c>
      <c r="P24" s="19" t="str" cm="1">
        <f t="array" ref="P24">IF(HYPERLINK(TEXT("#"&amp;INDEX($D$168:$CF$225,$C177,F$87),),INDEX($D$168:$CF$225,$C177,F$87))=0,"",HYPERLINK(TEXT("#"&amp;INDEX($D$168:$CF$225,$C177,F$87),),INDEX($D$168:$CF$225,$C177,F$87)))</f>
        <v>A126230954F</v>
      </c>
      <c r="Q24" s="19" t="str" cm="1">
        <f t="array" ref="Q24">IF(HYPERLINK(TEXT("#"&amp;INDEX($D$168:$CF$225,$C177,G$87),),INDEX($D$168:$CF$225,$C177,G$87))=0,"",HYPERLINK(TEXT("#"&amp;INDEX($D$168:$CF$225,$C177,G$87),),INDEX($D$168:$CF$225,$C177,G$87)))</f>
        <v>A126230522A</v>
      </c>
      <c r="R24" s="19" t="str" cm="1">
        <f t="array" ref="R24">IF(HYPERLINK(TEXT("#"&amp;INDEX($D$168:$CF$225,$C177,H$87),),INDEX($D$168:$CF$225,$C177,H$87))=0,"",HYPERLINK(TEXT("#"&amp;INDEX($D$168:$CF$225,$C177,H$87),),INDEX($D$168:$CF$225,$C177,H$87)))</f>
        <v>A126230666L</v>
      </c>
      <c r="S24" s="19" t="str" cm="1">
        <f t="array" ref="S24">IF(HYPERLINK(TEXT("#"&amp;INDEX($D$168:$CF$225,$C177,I$87),),INDEX($D$168:$CF$225,$C177,I$87))=0,"",HYPERLINK(TEXT("#"&amp;INDEX($D$168:$CF$225,$C177,I$87),),INDEX($D$168:$CF$225,$C177,I$87)))</f>
        <v>A126230306J</v>
      </c>
      <c r="T24" s="19" t="str" cm="1">
        <f t="array" ref="T24">IF(HYPERLINK(TEXT("#"&amp;INDEX($D$168:$CF$225,$C177,J$87),),INDEX($D$168:$CF$225,$C177,J$87))=0,"",HYPERLINK(TEXT("#"&amp;INDEX($D$168:$CF$225,$C177,J$87),),INDEX($D$168:$CF$225,$C177,J$87)))</f>
        <v>A126231026J</v>
      </c>
      <c r="U24" s="19" t="str" cm="1">
        <f t="array" ref="U24">IF(HYPERLINK(TEXT("#"&amp;INDEX($D$168:$CF$225,$C177,K$87),),INDEX($D$168:$CF$225,$C177,K$87))=0,"",HYPERLINK(TEXT("#"&amp;INDEX($D$168:$CF$225,$C177,K$87),),INDEX($D$168:$CF$225,$C177,K$87)))</f>
        <v>A126230738L</v>
      </c>
    </row>
    <row r="25" spans="1:24">
      <c r="A25" s="52"/>
      <c r="B25" s="55" t="s">
        <v>4919</v>
      </c>
      <c r="C25" s="54" cm="1">
        <f t="array" ref="C25">INDEX($D$100:$CF$157,$C110,C$87)</f>
        <v>74.989999999999995</v>
      </c>
      <c r="D25" s="54" cm="1">
        <f t="array" ref="D25">INDEX($D$100:$CF$157,$C110,D$87)</f>
        <v>74.515000000000001</v>
      </c>
      <c r="E25" s="54" cm="1">
        <f t="array" ref="E25">INDEX($D$100:$CF$157,$C110,E$87)</f>
        <v>16.03</v>
      </c>
      <c r="F25" s="54" cm="1">
        <f t="array" ref="F25">INDEX($D$100:$CF$157,$C110,F$87)</f>
        <v>16.018000000000001</v>
      </c>
      <c r="G25" s="54" cm="1">
        <f t="array" ref="G25">INDEX($D$100:$CF$157,$C110,G$87)</f>
        <v>11.843999999999999</v>
      </c>
      <c r="H25" s="54" cm="1">
        <f t="array" ref="H25">INDEX($D$100:$CF$157,$C110,H$87)</f>
        <v>18.925999999999998</v>
      </c>
      <c r="I25" s="54" cm="1">
        <f t="array" ref="I25">INDEX($D$100:$CF$157,$C110,I$87)</f>
        <v>12.172000000000001</v>
      </c>
      <c r="J25" s="54" cm="1">
        <f t="array" ref="J25">INDEX($D$100:$CF$157,$C110,J$87)</f>
        <v>11.696999999999999</v>
      </c>
      <c r="K25" s="54" cm="1">
        <f t="array" ref="K25">INDEX($D$100:$CF$157,$C110,K$87)</f>
        <v>0.47499999999999998</v>
      </c>
      <c r="L25" s="54"/>
      <c r="M25" s="19" t="str" cm="1">
        <f t="array" ref="M25">IF(HYPERLINK(TEXT("#"&amp;INDEX($D$168:$CF$225,$C178,C$87),),INDEX($D$168:$CF$225,$C178,C$87))=0,"",HYPERLINK(TEXT("#"&amp;INDEX($D$168:$CF$225,$C178,C$87),),INDEX($D$168:$CF$225,$C178,C$87)))</f>
        <v>A126230398C</v>
      </c>
      <c r="N25" s="19" t="str" cm="1">
        <f t="array" ref="N25">IF(HYPERLINK(TEXT("#"&amp;INDEX($D$168:$CF$225,$C178,D$87),),INDEX($D$168:$CF$225,$C178,D$87))=0,"",HYPERLINK(TEXT("#"&amp;INDEX($D$168:$CF$225,$C178,D$87),),INDEX($D$168:$CF$225,$C178,D$87)))</f>
        <v>A126230830C</v>
      </c>
      <c r="O25" s="19" t="str" cm="1">
        <f t="array" ref="O25">IF(HYPERLINK(TEXT("#"&amp;INDEX($D$168:$CF$225,$C178,E$87),),INDEX($D$168:$CF$225,$C178,E$87))=0,"",HYPERLINK(TEXT("#"&amp;INDEX($D$168:$CF$225,$C178,E$87),),INDEX($D$168:$CF$225,$C178,E$87)))</f>
        <v>A126230470K</v>
      </c>
      <c r="P25" s="19" t="str" cm="1">
        <f t="array" ref="P25">IF(HYPERLINK(TEXT("#"&amp;INDEX($D$168:$CF$225,$C178,F$87),),INDEX($D$168:$CF$225,$C178,F$87))=0,"",HYPERLINK(TEXT("#"&amp;INDEX($D$168:$CF$225,$C178,F$87),),INDEX($D$168:$CF$225,$C178,F$87)))</f>
        <v>A126230974R</v>
      </c>
      <c r="Q25" s="19" t="str" cm="1">
        <f t="array" ref="Q25">IF(HYPERLINK(TEXT("#"&amp;INDEX($D$168:$CF$225,$C178,G$87),),INDEX($D$168:$CF$225,$C178,G$87))=0,"",HYPERLINK(TEXT("#"&amp;INDEX($D$168:$CF$225,$C178,G$87),),INDEX($D$168:$CF$225,$C178,G$87)))</f>
        <v>A126230542K</v>
      </c>
      <c r="R25" s="19" t="str" cm="1">
        <f t="array" ref="R25">IF(HYPERLINK(TEXT("#"&amp;INDEX($D$168:$CF$225,$C178,H$87),),INDEX($D$168:$CF$225,$C178,H$87))=0,"",HYPERLINK(TEXT("#"&amp;INDEX($D$168:$CF$225,$C178,H$87),),INDEX($D$168:$CF$225,$C178,H$87)))</f>
        <v>A126230686W</v>
      </c>
      <c r="S25" s="19" t="str" cm="1">
        <f t="array" ref="S25">IF(HYPERLINK(TEXT("#"&amp;INDEX($D$168:$CF$225,$C178,I$87),),INDEX($D$168:$CF$225,$C178,I$87))=0,"",HYPERLINK(TEXT("#"&amp;INDEX($D$168:$CF$225,$C178,I$87),),INDEX($D$168:$CF$225,$C178,I$87)))</f>
        <v>A126230326T</v>
      </c>
      <c r="T25" s="19" t="str" cm="1">
        <f t="array" ref="T25">IF(HYPERLINK(TEXT("#"&amp;INDEX($D$168:$CF$225,$C178,J$87),),INDEX($D$168:$CF$225,$C178,J$87))=0,"",HYPERLINK(TEXT("#"&amp;INDEX($D$168:$CF$225,$C178,J$87),),INDEX($D$168:$CF$225,$C178,J$87)))</f>
        <v>A126231046T</v>
      </c>
      <c r="U25" s="19" t="str" cm="1">
        <f t="array" ref="U25">IF(HYPERLINK(TEXT("#"&amp;INDEX($D$168:$CF$225,$C178,K$87),),INDEX($D$168:$CF$225,$C178,K$87))=0,"",HYPERLINK(TEXT("#"&amp;INDEX($D$168:$CF$225,$C178,K$87),),INDEX($D$168:$CF$225,$C178,K$87)))</f>
        <v>A126230758W</v>
      </c>
    </row>
    <row r="26" spans="1:24">
      <c r="A26" s="52"/>
      <c r="B26" s="55" t="s">
        <v>4920</v>
      </c>
      <c r="C26" s="54" cm="1">
        <f t="array" ref="C26">INDEX($D$100:$CF$157,$C111,C$87)</f>
        <v>18.094999999999999</v>
      </c>
      <c r="D26" s="54" cm="1">
        <f t="array" ref="D26">INDEX($D$100:$CF$157,$C111,D$87)</f>
        <v>18.094999999999999</v>
      </c>
      <c r="E26" s="54" cm="1">
        <f t="array" ref="E26">INDEX($D$100:$CF$157,$C111,E$87)</f>
        <v>1.6279999999999999</v>
      </c>
      <c r="F26" s="54" cm="1">
        <f t="array" ref="F26">INDEX($D$100:$CF$157,$C111,F$87)</f>
        <v>6.44</v>
      </c>
      <c r="G26" s="54" cm="1">
        <f t="array" ref="G26">INDEX($D$100:$CF$157,$C111,G$87)</f>
        <v>2.871</v>
      </c>
      <c r="H26" s="54" cm="1">
        <f t="array" ref="H26">INDEX($D$100:$CF$157,$C111,H$87)</f>
        <v>3.9820000000000002</v>
      </c>
      <c r="I26" s="54" cm="1">
        <f t="array" ref="I26">INDEX($D$100:$CF$157,$C111,I$87)</f>
        <v>3.1749999999999998</v>
      </c>
      <c r="J26" s="54" cm="1">
        <f t="array" ref="J26">INDEX($D$100:$CF$157,$C111,J$87)</f>
        <v>3.1749999999999998</v>
      </c>
      <c r="K26" s="54" cm="1">
        <f t="array" ref="K26">INDEX($D$100:$CF$157,$C111,K$87)</f>
        <v>0</v>
      </c>
      <c r="L26" s="54"/>
      <c r="M26" s="19" t="str" cm="1">
        <f t="array" ref="M26">IF(HYPERLINK(TEXT("#"&amp;INDEX($D$168:$CF$225,$C179,C$87),),INDEX($D$168:$CF$225,$C179,C$87))=0,"",HYPERLINK(TEXT("#"&amp;INDEX($D$168:$CF$225,$C179,C$87),),INDEX($D$168:$CF$225,$C179,C$87)))</f>
        <v>A126230346A</v>
      </c>
      <c r="N26" s="19" t="str" cm="1">
        <f t="array" ref="N26">IF(HYPERLINK(TEXT("#"&amp;INDEX($D$168:$CF$225,$C179,D$87),),INDEX($D$168:$CF$225,$C179,D$87))=0,"",HYPERLINK(TEXT("#"&amp;INDEX($D$168:$CF$225,$C179,D$87),),INDEX($D$168:$CF$225,$C179,D$87)))</f>
        <v>A126230778F</v>
      </c>
      <c r="O26" s="19" t="str" cm="1">
        <f t="array" ref="O26">IF(HYPERLINK(TEXT("#"&amp;INDEX($D$168:$CF$225,$C179,E$87),),INDEX($D$168:$CF$225,$C179,E$87))=0,"",HYPERLINK(TEXT("#"&amp;INDEX($D$168:$CF$225,$C179,E$87),),INDEX($D$168:$CF$225,$C179,E$87)))</f>
        <v>A126230418A</v>
      </c>
      <c r="P26" s="19" t="str" cm="1">
        <f t="array" ref="P26">IF(HYPERLINK(TEXT("#"&amp;INDEX($D$168:$CF$225,$C179,F$87),),INDEX($D$168:$CF$225,$C179,F$87))=0,"",HYPERLINK(TEXT("#"&amp;INDEX($D$168:$CF$225,$C179,F$87),),INDEX($D$168:$CF$225,$C179,F$87)))</f>
        <v>A126230922L</v>
      </c>
      <c r="Q26" s="19" t="str" cm="1">
        <f t="array" ref="Q26">IF(HYPERLINK(TEXT("#"&amp;INDEX($D$168:$CF$225,$C179,G$87),),INDEX($D$168:$CF$225,$C179,G$87))=0,"",HYPERLINK(TEXT("#"&amp;INDEX($D$168:$CF$225,$C179,G$87),),INDEX($D$168:$CF$225,$C179,G$87)))</f>
        <v>A126230490V</v>
      </c>
      <c r="R26" s="19" t="str" cm="1">
        <f t="array" ref="R26">IF(HYPERLINK(TEXT("#"&amp;INDEX($D$168:$CF$225,$C179,H$87),),INDEX($D$168:$CF$225,$C179,H$87))=0,"",HYPERLINK(TEXT("#"&amp;INDEX($D$168:$CF$225,$C179,H$87),),INDEX($D$168:$CF$225,$C179,H$87)))</f>
        <v>A126230634V</v>
      </c>
      <c r="S26" s="19" t="str" cm="1">
        <f t="array" ref="S26">IF(HYPERLINK(TEXT("#"&amp;INDEX($D$168:$CF$225,$C179,I$87),),INDEX($D$168:$CF$225,$C179,I$87))=0,"",HYPERLINK(TEXT("#"&amp;INDEX($D$168:$CF$225,$C179,I$87),),INDEX($D$168:$CF$225,$C179,I$87)))</f>
        <v>A126230274A</v>
      </c>
      <c r="T26" s="19" t="str" cm="1">
        <f t="array" ref="T26">IF(HYPERLINK(TEXT("#"&amp;INDEX($D$168:$CF$225,$C179,J$87),),INDEX($D$168:$CF$225,$C179,J$87))=0,"",HYPERLINK(TEXT("#"&amp;INDEX($D$168:$CF$225,$C179,J$87),),INDEX($D$168:$CF$225,$C179,J$87)))</f>
        <v>A126230994X</v>
      </c>
      <c r="U26" s="19" t="str" cm="1">
        <f t="array" ref="U26">IF(HYPERLINK(TEXT("#"&amp;INDEX($D$168:$CF$225,$C179,K$87),),INDEX($D$168:$CF$225,$C179,K$87))=0,"",HYPERLINK(TEXT("#"&amp;INDEX($D$168:$CF$225,$C179,K$87),),INDEX($D$168:$CF$225,$C179,K$87)))</f>
        <v>A126230706V</v>
      </c>
    </row>
    <row r="27" spans="1:24">
      <c r="A27" s="52"/>
      <c r="B27" s="55" t="s">
        <v>4921</v>
      </c>
      <c r="C27" s="54" cm="1">
        <f t="array" ref="C27">INDEX($D$100:$CF$157,$C112,C$87)</f>
        <v>26.35</v>
      </c>
      <c r="D27" s="54" cm="1">
        <f t="array" ref="D27">INDEX($D$100:$CF$157,$C112,D$87)</f>
        <v>26.35</v>
      </c>
      <c r="E27" s="54" cm="1">
        <f t="array" ref="E27">INDEX($D$100:$CF$157,$C112,E$87)</f>
        <v>8.6850000000000005</v>
      </c>
      <c r="F27" s="54" cm="1">
        <f t="array" ref="F27">INDEX($D$100:$CF$157,$C112,F$87)</f>
        <v>5.4139999999999997</v>
      </c>
      <c r="G27" s="54" cm="1">
        <f t="array" ref="G27">INDEX($D$100:$CF$157,$C112,G$87)</f>
        <v>8.5920000000000005</v>
      </c>
      <c r="H27" s="54" cm="1">
        <f t="array" ref="H27">INDEX($D$100:$CF$157,$C112,H$87)</f>
        <v>2.8010000000000002</v>
      </c>
      <c r="I27" s="54" cm="1">
        <f t="array" ref="I27">INDEX($D$100:$CF$157,$C112,I$87)</f>
        <v>0.85799999999999998</v>
      </c>
      <c r="J27" s="54" cm="1">
        <f t="array" ref="J27">INDEX($D$100:$CF$157,$C112,J$87)</f>
        <v>0.85799999999999998</v>
      </c>
      <c r="K27" s="54" cm="1">
        <f t="array" ref="K27">INDEX($D$100:$CF$157,$C112,K$87)</f>
        <v>0</v>
      </c>
      <c r="L27" s="54"/>
      <c r="M27" s="19" t="str" cm="1">
        <f t="array" ref="M27">IF(HYPERLINK(TEXT("#"&amp;INDEX($D$168:$CF$225,$C180,C$87),),INDEX($D$168:$CF$225,$C180,C$87))=0,"",HYPERLINK(TEXT("#"&amp;INDEX($D$168:$CF$225,$C180,C$87),),INDEX($D$168:$CF$225,$C180,C$87)))</f>
        <v>A126230330J</v>
      </c>
      <c r="N27" s="19" t="str" cm="1">
        <f t="array" ref="N27">IF(HYPERLINK(TEXT("#"&amp;INDEX($D$168:$CF$225,$C180,D$87),),INDEX($D$168:$CF$225,$C180,D$87))=0,"",HYPERLINK(TEXT("#"&amp;INDEX($D$168:$CF$225,$C180,D$87),),INDEX($D$168:$CF$225,$C180,D$87)))</f>
        <v>A126230762L</v>
      </c>
      <c r="O27" s="19" t="str" cm="1">
        <f t="array" ref="O27">IF(HYPERLINK(TEXT("#"&amp;INDEX($D$168:$CF$225,$C180,E$87),),INDEX($D$168:$CF$225,$C180,E$87))=0,"",HYPERLINK(TEXT("#"&amp;INDEX($D$168:$CF$225,$C180,E$87),),INDEX($D$168:$CF$225,$C180,E$87)))</f>
        <v>A126230402J</v>
      </c>
      <c r="P27" s="19" t="str" cm="1">
        <f t="array" ref="P27">IF(HYPERLINK(TEXT("#"&amp;INDEX($D$168:$CF$225,$C180,F$87),),INDEX($D$168:$CF$225,$C180,F$87))=0,"",HYPERLINK(TEXT("#"&amp;INDEX($D$168:$CF$225,$C180,F$87),),INDEX($D$168:$CF$225,$C180,F$87)))</f>
        <v>A126230906L</v>
      </c>
      <c r="Q27" s="19" t="str" cm="1">
        <f t="array" ref="Q27">IF(HYPERLINK(TEXT("#"&amp;INDEX($D$168:$CF$225,$C180,G$87),),INDEX($D$168:$CF$225,$C180,G$87))=0,"",HYPERLINK(TEXT("#"&amp;INDEX($D$168:$CF$225,$C180,G$87),),INDEX($D$168:$CF$225,$C180,G$87)))</f>
        <v>A126230474V</v>
      </c>
      <c r="R27" s="19" t="str" cm="1">
        <f t="array" ref="R27">IF(HYPERLINK(TEXT("#"&amp;INDEX($D$168:$CF$225,$C180,H$87),),INDEX($D$168:$CF$225,$C180,H$87))=0,"",HYPERLINK(TEXT("#"&amp;INDEX($D$168:$CF$225,$C180,H$87),),INDEX($D$168:$CF$225,$C180,H$87)))</f>
        <v>A126230618V</v>
      </c>
      <c r="S27" s="19" t="str" cm="1">
        <f t="array" ref="S27">IF(HYPERLINK(TEXT("#"&amp;INDEX($D$168:$CF$225,$C180,I$87),),INDEX($D$168:$CF$225,$C180,I$87))=0,"",HYPERLINK(TEXT("#"&amp;INDEX($D$168:$CF$225,$C180,I$87),),INDEX($D$168:$CF$225,$C180,I$87)))</f>
        <v>A126230258A</v>
      </c>
      <c r="T27" s="19" t="str" cm="1">
        <f t="array" ref="T27">IF(HYPERLINK(TEXT("#"&amp;INDEX($D$168:$CF$225,$C180,J$87),),INDEX($D$168:$CF$225,$C180,J$87))=0,"",HYPERLINK(TEXT("#"&amp;INDEX($D$168:$CF$225,$C180,J$87),),INDEX($D$168:$CF$225,$C180,J$87)))</f>
        <v>A126230978X</v>
      </c>
      <c r="U27" s="19" t="str" cm="1">
        <f t="array" ref="U27">IF(HYPERLINK(TEXT("#"&amp;INDEX($D$168:$CF$225,$C180,K$87),),INDEX($D$168:$CF$225,$C180,K$87))=0,"",HYPERLINK(TEXT("#"&amp;INDEX($D$168:$CF$225,$C180,K$87),),INDEX($D$168:$CF$225,$C180,K$87)))</f>
        <v>A126230690L</v>
      </c>
      <c r="V27" s="54"/>
      <c r="W27" s="54"/>
      <c r="X27" s="54"/>
    </row>
    <row r="28" spans="1:24">
      <c r="A28" s="52"/>
      <c r="B28" s="57" t="s">
        <v>4922</v>
      </c>
      <c r="C28" s="54" cm="1">
        <f t="array" ref="C28">INDEX($D$100:$CF$157,$C113,C$87)</f>
        <v>22.802</v>
      </c>
      <c r="D28" s="54" cm="1">
        <f t="array" ref="D28">INDEX($D$100:$CF$157,$C113,D$87)</f>
        <v>22.138999999999999</v>
      </c>
      <c r="E28" s="54" cm="1">
        <f t="array" ref="E28">INDEX($D$100:$CF$157,$C113,E$87)</f>
        <v>1.9239999999999999</v>
      </c>
      <c r="F28" s="54" cm="1">
        <f t="array" ref="F28">INDEX($D$100:$CF$157,$C113,F$87)</f>
        <v>5.58</v>
      </c>
      <c r="G28" s="54" cm="1">
        <f t="array" ref="G28">INDEX($D$100:$CF$157,$C113,G$87)</f>
        <v>9.2409999999999997</v>
      </c>
      <c r="H28" s="54" cm="1">
        <f t="array" ref="H28">INDEX($D$100:$CF$157,$C113,H$87)</f>
        <v>3.8940000000000001</v>
      </c>
      <c r="I28" s="54" cm="1">
        <f t="array" ref="I28">INDEX($D$100:$CF$157,$C113,I$87)</f>
        <v>2.1629999999999998</v>
      </c>
      <c r="J28" s="54" cm="1">
        <f t="array" ref="J28">INDEX($D$100:$CF$157,$C113,J$87)</f>
        <v>1.5</v>
      </c>
      <c r="K28" s="54" cm="1">
        <f t="array" ref="K28">INDEX($D$100:$CF$157,$C113,K$87)</f>
        <v>0.66200000000000003</v>
      </c>
      <c r="L28" s="54"/>
      <c r="M28" s="19" t="str" cm="1">
        <f t="array" ref="M28">IF(HYPERLINK(TEXT("#"&amp;INDEX($D$168:$CF$225,$C181,C$87),),INDEX($D$168:$CF$225,$C181,C$87))=0,"",HYPERLINK(TEXT("#"&amp;INDEX($D$168:$CF$225,$C181,C$87),),INDEX($D$168:$CF$225,$C181,C$87)))</f>
        <v>A126230334T</v>
      </c>
      <c r="N28" s="19" t="str" cm="1">
        <f t="array" ref="N28">IF(HYPERLINK(TEXT("#"&amp;INDEX($D$168:$CF$225,$C181,D$87),),INDEX($D$168:$CF$225,$C181,D$87))=0,"",HYPERLINK(TEXT("#"&amp;INDEX($D$168:$CF$225,$C181,D$87),),INDEX($D$168:$CF$225,$C181,D$87)))</f>
        <v>A126230766W</v>
      </c>
      <c r="O28" s="19" t="str" cm="1">
        <f t="array" ref="O28">IF(HYPERLINK(TEXT("#"&amp;INDEX($D$168:$CF$225,$C181,E$87),),INDEX($D$168:$CF$225,$C181,E$87))=0,"",HYPERLINK(TEXT("#"&amp;INDEX($D$168:$CF$225,$C181,E$87),),INDEX($D$168:$CF$225,$C181,E$87)))</f>
        <v>A126230406T</v>
      </c>
      <c r="P28" s="19" t="str" cm="1">
        <f t="array" ref="P28">IF(HYPERLINK(TEXT("#"&amp;INDEX($D$168:$CF$225,$C181,F$87),),INDEX($D$168:$CF$225,$C181,F$87))=0,"",HYPERLINK(TEXT("#"&amp;INDEX($D$168:$CF$225,$C181,F$87),),INDEX($D$168:$CF$225,$C181,F$87)))</f>
        <v>A126230910C</v>
      </c>
      <c r="Q28" s="19" t="str" cm="1">
        <f t="array" ref="Q28">IF(HYPERLINK(TEXT("#"&amp;INDEX($D$168:$CF$225,$C181,G$87),),INDEX($D$168:$CF$225,$C181,G$87))=0,"",HYPERLINK(TEXT("#"&amp;INDEX($D$168:$CF$225,$C181,G$87),),INDEX($D$168:$CF$225,$C181,G$87)))</f>
        <v>A126230478C</v>
      </c>
      <c r="R28" s="19" t="str" cm="1">
        <f t="array" ref="R28">IF(HYPERLINK(TEXT("#"&amp;INDEX($D$168:$CF$225,$C181,H$87),),INDEX($D$168:$CF$225,$C181,H$87))=0,"",HYPERLINK(TEXT("#"&amp;INDEX($D$168:$CF$225,$C181,H$87),),INDEX($D$168:$CF$225,$C181,H$87)))</f>
        <v>A126230622K</v>
      </c>
      <c r="S28" s="19" t="str" cm="1">
        <f t="array" ref="S28">IF(HYPERLINK(TEXT("#"&amp;INDEX($D$168:$CF$225,$C181,I$87),),INDEX($D$168:$CF$225,$C181,I$87))=0,"",HYPERLINK(TEXT("#"&amp;INDEX($D$168:$CF$225,$C181,I$87),),INDEX($D$168:$CF$225,$C181,I$87)))</f>
        <v>A126230262T</v>
      </c>
      <c r="T28" s="19" t="str" cm="1">
        <f t="array" ref="T28">IF(HYPERLINK(TEXT("#"&amp;INDEX($D$168:$CF$225,$C181,J$87),),INDEX($D$168:$CF$225,$C181,J$87))=0,"",HYPERLINK(TEXT("#"&amp;INDEX($D$168:$CF$225,$C181,J$87),),INDEX($D$168:$CF$225,$C181,J$87)))</f>
        <v>A126230982R</v>
      </c>
      <c r="U28" s="19" t="str" cm="1">
        <f t="array" ref="U28">IF(HYPERLINK(TEXT("#"&amp;INDEX($D$168:$CF$225,$C181,K$87),),INDEX($D$168:$CF$225,$C181,K$87))=0,"",HYPERLINK(TEXT("#"&amp;INDEX($D$168:$CF$225,$C181,K$87),),INDEX($D$168:$CF$225,$C181,K$87)))</f>
        <v>A126230694W</v>
      </c>
      <c r="V28" s="54"/>
      <c r="W28" s="54"/>
      <c r="X28" s="54"/>
    </row>
    <row r="29" spans="1:24">
      <c r="A29" s="52"/>
      <c r="B29" s="55" t="s">
        <v>4923</v>
      </c>
      <c r="C29" s="54" cm="1">
        <f t="array" ref="C29">INDEX($D$100:$CF$157,$C114,C$87)</f>
        <v>10.930999999999999</v>
      </c>
      <c r="D29" s="54" cm="1">
        <f t="array" ref="D29">INDEX($D$100:$CF$157,$C114,D$87)</f>
        <v>10.930999999999999</v>
      </c>
      <c r="E29" s="54" cm="1">
        <f t="array" ref="E29">INDEX($D$100:$CF$157,$C114,E$87)</f>
        <v>3.7690000000000001</v>
      </c>
      <c r="F29" s="54" cm="1">
        <f t="array" ref="F29">INDEX($D$100:$CF$157,$C114,F$87)</f>
        <v>2.4990000000000001</v>
      </c>
      <c r="G29" s="54" cm="1">
        <f t="array" ref="G29">INDEX($D$100:$CF$157,$C114,G$87)</f>
        <v>2.5430000000000001</v>
      </c>
      <c r="H29" s="54" cm="1">
        <f t="array" ref="H29">INDEX($D$100:$CF$157,$C114,H$87)</f>
        <v>2.12</v>
      </c>
      <c r="I29" s="54" cm="1">
        <f t="array" ref="I29">INDEX($D$100:$CF$157,$C114,I$87)</f>
        <v>0</v>
      </c>
      <c r="J29" s="54" cm="1">
        <f t="array" ref="J29">INDEX($D$100:$CF$157,$C114,J$87)</f>
        <v>0</v>
      </c>
      <c r="K29" s="54" cm="1">
        <f t="array" ref="K29">INDEX($D$100:$CF$157,$C114,K$87)</f>
        <v>0</v>
      </c>
      <c r="L29" s="54"/>
      <c r="M29" s="19" t="str" cm="1">
        <f t="array" ref="M29">IF(HYPERLINK(TEXT("#"&amp;INDEX($D$168:$CF$225,$C182,C$87),),INDEX($D$168:$CF$225,$C182,C$87))=0,"",HYPERLINK(TEXT("#"&amp;INDEX($D$168:$CF$225,$C182,C$87),),INDEX($D$168:$CF$225,$C182,C$87)))</f>
        <v>A126230362A</v>
      </c>
      <c r="N29" s="19" t="str" cm="1">
        <f t="array" ref="N29">IF(HYPERLINK(TEXT("#"&amp;INDEX($D$168:$CF$225,$C182,D$87),),INDEX($D$168:$CF$225,$C182,D$87))=0,"",HYPERLINK(TEXT("#"&amp;INDEX($D$168:$CF$225,$C182,D$87),),INDEX($D$168:$CF$225,$C182,D$87)))</f>
        <v>A126230794F</v>
      </c>
      <c r="O29" s="19" t="str" cm="1">
        <f t="array" ref="O29">IF(HYPERLINK(TEXT("#"&amp;INDEX($D$168:$CF$225,$C182,E$87),),INDEX($D$168:$CF$225,$C182,E$87))=0,"",HYPERLINK(TEXT("#"&amp;INDEX($D$168:$CF$225,$C182,E$87),),INDEX($D$168:$CF$225,$C182,E$87)))</f>
        <v>A126230434A</v>
      </c>
      <c r="P29" s="19" t="str" cm="1">
        <f t="array" ref="P29">IF(HYPERLINK(TEXT("#"&amp;INDEX($D$168:$CF$225,$C182,F$87),),INDEX($D$168:$CF$225,$C182,F$87))=0,"",HYPERLINK(TEXT("#"&amp;INDEX($D$168:$CF$225,$C182,F$87),),INDEX($D$168:$CF$225,$C182,F$87)))</f>
        <v>A126230938F</v>
      </c>
      <c r="Q29" s="19" t="str" cm="1">
        <f t="array" ref="Q29">IF(HYPERLINK(TEXT("#"&amp;INDEX($D$168:$CF$225,$C182,G$87),),INDEX($D$168:$CF$225,$C182,G$87))=0,"",HYPERLINK(TEXT("#"&amp;INDEX($D$168:$CF$225,$C182,G$87),),INDEX($D$168:$CF$225,$C182,G$87)))</f>
        <v>A126230506A</v>
      </c>
      <c r="R29" s="19" t="str" cm="1">
        <f t="array" ref="R29">IF(HYPERLINK(TEXT("#"&amp;INDEX($D$168:$CF$225,$C182,H$87),),INDEX($D$168:$CF$225,$C182,H$87))=0,"",HYPERLINK(TEXT("#"&amp;INDEX($D$168:$CF$225,$C182,H$87),),INDEX($D$168:$CF$225,$C182,H$87)))</f>
        <v>A126230650V</v>
      </c>
      <c r="S29" s="19" t="str" cm="1">
        <f t="array" ref="S29">IF(HYPERLINK(TEXT("#"&amp;INDEX($D$168:$CF$225,$C182,I$87),),INDEX($D$168:$CF$225,$C182,I$87))=0,"",HYPERLINK(TEXT("#"&amp;INDEX($D$168:$CF$225,$C182,I$87),),INDEX($D$168:$CF$225,$C182,I$87)))</f>
        <v>A126230290A</v>
      </c>
      <c r="T29" s="19" t="str" cm="1">
        <f t="array" ref="T29">IF(HYPERLINK(TEXT("#"&amp;INDEX($D$168:$CF$225,$C182,J$87),),INDEX($D$168:$CF$225,$C182,J$87))=0,"",HYPERLINK(TEXT("#"&amp;INDEX($D$168:$CF$225,$C182,J$87),),INDEX($D$168:$CF$225,$C182,J$87)))</f>
        <v>A126231010R</v>
      </c>
      <c r="U29" s="19" t="str" cm="1">
        <f t="array" ref="U29">IF(HYPERLINK(TEXT("#"&amp;INDEX($D$168:$CF$225,$C182,K$87),),INDEX($D$168:$CF$225,$C182,K$87))=0,"",HYPERLINK(TEXT("#"&amp;INDEX($D$168:$CF$225,$C182,K$87),),INDEX($D$168:$CF$225,$C182,K$87)))</f>
        <v>A126230722V</v>
      </c>
      <c r="V29" s="54"/>
      <c r="W29" s="54"/>
      <c r="X29" s="54"/>
    </row>
    <row r="30" spans="1:24">
      <c r="A30" s="52"/>
      <c r="B30" s="55" t="s">
        <v>4924</v>
      </c>
      <c r="C30" s="54" cm="1">
        <f t="array" ref="C30">INDEX($D$100:$CF$157,$C115,C$87)</f>
        <v>69.352000000000004</v>
      </c>
      <c r="D30" s="54" cm="1">
        <f t="array" ref="D30">INDEX($D$100:$CF$157,$C115,D$87)</f>
        <v>68.126000000000005</v>
      </c>
      <c r="E30" s="54" cm="1">
        <f t="array" ref="E30">INDEX($D$100:$CF$157,$C115,E$87)</f>
        <v>19.512</v>
      </c>
      <c r="F30" s="54" cm="1">
        <f t="array" ref="F30">INDEX($D$100:$CF$157,$C115,F$87)</f>
        <v>16.123999999999999</v>
      </c>
      <c r="G30" s="54" cm="1">
        <f t="array" ref="G30">INDEX($D$100:$CF$157,$C115,G$87)</f>
        <v>10.784000000000001</v>
      </c>
      <c r="H30" s="54" cm="1">
        <f t="array" ref="H30">INDEX($D$100:$CF$157,$C115,H$87)</f>
        <v>10.512</v>
      </c>
      <c r="I30" s="54" cm="1">
        <f t="array" ref="I30">INDEX($D$100:$CF$157,$C115,I$87)</f>
        <v>12.419</v>
      </c>
      <c r="J30" s="54" cm="1">
        <f t="array" ref="J30">INDEX($D$100:$CF$157,$C115,J$87)</f>
        <v>11.193</v>
      </c>
      <c r="K30" s="54" cm="1">
        <f t="array" ref="K30">INDEX($D$100:$CF$157,$C115,K$87)</f>
        <v>1.226</v>
      </c>
      <c r="L30" s="54"/>
      <c r="M30" s="19" t="str" cm="1">
        <f t="array" ref="M30">IF(HYPERLINK(TEXT("#"&amp;INDEX($D$168:$CF$225,$C183,C$87),),INDEX($D$168:$CF$225,$C183,C$87))=0,"",HYPERLINK(TEXT("#"&amp;INDEX($D$168:$CF$225,$C183,C$87),),INDEX($D$168:$CF$225,$C183,C$87)))</f>
        <v>A126230338A</v>
      </c>
      <c r="N30" s="19" t="str" cm="1">
        <f t="array" ref="N30">IF(HYPERLINK(TEXT("#"&amp;INDEX($D$168:$CF$225,$C183,D$87),),INDEX($D$168:$CF$225,$C183,D$87))=0,"",HYPERLINK(TEXT("#"&amp;INDEX($D$168:$CF$225,$C183,D$87),),INDEX($D$168:$CF$225,$C183,D$87)))</f>
        <v>A126230770L</v>
      </c>
      <c r="O30" s="19" t="str" cm="1">
        <f t="array" ref="O30">IF(HYPERLINK(TEXT("#"&amp;INDEX($D$168:$CF$225,$C183,E$87),),INDEX($D$168:$CF$225,$C183,E$87))=0,"",HYPERLINK(TEXT("#"&amp;INDEX($D$168:$CF$225,$C183,E$87),),INDEX($D$168:$CF$225,$C183,E$87)))</f>
        <v>A126230410J</v>
      </c>
      <c r="P30" s="19" t="str" cm="1">
        <f t="array" ref="P30">IF(HYPERLINK(TEXT("#"&amp;INDEX($D$168:$CF$225,$C183,F$87),),INDEX($D$168:$CF$225,$C183,F$87))=0,"",HYPERLINK(TEXT("#"&amp;INDEX($D$168:$CF$225,$C183,F$87),),INDEX($D$168:$CF$225,$C183,F$87)))</f>
        <v>A126230914L</v>
      </c>
      <c r="Q30" s="19" t="str" cm="1">
        <f t="array" ref="Q30">IF(HYPERLINK(TEXT("#"&amp;INDEX($D$168:$CF$225,$C183,G$87),),INDEX($D$168:$CF$225,$C183,G$87))=0,"",HYPERLINK(TEXT("#"&amp;INDEX($D$168:$CF$225,$C183,G$87),),INDEX($D$168:$CF$225,$C183,G$87)))</f>
        <v>A126230482V</v>
      </c>
      <c r="R30" s="19" t="str" cm="1">
        <f t="array" ref="R30">IF(HYPERLINK(TEXT("#"&amp;INDEX($D$168:$CF$225,$C183,H$87),),INDEX($D$168:$CF$225,$C183,H$87))=0,"",HYPERLINK(TEXT("#"&amp;INDEX($D$168:$CF$225,$C183,H$87),),INDEX($D$168:$CF$225,$C183,H$87)))</f>
        <v>A126230626V</v>
      </c>
      <c r="S30" s="19" t="str" cm="1">
        <f t="array" ref="S30">IF(HYPERLINK(TEXT("#"&amp;INDEX($D$168:$CF$225,$C183,I$87),),INDEX($D$168:$CF$225,$C183,I$87))=0,"",HYPERLINK(TEXT("#"&amp;INDEX($D$168:$CF$225,$C183,I$87),),INDEX($D$168:$CF$225,$C183,I$87)))</f>
        <v>A126230266A</v>
      </c>
      <c r="T30" s="19" t="str" cm="1">
        <f t="array" ref="T30">IF(HYPERLINK(TEXT("#"&amp;INDEX($D$168:$CF$225,$C183,J$87),),INDEX($D$168:$CF$225,$C183,J$87))=0,"",HYPERLINK(TEXT("#"&amp;INDEX($D$168:$CF$225,$C183,J$87),),INDEX($D$168:$CF$225,$C183,J$87)))</f>
        <v>A126230986X</v>
      </c>
      <c r="U30" s="19" t="str" cm="1">
        <f t="array" ref="U30">IF(HYPERLINK(TEXT("#"&amp;INDEX($D$168:$CF$225,$C183,K$87),),INDEX($D$168:$CF$225,$C183,K$87))=0,"",HYPERLINK(TEXT("#"&amp;INDEX($D$168:$CF$225,$C183,K$87),),INDEX($D$168:$CF$225,$C183,K$87)))</f>
        <v>A126230698F</v>
      </c>
      <c r="V30" s="54"/>
      <c r="W30" s="54"/>
      <c r="X30" s="54"/>
    </row>
    <row r="31" spans="1:24">
      <c r="A31" s="52"/>
      <c r="B31" s="52" t="s">
        <v>4925</v>
      </c>
      <c r="C31" s="54" cm="1">
        <f t="array" ref="C31">INDEX($D$100:$CF$157,$C116,C$87)</f>
        <v>94.34</v>
      </c>
      <c r="D31" s="54" cm="1">
        <f t="array" ref="D31">INDEX($D$100:$CF$157,$C116,D$87)</f>
        <v>91.643000000000001</v>
      </c>
      <c r="E31" s="54" cm="1">
        <f t="array" ref="E31">INDEX($D$100:$CF$157,$C116,E$87)</f>
        <v>47.000999999999998</v>
      </c>
      <c r="F31" s="54" cm="1">
        <f t="array" ref="F31">INDEX($D$100:$CF$157,$C116,F$87)</f>
        <v>16.221</v>
      </c>
      <c r="G31" s="54" cm="1">
        <f t="array" ref="G31">INDEX($D$100:$CF$157,$C116,G$87)</f>
        <v>11.239000000000001</v>
      </c>
      <c r="H31" s="54" cm="1">
        <f t="array" ref="H31">INDEX($D$100:$CF$157,$C116,H$87)</f>
        <v>10.904</v>
      </c>
      <c r="I31" s="54" cm="1">
        <f t="array" ref="I31">INDEX($D$100:$CF$157,$C116,I$87)</f>
        <v>8.9760000000000009</v>
      </c>
      <c r="J31" s="54" cm="1">
        <f t="array" ref="J31">INDEX($D$100:$CF$157,$C116,J$87)</f>
        <v>6.2779999999999996</v>
      </c>
      <c r="K31" s="54" cm="1">
        <f t="array" ref="K31">INDEX($D$100:$CF$157,$C116,K$87)</f>
        <v>2.698</v>
      </c>
      <c r="L31" s="54"/>
      <c r="M31" s="19" t="str" cm="1">
        <f t="array" ref="M31">IF(HYPERLINK(TEXT("#"&amp;INDEX($D$168:$CF$225,$C184,C$87),),INDEX($D$168:$CF$225,$C184,C$87))=0,"",HYPERLINK(TEXT("#"&amp;INDEX($D$168:$CF$225,$C184,C$87),),INDEX($D$168:$CF$225,$C184,C$87)))</f>
        <v>A126230366K</v>
      </c>
      <c r="N31" s="19" t="str" cm="1">
        <f t="array" ref="N31">IF(HYPERLINK(TEXT("#"&amp;INDEX($D$168:$CF$225,$C184,D$87),),INDEX($D$168:$CF$225,$C184,D$87))=0,"",HYPERLINK(TEXT("#"&amp;INDEX($D$168:$CF$225,$C184,D$87),),INDEX($D$168:$CF$225,$C184,D$87)))</f>
        <v>A126230798R</v>
      </c>
      <c r="O31" s="19" t="str" cm="1">
        <f t="array" ref="O31">IF(HYPERLINK(TEXT("#"&amp;INDEX($D$168:$CF$225,$C184,E$87),),INDEX($D$168:$CF$225,$C184,E$87))=0,"",HYPERLINK(TEXT("#"&amp;INDEX($D$168:$CF$225,$C184,E$87),),INDEX($D$168:$CF$225,$C184,E$87)))</f>
        <v>A126230438K</v>
      </c>
      <c r="P31" s="19" t="str" cm="1">
        <f t="array" ref="P31">IF(HYPERLINK(TEXT("#"&amp;INDEX($D$168:$CF$225,$C184,F$87),),INDEX($D$168:$CF$225,$C184,F$87))=0,"",HYPERLINK(TEXT("#"&amp;INDEX($D$168:$CF$225,$C184,F$87),),INDEX($D$168:$CF$225,$C184,F$87)))</f>
        <v>A126230942W</v>
      </c>
      <c r="Q31" s="19" t="str" cm="1">
        <f t="array" ref="Q31">IF(HYPERLINK(TEXT("#"&amp;INDEX($D$168:$CF$225,$C184,G$87),),INDEX($D$168:$CF$225,$C184,G$87))=0,"",HYPERLINK(TEXT("#"&amp;INDEX($D$168:$CF$225,$C184,G$87),),INDEX($D$168:$CF$225,$C184,G$87)))</f>
        <v>A126230510T</v>
      </c>
      <c r="R31" s="19" t="str" cm="1">
        <f t="array" ref="R31">IF(HYPERLINK(TEXT("#"&amp;INDEX($D$168:$CF$225,$C184,H$87),),INDEX($D$168:$CF$225,$C184,H$87))=0,"",HYPERLINK(TEXT("#"&amp;INDEX($D$168:$CF$225,$C184,H$87),),INDEX($D$168:$CF$225,$C184,H$87)))</f>
        <v>A126230654C</v>
      </c>
      <c r="S31" s="19" t="str" cm="1">
        <f t="array" ref="S31">IF(HYPERLINK(TEXT("#"&amp;INDEX($D$168:$CF$225,$C184,I$87),),INDEX($D$168:$CF$225,$C184,I$87))=0,"",HYPERLINK(TEXT("#"&amp;INDEX($D$168:$CF$225,$C184,I$87),),INDEX($D$168:$CF$225,$C184,I$87)))</f>
        <v>A126230294K</v>
      </c>
      <c r="T31" s="19" t="str" cm="1">
        <f t="array" ref="T31">IF(HYPERLINK(TEXT("#"&amp;INDEX($D$168:$CF$225,$C184,J$87),),INDEX($D$168:$CF$225,$C184,J$87))=0,"",HYPERLINK(TEXT("#"&amp;INDEX($D$168:$CF$225,$C184,J$87),),INDEX($D$168:$CF$225,$C184,J$87)))</f>
        <v>A126231014X</v>
      </c>
      <c r="U31" s="19" t="str" cm="1">
        <f t="array" ref="U31">IF(HYPERLINK(TEXT("#"&amp;INDEX($D$168:$CF$225,$C184,K$87),),INDEX($D$168:$CF$225,$C184,K$87))=0,"",HYPERLINK(TEXT("#"&amp;INDEX($D$168:$CF$225,$C184,K$87),),INDEX($D$168:$CF$225,$C184,K$87)))</f>
        <v>A126230726C</v>
      </c>
      <c r="V31" s="54"/>
      <c r="W31" s="54"/>
      <c r="X31" s="54"/>
    </row>
    <row r="32" spans="1:24">
      <c r="A32" s="58" t="s">
        <v>4926</v>
      </c>
      <c r="B32" s="59"/>
      <c r="C32" s="60" cm="1">
        <f t="array" ref="C32">INDEX($D$100:$CF$157,$C117,C$87)</f>
        <v>804.93100000000004</v>
      </c>
      <c r="D32" s="60" cm="1">
        <f t="array" ref="D32">INDEX($D$100:$CF$157,$C117,D$87)</f>
        <v>790.79700000000003</v>
      </c>
      <c r="E32" s="60" cm="1">
        <f t="array" ref="E32">INDEX($D$100:$CF$157,$C117,E$87)</f>
        <v>278.41699999999997</v>
      </c>
      <c r="F32" s="60" cm="1">
        <f t="array" ref="F32">INDEX($D$100:$CF$157,$C117,F$87)</f>
        <v>174.22200000000001</v>
      </c>
      <c r="G32" s="60" cm="1">
        <f t="array" ref="G32">INDEX($D$100:$CF$157,$C117,G$87)</f>
        <v>120.596</v>
      </c>
      <c r="H32" s="60" cm="1">
        <f t="array" ref="H32">INDEX($D$100:$CF$157,$C117,H$87)</f>
        <v>117.54600000000001</v>
      </c>
      <c r="I32" s="60" cm="1">
        <f t="array" ref="I32">INDEX($D$100:$CF$157,$C117,I$87)</f>
        <v>114.15</v>
      </c>
      <c r="J32" s="60" cm="1">
        <f t="array" ref="J32">INDEX($D$100:$CF$157,$C117,J$87)</f>
        <v>100.01600000000001</v>
      </c>
      <c r="K32" s="60" cm="1">
        <f t="array" ref="K32">INDEX($D$100:$CF$157,$C117,K$87)</f>
        <v>14.134</v>
      </c>
      <c r="L32" s="54"/>
      <c r="M32" s="19" t="str" cm="1">
        <f t="array" ref="M32">IF(HYPERLINK(TEXT("#"&amp;INDEX($D$168:$CF$225,$C185,C$87),),INDEX($D$168:$CF$225,$C185,C$87))=0,"",HYPERLINK(TEXT("#"&amp;INDEX($D$168:$CF$225,$C185,C$87),),INDEX($D$168:$CF$225,$C185,C$87)))</f>
        <v>A126230370A</v>
      </c>
      <c r="N32" s="19" t="str" cm="1">
        <f t="array" ref="N32">IF(HYPERLINK(TEXT("#"&amp;INDEX($D$168:$CF$225,$C185,D$87),),INDEX($D$168:$CF$225,$C185,D$87))=0,"",HYPERLINK(TEXT("#"&amp;INDEX($D$168:$CF$225,$C185,D$87),),INDEX($D$168:$CF$225,$C185,D$87)))</f>
        <v>A126230802V</v>
      </c>
      <c r="O32" s="19" t="str" cm="1">
        <f t="array" ref="O32">IF(HYPERLINK(TEXT("#"&amp;INDEX($D$168:$CF$225,$C185,E$87),),INDEX($D$168:$CF$225,$C185,E$87))=0,"",HYPERLINK(TEXT("#"&amp;INDEX($D$168:$CF$225,$C185,E$87),),INDEX($D$168:$CF$225,$C185,E$87)))</f>
        <v>A126230442A</v>
      </c>
      <c r="P32" s="19" t="str" cm="1">
        <f t="array" ref="P32">IF(HYPERLINK(TEXT("#"&amp;INDEX($D$168:$CF$225,$C185,F$87),),INDEX($D$168:$CF$225,$C185,F$87))=0,"",HYPERLINK(TEXT("#"&amp;INDEX($D$168:$CF$225,$C185,F$87),),INDEX($D$168:$CF$225,$C185,F$87)))</f>
        <v>A126230946F</v>
      </c>
      <c r="Q32" s="19" t="str" cm="1">
        <f t="array" ref="Q32">IF(HYPERLINK(TEXT("#"&amp;INDEX($D$168:$CF$225,$C185,G$87),),INDEX($D$168:$CF$225,$C185,G$87))=0,"",HYPERLINK(TEXT("#"&amp;INDEX($D$168:$CF$225,$C185,G$87),),INDEX($D$168:$CF$225,$C185,G$87)))</f>
        <v>A126230514A</v>
      </c>
      <c r="R32" s="19" t="str" cm="1">
        <f t="array" ref="R32">IF(HYPERLINK(TEXT("#"&amp;INDEX($D$168:$CF$225,$C185,H$87),),INDEX($D$168:$CF$225,$C185,H$87))=0,"",HYPERLINK(TEXT("#"&amp;INDEX($D$168:$CF$225,$C185,H$87),),INDEX($D$168:$CF$225,$C185,H$87)))</f>
        <v>A126230658L</v>
      </c>
      <c r="S32" s="19" t="str" cm="1">
        <f t="array" ref="S32">IF(HYPERLINK(TEXT("#"&amp;INDEX($D$168:$CF$225,$C185,I$87),),INDEX($D$168:$CF$225,$C185,I$87))=0,"",HYPERLINK(TEXT("#"&amp;INDEX($D$168:$CF$225,$C185,I$87),),INDEX($D$168:$CF$225,$C185,I$87)))</f>
        <v>A126230298V</v>
      </c>
      <c r="T32" s="19" t="str" cm="1">
        <f t="array" ref="T32">IF(HYPERLINK(TEXT("#"&amp;INDEX($D$168:$CF$225,$C185,J$87),),INDEX($D$168:$CF$225,$C185,J$87))=0,"",HYPERLINK(TEXT("#"&amp;INDEX($D$168:$CF$225,$C185,J$87),),INDEX($D$168:$CF$225,$C185,J$87)))</f>
        <v>A126231018J</v>
      </c>
      <c r="U32" s="19" t="str" cm="1">
        <f t="array" ref="U32">IF(HYPERLINK(TEXT("#"&amp;INDEX($D$168:$CF$225,$C185,K$87),),INDEX($D$168:$CF$225,$C185,K$87))=0,"",HYPERLINK(TEXT("#"&amp;INDEX($D$168:$CF$225,$C185,K$87),),INDEX($D$168:$CF$225,$C185,K$87)))</f>
        <v>A126230730V</v>
      </c>
      <c r="V32" s="54"/>
      <c r="W32" s="54"/>
      <c r="X32" s="54"/>
    </row>
    <row r="33" spans="1:24">
      <c r="A33" s="48" t="s">
        <v>4927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54"/>
      <c r="M33" s="49"/>
      <c r="N33" s="49"/>
      <c r="O33" s="49"/>
      <c r="P33" s="49"/>
      <c r="Q33" s="49"/>
      <c r="R33" s="49"/>
      <c r="S33" s="49"/>
      <c r="T33" s="49"/>
      <c r="U33" s="49"/>
      <c r="V33" s="54"/>
      <c r="W33" s="54"/>
      <c r="X33" s="54"/>
    </row>
    <row r="34" spans="1:24">
      <c r="A34" s="51" t="s">
        <v>4908</v>
      </c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4"/>
      <c r="M34" s="53"/>
      <c r="N34" s="53"/>
      <c r="O34" s="53"/>
      <c r="P34" s="53"/>
      <c r="Q34" s="53"/>
      <c r="R34" s="53"/>
      <c r="V34" s="54"/>
      <c r="W34" s="54"/>
      <c r="X34" s="54"/>
    </row>
    <row r="35" spans="1:24">
      <c r="A35" s="52"/>
      <c r="B35" s="52" t="s">
        <v>4909</v>
      </c>
      <c r="C35" s="54" cm="1">
        <f t="array" ref="C35">INDEX($D$100:$CF$157,$C120,C$87)</f>
        <v>392.35500000000002</v>
      </c>
      <c r="D35" s="54" cm="1">
        <f t="array" ref="D35">INDEX($D$100:$CF$157,$C120,D$87)</f>
        <v>385.07799999999997</v>
      </c>
      <c r="E35" s="54" cm="1">
        <f t="array" ref="E35">INDEX($D$100:$CF$157,$C120,E$87)</f>
        <v>136.20400000000001</v>
      </c>
      <c r="F35" s="54" cm="1">
        <f t="array" ref="F35">INDEX($D$100:$CF$157,$C120,F$87)</f>
        <v>91.341999999999999</v>
      </c>
      <c r="G35" s="54" cm="1">
        <f t="array" ref="G35">INDEX($D$100:$CF$157,$C120,G$87)</f>
        <v>50.947000000000003</v>
      </c>
      <c r="H35" s="54" cm="1">
        <f t="array" ref="H35">INDEX($D$100:$CF$157,$C120,H$87)</f>
        <v>52.915999999999997</v>
      </c>
      <c r="I35" s="54" cm="1">
        <f t="array" ref="I35">INDEX($D$100:$CF$157,$C120,I$87)</f>
        <v>60.945999999999998</v>
      </c>
      <c r="J35" s="54" cm="1">
        <f t="array" ref="J35">INDEX($D$100:$CF$157,$C120,J$87)</f>
        <v>53.67</v>
      </c>
      <c r="K35" s="54" cm="1">
        <f t="array" ref="K35">INDEX($D$100:$CF$157,$C120,K$87)</f>
        <v>7.2759999999999998</v>
      </c>
      <c r="L35" s="50"/>
      <c r="M35" s="19" t="str" cm="1">
        <f t="array" ref="M35">IF(HYPERLINK(TEXT("#"&amp;INDEX($D$168:$CF$225,$C188,C$87),),INDEX($D$168:$CF$225,$C188,C$87))=0,"",HYPERLINK(TEXT("#"&amp;INDEX($D$168:$CF$225,$C188,C$87),),INDEX($D$168:$CF$225,$C188,C$87)))</f>
        <v>A126244638L</v>
      </c>
      <c r="N35" s="19" t="str" cm="1">
        <f t="array" ref="N35">IF(HYPERLINK(TEXT("#"&amp;INDEX($D$168:$CF$225,$C188,D$87),),INDEX($D$168:$CF$225,$C188,D$87))=0,"",HYPERLINK(TEXT("#"&amp;INDEX($D$168:$CF$225,$C188,D$87),),INDEX($D$168:$CF$225,$C188,D$87)))</f>
        <v>A126245070A</v>
      </c>
      <c r="O35" s="19" t="str" cm="1">
        <f t="array" ref="O35">IF(HYPERLINK(TEXT("#"&amp;INDEX($D$168:$CF$225,$C188,E$87),),INDEX($D$168:$CF$225,$C188,E$87))=0,"",HYPERLINK(TEXT("#"&amp;INDEX($D$168:$CF$225,$C188,E$87),),INDEX($D$168:$CF$225,$C188,E$87)))</f>
        <v>A126244710V</v>
      </c>
      <c r="P35" s="19" t="str" cm="1">
        <f t="array" ref="P35">IF(HYPERLINK(TEXT("#"&amp;INDEX($D$168:$CF$225,$C188,F$87),),INDEX($D$168:$CF$225,$C188,F$87))=0,"",HYPERLINK(TEXT("#"&amp;INDEX($D$168:$CF$225,$C188,F$87),),INDEX($D$168:$CF$225,$C188,F$87)))</f>
        <v>A126245214A</v>
      </c>
      <c r="Q35" s="19" t="str" cm="1">
        <f t="array" ref="Q35">IF(HYPERLINK(TEXT("#"&amp;INDEX($D$168:$CF$225,$C188,G$87),),INDEX($D$168:$CF$225,$C188,G$87))=0,"",HYPERLINK(TEXT("#"&amp;INDEX($D$168:$CF$225,$C188,G$87),),INDEX($D$168:$CF$225,$C188,G$87)))</f>
        <v>A126244782F</v>
      </c>
      <c r="R35" s="19" t="str" cm="1">
        <f t="array" ref="R35">IF(HYPERLINK(TEXT("#"&amp;INDEX($D$168:$CF$225,$C188,H$87),),INDEX($D$168:$CF$225,$C188,H$87))=0,"",HYPERLINK(TEXT("#"&amp;INDEX($D$168:$CF$225,$C188,H$87),),INDEX($D$168:$CF$225,$C188,H$87)))</f>
        <v>A126244926F</v>
      </c>
      <c r="S35" s="19" t="str" cm="1">
        <f t="array" ref="S35">IF(HYPERLINK(TEXT("#"&amp;INDEX($D$168:$CF$225,$C188,I$87),),INDEX($D$168:$CF$225,$C188,I$87))=0,"",HYPERLINK(TEXT("#"&amp;INDEX($D$168:$CF$225,$C188,I$87),),INDEX($D$168:$CF$225,$C188,I$87)))</f>
        <v>A126244566L</v>
      </c>
      <c r="T35" s="19" t="str" cm="1">
        <f t="array" ref="T35">IF(HYPERLINK(TEXT("#"&amp;INDEX($D$168:$CF$225,$C188,J$87),),INDEX($D$168:$CF$225,$C188,J$87))=0,"",HYPERLINK(TEXT("#"&amp;INDEX($D$168:$CF$225,$C188,J$87),),INDEX($D$168:$CF$225,$C188,J$87)))</f>
        <v>A126245286L</v>
      </c>
      <c r="U35" s="19" t="str" cm="1">
        <f t="array" ref="U35">IF(HYPERLINK(TEXT("#"&amp;INDEX($D$168:$CF$225,$C188,K$87),),INDEX($D$168:$CF$225,$C188,K$87))=0,"",HYPERLINK(TEXT("#"&amp;INDEX($D$168:$CF$225,$C188,K$87),),INDEX($D$168:$CF$225,$C188,K$87)))</f>
        <v>A126244998T</v>
      </c>
      <c r="V35" s="54"/>
      <c r="W35" s="54"/>
      <c r="X35" s="54"/>
    </row>
    <row r="36" spans="1:24">
      <c r="A36" s="52"/>
      <c r="B36" s="55" t="s">
        <v>4910</v>
      </c>
      <c r="C36" s="54" cm="1">
        <f t="array" ref="C36">INDEX($D$100:$CF$157,$C121,C$87)</f>
        <v>81.703999999999994</v>
      </c>
      <c r="D36" s="54" cm="1">
        <f t="array" ref="D36">INDEX($D$100:$CF$157,$C121,D$87)</f>
        <v>80.706000000000003</v>
      </c>
      <c r="E36" s="54" cm="1">
        <f t="array" ref="E36">INDEX($D$100:$CF$157,$C121,E$87)</f>
        <v>30.884</v>
      </c>
      <c r="F36" s="54" cm="1">
        <f t="array" ref="F36">INDEX($D$100:$CF$157,$C121,F$87)</f>
        <v>19.151</v>
      </c>
      <c r="G36" s="54" cm="1">
        <f t="array" ref="G36">INDEX($D$100:$CF$157,$C121,G$87)</f>
        <v>9.6809999999999992</v>
      </c>
      <c r="H36" s="54" cm="1">
        <f t="array" ref="H36">INDEX($D$100:$CF$157,$C121,H$87)</f>
        <v>12.669</v>
      </c>
      <c r="I36" s="54" cm="1">
        <f t="array" ref="I36">INDEX($D$100:$CF$157,$C121,I$87)</f>
        <v>9.3190000000000008</v>
      </c>
      <c r="J36" s="54" cm="1">
        <f t="array" ref="J36">INDEX($D$100:$CF$157,$C121,J$87)</f>
        <v>8.3209999999999997</v>
      </c>
      <c r="K36" s="54" cm="1">
        <f t="array" ref="K36">INDEX($D$100:$CF$157,$C121,K$87)</f>
        <v>0.998</v>
      </c>
      <c r="L36" s="54"/>
      <c r="M36" s="19" t="str" cm="1">
        <f t="array" ref="M36">IF(HYPERLINK(TEXT("#"&amp;INDEX($D$168:$CF$225,$C189,C$87),),INDEX($D$168:$CF$225,$C189,C$87))=0,"",HYPERLINK(TEXT("#"&amp;INDEX($D$168:$CF$225,$C189,C$87),),INDEX($D$168:$CF$225,$C189,C$87)))</f>
        <v>A126244606V</v>
      </c>
      <c r="N36" s="19" t="str" cm="1">
        <f t="array" ref="N36">IF(HYPERLINK(TEXT("#"&amp;INDEX($D$168:$CF$225,$C189,D$87),),INDEX($D$168:$CF$225,$C189,D$87))=0,"",HYPERLINK(TEXT("#"&amp;INDEX($D$168:$CF$225,$C189,D$87),),INDEX($D$168:$CF$225,$C189,D$87)))</f>
        <v>A126245038A</v>
      </c>
      <c r="O36" s="19" t="str" cm="1">
        <f t="array" ref="O36">IF(HYPERLINK(TEXT("#"&amp;INDEX($D$168:$CF$225,$C189,E$87),),INDEX($D$168:$CF$225,$C189,E$87))=0,"",HYPERLINK(TEXT("#"&amp;INDEX($D$168:$CF$225,$C189,E$87),),INDEX($D$168:$CF$225,$C189,E$87)))</f>
        <v>A126244678F</v>
      </c>
      <c r="P36" s="19" t="str" cm="1">
        <f t="array" ref="P36">IF(HYPERLINK(TEXT("#"&amp;INDEX($D$168:$CF$225,$C189,F$87),),INDEX($D$168:$CF$225,$C189,F$87))=0,"",HYPERLINK(TEXT("#"&amp;INDEX($D$168:$CF$225,$C189,F$87),),INDEX($D$168:$CF$225,$C189,F$87)))</f>
        <v>A126245182V</v>
      </c>
      <c r="Q36" s="19" t="str" cm="1">
        <f t="array" ref="Q36">IF(HYPERLINK(TEXT("#"&amp;INDEX($D$168:$CF$225,$C189,G$87),),INDEX($D$168:$CF$225,$C189,G$87))=0,"",HYPERLINK(TEXT("#"&amp;INDEX($D$168:$CF$225,$C189,G$87),),INDEX($D$168:$CF$225,$C189,G$87)))</f>
        <v>A126244750L</v>
      </c>
      <c r="R36" s="19" t="str" cm="1">
        <f t="array" ref="R36">IF(HYPERLINK(TEXT("#"&amp;INDEX($D$168:$CF$225,$C189,H$87),),INDEX($D$168:$CF$225,$C189,H$87))=0,"",HYPERLINK(TEXT("#"&amp;INDEX($D$168:$CF$225,$C189,H$87),),INDEX($D$168:$CF$225,$C189,H$87)))</f>
        <v>A126244894X</v>
      </c>
      <c r="S36" s="19" t="str" cm="1">
        <f t="array" ref="S36">IF(HYPERLINK(TEXT("#"&amp;INDEX($D$168:$CF$225,$C189,I$87),),INDEX($D$168:$CF$225,$C189,I$87))=0,"",HYPERLINK(TEXT("#"&amp;INDEX($D$168:$CF$225,$C189,I$87),),INDEX($D$168:$CF$225,$C189,I$87)))</f>
        <v>A126244534V</v>
      </c>
      <c r="T36" s="19" t="str" cm="1">
        <f t="array" ref="T36">IF(HYPERLINK(TEXT("#"&amp;INDEX($D$168:$CF$225,$C189,J$87),),INDEX($D$168:$CF$225,$C189,J$87))=0,"",HYPERLINK(TEXT("#"&amp;INDEX($D$168:$CF$225,$C189,J$87),),INDEX($D$168:$CF$225,$C189,J$87)))</f>
        <v>A126245254V</v>
      </c>
      <c r="U36" s="19" t="str" cm="1">
        <f t="array" ref="U36">IF(HYPERLINK(TEXT("#"&amp;INDEX($D$168:$CF$225,$C189,K$87),),INDEX($D$168:$CF$225,$C189,K$87))=0,"",HYPERLINK(TEXT("#"&amp;INDEX($D$168:$CF$225,$C189,K$87),),INDEX($D$168:$CF$225,$C189,K$87)))</f>
        <v>A126244966X</v>
      </c>
      <c r="V36" s="54"/>
      <c r="W36" s="54"/>
      <c r="X36" s="54"/>
    </row>
    <row r="37" spans="1:24">
      <c r="A37" s="52"/>
      <c r="B37" s="55" t="s">
        <v>4911</v>
      </c>
      <c r="C37" s="54" cm="1">
        <f t="array" ref="C37">INDEX($D$100:$CF$157,$C122,C$87)</f>
        <v>30.757000000000001</v>
      </c>
      <c r="D37" s="54" cm="1">
        <f t="array" ref="D37">INDEX($D$100:$CF$157,$C122,D$87)</f>
        <v>30.757000000000001</v>
      </c>
      <c r="E37" s="54" cm="1">
        <f t="array" ref="E37">INDEX($D$100:$CF$157,$C122,E$87)</f>
        <v>13.346</v>
      </c>
      <c r="F37" s="54" cm="1">
        <f t="array" ref="F37">INDEX($D$100:$CF$157,$C122,F$87)</f>
        <v>7.6660000000000004</v>
      </c>
      <c r="G37" s="54" cm="1">
        <f t="array" ref="G37">INDEX($D$100:$CF$157,$C122,G$87)</f>
        <v>3.3050000000000002</v>
      </c>
      <c r="H37" s="54" cm="1">
        <f t="array" ref="H37">INDEX($D$100:$CF$157,$C122,H$87)</f>
        <v>4.2629999999999999</v>
      </c>
      <c r="I37" s="54" cm="1">
        <f t="array" ref="I37">INDEX($D$100:$CF$157,$C122,I$87)</f>
        <v>2.1779999999999999</v>
      </c>
      <c r="J37" s="54" cm="1">
        <f t="array" ref="J37">INDEX($D$100:$CF$157,$C122,J$87)</f>
        <v>2.1779999999999999</v>
      </c>
      <c r="K37" s="54" cm="1">
        <f t="array" ref="K37">INDEX($D$100:$CF$157,$C122,K$87)</f>
        <v>0</v>
      </c>
      <c r="L37" s="54"/>
      <c r="M37" s="19" t="str" cm="1">
        <f t="array" ref="M37">IF(HYPERLINK(TEXT("#"&amp;INDEX($D$168:$CF$225,$C190,C$87),),INDEX($D$168:$CF$225,$C190,C$87))=0,"",HYPERLINK(TEXT("#"&amp;INDEX($D$168:$CF$225,$C190,C$87),),INDEX($D$168:$CF$225,$C190,C$87)))</f>
        <v>A126244642C</v>
      </c>
      <c r="N37" s="19" t="str" cm="1">
        <f t="array" ref="N37">IF(HYPERLINK(TEXT("#"&amp;INDEX($D$168:$CF$225,$C190,D$87),),INDEX($D$168:$CF$225,$C190,D$87))=0,"",HYPERLINK(TEXT("#"&amp;INDEX($D$168:$CF$225,$C190,D$87),),INDEX($D$168:$CF$225,$C190,D$87)))</f>
        <v>A126245074K</v>
      </c>
      <c r="O37" s="19" t="str" cm="1">
        <f t="array" ref="O37">IF(HYPERLINK(TEXT("#"&amp;INDEX($D$168:$CF$225,$C190,E$87),),INDEX($D$168:$CF$225,$C190,E$87))=0,"",HYPERLINK(TEXT("#"&amp;INDEX($D$168:$CF$225,$C190,E$87),),INDEX($D$168:$CF$225,$C190,E$87)))</f>
        <v>A126244714C</v>
      </c>
      <c r="P37" s="19" t="str" cm="1">
        <f t="array" ref="P37">IF(HYPERLINK(TEXT("#"&amp;INDEX($D$168:$CF$225,$C190,F$87),),INDEX($D$168:$CF$225,$C190,F$87))=0,"",HYPERLINK(TEXT("#"&amp;INDEX($D$168:$CF$225,$C190,F$87),),INDEX($D$168:$CF$225,$C190,F$87)))</f>
        <v>A126245218K</v>
      </c>
      <c r="Q37" s="19" t="str" cm="1">
        <f t="array" ref="Q37">IF(HYPERLINK(TEXT("#"&amp;INDEX($D$168:$CF$225,$C190,G$87),),INDEX($D$168:$CF$225,$C190,G$87))=0,"",HYPERLINK(TEXT("#"&amp;INDEX($D$168:$CF$225,$C190,G$87),),INDEX($D$168:$CF$225,$C190,G$87)))</f>
        <v>A126244786R</v>
      </c>
      <c r="R37" s="19" t="str" cm="1">
        <f t="array" ref="R37">IF(HYPERLINK(TEXT("#"&amp;INDEX($D$168:$CF$225,$C190,H$87),),INDEX($D$168:$CF$225,$C190,H$87))=0,"",HYPERLINK(TEXT("#"&amp;INDEX($D$168:$CF$225,$C190,H$87),),INDEX($D$168:$CF$225,$C190,H$87)))</f>
        <v>A126244930W</v>
      </c>
      <c r="S37" s="19" t="str" cm="1">
        <f t="array" ref="S37">IF(HYPERLINK(TEXT("#"&amp;INDEX($D$168:$CF$225,$C190,I$87),),INDEX($D$168:$CF$225,$C190,I$87))=0,"",HYPERLINK(TEXT("#"&amp;INDEX($D$168:$CF$225,$C190,I$87),),INDEX($D$168:$CF$225,$C190,I$87)))</f>
        <v>A126244570C</v>
      </c>
      <c r="T37" s="19" t="str" cm="1">
        <f t="array" ref="T37">IF(HYPERLINK(TEXT("#"&amp;INDEX($D$168:$CF$225,$C190,J$87),),INDEX($D$168:$CF$225,$C190,J$87))=0,"",HYPERLINK(TEXT("#"&amp;INDEX($D$168:$CF$225,$C190,J$87),),INDEX($D$168:$CF$225,$C190,J$87)))</f>
        <v>A126245290C</v>
      </c>
      <c r="U37" s="19" t="str" cm="1">
        <f t="array" ref="U37">IF(HYPERLINK(TEXT("#"&amp;INDEX($D$168:$CF$225,$C190,K$87),),INDEX($D$168:$CF$225,$C190,K$87))=0,"",HYPERLINK(TEXT("#"&amp;INDEX($D$168:$CF$225,$C190,K$87),),INDEX($D$168:$CF$225,$C190,K$87)))</f>
        <v>A126245002X</v>
      </c>
      <c r="V37" s="54"/>
      <c r="W37" s="54"/>
      <c r="X37" s="54"/>
    </row>
    <row r="38" spans="1:24">
      <c r="A38" s="52"/>
      <c r="B38" s="55" t="s">
        <v>4912</v>
      </c>
      <c r="C38" s="54" cm="1">
        <f t="array" ref="C38">INDEX($D$100:$CF$157,$C123,C$87)</f>
        <v>23.861999999999998</v>
      </c>
      <c r="D38" s="54" cm="1">
        <f t="array" ref="D38">INDEX($D$100:$CF$157,$C123,D$87)</f>
        <v>20.434000000000001</v>
      </c>
      <c r="E38" s="54" cm="1">
        <f t="array" ref="E38">INDEX($D$100:$CF$157,$C123,E$87)</f>
        <v>2.8029999999999999</v>
      </c>
      <c r="F38" s="54" cm="1">
        <f t="array" ref="F38">INDEX($D$100:$CF$157,$C123,F$87)</f>
        <v>0.66800000000000004</v>
      </c>
      <c r="G38" s="54" cm="1">
        <f t="array" ref="G38">INDEX($D$100:$CF$157,$C123,G$87)</f>
        <v>1.4119999999999999</v>
      </c>
      <c r="H38" s="54" cm="1">
        <f t="array" ref="H38">INDEX($D$100:$CF$157,$C123,H$87)</f>
        <v>2.8690000000000002</v>
      </c>
      <c r="I38" s="54" cm="1">
        <f t="array" ref="I38">INDEX($D$100:$CF$157,$C123,I$87)</f>
        <v>16.111000000000001</v>
      </c>
      <c r="J38" s="54" cm="1">
        <f t="array" ref="J38">INDEX($D$100:$CF$157,$C123,J$87)</f>
        <v>12.682</v>
      </c>
      <c r="K38" s="54" cm="1">
        <f t="array" ref="K38">INDEX($D$100:$CF$157,$C123,K$87)</f>
        <v>3.4279999999999999</v>
      </c>
      <c r="L38" s="54"/>
      <c r="M38" s="19" t="str" cm="1">
        <f t="array" ref="M38">IF(HYPERLINK(TEXT("#"&amp;INDEX($D$168:$CF$225,$C191,C$87),),INDEX($D$168:$CF$225,$C191,C$87))=0,"",HYPERLINK(TEXT("#"&amp;INDEX($D$168:$CF$225,$C191,C$87),),INDEX($D$168:$CF$225,$C191,C$87)))</f>
        <v>A126244646L</v>
      </c>
      <c r="N38" s="19" t="str" cm="1">
        <f t="array" ref="N38">IF(HYPERLINK(TEXT("#"&amp;INDEX($D$168:$CF$225,$C191,D$87),),INDEX($D$168:$CF$225,$C191,D$87))=0,"",HYPERLINK(TEXT("#"&amp;INDEX($D$168:$CF$225,$C191,D$87),),INDEX($D$168:$CF$225,$C191,D$87)))</f>
        <v>A126245078V</v>
      </c>
      <c r="O38" s="19" t="str" cm="1">
        <f t="array" ref="O38">IF(HYPERLINK(TEXT("#"&amp;INDEX($D$168:$CF$225,$C191,E$87),),INDEX($D$168:$CF$225,$C191,E$87))=0,"",HYPERLINK(TEXT("#"&amp;INDEX($D$168:$CF$225,$C191,E$87),),INDEX($D$168:$CF$225,$C191,E$87)))</f>
        <v>A126244718L</v>
      </c>
      <c r="P38" s="19" t="str" cm="1">
        <f t="array" ref="P38">IF(HYPERLINK(TEXT("#"&amp;INDEX($D$168:$CF$225,$C191,F$87),),INDEX($D$168:$CF$225,$C191,F$87))=0,"",HYPERLINK(TEXT("#"&amp;INDEX($D$168:$CF$225,$C191,F$87),),INDEX($D$168:$CF$225,$C191,F$87)))</f>
        <v>A126245222A</v>
      </c>
      <c r="Q38" s="19" t="str" cm="1">
        <f t="array" ref="Q38">IF(HYPERLINK(TEXT("#"&amp;INDEX($D$168:$CF$225,$C191,G$87),),INDEX($D$168:$CF$225,$C191,G$87))=0,"",HYPERLINK(TEXT("#"&amp;INDEX($D$168:$CF$225,$C191,G$87),),INDEX($D$168:$CF$225,$C191,G$87)))</f>
        <v>A126244790F</v>
      </c>
      <c r="R38" s="19" t="str" cm="1">
        <f t="array" ref="R38">IF(HYPERLINK(TEXT("#"&amp;INDEX($D$168:$CF$225,$C191,H$87),),INDEX($D$168:$CF$225,$C191,H$87))=0,"",HYPERLINK(TEXT("#"&amp;INDEX($D$168:$CF$225,$C191,H$87),),INDEX($D$168:$CF$225,$C191,H$87)))</f>
        <v>A126244934F</v>
      </c>
      <c r="S38" s="19" t="str" cm="1">
        <f t="array" ref="S38">IF(HYPERLINK(TEXT("#"&amp;INDEX($D$168:$CF$225,$C191,I$87),),INDEX($D$168:$CF$225,$C191,I$87))=0,"",HYPERLINK(TEXT("#"&amp;INDEX($D$168:$CF$225,$C191,I$87),),INDEX($D$168:$CF$225,$C191,I$87)))</f>
        <v>A126244574L</v>
      </c>
      <c r="T38" s="19" t="str" cm="1">
        <f t="array" ref="T38">IF(HYPERLINK(TEXT("#"&amp;INDEX($D$168:$CF$225,$C191,J$87),),INDEX($D$168:$CF$225,$C191,J$87))=0,"",HYPERLINK(TEXT("#"&amp;INDEX($D$168:$CF$225,$C191,J$87),),INDEX($D$168:$CF$225,$C191,J$87)))</f>
        <v>A126245294L</v>
      </c>
      <c r="U38" s="19" t="str" cm="1">
        <f t="array" ref="U38">IF(HYPERLINK(TEXT("#"&amp;INDEX($D$168:$CF$225,$C191,K$87),),INDEX($D$168:$CF$225,$C191,K$87))=0,"",HYPERLINK(TEXT("#"&amp;INDEX($D$168:$CF$225,$C191,K$87),),INDEX($D$168:$CF$225,$C191,K$87)))</f>
        <v>A126245006J</v>
      </c>
      <c r="V38" s="54"/>
      <c r="W38" s="54"/>
      <c r="X38" s="54"/>
    </row>
    <row r="39" spans="1:24">
      <c r="A39" s="52"/>
      <c r="B39" s="56" t="s">
        <v>4913</v>
      </c>
      <c r="C39" s="54" cm="1">
        <f t="array" ref="C39">INDEX($D$100:$CF$157,$C124,C$87)</f>
        <v>2.8029999999999999</v>
      </c>
      <c r="D39" s="54" cm="1">
        <f t="array" ref="D39">INDEX($D$100:$CF$157,$C124,D$87)</f>
        <v>2.8029999999999999</v>
      </c>
      <c r="E39" s="54" cm="1">
        <f t="array" ref="E39">INDEX($D$100:$CF$157,$C124,E$87)</f>
        <v>2.8029999999999999</v>
      </c>
      <c r="F39" s="54" cm="1">
        <f t="array" ref="F39">INDEX($D$100:$CF$157,$C124,F$87)</f>
        <v>0</v>
      </c>
      <c r="G39" s="54" cm="1">
        <f t="array" ref="G39">INDEX($D$100:$CF$157,$C124,G$87)</f>
        <v>0</v>
      </c>
      <c r="H39" s="54" cm="1">
        <f t="array" ref="H39">INDEX($D$100:$CF$157,$C124,H$87)</f>
        <v>0</v>
      </c>
      <c r="I39" s="54" cm="1">
        <f t="array" ref="I39">INDEX($D$100:$CF$157,$C124,I$87)</f>
        <v>0</v>
      </c>
      <c r="J39" s="54" cm="1">
        <f t="array" ref="J39">INDEX($D$100:$CF$157,$C124,J$87)</f>
        <v>0</v>
      </c>
      <c r="K39" s="54" cm="1">
        <f t="array" ref="K39">INDEX($D$100:$CF$157,$C124,K$87)</f>
        <v>0</v>
      </c>
      <c r="L39" s="54"/>
      <c r="M39" s="19" t="str" cm="1">
        <f t="array" ref="M39">IF(HYPERLINK(TEXT("#"&amp;INDEX($D$168:$CF$225,$C192,C$87),),INDEX($D$168:$CF$225,$C192,C$87))=0,"",HYPERLINK(TEXT("#"&amp;INDEX($D$168:$CF$225,$C192,C$87),),INDEX($D$168:$CF$225,$C192,C$87)))</f>
        <v>A126244610K</v>
      </c>
      <c r="N39" s="19" t="str" cm="1">
        <f t="array" ref="N39">IF(HYPERLINK(TEXT("#"&amp;INDEX($D$168:$CF$225,$C192,D$87),),INDEX($D$168:$CF$225,$C192,D$87))=0,"",HYPERLINK(TEXT("#"&amp;INDEX($D$168:$CF$225,$C192,D$87),),INDEX($D$168:$CF$225,$C192,D$87)))</f>
        <v>A126245042T</v>
      </c>
      <c r="O39" s="19" t="str" cm="1">
        <f t="array" ref="O39">IF(HYPERLINK(TEXT("#"&amp;INDEX($D$168:$CF$225,$C192,E$87),),INDEX($D$168:$CF$225,$C192,E$87))=0,"",HYPERLINK(TEXT("#"&amp;INDEX($D$168:$CF$225,$C192,E$87),),INDEX($D$168:$CF$225,$C192,E$87)))</f>
        <v>A126244682W</v>
      </c>
      <c r="P39" s="19" t="str" cm="1">
        <f t="array" ref="P39">IF(HYPERLINK(TEXT("#"&amp;INDEX($D$168:$CF$225,$C192,F$87),),INDEX($D$168:$CF$225,$C192,F$87))=0,"",HYPERLINK(TEXT("#"&amp;INDEX($D$168:$CF$225,$C192,F$87),),INDEX($D$168:$CF$225,$C192,F$87)))</f>
        <v>A126245186C</v>
      </c>
      <c r="Q39" s="19" t="str" cm="1">
        <f t="array" ref="Q39">IF(HYPERLINK(TEXT("#"&amp;INDEX($D$168:$CF$225,$C192,G$87),),INDEX($D$168:$CF$225,$C192,G$87))=0,"",HYPERLINK(TEXT("#"&amp;INDEX($D$168:$CF$225,$C192,G$87),),INDEX($D$168:$CF$225,$C192,G$87)))</f>
        <v>A126244754W</v>
      </c>
      <c r="R39" s="19" t="str" cm="1">
        <f t="array" ref="R39">IF(HYPERLINK(TEXT("#"&amp;INDEX($D$168:$CF$225,$C192,H$87),),INDEX($D$168:$CF$225,$C192,H$87))=0,"",HYPERLINK(TEXT("#"&amp;INDEX($D$168:$CF$225,$C192,H$87),),INDEX($D$168:$CF$225,$C192,H$87)))</f>
        <v>A126244898J</v>
      </c>
      <c r="S39" s="19" t="str" cm="1">
        <f t="array" ref="S39">IF(HYPERLINK(TEXT("#"&amp;INDEX($D$168:$CF$225,$C192,I$87),),INDEX($D$168:$CF$225,$C192,I$87))=0,"",HYPERLINK(TEXT("#"&amp;INDEX($D$168:$CF$225,$C192,I$87),),INDEX($D$168:$CF$225,$C192,I$87)))</f>
        <v>A126244538C</v>
      </c>
      <c r="T39" s="19" t="str" cm="1">
        <f t="array" ref="T39">IF(HYPERLINK(TEXT("#"&amp;INDEX($D$168:$CF$225,$C192,J$87),),INDEX($D$168:$CF$225,$C192,J$87))=0,"",HYPERLINK(TEXT("#"&amp;INDEX($D$168:$CF$225,$C192,J$87),),INDEX($D$168:$CF$225,$C192,J$87)))</f>
        <v>A126245258C</v>
      </c>
      <c r="U39" s="19" t="str" cm="1">
        <f t="array" ref="U39">IF(HYPERLINK(TEXT("#"&amp;INDEX($D$168:$CF$225,$C192,K$87),),INDEX($D$168:$CF$225,$C192,K$87))=0,"",HYPERLINK(TEXT("#"&amp;INDEX($D$168:$CF$225,$C192,K$87),),INDEX($D$168:$CF$225,$C192,K$87)))</f>
        <v>A126244970R</v>
      </c>
      <c r="V39" s="54"/>
      <c r="W39" s="54"/>
      <c r="X39" s="54"/>
    </row>
    <row r="40" spans="1:24">
      <c r="A40" s="52"/>
      <c r="B40" s="56" t="s">
        <v>4914</v>
      </c>
      <c r="C40" s="54" cm="1">
        <f t="array" ref="C40">INDEX($D$100:$CF$157,$C125,C$87)</f>
        <v>21.059000000000001</v>
      </c>
      <c r="D40" s="54" cm="1">
        <f t="array" ref="D40">INDEX($D$100:$CF$157,$C125,D$87)</f>
        <v>17.631</v>
      </c>
      <c r="E40" s="54" cm="1">
        <f t="array" ref="E40">INDEX($D$100:$CF$157,$C125,E$87)</f>
        <v>0</v>
      </c>
      <c r="F40" s="54" cm="1">
        <f t="array" ref="F40">INDEX($D$100:$CF$157,$C125,F$87)</f>
        <v>0.66800000000000004</v>
      </c>
      <c r="G40" s="54" cm="1">
        <f t="array" ref="G40">INDEX($D$100:$CF$157,$C125,G$87)</f>
        <v>1.4119999999999999</v>
      </c>
      <c r="H40" s="54" cm="1">
        <f t="array" ref="H40">INDEX($D$100:$CF$157,$C125,H$87)</f>
        <v>2.8690000000000002</v>
      </c>
      <c r="I40" s="54" cm="1">
        <f t="array" ref="I40">INDEX($D$100:$CF$157,$C125,I$87)</f>
        <v>16.111000000000001</v>
      </c>
      <c r="J40" s="54" cm="1">
        <f t="array" ref="J40">INDEX($D$100:$CF$157,$C125,J$87)</f>
        <v>12.682</v>
      </c>
      <c r="K40" s="54" cm="1">
        <f t="array" ref="K40">INDEX($D$100:$CF$157,$C125,K$87)</f>
        <v>3.4279999999999999</v>
      </c>
      <c r="L40" s="54"/>
      <c r="M40" s="19" t="str" cm="1">
        <f t="array" ref="M40">IF(HYPERLINK(TEXT("#"&amp;INDEX($D$168:$CF$225,$C193,C$87),),INDEX($D$168:$CF$225,$C193,C$87))=0,"",HYPERLINK(TEXT("#"&amp;INDEX($D$168:$CF$225,$C193,C$87),),INDEX($D$168:$CF$225,$C193,C$87)))</f>
        <v>A126244614V</v>
      </c>
      <c r="N40" s="19" t="str" cm="1">
        <f t="array" ref="N40">IF(HYPERLINK(TEXT("#"&amp;INDEX($D$168:$CF$225,$C193,D$87),),INDEX($D$168:$CF$225,$C193,D$87))=0,"",HYPERLINK(TEXT("#"&amp;INDEX($D$168:$CF$225,$C193,D$87),),INDEX($D$168:$CF$225,$C193,D$87)))</f>
        <v>A126245046A</v>
      </c>
      <c r="O40" s="19" t="str" cm="1">
        <f t="array" ref="O40">IF(HYPERLINK(TEXT("#"&amp;INDEX($D$168:$CF$225,$C193,E$87),),INDEX($D$168:$CF$225,$C193,E$87))=0,"",HYPERLINK(TEXT("#"&amp;INDEX($D$168:$CF$225,$C193,E$87),),INDEX($D$168:$CF$225,$C193,E$87)))</f>
        <v>A126244686F</v>
      </c>
      <c r="P40" s="19" t="str" cm="1">
        <f t="array" ref="P40">IF(HYPERLINK(TEXT("#"&amp;INDEX($D$168:$CF$225,$C193,F$87),),INDEX($D$168:$CF$225,$C193,F$87))=0,"",HYPERLINK(TEXT("#"&amp;INDEX($D$168:$CF$225,$C193,F$87),),INDEX($D$168:$CF$225,$C193,F$87)))</f>
        <v>A126245190V</v>
      </c>
      <c r="Q40" s="19" t="str" cm="1">
        <f t="array" ref="Q40">IF(HYPERLINK(TEXT("#"&amp;INDEX($D$168:$CF$225,$C193,G$87),),INDEX($D$168:$CF$225,$C193,G$87))=0,"",HYPERLINK(TEXT("#"&amp;INDEX($D$168:$CF$225,$C193,G$87),),INDEX($D$168:$CF$225,$C193,G$87)))</f>
        <v>A126244758F</v>
      </c>
      <c r="R40" s="19" t="str" cm="1">
        <f t="array" ref="R40">IF(HYPERLINK(TEXT("#"&amp;INDEX($D$168:$CF$225,$C193,H$87),),INDEX($D$168:$CF$225,$C193,H$87))=0,"",HYPERLINK(TEXT("#"&amp;INDEX($D$168:$CF$225,$C193,H$87),),INDEX($D$168:$CF$225,$C193,H$87)))</f>
        <v>A126244902L</v>
      </c>
      <c r="S40" s="19" t="str" cm="1">
        <f t="array" ref="S40">IF(HYPERLINK(TEXT("#"&amp;INDEX($D$168:$CF$225,$C193,I$87),),INDEX($D$168:$CF$225,$C193,I$87))=0,"",HYPERLINK(TEXT("#"&amp;INDEX($D$168:$CF$225,$C193,I$87),),INDEX($D$168:$CF$225,$C193,I$87)))</f>
        <v>A126244542V</v>
      </c>
      <c r="T40" s="19" t="str" cm="1">
        <f t="array" ref="T40">IF(HYPERLINK(TEXT("#"&amp;INDEX($D$168:$CF$225,$C193,J$87),),INDEX($D$168:$CF$225,$C193,J$87))=0,"",HYPERLINK(TEXT("#"&amp;INDEX($D$168:$CF$225,$C193,J$87),),INDEX($D$168:$CF$225,$C193,J$87)))</f>
        <v>A126245262V</v>
      </c>
      <c r="U40" s="19" t="str" cm="1">
        <f t="array" ref="U40">IF(HYPERLINK(TEXT("#"&amp;INDEX($D$168:$CF$225,$C193,K$87),),INDEX($D$168:$CF$225,$C193,K$87))=0,"",HYPERLINK(TEXT("#"&amp;INDEX($D$168:$CF$225,$C193,K$87),),INDEX($D$168:$CF$225,$C193,K$87)))</f>
        <v>A126244974X</v>
      </c>
      <c r="V40" s="54"/>
      <c r="W40" s="54"/>
      <c r="X40" s="54"/>
    </row>
    <row r="41" spans="1:24">
      <c r="A41" s="52"/>
      <c r="B41" s="55" t="s">
        <v>4915</v>
      </c>
      <c r="C41" s="54" cm="1">
        <f t="array" ref="C41">INDEX($D$100:$CF$157,$C126,C$87)</f>
        <v>56.347999999999999</v>
      </c>
      <c r="D41" s="54" cm="1">
        <f t="array" ref="D41">INDEX($D$100:$CF$157,$C126,D$87)</f>
        <v>56.347999999999999</v>
      </c>
      <c r="E41" s="54" cm="1">
        <f t="array" ref="E41">INDEX($D$100:$CF$157,$C126,E$87)</f>
        <v>31.677</v>
      </c>
      <c r="F41" s="54" cm="1">
        <f t="array" ref="F41">INDEX($D$100:$CF$157,$C126,F$87)</f>
        <v>16.068000000000001</v>
      </c>
      <c r="G41" s="54" cm="1">
        <f t="array" ref="G41">INDEX($D$100:$CF$157,$C126,G$87)</f>
        <v>4.8170000000000002</v>
      </c>
      <c r="H41" s="54" cm="1">
        <f t="array" ref="H41">INDEX($D$100:$CF$157,$C126,H$87)</f>
        <v>1.925</v>
      </c>
      <c r="I41" s="54" cm="1">
        <f t="array" ref="I41">INDEX($D$100:$CF$157,$C126,I$87)</f>
        <v>1.861</v>
      </c>
      <c r="J41" s="54" cm="1">
        <f t="array" ref="J41">INDEX($D$100:$CF$157,$C126,J$87)</f>
        <v>1.861</v>
      </c>
      <c r="K41" s="54" cm="1">
        <f t="array" ref="K41">INDEX($D$100:$CF$157,$C126,K$87)</f>
        <v>0</v>
      </c>
      <c r="L41" s="54"/>
      <c r="M41" s="19" t="str" cm="1">
        <f t="array" ref="M41">IF(HYPERLINK(TEXT("#"&amp;INDEX($D$168:$CF$225,$C194,C$87),),INDEX($D$168:$CF$225,$C194,C$87))=0,"",HYPERLINK(TEXT("#"&amp;INDEX($D$168:$CF$225,$C194,C$87),),INDEX($D$168:$CF$225,$C194,C$87)))</f>
        <v>A126244630V</v>
      </c>
      <c r="N41" s="19" t="str" cm="1">
        <f t="array" ref="N41">IF(HYPERLINK(TEXT("#"&amp;INDEX($D$168:$CF$225,$C194,D$87),),INDEX($D$168:$CF$225,$C194,D$87))=0,"",HYPERLINK(TEXT("#"&amp;INDEX($D$168:$CF$225,$C194,D$87),),INDEX($D$168:$CF$225,$C194,D$87)))</f>
        <v>A126245062A</v>
      </c>
      <c r="O41" s="19" t="str" cm="1">
        <f t="array" ref="O41">IF(HYPERLINK(TEXT("#"&amp;INDEX($D$168:$CF$225,$C194,E$87),),INDEX($D$168:$CF$225,$C194,E$87))=0,"",HYPERLINK(TEXT("#"&amp;INDEX($D$168:$CF$225,$C194,E$87),),INDEX($D$168:$CF$225,$C194,E$87)))</f>
        <v>A126244702V</v>
      </c>
      <c r="P41" s="19" t="str" cm="1">
        <f t="array" ref="P41">IF(HYPERLINK(TEXT("#"&amp;INDEX($D$168:$CF$225,$C194,F$87),),INDEX($D$168:$CF$225,$C194,F$87))=0,"",HYPERLINK(TEXT("#"&amp;INDEX($D$168:$CF$225,$C194,F$87),),INDEX($D$168:$CF$225,$C194,F$87)))</f>
        <v>A126245206A</v>
      </c>
      <c r="Q41" s="19" t="str" cm="1">
        <f t="array" ref="Q41">IF(HYPERLINK(TEXT("#"&amp;INDEX($D$168:$CF$225,$C194,G$87),),INDEX($D$168:$CF$225,$C194,G$87))=0,"",HYPERLINK(TEXT("#"&amp;INDEX($D$168:$CF$225,$C194,G$87),),INDEX($D$168:$CF$225,$C194,G$87)))</f>
        <v>A126244774F</v>
      </c>
      <c r="R41" s="19" t="str" cm="1">
        <f t="array" ref="R41">IF(HYPERLINK(TEXT("#"&amp;INDEX($D$168:$CF$225,$C194,H$87),),INDEX($D$168:$CF$225,$C194,H$87))=0,"",HYPERLINK(TEXT("#"&amp;INDEX($D$168:$CF$225,$C194,H$87),),INDEX($D$168:$CF$225,$C194,H$87)))</f>
        <v>A126244918F</v>
      </c>
      <c r="S41" s="19" t="str" cm="1">
        <f t="array" ref="S41">IF(HYPERLINK(TEXT("#"&amp;INDEX($D$168:$CF$225,$C194,I$87),),INDEX($D$168:$CF$225,$C194,I$87))=0,"",HYPERLINK(TEXT("#"&amp;INDEX($D$168:$CF$225,$C194,I$87),),INDEX($D$168:$CF$225,$C194,I$87)))</f>
        <v>A126244558L</v>
      </c>
      <c r="T41" s="19" t="str" cm="1">
        <f t="array" ref="T41">IF(HYPERLINK(TEXT("#"&amp;INDEX($D$168:$CF$225,$C194,J$87),),INDEX($D$168:$CF$225,$C194,J$87))=0,"",HYPERLINK(TEXT("#"&amp;INDEX($D$168:$CF$225,$C194,J$87),),INDEX($D$168:$CF$225,$C194,J$87)))</f>
        <v>A126245278L</v>
      </c>
      <c r="U41" s="19" t="str" cm="1">
        <f t="array" ref="U41">IF(HYPERLINK(TEXT("#"&amp;INDEX($D$168:$CF$225,$C194,K$87),),INDEX($D$168:$CF$225,$C194,K$87))=0,"",HYPERLINK(TEXT("#"&amp;INDEX($D$168:$CF$225,$C194,K$87),),INDEX($D$168:$CF$225,$C194,K$87)))</f>
        <v>A126244990X</v>
      </c>
      <c r="V41" s="54"/>
      <c r="W41" s="54"/>
      <c r="X41" s="54"/>
    </row>
    <row r="42" spans="1:24">
      <c r="A42" s="52"/>
      <c r="B42" s="55" t="s">
        <v>4916</v>
      </c>
      <c r="C42" s="54" cm="1">
        <f t="array" ref="C42">INDEX($D$100:$CF$157,$C127,C$87)</f>
        <v>21.417999999999999</v>
      </c>
      <c r="D42" s="54" cm="1">
        <f t="array" ref="D42">INDEX($D$100:$CF$157,$C127,D$87)</f>
        <v>21.202999999999999</v>
      </c>
      <c r="E42" s="54" cm="1">
        <f t="array" ref="E42">INDEX($D$100:$CF$157,$C127,E$87)</f>
        <v>8.5950000000000006</v>
      </c>
      <c r="F42" s="54" cm="1">
        <f t="array" ref="F42">INDEX($D$100:$CF$157,$C127,F$87)</f>
        <v>3.919</v>
      </c>
      <c r="G42" s="54" cm="1">
        <f t="array" ref="G42">INDEX($D$100:$CF$157,$C127,G$87)</f>
        <v>4.1269999999999998</v>
      </c>
      <c r="H42" s="54" cm="1">
        <f t="array" ref="H42">INDEX($D$100:$CF$157,$C127,H$87)</f>
        <v>3.5070000000000001</v>
      </c>
      <c r="I42" s="54" cm="1">
        <f t="array" ref="I42">INDEX($D$100:$CF$157,$C127,I$87)</f>
        <v>1.2689999999999999</v>
      </c>
      <c r="J42" s="54" cm="1">
        <f t="array" ref="J42">INDEX($D$100:$CF$157,$C127,J$87)</f>
        <v>1.0549999999999999</v>
      </c>
      <c r="K42" s="54" cm="1">
        <f t="array" ref="K42">INDEX($D$100:$CF$157,$C127,K$87)</f>
        <v>0.215</v>
      </c>
      <c r="L42" s="54"/>
      <c r="M42" s="19" t="str" cm="1">
        <f t="array" ref="M42">IF(HYPERLINK(TEXT("#"&amp;INDEX($D$168:$CF$225,$C195,C$87),),INDEX($D$168:$CF$225,$C195,C$87))=0,"",HYPERLINK(TEXT("#"&amp;INDEX($D$168:$CF$225,$C195,C$87),),INDEX($D$168:$CF$225,$C195,C$87)))</f>
        <v>A126244598F</v>
      </c>
      <c r="N42" s="19" t="str" cm="1">
        <f t="array" ref="N42">IF(HYPERLINK(TEXT("#"&amp;INDEX($D$168:$CF$225,$C195,D$87),),INDEX($D$168:$CF$225,$C195,D$87))=0,"",HYPERLINK(TEXT("#"&amp;INDEX($D$168:$CF$225,$C195,D$87),),INDEX($D$168:$CF$225,$C195,D$87)))</f>
        <v>A126245030J</v>
      </c>
      <c r="O42" s="19" t="str" cm="1">
        <f t="array" ref="O42">IF(HYPERLINK(TEXT("#"&amp;INDEX($D$168:$CF$225,$C195,E$87),),INDEX($D$168:$CF$225,$C195,E$87))=0,"",HYPERLINK(TEXT("#"&amp;INDEX($D$168:$CF$225,$C195,E$87),),INDEX($D$168:$CF$225,$C195,E$87)))</f>
        <v>A126244670L</v>
      </c>
      <c r="P42" s="19" t="str" cm="1">
        <f t="array" ref="P42">IF(HYPERLINK(TEXT("#"&amp;INDEX($D$168:$CF$225,$C195,F$87),),INDEX($D$168:$CF$225,$C195,F$87))=0,"",HYPERLINK(TEXT("#"&amp;INDEX($D$168:$CF$225,$C195,F$87),),INDEX($D$168:$CF$225,$C195,F$87)))</f>
        <v>A126245174V</v>
      </c>
      <c r="Q42" s="19" t="str" cm="1">
        <f t="array" ref="Q42">IF(HYPERLINK(TEXT("#"&amp;INDEX($D$168:$CF$225,$C195,G$87),),INDEX($D$168:$CF$225,$C195,G$87))=0,"",HYPERLINK(TEXT("#"&amp;INDEX($D$168:$CF$225,$C195,G$87),),INDEX($D$168:$CF$225,$C195,G$87)))</f>
        <v>A126244742L</v>
      </c>
      <c r="R42" s="19" t="str" cm="1">
        <f t="array" ref="R42">IF(HYPERLINK(TEXT("#"&amp;INDEX($D$168:$CF$225,$C195,H$87),),INDEX($D$168:$CF$225,$C195,H$87))=0,"",HYPERLINK(TEXT("#"&amp;INDEX($D$168:$CF$225,$C195,H$87),),INDEX($D$168:$CF$225,$C195,H$87)))</f>
        <v>A126244886X</v>
      </c>
      <c r="S42" s="19" t="str" cm="1">
        <f t="array" ref="S42">IF(HYPERLINK(TEXT("#"&amp;INDEX($D$168:$CF$225,$C195,I$87),),INDEX($D$168:$CF$225,$C195,I$87))=0,"",HYPERLINK(TEXT("#"&amp;INDEX($D$168:$CF$225,$C195,I$87),),INDEX($D$168:$CF$225,$C195,I$87)))</f>
        <v>A126244526V</v>
      </c>
      <c r="T42" s="19" t="str" cm="1">
        <f t="array" ref="T42">IF(HYPERLINK(TEXT("#"&amp;INDEX($D$168:$CF$225,$C195,J$87),),INDEX($D$168:$CF$225,$C195,J$87))=0,"",HYPERLINK(TEXT("#"&amp;INDEX($D$168:$CF$225,$C195,J$87),),INDEX($D$168:$CF$225,$C195,J$87)))</f>
        <v>A126245246V</v>
      </c>
      <c r="U42" s="19" t="str" cm="1">
        <f t="array" ref="U42">IF(HYPERLINK(TEXT("#"&amp;INDEX($D$168:$CF$225,$C195,K$87),),INDEX($D$168:$CF$225,$C195,K$87))=0,"",HYPERLINK(TEXT("#"&amp;INDEX($D$168:$CF$225,$C195,K$87),),INDEX($D$168:$CF$225,$C195,K$87)))</f>
        <v>A126244958X</v>
      </c>
      <c r="V42" s="54"/>
      <c r="W42" s="54"/>
      <c r="X42" s="54"/>
    </row>
    <row r="43" spans="1:24">
      <c r="A43" s="52"/>
      <c r="B43" s="55" t="s">
        <v>4917</v>
      </c>
      <c r="C43" s="54" cm="1">
        <f t="array" ref="C43">INDEX($D$100:$CF$157,$C128,C$87)</f>
        <v>46.125999999999998</v>
      </c>
      <c r="D43" s="54" cm="1">
        <f t="array" ref="D43">INDEX($D$100:$CF$157,$C128,D$87)</f>
        <v>45.192</v>
      </c>
      <c r="E43" s="54" cm="1">
        <f t="array" ref="E43">INDEX($D$100:$CF$157,$C128,E$87)</f>
        <v>6.8650000000000002</v>
      </c>
      <c r="F43" s="54" cm="1">
        <f t="array" ref="F43">INDEX($D$100:$CF$157,$C128,F$87)</f>
        <v>13.548999999999999</v>
      </c>
      <c r="G43" s="54" cm="1">
        <f t="array" ref="G43">INDEX($D$100:$CF$157,$C128,G$87)</f>
        <v>5.9169999999999998</v>
      </c>
      <c r="H43" s="54" cm="1">
        <f t="array" ref="H43">INDEX($D$100:$CF$157,$C128,H$87)</f>
        <v>8.6329999999999991</v>
      </c>
      <c r="I43" s="54" cm="1">
        <f t="array" ref="I43">INDEX($D$100:$CF$157,$C128,I$87)</f>
        <v>11.163</v>
      </c>
      <c r="J43" s="54" cm="1">
        <f t="array" ref="J43">INDEX($D$100:$CF$157,$C128,J$87)</f>
        <v>10.228999999999999</v>
      </c>
      <c r="K43" s="54" cm="1">
        <f t="array" ref="K43">INDEX($D$100:$CF$157,$C128,K$87)</f>
        <v>0.93400000000000005</v>
      </c>
      <c r="L43" s="54"/>
      <c r="M43" s="19" t="str" cm="1">
        <f t="array" ref="M43">IF(HYPERLINK(TEXT("#"&amp;INDEX($D$168:$CF$225,$C196,C$87),),INDEX($D$168:$CF$225,$C196,C$87))=0,"",HYPERLINK(TEXT("#"&amp;INDEX($D$168:$CF$225,$C196,C$87),),INDEX($D$168:$CF$225,$C196,C$87)))</f>
        <v>A126244650C</v>
      </c>
      <c r="N43" s="19" t="str" cm="1">
        <f t="array" ref="N43">IF(HYPERLINK(TEXT("#"&amp;INDEX($D$168:$CF$225,$C196,D$87),),INDEX($D$168:$CF$225,$C196,D$87))=0,"",HYPERLINK(TEXT("#"&amp;INDEX($D$168:$CF$225,$C196,D$87),),INDEX($D$168:$CF$225,$C196,D$87)))</f>
        <v>A126245082K</v>
      </c>
      <c r="O43" s="19" t="str" cm="1">
        <f t="array" ref="O43">IF(HYPERLINK(TEXT("#"&amp;INDEX($D$168:$CF$225,$C196,E$87),),INDEX($D$168:$CF$225,$C196,E$87))=0,"",HYPERLINK(TEXT("#"&amp;INDEX($D$168:$CF$225,$C196,E$87),),INDEX($D$168:$CF$225,$C196,E$87)))</f>
        <v>A126244722C</v>
      </c>
      <c r="P43" s="19" t="str" cm="1">
        <f t="array" ref="P43">IF(HYPERLINK(TEXT("#"&amp;INDEX($D$168:$CF$225,$C196,F$87),),INDEX($D$168:$CF$225,$C196,F$87))=0,"",HYPERLINK(TEXT("#"&amp;INDEX($D$168:$CF$225,$C196,F$87),),INDEX($D$168:$CF$225,$C196,F$87)))</f>
        <v>A126245226K</v>
      </c>
      <c r="Q43" s="19" t="str" cm="1">
        <f t="array" ref="Q43">IF(HYPERLINK(TEXT("#"&amp;INDEX($D$168:$CF$225,$C196,G$87),),INDEX($D$168:$CF$225,$C196,G$87))=0,"",HYPERLINK(TEXT("#"&amp;INDEX($D$168:$CF$225,$C196,G$87),),INDEX($D$168:$CF$225,$C196,G$87)))</f>
        <v>A126244794R</v>
      </c>
      <c r="R43" s="19" t="str" cm="1">
        <f t="array" ref="R43">IF(HYPERLINK(TEXT("#"&amp;INDEX($D$168:$CF$225,$C196,H$87),),INDEX($D$168:$CF$225,$C196,H$87))=0,"",HYPERLINK(TEXT("#"&amp;INDEX($D$168:$CF$225,$C196,H$87),),INDEX($D$168:$CF$225,$C196,H$87)))</f>
        <v>A126244938R</v>
      </c>
      <c r="S43" s="19" t="str" cm="1">
        <f t="array" ref="S43">IF(HYPERLINK(TEXT("#"&amp;INDEX($D$168:$CF$225,$C196,I$87),),INDEX($D$168:$CF$225,$C196,I$87))=0,"",HYPERLINK(TEXT("#"&amp;INDEX($D$168:$CF$225,$C196,I$87),),INDEX($D$168:$CF$225,$C196,I$87)))</f>
        <v>A126244578W</v>
      </c>
      <c r="T43" s="19" t="str" cm="1">
        <f t="array" ref="T43">IF(HYPERLINK(TEXT("#"&amp;INDEX($D$168:$CF$225,$C196,J$87),),INDEX($D$168:$CF$225,$C196,J$87))=0,"",HYPERLINK(TEXT("#"&amp;INDEX($D$168:$CF$225,$C196,J$87),),INDEX($D$168:$CF$225,$C196,J$87)))</f>
        <v>A126245298W</v>
      </c>
      <c r="U43" s="19" t="str" cm="1">
        <f t="array" ref="U43">IF(HYPERLINK(TEXT("#"&amp;INDEX($D$168:$CF$225,$C196,K$87),),INDEX($D$168:$CF$225,$C196,K$87))=0,"",HYPERLINK(TEXT("#"&amp;INDEX($D$168:$CF$225,$C196,K$87),),INDEX($D$168:$CF$225,$C196,K$87)))</f>
        <v>A126245010X</v>
      </c>
      <c r="V43" s="54"/>
      <c r="W43" s="54"/>
      <c r="X43" s="54"/>
    </row>
    <row r="44" spans="1:24">
      <c r="A44" s="52"/>
      <c r="B44" s="55" t="s">
        <v>4918</v>
      </c>
      <c r="C44" s="54" cm="1">
        <f t="array" ref="C44">INDEX($D$100:$CF$157,$C129,C$87)</f>
        <v>21.097000000000001</v>
      </c>
      <c r="D44" s="54" cm="1">
        <f t="array" ref="D44">INDEX($D$100:$CF$157,$C129,D$87)</f>
        <v>21.097000000000001</v>
      </c>
      <c r="E44" s="54" cm="1">
        <f t="array" ref="E44">INDEX($D$100:$CF$157,$C129,E$87)</f>
        <v>9.3670000000000009</v>
      </c>
      <c r="F44" s="54" cm="1">
        <f t="array" ref="F44">INDEX($D$100:$CF$157,$C129,F$87)</f>
        <v>6.1520000000000001</v>
      </c>
      <c r="G44" s="54" cm="1">
        <f t="array" ref="G44">INDEX($D$100:$CF$157,$C129,G$87)</f>
        <v>3.8740000000000001</v>
      </c>
      <c r="H44" s="54" cm="1">
        <f t="array" ref="H44">INDEX($D$100:$CF$157,$C129,H$87)</f>
        <v>1.704</v>
      </c>
      <c r="I44" s="54" cm="1">
        <f t="array" ref="I44">INDEX($D$100:$CF$157,$C129,I$87)</f>
        <v>0</v>
      </c>
      <c r="J44" s="54" cm="1">
        <f t="array" ref="J44">INDEX($D$100:$CF$157,$C129,J$87)</f>
        <v>0</v>
      </c>
      <c r="K44" s="54" cm="1">
        <f t="array" ref="K44">INDEX($D$100:$CF$157,$C129,K$87)</f>
        <v>0</v>
      </c>
      <c r="L44" s="54"/>
      <c r="M44" s="19" t="str" cm="1">
        <f t="array" ref="M44">IF(HYPERLINK(TEXT("#"&amp;INDEX($D$168:$CF$225,$C197,C$87),),INDEX($D$168:$CF$225,$C197,C$87))=0,"",HYPERLINK(TEXT("#"&amp;INDEX($D$168:$CF$225,$C197,C$87),),INDEX($D$168:$CF$225,$C197,C$87)))</f>
        <v>A126244634C</v>
      </c>
      <c r="N44" s="19" t="str" cm="1">
        <f t="array" ref="N44">IF(HYPERLINK(TEXT("#"&amp;INDEX($D$168:$CF$225,$C197,D$87),),INDEX($D$168:$CF$225,$C197,D$87))=0,"",HYPERLINK(TEXT("#"&amp;INDEX($D$168:$CF$225,$C197,D$87),),INDEX($D$168:$CF$225,$C197,D$87)))</f>
        <v>A126245066K</v>
      </c>
      <c r="O44" s="19" t="str" cm="1">
        <f t="array" ref="O44">IF(HYPERLINK(TEXT("#"&amp;INDEX($D$168:$CF$225,$C197,E$87),),INDEX($D$168:$CF$225,$C197,E$87))=0,"",HYPERLINK(TEXT("#"&amp;INDEX($D$168:$CF$225,$C197,E$87),),INDEX($D$168:$CF$225,$C197,E$87)))</f>
        <v>A126244706C</v>
      </c>
      <c r="P44" s="19" t="str" cm="1">
        <f t="array" ref="P44">IF(HYPERLINK(TEXT("#"&amp;INDEX($D$168:$CF$225,$C197,F$87),),INDEX($D$168:$CF$225,$C197,F$87))=0,"",HYPERLINK(TEXT("#"&amp;INDEX($D$168:$CF$225,$C197,F$87),),INDEX($D$168:$CF$225,$C197,F$87)))</f>
        <v>A126245210T</v>
      </c>
      <c r="Q44" s="19" t="str" cm="1">
        <f t="array" ref="Q44">IF(HYPERLINK(TEXT("#"&amp;INDEX($D$168:$CF$225,$C197,G$87),),INDEX($D$168:$CF$225,$C197,G$87))=0,"",HYPERLINK(TEXT("#"&amp;INDEX($D$168:$CF$225,$C197,G$87),),INDEX($D$168:$CF$225,$C197,G$87)))</f>
        <v>A126244778R</v>
      </c>
      <c r="R44" s="19" t="str" cm="1">
        <f t="array" ref="R44">IF(HYPERLINK(TEXT("#"&amp;INDEX($D$168:$CF$225,$C197,H$87),),INDEX($D$168:$CF$225,$C197,H$87))=0,"",HYPERLINK(TEXT("#"&amp;INDEX($D$168:$CF$225,$C197,H$87),),INDEX($D$168:$CF$225,$C197,H$87)))</f>
        <v>A126244922W</v>
      </c>
      <c r="S44" s="19" t="str" cm="1">
        <f t="array" ref="S44">IF(HYPERLINK(TEXT("#"&amp;INDEX($D$168:$CF$225,$C197,I$87),),INDEX($D$168:$CF$225,$C197,I$87))=0,"",HYPERLINK(TEXT("#"&amp;INDEX($D$168:$CF$225,$C197,I$87),),INDEX($D$168:$CF$225,$C197,I$87)))</f>
        <v>A126244562C</v>
      </c>
      <c r="T44" s="19" t="str" cm="1">
        <f t="array" ref="T44">IF(HYPERLINK(TEXT("#"&amp;INDEX($D$168:$CF$225,$C197,J$87),),INDEX($D$168:$CF$225,$C197,J$87))=0,"",HYPERLINK(TEXT("#"&amp;INDEX($D$168:$CF$225,$C197,J$87),),INDEX($D$168:$CF$225,$C197,J$87)))</f>
        <v>A126245282C</v>
      </c>
      <c r="U44" s="19" t="str" cm="1">
        <f t="array" ref="U44">IF(HYPERLINK(TEXT("#"&amp;INDEX($D$168:$CF$225,$C197,K$87),),INDEX($D$168:$CF$225,$C197,K$87))=0,"",HYPERLINK(TEXT("#"&amp;INDEX($D$168:$CF$225,$C197,K$87),),INDEX($D$168:$CF$225,$C197,K$87)))</f>
        <v>A126244994J</v>
      </c>
      <c r="V44" s="54"/>
      <c r="W44" s="54"/>
      <c r="X44" s="54"/>
    </row>
    <row r="45" spans="1:24">
      <c r="A45" s="52"/>
      <c r="B45" s="55" t="s">
        <v>4919</v>
      </c>
      <c r="C45" s="54" cm="1">
        <f t="array" ref="C45">INDEX($D$100:$CF$157,$C130,C$87)</f>
        <v>47.648000000000003</v>
      </c>
      <c r="D45" s="54" cm="1">
        <f t="array" ref="D45">INDEX($D$100:$CF$157,$C130,D$87)</f>
        <v>47.171999999999997</v>
      </c>
      <c r="E45" s="54" cm="1">
        <f t="array" ref="E45">INDEX($D$100:$CF$157,$C130,E$87)</f>
        <v>10.347</v>
      </c>
      <c r="F45" s="54" cm="1">
        <f t="array" ref="F45">INDEX($D$100:$CF$157,$C130,F$87)</f>
        <v>10.257999999999999</v>
      </c>
      <c r="G45" s="54" cm="1">
        <f t="array" ref="G45">INDEX($D$100:$CF$157,$C130,G$87)</f>
        <v>8.0169999999999995</v>
      </c>
      <c r="H45" s="54" cm="1">
        <f t="array" ref="H45">INDEX($D$100:$CF$157,$C130,H$87)</f>
        <v>8.6489999999999991</v>
      </c>
      <c r="I45" s="54" cm="1">
        <f t="array" ref="I45">INDEX($D$100:$CF$157,$C130,I$87)</f>
        <v>10.375999999999999</v>
      </c>
      <c r="J45" s="54" cm="1">
        <f t="array" ref="J45">INDEX($D$100:$CF$157,$C130,J$87)</f>
        <v>9.9009999999999998</v>
      </c>
      <c r="K45" s="54" cm="1">
        <f t="array" ref="K45">INDEX($D$100:$CF$157,$C130,K$87)</f>
        <v>0.47499999999999998</v>
      </c>
      <c r="L45" s="54"/>
      <c r="M45" s="19" t="str" cm="1">
        <f t="array" ref="M45">IF(HYPERLINK(TEXT("#"&amp;INDEX($D$168:$CF$225,$C198,C$87),),INDEX($D$168:$CF$225,$C198,C$87))=0,"",HYPERLINK(TEXT("#"&amp;INDEX($D$168:$CF$225,$C198,C$87),),INDEX($D$168:$CF$225,$C198,C$87)))</f>
        <v>A126244654L</v>
      </c>
      <c r="N45" s="19" t="str" cm="1">
        <f t="array" ref="N45">IF(HYPERLINK(TEXT("#"&amp;INDEX($D$168:$CF$225,$C198,D$87),),INDEX($D$168:$CF$225,$C198,D$87))=0,"",HYPERLINK(TEXT("#"&amp;INDEX($D$168:$CF$225,$C198,D$87),),INDEX($D$168:$CF$225,$C198,D$87)))</f>
        <v>A126245086V</v>
      </c>
      <c r="O45" s="19" t="str" cm="1">
        <f t="array" ref="O45">IF(HYPERLINK(TEXT("#"&amp;INDEX($D$168:$CF$225,$C198,E$87),),INDEX($D$168:$CF$225,$C198,E$87))=0,"",HYPERLINK(TEXT("#"&amp;INDEX($D$168:$CF$225,$C198,E$87),),INDEX($D$168:$CF$225,$C198,E$87)))</f>
        <v>A126244726L</v>
      </c>
      <c r="P45" s="19" t="str" cm="1">
        <f t="array" ref="P45">IF(HYPERLINK(TEXT("#"&amp;INDEX($D$168:$CF$225,$C198,F$87),),INDEX($D$168:$CF$225,$C198,F$87))=0,"",HYPERLINK(TEXT("#"&amp;INDEX($D$168:$CF$225,$C198,F$87),),INDEX($D$168:$CF$225,$C198,F$87)))</f>
        <v>A126245230A</v>
      </c>
      <c r="Q45" s="19" t="str" cm="1">
        <f t="array" ref="Q45">IF(HYPERLINK(TEXT("#"&amp;INDEX($D$168:$CF$225,$C198,G$87),),INDEX($D$168:$CF$225,$C198,G$87))=0,"",HYPERLINK(TEXT("#"&amp;INDEX($D$168:$CF$225,$C198,G$87),),INDEX($D$168:$CF$225,$C198,G$87)))</f>
        <v>A126244798X</v>
      </c>
      <c r="R45" s="19" t="str" cm="1">
        <f t="array" ref="R45">IF(HYPERLINK(TEXT("#"&amp;INDEX($D$168:$CF$225,$C198,H$87),),INDEX($D$168:$CF$225,$C198,H$87))=0,"",HYPERLINK(TEXT("#"&amp;INDEX($D$168:$CF$225,$C198,H$87),),INDEX($D$168:$CF$225,$C198,H$87)))</f>
        <v>A126244942F</v>
      </c>
      <c r="S45" s="19" t="str" cm="1">
        <f t="array" ref="S45">IF(HYPERLINK(TEXT("#"&amp;INDEX($D$168:$CF$225,$C198,I$87),),INDEX($D$168:$CF$225,$C198,I$87))=0,"",HYPERLINK(TEXT("#"&amp;INDEX($D$168:$CF$225,$C198,I$87),),INDEX($D$168:$CF$225,$C198,I$87)))</f>
        <v>A126244582L</v>
      </c>
      <c r="T45" s="19" t="str" cm="1">
        <f t="array" ref="T45">IF(HYPERLINK(TEXT("#"&amp;INDEX($D$168:$CF$225,$C198,J$87),),INDEX($D$168:$CF$225,$C198,J$87))=0,"",HYPERLINK(TEXT("#"&amp;INDEX($D$168:$CF$225,$C198,J$87),),INDEX($D$168:$CF$225,$C198,J$87)))</f>
        <v>A126245302A</v>
      </c>
      <c r="U45" s="19" t="str" cm="1">
        <f t="array" ref="U45">IF(HYPERLINK(TEXT("#"&amp;INDEX($D$168:$CF$225,$C198,K$87),),INDEX($D$168:$CF$225,$C198,K$87))=0,"",HYPERLINK(TEXT("#"&amp;INDEX($D$168:$CF$225,$C198,K$87),),INDEX($D$168:$CF$225,$C198,K$87)))</f>
        <v>A126245014J</v>
      </c>
      <c r="V45" s="54"/>
      <c r="W45" s="54"/>
      <c r="X45" s="54"/>
    </row>
    <row r="46" spans="1:24">
      <c r="A46" s="52"/>
      <c r="B46" s="55" t="s">
        <v>4920</v>
      </c>
      <c r="C46" s="54" cm="1">
        <f t="array" ref="C46">INDEX($D$100:$CF$157,$C131,C$87)</f>
        <v>8.09</v>
      </c>
      <c r="D46" s="54" cm="1">
        <f t="array" ref="D46">INDEX($D$100:$CF$157,$C131,D$87)</f>
        <v>8.09</v>
      </c>
      <c r="E46" s="54" cm="1">
        <f t="array" ref="E46">INDEX($D$100:$CF$157,$C131,E$87)</f>
        <v>1.6279999999999999</v>
      </c>
      <c r="F46" s="54" cm="1">
        <f t="array" ref="F46">INDEX($D$100:$CF$157,$C131,F$87)</f>
        <v>3.06</v>
      </c>
      <c r="G46" s="54" cm="1">
        <f t="array" ref="G46">INDEX($D$100:$CF$157,$C131,G$87)</f>
        <v>1.645</v>
      </c>
      <c r="H46" s="54" cm="1">
        <f t="array" ref="H46">INDEX($D$100:$CF$157,$C131,H$87)</f>
        <v>0.76700000000000002</v>
      </c>
      <c r="I46" s="54" cm="1">
        <f t="array" ref="I46">INDEX($D$100:$CF$157,$C131,I$87)</f>
        <v>0.99</v>
      </c>
      <c r="J46" s="54" cm="1">
        <f t="array" ref="J46">INDEX($D$100:$CF$157,$C131,J$87)</f>
        <v>0.99</v>
      </c>
      <c r="K46" s="54" cm="1">
        <f t="array" ref="K46">INDEX($D$100:$CF$157,$C131,K$87)</f>
        <v>0</v>
      </c>
      <c r="L46" s="54"/>
      <c r="M46" s="19" t="str" cm="1">
        <f t="array" ref="M46">IF(HYPERLINK(TEXT("#"&amp;INDEX($D$168:$CF$225,$C199,C$87),),INDEX($D$168:$CF$225,$C199,C$87))=0,"",HYPERLINK(TEXT("#"&amp;INDEX($D$168:$CF$225,$C199,C$87),),INDEX($D$168:$CF$225,$C199,C$87)))</f>
        <v>A126244602K</v>
      </c>
      <c r="N46" s="19" t="str" cm="1">
        <f t="array" ref="N46">IF(HYPERLINK(TEXT("#"&amp;INDEX($D$168:$CF$225,$C199,D$87),),INDEX($D$168:$CF$225,$C199,D$87))=0,"",HYPERLINK(TEXT("#"&amp;INDEX($D$168:$CF$225,$C199,D$87),),INDEX($D$168:$CF$225,$C199,D$87)))</f>
        <v>A126245034T</v>
      </c>
      <c r="O46" s="19" t="str" cm="1">
        <f t="array" ref="O46">IF(HYPERLINK(TEXT("#"&amp;INDEX($D$168:$CF$225,$C199,E$87),),INDEX($D$168:$CF$225,$C199,E$87))=0,"",HYPERLINK(TEXT("#"&amp;INDEX($D$168:$CF$225,$C199,E$87),),INDEX($D$168:$CF$225,$C199,E$87)))</f>
        <v>A126244674W</v>
      </c>
      <c r="P46" s="19" t="str" cm="1">
        <f t="array" ref="P46">IF(HYPERLINK(TEXT("#"&amp;INDEX($D$168:$CF$225,$C199,F$87),),INDEX($D$168:$CF$225,$C199,F$87))=0,"",HYPERLINK(TEXT("#"&amp;INDEX($D$168:$CF$225,$C199,F$87),),INDEX($D$168:$CF$225,$C199,F$87)))</f>
        <v>A126245178C</v>
      </c>
      <c r="Q46" s="19" t="str" cm="1">
        <f t="array" ref="Q46">IF(HYPERLINK(TEXT("#"&amp;INDEX($D$168:$CF$225,$C199,G$87),),INDEX($D$168:$CF$225,$C199,G$87))=0,"",HYPERLINK(TEXT("#"&amp;INDEX($D$168:$CF$225,$C199,G$87),),INDEX($D$168:$CF$225,$C199,G$87)))</f>
        <v>A126244746W</v>
      </c>
      <c r="R46" s="19" t="str" cm="1">
        <f t="array" ref="R46">IF(HYPERLINK(TEXT("#"&amp;INDEX($D$168:$CF$225,$C199,H$87),),INDEX($D$168:$CF$225,$C199,H$87))=0,"",HYPERLINK(TEXT("#"&amp;INDEX($D$168:$CF$225,$C199,H$87),),INDEX($D$168:$CF$225,$C199,H$87)))</f>
        <v>A126244890R</v>
      </c>
      <c r="S46" s="19" t="str" cm="1">
        <f t="array" ref="S46">IF(HYPERLINK(TEXT("#"&amp;INDEX($D$168:$CF$225,$C199,I$87),),INDEX($D$168:$CF$225,$C199,I$87))=0,"",HYPERLINK(TEXT("#"&amp;INDEX($D$168:$CF$225,$C199,I$87),),INDEX($D$168:$CF$225,$C199,I$87)))</f>
        <v>A126244530K</v>
      </c>
      <c r="T46" s="19" t="str" cm="1">
        <f t="array" ref="T46">IF(HYPERLINK(TEXT("#"&amp;INDEX($D$168:$CF$225,$C199,J$87),),INDEX($D$168:$CF$225,$C199,J$87))=0,"",HYPERLINK(TEXT("#"&amp;INDEX($D$168:$CF$225,$C199,J$87),),INDEX($D$168:$CF$225,$C199,J$87)))</f>
        <v>A126245250K</v>
      </c>
      <c r="U46" s="19" t="str" cm="1">
        <f t="array" ref="U46">IF(HYPERLINK(TEXT("#"&amp;INDEX($D$168:$CF$225,$C199,K$87),),INDEX($D$168:$CF$225,$C199,K$87))=0,"",HYPERLINK(TEXT("#"&amp;INDEX($D$168:$CF$225,$C199,K$87),),INDEX($D$168:$CF$225,$C199,K$87)))</f>
        <v>A126244962R</v>
      </c>
      <c r="V46" s="54"/>
      <c r="W46" s="54"/>
      <c r="X46" s="54"/>
    </row>
    <row r="47" spans="1:24">
      <c r="A47" s="52"/>
      <c r="B47" s="55" t="s">
        <v>4921</v>
      </c>
      <c r="C47" s="54" cm="1">
        <f t="array" ref="C47">INDEX($D$100:$CF$157,$C132,C$87)</f>
        <v>6.2880000000000003</v>
      </c>
      <c r="D47" s="54" cm="1">
        <f t="array" ref="D47">INDEX($D$100:$CF$157,$C132,D$87)</f>
        <v>6.2880000000000003</v>
      </c>
      <c r="E47" s="54" cm="1">
        <f t="array" ref="E47">INDEX($D$100:$CF$157,$C132,E$87)</f>
        <v>3.5449999999999999</v>
      </c>
      <c r="F47" s="54" cm="1">
        <f t="array" ref="F47">INDEX($D$100:$CF$157,$C132,F$87)</f>
        <v>0</v>
      </c>
      <c r="G47" s="54" cm="1">
        <f t="array" ref="G47">INDEX($D$100:$CF$157,$C132,G$87)</f>
        <v>1.617</v>
      </c>
      <c r="H47" s="54" cm="1">
        <f t="array" ref="H47">INDEX($D$100:$CF$157,$C132,H$87)</f>
        <v>0.434</v>
      </c>
      <c r="I47" s="54" cm="1">
        <f t="array" ref="I47">INDEX($D$100:$CF$157,$C132,I$87)</f>
        <v>0.69199999999999995</v>
      </c>
      <c r="J47" s="54" cm="1">
        <f t="array" ref="J47">INDEX($D$100:$CF$157,$C132,J$87)</f>
        <v>0.69199999999999995</v>
      </c>
      <c r="K47" s="54" cm="1">
        <f t="array" ref="K47">INDEX($D$100:$CF$157,$C132,K$87)</f>
        <v>0</v>
      </c>
      <c r="L47" s="54"/>
      <c r="M47" s="19" t="str" cm="1">
        <f t="array" ref="M47">IF(HYPERLINK(TEXT("#"&amp;INDEX($D$168:$CF$225,$C200,C$87),),INDEX($D$168:$CF$225,$C200,C$87))=0,"",HYPERLINK(TEXT("#"&amp;INDEX($D$168:$CF$225,$C200,C$87),),INDEX($D$168:$CF$225,$C200,C$87)))</f>
        <v>A126244586W</v>
      </c>
      <c r="N47" s="19" t="str" cm="1">
        <f t="array" ref="N47">IF(HYPERLINK(TEXT("#"&amp;INDEX($D$168:$CF$225,$C200,D$87),),INDEX($D$168:$CF$225,$C200,D$87))=0,"",HYPERLINK(TEXT("#"&amp;INDEX($D$168:$CF$225,$C200,D$87),),INDEX($D$168:$CF$225,$C200,D$87)))</f>
        <v>A126245018T</v>
      </c>
      <c r="O47" s="19" t="str" cm="1">
        <f t="array" ref="O47">IF(HYPERLINK(TEXT("#"&amp;INDEX($D$168:$CF$225,$C200,E$87),),INDEX($D$168:$CF$225,$C200,E$87))=0,"",HYPERLINK(TEXT("#"&amp;INDEX($D$168:$CF$225,$C200,E$87),),INDEX($D$168:$CF$225,$C200,E$87)))</f>
        <v>A126244658W</v>
      </c>
      <c r="P47" s="19" t="str" cm="1">
        <f t="array" ref="P47">IF(HYPERLINK(TEXT("#"&amp;INDEX($D$168:$CF$225,$C200,F$87),),INDEX($D$168:$CF$225,$C200,F$87))=0,"",HYPERLINK(TEXT("#"&amp;INDEX($D$168:$CF$225,$C200,F$87),),INDEX($D$168:$CF$225,$C200,F$87)))</f>
        <v>A126245162K</v>
      </c>
      <c r="Q47" s="19" t="str" cm="1">
        <f t="array" ref="Q47">IF(HYPERLINK(TEXT("#"&amp;INDEX($D$168:$CF$225,$C200,G$87),),INDEX($D$168:$CF$225,$C200,G$87))=0,"",HYPERLINK(TEXT("#"&amp;INDEX($D$168:$CF$225,$C200,G$87),),INDEX($D$168:$CF$225,$C200,G$87)))</f>
        <v>A126244730C</v>
      </c>
      <c r="R47" s="19" t="str" cm="1">
        <f t="array" ref="R47">IF(HYPERLINK(TEXT("#"&amp;INDEX($D$168:$CF$225,$C200,H$87),),INDEX($D$168:$CF$225,$C200,H$87))=0,"",HYPERLINK(TEXT("#"&amp;INDEX($D$168:$CF$225,$C200,H$87),),INDEX($D$168:$CF$225,$C200,H$87)))</f>
        <v>A126244874R</v>
      </c>
      <c r="S47" s="19" t="str" cm="1">
        <f t="array" ref="S47">IF(HYPERLINK(TEXT("#"&amp;INDEX($D$168:$CF$225,$C200,I$87),),INDEX($D$168:$CF$225,$C200,I$87))=0,"",HYPERLINK(TEXT("#"&amp;INDEX($D$168:$CF$225,$C200,I$87),),INDEX($D$168:$CF$225,$C200,I$87)))</f>
        <v>A126244514K</v>
      </c>
      <c r="T47" s="19" t="str" cm="1">
        <f t="array" ref="T47">IF(HYPERLINK(TEXT("#"&amp;INDEX($D$168:$CF$225,$C200,J$87),),INDEX($D$168:$CF$225,$C200,J$87))=0,"",HYPERLINK(TEXT("#"&amp;INDEX($D$168:$CF$225,$C200,J$87),),INDEX($D$168:$CF$225,$C200,J$87)))</f>
        <v>A126245234K</v>
      </c>
      <c r="U47" s="19" t="str" cm="1">
        <f t="array" ref="U47">IF(HYPERLINK(TEXT("#"&amp;INDEX($D$168:$CF$225,$C200,K$87),),INDEX($D$168:$CF$225,$C200,K$87))=0,"",HYPERLINK(TEXT("#"&amp;INDEX($D$168:$CF$225,$C200,K$87),),INDEX($D$168:$CF$225,$C200,K$87)))</f>
        <v>A126244946R</v>
      </c>
      <c r="V47" s="54"/>
      <c r="W47" s="54"/>
      <c r="X47" s="54"/>
    </row>
    <row r="48" spans="1:24">
      <c r="A48" s="52"/>
      <c r="B48" s="57" t="s">
        <v>4922</v>
      </c>
      <c r="C48" s="54" cm="1">
        <f t="array" ref="C48">INDEX($D$100:$CF$157,$C133,C$87)</f>
        <v>4.3159999999999998</v>
      </c>
      <c r="D48" s="54" cm="1">
        <f t="array" ref="D48">INDEX($D$100:$CF$157,$C133,D$87)</f>
        <v>4.3159999999999998</v>
      </c>
      <c r="E48" s="54" cm="1">
        <f t="array" ref="E48">INDEX($D$100:$CF$157,$C133,E$87)</f>
        <v>0.59499999999999997</v>
      </c>
      <c r="F48" s="54" cm="1">
        <f t="array" ref="F48">INDEX($D$100:$CF$157,$C133,F$87)</f>
        <v>0.42399999999999999</v>
      </c>
      <c r="G48" s="54" cm="1">
        <f t="array" ref="G48">INDEX($D$100:$CF$157,$C133,G$87)</f>
        <v>1.639</v>
      </c>
      <c r="H48" s="54" cm="1">
        <f t="array" ref="H48">INDEX($D$100:$CF$157,$C133,H$87)</f>
        <v>1.2130000000000001</v>
      </c>
      <c r="I48" s="54" cm="1">
        <f t="array" ref="I48">INDEX($D$100:$CF$157,$C133,I$87)</f>
        <v>0.44400000000000001</v>
      </c>
      <c r="J48" s="54" cm="1">
        <f t="array" ref="J48">INDEX($D$100:$CF$157,$C133,J$87)</f>
        <v>0.44400000000000001</v>
      </c>
      <c r="K48" s="54" cm="1">
        <f t="array" ref="K48">INDEX($D$100:$CF$157,$C133,K$87)</f>
        <v>0</v>
      </c>
      <c r="L48" s="54"/>
      <c r="M48" s="19" t="str" cm="1">
        <f t="array" ref="M48">IF(HYPERLINK(TEXT("#"&amp;INDEX($D$168:$CF$225,$C201,C$87),),INDEX($D$168:$CF$225,$C201,C$87))=0,"",HYPERLINK(TEXT("#"&amp;INDEX($D$168:$CF$225,$C201,C$87),),INDEX($D$168:$CF$225,$C201,C$87)))</f>
        <v>A126244590L</v>
      </c>
      <c r="N48" s="19" t="str" cm="1">
        <f t="array" ref="N48">IF(HYPERLINK(TEXT("#"&amp;INDEX($D$168:$CF$225,$C201,D$87),),INDEX($D$168:$CF$225,$C201,D$87))=0,"",HYPERLINK(TEXT("#"&amp;INDEX($D$168:$CF$225,$C201,D$87),),INDEX($D$168:$CF$225,$C201,D$87)))</f>
        <v>A126245022J</v>
      </c>
      <c r="O48" s="19" t="str" cm="1">
        <f t="array" ref="O48">IF(HYPERLINK(TEXT("#"&amp;INDEX($D$168:$CF$225,$C201,E$87),),INDEX($D$168:$CF$225,$C201,E$87))=0,"",HYPERLINK(TEXT("#"&amp;INDEX($D$168:$CF$225,$C201,E$87),),INDEX($D$168:$CF$225,$C201,E$87)))</f>
        <v>A126244662L</v>
      </c>
      <c r="P48" s="19" t="str" cm="1">
        <f t="array" ref="P48">IF(HYPERLINK(TEXT("#"&amp;INDEX($D$168:$CF$225,$C201,F$87),),INDEX($D$168:$CF$225,$C201,F$87))=0,"",HYPERLINK(TEXT("#"&amp;INDEX($D$168:$CF$225,$C201,F$87),),INDEX($D$168:$CF$225,$C201,F$87)))</f>
        <v>A126245166V</v>
      </c>
      <c r="Q48" s="19" t="str" cm="1">
        <f t="array" ref="Q48">IF(HYPERLINK(TEXT("#"&amp;INDEX($D$168:$CF$225,$C201,G$87),),INDEX($D$168:$CF$225,$C201,G$87))=0,"",HYPERLINK(TEXT("#"&amp;INDEX($D$168:$CF$225,$C201,G$87),),INDEX($D$168:$CF$225,$C201,G$87)))</f>
        <v>A126244734L</v>
      </c>
      <c r="R48" s="19" t="str" cm="1">
        <f t="array" ref="R48">IF(HYPERLINK(TEXT("#"&amp;INDEX($D$168:$CF$225,$C201,H$87),),INDEX($D$168:$CF$225,$C201,H$87))=0,"",HYPERLINK(TEXT("#"&amp;INDEX($D$168:$CF$225,$C201,H$87),),INDEX($D$168:$CF$225,$C201,H$87)))</f>
        <v>A126244878X</v>
      </c>
      <c r="S48" s="19" t="str" cm="1">
        <f t="array" ref="S48">IF(HYPERLINK(TEXT("#"&amp;INDEX($D$168:$CF$225,$C201,I$87),),INDEX($D$168:$CF$225,$C201,I$87))=0,"",HYPERLINK(TEXT("#"&amp;INDEX($D$168:$CF$225,$C201,I$87),),INDEX($D$168:$CF$225,$C201,I$87)))</f>
        <v>A126244518V</v>
      </c>
      <c r="T48" s="19" t="str" cm="1">
        <f t="array" ref="T48">IF(HYPERLINK(TEXT("#"&amp;INDEX($D$168:$CF$225,$C201,J$87),),INDEX($D$168:$CF$225,$C201,J$87))=0,"",HYPERLINK(TEXT("#"&amp;INDEX($D$168:$CF$225,$C201,J$87),),INDEX($D$168:$CF$225,$C201,J$87)))</f>
        <v>A126245238V</v>
      </c>
      <c r="U48" s="19" t="str" cm="1">
        <f t="array" ref="U48">IF(HYPERLINK(TEXT("#"&amp;INDEX($D$168:$CF$225,$C201,K$87),),INDEX($D$168:$CF$225,$C201,K$87))=0,"",HYPERLINK(TEXT("#"&amp;INDEX($D$168:$CF$225,$C201,K$87),),INDEX($D$168:$CF$225,$C201,K$87)))</f>
        <v>A126244950F</v>
      </c>
      <c r="V48" s="54"/>
      <c r="W48" s="54"/>
      <c r="X48" s="54"/>
    </row>
    <row r="49" spans="1:24">
      <c r="A49" s="52"/>
      <c r="B49" s="55" t="s">
        <v>4923</v>
      </c>
      <c r="C49" s="54" cm="1">
        <f t="array" ref="C49">INDEX($D$100:$CF$157,$C134,C$87)</f>
        <v>7.133</v>
      </c>
      <c r="D49" s="54" cm="1">
        <f t="array" ref="D49">INDEX($D$100:$CF$157,$C134,D$87)</f>
        <v>7.133</v>
      </c>
      <c r="E49" s="54" cm="1">
        <f t="array" ref="E49">INDEX($D$100:$CF$157,$C134,E$87)</f>
        <v>3.085</v>
      </c>
      <c r="F49" s="54" cm="1">
        <f t="array" ref="F49">INDEX($D$100:$CF$157,$C134,F$87)</f>
        <v>1.821</v>
      </c>
      <c r="G49" s="54" cm="1">
        <f t="array" ref="G49">INDEX($D$100:$CF$157,$C134,G$87)</f>
        <v>1.5609999999999999</v>
      </c>
      <c r="H49" s="54" cm="1">
        <f t="array" ref="H49">INDEX($D$100:$CF$157,$C134,H$87)</f>
        <v>0.66600000000000004</v>
      </c>
      <c r="I49" s="54" cm="1">
        <f t="array" ref="I49">INDEX($D$100:$CF$157,$C134,I$87)</f>
        <v>0</v>
      </c>
      <c r="J49" s="54" cm="1">
        <f t="array" ref="J49">INDEX($D$100:$CF$157,$C134,J$87)</f>
        <v>0</v>
      </c>
      <c r="K49" s="54" cm="1">
        <f t="array" ref="K49">INDEX($D$100:$CF$157,$C134,K$87)</f>
        <v>0</v>
      </c>
      <c r="L49" s="54"/>
      <c r="M49" s="19" t="str" cm="1">
        <f t="array" ref="M49">IF(HYPERLINK(TEXT("#"&amp;INDEX($D$168:$CF$225,$C202,C$87),),INDEX($D$168:$CF$225,$C202,C$87))=0,"",HYPERLINK(TEXT("#"&amp;INDEX($D$168:$CF$225,$C202,C$87),),INDEX($D$168:$CF$225,$C202,C$87)))</f>
        <v>A126244618C</v>
      </c>
      <c r="N49" s="19" t="str" cm="1">
        <f t="array" ref="N49">IF(HYPERLINK(TEXT("#"&amp;INDEX($D$168:$CF$225,$C202,D$87),),INDEX($D$168:$CF$225,$C202,D$87))=0,"",HYPERLINK(TEXT("#"&amp;INDEX($D$168:$CF$225,$C202,D$87),),INDEX($D$168:$CF$225,$C202,D$87)))</f>
        <v>A126245050T</v>
      </c>
      <c r="O49" s="19" t="str" cm="1">
        <f t="array" ref="O49">IF(HYPERLINK(TEXT("#"&amp;INDEX($D$168:$CF$225,$C202,E$87),),INDEX($D$168:$CF$225,$C202,E$87))=0,"",HYPERLINK(TEXT("#"&amp;INDEX($D$168:$CF$225,$C202,E$87),),INDEX($D$168:$CF$225,$C202,E$87)))</f>
        <v>A126244690W</v>
      </c>
      <c r="P49" s="19" t="str" cm="1">
        <f t="array" ref="P49">IF(HYPERLINK(TEXT("#"&amp;INDEX($D$168:$CF$225,$C202,F$87),),INDEX($D$168:$CF$225,$C202,F$87))=0,"",HYPERLINK(TEXT("#"&amp;INDEX($D$168:$CF$225,$C202,F$87),),INDEX($D$168:$CF$225,$C202,F$87)))</f>
        <v>A126245194C</v>
      </c>
      <c r="Q49" s="19" t="str" cm="1">
        <f t="array" ref="Q49">IF(HYPERLINK(TEXT("#"&amp;INDEX($D$168:$CF$225,$C202,G$87),),INDEX($D$168:$CF$225,$C202,G$87))=0,"",HYPERLINK(TEXT("#"&amp;INDEX($D$168:$CF$225,$C202,G$87),),INDEX($D$168:$CF$225,$C202,G$87)))</f>
        <v>A126244762W</v>
      </c>
      <c r="R49" s="19" t="str" cm="1">
        <f t="array" ref="R49">IF(HYPERLINK(TEXT("#"&amp;INDEX($D$168:$CF$225,$C202,H$87),),INDEX($D$168:$CF$225,$C202,H$87))=0,"",HYPERLINK(TEXT("#"&amp;INDEX($D$168:$CF$225,$C202,H$87),),INDEX($D$168:$CF$225,$C202,H$87)))</f>
        <v>A126244906W</v>
      </c>
      <c r="S49" s="19" t="str" cm="1">
        <f t="array" ref="S49">IF(HYPERLINK(TEXT("#"&amp;INDEX($D$168:$CF$225,$C202,I$87),),INDEX($D$168:$CF$225,$C202,I$87))=0,"",HYPERLINK(TEXT("#"&amp;INDEX($D$168:$CF$225,$C202,I$87),),INDEX($D$168:$CF$225,$C202,I$87)))</f>
        <v>A126244546C</v>
      </c>
      <c r="T49" s="19" t="str" cm="1">
        <f t="array" ref="T49">IF(HYPERLINK(TEXT("#"&amp;INDEX($D$168:$CF$225,$C202,J$87),),INDEX($D$168:$CF$225,$C202,J$87))=0,"",HYPERLINK(TEXT("#"&amp;INDEX($D$168:$CF$225,$C202,J$87),),INDEX($D$168:$CF$225,$C202,J$87)))</f>
        <v>A126245266C</v>
      </c>
      <c r="U49" s="19" t="str" cm="1">
        <f t="array" ref="U49">IF(HYPERLINK(TEXT("#"&amp;INDEX($D$168:$CF$225,$C202,K$87),),INDEX($D$168:$CF$225,$C202,K$87))=0,"",HYPERLINK(TEXT("#"&amp;INDEX($D$168:$CF$225,$C202,K$87),),INDEX($D$168:$CF$225,$C202,K$87)))</f>
        <v>A126244978J</v>
      </c>
      <c r="V49" s="54"/>
      <c r="W49" s="54"/>
      <c r="X49" s="54"/>
    </row>
    <row r="50" spans="1:24">
      <c r="A50" s="52"/>
      <c r="B50" s="55" t="s">
        <v>4924</v>
      </c>
      <c r="C50" s="54" cm="1">
        <f t="array" ref="C50">INDEX($D$100:$CF$157,$C135,C$87)</f>
        <v>37.567999999999998</v>
      </c>
      <c r="D50" s="54" cm="1">
        <f t="array" ref="D50">INDEX($D$100:$CF$157,$C135,D$87)</f>
        <v>36.341999999999999</v>
      </c>
      <c r="E50" s="54" cm="1">
        <f t="array" ref="E50">INDEX($D$100:$CF$157,$C135,E$87)</f>
        <v>13.468999999999999</v>
      </c>
      <c r="F50" s="54" cm="1">
        <f t="array" ref="F50">INDEX($D$100:$CF$157,$C135,F$87)</f>
        <v>8.6050000000000004</v>
      </c>
      <c r="G50" s="54" cm="1">
        <f t="array" ref="G50">INDEX($D$100:$CF$157,$C135,G$87)</f>
        <v>3.3340000000000001</v>
      </c>
      <c r="H50" s="54" cm="1">
        <f t="array" ref="H50">INDEX($D$100:$CF$157,$C135,H$87)</f>
        <v>5.617</v>
      </c>
      <c r="I50" s="54" cm="1">
        <f t="array" ref="I50">INDEX($D$100:$CF$157,$C135,I$87)</f>
        <v>6.5430000000000001</v>
      </c>
      <c r="J50" s="54" cm="1">
        <f t="array" ref="J50">INDEX($D$100:$CF$157,$C135,J$87)</f>
        <v>5.3170000000000002</v>
      </c>
      <c r="K50" s="54" cm="1">
        <f t="array" ref="K50">INDEX($D$100:$CF$157,$C135,K$87)</f>
        <v>1.226</v>
      </c>
      <c r="L50" s="54"/>
      <c r="M50" s="19" t="str" cm="1">
        <f t="array" ref="M50">IF(HYPERLINK(TEXT("#"&amp;INDEX($D$168:$CF$225,$C203,C$87),),INDEX($D$168:$CF$225,$C203,C$87))=0,"",HYPERLINK(TEXT("#"&amp;INDEX($D$168:$CF$225,$C203,C$87),),INDEX($D$168:$CF$225,$C203,C$87)))</f>
        <v>A126244594W</v>
      </c>
      <c r="N50" s="19" t="str" cm="1">
        <f t="array" ref="N50">IF(HYPERLINK(TEXT("#"&amp;INDEX($D$168:$CF$225,$C203,D$87),),INDEX($D$168:$CF$225,$C203,D$87))=0,"",HYPERLINK(TEXT("#"&amp;INDEX($D$168:$CF$225,$C203,D$87),),INDEX($D$168:$CF$225,$C203,D$87)))</f>
        <v>A126245026T</v>
      </c>
      <c r="O50" s="19" t="str" cm="1">
        <f t="array" ref="O50">IF(HYPERLINK(TEXT("#"&amp;INDEX($D$168:$CF$225,$C203,E$87),),INDEX($D$168:$CF$225,$C203,E$87))=0,"",HYPERLINK(TEXT("#"&amp;INDEX($D$168:$CF$225,$C203,E$87),),INDEX($D$168:$CF$225,$C203,E$87)))</f>
        <v>A126244666W</v>
      </c>
      <c r="P50" s="19" t="str" cm="1">
        <f t="array" ref="P50">IF(HYPERLINK(TEXT("#"&amp;INDEX($D$168:$CF$225,$C203,F$87),),INDEX($D$168:$CF$225,$C203,F$87))=0,"",HYPERLINK(TEXT("#"&amp;INDEX($D$168:$CF$225,$C203,F$87),),INDEX($D$168:$CF$225,$C203,F$87)))</f>
        <v>A126245170K</v>
      </c>
      <c r="Q50" s="19" t="str" cm="1">
        <f t="array" ref="Q50">IF(HYPERLINK(TEXT("#"&amp;INDEX($D$168:$CF$225,$C203,G$87),),INDEX($D$168:$CF$225,$C203,G$87))=0,"",HYPERLINK(TEXT("#"&amp;INDEX($D$168:$CF$225,$C203,G$87),),INDEX($D$168:$CF$225,$C203,G$87)))</f>
        <v>A126244738W</v>
      </c>
      <c r="R50" s="19" t="str" cm="1">
        <f t="array" ref="R50">IF(HYPERLINK(TEXT("#"&amp;INDEX($D$168:$CF$225,$C203,H$87),),INDEX($D$168:$CF$225,$C203,H$87))=0,"",HYPERLINK(TEXT("#"&amp;INDEX($D$168:$CF$225,$C203,H$87),),INDEX($D$168:$CF$225,$C203,H$87)))</f>
        <v>A126244882R</v>
      </c>
      <c r="S50" s="19" t="str" cm="1">
        <f t="array" ref="S50">IF(HYPERLINK(TEXT("#"&amp;INDEX($D$168:$CF$225,$C203,I$87),),INDEX($D$168:$CF$225,$C203,I$87))=0,"",HYPERLINK(TEXT("#"&amp;INDEX($D$168:$CF$225,$C203,I$87),),INDEX($D$168:$CF$225,$C203,I$87)))</f>
        <v>A126244522K</v>
      </c>
      <c r="T50" s="19" t="str" cm="1">
        <f t="array" ref="T50">IF(HYPERLINK(TEXT("#"&amp;INDEX($D$168:$CF$225,$C203,J$87),),INDEX($D$168:$CF$225,$C203,J$87))=0,"",HYPERLINK(TEXT("#"&amp;INDEX($D$168:$CF$225,$C203,J$87),),INDEX($D$168:$CF$225,$C203,J$87)))</f>
        <v>A126245242K</v>
      </c>
      <c r="U50" s="19" t="str" cm="1">
        <f t="array" ref="U50">IF(HYPERLINK(TEXT("#"&amp;INDEX($D$168:$CF$225,$C203,K$87),),INDEX($D$168:$CF$225,$C203,K$87))=0,"",HYPERLINK(TEXT("#"&amp;INDEX($D$168:$CF$225,$C203,K$87),),INDEX($D$168:$CF$225,$C203,K$87)))</f>
        <v>A126244954R</v>
      </c>
      <c r="V50" s="54"/>
      <c r="W50" s="54"/>
      <c r="X50" s="54"/>
    </row>
    <row r="51" spans="1:24">
      <c r="A51" s="52"/>
      <c r="B51" s="52" t="s">
        <v>4925</v>
      </c>
      <c r="C51" s="54" cm="1">
        <f t="array" ref="C51">INDEX($D$100:$CF$157,$C136,C$87)</f>
        <v>48.377000000000002</v>
      </c>
      <c r="D51" s="54" cm="1">
        <f t="array" ref="D51">INDEX($D$100:$CF$157,$C136,D$87)</f>
        <v>47.817999999999998</v>
      </c>
      <c r="E51" s="54" cm="1">
        <f t="array" ref="E51">INDEX($D$100:$CF$157,$C136,E$87)</f>
        <v>22.274999999999999</v>
      </c>
      <c r="F51" s="54" cm="1">
        <f t="array" ref="F51">INDEX($D$100:$CF$157,$C136,F$87)</f>
        <v>9.3010000000000002</v>
      </c>
      <c r="G51" s="54" cm="1">
        <f t="array" ref="G51">INDEX($D$100:$CF$157,$C136,G$87)</f>
        <v>6.4</v>
      </c>
      <c r="H51" s="54" cm="1">
        <f t="array" ref="H51">INDEX($D$100:$CF$157,$C136,H$87)</f>
        <v>6.827</v>
      </c>
      <c r="I51" s="54" cm="1">
        <f t="array" ref="I51">INDEX($D$100:$CF$157,$C136,I$87)</f>
        <v>3.5739999999999998</v>
      </c>
      <c r="J51" s="54" cm="1">
        <f t="array" ref="J51">INDEX($D$100:$CF$157,$C136,J$87)</f>
        <v>3.016</v>
      </c>
      <c r="K51" s="54" cm="1">
        <f t="array" ref="K51">INDEX($D$100:$CF$157,$C136,K$87)</f>
        <v>0.55900000000000005</v>
      </c>
      <c r="L51" s="54"/>
      <c r="M51" s="19" t="str" cm="1">
        <f t="array" ref="M51">IF(HYPERLINK(TEXT("#"&amp;INDEX($D$168:$CF$225,$C204,C$87),),INDEX($D$168:$CF$225,$C204,C$87))=0,"",HYPERLINK(TEXT("#"&amp;INDEX($D$168:$CF$225,$C204,C$87),),INDEX($D$168:$CF$225,$C204,C$87)))</f>
        <v>A126244622V</v>
      </c>
      <c r="N51" s="19" t="str" cm="1">
        <f t="array" ref="N51">IF(HYPERLINK(TEXT("#"&amp;INDEX($D$168:$CF$225,$C204,D$87),),INDEX($D$168:$CF$225,$C204,D$87))=0,"",HYPERLINK(TEXT("#"&amp;INDEX($D$168:$CF$225,$C204,D$87),),INDEX($D$168:$CF$225,$C204,D$87)))</f>
        <v>A126245054A</v>
      </c>
      <c r="O51" s="19" t="str" cm="1">
        <f t="array" ref="O51">IF(HYPERLINK(TEXT("#"&amp;INDEX($D$168:$CF$225,$C204,E$87),),INDEX($D$168:$CF$225,$C204,E$87))=0,"",HYPERLINK(TEXT("#"&amp;INDEX($D$168:$CF$225,$C204,E$87),),INDEX($D$168:$CF$225,$C204,E$87)))</f>
        <v>A126244694F</v>
      </c>
      <c r="P51" s="19" t="str" cm="1">
        <f t="array" ref="P51">IF(HYPERLINK(TEXT("#"&amp;INDEX($D$168:$CF$225,$C204,F$87),),INDEX($D$168:$CF$225,$C204,F$87))=0,"",HYPERLINK(TEXT("#"&amp;INDEX($D$168:$CF$225,$C204,F$87),),INDEX($D$168:$CF$225,$C204,F$87)))</f>
        <v>A126245198L</v>
      </c>
      <c r="Q51" s="19" t="str" cm="1">
        <f t="array" ref="Q51">IF(HYPERLINK(TEXT("#"&amp;INDEX($D$168:$CF$225,$C204,G$87),),INDEX($D$168:$CF$225,$C204,G$87))=0,"",HYPERLINK(TEXT("#"&amp;INDEX($D$168:$CF$225,$C204,G$87),),INDEX($D$168:$CF$225,$C204,G$87)))</f>
        <v>A126244766F</v>
      </c>
      <c r="R51" s="19" t="str" cm="1">
        <f t="array" ref="R51">IF(HYPERLINK(TEXT("#"&amp;INDEX($D$168:$CF$225,$C204,H$87),),INDEX($D$168:$CF$225,$C204,H$87))=0,"",HYPERLINK(TEXT("#"&amp;INDEX($D$168:$CF$225,$C204,H$87),),INDEX($D$168:$CF$225,$C204,H$87)))</f>
        <v>A126244910L</v>
      </c>
      <c r="S51" s="19" t="str" cm="1">
        <f t="array" ref="S51">IF(HYPERLINK(TEXT("#"&amp;INDEX($D$168:$CF$225,$C204,I$87),),INDEX($D$168:$CF$225,$C204,I$87))=0,"",HYPERLINK(TEXT("#"&amp;INDEX($D$168:$CF$225,$C204,I$87),),INDEX($D$168:$CF$225,$C204,I$87)))</f>
        <v>A126244550V</v>
      </c>
      <c r="T51" s="19" t="str" cm="1">
        <f t="array" ref="T51">IF(HYPERLINK(TEXT("#"&amp;INDEX($D$168:$CF$225,$C204,J$87),),INDEX($D$168:$CF$225,$C204,J$87))=0,"",HYPERLINK(TEXT("#"&amp;INDEX($D$168:$CF$225,$C204,J$87),),INDEX($D$168:$CF$225,$C204,J$87)))</f>
        <v>A126245270V</v>
      </c>
      <c r="U51" s="19" t="str" cm="1">
        <f t="array" ref="U51">IF(HYPERLINK(TEXT("#"&amp;INDEX($D$168:$CF$225,$C204,K$87),),INDEX($D$168:$CF$225,$C204,K$87))=0,"",HYPERLINK(TEXT("#"&amp;INDEX($D$168:$CF$225,$C204,K$87),),INDEX($D$168:$CF$225,$C204,K$87)))</f>
        <v>A126244982X</v>
      </c>
      <c r="V51" s="54"/>
      <c r="W51" s="54"/>
      <c r="X51" s="54"/>
    </row>
    <row r="52" spans="1:24">
      <c r="A52" s="58" t="s">
        <v>4926</v>
      </c>
      <c r="B52" s="59"/>
      <c r="C52" s="60" cm="1">
        <f t="array" ref="C52">INDEX($D$100:$CF$157,$C137,C$87)</f>
        <v>440.73200000000003</v>
      </c>
      <c r="D52" s="60" cm="1">
        <f t="array" ref="D52">INDEX($D$100:$CF$157,$C137,D$87)</f>
        <v>432.89699999999999</v>
      </c>
      <c r="E52" s="60" cm="1">
        <f t="array" ref="E52">INDEX($D$100:$CF$157,$C137,E$87)</f>
        <v>158.47900000000001</v>
      </c>
      <c r="F52" s="60" cm="1">
        <f t="array" ref="F52">INDEX($D$100:$CF$157,$C137,F$87)</f>
        <v>100.643</v>
      </c>
      <c r="G52" s="60" cm="1">
        <f t="array" ref="G52">INDEX($D$100:$CF$157,$C137,G$87)</f>
        <v>57.347000000000001</v>
      </c>
      <c r="H52" s="60" cm="1">
        <f t="array" ref="H52">INDEX($D$100:$CF$157,$C137,H$87)</f>
        <v>59.741999999999997</v>
      </c>
      <c r="I52" s="60" cm="1">
        <f t="array" ref="I52">INDEX($D$100:$CF$157,$C137,I$87)</f>
        <v>64.521000000000001</v>
      </c>
      <c r="J52" s="60" cm="1">
        <f t="array" ref="J52">INDEX($D$100:$CF$157,$C137,J$87)</f>
        <v>56.686</v>
      </c>
      <c r="K52" s="60" cm="1">
        <f t="array" ref="K52">INDEX($D$100:$CF$157,$C137,K$87)</f>
        <v>7.835</v>
      </c>
      <c r="L52" s="54"/>
      <c r="M52" s="19" t="str" cm="1">
        <f t="array" ref="M52">IF(HYPERLINK(TEXT("#"&amp;INDEX($D$168:$CF$225,$C205,C$87),),INDEX($D$168:$CF$225,$C205,C$87))=0,"",HYPERLINK(TEXT("#"&amp;INDEX($D$168:$CF$225,$C205,C$87),),INDEX($D$168:$CF$225,$C205,C$87)))</f>
        <v>A126244626C</v>
      </c>
      <c r="N52" s="19" t="str" cm="1">
        <f t="array" ref="N52">IF(HYPERLINK(TEXT("#"&amp;INDEX($D$168:$CF$225,$C205,D$87),),INDEX($D$168:$CF$225,$C205,D$87))=0,"",HYPERLINK(TEXT("#"&amp;INDEX($D$168:$CF$225,$C205,D$87),),INDEX($D$168:$CF$225,$C205,D$87)))</f>
        <v>A126245058K</v>
      </c>
      <c r="O52" s="19" t="str" cm="1">
        <f t="array" ref="O52">IF(HYPERLINK(TEXT("#"&amp;INDEX($D$168:$CF$225,$C205,E$87),),INDEX($D$168:$CF$225,$C205,E$87))=0,"",HYPERLINK(TEXT("#"&amp;INDEX($D$168:$CF$225,$C205,E$87),),INDEX($D$168:$CF$225,$C205,E$87)))</f>
        <v>A126244698R</v>
      </c>
      <c r="P52" s="19" t="str" cm="1">
        <f t="array" ref="P52">IF(HYPERLINK(TEXT("#"&amp;INDEX($D$168:$CF$225,$C205,F$87),),INDEX($D$168:$CF$225,$C205,F$87))=0,"",HYPERLINK(TEXT("#"&amp;INDEX($D$168:$CF$225,$C205,F$87),),INDEX($D$168:$CF$225,$C205,F$87)))</f>
        <v>A126245202T</v>
      </c>
      <c r="Q52" s="19" t="str" cm="1">
        <f t="array" ref="Q52">IF(HYPERLINK(TEXT("#"&amp;INDEX($D$168:$CF$225,$C205,G$87),),INDEX($D$168:$CF$225,$C205,G$87))=0,"",HYPERLINK(TEXT("#"&amp;INDEX($D$168:$CF$225,$C205,G$87),),INDEX($D$168:$CF$225,$C205,G$87)))</f>
        <v>A126244770W</v>
      </c>
      <c r="R52" s="19" t="str" cm="1">
        <f t="array" ref="R52">IF(HYPERLINK(TEXT("#"&amp;INDEX($D$168:$CF$225,$C205,H$87),),INDEX($D$168:$CF$225,$C205,H$87))=0,"",HYPERLINK(TEXT("#"&amp;INDEX($D$168:$CF$225,$C205,H$87),),INDEX($D$168:$CF$225,$C205,H$87)))</f>
        <v>A126244914W</v>
      </c>
      <c r="S52" s="19" t="str" cm="1">
        <f t="array" ref="S52">IF(HYPERLINK(TEXT("#"&amp;INDEX($D$168:$CF$225,$C205,I$87),),INDEX($D$168:$CF$225,$C205,I$87))=0,"",HYPERLINK(TEXT("#"&amp;INDEX($D$168:$CF$225,$C205,I$87),),INDEX($D$168:$CF$225,$C205,I$87)))</f>
        <v>A126244554C</v>
      </c>
      <c r="T52" s="19" t="str" cm="1">
        <f t="array" ref="T52">IF(HYPERLINK(TEXT("#"&amp;INDEX($D$168:$CF$225,$C205,J$87),),INDEX($D$168:$CF$225,$C205,J$87))=0,"",HYPERLINK(TEXT("#"&amp;INDEX($D$168:$CF$225,$C205,J$87),),INDEX($D$168:$CF$225,$C205,J$87)))</f>
        <v>A126245274C</v>
      </c>
      <c r="U52" s="19" t="str" cm="1">
        <f t="array" ref="U52">IF(HYPERLINK(TEXT("#"&amp;INDEX($D$168:$CF$225,$C205,K$87),),INDEX($D$168:$CF$225,$C205,K$87))=0,"",HYPERLINK(TEXT("#"&amp;INDEX($D$168:$CF$225,$C205,K$87),),INDEX($D$168:$CF$225,$C205,K$87)))</f>
        <v>A126244986J</v>
      </c>
      <c r="V52" s="54"/>
      <c r="W52" s="54"/>
      <c r="X52" s="54"/>
    </row>
    <row r="53" spans="1:24">
      <c r="A53" s="48" t="s">
        <v>4928</v>
      </c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54"/>
      <c r="M53" s="49"/>
      <c r="N53" s="49"/>
      <c r="O53" s="49"/>
      <c r="P53" s="49"/>
      <c r="Q53" s="49"/>
      <c r="R53" s="49"/>
      <c r="S53" s="49"/>
      <c r="T53" s="49"/>
      <c r="U53" s="49"/>
      <c r="V53" s="54"/>
      <c r="W53" s="54"/>
      <c r="X53" s="54"/>
    </row>
    <row r="54" spans="1:24">
      <c r="A54" s="51" t="s">
        <v>4908</v>
      </c>
      <c r="B54" s="52"/>
      <c r="C54" s="53"/>
      <c r="D54" s="53"/>
      <c r="E54" s="53"/>
      <c r="F54" s="53"/>
      <c r="G54" s="53"/>
      <c r="H54" s="53"/>
      <c r="I54" s="53"/>
      <c r="J54" s="53"/>
      <c r="K54" s="53"/>
      <c r="L54" s="54"/>
      <c r="M54" s="53"/>
      <c r="N54" s="53"/>
      <c r="O54" s="53"/>
      <c r="P54" s="53"/>
      <c r="Q54" s="53"/>
      <c r="R54" s="53"/>
      <c r="V54" s="54"/>
      <c r="W54" s="54"/>
      <c r="X54" s="54"/>
    </row>
    <row r="55" spans="1:24">
      <c r="A55" s="52"/>
      <c r="B55" s="52" t="s">
        <v>4909</v>
      </c>
      <c r="C55" s="54" cm="1">
        <f t="array" ref="C55">INDEX($D$100:$CF$157,$C140,C$87)</f>
        <v>318.23599999999999</v>
      </c>
      <c r="D55" s="54" cm="1">
        <f t="array" ref="D55">INDEX($D$100:$CF$157,$C140,D$87)</f>
        <v>314.07600000000002</v>
      </c>
      <c r="E55" s="54" cm="1">
        <f t="array" ref="E55">INDEX($D$100:$CF$157,$C140,E$87)</f>
        <v>95.212000000000003</v>
      </c>
      <c r="F55" s="54" cm="1">
        <f t="array" ref="F55">INDEX($D$100:$CF$157,$C140,F$87)</f>
        <v>66.66</v>
      </c>
      <c r="G55" s="54" cm="1">
        <f t="array" ref="G55">INDEX($D$100:$CF$157,$C140,G$87)</f>
        <v>58.41</v>
      </c>
      <c r="H55" s="54" cm="1">
        <f t="array" ref="H55">INDEX($D$100:$CF$157,$C140,H$87)</f>
        <v>53.725999999999999</v>
      </c>
      <c r="I55" s="54" cm="1">
        <f t="array" ref="I55">INDEX($D$100:$CF$157,$C140,I$87)</f>
        <v>44.228000000000002</v>
      </c>
      <c r="J55" s="54" cm="1">
        <f t="array" ref="J55">INDEX($D$100:$CF$157,$C140,J$87)</f>
        <v>40.067999999999998</v>
      </c>
      <c r="K55" s="54" cm="1">
        <f t="array" ref="K55">INDEX($D$100:$CF$157,$C140,K$87)</f>
        <v>4.16</v>
      </c>
      <c r="L55" s="54"/>
      <c r="M55" s="19" t="str" cm="1">
        <f t="array" ref="M55">IF(HYPERLINK(TEXT("#"&amp;INDEX($D$168:$CF$225,$C208,C$87),),INDEX($D$168:$CF$225,$C208,C$87))=0,"",HYPERLINK(TEXT("#"&amp;INDEX($D$168:$CF$225,$C208,C$87),),INDEX($D$168:$CF$225,$C208,C$87)))</f>
        <v>A126237510V</v>
      </c>
      <c r="N55" s="19" t="str" cm="1">
        <f t="array" ref="N55">IF(HYPERLINK(TEXT("#"&amp;INDEX($D$168:$CF$225,$C208,D$87),),INDEX($D$168:$CF$225,$C208,D$87))=0,"",HYPERLINK(TEXT("#"&amp;INDEX($D$168:$CF$225,$C208,D$87),),INDEX($D$168:$CF$225,$C208,D$87)))</f>
        <v>A126237942X</v>
      </c>
      <c r="O55" s="19" t="str" cm="1">
        <f t="array" ref="O55">IF(HYPERLINK(TEXT("#"&amp;INDEX($D$168:$CF$225,$C208,E$87),),INDEX($D$168:$CF$225,$C208,E$87))=0,"",HYPERLINK(TEXT("#"&amp;INDEX($D$168:$CF$225,$C208,E$87),),INDEX($D$168:$CF$225,$C208,E$87)))</f>
        <v>A126237582F</v>
      </c>
      <c r="P55" s="19" t="str" cm="1">
        <f t="array" ref="P55">IF(HYPERLINK(TEXT("#"&amp;INDEX($D$168:$CF$225,$C208,F$87),),INDEX($D$168:$CF$225,$C208,F$87))=0,"",HYPERLINK(TEXT("#"&amp;INDEX($D$168:$CF$225,$C208,F$87),),INDEX($D$168:$CF$225,$C208,F$87)))</f>
        <v>A126238086L</v>
      </c>
      <c r="Q55" s="19" t="str" cm="1">
        <f t="array" ref="Q55">IF(HYPERLINK(TEXT("#"&amp;INDEX($D$168:$CF$225,$C208,G$87),),INDEX($D$168:$CF$225,$C208,G$87))=0,"",HYPERLINK(TEXT("#"&amp;INDEX($D$168:$CF$225,$C208,G$87),),INDEX($D$168:$CF$225,$C208,G$87)))</f>
        <v>A126237654F</v>
      </c>
      <c r="R55" s="19" t="str" cm="1">
        <f t="array" ref="R55">IF(HYPERLINK(TEXT("#"&amp;INDEX($D$168:$CF$225,$C208,H$87),),INDEX($D$168:$CF$225,$C208,H$87))=0,"",HYPERLINK(TEXT("#"&amp;INDEX($D$168:$CF$225,$C208,H$87),),INDEX($D$168:$CF$225,$C208,H$87)))</f>
        <v>A126237798T</v>
      </c>
      <c r="S55" s="19" t="str" cm="1">
        <f t="array" ref="S55">IF(HYPERLINK(TEXT("#"&amp;INDEX($D$168:$CF$225,$C208,I$87),),INDEX($D$168:$CF$225,$C208,I$87))=0,"",HYPERLINK(TEXT("#"&amp;INDEX($D$168:$CF$225,$C208,I$87),),INDEX($D$168:$CF$225,$C208,I$87)))</f>
        <v>A126237438L</v>
      </c>
      <c r="T55" s="19" t="str" cm="1">
        <f t="array" ref="T55">IF(HYPERLINK(TEXT("#"&amp;INDEX($D$168:$CF$225,$C208,J$87),),INDEX($D$168:$CF$225,$C208,J$87))=0,"",HYPERLINK(TEXT("#"&amp;INDEX($D$168:$CF$225,$C208,J$87),),INDEX($D$168:$CF$225,$C208,J$87)))</f>
        <v>A126238158L</v>
      </c>
      <c r="U55" s="19" t="str" cm="1">
        <f t="array" ref="U55">IF(HYPERLINK(TEXT("#"&amp;INDEX($D$168:$CF$225,$C208,K$87),),INDEX($D$168:$CF$225,$C208,K$87))=0,"",HYPERLINK(TEXT("#"&amp;INDEX($D$168:$CF$225,$C208,K$87),),INDEX($D$168:$CF$225,$C208,K$87)))</f>
        <v>A126237870X</v>
      </c>
      <c r="V55" s="54"/>
      <c r="W55" s="54"/>
      <c r="X55" s="54"/>
    </row>
    <row r="56" spans="1:24">
      <c r="A56" s="52"/>
      <c r="B56" s="55" t="s">
        <v>4910</v>
      </c>
      <c r="C56" s="54" cm="1">
        <f t="array" ref="C56">INDEX($D$100:$CF$157,$C141,C$87)</f>
        <v>68.777000000000001</v>
      </c>
      <c r="D56" s="54" cm="1">
        <f t="array" ref="D56">INDEX($D$100:$CF$157,$C141,D$87)</f>
        <v>68.558000000000007</v>
      </c>
      <c r="E56" s="54" cm="1">
        <f t="array" ref="E56">INDEX($D$100:$CF$157,$C141,E$87)</f>
        <v>24.422000000000001</v>
      </c>
      <c r="F56" s="54" cm="1">
        <f t="array" ref="F56">INDEX($D$100:$CF$157,$C141,F$87)</f>
        <v>16.454999999999998</v>
      </c>
      <c r="G56" s="54" cm="1">
        <f t="array" ref="G56">INDEX($D$100:$CF$157,$C141,G$87)</f>
        <v>11.701000000000001</v>
      </c>
      <c r="H56" s="54" cm="1">
        <f t="array" ref="H56">INDEX($D$100:$CF$157,$C141,H$87)</f>
        <v>8.2629999999999999</v>
      </c>
      <c r="I56" s="54" cm="1">
        <f t="array" ref="I56">INDEX($D$100:$CF$157,$C141,I$87)</f>
        <v>7.9349999999999996</v>
      </c>
      <c r="J56" s="54" cm="1">
        <f t="array" ref="J56">INDEX($D$100:$CF$157,$C141,J$87)</f>
        <v>7.7160000000000002</v>
      </c>
      <c r="K56" s="54" cm="1">
        <f t="array" ref="K56">INDEX($D$100:$CF$157,$C141,K$87)</f>
        <v>0.219</v>
      </c>
      <c r="L56" s="54"/>
      <c r="M56" s="19" t="str" cm="1">
        <f t="array" ref="M56">IF(HYPERLINK(TEXT("#"&amp;INDEX($D$168:$CF$225,$C209,C$87),),INDEX($D$168:$CF$225,$C209,C$87))=0,"",HYPERLINK(TEXT("#"&amp;INDEX($D$168:$CF$225,$C209,C$87),),INDEX($D$168:$CF$225,$C209,C$87)))</f>
        <v>A126237478F</v>
      </c>
      <c r="N56" s="19" t="str" cm="1">
        <f t="array" ref="N56">IF(HYPERLINK(TEXT("#"&amp;INDEX($D$168:$CF$225,$C209,D$87),),INDEX($D$168:$CF$225,$C209,D$87))=0,"",HYPERLINK(TEXT("#"&amp;INDEX($D$168:$CF$225,$C209,D$87),),INDEX($D$168:$CF$225,$C209,D$87)))</f>
        <v>A126237910F</v>
      </c>
      <c r="O56" s="19" t="str" cm="1">
        <f t="array" ref="O56">IF(HYPERLINK(TEXT("#"&amp;INDEX($D$168:$CF$225,$C209,E$87),),INDEX($D$168:$CF$225,$C209,E$87))=0,"",HYPERLINK(TEXT("#"&amp;INDEX($D$168:$CF$225,$C209,E$87),),INDEX($D$168:$CF$225,$C209,E$87)))</f>
        <v>A126237550L</v>
      </c>
      <c r="P56" s="19" t="str" cm="1">
        <f t="array" ref="P56">IF(HYPERLINK(TEXT("#"&amp;INDEX($D$168:$CF$225,$C209,F$87),),INDEX($D$168:$CF$225,$C209,F$87))=0,"",HYPERLINK(TEXT("#"&amp;INDEX($D$168:$CF$225,$C209,F$87),),INDEX($D$168:$CF$225,$C209,F$87)))</f>
        <v>A126238054V</v>
      </c>
      <c r="Q56" s="19" t="str" cm="1">
        <f t="array" ref="Q56">IF(HYPERLINK(TEXT("#"&amp;INDEX($D$168:$CF$225,$C209,G$87),),INDEX($D$168:$CF$225,$C209,G$87))=0,"",HYPERLINK(TEXT("#"&amp;INDEX($D$168:$CF$225,$C209,G$87),),INDEX($D$168:$CF$225,$C209,G$87)))</f>
        <v>A126237622L</v>
      </c>
      <c r="R56" s="19" t="str" cm="1">
        <f t="array" ref="R56">IF(HYPERLINK(TEXT("#"&amp;INDEX($D$168:$CF$225,$C209,H$87),),INDEX($D$168:$CF$225,$C209,H$87))=0,"",HYPERLINK(TEXT("#"&amp;INDEX($D$168:$CF$225,$C209,H$87),),INDEX($D$168:$CF$225,$C209,H$87)))</f>
        <v>A126237766X</v>
      </c>
      <c r="S56" s="19" t="str" cm="1">
        <f t="array" ref="S56">IF(HYPERLINK(TEXT("#"&amp;INDEX($D$168:$CF$225,$C209,I$87),),INDEX($D$168:$CF$225,$C209,I$87))=0,"",HYPERLINK(TEXT("#"&amp;INDEX($D$168:$CF$225,$C209,I$87),),INDEX($D$168:$CF$225,$C209,I$87)))</f>
        <v>A126237406V</v>
      </c>
      <c r="T56" s="19" t="str" cm="1">
        <f t="array" ref="T56">IF(HYPERLINK(TEXT("#"&amp;INDEX($D$168:$CF$225,$C209,J$87),),INDEX($D$168:$CF$225,$C209,J$87))=0,"",HYPERLINK(TEXT("#"&amp;INDEX($D$168:$CF$225,$C209,J$87),),INDEX($D$168:$CF$225,$C209,J$87)))</f>
        <v>A126238126V</v>
      </c>
      <c r="U56" s="19" t="str" cm="1">
        <f t="array" ref="U56">IF(HYPERLINK(TEXT("#"&amp;INDEX($D$168:$CF$225,$C209,K$87),),INDEX($D$168:$CF$225,$C209,K$87))=0,"",HYPERLINK(TEXT("#"&amp;INDEX($D$168:$CF$225,$C209,K$87),),INDEX($D$168:$CF$225,$C209,K$87)))</f>
        <v>A126237838X</v>
      </c>
      <c r="V56" s="54"/>
      <c r="W56" s="54"/>
      <c r="X56" s="54"/>
    </row>
    <row r="57" spans="1:24">
      <c r="A57" s="52"/>
      <c r="B57" s="55" t="s">
        <v>4911</v>
      </c>
      <c r="C57" s="54" cm="1">
        <f t="array" ref="C57">INDEX($D$100:$CF$157,$C142,C$87)</f>
        <v>19.140999999999998</v>
      </c>
      <c r="D57" s="54" cm="1">
        <f t="array" ref="D57">INDEX($D$100:$CF$157,$C142,D$87)</f>
        <v>19.140999999999998</v>
      </c>
      <c r="E57" s="54" cm="1">
        <f t="array" ref="E57">INDEX($D$100:$CF$157,$C142,E$87)</f>
        <v>8.3970000000000002</v>
      </c>
      <c r="F57" s="54" cm="1">
        <f t="array" ref="F57">INDEX($D$100:$CF$157,$C142,F$87)</f>
        <v>3.6760000000000002</v>
      </c>
      <c r="G57" s="54" cm="1">
        <f t="array" ref="G57">INDEX($D$100:$CF$157,$C142,G$87)</f>
        <v>2.6139999999999999</v>
      </c>
      <c r="H57" s="54" cm="1">
        <f t="array" ref="H57">INDEX($D$100:$CF$157,$C142,H$87)</f>
        <v>3.113</v>
      </c>
      <c r="I57" s="54" cm="1">
        <f t="array" ref="I57">INDEX($D$100:$CF$157,$C142,I$87)</f>
        <v>1.3420000000000001</v>
      </c>
      <c r="J57" s="54" cm="1">
        <f t="array" ref="J57">INDEX($D$100:$CF$157,$C142,J$87)</f>
        <v>1.3420000000000001</v>
      </c>
      <c r="K57" s="54" cm="1">
        <f t="array" ref="K57">INDEX($D$100:$CF$157,$C142,K$87)</f>
        <v>0</v>
      </c>
      <c r="L57" s="50"/>
      <c r="M57" s="19" t="str" cm="1">
        <f t="array" ref="M57">IF(HYPERLINK(TEXT("#"&amp;INDEX($D$168:$CF$225,$C210,C$87),),INDEX($D$168:$CF$225,$C210,C$87))=0,"",HYPERLINK(TEXT("#"&amp;INDEX($D$168:$CF$225,$C210,C$87),),INDEX($D$168:$CF$225,$C210,C$87)))</f>
        <v>A126237514C</v>
      </c>
      <c r="N57" s="19" t="str" cm="1">
        <f t="array" ref="N57">IF(HYPERLINK(TEXT("#"&amp;INDEX($D$168:$CF$225,$C210,D$87),),INDEX($D$168:$CF$225,$C210,D$87))=0,"",HYPERLINK(TEXT("#"&amp;INDEX($D$168:$CF$225,$C210,D$87),),INDEX($D$168:$CF$225,$C210,D$87)))</f>
        <v>A126237946J</v>
      </c>
      <c r="O57" s="19" t="str" cm="1">
        <f t="array" ref="O57">IF(HYPERLINK(TEXT("#"&amp;INDEX($D$168:$CF$225,$C210,E$87),),INDEX($D$168:$CF$225,$C210,E$87))=0,"",HYPERLINK(TEXT("#"&amp;INDEX($D$168:$CF$225,$C210,E$87),),INDEX($D$168:$CF$225,$C210,E$87)))</f>
        <v>A126237586R</v>
      </c>
      <c r="P57" s="19" t="str" cm="1">
        <f t="array" ref="P57">IF(HYPERLINK(TEXT("#"&amp;INDEX($D$168:$CF$225,$C210,F$87),),INDEX($D$168:$CF$225,$C210,F$87))=0,"",HYPERLINK(TEXT("#"&amp;INDEX($D$168:$CF$225,$C210,F$87),),INDEX($D$168:$CF$225,$C210,F$87)))</f>
        <v>A126238090C</v>
      </c>
      <c r="Q57" s="19" t="str" cm="1">
        <f t="array" ref="Q57">IF(HYPERLINK(TEXT("#"&amp;INDEX($D$168:$CF$225,$C210,G$87),),INDEX($D$168:$CF$225,$C210,G$87))=0,"",HYPERLINK(TEXT("#"&amp;INDEX($D$168:$CF$225,$C210,G$87),),INDEX($D$168:$CF$225,$C210,G$87)))</f>
        <v>A126237658R</v>
      </c>
      <c r="R57" s="19" t="str" cm="1">
        <f t="array" ref="R57">IF(HYPERLINK(TEXT("#"&amp;INDEX($D$168:$CF$225,$C210,H$87),),INDEX($D$168:$CF$225,$C210,H$87))=0,"",HYPERLINK(TEXT("#"&amp;INDEX($D$168:$CF$225,$C210,H$87),),INDEX($D$168:$CF$225,$C210,H$87)))</f>
        <v>A126237802W</v>
      </c>
      <c r="S57" s="19" t="str" cm="1">
        <f t="array" ref="S57">IF(HYPERLINK(TEXT("#"&amp;INDEX($D$168:$CF$225,$C210,I$87),),INDEX($D$168:$CF$225,$C210,I$87))=0,"",HYPERLINK(TEXT("#"&amp;INDEX($D$168:$CF$225,$C210,I$87),),INDEX($D$168:$CF$225,$C210,I$87)))</f>
        <v>A126237442C</v>
      </c>
      <c r="T57" s="19" t="str" cm="1">
        <f t="array" ref="T57">IF(HYPERLINK(TEXT("#"&amp;INDEX($D$168:$CF$225,$C210,J$87),),INDEX($D$168:$CF$225,$C210,J$87))=0,"",HYPERLINK(TEXT("#"&amp;INDEX($D$168:$CF$225,$C210,J$87),),INDEX($D$168:$CF$225,$C210,J$87)))</f>
        <v>A126238162C</v>
      </c>
      <c r="U57" s="19" t="str" cm="1">
        <f t="array" ref="U57">IF(HYPERLINK(TEXT("#"&amp;INDEX($D$168:$CF$225,$C210,K$87),),INDEX($D$168:$CF$225,$C210,K$87))=0,"",HYPERLINK(TEXT("#"&amp;INDEX($D$168:$CF$225,$C210,K$87),),INDEX($D$168:$CF$225,$C210,K$87)))</f>
        <v>A126237874J</v>
      </c>
      <c r="V57" s="54"/>
      <c r="W57" s="54"/>
      <c r="X57" s="54"/>
    </row>
    <row r="58" spans="1:24">
      <c r="A58" s="52"/>
      <c r="B58" s="55" t="s">
        <v>4912</v>
      </c>
      <c r="C58" s="54" cm="1">
        <f t="array" ref="C58">INDEX($D$100:$CF$157,$C143,C$87)</f>
        <v>22.148</v>
      </c>
      <c r="D58" s="54" cm="1">
        <f t="array" ref="D58">INDEX($D$100:$CF$157,$C143,D$87)</f>
        <v>20.347999999999999</v>
      </c>
      <c r="E58" s="54" cm="1">
        <f t="array" ref="E58">INDEX($D$100:$CF$157,$C143,E$87)</f>
        <v>5.29</v>
      </c>
      <c r="F58" s="54" cm="1">
        <f t="array" ref="F58">INDEX($D$100:$CF$157,$C143,F$87)</f>
        <v>0.73299999999999998</v>
      </c>
      <c r="G58" s="54" cm="1">
        <f t="array" ref="G58">INDEX($D$100:$CF$157,$C143,G$87)</f>
        <v>0.37</v>
      </c>
      <c r="H58" s="54" cm="1">
        <f t="array" ref="H58">INDEX($D$100:$CF$157,$C143,H$87)</f>
        <v>2.827</v>
      </c>
      <c r="I58" s="54" cm="1">
        <f t="array" ref="I58">INDEX($D$100:$CF$157,$C143,I$87)</f>
        <v>12.929</v>
      </c>
      <c r="J58" s="54" cm="1">
        <f t="array" ref="J58">INDEX($D$100:$CF$157,$C143,J$87)</f>
        <v>11.129</v>
      </c>
      <c r="K58" s="54" cm="1">
        <f t="array" ref="K58">INDEX($D$100:$CF$157,$C143,K$87)</f>
        <v>1.8</v>
      </c>
      <c r="L58" s="54"/>
      <c r="M58" s="19" t="str" cm="1">
        <f t="array" ref="M58">IF(HYPERLINK(TEXT("#"&amp;INDEX($D$168:$CF$225,$C211,C$87),),INDEX($D$168:$CF$225,$C211,C$87))=0,"",HYPERLINK(TEXT("#"&amp;INDEX($D$168:$CF$225,$C211,C$87),),INDEX($D$168:$CF$225,$C211,C$87)))</f>
        <v>A126237518L</v>
      </c>
      <c r="N58" s="19" t="str" cm="1">
        <f t="array" ref="N58">IF(HYPERLINK(TEXT("#"&amp;INDEX($D$168:$CF$225,$C211,D$87),),INDEX($D$168:$CF$225,$C211,D$87))=0,"",HYPERLINK(TEXT("#"&amp;INDEX($D$168:$CF$225,$C211,D$87),),INDEX($D$168:$CF$225,$C211,D$87)))</f>
        <v>A126237950X</v>
      </c>
      <c r="O58" s="19" t="str" cm="1">
        <f t="array" ref="O58">IF(HYPERLINK(TEXT("#"&amp;INDEX($D$168:$CF$225,$C211,E$87),),INDEX($D$168:$CF$225,$C211,E$87))=0,"",HYPERLINK(TEXT("#"&amp;INDEX($D$168:$CF$225,$C211,E$87),),INDEX($D$168:$CF$225,$C211,E$87)))</f>
        <v>A126237590F</v>
      </c>
      <c r="P58" s="19" t="str" cm="1">
        <f t="array" ref="P58">IF(HYPERLINK(TEXT("#"&amp;INDEX($D$168:$CF$225,$C211,F$87),),INDEX($D$168:$CF$225,$C211,F$87))=0,"",HYPERLINK(TEXT("#"&amp;INDEX($D$168:$CF$225,$C211,F$87),),INDEX($D$168:$CF$225,$C211,F$87)))</f>
        <v>A126238094L</v>
      </c>
      <c r="Q58" s="19" t="str" cm="1">
        <f t="array" ref="Q58">IF(HYPERLINK(TEXT("#"&amp;INDEX($D$168:$CF$225,$C211,G$87),),INDEX($D$168:$CF$225,$C211,G$87))=0,"",HYPERLINK(TEXT("#"&amp;INDEX($D$168:$CF$225,$C211,G$87),),INDEX($D$168:$CF$225,$C211,G$87)))</f>
        <v>A126237662F</v>
      </c>
      <c r="R58" s="19" t="str" cm="1">
        <f t="array" ref="R58">IF(HYPERLINK(TEXT("#"&amp;INDEX($D$168:$CF$225,$C211,H$87),),INDEX($D$168:$CF$225,$C211,H$87))=0,"",HYPERLINK(TEXT("#"&amp;INDEX($D$168:$CF$225,$C211,H$87),),INDEX($D$168:$CF$225,$C211,H$87)))</f>
        <v>A126237806F</v>
      </c>
      <c r="S58" s="19" t="str" cm="1">
        <f t="array" ref="S58">IF(HYPERLINK(TEXT("#"&amp;INDEX($D$168:$CF$225,$C211,I$87),),INDEX($D$168:$CF$225,$C211,I$87))=0,"",HYPERLINK(TEXT("#"&amp;INDEX($D$168:$CF$225,$C211,I$87),),INDEX($D$168:$CF$225,$C211,I$87)))</f>
        <v>A126237446L</v>
      </c>
      <c r="T58" s="19" t="str" cm="1">
        <f t="array" ref="T58">IF(HYPERLINK(TEXT("#"&amp;INDEX($D$168:$CF$225,$C211,J$87),),INDEX($D$168:$CF$225,$C211,J$87))=0,"",HYPERLINK(TEXT("#"&amp;INDEX($D$168:$CF$225,$C211,J$87),),INDEX($D$168:$CF$225,$C211,J$87)))</f>
        <v>A126238166L</v>
      </c>
      <c r="U58" s="19" t="str" cm="1">
        <f t="array" ref="U58">IF(HYPERLINK(TEXT("#"&amp;INDEX($D$168:$CF$225,$C211,K$87),),INDEX($D$168:$CF$225,$C211,K$87))=0,"",HYPERLINK(TEXT("#"&amp;INDEX($D$168:$CF$225,$C211,K$87),),INDEX($D$168:$CF$225,$C211,K$87)))</f>
        <v>A126237878T</v>
      </c>
      <c r="V58" s="54"/>
      <c r="W58" s="54"/>
      <c r="X58" s="54"/>
    </row>
    <row r="59" spans="1:24">
      <c r="A59" s="52"/>
      <c r="B59" s="56" t="s">
        <v>4913</v>
      </c>
      <c r="C59" s="54" cm="1">
        <f t="array" ref="C59">INDEX($D$100:$CF$157,$C144,C$87)</f>
        <v>4.7759999999999998</v>
      </c>
      <c r="D59" s="54" cm="1">
        <f t="array" ref="D59">INDEX($D$100:$CF$157,$C144,D$87)</f>
        <v>4.7759999999999998</v>
      </c>
      <c r="E59" s="54" cm="1">
        <f t="array" ref="E59">INDEX($D$100:$CF$157,$C144,E$87)</f>
        <v>4.7759999999999998</v>
      </c>
      <c r="F59" s="54" cm="1">
        <f t="array" ref="F59">INDEX($D$100:$CF$157,$C144,F$87)</f>
        <v>0</v>
      </c>
      <c r="G59" s="54" cm="1">
        <f t="array" ref="G59">INDEX($D$100:$CF$157,$C144,G$87)</f>
        <v>0</v>
      </c>
      <c r="H59" s="54" cm="1">
        <f t="array" ref="H59">INDEX($D$100:$CF$157,$C144,H$87)</f>
        <v>0</v>
      </c>
      <c r="I59" s="54" cm="1">
        <f t="array" ref="I59">INDEX($D$100:$CF$157,$C144,I$87)</f>
        <v>0</v>
      </c>
      <c r="J59" s="54" cm="1">
        <f t="array" ref="J59">INDEX($D$100:$CF$157,$C144,J$87)</f>
        <v>0</v>
      </c>
      <c r="K59" s="54" cm="1">
        <f t="array" ref="K59">INDEX($D$100:$CF$157,$C144,K$87)</f>
        <v>0</v>
      </c>
      <c r="L59" s="54"/>
      <c r="M59" s="19" t="str" cm="1">
        <f t="array" ref="M59">IF(HYPERLINK(TEXT("#"&amp;INDEX($D$168:$CF$225,$C212,C$87),),INDEX($D$168:$CF$225,$C212,C$87))=0,"",HYPERLINK(TEXT("#"&amp;INDEX($D$168:$CF$225,$C212,C$87),),INDEX($D$168:$CF$225,$C212,C$87)))</f>
        <v>A126237482W</v>
      </c>
      <c r="N59" s="19" t="str" cm="1">
        <f t="array" ref="N59">IF(HYPERLINK(TEXT("#"&amp;INDEX($D$168:$CF$225,$C212,D$87),),INDEX($D$168:$CF$225,$C212,D$87))=0,"",HYPERLINK(TEXT("#"&amp;INDEX($D$168:$CF$225,$C212,D$87),),INDEX($D$168:$CF$225,$C212,D$87)))</f>
        <v>A126237914R</v>
      </c>
      <c r="O59" s="19" t="str" cm="1">
        <f t="array" ref="O59">IF(HYPERLINK(TEXT("#"&amp;INDEX($D$168:$CF$225,$C212,E$87),),INDEX($D$168:$CF$225,$C212,E$87))=0,"",HYPERLINK(TEXT("#"&amp;INDEX($D$168:$CF$225,$C212,E$87),),INDEX($D$168:$CF$225,$C212,E$87)))</f>
        <v>A126237554W</v>
      </c>
      <c r="P59" s="19" t="str" cm="1">
        <f t="array" ref="P59">IF(HYPERLINK(TEXT("#"&amp;INDEX($D$168:$CF$225,$C212,F$87),),INDEX($D$168:$CF$225,$C212,F$87))=0,"",HYPERLINK(TEXT("#"&amp;INDEX($D$168:$CF$225,$C212,F$87),),INDEX($D$168:$CF$225,$C212,F$87)))</f>
        <v>A126238058C</v>
      </c>
      <c r="Q59" s="19" t="str" cm="1">
        <f t="array" ref="Q59">IF(HYPERLINK(TEXT("#"&amp;INDEX($D$168:$CF$225,$C212,G$87),),INDEX($D$168:$CF$225,$C212,G$87))=0,"",HYPERLINK(TEXT("#"&amp;INDEX($D$168:$CF$225,$C212,G$87),),INDEX($D$168:$CF$225,$C212,G$87)))</f>
        <v>A126237626W</v>
      </c>
      <c r="R59" s="19" t="str" cm="1">
        <f t="array" ref="R59">IF(HYPERLINK(TEXT("#"&amp;INDEX($D$168:$CF$225,$C212,H$87),),INDEX($D$168:$CF$225,$C212,H$87))=0,"",HYPERLINK(TEXT("#"&amp;INDEX($D$168:$CF$225,$C212,H$87),),INDEX($D$168:$CF$225,$C212,H$87)))</f>
        <v>A126237770R</v>
      </c>
      <c r="S59" s="19" t="str" cm="1">
        <f t="array" ref="S59">IF(HYPERLINK(TEXT("#"&amp;INDEX($D$168:$CF$225,$C212,I$87),),INDEX($D$168:$CF$225,$C212,I$87))=0,"",HYPERLINK(TEXT("#"&amp;INDEX($D$168:$CF$225,$C212,I$87),),INDEX($D$168:$CF$225,$C212,I$87)))</f>
        <v>A126237410K</v>
      </c>
      <c r="T59" s="19" t="str" cm="1">
        <f t="array" ref="T59">IF(HYPERLINK(TEXT("#"&amp;INDEX($D$168:$CF$225,$C212,J$87),),INDEX($D$168:$CF$225,$C212,J$87))=0,"",HYPERLINK(TEXT("#"&amp;INDEX($D$168:$CF$225,$C212,J$87),),INDEX($D$168:$CF$225,$C212,J$87)))</f>
        <v>A126238130K</v>
      </c>
      <c r="U59" s="19" t="str" cm="1">
        <f t="array" ref="U59">IF(HYPERLINK(TEXT("#"&amp;INDEX($D$168:$CF$225,$C212,K$87),),INDEX($D$168:$CF$225,$C212,K$87))=0,"",HYPERLINK(TEXT("#"&amp;INDEX($D$168:$CF$225,$C212,K$87),),INDEX($D$168:$CF$225,$C212,K$87)))</f>
        <v>A126237842R</v>
      </c>
      <c r="V59" s="54"/>
      <c r="W59" s="54"/>
      <c r="X59" s="54"/>
    </row>
    <row r="60" spans="1:24">
      <c r="A60" s="52"/>
      <c r="B60" s="56" t="s">
        <v>4914</v>
      </c>
      <c r="C60" s="54" cm="1">
        <f t="array" ref="C60">INDEX($D$100:$CF$157,$C145,C$87)</f>
        <v>17.372</v>
      </c>
      <c r="D60" s="54" cm="1">
        <f t="array" ref="D60">INDEX($D$100:$CF$157,$C145,D$87)</f>
        <v>15.571999999999999</v>
      </c>
      <c r="E60" s="54" cm="1">
        <f t="array" ref="E60">INDEX($D$100:$CF$157,$C145,E$87)</f>
        <v>0.51400000000000001</v>
      </c>
      <c r="F60" s="54" cm="1">
        <f t="array" ref="F60">INDEX($D$100:$CF$157,$C145,F$87)</f>
        <v>0.73299999999999998</v>
      </c>
      <c r="G60" s="54" cm="1">
        <f t="array" ref="G60">INDEX($D$100:$CF$157,$C145,G$87)</f>
        <v>0.37</v>
      </c>
      <c r="H60" s="54" cm="1">
        <f t="array" ref="H60">INDEX($D$100:$CF$157,$C145,H$87)</f>
        <v>2.827</v>
      </c>
      <c r="I60" s="54" cm="1">
        <f t="array" ref="I60">INDEX($D$100:$CF$157,$C145,I$87)</f>
        <v>12.929</v>
      </c>
      <c r="J60" s="54" cm="1">
        <f t="array" ref="J60">INDEX($D$100:$CF$157,$C145,J$87)</f>
        <v>11.129</v>
      </c>
      <c r="K60" s="54" cm="1">
        <f t="array" ref="K60">INDEX($D$100:$CF$157,$C145,K$87)</f>
        <v>1.8</v>
      </c>
      <c r="L60" s="54"/>
      <c r="M60" s="19" t="str" cm="1">
        <f t="array" ref="M60">IF(HYPERLINK(TEXT("#"&amp;INDEX($D$168:$CF$225,$C213,C$87),),INDEX($D$168:$CF$225,$C213,C$87))=0,"",HYPERLINK(TEXT("#"&amp;INDEX($D$168:$CF$225,$C213,C$87),),INDEX($D$168:$CF$225,$C213,C$87)))</f>
        <v>A126237486F</v>
      </c>
      <c r="N60" s="19" t="str" cm="1">
        <f t="array" ref="N60">IF(HYPERLINK(TEXT("#"&amp;INDEX($D$168:$CF$225,$C213,D$87),),INDEX($D$168:$CF$225,$C213,D$87))=0,"",HYPERLINK(TEXT("#"&amp;INDEX($D$168:$CF$225,$C213,D$87),),INDEX($D$168:$CF$225,$C213,D$87)))</f>
        <v>A126237918X</v>
      </c>
      <c r="O60" s="19" t="str" cm="1">
        <f t="array" ref="O60">IF(HYPERLINK(TEXT("#"&amp;INDEX($D$168:$CF$225,$C213,E$87),),INDEX($D$168:$CF$225,$C213,E$87))=0,"",HYPERLINK(TEXT("#"&amp;INDEX($D$168:$CF$225,$C213,E$87),),INDEX($D$168:$CF$225,$C213,E$87)))</f>
        <v>A126237558F</v>
      </c>
      <c r="P60" s="19" t="str" cm="1">
        <f t="array" ref="P60">IF(HYPERLINK(TEXT("#"&amp;INDEX($D$168:$CF$225,$C213,F$87),),INDEX($D$168:$CF$225,$C213,F$87))=0,"",HYPERLINK(TEXT("#"&amp;INDEX($D$168:$CF$225,$C213,F$87),),INDEX($D$168:$CF$225,$C213,F$87)))</f>
        <v>A126238062V</v>
      </c>
      <c r="Q60" s="19" t="str" cm="1">
        <f t="array" ref="Q60">IF(HYPERLINK(TEXT("#"&amp;INDEX($D$168:$CF$225,$C213,G$87),),INDEX($D$168:$CF$225,$C213,G$87))=0,"",HYPERLINK(TEXT("#"&amp;INDEX($D$168:$CF$225,$C213,G$87),),INDEX($D$168:$CF$225,$C213,G$87)))</f>
        <v>A126237630L</v>
      </c>
      <c r="R60" s="19" t="str" cm="1">
        <f t="array" ref="R60">IF(HYPERLINK(TEXT("#"&amp;INDEX($D$168:$CF$225,$C213,H$87),),INDEX($D$168:$CF$225,$C213,H$87))=0,"",HYPERLINK(TEXT("#"&amp;INDEX($D$168:$CF$225,$C213,H$87),),INDEX($D$168:$CF$225,$C213,H$87)))</f>
        <v>A126237774X</v>
      </c>
      <c r="S60" s="19" t="str" cm="1">
        <f t="array" ref="S60">IF(HYPERLINK(TEXT("#"&amp;INDEX($D$168:$CF$225,$C213,I$87),),INDEX($D$168:$CF$225,$C213,I$87))=0,"",HYPERLINK(TEXT("#"&amp;INDEX($D$168:$CF$225,$C213,I$87),),INDEX($D$168:$CF$225,$C213,I$87)))</f>
        <v>A126237414V</v>
      </c>
      <c r="T60" s="19" t="str" cm="1">
        <f t="array" ref="T60">IF(HYPERLINK(TEXT("#"&amp;INDEX($D$168:$CF$225,$C213,J$87),),INDEX($D$168:$CF$225,$C213,J$87))=0,"",HYPERLINK(TEXT("#"&amp;INDEX($D$168:$CF$225,$C213,J$87),),INDEX($D$168:$CF$225,$C213,J$87)))</f>
        <v>A126238134V</v>
      </c>
      <c r="U60" s="19" t="str" cm="1">
        <f t="array" ref="U60">IF(HYPERLINK(TEXT("#"&amp;INDEX($D$168:$CF$225,$C213,K$87),),INDEX($D$168:$CF$225,$C213,K$87))=0,"",HYPERLINK(TEXT("#"&amp;INDEX($D$168:$CF$225,$C213,K$87),),INDEX($D$168:$CF$225,$C213,K$87)))</f>
        <v>A126237846X</v>
      </c>
      <c r="V60" s="54"/>
      <c r="W60" s="54"/>
      <c r="X60" s="54"/>
    </row>
    <row r="61" spans="1:24">
      <c r="A61" s="52"/>
      <c r="B61" s="55" t="s">
        <v>4915</v>
      </c>
      <c r="C61" s="54" cm="1">
        <f t="array" ref="C61">INDEX($D$100:$CF$157,$C146,C$87)</f>
        <v>46.195999999999998</v>
      </c>
      <c r="D61" s="54" cm="1">
        <f t="array" ref="D61">INDEX($D$100:$CF$157,$C146,D$87)</f>
        <v>45.898000000000003</v>
      </c>
      <c r="E61" s="54" cm="1">
        <f t="array" ref="E61">INDEX($D$100:$CF$157,$C146,E$87)</f>
        <v>21.443000000000001</v>
      </c>
      <c r="F61" s="54" cm="1">
        <f t="array" ref="F61">INDEX($D$100:$CF$157,$C146,F$87)</f>
        <v>10.653</v>
      </c>
      <c r="G61" s="54" cm="1">
        <f t="array" ref="G61">INDEX($D$100:$CF$157,$C146,G$87)</f>
        <v>7.8310000000000004</v>
      </c>
      <c r="H61" s="54" cm="1">
        <f t="array" ref="H61">INDEX($D$100:$CF$157,$C146,H$87)</f>
        <v>4.1520000000000001</v>
      </c>
      <c r="I61" s="54" cm="1">
        <f t="array" ref="I61">INDEX($D$100:$CF$157,$C146,I$87)</f>
        <v>2.1179999999999999</v>
      </c>
      <c r="J61" s="54" cm="1">
        <f t="array" ref="J61">INDEX($D$100:$CF$157,$C146,J$87)</f>
        <v>1.82</v>
      </c>
      <c r="K61" s="54" cm="1">
        <f t="array" ref="K61">INDEX($D$100:$CF$157,$C146,K$87)</f>
        <v>0.29799999999999999</v>
      </c>
      <c r="L61" s="54"/>
      <c r="M61" s="19" t="str" cm="1">
        <f t="array" ref="M61">IF(HYPERLINK(TEXT("#"&amp;INDEX($D$168:$CF$225,$C214,C$87),),INDEX($D$168:$CF$225,$C214,C$87))=0,"",HYPERLINK(TEXT("#"&amp;INDEX($D$168:$CF$225,$C214,C$87),),INDEX($D$168:$CF$225,$C214,C$87)))</f>
        <v>A126237502V</v>
      </c>
      <c r="N61" s="19" t="str" cm="1">
        <f t="array" ref="N61">IF(HYPERLINK(TEXT("#"&amp;INDEX($D$168:$CF$225,$C214,D$87),),INDEX($D$168:$CF$225,$C214,D$87))=0,"",HYPERLINK(TEXT("#"&amp;INDEX($D$168:$CF$225,$C214,D$87),),INDEX($D$168:$CF$225,$C214,D$87)))</f>
        <v>A126237934X</v>
      </c>
      <c r="O61" s="19" t="str" cm="1">
        <f t="array" ref="O61">IF(HYPERLINK(TEXT("#"&amp;INDEX($D$168:$CF$225,$C214,E$87),),INDEX($D$168:$CF$225,$C214,E$87))=0,"",HYPERLINK(TEXT("#"&amp;INDEX($D$168:$CF$225,$C214,E$87),),INDEX($D$168:$CF$225,$C214,E$87)))</f>
        <v>A126237574F</v>
      </c>
      <c r="P61" s="19" t="str" cm="1">
        <f t="array" ref="P61">IF(HYPERLINK(TEXT("#"&amp;INDEX($D$168:$CF$225,$C214,F$87),),INDEX($D$168:$CF$225,$C214,F$87))=0,"",HYPERLINK(TEXT("#"&amp;INDEX($D$168:$CF$225,$C214,F$87),),INDEX($D$168:$CF$225,$C214,F$87)))</f>
        <v>A126238078L</v>
      </c>
      <c r="Q61" s="19" t="str" cm="1">
        <f t="array" ref="Q61">IF(HYPERLINK(TEXT("#"&amp;INDEX($D$168:$CF$225,$C214,G$87),),INDEX($D$168:$CF$225,$C214,G$87))=0,"",HYPERLINK(TEXT("#"&amp;INDEX($D$168:$CF$225,$C214,G$87),),INDEX($D$168:$CF$225,$C214,G$87)))</f>
        <v>A126237646F</v>
      </c>
      <c r="R61" s="19" t="str" cm="1">
        <f t="array" ref="R61">IF(HYPERLINK(TEXT("#"&amp;INDEX($D$168:$CF$225,$C214,H$87),),INDEX($D$168:$CF$225,$C214,H$87))=0,"",HYPERLINK(TEXT("#"&amp;INDEX($D$168:$CF$225,$C214,H$87),),INDEX($D$168:$CF$225,$C214,H$87)))</f>
        <v>A126237790X</v>
      </c>
      <c r="S61" s="19" t="str" cm="1">
        <f t="array" ref="S61">IF(HYPERLINK(TEXT("#"&amp;INDEX($D$168:$CF$225,$C214,I$87),),INDEX($D$168:$CF$225,$C214,I$87))=0,"",HYPERLINK(TEXT("#"&amp;INDEX($D$168:$CF$225,$C214,I$87),),INDEX($D$168:$CF$225,$C214,I$87)))</f>
        <v>A126237430V</v>
      </c>
      <c r="T61" s="19" t="str" cm="1">
        <f t="array" ref="T61">IF(HYPERLINK(TEXT("#"&amp;INDEX($D$168:$CF$225,$C214,J$87),),INDEX($D$168:$CF$225,$C214,J$87))=0,"",HYPERLINK(TEXT("#"&amp;INDEX($D$168:$CF$225,$C214,J$87),),INDEX($D$168:$CF$225,$C214,J$87)))</f>
        <v>A126238150V</v>
      </c>
      <c r="U61" s="19" t="str" cm="1">
        <f t="array" ref="U61">IF(HYPERLINK(TEXT("#"&amp;INDEX($D$168:$CF$225,$C214,K$87),),INDEX($D$168:$CF$225,$C214,K$87))=0,"",HYPERLINK(TEXT("#"&amp;INDEX($D$168:$CF$225,$C214,K$87),),INDEX($D$168:$CF$225,$C214,K$87)))</f>
        <v>A126237862X</v>
      </c>
      <c r="V61" s="54"/>
      <c r="W61" s="54"/>
      <c r="X61" s="54"/>
    </row>
    <row r="62" spans="1:24">
      <c r="A62" s="52"/>
      <c r="B62" s="55" t="s">
        <v>4916</v>
      </c>
      <c r="C62" s="54" cm="1">
        <f t="array" ref="C62">INDEX($D$100:$CF$157,$C147,C$87)</f>
        <v>15.691000000000001</v>
      </c>
      <c r="D62" s="54" cm="1">
        <f t="array" ref="D62">INDEX($D$100:$CF$157,$C147,D$87)</f>
        <v>15.141</v>
      </c>
      <c r="E62" s="54" cm="1">
        <f t="array" ref="E62">INDEX($D$100:$CF$157,$C147,E$87)</f>
        <v>3.3570000000000002</v>
      </c>
      <c r="F62" s="54" cm="1">
        <f t="array" ref="F62">INDEX($D$100:$CF$157,$C147,F$87)</f>
        <v>3.653</v>
      </c>
      <c r="G62" s="54" cm="1">
        <f t="array" ref="G62">INDEX($D$100:$CF$157,$C147,G$87)</f>
        <v>2.2109999999999999</v>
      </c>
      <c r="H62" s="54" cm="1">
        <f t="array" ref="H62">INDEX($D$100:$CF$157,$C147,H$87)</f>
        <v>2.8220000000000001</v>
      </c>
      <c r="I62" s="54" cm="1">
        <f t="array" ref="I62">INDEX($D$100:$CF$157,$C147,I$87)</f>
        <v>3.6480000000000001</v>
      </c>
      <c r="J62" s="54" cm="1">
        <f t="array" ref="J62">INDEX($D$100:$CF$157,$C147,J$87)</f>
        <v>3.0979999999999999</v>
      </c>
      <c r="K62" s="54" cm="1">
        <f t="array" ref="K62">INDEX($D$100:$CF$157,$C147,K$87)</f>
        <v>0.55000000000000004</v>
      </c>
      <c r="L62" s="54"/>
      <c r="M62" s="19" t="str" cm="1">
        <f t="array" ref="M62">IF(HYPERLINK(TEXT("#"&amp;INDEX($D$168:$CF$225,$C215,C$87),),INDEX($D$168:$CF$225,$C215,C$87))=0,"",HYPERLINK(TEXT("#"&amp;INDEX($D$168:$CF$225,$C215,C$87),),INDEX($D$168:$CF$225,$C215,C$87)))</f>
        <v>A126237470L</v>
      </c>
      <c r="N62" s="19" t="str" cm="1">
        <f t="array" ref="N62">IF(HYPERLINK(TEXT("#"&amp;INDEX($D$168:$CF$225,$C215,D$87),),INDEX($D$168:$CF$225,$C215,D$87))=0,"",HYPERLINK(TEXT("#"&amp;INDEX($D$168:$CF$225,$C215,D$87),),INDEX($D$168:$CF$225,$C215,D$87)))</f>
        <v>A126237902F</v>
      </c>
      <c r="O62" s="19" t="str" cm="1">
        <f t="array" ref="O62">IF(HYPERLINK(TEXT("#"&amp;INDEX($D$168:$CF$225,$C215,E$87),),INDEX($D$168:$CF$225,$C215,E$87))=0,"",HYPERLINK(TEXT("#"&amp;INDEX($D$168:$CF$225,$C215,E$87),),INDEX($D$168:$CF$225,$C215,E$87)))</f>
        <v>A126237542L</v>
      </c>
      <c r="P62" s="19" t="str" cm="1">
        <f t="array" ref="P62">IF(HYPERLINK(TEXT("#"&amp;INDEX($D$168:$CF$225,$C215,F$87),),INDEX($D$168:$CF$225,$C215,F$87))=0,"",HYPERLINK(TEXT("#"&amp;INDEX($D$168:$CF$225,$C215,F$87),),INDEX($D$168:$CF$225,$C215,F$87)))</f>
        <v>A126238046V</v>
      </c>
      <c r="Q62" s="19" t="str" cm="1">
        <f t="array" ref="Q62">IF(HYPERLINK(TEXT("#"&amp;INDEX($D$168:$CF$225,$C215,G$87),),INDEX($D$168:$CF$225,$C215,G$87))=0,"",HYPERLINK(TEXT("#"&amp;INDEX($D$168:$CF$225,$C215,G$87),),INDEX($D$168:$CF$225,$C215,G$87)))</f>
        <v>A126237614L</v>
      </c>
      <c r="R62" s="19" t="str" cm="1">
        <f t="array" ref="R62">IF(HYPERLINK(TEXT("#"&amp;INDEX($D$168:$CF$225,$C215,H$87),),INDEX($D$168:$CF$225,$C215,H$87))=0,"",HYPERLINK(TEXT("#"&amp;INDEX($D$168:$CF$225,$C215,H$87),),INDEX($D$168:$CF$225,$C215,H$87)))</f>
        <v>A126237758X</v>
      </c>
      <c r="S62" s="19" t="str" cm="1">
        <f t="array" ref="S62">IF(HYPERLINK(TEXT("#"&amp;INDEX($D$168:$CF$225,$C215,I$87),),INDEX($D$168:$CF$225,$C215,I$87))=0,"",HYPERLINK(TEXT("#"&amp;INDEX($D$168:$CF$225,$C215,I$87),),INDEX($D$168:$CF$225,$C215,I$87)))</f>
        <v>A126237398F</v>
      </c>
      <c r="T62" s="19" t="str" cm="1">
        <f t="array" ref="T62">IF(HYPERLINK(TEXT("#"&amp;INDEX($D$168:$CF$225,$C215,J$87),),INDEX($D$168:$CF$225,$C215,J$87))=0,"",HYPERLINK(TEXT("#"&amp;INDEX($D$168:$CF$225,$C215,J$87),),INDEX($D$168:$CF$225,$C215,J$87)))</f>
        <v>A126238118V</v>
      </c>
      <c r="U62" s="19" t="str" cm="1">
        <f t="array" ref="U62">IF(HYPERLINK(TEXT("#"&amp;INDEX($D$168:$CF$225,$C215,K$87),),INDEX($D$168:$CF$225,$C215,K$87))=0,"",HYPERLINK(TEXT("#"&amp;INDEX($D$168:$CF$225,$C215,K$87),),INDEX($D$168:$CF$225,$C215,K$87)))</f>
        <v>A126237830F</v>
      </c>
      <c r="V62" s="54"/>
      <c r="W62" s="54"/>
      <c r="X62" s="54"/>
    </row>
    <row r="63" spans="1:24">
      <c r="A63" s="52"/>
      <c r="B63" s="55" t="s">
        <v>4917</v>
      </c>
      <c r="C63" s="54" cm="1">
        <f t="array" ref="C63">INDEX($D$100:$CF$157,$C148,C$87)</f>
        <v>23.399000000000001</v>
      </c>
      <c r="D63" s="54" cm="1">
        <f t="array" ref="D63">INDEX($D$100:$CF$157,$C148,D$87)</f>
        <v>22.768999999999998</v>
      </c>
      <c r="E63" s="54" cm="1">
        <f t="array" ref="E63">INDEX($D$100:$CF$157,$C148,E$87)</f>
        <v>8.5559999999999992</v>
      </c>
      <c r="F63" s="54" cm="1">
        <f t="array" ref="F63">INDEX($D$100:$CF$157,$C148,F$87)</f>
        <v>1.655</v>
      </c>
      <c r="G63" s="54" cm="1">
        <f t="array" ref="G63">INDEX($D$100:$CF$157,$C148,G$87)</f>
        <v>3.8759999999999999</v>
      </c>
      <c r="H63" s="54" cm="1">
        <f t="array" ref="H63">INDEX($D$100:$CF$157,$C148,H$87)</f>
        <v>5.5919999999999996</v>
      </c>
      <c r="I63" s="54" cm="1">
        <f t="array" ref="I63">INDEX($D$100:$CF$157,$C148,I$87)</f>
        <v>3.72</v>
      </c>
      <c r="J63" s="54" cm="1">
        <f t="array" ref="J63">INDEX($D$100:$CF$157,$C148,J$87)</f>
        <v>3.09</v>
      </c>
      <c r="K63" s="54" cm="1">
        <f t="array" ref="K63">INDEX($D$100:$CF$157,$C148,K$87)</f>
        <v>0.63</v>
      </c>
      <c r="L63" s="54"/>
      <c r="M63" s="19" t="str" cm="1">
        <f t="array" ref="M63">IF(HYPERLINK(TEXT("#"&amp;INDEX($D$168:$CF$225,$C216,C$87),),INDEX($D$168:$CF$225,$C216,C$87))=0,"",HYPERLINK(TEXT("#"&amp;INDEX($D$168:$CF$225,$C216,C$87),),INDEX($D$168:$CF$225,$C216,C$87)))</f>
        <v>A126237522C</v>
      </c>
      <c r="N63" s="19" t="str" cm="1">
        <f t="array" ref="N63">IF(HYPERLINK(TEXT("#"&amp;INDEX($D$168:$CF$225,$C216,D$87),),INDEX($D$168:$CF$225,$C216,D$87))=0,"",HYPERLINK(TEXT("#"&amp;INDEX($D$168:$CF$225,$C216,D$87),),INDEX($D$168:$CF$225,$C216,D$87)))</f>
        <v>A126237954J</v>
      </c>
      <c r="O63" s="19" t="str" cm="1">
        <f t="array" ref="O63">IF(HYPERLINK(TEXT("#"&amp;INDEX($D$168:$CF$225,$C216,E$87),),INDEX($D$168:$CF$225,$C216,E$87))=0,"",HYPERLINK(TEXT("#"&amp;INDEX($D$168:$CF$225,$C216,E$87),),INDEX($D$168:$CF$225,$C216,E$87)))</f>
        <v>A126237594R</v>
      </c>
      <c r="P63" s="19" t="str" cm="1">
        <f t="array" ref="P63">IF(HYPERLINK(TEXT("#"&amp;INDEX($D$168:$CF$225,$C216,F$87),),INDEX($D$168:$CF$225,$C216,F$87))=0,"",HYPERLINK(TEXT("#"&amp;INDEX($D$168:$CF$225,$C216,F$87),),INDEX($D$168:$CF$225,$C216,F$87)))</f>
        <v>A126238098W</v>
      </c>
      <c r="Q63" s="19" t="str" cm="1">
        <f t="array" ref="Q63">IF(HYPERLINK(TEXT("#"&amp;INDEX($D$168:$CF$225,$C216,G$87),),INDEX($D$168:$CF$225,$C216,G$87))=0,"",HYPERLINK(TEXT("#"&amp;INDEX($D$168:$CF$225,$C216,G$87),),INDEX($D$168:$CF$225,$C216,G$87)))</f>
        <v>A126237666R</v>
      </c>
      <c r="R63" s="19" t="str" cm="1">
        <f t="array" ref="R63">IF(HYPERLINK(TEXT("#"&amp;INDEX($D$168:$CF$225,$C216,H$87),),INDEX($D$168:$CF$225,$C216,H$87))=0,"",HYPERLINK(TEXT("#"&amp;INDEX($D$168:$CF$225,$C216,H$87),),INDEX($D$168:$CF$225,$C216,H$87)))</f>
        <v>A126237810W</v>
      </c>
      <c r="S63" s="19" t="str" cm="1">
        <f t="array" ref="S63">IF(HYPERLINK(TEXT("#"&amp;INDEX($D$168:$CF$225,$C216,I$87),),INDEX($D$168:$CF$225,$C216,I$87))=0,"",HYPERLINK(TEXT("#"&amp;INDEX($D$168:$CF$225,$C216,I$87),),INDEX($D$168:$CF$225,$C216,I$87)))</f>
        <v>A126237450C</v>
      </c>
      <c r="T63" s="19" t="str" cm="1">
        <f t="array" ref="T63">IF(HYPERLINK(TEXT("#"&amp;INDEX($D$168:$CF$225,$C216,J$87),),INDEX($D$168:$CF$225,$C216,J$87))=0,"",HYPERLINK(TEXT("#"&amp;INDEX($D$168:$CF$225,$C216,J$87),),INDEX($D$168:$CF$225,$C216,J$87)))</f>
        <v>A126238170C</v>
      </c>
      <c r="U63" s="19" t="str" cm="1">
        <f t="array" ref="U63">IF(HYPERLINK(TEXT("#"&amp;INDEX($D$168:$CF$225,$C216,K$87),),INDEX($D$168:$CF$225,$C216,K$87))=0,"",HYPERLINK(TEXT("#"&amp;INDEX($D$168:$CF$225,$C216,K$87),),INDEX($D$168:$CF$225,$C216,K$87)))</f>
        <v>A126237882J</v>
      </c>
      <c r="V63" s="54"/>
      <c r="W63" s="54"/>
      <c r="X63" s="54"/>
    </row>
    <row r="64" spans="1:24">
      <c r="A64" s="52"/>
      <c r="B64" s="55" t="s">
        <v>4918</v>
      </c>
      <c r="C64" s="54" cm="1">
        <f t="array" ref="C64">INDEX($D$100:$CF$157,$C149,C$87)</f>
        <v>11.406000000000001</v>
      </c>
      <c r="D64" s="54" cm="1">
        <f t="array" ref="D64">INDEX($D$100:$CF$157,$C149,D$87)</f>
        <v>11.406000000000001</v>
      </c>
      <c r="E64" s="54" cm="1">
        <f t="array" ref="E64">INDEX($D$100:$CF$157,$C149,E$87)</f>
        <v>4.867</v>
      </c>
      <c r="F64" s="54" cm="1">
        <f t="array" ref="F64">INDEX($D$100:$CF$157,$C149,F$87)</f>
        <v>1.93</v>
      </c>
      <c r="G64" s="54" cm="1">
        <f t="array" ref="G64">INDEX($D$100:$CF$157,$C149,G$87)</f>
        <v>1.746</v>
      </c>
      <c r="H64" s="54" cm="1">
        <f t="array" ref="H64">INDEX($D$100:$CF$157,$C149,H$87)</f>
        <v>2.0680000000000001</v>
      </c>
      <c r="I64" s="54" cm="1">
        <f t="array" ref="I64">INDEX($D$100:$CF$157,$C149,I$87)</f>
        <v>0.79500000000000004</v>
      </c>
      <c r="J64" s="54" cm="1">
        <f t="array" ref="J64">INDEX($D$100:$CF$157,$C149,J$87)</f>
        <v>0.79500000000000004</v>
      </c>
      <c r="K64" s="54" cm="1">
        <f t="array" ref="K64">INDEX($D$100:$CF$157,$C149,K$87)</f>
        <v>0</v>
      </c>
      <c r="L64" s="54"/>
      <c r="M64" s="19" t="str" cm="1">
        <f t="array" ref="M64">IF(HYPERLINK(TEXT("#"&amp;INDEX($D$168:$CF$225,$C217,C$87),),INDEX($D$168:$CF$225,$C217,C$87))=0,"",HYPERLINK(TEXT("#"&amp;INDEX($D$168:$CF$225,$C217,C$87),),INDEX($D$168:$CF$225,$C217,C$87)))</f>
        <v>A126237506C</v>
      </c>
      <c r="N64" s="19" t="str" cm="1">
        <f t="array" ref="N64">IF(HYPERLINK(TEXT("#"&amp;INDEX($D$168:$CF$225,$C217,D$87),),INDEX($D$168:$CF$225,$C217,D$87))=0,"",HYPERLINK(TEXT("#"&amp;INDEX($D$168:$CF$225,$C217,D$87),),INDEX($D$168:$CF$225,$C217,D$87)))</f>
        <v>A126237938J</v>
      </c>
      <c r="O64" s="19" t="str" cm="1">
        <f t="array" ref="O64">IF(HYPERLINK(TEXT("#"&amp;INDEX($D$168:$CF$225,$C217,E$87),),INDEX($D$168:$CF$225,$C217,E$87))=0,"",HYPERLINK(TEXT("#"&amp;INDEX($D$168:$CF$225,$C217,E$87),),INDEX($D$168:$CF$225,$C217,E$87)))</f>
        <v>A126237578R</v>
      </c>
      <c r="P64" s="19" t="str" cm="1">
        <f t="array" ref="P64">IF(HYPERLINK(TEXT("#"&amp;INDEX($D$168:$CF$225,$C217,F$87),),INDEX($D$168:$CF$225,$C217,F$87))=0,"",HYPERLINK(TEXT("#"&amp;INDEX($D$168:$CF$225,$C217,F$87),),INDEX($D$168:$CF$225,$C217,F$87)))</f>
        <v>A126238082C</v>
      </c>
      <c r="Q64" s="19" t="str" cm="1">
        <f t="array" ref="Q64">IF(HYPERLINK(TEXT("#"&amp;INDEX($D$168:$CF$225,$C217,G$87),),INDEX($D$168:$CF$225,$C217,G$87))=0,"",HYPERLINK(TEXT("#"&amp;INDEX($D$168:$CF$225,$C217,G$87),),INDEX($D$168:$CF$225,$C217,G$87)))</f>
        <v>A126237650W</v>
      </c>
      <c r="R64" s="19" t="str" cm="1">
        <f t="array" ref="R64">IF(HYPERLINK(TEXT("#"&amp;INDEX($D$168:$CF$225,$C217,H$87),),INDEX($D$168:$CF$225,$C217,H$87))=0,"",HYPERLINK(TEXT("#"&amp;INDEX($D$168:$CF$225,$C217,H$87),),INDEX($D$168:$CF$225,$C217,H$87)))</f>
        <v>A126237794J</v>
      </c>
      <c r="S64" s="19" t="str" cm="1">
        <f t="array" ref="S64">IF(HYPERLINK(TEXT("#"&amp;INDEX($D$168:$CF$225,$C217,I$87),),INDEX($D$168:$CF$225,$C217,I$87))=0,"",HYPERLINK(TEXT("#"&amp;INDEX($D$168:$CF$225,$C217,I$87),),INDEX($D$168:$CF$225,$C217,I$87)))</f>
        <v>A126237434C</v>
      </c>
      <c r="T64" s="19" t="str" cm="1">
        <f t="array" ref="T64">IF(HYPERLINK(TEXT("#"&amp;INDEX($D$168:$CF$225,$C217,J$87),),INDEX($D$168:$CF$225,$C217,J$87))=0,"",HYPERLINK(TEXT("#"&amp;INDEX($D$168:$CF$225,$C217,J$87),),INDEX($D$168:$CF$225,$C217,J$87)))</f>
        <v>A126238154C</v>
      </c>
      <c r="U64" s="19" t="str" cm="1">
        <f t="array" ref="U64">IF(HYPERLINK(TEXT("#"&amp;INDEX($D$168:$CF$225,$C217,K$87),),INDEX($D$168:$CF$225,$C217,K$87))=0,"",HYPERLINK(TEXT("#"&amp;INDEX($D$168:$CF$225,$C217,K$87),),INDEX($D$168:$CF$225,$C217,K$87)))</f>
        <v>A126237866J</v>
      </c>
      <c r="V64" s="54"/>
      <c r="W64" s="54"/>
      <c r="X64" s="54"/>
    </row>
    <row r="65" spans="1:24">
      <c r="A65" s="52"/>
      <c r="B65" s="55" t="s">
        <v>4919</v>
      </c>
      <c r="C65" s="54" cm="1">
        <f t="array" ref="C65">INDEX($D$100:$CF$157,$C150,C$87)</f>
        <v>27.341999999999999</v>
      </c>
      <c r="D65" s="54" cm="1">
        <f t="array" ref="D65">INDEX($D$100:$CF$157,$C150,D$87)</f>
        <v>27.341999999999999</v>
      </c>
      <c r="E65" s="54" cm="1">
        <f t="array" ref="E65">INDEX($D$100:$CF$157,$C150,E$87)</f>
        <v>5.6829999999999998</v>
      </c>
      <c r="F65" s="54" cm="1">
        <f t="array" ref="F65">INDEX($D$100:$CF$157,$C150,F$87)</f>
        <v>5.7590000000000003</v>
      </c>
      <c r="G65" s="54" cm="1">
        <f t="array" ref="G65">INDEX($D$100:$CF$157,$C150,G$87)</f>
        <v>3.827</v>
      </c>
      <c r="H65" s="54" cm="1">
        <f t="array" ref="H65">INDEX($D$100:$CF$157,$C150,H$87)</f>
        <v>10.276999999999999</v>
      </c>
      <c r="I65" s="54" cm="1">
        <f t="array" ref="I65">INDEX($D$100:$CF$157,$C150,I$87)</f>
        <v>1.796</v>
      </c>
      <c r="J65" s="54" cm="1">
        <f t="array" ref="J65">INDEX($D$100:$CF$157,$C150,J$87)</f>
        <v>1.796</v>
      </c>
      <c r="K65" s="54" cm="1">
        <f t="array" ref="K65">INDEX($D$100:$CF$157,$C150,K$87)</f>
        <v>0</v>
      </c>
      <c r="L65" s="54"/>
      <c r="M65" s="19" t="str" cm="1">
        <f t="array" ref="M65">IF(HYPERLINK(TEXT("#"&amp;INDEX($D$168:$CF$225,$C218,C$87),),INDEX($D$168:$CF$225,$C218,C$87))=0,"",HYPERLINK(TEXT("#"&amp;INDEX($D$168:$CF$225,$C218,C$87),),INDEX($D$168:$CF$225,$C218,C$87)))</f>
        <v>A126237526L</v>
      </c>
      <c r="N65" s="19" t="str" cm="1">
        <f t="array" ref="N65">IF(HYPERLINK(TEXT("#"&amp;INDEX($D$168:$CF$225,$C218,D$87),),INDEX($D$168:$CF$225,$C218,D$87))=0,"",HYPERLINK(TEXT("#"&amp;INDEX($D$168:$CF$225,$C218,D$87),),INDEX($D$168:$CF$225,$C218,D$87)))</f>
        <v>A126237958T</v>
      </c>
      <c r="O65" s="19" t="str" cm="1">
        <f t="array" ref="O65">IF(HYPERLINK(TEXT("#"&amp;INDEX($D$168:$CF$225,$C218,E$87),),INDEX($D$168:$CF$225,$C218,E$87))=0,"",HYPERLINK(TEXT("#"&amp;INDEX($D$168:$CF$225,$C218,E$87),),INDEX($D$168:$CF$225,$C218,E$87)))</f>
        <v>A126237598X</v>
      </c>
      <c r="P65" s="19" t="str" cm="1">
        <f t="array" ref="P65">IF(HYPERLINK(TEXT("#"&amp;INDEX($D$168:$CF$225,$C218,F$87),),INDEX($D$168:$CF$225,$C218,F$87))=0,"",HYPERLINK(TEXT("#"&amp;INDEX($D$168:$CF$225,$C218,F$87),),INDEX($D$168:$CF$225,$C218,F$87)))</f>
        <v>A126238102A</v>
      </c>
      <c r="Q65" s="19" t="str" cm="1">
        <f t="array" ref="Q65">IF(HYPERLINK(TEXT("#"&amp;INDEX($D$168:$CF$225,$C218,G$87),),INDEX($D$168:$CF$225,$C218,G$87))=0,"",HYPERLINK(TEXT("#"&amp;INDEX($D$168:$CF$225,$C218,G$87),),INDEX($D$168:$CF$225,$C218,G$87)))</f>
        <v>A126237670F</v>
      </c>
      <c r="R65" s="19" t="str" cm="1">
        <f t="array" ref="R65">IF(HYPERLINK(TEXT("#"&amp;INDEX($D$168:$CF$225,$C218,H$87),),INDEX($D$168:$CF$225,$C218,H$87))=0,"",HYPERLINK(TEXT("#"&amp;INDEX($D$168:$CF$225,$C218,H$87),),INDEX($D$168:$CF$225,$C218,H$87)))</f>
        <v>A126237814F</v>
      </c>
      <c r="S65" s="19" t="str" cm="1">
        <f t="array" ref="S65">IF(HYPERLINK(TEXT("#"&amp;INDEX($D$168:$CF$225,$C218,I$87),),INDEX($D$168:$CF$225,$C218,I$87))=0,"",HYPERLINK(TEXT("#"&amp;INDEX($D$168:$CF$225,$C218,I$87),),INDEX($D$168:$CF$225,$C218,I$87)))</f>
        <v>A126237454L</v>
      </c>
      <c r="T65" s="19" t="str" cm="1">
        <f t="array" ref="T65">IF(HYPERLINK(TEXT("#"&amp;INDEX($D$168:$CF$225,$C218,J$87),),INDEX($D$168:$CF$225,$C218,J$87))=0,"",HYPERLINK(TEXT("#"&amp;INDEX($D$168:$CF$225,$C218,J$87),),INDEX($D$168:$CF$225,$C218,J$87)))</f>
        <v>A126238174L</v>
      </c>
      <c r="U65" s="19" t="str" cm="1">
        <f t="array" ref="U65">IF(HYPERLINK(TEXT("#"&amp;INDEX($D$168:$CF$225,$C218,K$87),),INDEX($D$168:$CF$225,$C218,K$87))=0,"",HYPERLINK(TEXT("#"&amp;INDEX($D$168:$CF$225,$C218,K$87),),INDEX($D$168:$CF$225,$C218,K$87)))</f>
        <v>A126237886T</v>
      </c>
      <c r="V65" s="54"/>
      <c r="W65" s="54"/>
      <c r="X65" s="54"/>
    </row>
    <row r="66" spans="1:24">
      <c r="A66" s="52"/>
      <c r="B66" s="55" t="s">
        <v>4920</v>
      </c>
      <c r="C66" s="54" cm="1">
        <f t="array" ref="C66">INDEX($D$100:$CF$157,$C151,C$87)</f>
        <v>10.005000000000001</v>
      </c>
      <c r="D66" s="54" cm="1">
        <f t="array" ref="D66">INDEX($D$100:$CF$157,$C151,D$87)</f>
        <v>10.005000000000001</v>
      </c>
      <c r="E66" s="54" cm="1">
        <f t="array" ref="E66">INDEX($D$100:$CF$157,$C151,E$87)</f>
        <v>0</v>
      </c>
      <c r="F66" s="54" cm="1">
        <f t="array" ref="F66">INDEX($D$100:$CF$157,$C151,F$87)</f>
        <v>3.38</v>
      </c>
      <c r="G66" s="54" cm="1">
        <f t="array" ref="G66">INDEX($D$100:$CF$157,$C151,G$87)</f>
        <v>1.2250000000000001</v>
      </c>
      <c r="H66" s="54" cm="1">
        <f t="array" ref="H66">INDEX($D$100:$CF$157,$C151,H$87)</f>
        <v>3.2149999999999999</v>
      </c>
      <c r="I66" s="54" cm="1">
        <f t="array" ref="I66">INDEX($D$100:$CF$157,$C151,I$87)</f>
        <v>2.1850000000000001</v>
      </c>
      <c r="J66" s="54" cm="1">
        <f t="array" ref="J66">INDEX($D$100:$CF$157,$C151,J$87)</f>
        <v>2.1850000000000001</v>
      </c>
      <c r="K66" s="54" cm="1">
        <f t="array" ref="K66">INDEX($D$100:$CF$157,$C151,K$87)</f>
        <v>0</v>
      </c>
      <c r="L66" s="54"/>
      <c r="M66" s="19" t="str" cm="1">
        <f t="array" ref="M66">IF(HYPERLINK(TEXT("#"&amp;INDEX($D$168:$CF$225,$C219,C$87),),INDEX($D$168:$CF$225,$C219,C$87))=0,"",HYPERLINK(TEXT("#"&amp;INDEX($D$168:$CF$225,$C219,C$87),),INDEX($D$168:$CF$225,$C219,C$87)))</f>
        <v>A126237474W</v>
      </c>
      <c r="N66" s="19" t="str" cm="1">
        <f t="array" ref="N66">IF(HYPERLINK(TEXT("#"&amp;INDEX($D$168:$CF$225,$C219,D$87),),INDEX($D$168:$CF$225,$C219,D$87))=0,"",HYPERLINK(TEXT("#"&amp;INDEX($D$168:$CF$225,$C219,D$87),),INDEX($D$168:$CF$225,$C219,D$87)))</f>
        <v>A126237906R</v>
      </c>
      <c r="O66" s="19" t="str" cm="1">
        <f t="array" ref="O66">IF(HYPERLINK(TEXT("#"&amp;INDEX($D$168:$CF$225,$C219,E$87),),INDEX($D$168:$CF$225,$C219,E$87))=0,"",HYPERLINK(TEXT("#"&amp;INDEX($D$168:$CF$225,$C219,E$87),),INDEX($D$168:$CF$225,$C219,E$87)))</f>
        <v>A126237546W</v>
      </c>
      <c r="P66" s="19" t="str" cm="1">
        <f t="array" ref="P66">IF(HYPERLINK(TEXT("#"&amp;INDEX($D$168:$CF$225,$C219,F$87),),INDEX($D$168:$CF$225,$C219,F$87))=0,"",HYPERLINK(TEXT("#"&amp;INDEX($D$168:$CF$225,$C219,F$87),),INDEX($D$168:$CF$225,$C219,F$87)))</f>
        <v>A126238050K</v>
      </c>
      <c r="Q66" s="19" t="str" cm="1">
        <f t="array" ref="Q66">IF(HYPERLINK(TEXT("#"&amp;INDEX($D$168:$CF$225,$C219,G$87),),INDEX($D$168:$CF$225,$C219,G$87))=0,"",HYPERLINK(TEXT("#"&amp;INDEX($D$168:$CF$225,$C219,G$87),),INDEX($D$168:$CF$225,$C219,G$87)))</f>
        <v>A126237618W</v>
      </c>
      <c r="R66" s="19" t="str" cm="1">
        <f t="array" ref="R66">IF(HYPERLINK(TEXT("#"&amp;INDEX($D$168:$CF$225,$C219,H$87),),INDEX($D$168:$CF$225,$C219,H$87))=0,"",HYPERLINK(TEXT("#"&amp;INDEX($D$168:$CF$225,$C219,H$87),),INDEX($D$168:$CF$225,$C219,H$87)))</f>
        <v>A126237762R</v>
      </c>
      <c r="S66" s="19" t="str" cm="1">
        <f t="array" ref="S66">IF(HYPERLINK(TEXT("#"&amp;INDEX($D$168:$CF$225,$C219,I$87),),INDEX($D$168:$CF$225,$C219,I$87))=0,"",HYPERLINK(TEXT("#"&amp;INDEX($D$168:$CF$225,$C219,I$87),),INDEX($D$168:$CF$225,$C219,I$87)))</f>
        <v>A126237402K</v>
      </c>
      <c r="T66" s="19" t="str" cm="1">
        <f t="array" ref="T66">IF(HYPERLINK(TEXT("#"&amp;INDEX($D$168:$CF$225,$C219,J$87),),INDEX($D$168:$CF$225,$C219,J$87))=0,"",HYPERLINK(TEXT("#"&amp;INDEX($D$168:$CF$225,$C219,J$87),),INDEX($D$168:$CF$225,$C219,J$87)))</f>
        <v>A126238122K</v>
      </c>
      <c r="U66" s="19" t="str" cm="1">
        <f t="array" ref="U66">IF(HYPERLINK(TEXT("#"&amp;INDEX($D$168:$CF$225,$C219,K$87),),INDEX($D$168:$CF$225,$C219,K$87))=0,"",HYPERLINK(TEXT("#"&amp;INDEX($D$168:$CF$225,$C219,K$87),),INDEX($D$168:$CF$225,$C219,K$87)))</f>
        <v>A126237834R</v>
      </c>
      <c r="V66" s="54"/>
      <c r="W66" s="54"/>
      <c r="X66" s="54"/>
    </row>
    <row r="67" spans="1:24">
      <c r="A67" s="52"/>
      <c r="B67" s="55" t="s">
        <v>4921</v>
      </c>
      <c r="C67" s="54" cm="1">
        <f t="array" ref="C67">INDEX($D$100:$CF$157,$C152,C$87)</f>
        <v>20.061</v>
      </c>
      <c r="D67" s="54" cm="1">
        <f t="array" ref="D67">INDEX($D$100:$CF$157,$C152,D$87)</f>
        <v>20.061</v>
      </c>
      <c r="E67" s="54" cm="1">
        <f t="array" ref="E67">INDEX($D$100:$CF$157,$C152,E$87)</f>
        <v>5.14</v>
      </c>
      <c r="F67" s="54" cm="1">
        <f t="array" ref="F67">INDEX($D$100:$CF$157,$C152,F$87)</f>
        <v>5.4139999999999997</v>
      </c>
      <c r="G67" s="54" cm="1">
        <f t="array" ref="G67">INDEX($D$100:$CF$157,$C152,G$87)</f>
        <v>6.9740000000000002</v>
      </c>
      <c r="H67" s="54" cm="1">
        <f t="array" ref="H67">INDEX($D$100:$CF$157,$C152,H$87)</f>
        <v>2.367</v>
      </c>
      <c r="I67" s="54" cm="1">
        <f t="array" ref="I67">INDEX($D$100:$CF$157,$C152,I$87)</f>
        <v>0.16600000000000001</v>
      </c>
      <c r="J67" s="54" cm="1">
        <f t="array" ref="J67">INDEX($D$100:$CF$157,$C152,J$87)</f>
        <v>0.16600000000000001</v>
      </c>
      <c r="K67" s="54" cm="1">
        <f t="array" ref="K67">INDEX($D$100:$CF$157,$C152,K$87)</f>
        <v>0</v>
      </c>
      <c r="L67" s="54"/>
      <c r="M67" s="19" t="str" cm="1">
        <f t="array" ref="M67">IF(HYPERLINK(TEXT("#"&amp;INDEX($D$168:$CF$225,$C220,C$87),),INDEX($D$168:$CF$225,$C220,C$87))=0,"",HYPERLINK(TEXT("#"&amp;INDEX($D$168:$CF$225,$C220,C$87),),INDEX($D$168:$CF$225,$C220,C$87)))</f>
        <v>A126237458W</v>
      </c>
      <c r="N67" s="19" t="str" cm="1">
        <f t="array" ref="N67">IF(HYPERLINK(TEXT("#"&amp;INDEX($D$168:$CF$225,$C220,D$87),),INDEX($D$168:$CF$225,$C220,D$87))=0,"",HYPERLINK(TEXT("#"&amp;INDEX($D$168:$CF$225,$C220,D$87),),INDEX($D$168:$CF$225,$C220,D$87)))</f>
        <v>A126237890J</v>
      </c>
      <c r="O67" s="19" t="str" cm="1">
        <f t="array" ref="O67">IF(HYPERLINK(TEXT("#"&amp;INDEX($D$168:$CF$225,$C220,E$87),),INDEX($D$168:$CF$225,$C220,E$87))=0,"",HYPERLINK(TEXT("#"&amp;INDEX($D$168:$CF$225,$C220,E$87),),INDEX($D$168:$CF$225,$C220,E$87)))</f>
        <v>A126237530C</v>
      </c>
      <c r="P67" s="19" t="str" cm="1">
        <f t="array" ref="P67">IF(HYPERLINK(TEXT("#"&amp;INDEX($D$168:$CF$225,$C220,F$87),),INDEX($D$168:$CF$225,$C220,F$87))=0,"",HYPERLINK(TEXT("#"&amp;INDEX($D$168:$CF$225,$C220,F$87),),INDEX($D$168:$CF$225,$C220,F$87)))</f>
        <v>A126238034K</v>
      </c>
      <c r="Q67" s="19" t="str" cm="1">
        <f t="array" ref="Q67">IF(HYPERLINK(TEXT("#"&amp;INDEX($D$168:$CF$225,$C220,G$87),),INDEX($D$168:$CF$225,$C220,G$87))=0,"",HYPERLINK(TEXT("#"&amp;INDEX($D$168:$CF$225,$C220,G$87),),INDEX($D$168:$CF$225,$C220,G$87)))</f>
        <v>A126237602C</v>
      </c>
      <c r="R67" s="19" t="str" cm="1">
        <f t="array" ref="R67">IF(HYPERLINK(TEXT("#"&amp;INDEX($D$168:$CF$225,$C220,H$87),),INDEX($D$168:$CF$225,$C220,H$87))=0,"",HYPERLINK(TEXT("#"&amp;INDEX($D$168:$CF$225,$C220,H$87),),INDEX($D$168:$CF$225,$C220,H$87)))</f>
        <v>A126237746R</v>
      </c>
      <c r="S67" s="19" t="str" cm="1">
        <f t="array" ref="S67">IF(HYPERLINK(TEXT("#"&amp;INDEX($D$168:$CF$225,$C220,I$87),),INDEX($D$168:$CF$225,$C220,I$87))=0,"",HYPERLINK(TEXT("#"&amp;INDEX($D$168:$CF$225,$C220,I$87),),INDEX($D$168:$CF$225,$C220,I$87)))</f>
        <v>A126237386W</v>
      </c>
      <c r="T67" s="19" t="str" cm="1">
        <f t="array" ref="T67">IF(HYPERLINK(TEXT("#"&amp;INDEX($D$168:$CF$225,$C220,J$87),),INDEX($D$168:$CF$225,$C220,J$87))=0,"",HYPERLINK(TEXT("#"&amp;INDEX($D$168:$CF$225,$C220,J$87),),INDEX($D$168:$CF$225,$C220,J$87)))</f>
        <v>A126238106K</v>
      </c>
      <c r="U67" s="19" t="str" cm="1">
        <f t="array" ref="U67">IF(HYPERLINK(TEXT("#"&amp;INDEX($D$168:$CF$225,$C220,K$87),),INDEX($D$168:$CF$225,$C220,K$87))=0,"",HYPERLINK(TEXT("#"&amp;INDEX($D$168:$CF$225,$C220,K$87),),INDEX($D$168:$CF$225,$C220,K$87)))</f>
        <v>A126237818R</v>
      </c>
      <c r="V67" s="54"/>
      <c r="W67" s="54"/>
      <c r="X67" s="54"/>
    </row>
    <row r="68" spans="1:24">
      <c r="A68" s="52"/>
      <c r="B68" s="57" t="s">
        <v>4922</v>
      </c>
      <c r="C68" s="54" cm="1">
        <f t="array" ref="C68">INDEX($D$100:$CF$157,$C153,C$87)</f>
        <v>18.486000000000001</v>
      </c>
      <c r="D68" s="54" cm="1">
        <f t="array" ref="D68">INDEX($D$100:$CF$157,$C153,D$87)</f>
        <v>17.823</v>
      </c>
      <c r="E68" s="54" cm="1">
        <f t="array" ref="E68">INDEX($D$100:$CF$157,$C153,E$87)</f>
        <v>1.329</v>
      </c>
      <c r="F68" s="54" cm="1">
        <f t="array" ref="F68">INDEX($D$100:$CF$157,$C153,F$87)</f>
        <v>5.1550000000000002</v>
      </c>
      <c r="G68" s="54" cm="1">
        <f t="array" ref="G68">INDEX($D$100:$CF$157,$C153,G$87)</f>
        <v>7.6020000000000003</v>
      </c>
      <c r="H68" s="54" cm="1">
        <f t="array" ref="H68">INDEX($D$100:$CF$157,$C153,H$87)</f>
        <v>2.681</v>
      </c>
      <c r="I68" s="54" cm="1">
        <f t="array" ref="I68">INDEX($D$100:$CF$157,$C153,I$87)</f>
        <v>1.718</v>
      </c>
      <c r="J68" s="54" cm="1">
        <f t="array" ref="J68">INDEX($D$100:$CF$157,$C153,J$87)</f>
        <v>1.056</v>
      </c>
      <c r="K68" s="54" cm="1">
        <f t="array" ref="K68">INDEX($D$100:$CF$157,$C153,K$87)</f>
        <v>0.66200000000000003</v>
      </c>
      <c r="L68" s="54"/>
      <c r="M68" s="19" t="str" cm="1">
        <f t="array" ref="M68">IF(HYPERLINK(TEXT("#"&amp;INDEX($D$168:$CF$225,$C221,C$87),),INDEX($D$168:$CF$225,$C221,C$87))=0,"",HYPERLINK(TEXT("#"&amp;INDEX($D$168:$CF$225,$C221,C$87),),INDEX($D$168:$CF$225,$C221,C$87)))</f>
        <v>A126237462L</v>
      </c>
      <c r="N68" s="19" t="str" cm="1">
        <f t="array" ref="N68">IF(HYPERLINK(TEXT("#"&amp;INDEX($D$168:$CF$225,$C221,D$87),),INDEX($D$168:$CF$225,$C221,D$87))=0,"",HYPERLINK(TEXT("#"&amp;INDEX($D$168:$CF$225,$C221,D$87),),INDEX($D$168:$CF$225,$C221,D$87)))</f>
        <v>A126237894T</v>
      </c>
      <c r="O68" s="19" t="str" cm="1">
        <f t="array" ref="O68">IF(HYPERLINK(TEXT("#"&amp;INDEX($D$168:$CF$225,$C221,E$87),),INDEX($D$168:$CF$225,$C221,E$87))=0,"",HYPERLINK(TEXT("#"&amp;INDEX($D$168:$CF$225,$C221,E$87),),INDEX($D$168:$CF$225,$C221,E$87)))</f>
        <v>A126237534L</v>
      </c>
      <c r="P68" s="19" t="str" cm="1">
        <f t="array" ref="P68">IF(HYPERLINK(TEXT("#"&amp;INDEX($D$168:$CF$225,$C221,F$87),),INDEX($D$168:$CF$225,$C221,F$87))=0,"",HYPERLINK(TEXT("#"&amp;INDEX($D$168:$CF$225,$C221,F$87),),INDEX($D$168:$CF$225,$C221,F$87)))</f>
        <v>A126238038V</v>
      </c>
      <c r="Q68" s="19" t="str" cm="1">
        <f t="array" ref="Q68">IF(HYPERLINK(TEXT("#"&amp;INDEX($D$168:$CF$225,$C221,G$87),),INDEX($D$168:$CF$225,$C221,G$87))=0,"",HYPERLINK(TEXT("#"&amp;INDEX($D$168:$CF$225,$C221,G$87),),INDEX($D$168:$CF$225,$C221,G$87)))</f>
        <v>A126237606L</v>
      </c>
      <c r="R68" s="19" t="str" cm="1">
        <f t="array" ref="R68">IF(HYPERLINK(TEXT("#"&amp;INDEX($D$168:$CF$225,$C221,H$87),),INDEX($D$168:$CF$225,$C221,H$87))=0,"",HYPERLINK(TEXT("#"&amp;INDEX($D$168:$CF$225,$C221,H$87),),INDEX($D$168:$CF$225,$C221,H$87)))</f>
        <v>A126237750F</v>
      </c>
      <c r="S68" s="19" t="str" cm="1">
        <f t="array" ref="S68">IF(HYPERLINK(TEXT("#"&amp;INDEX($D$168:$CF$225,$C221,I$87),),INDEX($D$168:$CF$225,$C221,I$87))=0,"",HYPERLINK(TEXT("#"&amp;INDEX($D$168:$CF$225,$C221,I$87),),INDEX($D$168:$CF$225,$C221,I$87)))</f>
        <v>A126237390L</v>
      </c>
      <c r="T68" s="19" t="str" cm="1">
        <f t="array" ref="T68">IF(HYPERLINK(TEXT("#"&amp;INDEX($D$168:$CF$225,$C221,J$87),),INDEX($D$168:$CF$225,$C221,J$87))=0,"",HYPERLINK(TEXT("#"&amp;INDEX($D$168:$CF$225,$C221,J$87),),INDEX($D$168:$CF$225,$C221,J$87)))</f>
        <v>A126238110A</v>
      </c>
      <c r="U68" s="19" t="str" cm="1">
        <f t="array" ref="U68">IF(HYPERLINK(TEXT("#"&amp;INDEX($D$168:$CF$225,$C221,K$87),),INDEX($D$168:$CF$225,$C221,K$87))=0,"",HYPERLINK(TEXT("#"&amp;INDEX($D$168:$CF$225,$C221,K$87),),INDEX($D$168:$CF$225,$C221,K$87)))</f>
        <v>A126237822F</v>
      </c>
      <c r="V68" s="54"/>
      <c r="W68" s="54"/>
      <c r="X68" s="54"/>
    </row>
    <row r="69" spans="1:24">
      <c r="A69" s="52"/>
      <c r="B69" s="55" t="s">
        <v>4923</v>
      </c>
      <c r="C69" s="54" cm="1">
        <f t="array" ref="C69">INDEX($D$100:$CF$157,$C154,C$87)</f>
        <v>3.798</v>
      </c>
      <c r="D69" s="54" cm="1">
        <f t="array" ref="D69">INDEX($D$100:$CF$157,$C154,D$87)</f>
        <v>3.798</v>
      </c>
      <c r="E69" s="54" cm="1">
        <f t="array" ref="E69">INDEX($D$100:$CF$157,$C154,E$87)</f>
        <v>0.68400000000000005</v>
      </c>
      <c r="F69" s="54" cm="1">
        <f t="array" ref="F69">INDEX($D$100:$CF$157,$C154,F$87)</f>
        <v>0.67800000000000005</v>
      </c>
      <c r="G69" s="54" cm="1">
        <f t="array" ref="G69">INDEX($D$100:$CF$157,$C154,G$87)</f>
        <v>0.98199999999999998</v>
      </c>
      <c r="H69" s="54" cm="1">
        <f t="array" ref="H69">INDEX($D$100:$CF$157,$C154,H$87)</f>
        <v>1.454</v>
      </c>
      <c r="I69" s="54" cm="1">
        <f t="array" ref="I69">INDEX($D$100:$CF$157,$C154,I$87)</f>
        <v>0</v>
      </c>
      <c r="J69" s="54" cm="1">
        <f t="array" ref="J69">INDEX($D$100:$CF$157,$C154,J$87)</f>
        <v>0</v>
      </c>
      <c r="K69" s="54" cm="1">
        <f t="array" ref="K69">INDEX($D$100:$CF$157,$C154,K$87)</f>
        <v>0</v>
      </c>
      <c r="L69" s="54"/>
      <c r="M69" s="19" t="str" cm="1">
        <f t="array" ref="M69">IF(HYPERLINK(TEXT("#"&amp;INDEX($D$168:$CF$225,$C222,C$87),),INDEX($D$168:$CF$225,$C222,C$87))=0,"",HYPERLINK(TEXT("#"&amp;INDEX($D$168:$CF$225,$C222,C$87),),INDEX($D$168:$CF$225,$C222,C$87)))</f>
        <v>A126237490W</v>
      </c>
      <c r="N69" s="19" t="str" cm="1">
        <f t="array" ref="N69">IF(HYPERLINK(TEXT("#"&amp;INDEX($D$168:$CF$225,$C222,D$87),),INDEX($D$168:$CF$225,$C222,D$87))=0,"",HYPERLINK(TEXT("#"&amp;INDEX($D$168:$CF$225,$C222,D$87),),INDEX($D$168:$CF$225,$C222,D$87)))</f>
        <v>A126237922R</v>
      </c>
      <c r="O69" s="19" t="str" cm="1">
        <f t="array" ref="O69">IF(HYPERLINK(TEXT("#"&amp;INDEX($D$168:$CF$225,$C222,E$87),),INDEX($D$168:$CF$225,$C222,E$87))=0,"",HYPERLINK(TEXT("#"&amp;INDEX($D$168:$CF$225,$C222,E$87),),INDEX($D$168:$CF$225,$C222,E$87)))</f>
        <v>A126237562W</v>
      </c>
      <c r="P69" s="19" t="str" cm="1">
        <f t="array" ref="P69">IF(HYPERLINK(TEXT("#"&amp;INDEX($D$168:$CF$225,$C222,F$87),),INDEX($D$168:$CF$225,$C222,F$87))=0,"",HYPERLINK(TEXT("#"&amp;INDEX($D$168:$CF$225,$C222,F$87),),INDEX($D$168:$CF$225,$C222,F$87)))</f>
        <v>A126238066C</v>
      </c>
      <c r="Q69" s="19" t="str" cm="1">
        <f t="array" ref="Q69">IF(HYPERLINK(TEXT("#"&amp;INDEX($D$168:$CF$225,$C222,G$87),),INDEX($D$168:$CF$225,$C222,G$87))=0,"",HYPERLINK(TEXT("#"&amp;INDEX($D$168:$CF$225,$C222,G$87),),INDEX($D$168:$CF$225,$C222,G$87)))</f>
        <v>A126237634W</v>
      </c>
      <c r="R69" s="19" t="str" cm="1">
        <f t="array" ref="R69">IF(HYPERLINK(TEXT("#"&amp;INDEX($D$168:$CF$225,$C222,H$87),),INDEX($D$168:$CF$225,$C222,H$87))=0,"",HYPERLINK(TEXT("#"&amp;INDEX($D$168:$CF$225,$C222,H$87),),INDEX($D$168:$CF$225,$C222,H$87)))</f>
        <v>A126237778J</v>
      </c>
      <c r="S69" s="19" t="str" cm="1">
        <f t="array" ref="S69">IF(HYPERLINK(TEXT("#"&amp;INDEX($D$168:$CF$225,$C222,I$87),),INDEX($D$168:$CF$225,$C222,I$87))=0,"",HYPERLINK(TEXT("#"&amp;INDEX($D$168:$CF$225,$C222,I$87),),INDEX($D$168:$CF$225,$C222,I$87)))</f>
        <v>A126237418C</v>
      </c>
      <c r="T69" s="19" t="str" cm="1">
        <f t="array" ref="T69">IF(HYPERLINK(TEXT("#"&amp;INDEX($D$168:$CF$225,$C222,J$87),),INDEX($D$168:$CF$225,$C222,J$87))=0,"",HYPERLINK(TEXT("#"&amp;INDEX($D$168:$CF$225,$C222,J$87),),INDEX($D$168:$CF$225,$C222,J$87)))</f>
        <v>A126238138C</v>
      </c>
      <c r="U69" s="19" t="str" cm="1">
        <f t="array" ref="U69">IF(HYPERLINK(TEXT("#"&amp;INDEX($D$168:$CF$225,$C222,K$87),),INDEX($D$168:$CF$225,$C222,K$87))=0,"",HYPERLINK(TEXT("#"&amp;INDEX($D$168:$CF$225,$C222,K$87),),INDEX($D$168:$CF$225,$C222,K$87)))</f>
        <v>A126237850R</v>
      </c>
      <c r="V69" s="54"/>
      <c r="W69" s="54"/>
      <c r="X69" s="54"/>
    </row>
    <row r="70" spans="1:24">
      <c r="A70" s="52"/>
      <c r="B70" s="55" t="s">
        <v>4924</v>
      </c>
      <c r="C70" s="54" cm="1">
        <f t="array" ref="C70">INDEX($D$100:$CF$157,$C155,C$87)</f>
        <v>31.783999999999999</v>
      </c>
      <c r="D70" s="54" cm="1">
        <f t="array" ref="D70">INDEX($D$100:$CF$157,$C155,D$87)</f>
        <v>31.783999999999999</v>
      </c>
      <c r="E70" s="54" cm="1">
        <f t="array" ref="E70">INDEX($D$100:$CF$157,$C155,E$87)</f>
        <v>6.0439999999999996</v>
      </c>
      <c r="F70" s="54" cm="1">
        <f t="array" ref="F70">INDEX($D$100:$CF$157,$C155,F$87)</f>
        <v>7.5190000000000001</v>
      </c>
      <c r="G70" s="54" cm="1">
        <f t="array" ref="G70">INDEX($D$100:$CF$157,$C155,G$87)</f>
        <v>7.45</v>
      </c>
      <c r="H70" s="54" cm="1">
        <f t="array" ref="H70">INDEX($D$100:$CF$157,$C155,H$87)</f>
        <v>4.8949999999999996</v>
      </c>
      <c r="I70" s="54" cm="1">
        <f t="array" ref="I70">INDEX($D$100:$CF$157,$C155,I$87)</f>
        <v>5.8760000000000003</v>
      </c>
      <c r="J70" s="54" cm="1">
        <f t="array" ref="J70">INDEX($D$100:$CF$157,$C155,J$87)</f>
        <v>5.8760000000000003</v>
      </c>
      <c r="K70" s="54" cm="1">
        <f t="array" ref="K70">INDEX($D$100:$CF$157,$C155,K$87)</f>
        <v>0</v>
      </c>
      <c r="L70" s="54"/>
      <c r="M70" s="19" t="str" cm="1">
        <f t="array" ref="M70">IF(HYPERLINK(TEXT("#"&amp;INDEX($D$168:$CF$225,$C223,C$87),),INDEX($D$168:$CF$225,$C223,C$87))=0,"",HYPERLINK(TEXT("#"&amp;INDEX($D$168:$CF$225,$C223,C$87),),INDEX($D$168:$CF$225,$C223,C$87)))</f>
        <v>A126237466W</v>
      </c>
      <c r="N70" s="19" t="str" cm="1">
        <f t="array" ref="N70">IF(HYPERLINK(TEXT("#"&amp;INDEX($D$168:$CF$225,$C223,D$87),),INDEX($D$168:$CF$225,$C223,D$87))=0,"",HYPERLINK(TEXT("#"&amp;INDEX($D$168:$CF$225,$C223,D$87),),INDEX($D$168:$CF$225,$C223,D$87)))</f>
        <v>A126237898A</v>
      </c>
      <c r="O70" s="19" t="str" cm="1">
        <f t="array" ref="O70">IF(HYPERLINK(TEXT("#"&amp;INDEX($D$168:$CF$225,$C223,E$87),),INDEX($D$168:$CF$225,$C223,E$87))=0,"",HYPERLINK(TEXT("#"&amp;INDEX($D$168:$CF$225,$C223,E$87),),INDEX($D$168:$CF$225,$C223,E$87)))</f>
        <v>A126237538W</v>
      </c>
      <c r="P70" s="19" t="str" cm="1">
        <f t="array" ref="P70">IF(HYPERLINK(TEXT("#"&amp;INDEX($D$168:$CF$225,$C223,F$87),),INDEX($D$168:$CF$225,$C223,F$87))=0,"",HYPERLINK(TEXT("#"&amp;INDEX($D$168:$CF$225,$C223,F$87),),INDEX($D$168:$CF$225,$C223,F$87)))</f>
        <v>A126238042K</v>
      </c>
      <c r="Q70" s="19" t="str" cm="1">
        <f t="array" ref="Q70">IF(HYPERLINK(TEXT("#"&amp;INDEX($D$168:$CF$225,$C223,G$87),),INDEX($D$168:$CF$225,$C223,G$87))=0,"",HYPERLINK(TEXT("#"&amp;INDEX($D$168:$CF$225,$C223,G$87),),INDEX($D$168:$CF$225,$C223,G$87)))</f>
        <v>A126237610C</v>
      </c>
      <c r="R70" s="19" t="str" cm="1">
        <f t="array" ref="R70">IF(HYPERLINK(TEXT("#"&amp;INDEX($D$168:$CF$225,$C223,H$87),),INDEX($D$168:$CF$225,$C223,H$87))=0,"",HYPERLINK(TEXT("#"&amp;INDEX($D$168:$CF$225,$C223,H$87),),INDEX($D$168:$CF$225,$C223,H$87)))</f>
        <v>A126237754R</v>
      </c>
      <c r="S70" s="19" t="str" cm="1">
        <f t="array" ref="S70">IF(HYPERLINK(TEXT("#"&amp;INDEX($D$168:$CF$225,$C223,I$87),),INDEX($D$168:$CF$225,$C223,I$87))=0,"",HYPERLINK(TEXT("#"&amp;INDEX($D$168:$CF$225,$C223,I$87),),INDEX($D$168:$CF$225,$C223,I$87)))</f>
        <v>A126237394W</v>
      </c>
      <c r="T70" s="19" t="str" cm="1">
        <f t="array" ref="T70">IF(HYPERLINK(TEXT("#"&amp;INDEX($D$168:$CF$225,$C223,J$87),),INDEX($D$168:$CF$225,$C223,J$87))=0,"",HYPERLINK(TEXT("#"&amp;INDEX($D$168:$CF$225,$C223,J$87),),INDEX($D$168:$CF$225,$C223,J$87)))</f>
        <v>A126238114K</v>
      </c>
      <c r="U70" s="19" t="str" cm="1">
        <f t="array" ref="U70">IF(HYPERLINK(TEXT("#"&amp;INDEX($D$168:$CF$225,$C223,K$87),),INDEX($D$168:$CF$225,$C223,K$87))=0,"",HYPERLINK(TEXT("#"&amp;INDEX($D$168:$CF$225,$C223,K$87),),INDEX($D$168:$CF$225,$C223,K$87)))</f>
        <v>A126237826R</v>
      </c>
      <c r="V70" s="54"/>
      <c r="W70" s="54"/>
      <c r="X70" s="54"/>
    </row>
    <row r="71" spans="1:24">
      <c r="A71" s="52"/>
      <c r="B71" s="52" t="s">
        <v>4925</v>
      </c>
      <c r="C71" s="54" cm="1">
        <f t="array" ref="C71">INDEX($D$100:$CF$157,$C156,C$87)</f>
        <v>45.963000000000001</v>
      </c>
      <c r="D71" s="54" cm="1">
        <f t="array" ref="D71">INDEX($D$100:$CF$157,$C156,D$87)</f>
        <v>43.825000000000003</v>
      </c>
      <c r="E71" s="54" cm="1">
        <f t="array" ref="E71">INDEX($D$100:$CF$157,$C156,E$87)</f>
        <v>24.725999999999999</v>
      </c>
      <c r="F71" s="54" cm="1">
        <f t="array" ref="F71">INDEX($D$100:$CF$157,$C156,F$87)</f>
        <v>6.92</v>
      </c>
      <c r="G71" s="54" cm="1">
        <f t="array" ref="G71">INDEX($D$100:$CF$157,$C156,G$87)</f>
        <v>4.8390000000000004</v>
      </c>
      <c r="H71" s="54" cm="1">
        <f t="array" ref="H71">INDEX($D$100:$CF$157,$C156,H$87)</f>
        <v>4.0780000000000003</v>
      </c>
      <c r="I71" s="54" cm="1">
        <f t="array" ref="I71">INDEX($D$100:$CF$157,$C156,I$87)</f>
        <v>5.4020000000000001</v>
      </c>
      <c r="J71" s="54" cm="1">
        <f t="array" ref="J71">INDEX($D$100:$CF$157,$C156,J$87)</f>
        <v>3.2629999999999999</v>
      </c>
      <c r="K71" s="54" cm="1">
        <f t="array" ref="K71">INDEX($D$100:$CF$157,$C156,K$87)</f>
        <v>2.1389999999999998</v>
      </c>
      <c r="L71" s="54"/>
      <c r="M71" s="19" t="str" cm="1">
        <f t="array" ref="M71">IF(HYPERLINK(TEXT("#"&amp;INDEX($D$168:$CF$225,$C224,C$87),),INDEX($D$168:$CF$225,$C224,C$87))=0,"",HYPERLINK(TEXT("#"&amp;INDEX($D$168:$CF$225,$C224,C$87),),INDEX($D$168:$CF$225,$C224,C$87)))</f>
        <v>A126237494F</v>
      </c>
      <c r="N71" s="19" t="str" cm="1">
        <f t="array" ref="N71">IF(HYPERLINK(TEXT("#"&amp;INDEX($D$168:$CF$225,$C224,D$87),),INDEX($D$168:$CF$225,$C224,D$87))=0,"",HYPERLINK(TEXT("#"&amp;INDEX($D$168:$CF$225,$C224,D$87),),INDEX($D$168:$CF$225,$C224,D$87)))</f>
        <v>A126237926X</v>
      </c>
      <c r="O71" s="19" t="str" cm="1">
        <f t="array" ref="O71">IF(HYPERLINK(TEXT("#"&amp;INDEX($D$168:$CF$225,$C224,E$87),),INDEX($D$168:$CF$225,$C224,E$87))=0,"",HYPERLINK(TEXT("#"&amp;INDEX($D$168:$CF$225,$C224,E$87),),INDEX($D$168:$CF$225,$C224,E$87)))</f>
        <v>A126237566F</v>
      </c>
      <c r="P71" s="19" t="str" cm="1">
        <f t="array" ref="P71">IF(HYPERLINK(TEXT("#"&amp;INDEX($D$168:$CF$225,$C224,F$87),),INDEX($D$168:$CF$225,$C224,F$87))=0,"",HYPERLINK(TEXT("#"&amp;INDEX($D$168:$CF$225,$C224,F$87),),INDEX($D$168:$CF$225,$C224,F$87)))</f>
        <v>A126238070V</v>
      </c>
      <c r="Q71" s="19" t="str" cm="1">
        <f t="array" ref="Q71">IF(HYPERLINK(TEXT("#"&amp;INDEX($D$168:$CF$225,$C224,G$87),),INDEX($D$168:$CF$225,$C224,G$87))=0,"",HYPERLINK(TEXT("#"&amp;INDEX($D$168:$CF$225,$C224,G$87),),INDEX($D$168:$CF$225,$C224,G$87)))</f>
        <v>A126237638F</v>
      </c>
      <c r="R71" s="19" t="str" cm="1">
        <f t="array" ref="R71">IF(HYPERLINK(TEXT("#"&amp;INDEX($D$168:$CF$225,$C224,H$87),),INDEX($D$168:$CF$225,$C224,H$87))=0,"",HYPERLINK(TEXT("#"&amp;INDEX($D$168:$CF$225,$C224,H$87),),INDEX($D$168:$CF$225,$C224,H$87)))</f>
        <v>A126237782X</v>
      </c>
      <c r="S71" s="19" t="str" cm="1">
        <f t="array" ref="S71">IF(HYPERLINK(TEXT("#"&amp;INDEX($D$168:$CF$225,$C224,I$87),),INDEX($D$168:$CF$225,$C224,I$87))=0,"",HYPERLINK(TEXT("#"&amp;INDEX($D$168:$CF$225,$C224,I$87),),INDEX($D$168:$CF$225,$C224,I$87)))</f>
        <v>A126237422V</v>
      </c>
      <c r="T71" s="19" t="str" cm="1">
        <f t="array" ref="T71">IF(HYPERLINK(TEXT("#"&amp;INDEX($D$168:$CF$225,$C224,J$87),),INDEX($D$168:$CF$225,$C224,J$87))=0,"",HYPERLINK(TEXT("#"&amp;INDEX($D$168:$CF$225,$C224,J$87),),INDEX($D$168:$CF$225,$C224,J$87)))</f>
        <v>A126238142V</v>
      </c>
      <c r="U71" s="19" t="str" cm="1">
        <f t="array" ref="U71">IF(HYPERLINK(TEXT("#"&amp;INDEX($D$168:$CF$225,$C224,K$87),),INDEX($D$168:$CF$225,$C224,K$87))=0,"",HYPERLINK(TEXT("#"&amp;INDEX($D$168:$CF$225,$C224,K$87),),INDEX($D$168:$CF$225,$C224,K$87)))</f>
        <v>A126237854X</v>
      </c>
      <c r="V71" s="54"/>
      <c r="W71" s="54"/>
      <c r="X71" s="54"/>
    </row>
    <row r="72" spans="1:24">
      <c r="A72" s="58" t="s">
        <v>4926</v>
      </c>
      <c r="B72" s="59"/>
      <c r="C72" s="60" cm="1">
        <f t="array" ref="C72">INDEX($D$100:$CF$157,$C157,C$87)</f>
        <v>364.19900000000001</v>
      </c>
      <c r="D72" s="60" cm="1">
        <f t="array" ref="D72">INDEX($D$100:$CF$157,$C157,D$87)</f>
        <v>357.90100000000001</v>
      </c>
      <c r="E72" s="60" cm="1">
        <f t="array" ref="E72">INDEX($D$100:$CF$157,$C157,E$87)</f>
        <v>119.938</v>
      </c>
      <c r="F72" s="60" cm="1">
        <f t="array" ref="F72">INDEX($D$100:$CF$157,$C157,F$87)</f>
        <v>73.58</v>
      </c>
      <c r="G72" s="60" cm="1">
        <f t="array" ref="G72">INDEX($D$100:$CF$157,$C157,G$87)</f>
        <v>63.249000000000002</v>
      </c>
      <c r="H72" s="60" cm="1">
        <f t="array" ref="H72">INDEX($D$100:$CF$157,$C157,H$87)</f>
        <v>57.804000000000002</v>
      </c>
      <c r="I72" s="60" cm="1">
        <f t="array" ref="I72">INDEX($D$100:$CF$157,$C157,I$87)</f>
        <v>49.628999999999998</v>
      </c>
      <c r="J72" s="60" cm="1">
        <f t="array" ref="J72">INDEX($D$100:$CF$157,$C157,J$87)</f>
        <v>43.33</v>
      </c>
      <c r="K72" s="60" cm="1">
        <f t="array" ref="K72">INDEX($D$100:$CF$157,$C157,K$87)</f>
        <v>6.2990000000000004</v>
      </c>
      <c r="L72" s="54"/>
      <c r="M72" s="19" t="str" cm="1">
        <f t="array" ref="M72">IF(HYPERLINK(TEXT("#"&amp;INDEX($D$168:$CF$225,$C225,C$87),),INDEX($D$168:$CF$225,$C225,C$87))=0,"",HYPERLINK(TEXT("#"&amp;INDEX($D$168:$CF$225,$C225,C$87),),INDEX($D$168:$CF$225,$C225,C$87)))</f>
        <v>A126237498R</v>
      </c>
      <c r="N72" s="19" t="str" cm="1">
        <f t="array" ref="N72">IF(HYPERLINK(TEXT("#"&amp;INDEX($D$168:$CF$225,$C225,D$87),),INDEX($D$168:$CF$225,$C225,D$87))=0,"",HYPERLINK(TEXT("#"&amp;INDEX($D$168:$CF$225,$C225,D$87),),INDEX($D$168:$CF$225,$C225,D$87)))</f>
        <v>A126237930R</v>
      </c>
      <c r="O72" s="19" t="str" cm="1">
        <f t="array" ref="O72">IF(HYPERLINK(TEXT("#"&amp;INDEX($D$168:$CF$225,$C225,E$87),),INDEX($D$168:$CF$225,$C225,E$87))=0,"",HYPERLINK(TEXT("#"&amp;INDEX($D$168:$CF$225,$C225,E$87),),INDEX($D$168:$CF$225,$C225,E$87)))</f>
        <v>A126237570W</v>
      </c>
      <c r="P72" s="19" t="str" cm="1">
        <f t="array" ref="P72">IF(HYPERLINK(TEXT("#"&amp;INDEX($D$168:$CF$225,$C225,F$87),),INDEX($D$168:$CF$225,$C225,F$87))=0,"",HYPERLINK(TEXT("#"&amp;INDEX($D$168:$CF$225,$C225,F$87),),INDEX($D$168:$CF$225,$C225,F$87)))</f>
        <v>A126238074C</v>
      </c>
      <c r="Q72" s="19" t="str" cm="1">
        <f t="array" ref="Q72">IF(HYPERLINK(TEXT("#"&amp;INDEX($D$168:$CF$225,$C225,G$87),),INDEX($D$168:$CF$225,$C225,G$87))=0,"",HYPERLINK(TEXT("#"&amp;INDEX($D$168:$CF$225,$C225,G$87),),INDEX($D$168:$CF$225,$C225,G$87)))</f>
        <v>A126237642W</v>
      </c>
      <c r="R72" s="19" t="str" cm="1">
        <f t="array" ref="R72">IF(HYPERLINK(TEXT("#"&amp;INDEX($D$168:$CF$225,$C225,H$87),),INDEX($D$168:$CF$225,$C225,H$87))=0,"",HYPERLINK(TEXT("#"&amp;INDEX($D$168:$CF$225,$C225,H$87),),INDEX($D$168:$CF$225,$C225,H$87)))</f>
        <v>A126237786J</v>
      </c>
      <c r="S72" s="19" t="str" cm="1">
        <f t="array" ref="S72">IF(HYPERLINK(TEXT("#"&amp;INDEX($D$168:$CF$225,$C225,I$87),),INDEX($D$168:$CF$225,$C225,I$87))=0,"",HYPERLINK(TEXT("#"&amp;INDEX($D$168:$CF$225,$C225,I$87),),INDEX($D$168:$CF$225,$C225,I$87)))</f>
        <v>A126237426C</v>
      </c>
      <c r="T72" s="19" t="str" cm="1">
        <f t="array" ref="T72">IF(HYPERLINK(TEXT("#"&amp;INDEX($D$168:$CF$225,$C225,J$87),),INDEX($D$168:$CF$225,$C225,J$87))=0,"",HYPERLINK(TEXT("#"&amp;INDEX($D$168:$CF$225,$C225,J$87),),INDEX($D$168:$CF$225,$C225,J$87)))</f>
        <v>A126238146C</v>
      </c>
      <c r="U72" s="19" t="str" cm="1">
        <f t="array" ref="U72">IF(HYPERLINK(TEXT("#"&amp;INDEX($D$168:$CF$225,$C225,K$87),),INDEX($D$168:$CF$225,$C225,K$87))=0,"",HYPERLINK(TEXT("#"&amp;INDEX($D$168:$CF$225,$C225,K$87),),INDEX($D$168:$CF$225,$C225,K$87)))</f>
        <v>A126237858J</v>
      </c>
      <c r="V72" s="54"/>
      <c r="W72" s="54"/>
      <c r="X72" s="54"/>
    </row>
    <row r="73" spans="1:24">
      <c r="A73" s="61"/>
      <c r="B73" s="62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54"/>
      <c r="N73" s="54"/>
      <c r="O73" s="54"/>
      <c r="P73" s="54"/>
      <c r="Q73" s="54"/>
      <c r="R73" s="54"/>
      <c r="S73" s="54"/>
      <c r="T73" s="54"/>
      <c r="U73" s="54"/>
      <c r="V73" s="54"/>
    </row>
    <row r="74" spans="1:24">
      <c r="A74" s="61"/>
      <c r="B74" s="62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54"/>
      <c r="N74" s="54"/>
      <c r="O74" s="54"/>
      <c r="P74" s="54"/>
      <c r="Q74" s="54"/>
      <c r="R74" s="54"/>
      <c r="S74" s="54"/>
      <c r="T74" s="54"/>
      <c r="U74" s="54"/>
      <c r="V74" s="54"/>
    </row>
    <row r="75" spans="1:24">
      <c r="A75" s="63" t="str">
        <f ca="1">Contents!B26</f>
        <v>© Commonwealth of Australia 2022</v>
      </c>
      <c r="B75" s="62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</row>
    <row r="76" spans="1:24">
      <c r="A76" s="63"/>
      <c r="B76" s="62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</row>
    <row r="77" spans="1:24" hidden="1">
      <c r="A77" s="64"/>
      <c r="B77" s="65" t="s">
        <v>4895</v>
      </c>
      <c r="C77" s="66">
        <v>1</v>
      </c>
      <c r="D77" s="67"/>
      <c r="E77" s="67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 spans="1:24" hidden="1">
      <c r="A78" s="64"/>
      <c r="B78" s="65" t="s">
        <v>4929</v>
      </c>
      <c r="C78" s="66">
        <f>C77+9</f>
        <v>10</v>
      </c>
      <c r="D78" s="67"/>
      <c r="E78" s="67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 spans="1:24" hidden="1">
      <c r="A79" s="64"/>
      <c r="B79" s="65" t="s">
        <v>4930</v>
      </c>
      <c r="C79" s="66">
        <f t="shared" ref="C79:C85" si="0">C78+9</f>
        <v>19</v>
      </c>
      <c r="D79" s="67"/>
      <c r="E79" s="67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1:24" hidden="1">
      <c r="A80" s="64"/>
      <c r="B80" s="65" t="s">
        <v>4931</v>
      </c>
      <c r="C80" s="66">
        <f t="shared" si="0"/>
        <v>28</v>
      </c>
      <c r="D80" s="67"/>
      <c r="E80" s="67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03" hidden="1">
      <c r="A81" s="64"/>
      <c r="B81" s="65" t="s">
        <v>4932</v>
      </c>
      <c r="C81" s="66">
        <f t="shared" si="0"/>
        <v>37</v>
      </c>
      <c r="D81" s="67"/>
      <c r="E81" s="67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</row>
    <row r="82" spans="1:103" hidden="1">
      <c r="A82" s="64"/>
      <c r="B82" s="65" t="s">
        <v>4933</v>
      </c>
      <c r="C82" s="66">
        <f t="shared" si="0"/>
        <v>46</v>
      </c>
      <c r="D82" s="67"/>
      <c r="E82" s="67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</row>
    <row r="83" spans="1:103" hidden="1">
      <c r="A83" s="64"/>
      <c r="B83" s="65" t="s">
        <v>4934</v>
      </c>
      <c r="C83" s="66">
        <f t="shared" si="0"/>
        <v>55</v>
      </c>
      <c r="D83" s="67"/>
      <c r="E83" s="67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</row>
    <row r="84" spans="1:103" hidden="1">
      <c r="A84" s="64"/>
      <c r="B84" s="65" t="s">
        <v>4935</v>
      </c>
      <c r="C84" s="66">
        <f t="shared" si="0"/>
        <v>64</v>
      </c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</row>
    <row r="85" spans="1:103" hidden="1">
      <c r="A85" s="64"/>
      <c r="B85" s="65" t="s">
        <v>4936</v>
      </c>
      <c r="C85" s="66">
        <f t="shared" si="0"/>
        <v>73</v>
      </c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</row>
    <row r="86" spans="1:103" hidden="1">
      <c r="A86" s="64"/>
      <c r="B86" s="62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</row>
    <row r="87" spans="1:103" hidden="1">
      <c r="A87" s="64"/>
      <c r="B87" s="62"/>
      <c r="C87" s="66">
        <f>VLOOKUP(C10,B77:C85,2,FALSE)</f>
        <v>1</v>
      </c>
      <c r="D87" s="66">
        <f>C87+1</f>
        <v>2</v>
      </c>
      <c r="E87" s="66">
        <f>D87+1</f>
        <v>3</v>
      </c>
      <c r="F87" s="66">
        <f t="shared" ref="F87:I87" si="1">E87+1</f>
        <v>4</v>
      </c>
      <c r="G87" s="66">
        <f t="shared" si="1"/>
        <v>5</v>
      </c>
      <c r="H87" s="66">
        <f t="shared" si="1"/>
        <v>6</v>
      </c>
      <c r="I87" s="66">
        <f t="shared" si="1"/>
        <v>7</v>
      </c>
      <c r="J87" s="66">
        <f>I87+1</f>
        <v>8</v>
      </c>
      <c r="K87" s="66">
        <f>J87+1</f>
        <v>9</v>
      </c>
      <c r="L87" s="66"/>
      <c r="M87" s="54"/>
      <c r="N87" s="54"/>
      <c r="O87" s="54"/>
      <c r="P87" s="54"/>
      <c r="Q87" s="54"/>
      <c r="R87" s="54"/>
      <c r="S87" s="54"/>
      <c r="T87" s="54"/>
      <c r="U87" s="54"/>
    </row>
    <row r="88" spans="1:103" hidden="1">
      <c r="A88" s="64"/>
      <c r="B88" s="62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</row>
    <row r="89" spans="1:103" hidden="1">
      <c r="A89" s="64"/>
      <c r="B89" s="62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</row>
    <row r="90" spans="1:103" hidden="1">
      <c r="A90" s="64"/>
      <c r="B90" s="62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</row>
    <row r="91" spans="1:103" hidden="1">
      <c r="A91" s="64"/>
      <c r="B91" s="62"/>
      <c r="C91" s="6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</row>
    <row r="92" spans="1:103" hidden="1">
      <c r="A92" s="64"/>
      <c r="B92" s="62"/>
      <c r="C92" s="6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</row>
    <row r="93" spans="1:103" hidden="1">
      <c r="A93" s="64"/>
      <c r="B93" s="62"/>
      <c r="C93" s="62"/>
      <c r="D93" s="66">
        <v>1</v>
      </c>
      <c r="E93" s="66">
        <v>2</v>
      </c>
      <c r="F93" s="66">
        <v>3</v>
      </c>
      <c r="G93" s="66">
        <v>4</v>
      </c>
      <c r="H93" s="66">
        <v>5</v>
      </c>
      <c r="I93" s="66">
        <v>6</v>
      </c>
      <c r="J93" s="66">
        <v>7</v>
      </c>
      <c r="K93" s="66">
        <v>8</v>
      </c>
      <c r="L93" s="66">
        <v>9</v>
      </c>
      <c r="M93" s="66">
        <v>10</v>
      </c>
      <c r="N93" s="66">
        <v>11</v>
      </c>
      <c r="O93" s="66">
        <v>12</v>
      </c>
      <c r="P93" s="66">
        <v>13</v>
      </c>
      <c r="Q93" s="66">
        <v>14</v>
      </c>
      <c r="R93" s="66">
        <v>15</v>
      </c>
      <c r="S93" s="66">
        <v>16</v>
      </c>
      <c r="T93" s="66">
        <v>17</v>
      </c>
      <c r="U93" s="66">
        <v>18</v>
      </c>
      <c r="V93" s="66">
        <v>19</v>
      </c>
      <c r="W93" s="66">
        <v>20</v>
      </c>
      <c r="X93" s="66">
        <v>21</v>
      </c>
      <c r="Y93" s="66">
        <v>22</v>
      </c>
      <c r="Z93" s="66">
        <v>23</v>
      </c>
      <c r="AA93" s="66">
        <v>24</v>
      </c>
      <c r="AB93" s="66">
        <v>25</v>
      </c>
      <c r="AC93" s="66">
        <v>26</v>
      </c>
      <c r="AD93" s="66">
        <v>27</v>
      </c>
      <c r="AE93" s="66">
        <v>28</v>
      </c>
      <c r="AF93" s="66">
        <v>29</v>
      </c>
      <c r="AG93" s="66">
        <v>30</v>
      </c>
      <c r="AH93" s="66">
        <v>31</v>
      </c>
      <c r="AI93" s="66">
        <v>32</v>
      </c>
      <c r="AJ93" s="66">
        <v>33</v>
      </c>
      <c r="AK93" s="66">
        <v>34</v>
      </c>
      <c r="AL93" s="66">
        <v>35</v>
      </c>
      <c r="AM93" s="66">
        <v>36</v>
      </c>
      <c r="AN93" s="66">
        <v>37</v>
      </c>
      <c r="AO93" s="66">
        <v>38</v>
      </c>
      <c r="AP93" s="66">
        <v>39</v>
      </c>
      <c r="AQ93" s="66">
        <v>40</v>
      </c>
      <c r="AR93" s="66">
        <v>41</v>
      </c>
      <c r="AS93" s="66">
        <v>42</v>
      </c>
      <c r="AT93" s="66">
        <v>43</v>
      </c>
      <c r="AU93" s="66">
        <v>44</v>
      </c>
      <c r="AV93" s="66">
        <v>45</v>
      </c>
      <c r="AW93" s="66">
        <v>46</v>
      </c>
      <c r="AX93" s="66">
        <v>47</v>
      </c>
      <c r="AY93" s="66">
        <v>48</v>
      </c>
      <c r="AZ93" s="66">
        <v>49</v>
      </c>
      <c r="BA93" s="66">
        <v>50</v>
      </c>
      <c r="BB93" s="66">
        <v>51</v>
      </c>
      <c r="BC93" s="66">
        <v>52</v>
      </c>
      <c r="BD93" s="66">
        <v>53</v>
      </c>
      <c r="BE93" s="66">
        <v>54</v>
      </c>
      <c r="BF93" s="66">
        <v>55</v>
      </c>
      <c r="BG93" s="66">
        <v>56</v>
      </c>
      <c r="BH93" s="66">
        <v>57</v>
      </c>
      <c r="BI93" s="66">
        <v>58</v>
      </c>
      <c r="BJ93" s="66">
        <v>59</v>
      </c>
      <c r="BK93" s="66">
        <v>60</v>
      </c>
      <c r="BL93" s="66">
        <v>61</v>
      </c>
      <c r="BM93" s="66">
        <v>62</v>
      </c>
      <c r="BN93" s="66">
        <v>63</v>
      </c>
      <c r="BO93" s="66">
        <v>64</v>
      </c>
      <c r="BP93" s="66">
        <v>65</v>
      </c>
      <c r="BQ93" s="66">
        <v>66</v>
      </c>
      <c r="BR93" s="66">
        <v>67</v>
      </c>
      <c r="BS93" s="66">
        <v>68</v>
      </c>
      <c r="BT93" s="66">
        <v>69</v>
      </c>
      <c r="BU93" s="66">
        <v>70</v>
      </c>
      <c r="BV93" s="66">
        <v>71</v>
      </c>
      <c r="BW93" s="66">
        <v>72</v>
      </c>
      <c r="BX93" s="66">
        <v>73</v>
      </c>
      <c r="BY93" s="66">
        <v>74</v>
      </c>
      <c r="BZ93" s="66">
        <v>75</v>
      </c>
      <c r="CA93" s="66">
        <v>76</v>
      </c>
      <c r="CB93" s="66">
        <v>77</v>
      </c>
      <c r="CC93" s="66">
        <v>78</v>
      </c>
      <c r="CD93" s="66">
        <v>79</v>
      </c>
      <c r="CE93" s="66">
        <v>80</v>
      </c>
      <c r="CF93" s="66">
        <v>81</v>
      </c>
      <c r="CG93" s="66"/>
      <c r="CH93" s="66"/>
      <c r="CI93" s="66"/>
      <c r="CJ93" s="66"/>
      <c r="CK93" s="66"/>
      <c r="CL93" s="66"/>
      <c r="CM93" s="66"/>
      <c r="CN93" s="66"/>
      <c r="CO93" s="66"/>
    </row>
    <row r="94" spans="1:103" ht="15" hidden="1" customHeight="1">
      <c r="A94" s="37"/>
      <c r="B94" s="37"/>
      <c r="C94" s="37"/>
      <c r="D94" s="68" t="s">
        <v>4895</v>
      </c>
      <c r="E94" s="68"/>
      <c r="F94" s="68"/>
      <c r="G94" s="68"/>
      <c r="H94" s="68"/>
      <c r="I94" s="68"/>
      <c r="J94" s="68"/>
      <c r="K94" s="68"/>
      <c r="L94" s="68"/>
      <c r="M94" s="68" t="s">
        <v>4937</v>
      </c>
      <c r="N94" s="68"/>
      <c r="O94" s="68"/>
      <c r="P94" s="68"/>
      <c r="Q94" s="68"/>
      <c r="R94" s="68"/>
      <c r="S94" s="68"/>
      <c r="T94" s="68"/>
      <c r="U94" s="68"/>
      <c r="V94" s="68" t="s">
        <v>4938</v>
      </c>
      <c r="W94" s="68"/>
      <c r="X94" s="68"/>
      <c r="Y94" s="68"/>
      <c r="Z94" s="68"/>
      <c r="AA94" s="68"/>
      <c r="AB94" s="68"/>
      <c r="AC94" s="68"/>
      <c r="AD94" s="68"/>
      <c r="AE94" s="68" t="s">
        <v>4939</v>
      </c>
      <c r="AF94" s="68"/>
      <c r="AG94" s="68"/>
      <c r="AH94" s="68"/>
      <c r="AI94" s="68"/>
      <c r="AJ94" s="68"/>
      <c r="AK94" s="68"/>
      <c r="AL94" s="42"/>
      <c r="AM94" s="42"/>
      <c r="AN94" s="42" t="s">
        <v>4940</v>
      </c>
      <c r="AO94" s="42"/>
      <c r="AW94" t="s">
        <v>4941</v>
      </c>
      <c r="BF94" t="s">
        <v>4942</v>
      </c>
      <c r="BO94" t="s">
        <v>4943</v>
      </c>
      <c r="BX94" t="s">
        <v>4944</v>
      </c>
    </row>
    <row r="95" spans="1:103" ht="15" hidden="1" customHeight="1">
      <c r="A95" s="37"/>
      <c r="B95" s="37"/>
      <c r="C95" s="37"/>
      <c r="D95" s="43" t="s">
        <v>4897</v>
      </c>
      <c r="E95" s="43" t="s">
        <v>4898</v>
      </c>
      <c r="F95" s="43" t="s">
        <v>4899</v>
      </c>
      <c r="G95" s="43" t="s">
        <v>4900</v>
      </c>
      <c r="H95" s="44" t="s">
        <v>4901</v>
      </c>
      <c r="I95" s="43" t="s">
        <v>4902</v>
      </c>
      <c r="J95" s="43" t="s">
        <v>4903</v>
      </c>
      <c r="K95" s="45" t="s">
        <v>4904</v>
      </c>
      <c r="L95" s="45" t="s">
        <v>4905</v>
      </c>
      <c r="M95" s="43" t="s">
        <v>4897</v>
      </c>
      <c r="N95" s="43" t="s">
        <v>4898</v>
      </c>
      <c r="O95" s="43" t="s">
        <v>4899</v>
      </c>
      <c r="P95" s="43" t="s">
        <v>4900</v>
      </c>
      <c r="Q95" s="44" t="s">
        <v>4901</v>
      </c>
      <c r="R95" s="43" t="s">
        <v>4902</v>
      </c>
      <c r="S95" s="43" t="s">
        <v>4903</v>
      </c>
      <c r="T95" s="45" t="s">
        <v>4904</v>
      </c>
      <c r="U95" s="45" t="s">
        <v>4905</v>
      </c>
      <c r="V95" s="43" t="s">
        <v>4897</v>
      </c>
      <c r="W95" s="43" t="s">
        <v>4898</v>
      </c>
      <c r="X95" s="43" t="s">
        <v>4899</v>
      </c>
      <c r="Y95" s="43" t="s">
        <v>4900</v>
      </c>
      <c r="Z95" s="44" t="s">
        <v>4901</v>
      </c>
      <c r="AA95" s="43" t="s">
        <v>4902</v>
      </c>
      <c r="AB95" s="43" t="s">
        <v>4903</v>
      </c>
      <c r="AC95" s="45" t="s">
        <v>4904</v>
      </c>
      <c r="AD95" s="45" t="s">
        <v>4905</v>
      </c>
      <c r="AE95" s="43" t="s">
        <v>4897</v>
      </c>
      <c r="AF95" s="43" t="s">
        <v>4898</v>
      </c>
      <c r="AG95" s="43" t="s">
        <v>4899</v>
      </c>
      <c r="AH95" s="43" t="s">
        <v>4900</v>
      </c>
      <c r="AI95" s="44" t="s">
        <v>4901</v>
      </c>
      <c r="AJ95" s="43" t="s">
        <v>4902</v>
      </c>
      <c r="AK95" s="43" t="s">
        <v>4903</v>
      </c>
      <c r="AL95" s="45" t="s">
        <v>4904</v>
      </c>
      <c r="AM95" s="45" t="s">
        <v>4905</v>
      </c>
      <c r="AN95" s="43" t="s">
        <v>4897</v>
      </c>
      <c r="AO95" s="43" t="s">
        <v>4898</v>
      </c>
      <c r="AP95" s="43" t="s">
        <v>4899</v>
      </c>
      <c r="AQ95" s="43" t="s">
        <v>4900</v>
      </c>
      <c r="AR95" s="44" t="s">
        <v>4901</v>
      </c>
      <c r="AS95" s="43" t="s">
        <v>4902</v>
      </c>
      <c r="AT95" s="43" t="s">
        <v>4903</v>
      </c>
      <c r="AU95" s="45" t="s">
        <v>4904</v>
      </c>
      <c r="AV95" s="45" t="s">
        <v>4905</v>
      </c>
      <c r="AW95" s="43" t="s">
        <v>4897</v>
      </c>
      <c r="AX95" s="43" t="s">
        <v>4898</v>
      </c>
      <c r="AY95" s="43" t="s">
        <v>4899</v>
      </c>
      <c r="AZ95" s="43" t="s">
        <v>4900</v>
      </c>
      <c r="BA95" s="44" t="s">
        <v>4901</v>
      </c>
      <c r="BB95" s="43" t="s">
        <v>4902</v>
      </c>
      <c r="BC95" s="43" t="s">
        <v>4903</v>
      </c>
      <c r="BD95" s="45" t="s">
        <v>4904</v>
      </c>
      <c r="BE95" s="45" t="s">
        <v>4905</v>
      </c>
      <c r="BF95" s="43" t="s">
        <v>4897</v>
      </c>
      <c r="BG95" s="43" t="s">
        <v>4898</v>
      </c>
      <c r="BH95" s="43" t="s">
        <v>4899</v>
      </c>
      <c r="BI95" s="43" t="s">
        <v>4900</v>
      </c>
      <c r="BJ95" s="44" t="s">
        <v>4901</v>
      </c>
      <c r="BK95" s="43" t="s">
        <v>4902</v>
      </c>
      <c r="BL95" s="43" t="s">
        <v>4903</v>
      </c>
      <c r="BM95" s="45" t="s">
        <v>4904</v>
      </c>
      <c r="BN95" s="45" t="s">
        <v>4905</v>
      </c>
      <c r="BO95" s="43" t="s">
        <v>4897</v>
      </c>
      <c r="BP95" s="43" t="s">
        <v>4898</v>
      </c>
      <c r="BQ95" s="43" t="s">
        <v>4899</v>
      </c>
      <c r="BR95" s="43" t="s">
        <v>4900</v>
      </c>
      <c r="BS95" s="44" t="s">
        <v>4901</v>
      </c>
      <c r="BT95" s="43" t="s">
        <v>4902</v>
      </c>
      <c r="BU95" s="43" t="s">
        <v>4903</v>
      </c>
      <c r="BV95" s="45" t="s">
        <v>4904</v>
      </c>
      <c r="BW95" s="45" t="s">
        <v>4905</v>
      </c>
      <c r="BX95" s="43" t="s">
        <v>4897</v>
      </c>
      <c r="BY95" s="43" t="s">
        <v>4898</v>
      </c>
      <c r="BZ95" s="43" t="s">
        <v>4899</v>
      </c>
      <c r="CA95" s="43" t="s">
        <v>4900</v>
      </c>
      <c r="CB95" s="44" t="s">
        <v>4901</v>
      </c>
      <c r="CC95" s="43" t="s">
        <v>4902</v>
      </c>
      <c r="CD95" s="43" t="s">
        <v>4903</v>
      </c>
      <c r="CE95" s="45" t="s">
        <v>4904</v>
      </c>
      <c r="CF95" s="45" t="s">
        <v>4905</v>
      </c>
      <c r="CG95" s="69"/>
      <c r="CH95" s="69"/>
      <c r="CI95" s="69"/>
      <c r="CJ95" s="70"/>
      <c r="CK95" s="71"/>
      <c r="CL95" s="72"/>
      <c r="CM95" s="72"/>
      <c r="CN95" s="72"/>
      <c r="CO95" s="72"/>
      <c r="CP95" s="94"/>
      <c r="CQ95" s="95"/>
      <c r="CR95" s="95"/>
      <c r="CS95" s="95"/>
      <c r="CT95" s="91"/>
      <c r="CU95" s="90"/>
      <c r="CV95" s="92"/>
      <c r="CW95" s="92"/>
      <c r="CX95" s="92"/>
      <c r="CY95" s="92"/>
    </row>
    <row r="96" spans="1:103" hidden="1">
      <c r="A96" s="37"/>
      <c r="B96" s="37"/>
      <c r="C96" s="37"/>
      <c r="D96" s="43"/>
      <c r="E96" s="43"/>
      <c r="F96" s="73"/>
      <c r="G96" s="43"/>
      <c r="H96" s="43"/>
      <c r="I96" s="73"/>
      <c r="J96" s="43"/>
      <c r="K96" s="74"/>
      <c r="L96" s="43"/>
      <c r="M96" s="43"/>
      <c r="N96" s="73"/>
      <c r="O96" s="43"/>
      <c r="P96" s="43"/>
      <c r="Q96" s="73"/>
      <c r="R96" s="43"/>
      <c r="S96" s="74"/>
      <c r="T96" s="43"/>
      <c r="U96" s="43"/>
      <c r="V96" s="73"/>
      <c r="W96" s="43"/>
      <c r="X96" s="43"/>
      <c r="Y96" s="73"/>
      <c r="Z96" s="43"/>
      <c r="AA96" s="74"/>
      <c r="AB96" s="43"/>
      <c r="AC96" s="43"/>
      <c r="AD96" s="73"/>
      <c r="AE96" s="43"/>
      <c r="AF96" s="43"/>
      <c r="AG96" s="73"/>
      <c r="AH96" s="43"/>
      <c r="AI96" s="74"/>
      <c r="AJ96" s="43"/>
      <c r="AK96" s="43"/>
      <c r="AL96" s="73"/>
      <c r="AM96" s="43"/>
      <c r="AN96" s="43"/>
      <c r="AO96" s="73"/>
      <c r="AP96" s="43"/>
      <c r="AQ96" s="74"/>
      <c r="AR96" s="43"/>
      <c r="AS96" s="43"/>
      <c r="AT96" s="73"/>
      <c r="AU96" s="43"/>
      <c r="AV96" s="43"/>
      <c r="AW96" s="73"/>
      <c r="AX96" s="43"/>
      <c r="AY96" s="74"/>
      <c r="AZ96" s="43"/>
      <c r="BA96" s="43"/>
      <c r="BB96" s="73"/>
      <c r="BC96" s="43"/>
      <c r="BD96" s="43"/>
      <c r="BE96" s="73"/>
      <c r="BF96" s="43"/>
      <c r="BG96" s="74"/>
      <c r="BH96" s="43"/>
      <c r="BI96" s="43"/>
      <c r="BJ96" s="73"/>
      <c r="BK96" s="43"/>
      <c r="BL96" s="43"/>
      <c r="BM96" s="73"/>
      <c r="BN96" s="43"/>
      <c r="BO96" s="74"/>
      <c r="BP96" s="43"/>
      <c r="BQ96" s="43"/>
      <c r="BR96" s="73"/>
      <c r="BS96" s="43"/>
      <c r="BT96" s="43"/>
      <c r="BU96" s="73"/>
      <c r="BV96" s="43"/>
      <c r="BW96" s="74"/>
      <c r="BX96" s="43"/>
      <c r="BY96" s="43"/>
      <c r="BZ96" s="70"/>
      <c r="CA96" s="70"/>
      <c r="CB96" s="72"/>
      <c r="CC96" s="72"/>
      <c r="CD96" s="72"/>
      <c r="CE96" s="72"/>
      <c r="CF96" s="74"/>
      <c r="CG96" s="43"/>
      <c r="CH96" s="43"/>
      <c r="CI96" s="43"/>
      <c r="CJ96" s="70"/>
      <c r="CK96" s="70"/>
      <c r="CL96" s="72"/>
      <c r="CM96" s="72"/>
      <c r="CN96" s="72"/>
      <c r="CO96" s="72"/>
      <c r="CP96" s="94"/>
      <c r="CQ96" s="43"/>
      <c r="CR96" s="43"/>
      <c r="CS96" s="43"/>
      <c r="CT96" s="91"/>
      <c r="CU96" s="91"/>
      <c r="CV96" s="92"/>
      <c r="CW96" s="92"/>
      <c r="CX96" s="92"/>
      <c r="CY96" s="92"/>
    </row>
    <row r="97" spans="1:93" hidden="1">
      <c r="A97" s="37"/>
      <c r="B97" s="37"/>
      <c r="C97" s="37"/>
      <c r="D97" s="47" t="s">
        <v>4906</v>
      </c>
      <c r="E97" s="47" t="s">
        <v>4906</v>
      </c>
      <c r="F97" s="75" t="s">
        <v>4906</v>
      </c>
      <c r="G97" s="47" t="s">
        <v>4906</v>
      </c>
      <c r="H97" s="47" t="s">
        <v>4906</v>
      </c>
      <c r="I97" s="75" t="s">
        <v>4945</v>
      </c>
      <c r="J97" s="47" t="s">
        <v>4906</v>
      </c>
      <c r="K97" s="47" t="s">
        <v>4906</v>
      </c>
      <c r="L97" s="47" t="s">
        <v>4906</v>
      </c>
      <c r="M97" s="47" t="s">
        <v>4906</v>
      </c>
      <c r="N97" s="75" t="s">
        <v>4906</v>
      </c>
      <c r="O97" s="47" t="s">
        <v>4945</v>
      </c>
      <c r="P97" s="47" t="s">
        <v>4906</v>
      </c>
      <c r="Q97" s="75" t="s">
        <v>4906</v>
      </c>
      <c r="R97" s="47" t="s">
        <v>4906</v>
      </c>
      <c r="S97" s="47" t="s">
        <v>4906</v>
      </c>
      <c r="T97" s="47" t="s">
        <v>4906</v>
      </c>
      <c r="U97" s="47" t="s">
        <v>4945</v>
      </c>
      <c r="V97" s="75" t="s">
        <v>4906</v>
      </c>
      <c r="W97" s="47" t="s">
        <v>4906</v>
      </c>
      <c r="X97" s="47" t="s">
        <v>4906</v>
      </c>
      <c r="Y97" s="75" t="s">
        <v>4906</v>
      </c>
      <c r="Z97" s="47" t="s">
        <v>4906</v>
      </c>
      <c r="AA97" s="47" t="s">
        <v>4945</v>
      </c>
      <c r="AB97" s="47" t="s">
        <v>4906</v>
      </c>
      <c r="AC97" s="47" t="s">
        <v>4906</v>
      </c>
      <c r="AD97" s="75" t="s">
        <v>4906</v>
      </c>
      <c r="AE97" s="47" t="s">
        <v>4906</v>
      </c>
      <c r="AF97" s="47" t="s">
        <v>4906</v>
      </c>
      <c r="AG97" s="75" t="s">
        <v>4945</v>
      </c>
      <c r="AH97" s="47" t="s">
        <v>4906</v>
      </c>
      <c r="AI97" s="47" t="s">
        <v>4906</v>
      </c>
      <c r="AJ97" s="47" t="s">
        <v>4906</v>
      </c>
      <c r="AK97" s="47" t="s">
        <v>4906</v>
      </c>
      <c r="AL97" s="75" t="s">
        <v>4906</v>
      </c>
      <c r="AM97" s="47" t="s">
        <v>4945</v>
      </c>
      <c r="AN97" s="47" t="s">
        <v>4906</v>
      </c>
      <c r="AO97" s="75" t="s">
        <v>4906</v>
      </c>
      <c r="AP97" s="47" t="s">
        <v>4906</v>
      </c>
      <c r="AQ97" s="47" t="s">
        <v>4906</v>
      </c>
      <c r="AR97" s="47" t="s">
        <v>4906</v>
      </c>
      <c r="AS97" s="47" t="s">
        <v>4945</v>
      </c>
      <c r="AT97" s="75" t="s">
        <v>4906</v>
      </c>
      <c r="AU97" s="47" t="s">
        <v>4906</v>
      </c>
      <c r="AV97" s="47" t="s">
        <v>4906</v>
      </c>
      <c r="AW97" s="75" t="s">
        <v>4906</v>
      </c>
      <c r="AX97" s="47" t="s">
        <v>4906</v>
      </c>
      <c r="AY97" s="47" t="s">
        <v>4945</v>
      </c>
      <c r="AZ97" s="47" t="s">
        <v>4906</v>
      </c>
      <c r="BA97" s="47" t="s">
        <v>4906</v>
      </c>
      <c r="BB97" s="75" t="s">
        <v>4906</v>
      </c>
      <c r="BC97" s="47" t="s">
        <v>4906</v>
      </c>
      <c r="BD97" s="47" t="s">
        <v>4906</v>
      </c>
      <c r="BE97" s="75" t="s">
        <v>4945</v>
      </c>
      <c r="BJ97" s="75"/>
      <c r="BM97" s="75"/>
      <c r="BR97" s="75"/>
      <c r="BU97" s="75"/>
    </row>
    <row r="98" spans="1:93" hidden="1">
      <c r="A98" s="48" t="s">
        <v>4907</v>
      </c>
      <c r="B98" s="49"/>
      <c r="C98" s="37"/>
      <c r="D98" s="47"/>
      <c r="E98" s="47"/>
      <c r="F98" s="75"/>
      <c r="G98" s="47"/>
      <c r="H98" s="47"/>
      <c r="I98" s="75"/>
      <c r="J98" s="47"/>
      <c r="K98" s="47"/>
      <c r="L98" s="47"/>
      <c r="M98" s="47"/>
      <c r="N98" s="75"/>
      <c r="O98" s="47"/>
      <c r="P98" s="47"/>
      <c r="Q98" s="75"/>
      <c r="R98" s="47"/>
      <c r="S98" s="47"/>
      <c r="T98" s="47"/>
      <c r="U98" s="47"/>
      <c r="V98" s="75"/>
      <c r="W98" s="47"/>
      <c r="X98" s="47"/>
      <c r="Y98" s="75"/>
      <c r="Z98" s="47"/>
      <c r="AA98" s="47"/>
      <c r="AB98" s="47"/>
      <c r="AC98" s="47"/>
      <c r="AD98" s="75"/>
      <c r="AE98" s="47"/>
      <c r="AF98" s="47"/>
      <c r="AG98" s="75"/>
      <c r="AH98" s="47"/>
      <c r="AI98" s="47"/>
      <c r="AJ98" s="47"/>
      <c r="AK98" s="47"/>
      <c r="AL98" s="75"/>
      <c r="AM98" s="47"/>
      <c r="AN98" s="47"/>
      <c r="AO98" s="75"/>
      <c r="AP98" s="47"/>
      <c r="AQ98" s="47"/>
      <c r="AR98" s="47"/>
      <c r="AS98" s="47"/>
      <c r="AT98" s="75"/>
      <c r="AU98" s="47"/>
      <c r="AV98" s="47"/>
      <c r="AW98" s="75"/>
      <c r="AX98" s="47"/>
      <c r="AY98" s="47"/>
      <c r="AZ98" s="47"/>
      <c r="BA98" s="47"/>
      <c r="BB98" s="75"/>
      <c r="BC98" s="47"/>
      <c r="BD98" s="47"/>
      <c r="BE98" s="75"/>
      <c r="BJ98" s="75"/>
      <c r="BM98" s="75"/>
      <c r="BR98" s="75"/>
      <c r="BU98" s="75"/>
    </row>
    <row r="99" spans="1:93" hidden="1">
      <c r="A99" s="51" t="s">
        <v>4908</v>
      </c>
      <c r="B99" s="52"/>
      <c r="C99" s="37"/>
      <c r="D99" s="47"/>
      <c r="E99" s="47"/>
      <c r="F99" s="75"/>
      <c r="G99" s="76"/>
      <c r="H99" s="76"/>
      <c r="I99" s="75"/>
      <c r="J99" s="47"/>
      <c r="K99" s="47"/>
      <c r="L99" s="47"/>
      <c r="M99" s="76"/>
      <c r="N99" s="75"/>
      <c r="O99" s="77"/>
      <c r="P99" s="47"/>
      <c r="Q99" s="75"/>
      <c r="R99" s="47"/>
      <c r="S99" s="47"/>
      <c r="T99" s="76"/>
      <c r="U99" s="77"/>
      <c r="V99" s="75"/>
      <c r="W99" s="47"/>
      <c r="X99" s="47"/>
      <c r="Y99" s="75"/>
      <c r="Z99" s="76"/>
      <c r="AA99" s="77"/>
      <c r="AB99" s="47"/>
      <c r="AC99" s="47"/>
      <c r="AD99" s="75"/>
      <c r="AE99" s="47"/>
      <c r="AF99" s="76"/>
      <c r="AG99" s="75"/>
      <c r="AH99" s="47"/>
      <c r="AI99" s="47"/>
      <c r="AJ99" s="47"/>
      <c r="AK99" s="47"/>
      <c r="AL99" s="75"/>
      <c r="AM99" s="77"/>
      <c r="AN99" s="47"/>
      <c r="AO99" s="75"/>
      <c r="AP99" s="47"/>
      <c r="AQ99" s="47"/>
      <c r="AR99" s="76"/>
      <c r="AS99" s="77"/>
      <c r="AT99" s="75"/>
      <c r="AU99" s="47"/>
      <c r="AV99" s="47"/>
      <c r="AW99" s="75"/>
      <c r="AX99" s="76"/>
      <c r="AY99" s="77"/>
      <c r="AZ99" s="47"/>
      <c r="BA99" s="47"/>
      <c r="BB99" s="75"/>
      <c r="BC99" s="76"/>
      <c r="BD99" s="77"/>
      <c r="BE99" s="75"/>
      <c r="BJ99" s="75"/>
      <c r="BM99" s="75"/>
      <c r="BR99" s="75"/>
      <c r="BU99" s="75"/>
    </row>
    <row r="100" spans="1:93" hidden="1">
      <c r="A100" s="52"/>
      <c r="B100" s="52" t="s">
        <v>4909</v>
      </c>
      <c r="C100" s="65">
        <v>1</v>
      </c>
      <c r="D100" s="78">
        <f>A126230382K_Latest</f>
        <v>710.59100000000001</v>
      </c>
      <c r="E100" s="78">
        <f>A126230814C_Latest</f>
        <v>699.154</v>
      </c>
      <c r="F100" s="78">
        <f>A126230454K_Latest</f>
        <v>231.416</v>
      </c>
      <c r="G100" s="78">
        <f>A126230958R_Latest</f>
        <v>158.00200000000001</v>
      </c>
      <c r="H100" s="78">
        <f>A126230526K_Latest</f>
        <v>109.358</v>
      </c>
      <c r="I100" s="78">
        <f>A126230670C_Latest</f>
        <v>106.64100000000001</v>
      </c>
      <c r="J100" s="78">
        <f>A126230310X_Latest</f>
        <v>105.17400000000001</v>
      </c>
      <c r="K100" s="78">
        <f>A126231030X_Latest</f>
        <v>93.736999999999995</v>
      </c>
      <c r="L100" s="78">
        <f>A126230742C_Latest</f>
        <v>11.436</v>
      </c>
      <c r="M100" s="78">
        <f>A126235134R_Latest</f>
        <v>216.18799999999999</v>
      </c>
      <c r="N100" s="78">
        <f>A126235566V_Latest</f>
        <v>212.38</v>
      </c>
      <c r="O100" s="78">
        <f>A126235206R_Latest</f>
        <v>65.254000000000005</v>
      </c>
      <c r="P100" s="78">
        <f>A126235710A_Latest</f>
        <v>43.893999999999998</v>
      </c>
      <c r="Q100" s="78">
        <f>A126235278A_Latest</f>
        <v>28.469000000000001</v>
      </c>
      <c r="R100" s="78">
        <f>A126235422J_Latest</f>
        <v>37.244</v>
      </c>
      <c r="S100" s="78">
        <f>A126235062R_Latest</f>
        <v>41.328000000000003</v>
      </c>
      <c r="T100" s="78">
        <f>A126235782L_Latest</f>
        <v>37.520000000000003</v>
      </c>
      <c r="U100" s="78">
        <f>A126235494V_Latest</f>
        <v>3.8079999999999998</v>
      </c>
      <c r="V100" s="78">
        <f>A126231966J_Latest</f>
        <v>184.34200000000001</v>
      </c>
      <c r="W100" s="78">
        <f>A126232398R_Latest</f>
        <v>180.99100000000001</v>
      </c>
      <c r="X100" s="78">
        <f>A126232038K_Latest</f>
        <v>56.848999999999997</v>
      </c>
      <c r="Y100" s="78">
        <f>A126232542W_Latest</f>
        <v>48.415999999999997</v>
      </c>
      <c r="Z100" s="78">
        <f>A126232110T_Latest</f>
        <v>33.744999999999997</v>
      </c>
      <c r="AA100" s="78">
        <f>A126232254C_Latest</f>
        <v>23.971</v>
      </c>
      <c r="AB100" s="78">
        <f>A126231894J_Latest</f>
        <v>21.361000000000001</v>
      </c>
      <c r="AC100" s="78">
        <f>A126232614W_Latest</f>
        <v>18.010000000000002</v>
      </c>
      <c r="AD100" s="78">
        <f>A126232326C_Latest</f>
        <v>3.351</v>
      </c>
      <c r="AE100" s="78">
        <f>A126235926L_Latest</f>
        <v>151.05199999999999</v>
      </c>
      <c r="AF100" s="78">
        <f>A126236358V_Latest</f>
        <v>148.66300000000001</v>
      </c>
      <c r="AG100" s="78">
        <f>A126235998X_Latest</f>
        <v>53.7</v>
      </c>
      <c r="AH100" s="78">
        <f>A126236502A_Latest</f>
        <v>32.232999999999997</v>
      </c>
      <c r="AI100" s="78">
        <f>A126236070J_Latest</f>
        <v>24.209</v>
      </c>
      <c r="AJ100" s="78">
        <f>A126236214J_Latest</f>
        <v>21.047000000000001</v>
      </c>
      <c r="AK100" s="78">
        <f>A126235854L_Latest</f>
        <v>19.863</v>
      </c>
      <c r="AL100" s="78">
        <f>A126236574L_Latest</f>
        <v>17.475000000000001</v>
      </c>
      <c r="AM100" s="78">
        <f>A126236286V_Latest</f>
        <v>2.3889999999999998</v>
      </c>
      <c r="AN100" s="78">
        <f>A126236718L_Latest</f>
        <v>54.774999999999999</v>
      </c>
      <c r="AO100" s="78">
        <f>A126237150A_Latest</f>
        <v>54.225000000000001</v>
      </c>
      <c r="AP100" s="78">
        <f>A126236790F_Latest</f>
        <v>21.533999999999999</v>
      </c>
      <c r="AQ100" s="78">
        <f>A126237294L_Latest</f>
        <v>8.6069999999999993</v>
      </c>
      <c r="AR100" s="78">
        <f>A126236862F_Latest</f>
        <v>8.4489999999999998</v>
      </c>
      <c r="AS100" s="78">
        <f>A126237006J_Latest</f>
        <v>9.3520000000000003</v>
      </c>
      <c r="AT100" s="78">
        <f>A126236646L_Latest</f>
        <v>6.8330000000000002</v>
      </c>
      <c r="AU100" s="78">
        <f>A126237366L_Latest</f>
        <v>6.2839999999999998</v>
      </c>
      <c r="AV100" s="78">
        <f>A126237078V_Latest</f>
        <v>0.55000000000000004</v>
      </c>
      <c r="AW100" s="78">
        <f>A126232758J_Latest</f>
        <v>75.69</v>
      </c>
      <c r="AX100" s="78">
        <f>A126233190W_Latest</f>
        <v>74.801000000000002</v>
      </c>
      <c r="AY100" s="78">
        <f>A126232830R_Latest</f>
        <v>24.716999999999999</v>
      </c>
      <c r="AZ100" s="78">
        <f>A126233334W_Latest</f>
        <v>18.312999999999999</v>
      </c>
      <c r="BA100" s="78">
        <f>A126232902R_Latest</f>
        <v>10.701000000000001</v>
      </c>
      <c r="BB100" s="78">
        <f>A126233046C_Latest</f>
        <v>11.154</v>
      </c>
      <c r="BC100" s="78">
        <f>A126232686J_Latest</f>
        <v>10.805</v>
      </c>
      <c r="BD100" s="78">
        <f>A126233406W_Latest</f>
        <v>9.9160000000000004</v>
      </c>
      <c r="BE100" s="78">
        <f>A126233118C_Latest</f>
        <v>0.89</v>
      </c>
      <c r="BF100" s="78">
        <f>A126233550R_Latest</f>
        <v>14.375999999999999</v>
      </c>
      <c r="BG100" s="78">
        <f>A126233982V_Latest</f>
        <v>14.2</v>
      </c>
      <c r="BH100" s="78">
        <f>A126233622R_Latest</f>
        <v>4.4649999999999999</v>
      </c>
      <c r="BI100" s="78">
        <f>A126234126W_Latest</f>
        <v>2.8260000000000001</v>
      </c>
      <c r="BJ100" s="78">
        <f>A126233694A_Latest</f>
        <v>2.3260000000000001</v>
      </c>
      <c r="BK100" s="78">
        <f>A126233838A_Latest</f>
        <v>2.1680000000000001</v>
      </c>
      <c r="BL100" s="78">
        <f>A126233478J_Latest</f>
        <v>2.5910000000000002</v>
      </c>
      <c r="BM100" s="78">
        <f>A126234198J_Latest</f>
        <v>2.4140000000000001</v>
      </c>
      <c r="BN100" s="78">
        <f>A126233910J_Latest</f>
        <v>0.17599999999999999</v>
      </c>
      <c r="BO100" s="78">
        <f>A126234342R_Latest</f>
        <v>4.9580000000000002</v>
      </c>
      <c r="BP100" s="78">
        <f>A126234774V_Latest</f>
        <v>4.782</v>
      </c>
      <c r="BQ100" s="78">
        <f>A126234414R_Latest</f>
        <v>1.601</v>
      </c>
      <c r="BR100" s="78">
        <f>A126234918V_Latest</f>
        <v>1.304</v>
      </c>
      <c r="BS100" s="78">
        <f>A126234486A_Latest</f>
        <v>0.44500000000000001</v>
      </c>
      <c r="BT100" s="78">
        <f>A126234630J_Latest</f>
        <v>0.46899999999999997</v>
      </c>
      <c r="BU100" s="78">
        <f>A126234270R_Latest</f>
        <v>1.139</v>
      </c>
      <c r="BV100" s="78">
        <f>A126234990L_Latest</f>
        <v>0.96299999999999997</v>
      </c>
      <c r="BW100" s="78">
        <f>A126234702J_Latest</f>
        <v>0.17599999999999999</v>
      </c>
      <c r="BX100" s="78">
        <f>A126231174K_Latest</f>
        <v>9.2100000000000009</v>
      </c>
      <c r="BY100" s="78">
        <f>A126231606C_Latest</f>
        <v>9.1129999999999995</v>
      </c>
      <c r="BZ100" s="78">
        <f>A126231246K_Latest</f>
        <v>3.2959999999999998</v>
      </c>
      <c r="CA100" s="78">
        <f>A126231750W_Latest</f>
        <v>2.4079999999999999</v>
      </c>
      <c r="CB100" s="78">
        <f>A126231318K_Latest</f>
        <v>1.014</v>
      </c>
      <c r="CC100" s="78">
        <f>A126231462C_Latest</f>
        <v>1.238</v>
      </c>
      <c r="CD100" s="78">
        <f>A126231102X_Latest</f>
        <v>1.254</v>
      </c>
      <c r="CE100" s="78">
        <f>A126231822W_Latest</f>
        <v>1.157</v>
      </c>
      <c r="CF100" s="78">
        <f>A126231534C_Latest</f>
        <v>9.7000000000000003E-2</v>
      </c>
      <c r="CG100" s="78"/>
      <c r="CH100" s="78"/>
      <c r="CI100" s="78"/>
      <c r="CJ100" s="78"/>
      <c r="CK100" s="78"/>
      <c r="CL100" s="78"/>
      <c r="CM100" s="78"/>
      <c r="CN100" s="78"/>
      <c r="CO100" s="78"/>
    </row>
    <row r="101" spans="1:93" hidden="1">
      <c r="A101" s="52"/>
      <c r="B101" s="55" t="s">
        <v>4910</v>
      </c>
      <c r="C101" s="65">
        <v>2</v>
      </c>
      <c r="D101" s="78">
        <f>A126230350T_Latest</f>
        <v>150.482</v>
      </c>
      <c r="E101" s="78">
        <f>A126230782W_Latest</f>
        <v>149.26400000000001</v>
      </c>
      <c r="F101" s="78">
        <f>A126230422T_Latest</f>
        <v>55.305999999999997</v>
      </c>
      <c r="G101" s="78">
        <f>A126230926W_Latest</f>
        <v>35.606999999999999</v>
      </c>
      <c r="H101" s="78">
        <f>A126230494C_Latest</f>
        <v>21.382000000000001</v>
      </c>
      <c r="I101" s="78">
        <f>A126230638C_Latest</f>
        <v>20.933</v>
      </c>
      <c r="J101" s="78">
        <f>A126230278K_Latest</f>
        <v>17.254000000000001</v>
      </c>
      <c r="K101" s="78">
        <f>A126230998J_Latest</f>
        <v>16.036999999999999</v>
      </c>
      <c r="L101" s="78">
        <f>A126230710K_Latest</f>
        <v>1.2170000000000001</v>
      </c>
      <c r="M101" s="78">
        <f>A126235102W_Latest</f>
        <v>44.99</v>
      </c>
      <c r="N101" s="78">
        <f>A126235534A_Latest</f>
        <v>44.323</v>
      </c>
      <c r="O101" s="78">
        <f>A126235174J_Latest</f>
        <v>13.673999999999999</v>
      </c>
      <c r="P101" s="78">
        <f>A126235678L_Latest</f>
        <v>12.21</v>
      </c>
      <c r="Q101" s="78">
        <f>A126235246J_Latest</f>
        <v>4.5389999999999997</v>
      </c>
      <c r="R101" s="78">
        <f>A126235390A_Latest</f>
        <v>7.4870000000000001</v>
      </c>
      <c r="S101" s="78">
        <f>A126235030W_Latest</f>
        <v>7.0789999999999997</v>
      </c>
      <c r="T101" s="78">
        <f>A126235750V_Latest</f>
        <v>6.4130000000000003</v>
      </c>
      <c r="U101" s="78">
        <f>A126235462A_Latest</f>
        <v>0.66600000000000004</v>
      </c>
      <c r="V101" s="78">
        <f>A126231934R_Latest</f>
        <v>32.305999999999997</v>
      </c>
      <c r="W101" s="78">
        <f>A126232366W_Latest</f>
        <v>32.305999999999997</v>
      </c>
      <c r="X101" s="78">
        <f>A126232006T_Latest</f>
        <v>12.125999999999999</v>
      </c>
      <c r="Y101" s="78">
        <f>A126232510C_Latest</f>
        <v>6.5540000000000003</v>
      </c>
      <c r="Z101" s="78">
        <f>A126232078C_Latest</f>
        <v>7.0659999999999998</v>
      </c>
      <c r="AA101" s="78">
        <f>A126232222K_Latest</f>
        <v>4.6619999999999999</v>
      </c>
      <c r="AB101" s="78">
        <f>A126231862R_Latest</f>
        <v>1.899</v>
      </c>
      <c r="AC101" s="78">
        <f>A126232582R_Latest</f>
        <v>1.899</v>
      </c>
      <c r="AD101" s="78">
        <f>A126232294W_Latest</f>
        <v>0</v>
      </c>
      <c r="AE101" s="78">
        <f>A126235894F_Latest</f>
        <v>38.173999999999999</v>
      </c>
      <c r="AF101" s="78">
        <f>A126236326A_Latest</f>
        <v>37.954999999999998</v>
      </c>
      <c r="AG101" s="78">
        <f>A126235966F_Latest</f>
        <v>15.852</v>
      </c>
      <c r="AH101" s="78">
        <f>A126236470V_Latest</f>
        <v>7.6769999999999996</v>
      </c>
      <c r="AI101" s="78">
        <f>A126236038J_Latest</f>
        <v>4.9690000000000003</v>
      </c>
      <c r="AJ101" s="78">
        <f>A126236182A_Latest</f>
        <v>4.4960000000000004</v>
      </c>
      <c r="AK101" s="78">
        <f>A126235822V_Latest</f>
        <v>5.18</v>
      </c>
      <c r="AL101" s="78">
        <f>A126236542V_Latest</f>
        <v>4.96</v>
      </c>
      <c r="AM101" s="78">
        <f>A126236254A_Latest</f>
        <v>0.219</v>
      </c>
      <c r="AN101" s="78">
        <f>A126236686F_Latest</f>
        <v>11.058</v>
      </c>
      <c r="AO101" s="78">
        <f>A126237118A_Latest</f>
        <v>11.058</v>
      </c>
      <c r="AP101" s="78">
        <f>A126236758F_Latest</f>
        <v>4.4400000000000004</v>
      </c>
      <c r="AQ101" s="78">
        <f>A126237262V_Latest</f>
        <v>2.3849999999999998</v>
      </c>
      <c r="AR101" s="78">
        <f>A126236830L_Latest</f>
        <v>1.585</v>
      </c>
      <c r="AS101" s="78">
        <f>A126236974X_Latest</f>
        <v>1.4990000000000001</v>
      </c>
      <c r="AT101" s="78">
        <f>A126236614V_Latest</f>
        <v>1.1499999999999999</v>
      </c>
      <c r="AU101" s="78">
        <f>A126237334V_Latest</f>
        <v>1.1499999999999999</v>
      </c>
      <c r="AV101" s="78">
        <f>A126237046A_Latest</f>
        <v>0</v>
      </c>
      <c r="AW101" s="78">
        <f>A126232726R_Latest</f>
        <v>16.167999999999999</v>
      </c>
      <c r="AX101" s="78">
        <f>A126233158W_Latest</f>
        <v>15.836</v>
      </c>
      <c r="AY101" s="78">
        <f>A126232798A_Latest</f>
        <v>6.1269999999999998</v>
      </c>
      <c r="AZ101" s="78">
        <f>A126233302C_Latest</f>
        <v>4.8109999999999999</v>
      </c>
      <c r="BA101" s="78">
        <f>A126232870J_Latest</f>
        <v>1.8959999999999999</v>
      </c>
      <c r="BB101" s="78">
        <f>A126233014K_Latest</f>
        <v>2.2879999999999998</v>
      </c>
      <c r="BC101" s="78">
        <f>A126232654R_Latest</f>
        <v>1.046</v>
      </c>
      <c r="BD101" s="78">
        <f>A126233374R_Latest</f>
        <v>0.71399999999999997</v>
      </c>
      <c r="BE101" s="78">
        <f>A126233086W_Latest</f>
        <v>0.33200000000000002</v>
      </c>
      <c r="BF101" s="78">
        <f>A126233518R_Latest</f>
        <v>4.0529999999999999</v>
      </c>
      <c r="BG101" s="78">
        <f>A126233950A_Latest</f>
        <v>4.0529999999999999</v>
      </c>
      <c r="BH101" s="78">
        <f>A126233590J_Latest</f>
        <v>1.6379999999999999</v>
      </c>
      <c r="BI101" s="78">
        <f>A126234094R_Latest</f>
        <v>0.95099999999999996</v>
      </c>
      <c r="BJ101" s="78">
        <f>A126233662J_Latest</f>
        <v>0.66100000000000003</v>
      </c>
      <c r="BK101" s="78">
        <f>A126233806J_Latest</f>
        <v>0.377</v>
      </c>
      <c r="BL101" s="78">
        <f>A126233446R_Latest</f>
        <v>0.42599999999999999</v>
      </c>
      <c r="BM101" s="78">
        <f>A126234166R_Latest</f>
        <v>0.42599999999999999</v>
      </c>
      <c r="BN101" s="78">
        <f>A126233878V_Latest</f>
        <v>0</v>
      </c>
      <c r="BO101" s="78">
        <f>A126234310W_Latest</f>
        <v>1.153</v>
      </c>
      <c r="BP101" s="78">
        <f>A126234742A_Latest</f>
        <v>1.153</v>
      </c>
      <c r="BQ101" s="78">
        <f>A126234382J_Latest</f>
        <v>0.47899999999999998</v>
      </c>
      <c r="BR101" s="78">
        <f>A126234886L_Latest</f>
        <v>0.42299999999999999</v>
      </c>
      <c r="BS101" s="78">
        <f>A126234454J_Latest</f>
        <v>6.0999999999999999E-2</v>
      </c>
      <c r="BT101" s="78">
        <f>A126234598V_Latest</f>
        <v>0.123</v>
      </c>
      <c r="BU101" s="78">
        <f>A126234238R_Latest</f>
        <v>6.6000000000000003E-2</v>
      </c>
      <c r="BV101" s="78">
        <f>A126234958L_Latest</f>
        <v>6.6000000000000003E-2</v>
      </c>
      <c r="BW101" s="78">
        <f>A126234670A_Latest</f>
        <v>0</v>
      </c>
      <c r="BX101" s="78">
        <f>A126231142T_Latest</f>
        <v>2.5790000000000002</v>
      </c>
      <c r="BY101" s="78">
        <f>A126231574W_Latest</f>
        <v>2.5790000000000002</v>
      </c>
      <c r="BZ101" s="78">
        <f>A126231214T_Latest</f>
        <v>0.96899999999999997</v>
      </c>
      <c r="CA101" s="78">
        <f>A126231718W_Latest</f>
        <v>0.59499999999999997</v>
      </c>
      <c r="CB101" s="78">
        <f>A126231286C_Latest</f>
        <v>0.60699999999999998</v>
      </c>
      <c r="CC101" s="78">
        <f>A126231430K_Latest</f>
        <v>0</v>
      </c>
      <c r="CD101" s="78">
        <f>A126231070T_Latest</f>
        <v>0.40799999999999997</v>
      </c>
      <c r="CE101" s="78">
        <f>A126231790R_Latest</f>
        <v>0.40799999999999997</v>
      </c>
      <c r="CF101" s="78">
        <f>A126231502K_Latest</f>
        <v>0</v>
      </c>
      <c r="CG101" s="78"/>
      <c r="CH101" s="78"/>
      <c r="CI101" s="78"/>
      <c r="CJ101" s="78"/>
      <c r="CK101" s="78"/>
      <c r="CL101" s="78"/>
      <c r="CM101" s="78"/>
      <c r="CN101" s="78"/>
      <c r="CO101" s="78"/>
    </row>
    <row r="102" spans="1:93" hidden="1">
      <c r="A102" s="52"/>
      <c r="B102" s="55" t="s">
        <v>4911</v>
      </c>
      <c r="C102" s="65">
        <v>3</v>
      </c>
      <c r="D102" s="78">
        <f>A126230386V_Latest</f>
        <v>49.899000000000001</v>
      </c>
      <c r="E102" s="78">
        <f>A126230818L_Latest</f>
        <v>49.899000000000001</v>
      </c>
      <c r="F102" s="78">
        <f>A126230458V_Latest</f>
        <v>21.742999999999999</v>
      </c>
      <c r="G102" s="78">
        <f>A126230962F_Latest</f>
        <v>11.340999999999999</v>
      </c>
      <c r="H102" s="78">
        <f>A126230530A_Latest</f>
        <v>5.9180000000000001</v>
      </c>
      <c r="I102" s="78">
        <f>A126230674L_Latest</f>
        <v>7.3760000000000003</v>
      </c>
      <c r="J102" s="78">
        <f>A126230314J_Latest</f>
        <v>3.52</v>
      </c>
      <c r="K102" s="78">
        <f>A126231034J_Latest</f>
        <v>3.52</v>
      </c>
      <c r="L102" s="78">
        <f>A126230746L_Latest</f>
        <v>0</v>
      </c>
      <c r="M102" s="78">
        <f>A126235138X_Latest</f>
        <v>17.98</v>
      </c>
      <c r="N102" s="78">
        <f>A126235570K_Latest</f>
        <v>17.98</v>
      </c>
      <c r="O102" s="78">
        <f>A126235210F_Latest</f>
        <v>10.188000000000001</v>
      </c>
      <c r="P102" s="78">
        <f>A126235714K_Latest</f>
        <v>1.2250000000000001</v>
      </c>
      <c r="Q102" s="78">
        <f>A126235282T_Latest</f>
        <v>1.9079999999999999</v>
      </c>
      <c r="R102" s="78">
        <f>A126235426T_Latest</f>
        <v>3.2469999999999999</v>
      </c>
      <c r="S102" s="78">
        <f>A126235066X_Latest</f>
        <v>1.4119999999999999</v>
      </c>
      <c r="T102" s="78">
        <f>A126235786W_Latest</f>
        <v>1.4119999999999999</v>
      </c>
      <c r="U102" s="78">
        <f>A126235498C_Latest</f>
        <v>0</v>
      </c>
      <c r="V102" s="78">
        <f>A126231970X_Latest</f>
        <v>10.878</v>
      </c>
      <c r="W102" s="78">
        <f>A126232402V_Latest</f>
        <v>10.878</v>
      </c>
      <c r="X102" s="78">
        <f>A126232042A_Latest</f>
        <v>1.931</v>
      </c>
      <c r="Y102" s="78">
        <f>A126232546F_Latest</f>
        <v>5.6159999999999997</v>
      </c>
      <c r="Z102" s="78">
        <f>A126232114A_Latest</f>
        <v>2.5579999999999998</v>
      </c>
      <c r="AA102" s="78">
        <f>A126232258L_Latest</f>
        <v>0</v>
      </c>
      <c r="AB102" s="78">
        <f>A126231898T_Latest</f>
        <v>0.77200000000000002</v>
      </c>
      <c r="AC102" s="78">
        <f>A126232618F_Latest</f>
        <v>0.77200000000000002</v>
      </c>
      <c r="AD102" s="78">
        <f>A126232330V_Latest</f>
        <v>0</v>
      </c>
      <c r="AE102" s="78">
        <f>A126235930C_Latest</f>
        <v>9.43</v>
      </c>
      <c r="AF102" s="78">
        <f>A126236362K_Latest</f>
        <v>9.43</v>
      </c>
      <c r="AG102" s="78">
        <f>A126236002F_Latest</f>
        <v>3.4119999999999999</v>
      </c>
      <c r="AH102" s="78">
        <f>A126236506K_Latest</f>
        <v>2.86</v>
      </c>
      <c r="AI102" s="78">
        <f>A126236074T_Latest</f>
        <v>0.41099999999999998</v>
      </c>
      <c r="AJ102" s="78">
        <f>A126236218T_Latest</f>
        <v>2.41</v>
      </c>
      <c r="AK102" s="78">
        <f>A126235858W_Latest</f>
        <v>0.33700000000000002</v>
      </c>
      <c r="AL102" s="78">
        <f>A126236578W_Latest</f>
        <v>0.33700000000000002</v>
      </c>
      <c r="AM102" s="78">
        <f>A126236290K_Latest</f>
        <v>0</v>
      </c>
      <c r="AN102" s="78">
        <f>A126236722C_Latest</f>
        <v>4.2809999999999997</v>
      </c>
      <c r="AO102" s="78">
        <f>A126237154K_Latest</f>
        <v>4.2809999999999997</v>
      </c>
      <c r="AP102" s="78">
        <f>A126236794R_Latest</f>
        <v>2.4049999999999998</v>
      </c>
      <c r="AQ102" s="78">
        <f>A126237298W_Latest</f>
        <v>0.45100000000000001</v>
      </c>
      <c r="AR102" s="78">
        <f>A126236866R_Latest</f>
        <v>0.85</v>
      </c>
      <c r="AS102" s="78">
        <f>A126237010X_Latest</f>
        <v>0.23599999999999999</v>
      </c>
      <c r="AT102" s="78">
        <f>A126236650C_Latest</f>
        <v>0.34</v>
      </c>
      <c r="AU102" s="78">
        <f>A126237370C_Latest</f>
        <v>0.34</v>
      </c>
      <c r="AV102" s="78">
        <f>A126237082K_Latest</f>
        <v>0</v>
      </c>
      <c r="AW102" s="78">
        <f>A126232762X_Latest</f>
        <v>5.3209999999999997</v>
      </c>
      <c r="AX102" s="78">
        <f>A126233194F_Latest</f>
        <v>5.3209999999999997</v>
      </c>
      <c r="AY102" s="78">
        <f>A126232834X_Latest</f>
        <v>3.1269999999999998</v>
      </c>
      <c r="AZ102" s="78">
        <f>A126233338F_Latest</f>
        <v>0.61</v>
      </c>
      <c r="BA102" s="78">
        <f>A126232906X_Latest</f>
        <v>0</v>
      </c>
      <c r="BB102" s="78">
        <f>A126233050V_Latest</f>
        <v>1.1120000000000001</v>
      </c>
      <c r="BC102" s="78">
        <f>A126232690X_Latest</f>
        <v>0.47199999999999998</v>
      </c>
      <c r="BD102" s="78">
        <f>A126233410L_Latest</f>
        <v>0.47199999999999998</v>
      </c>
      <c r="BE102" s="78">
        <f>A126233122V_Latest</f>
        <v>0</v>
      </c>
      <c r="BF102" s="78">
        <f>A126233554X_Latest</f>
        <v>0.81599999999999995</v>
      </c>
      <c r="BG102" s="78">
        <f>A126233986C_Latest</f>
        <v>0.81599999999999995</v>
      </c>
      <c r="BH102" s="78">
        <f>A126233626X_Latest</f>
        <v>0.33500000000000002</v>
      </c>
      <c r="BI102" s="78">
        <f>A126234130L_Latest</f>
        <v>0</v>
      </c>
      <c r="BJ102" s="78">
        <f>A126233698K_Latest</f>
        <v>0.191</v>
      </c>
      <c r="BK102" s="78">
        <f>A126233842T_Latest</f>
        <v>0.10199999999999999</v>
      </c>
      <c r="BL102" s="78">
        <f>A126233482X_Latest</f>
        <v>0.188</v>
      </c>
      <c r="BM102" s="78">
        <f>A126234202L_Latest</f>
        <v>0.188</v>
      </c>
      <c r="BN102" s="78">
        <f>A126233914T_Latest</f>
        <v>0</v>
      </c>
      <c r="BO102" s="78">
        <f>A126234346X_Latest</f>
        <v>0.42</v>
      </c>
      <c r="BP102" s="78">
        <f>A126234778C_Latest</f>
        <v>0.42</v>
      </c>
      <c r="BQ102" s="78">
        <f>A126234418X_Latest</f>
        <v>0.11</v>
      </c>
      <c r="BR102" s="78">
        <f>A126234922K_Latest</f>
        <v>0.23899999999999999</v>
      </c>
      <c r="BS102" s="78">
        <f>A126234490T_Latest</f>
        <v>0</v>
      </c>
      <c r="BT102" s="78">
        <f>A126234634T_Latest</f>
        <v>7.1999999999999995E-2</v>
      </c>
      <c r="BU102" s="78">
        <f>A126234274X_Latest</f>
        <v>0</v>
      </c>
      <c r="BV102" s="78">
        <f>A126234994W_Latest</f>
        <v>0</v>
      </c>
      <c r="BW102" s="78">
        <f>A126234706T_Latest</f>
        <v>0</v>
      </c>
      <c r="BX102" s="78">
        <f>A126231178V_Latest</f>
        <v>0.77200000000000002</v>
      </c>
      <c r="BY102" s="78">
        <f>A126231610V_Latest</f>
        <v>0.77200000000000002</v>
      </c>
      <c r="BZ102" s="78">
        <f>A126231250A_Latest</f>
        <v>0.23499999999999999</v>
      </c>
      <c r="CA102" s="78">
        <f>A126231754F_Latest</f>
        <v>0.34100000000000003</v>
      </c>
      <c r="CB102" s="78">
        <f>A126231322A_Latest</f>
        <v>0</v>
      </c>
      <c r="CC102" s="78">
        <f>A126231466L_Latest</f>
        <v>0.19700000000000001</v>
      </c>
      <c r="CD102" s="78">
        <f>A126231106J_Latest</f>
        <v>0</v>
      </c>
      <c r="CE102" s="78">
        <f>A126231826F_Latest</f>
        <v>0</v>
      </c>
      <c r="CF102" s="78">
        <f>A126231538L_Latest</f>
        <v>0</v>
      </c>
      <c r="CG102" s="78"/>
      <c r="CH102" s="78"/>
      <c r="CI102" s="78"/>
      <c r="CJ102" s="78"/>
      <c r="CK102" s="78"/>
      <c r="CL102" s="78"/>
      <c r="CM102" s="78"/>
      <c r="CN102" s="78"/>
      <c r="CO102" s="78"/>
    </row>
    <row r="103" spans="1:93" hidden="1">
      <c r="A103" s="52"/>
      <c r="B103" s="55" t="s">
        <v>4912</v>
      </c>
      <c r="C103" s="65">
        <v>4</v>
      </c>
      <c r="D103" s="78">
        <f>A126230390K_Latest</f>
        <v>46.01</v>
      </c>
      <c r="E103" s="78">
        <f>A126230822C_Latest</f>
        <v>40.781999999999996</v>
      </c>
      <c r="F103" s="78">
        <f>A126230462K_Latest</f>
        <v>8.093</v>
      </c>
      <c r="G103" s="78">
        <f>A126230966R_Latest</f>
        <v>1.4</v>
      </c>
      <c r="H103" s="78">
        <f>A126230534K_Latest</f>
        <v>1.782</v>
      </c>
      <c r="I103" s="78">
        <f>A126230678W_Latest</f>
        <v>5.6959999999999997</v>
      </c>
      <c r="J103" s="78">
        <f>A126230318T_Latest</f>
        <v>29.039000000000001</v>
      </c>
      <c r="K103" s="78">
        <f>A126231038T_Latest</f>
        <v>23.811</v>
      </c>
      <c r="L103" s="78">
        <f>A126230750C_Latest</f>
        <v>5.2279999999999998</v>
      </c>
      <c r="M103" s="78">
        <f>A126235142R_Latest</f>
        <v>15.275</v>
      </c>
      <c r="N103" s="78">
        <f>A126235574V_Latest</f>
        <v>13.689</v>
      </c>
      <c r="O103" s="78">
        <f>A126235214R_Latest</f>
        <v>1.5649999999999999</v>
      </c>
      <c r="P103" s="78">
        <f>A126235718V_Latest</f>
        <v>0</v>
      </c>
      <c r="Q103" s="78">
        <f>A126235286A_Latest</f>
        <v>0.49099999999999999</v>
      </c>
      <c r="R103" s="78">
        <f>A126235430J_Latest</f>
        <v>2.0139999999999998</v>
      </c>
      <c r="S103" s="78">
        <f>A126235070R_Latest</f>
        <v>11.206</v>
      </c>
      <c r="T103" s="78">
        <f>A126235790L_Latest</f>
        <v>9.6199999999999992</v>
      </c>
      <c r="U103" s="78">
        <f>A126235502J_Latest</f>
        <v>1.5860000000000001</v>
      </c>
      <c r="V103" s="78">
        <f>A126231974J_Latest</f>
        <v>10.17</v>
      </c>
      <c r="W103" s="78">
        <f>A126232406C_Latest</f>
        <v>7.92</v>
      </c>
      <c r="X103" s="78">
        <f>A126232046K_Latest</f>
        <v>0.74</v>
      </c>
      <c r="Y103" s="78">
        <f>A126232550W_Latest</f>
        <v>1.169</v>
      </c>
      <c r="Z103" s="78">
        <f>A126232118K_Latest</f>
        <v>0</v>
      </c>
      <c r="AA103" s="78">
        <f>A126232262C_Latest</f>
        <v>1.6759999999999999</v>
      </c>
      <c r="AB103" s="78">
        <f>A126231902W_Latest</f>
        <v>6.585</v>
      </c>
      <c r="AC103" s="78">
        <f>A126232622W_Latest</f>
        <v>4.3339999999999996</v>
      </c>
      <c r="AD103" s="78">
        <f>A126232334C_Latest</f>
        <v>2.25</v>
      </c>
      <c r="AE103" s="78">
        <f>A126235934L_Latest</f>
        <v>9.593</v>
      </c>
      <c r="AF103" s="78">
        <f>A126236366V_Latest</f>
        <v>8.7040000000000006</v>
      </c>
      <c r="AG103" s="78">
        <f>A126236006R_Latest</f>
        <v>3.2959999999999998</v>
      </c>
      <c r="AH103" s="78">
        <f>A126236510A_Latest</f>
        <v>0</v>
      </c>
      <c r="AI103" s="78">
        <f>A126236078A_Latest</f>
        <v>0.98299999999999998</v>
      </c>
      <c r="AJ103" s="78">
        <f>A126236222J_Latest</f>
        <v>0</v>
      </c>
      <c r="AK103" s="78">
        <f>A126235862L_Latest</f>
        <v>5.3129999999999997</v>
      </c>
      <c r="AL103" s="78">
        <f>A126236582L_Latest</f>
        <v>4.4240000000000004</v>
      </c>
      <c r="AM103" s="78">
        <f>A126236294V_Latest</f>
        <v>0.88900000000000001</v>
      </c>
      <c r="AN103" s="78">
        <f>A126236726L_Latest</f>
        <v>3.415</v>
      </c>
      <c r="AO103" s="78">
        <f>A126237158V_Latest</f>
        <v>3.415</v>
      </c>
      <c r="AP103" s="78">
        <f>A126236798X_Latest</f>
        <v>1.044</v>
      </c>
      <c r="AQ103" s="78">
        <f>A126237302A_Latest</f>
        <v>0.23100000000000001</v>
      </c>
      <c r="AR103" s="78">
        <f>A126236870F_Latest</f>
        <v>0.308</v>
      </c>
      <c r="AS103" s="78">
        <f>A126237014J_Latest</f>
        <v>0.48799999999999999</v>
      </c>
      <c r="AT103" s="78">
        <f>A126236654L_Latest</f>
        <v>1.345</v>
      </c>
      <c r="AU103" s="78">
        <f>A126237374L_Latest</f>
        <v>1.345</v>
      </c>
      <c r="AV103" s="78">
        <f>A126237086V_Latest</f>
        <v>0</v>
      </c>
      <c r="AW103" s="78">
        <f>A126232766J_Latest</f>
        <v>6.2560000000000002</v>
      </c>
      <c r="AX103" s="78">
        <f>A126233198R_Latest</f>
        <v>5.9960000000000004</v>
      </c>
      <c r="AY103" s="78">
        <f>A126232838J_Latest</f>
        <v>1.3220000000000001</v>
      </c>
      <c r="AZ103" s="78">
        <f>A126233342W_Latest</f>
        <v>0</v>
      </c>
      <c r="BA103" s="78">
        <f>A126232910R_Latest</f>
        <v>0</v>
      </c>
      <c r="BB103" s="78">
        <f>A126233054C_Latest</f>
        <v>1.373</v>
      </c>
      <c r="BC103" s="78">
        <f>A126232694J_Latest</f>
        <v>3.5609999999999999</v>
      </c>
      <c r="BD103" s="78">
        <f>A126233414W_Latest</f>
        <v>3.3010000000000002</v>
      </c>
      <c r="BE103" s="78">
        <f>A126233126C_Latest</f>
        <v>0.26</v>
      </c>
      <c r="BF103" s="78">
        <f>A126233558J_Latest</f>
        <v>0.59799999999999998</v>
      </c>
      <c r="BG103" s="78">
        <f>A126233990V_Latest</f>
        <v>0.53100000000000003</v>
      </c>
      <c r="BH103" s="78">
        <f>A126233630R_Latest</f>
        <v>0</v>
      </c>
      <c r="BI103" s="78">
        <f>A126234134W_Latest</f>
        <v>0</v>
      </c>
      <c r="BJ103" s="78">
        <f>A126233702R_Latest</f>
        <v>0</v>
      </c>
      <c r="BK103" s="78">
        <f>A126233846A_Latest</f>
        <v>0.14399999999999999</v>
      </c>
      <c r="BL103" s="78">
        <f>A126233486J_Latest</f>
        <v>0.45400000000000001</v>
      </c>
      <c r="BM103" s="78">
        <f>A126234206W_Latest</f>
        <v>0.38700000000000001</v>
      </c>
      <c r="BN103" s="78">
        <f>A126233918A_Latest</f>
        <v>6.7000000000000004E-2</v>
      </c>
      <c r="BO103" s="78">
        <f>A126234350R_Latest</f>
        <v>0.70299999999999996</v>
      </c>
      <c r="BP103" s="78">
        <f>A126234782V_Latest</f>
        <v>0.52700000000000002</v>
      </c>
      <c r="BQ103" s="78">
        <f>A126234422R_Latest</f>
        <v>0.127</v>
      </c>
      <c r="BR103" s="78">
        <f>A126234926V_Latest</f>
        <v>0</v>
      </c>
      <c r="BS103" s="78">
        <f>A126234494A_Latest</f>
        <v>0</v>
      </c>
      <c r="BT103" s="78">
        <f>A126234638A_Latest</f>
        <v>0</v>
      </c>
      <c r="BU103" s="78">
        <f>A126234278J_Latest</f>
        <v>0.57599999999999996</v>
      </c>
      <c r="BV103" s="78">
        <f>A126234998F_Latest</f>
        <v>0.4</v>
      </c>
      <c r="BW103" s="78">
        <f>A126234710J_Latest</f>
        <v>0.17599999999999999</v>
      </c>
      <c r="BX103" s="78">
        <f>A126231182K_Latest</f>
        <v>0</v>
      </c>
      <c r="BY103" s="78">
        <f>A126231614C_Latest</f>
        <v>0</v>
      </c>
      <c r="BZ103" s="78">
        <f>A126231254K_Latest</f>
        <v>0</v>
      </c>
      <c r="CA103" s="78">
        <f>A126231758R_Latest</f>
        <v>0</v>
      </c>
      <c r="CB103" s="78">
        <f>A126231326K_Latest</f>
        <v>0</v>
      </c>
      <c r="CC103" s="78">
        <f>A126231470C_Latest</f>
        <v>0</v>
      </c>
      <c r="CD103" s="78">
        <f>A126231110X_Latest</f>
        <v>0</v>
      </c>
      <c r="CE103" s="78">
        <f>A126231830W_Latest</f>
        <v>0</v>
      </c>
      <c r="CF103" s="78">
        <f>A126231542C_Latest</f>
        <v>0</v>
      </c>
      <c r="CG103" s="78"/>
      <c r="CH103" s="78"/>
      <c r="CI103" s="78"/>
      <c r="CJ103" s="78"/>
      <c r="CK103" s="78"/>
      <c r="CL103" s="78"/>
      <c r="CM103" s="78"/>
      <c r="CN103" s="78"/>
      <c r="CO103" s="78"/>
    </row>
    <row r="104" spans="1:93" hidden="1">
      <c r="A104" s="52"/>
      <c r="B104" s="56" t="s">
        <v>4913</v>
      </c>
      <c r="C104" s="65">
        <v>5</v>
      </c>
      <c r="D104" s="78">
        <f>A126230354A_Latest</f>
        <v>7.5789999999999997</v>
      </c>
      <c r="E104" s="78">
        <f>A126230786F_Latest</f>
        <v>7.5789999999999997</v>
      </c>
      <c r="F104" s="78">
        <f>A126230426A_Latest</f>
        <v>7.5789999999999997</v>
      </c>
      <c r="G104" s="78">
        <f>A126230930L_Latest</f>
        <v>0</v>
      </c>
      <c r="H104" s="78">
        <f>A126230498L_Latest</f>
        <v>0</v>
      </c>
      <c r="I104" s="78">
        <f>A126230642V_Latest</f>
        <v>0</v>
      </c>
      <c r="J104" s="78">
        <f>A126230282A_Latest</f>
        <v>0</v>
      </c>
      <c r="K104" s="78">
        <f>A126231002R_Latest</f>
        <v>0</v>
      </c>
      <c r="L104" s="78">
        <f>A126230714V_Latest</f>
        <v>0</v>
      </c>
      <c r="M104" s="78">
        <f>A126235106F_Latest</f>
        <v>1.5649999999999999</v>
      </c>
      <c r="N104" s="78">
        <f>A126235538K_Latest</f>
        <v>1.5649999999999999</v>
      </c>
      <c r="O104" s="78">
        <f>A126235178T_Latest</f>
        <v>1.5649999999999999</v>
      </c>
      <c r="P104" s="78">
        <f>A126235682C_Latest</f>
        <v>0</v>
      </c>
      <c r="Q104" s="78">
        <f>A126235250X_Latest</f>
        <v>0</v>
      </c>
      <c r="R104" s="78">
        <f>A126235394K_Latest</f>
        <v>0</v>
      </c>
      <c r="S104" s="78">
        <f>A126235034F_Latest</f>
        <v>0</v>
      </c>
      <c r="T104" s="78">
        <f>A126235754C_Latest</f>
        <v>0</v>
      </c>
      <c r="U104" s="78">
        <f>A126235466K_Latest</f>
        <v>0</v>
      </c>
      <c r="V104" s="78">
        <f>A126231938X_Latest</f>
        <v>0.74</v>
      </c>
      <c r="W104" s="78">
        <f>A126232370L_Latest</f>
        <v>0.74</v>
      </c>
      <c r="X104" s="78">
        <f>A126232010J_Latest</f>
        <v>0.74</v>
      </c>
      <c r="Y104" s="78">
        <f>A126232514L_Latest</f>
        <v>0</v>
      </c>
      <c r="Z104" s="78">
        <f>A126232082V_Latest</f>
        <v>0</v>
      </c>
      <c r="AA104" s="78">
        <f>A126232226V_Latest</f>
        <v>0</v>
      </c>
      <c r="AB104" s="78">
        <f>A126231866X_Latest</f>
        <v>0</v>
      </c>
      <c r="AC104" s="78">
        <f>A126232586X_Latest</f>
        <v>0</v>
      </c>
      <c r="AD104" s="78">
        <f>A126232298F_Latest</f>
        <v>0</v>
      </c>
      <c r="AE104" s="78">
        <f>A126235898R_Latest</f>
        <v>3.2959999999999998</v>
      </c>
      <c r="AF104" s="78">
        <f>A126236330T_Latest</f>
        <v>3.2959999999999998</v>
      </c>
      <c r="AG104" s="78">
        <f>A126235970W_Latest</f>
        <v>3.2959999999999998</v>
      </c>
      <c r="AH104" s="78">
        <f>A126236474C_Latest</f>
        <v>0</v>
      </c>
      <c r="AI104" s="78">
        <f>A126236042X_Latest</f>
        <v>0</v>
      </c>
      <c r="AJ104" s="78">
        <f>A126236186K_Latest</f>
        <v>0</v>
      </c>
      <c r="AK104" s="78">
        <f>A126235826C_Latest</f>
        <v>0</v>
      </c>
      <c r="AL104" s="78">
        <f>A126236546C_Latest</f>
        <v>0</v>
      </c>
      <c r="AM104" s="78">
        <f>A126236258K_Latest</f>
        <v>0</v>
      </c>
      <c r="AN104" s="78">
        <f>A126236690W_Latest</f>
        <v>0.53</v>
      </c>
      <c r="AO104" s="78">
        <f>A126237122T_Latest</f>
        <v>0.53</v>
      </c>
      <c r="AP104" s="78">
        <f>A126236762W_Latest</f>
        <v>0.53</v>
      </c>
      <c r="AQ104" s="78">
        <f>A126237266C_Latest</f>
        <v>0</v>
      </c>
      <c r="AR104" s="78">
        <f>A126236834W_Latest</f>
        <v>0</v>
      </c>
      <c r="AS104" s="78">
        <f>A126236978J_Latest</f>
        <v>0</v>
      </c>
      <c r="AT104" s="78">
        <f>A126236618C_Latest</f>
        <v>0</v>
      </c>
      <c r="AU104" s="78">
        <f>A126237338C_Latest</f>
        <v>0</v>
      </c>
      <c r="AV104" s="78">
        <f>A126237050T_Latest</f>
        <v>0</v>
      </c>
      <c r="AW104" s="78">
        <f>A126232730F_Latest</f>
        <v>1.3220000000000001</v>
      </c>
      <c r="AX104" s="78">
        <f>A126233162L_Latest</f>
        <v>1.3220000000000001</v>
      </c>
      <c r="AY104" s="78">
        <f>A126232802F_Latest</f>
        <v>1.3220000000000001</v>
      </c>
      <c r="AZ104" s="78">
        <f>A126233306L_Latest</f>
        <v>0</v>
      </c>
      <c r="BA104" s="78">
        <f>A126232874T_Latest</f>
        <v>0</v>
      </c>
      <c r="BB104" s="78">
        <f>A126233018V_Latest</f>
        <v>0</v>
      </c>
      <c r="BC104" s="78">
        <f>A126232658X_Latest</f>
        <v>0</v>
      </c>
      <c r="BD104" s="78">
        <f>A126233378X_Latest</f>
        <v>0</v>
      </c>
      <c r="BE104" s="78">
        <f>A126233090L_Latest</f>
        <v>0</v>
      </c>
      <c r="BF104" s="78">
        <f>A126233522F_Latest</f>
        <v>0</v>
      </c>
      <c r="BG104" s="78">
        <f>A126233954K_Latest</f>
        <v>0</v>
      </c>
      <c r="BH104" s="78">
        <f>A126233594T_Latest</f>
        <v>0</v>
      </c>
      <c r="BI104" s="78">
        <f>A126234098X_Latest</f>
        <v>0</v>
      </c>
      <c r="BJ104" s="78">
        <f>A126233666T_Latest</f>
        <v>0</v>
      </c>
      <c r="BK104" s="78">
        <f>A126233810X_Latest</f>
        <v>0</v>
      </c>
      <c r="BL104" s="78">
        <f>A126233450F_Latest</f>
        <v>0</v>
      </c>
      <c r="BM104" s="78">
        <f>A126234170F_Latest</f>
        <v>0</v>
      </c>
      <c r="BN104" s="78">
        <f>A126233882K_Latest</f>
        <v>0</v>
      </c>
      <c r="BO104" s="78">
        <f>A126234314F_Latest</f>
        <v>0.127</v>
      </c>
      <c r="BP104" s="78">
        <f>A126234746K_Latest</f>
        <v>0.127</v>
      </c>
      <c r="BQ104" s="78">
        <f>A126234386T_Latest</f>
        <v>0.127</v>
      </c>
      <c r="BR104" s="78">
        <f>A126234890C_Latest</f>
        <v>0</v>
      </c>
      <c r="BS104" s="78">
        <f>A126234458T_Latest</f>
        <v>0</v>
      </c>
      <c r="BT104" s="78">
        <f>A126234602X_Latest</f>
        <v>0</v>
      </c>
      <c r="BU104" s="78">
        <f>A126234242F_Latest</f>
        <v>0</v>
      </c>
      <c r="BV104" s="78">
        <f>A126234962C_Latest</f>
        <v>0</v>
      </c>
      <c r="BW104" s="78">
        <f>A126234674K_Latest</f>
        <v>0</v>
      </c>
      <c r="BX104" s="78">
        <f>A126231146A_Latest</f>
        <v>0</v>
      </c>
      <c r="BY104" s="78">
        <f>A126231578F_Latest</f>
        <v>0</v>
      </c>
      <c r="BZ104" s="78">
        <f>A126231218A_Latest</f>
        <v>0</v>
      </c>
      <c r="CA104" s="78">
        <f>A126231722L_Latest</f>
        <v>0</v>
      </c>
      <c r="CB104" s="78">
        <f>A126231290V_Latest</f>
        <v>0</v>
      </c>
      <c r="CC104" s="78">
        <f>A126231434V_Latest</f>
        <v>0</v>
      </c>
      <c r="CD104" s="78">
        <f>A126231074A_Latest</f>
        <v>0</v>
      </c>
      <c r="CE104" s="78">
        <f>A126231794X_Latest</f>
        <v>0</v>
      </c>
      <c r="CF104" s="78">
        <f>A126231506V_Latest</f>
        <v>0</v>
      </c>
      <c r="CG104" s="78"/>
      <c r="CH104" s="78"/>
      <c r="CI104" s="78"/>
      <c r="CJ104" s="78"/>
      <c r="CK104" s="78"/>
      <c r="CL104" s="78"/>
      <c r="CM104" s="78"/>
      <c r="CN104" s="78"/>
      <c r="CO104" s="78"/>
    </row>
    <row r="105" spans="1:93" hidden="1">
      <c r="A105" s="52"/>
      <c r="B105" s="56" t="s">
        <v>4914</v>
      </c>
      <c r="C105" s="65">
        <v>6</v>
      </c>
      <c r="D105" s="78">
        <f>A126230358K_Latest</f>
        <v>38.430999999999997</v>
      </c>
      <c r="E105" s="78">
        <f>A126230790W_Latest</f>
        <v>33.203000000000003</v>
      </c>
      <c r="F105" s="78">
        <f>A126230430T_Latest</f>
        <v>0.51400000000000001</v>
      </c>
      <c r="G105" s="78">
        <f>A126230934W_Latest</f>
        <v>1.4</v>
      </c>
      <c r="H105" s="78">
        <f>A126230502T_Latest</f>
        <v>1.782</v>
      </c>
      <c r="I105" s="78">
        <f>A126230646C_Latest</f>
        <v>5.6959999999999997</v>
      </c>
      <c r="J105" s="78">
        <f>A126230286K_Latest</f>
        <v>29.039000000000001</v>
      </c>
      <c r="K105" s="78">
        <f>A126231006X_Latest</f>
        <v>23.811</v>
      </c>
      <c r="L105" s="78">
        <f>A126230718C_Latest</f>
        <v>5.2279999999999998</v>
      </c>
      <c r="M105" s="78">
        <f>A126235110W_Latest</f>
        <v>13.71</v>
      </c>
      <c r="N105" s="78">
        <f>A126235542A_Latest</f>
        <v>12.125</v>
      </c>
      <c r="O105" s="78">
        <f>A126235182J_Latest</f>
        <v>0</v>
      </c>
      <c r="P105" s="78">
        <f>A126235686L_Latest</f>
        <v>0</v>
      </c>
      <c r="Q105" s="78">
        <f>A126235254J_Latest</f>
        <v>0.49099999999999999</v>
      </c>
      <c r="R105" s="78">
        <f>A126235398V_Latest</f>
        <v>2.0139999999999998</v>
      </c>
      <c r="S105" s="78">
        <f>A126235038R_Latest</f>
        <v>11.206</v>
      </c>
      <c r="T105" s="78">
        <f>A126235758L_Latest</f>
        <v>9.6199999999999992</v>
      </c>
      <c r="U105" s="78">
        <f>A126235470A_Latest</f>
        <v>1.5860000000000001</v>
      </c>
      <c r="V105" s="78">
        <f>A126231942R_Latest</f>
        <v>9.43</v>
      </c>
      <c r="W105" s="78">
        <f>A126232374W_Latest</f>
        <v>7.18</v>
      </c>
      <c r="X105" s="78">
        <f>A126232014T_Latest</f>
        <v>0</v>
      </c>
      <c r="Y105" s="78">
        <f>A126232518W_Latest</f>
        <v>1.169</v>
      </c>
      <c r="Z105" s="78">
        <f>A126232086C_Latest</f>
        <v>0</v>
      </c>
      <c r="AA105" s="78">
        <f>A126232230K_Latest</f>
        <v>1.6759999999999999</v>
      </c>
      <c r="AB105" s="78">
        <f>A126231870R_Latest</f>
        <v>6.585</v>
      </c>
      <c r="AC105" s="78">
        <f>A126232590R_Latest</f>
        <v>4.3339999999999996</v>
      </c>
      <c r="AD105" s="78">
        <f>A126232302K_Latest</f>
        <v>2.25</v>
      </c>
      <c r="AE105" s="78">
        <f>A126235902V_Latest</f>
        <v>6.2960000000000003</v>
      </c>
      <c r="AF105" s="78">
        <f>A126236334A_Latest</f>
        <v>5.407</v>
      </c>
      <c r="AG105" s="78">
        <f>A126235974F_Latest</f>
        <v>0</v>
      </c>
      <c r="AH105" s="78">
        <f>A126236478L_Latest</f>
        <v>0</v>
      </c>
      <c r="AI105" s="78">
        <f>A126236046J_Latest</f>
        <v>0.98299999999999998</v>
      </c>
      <c r="AJ105" s="78">
        <f>A126236190A_Latest</f>
        <v>0</v>
      </c>
      <c r="AK105" s="78">
        <f>A126235830V_Latest</f>
        <v>5.3129999999999997</v>
      </c>
      <c r="AL105" s="78">
        <f>A126236550V_Latest</f>
        <v>4.4240000000000004</v>
      </c>
      <c r="AM105" s="78">
        <f>A126236262A_Latest</f>
        <v>0.88900000000000001</v>
      </c>
      <c r="AN105" s="78">
        <f>A126236694F_Latest</f>
        <v>2.8849999999999998</v>
      </c>
      <c r="AO105" s="78">
        <f>A126237126A_Latest</f>
        <v>2.8849999999999998</v>
      </c>
      <c r="AP105" s="78">
        <f>A126236766F_Latest</f>
        <v>0.51400000000000001</v>
      </c>
      <c r="AQ105" s="78">
        <f>A126237270V_Latest</f>
        <v>0.23100000000000001</v>
      </c>
      <c r="AR105" s="78">
        <f>A126236838F_Latest</f>
        <v>0.308</v>
      </c>
      <c r="AS105" s="78">
        <f>A126236982X_Latest</f>
        <v>0.48799999999999999</v>
      </c>
      <c r="AT105" s="78">
        <f>A126236622V_Latest</f>
        <v>1.345</v>
      </c>
      <c r="AU105" s="78">
        <f>A126237342V_Latest</f>
        <v>1.345</v>
      </c>
      <c r="AV105" s="78">
        <f>A126237054A_Latest</f>
        <v>0</v>
      </c>
      <c r="AW105" s="78">
        <f>A126232734R_Latest</f>
        <v>4.9340000000000002</v>
      </c>
      <c r="AX105" s="78">
        <f>A126233166W_Latest</f>
        <v>4.6740000000000004</v>
      </c>
      <c r="AY105" s="78">
        <f>A126232806R_Latest</f>
        <v>0</v>
      </c>
      <c r="AZ105" s="78">
        <f>A126233310C_Latest</f>
        <v>0</v>
      </c>
      <c r="BA105" s="78">
        <f>A126232878A_Latest</f>
        <v>0</v>
      </c>
      <c r="BB105" s="78">
        <f>A126233022K_Latest</f>
        <v>1.373</v>
      </c>
      <c r="BC105" s="78">
        <f>A126232662R_Latest</f>
        <v>3.5609999999999999</v>
      </c>
      <c r="BD105" s="78">
        <f>A126233382R_Latest</f>
        <v>3.3010000000000002</v>
      </c>
      <c r="BE105" s="78">
        <f>A126233094W_Latest</f>
        <v>0.26</v>
      </c>
      <c r="BF105" s="78">
        <f>A126233526R_Latest</f>
        <v>0.59799999999999998</v>
      </c>
      <c r="BG105" s="78">
        <f>A126233958V_Latest</f>
        <v>0.53100000000000003</v>
      </c>
      <c r="BH105" s="78">
        <f>A126233598A_Latest</f>
        <v>0</v>
      </c>
      <c r="BI105" s="78">
        <f>A126234102C_Latest</f>
        <v>0</v>
      </c>
      <c r="BJ105" s="78">
        <f>A126233670J_Latest</f>
        <v>0</v>
      </c>
      <c r="BK105" s="78">
        <f>A126233814J_Latest</f>
        <v>0.14399999999999999</v>
      </c>
      <c r="BL105" s="78">
        <f>A126233454R_Latest</f>
        <v>0.45400000000000001</v>
      </c>
      <c r="BM105" s="78">
        <f>A126234174R_Latest</f>
        <v>0.38700000000000001</v>
      </c>
      <c r="BN105" s="78">
        <f>A126233886V_Latest</f>
        <v>6.7000000000000004E-2</v>
      </c>
      <c r="BO105" s="78">
        <f>A126234318R_Latest</f>
        <v>0.57599999999999996</v>
      </c>
      <c r="BP105" s="78">
        <f>A126234750A_Latest</f>
        <v>0.4</v>
      </c>
      <c r="BQ105" s="78">
        <f>A126234390J_Latest</f>
        <v>0</v>
      </c>
      <c r="BR105" s="78">
        <f>A126234894L_Latest</f>
        <v>0</v>
      </c>
      <c r="BS105" s="78">
        <f>A126234462J_Latest</f>
        <v>0</v>
      </c>
      <c r="BT105" s="78">
        <f>A126234606J_Latest</f>
        <v>0</v>
      </c>
      <c r="BU105" s="78">
        <f>A126234246R_Latest</f>
        <v>0.57599999999999996</v>
      </c>
      <c r="BV105" s="78">
        <f>A126234966L_Latest</f>
        <v>0.4</v>
      </c>
      <c r="BW105" s="78">
        <f>A126234678V_Latest</f>
        <v>0.17599999999999999</v>
      </c>
      <c r="BX105" s="78">
        <f>A126231150T_Latest</f>
        <v>0</v>
      </c>
      <c r="BY105" s="78">
        <f>A126231582W_Latest</f>
        <v>0</v>
      </c>
      <c r="BZ105" s="78">
        <f>A126231222T_Latest</f>
        <v>0</v>
      </c>
      <c r="CA105" s="78">
        <f>A126231726W_Latest</f>
        <v>0</v>
      </c>
      <c r="CB105" s="78">
        <f>A126231294C_Latest</f>
        <v>0</v>
      </c>
      <c r="CC105" s="78">
        <f>A126231438C_Latest</f>
        <v>0</v>
      </c>
      <c r="CD105" s="78">
        <f>A126231078K_Latest</f>
        <v>0</v>
      </c>
      <c r="CE105" s="78">
        <f>A126231798J_Latest</f>
        <v>0</v>
      </c>
      <c r="CF105" s="78">
        <f>A126231510K_Latest</f>
        <v>0</v>
      </c>
      <c r="CG105" s="78"/>
      <c r="CH105" s="78"/>
      <c r="CI105" s="78"/>
      <c r="CJ105" s="78"/>
      <c r="CK105" s="78"/>
      <c r="CL105" s="78"/>
      <c r="CM105" s="78"/>
      <c r="CN105" s="78"/>
      <c r="CO105" s="78"/>
    </row>
    <row r="106" spans="1:93" s="81" customFormat="1" hidden="1">
      <c r="A106" s="52"/>
      <c r="B106" s="55" t="s">
        <v>4915</v>
      </c>
      <c r="C106" s="79">
        <v>7</v>
      </c>
      <c r="D106" s="78">
        <f>A126230374K_Latest</f>
        <v>102.544</v>
      </c>
      <c r="E106" s="78">
        <f>A126230806C_Latest</f>
        <v>102.246</v>
      </c>
      <c r="F106" s="78">
        <f>A126230446K_Latest</f>
        <v>53.119</v>
      </c>
      <c r="G106" s="78">
        <f>A126230950W_Latest</f>
        <v>26.721</v>
      </c>
      <c r="H106" s="78">
        <f>A126230518K_Latest</f>
        <v>12.648999999999999</v>
      </c>
      <c r="I106" s="78">
        <f>A126230662C_Latest</f>
        <v>6.077</v>
      </c>
      <c r="J106" s="78">
        <f>A126230302X_Latest</f>
        <v>3.9780000000000002</v>
      </c>
      <c r="K106" s="78">
        <f>A126231022X_Latest</f>
        <v>3.68</v>
      </c>
      <c r="L106" s="78">
        <f>A126230734C_Latest</f>
        <v>0.29799999999999999</v>
      </c>
      <c r="M106" s="78">
        <f>A126235126R_Latest</f>
        <v>26.902000000000001</v>
      </c>
      <c r="N106" s="78">
        <f>A126235558V_Latest</f>
        <v>26.902000000000001</v>
      </c>
      <c r="O106" s="78">
        <f>A126235198A_Latest</f>
        <v>15.042999999999999</v>
      </c>
      <c r="P106" s="78">
        <f>A126235702A_Latest</f>
        <v>6.5030000000000001</v>
      </c>
      <c r="Q106" s="78">
        <f>A126235270J_Latest</f>
        <v>3.8839999999999999</v>
      </c>
      <c r="R106" s="78">
        <f>A126235414J_Latest</f>
        <v>1.472</v>
      </c>
      <c r="S106" s="78">
        <f>A126235054R_Latest</f>
        <v>0</v>
      </c>
      <c r="T106" s="78">
        <f>A126235774L_Latest</f>
        <v>0</v>
      </c>
      <c r="U106" s="78">
        <f>A126235486V_Latest</f>
        <v>0</v>
      </c>
      <c r="V106" s="78">
        <f>A126231958J_Latest</f>
        <v>34.677999999999997</v>
      </c>
      <c r="W106" s="78">
        <f>A126232390W_Latest</f>
        <v>34.677999999999997</v>
      </c>
      <c r="X106" s="78">
        <f>A126232030T_Latest</f>
        <v>15.808999999999999</v>
      </c>
      <c r="Y106" s="78">
        <f>A126232534W_Latest</f>
        <v>11.486000000000001</v>
      </c>
      <c r="Z106" s="78">
        <f>A126232102T_Latest</f>
        <v>4.5510000000000002</v>
      </c>
      <c r="AA106" s="78">
        <f>A126232246C_Latest</f>
        <v>1.093</v>
      </c>
      <c r="AB106" s="78">
        <f>A126231886J_Latest</f>
        <v>1.738</v>
      </c>
      <c r="AC106" s="78">
        <f>A126232606W_Latest</f>
        <v>1.738</v>
      </c>
      <c r="AD106" s="78">
        <f>A126232318C_Latest</f>
        <v>0</v>
      </c>
      <c r="AE106" s="78">
        <f>A126235918L_Latest</f>
        <v>18.471</v>
      </c>
      <c r="AF106" s="78">
        <f>A126236350A_Latest</f>
        <v>18.471</v>
      </c>
      <c r="AG106" s="78">
        <f>A126235990F_Latest</f>
        <v>9.2520000000000007</v>
      </c>
      <c r="AH106" s="78">
        <f>A126236494L_Latest</f>
        <v>5.1660000000000004</v>
      </c>
      <c r="AI106" s="78">
        <f>A126236062J_Latest</f>
        <v>1.647</v>
      </c>
      <c r="AJ106" s="78">
        <f>A126236206J_Latest</f>
        <v>1.383</v>
      </c>
      <c r="AK106" s="78">
        <f>A126235846L_Latest</f>
        <v>1.022</v>
      </c>
      <c r="AL106" s="78">
        <f>A126236566L_Latest</f>
        <v>1.022</v>
      </c>
      <c r="AM106" s="78">
        <f>A126236278V_Latest</f>
        <v>0</v>
      </c>
      <c r="AN106" s="78">
        <f>A126236710V_Latest</f>
        <v>6.1559999999999997</v>
      </c>
      <c r="AO106" s="78">
        <f>A126237142A_Latest</f>
        <v>6.1559999999999997</v>
      </c>
      <c r="AP106" s="78">
        <f>A126236782F_Latest</f>
        <v>3.5110000000000001</v>
      </c>
      <c r="AQ106" s="78">
        <f>A126237286L_Latest</f>
        <v>0.98799999999999999</v>
      </c>
      <c r="AR106" s="78">
        <f>A126236854F_Latest</f>
        <v>0.56100000000000005</v>
      </c>
      <c r="AS106" s="78">
        <f>A126236998T_Latest</f>
        <v>0.70499999999999996</v>
      </c>
      <c r="AT106" s="78">
        <f>A126236638L_Latest</f>
        <v>0.39200000000000002</v>
      </c>
      <c r="AU106" s="78">
        <f>A126237358L_Latest</f>
        <v>0.39200000000000002</v>
      </c>
      <c r="AV106" s="78">
        <f>A126237070A_Latest</f>
        <v>0</v>
      </c>
      <c r="AW106" s="78">
        <f>A126232750R_Latest</f>
        <v>13.936</v>
      </c>
      <c r="AX106" s="78">
        <f>A126233182W_Latest</f>
        <v>13.638</v>
      </c>
      <c r="AY106" s="78">
        <f>A126232822R_Latest</f>
        <v>7.9429999999999996</v>
      </c>
      <c r="AZ106" s="78">
        <f>A126233326W_Latest</f>
        <v>2.29</v>
      </c>
      <c r="BA106" s="78">
        <f>A126232894A_Latest</f>
        <v>1.63</v>
      </c>
      <c r="BB106" s="78">
        <f>A126233038C_Latest</f>
        <v>1.365</v>
      </c>
      <c r="BC106" s="78">
        <f>A126232678J_Latest</f>
        <v>0.70699999999999996</v>
      </c>
      <c r="BD106" s="78">
        <f>A126233398J_Latest</f>
        <v>0.40899999999999997</v>
      </c>
      <c r="BE106" s="78">
        <f>A126233110K_Latest</f>
        <v>0.29799999999999999</v>
      </c>
      <c r="BF106" s="78">
        <f>A126233542R_Latest</f>
        <v>0.89300000000000002</v>
      </c>
      <c r="BG106" s="78">
        <f>A126233974V_Latest</f>
        <v>0.89300000000000002</v>
      </c>
      <c r="BH106" s="78">
        <f>A126233614R_Latest</f>
        <v>0.58399999999999996</v>
      </c>
      <c r="BI106" s="78">
        <f>A126234118W_Latest</f>
        <v>9.4E-2</v>
      </c>
      <c r="BJ106" s="78">
        <f>A126233686A_Latest</f>
        <v>9.7000000000000003E-2</v>
      </c>
      <c r="BK106" s="78">
        <f>A126233830J_Latest</f>
        <v>0</v>
      </c>
      <c r="BL106" s="78">
        <f>A126233470R_Latest</f>
        <v>0.11799999999999999</v>
      </c>
      <c r="BM106" s="78">
        <f>A126234190R_Latest</f>
        <v>0.11799999999999999</v>
      </c>
      <c r="BN106" s="78">
        <f>A126233902J_Latest</f>
        <v>0</v>
      </c>
      <c r="BO106" s="78">
        <f>A126234334R_Latest</f>
        <v>0.51600000000000001</v>
      </c>
      <c r="BP106" s="78">
        <f>A126234766V_Latest</f>
        <v>0.51600000000000001</v>
      </c>
      <c r="BQ106" s="78">
        <f>A126234406R_Latest</f>
        <v>0.26300000000000001</v>
      </c>
      <c r="BR106" s="78">
        <f>A126234910A_Latest</f>
        <v>0.193</v>
      </c>
      <c r="BS106" s="78">
        <f>A126234478A_Latest</f>
        <v>0</v>
      </c>
      <c r="BT106" s="78">
        <f>A126234622J_Latest</f>
        <v>0.06</v>
      </c>
      <c r="BU106" s="78">
        <f>A126234262R_Latest</f>
        <v>0</v>
      </c>
      <c r="BV106" s="78">
        <f>A126234982L_Latest</f>
        <v>0</v>
      </c>
      <c r="BW106" s="78">
        <f>A126234694V_Latest</f>
        <v>0</v>
      </c>
      <c r="BX106" s="78">
        <f>A126231166K_Latest</f>
        <v>0.99299999999999999</v>
      </c>
      <c r="BY106" s="78">
        <f>A126231598R_Latest</f>
        <v>0.99299999999999999</v>
      </c>
      <c r="BZ106" s="78">
        <f>A126231238K_Latest</f>
        <v>0.71499999999999997</v>
      </c>
      <c r="CA106" s="78">
        <f>A126231742W_Latest</f>
        <v>0</v>
      </c>
      <c r="CB106" s="78">
        <f>A126231310T_Latest</f>
        <v>0.27800000000000002</v>
      </c>
      <c r="CC106" s="78">
        <f>A126231454C_Latest</f>
        <v>0</v>
      </c>
      <c r="CD106" s="78">
        <f>A126231094K_Latest</f>
        <v>0</v>
      </c>
      <c r="CE106" s="78">
        <f>A126231814W_Latest</f>
        <v>0</v>
      </c>
      <c r="CF106" s="78">
        <f>A126231526C_Latest</f>
        <v>0</v>
      </c>
      <c r="CG106" s="80"/>
      <c r="CH106" s="80"/>
      <c r="CI106" s="80"/>
      <c r="CJ106" s="80"/>
      <c r="CK106" s="80"/>
      <c r="CL106" s="80"/>
      <c r="CM106" s="80"/>
      <c r="CN106" s="80"/>
      <c r="CO106" s="80"/>
    </row>
    <row r="107" spans="1:93" s="81" customFormat="1" hidden="1">
      <c r="A107" s="52"/>
      <c r="B107" s="55" t="s">
        <v>4916</v>
      </c>
      <c r="C107" s="79">
        <v>8</v>
      </c>
      <c r="D107" s="78">
        <f>A126230342T_Latest</f>
        <v>37.107999999999997</v>
      </c>
      <c r="E107" s="78">
        <f>A126230774W_Latest</f>
        <v>36.343000000000004</v>
      </c>
      <c r="F107" s="78">
        <f>A126230414T_Latest</f>
        <v>11.952</v>
      </c>
      <c r="G107" s="78">
        <f>A126230918W_Latest</f>
        <v>7.5720000000000001</v>
      </c>
      <c r="H107" s="78">
        <f>A126230486C_Latest</f>
        <v>6.3390000000000004</v>
      </c>
      <c r="I107" s="78">
        <f>A126230630K_Latest</f>
        <v>6.3289999999999997</v>
      </c>
      <c r="J107" s="78">
        <f>A126230270T_Latest</f>
        <v>4.9169999999999998</v>
      </c>
      <c r="K107" s="78">
        <f>A126230990R_Latest</f>
        <v>4.1520000000000001</v>
      </c>
      <c r="L107" s="78">
        <f>A126230702K_Latest</f>
        <v>0.76500000000000001</v>
      </c>
      <c r="M107" s="78">
        <f>A126235094J_Latest</f>
        <v>13.069000000000001</v>
      </c>
      <c r="N107" s="78">
        <f>A126235526A_Latest</f>
        <v>12.519</v>
      </c>
      <c r="O107" s="78">
        <f>A126235166J_Latest</f>
        <v>3.1869999999999998</v>
      </c>
      <c r="P107" s="78">
        <f>A126235670V_Latest</f>
        <v>2.7170000000000001</v>
      </c>
      <c r="Q107" s="78">
        <f>A126235238J_Latest</f>
        <v>1.7809999999999999</v>
      </c>
      <c r="R107" s="78">
        <f>A126235382A_Latest</f>
        <v>2.2330000000000001</v>
      </c>
      <c r="S107" s="78">
        <f>A126235022W_Latest</f>
        <v>3.1509999999999998</v>
      </c>
      <c r="T107" s="78">
        <f>A126235742V_Latest</f>
        <v>2.601</v>
      </c>
      <c r="U107" s="78">
        <f>A126235454A_Latest</f>
        <v>0.55000000000000004</v>
      </c>
      <c r="V107" s="78">
        <f>A126231926R_Latest</f>
        <v>9.1980000000000004</v>
      </c>
      <c r="W107" s="78">
        <f>A126232358W_Latest</f>
        <v>9.1980000000000004</v>
      </c>
      <c r="X107" s="78">
        <f>A126231998A_Latest</f>
        <v>3.673</v>
      </c>
      <c r="Y107" s="78">
        <f>A126232502C_Latest</f>
        <v>3.1379999999999999</v>
      </c>
      <c r="Z107" s="78">
        <f>A126232070K_Latest</f>
        <v>0</v>
      </c>
      <c r="AA107" s="78">
        <f>A126232214K_Latest</f>
        <v>1.9419999999999999</v>
      </c>
      <c r="AB107" s="78">
        <f>A126231854R_Latest</f>
        <v>0.44500000000000001</v>
      </c>
      <c r="AC107" s="78">
        <f>A126232574R_Latest</f>
        <v>0.44500000000000001</v>
      </c>
      <c r="AD107" s="78">
        <f>A126232286W_Latest</f>
        <v>0</v>
      </c>
      <c r="AE107" s="78">
        <f>A126235886F_Latest</f>
        <v>7.1289999999999996</v>
      </c>
      <c r="AF107" s="78">
        <f>A126236318A_Latest</f>
        <v>7.1289999999999996</v>
      </c>
      <c r="AG107" s="78">
        <f>A126235958F_Latest</f>
        <v>3.0609999999999999</v>
      </c>
      <c r="AH107" s="78">
        <f>A126236462V_Latest</f>
        <v>1.141</v>
      </c>
      <c r="AI107" s="78">
        <f>A126236030R_Latest</f>
        <v>2.4540000000000002</v>
      </c>
      <c r="AJ107" s="78">
        <f>A126236174A_Latest</f>
        <v>0.47299999999999998</v>
      </c>
      <c r="AK107" s="78">
        <f>A126235814V_Latest</f>
        <v>0</v>
      </c>
      <c r="AL107" s="78">
        <f>A126236534V_Latest</f>
        <v>0</v>
      </c>
      <c r="AM107" s="78">
        <f>A126236246A_Latest</f>
        <v>0</v>
      </c>
      <c r="AN107" s="78">
        <f>A126236678F_Latest</f>
        <v>4.3010000000000002</v>
      </c>
      <c r="AO107" s="78">
        <f>A126237110J_Latest</f>
        <v>4.0869999999999997</v>
      </c>
      <c r="AP107" s="78">
        <f>A126236750L_Latest</f>
        <v>1.2490000000000001</v>
      </c>
      <c r="AQ107" s="78">
        <f>A126237254V_Latest</f>
        <v>0.27400000000000002</v>
      </c>
      <c r="AR107" s="78">
        <f>A126236822L_Latest</f>
        <v>1.0569999999999999</v>
      </c>
      <c r="AS107" s="78">
        <f>A126236966X_Latest</f>
        <v>1.2929999999999999</v>
      </c>
      <c r="AT107" s="78">
        <f>A126236606V_Latest</f>
        <v>0.42799999999999999</v>
      </c>
      <c r="AU107" s="78">
        <f>A126237326V_Latest</f>
        <v>0.214</v>
      </c>
      <c r="AV107" s="78">
        <f>A126237038A_Latest</f>
        <v>0.215</v>
      </c>
      <c r="AW107" s="78">
        <f>A126232718R_Latest</f>
        <v>1.7569999999999999</v>
      </c>
      <c r="AX107" s="78">
        <f>A126233150C_Latest</f>
        <v>1.7569999999999999</v>
      </c>
      <c r="AY107" s="78">
        <f>A126232790J_Latest</f>
        <v>0.308</v>
      </c>
      <c r="AZ107" s="78">
        <f>A126233294R_Latest</f>
        <v>0</v>
      </c>
      <c r="BA107" s="78">
        <f>A126232862J_Latest</f>
        <v>0.92400000000000004</v>
      </c>
      <c r="BB107" s="78">
        <f>A126233006K_Latest</f>
        <v>0.16</v>
      </c>
      <c r="BC107" s="78">
        <f>A126232646R_Latest</f>
        <v>0.36499999999999999</v>
      </c>
      <c r="BD107" s="78">
        <f>A126233366R_Latest</f>
        <v>0.36499999999999999</v>
      </c>
      <c r="BE107" s="78">
        <f>A126233078W_Latest</f>
        <v>0</v>
      </c>
      <c r="BF107" s="78">
        <f>A126233510W_Latest</f>
        <v>1.171</v>
      </c>
      <c r="BG107" s="78">
        <f>A126233942A_Latest</f>
        <v>1.171</v>
      </c>
      <c r="BH107" s="78">
        <f>A126233582J_Latest</f>
        <v>0.23</v>
      </c>
      <c r="BI107" s="78">
        <f>A126234086R_Latest</f>
        <v>0.30199999999999999</v>
      </c>
      <c r="BJ107" s="78">
        <f>A126233654J_Latest</f>
        <v>0.124</v>
      </c>
      <c r="BK107" s="78">
        <f>A126233798V_Latest</f>
        <v>0.22700000000000001</v>
      </c>
      <c r="BL107" s="78">
        <f>A126233438R_Latest</f>
        <v>0.28899999999999998</v>
      </c>
      <c r="BM107" s="78">
        <f>A126234158R_Latest</f>
        <v>0.28899999999999998</v>
      </c>
      <c r="BN107" s="78">
        <f>A126233870A_Latest</f>
        <v>0</v>
      </c>
      <c r="BO107" s="78">
        <f>A126234302W_Latest</f>
        <v>0.23899999999999999</v>
      </c>
      <c r="BP107" s="78">
        <f>A126234734A_Latest</f>
        <v>0.23899999999999999</v>
      </c>
      <c r="BQ107" s="78">
        <f>A126234374J_Latest</f>
        <v>0</v>
      </c>
      <c r="BR107" s="78">
        <f>A126234878L_Latest</f>
        <v>0</v>
      </c>
      <c r="BS107" s="78">
        <f>A126234446J_Latest</f>
        <v>0</v>
      </c>
      <c r="BT107" s="78">
        <f>A126234590A_Latest</f>
        <v>0</v>
      </c>
      <c r="BU107" s="78">
        <f>A126234230W_Latest</f>
        <v>0.23899999999999999</v>
      </c>
      <c r="BV107" s="78">
        <f>A126234950V_Latest</f>
        <v>0.23899999999999999</v>
      </c>
      <c r="BW107" s="78">
        <f>A126234662A_Latest</f>
        <v>0</v>
      </c>
      <c r="BX107" s="78">
        <f>A126231134T_Latest</f>
        <v>0.24399999999999999</v>
      </c>
      <c r="BY107" s="78">
        <f>A126231566W_Latest</f>
        <v>0.24399999999999999</v>
      </c>
      <c r="BZ107" s="78">
        <f>A126231206T_Latest</f>
        <v>0.24399999999999999</v>
      </c>
      <c r="CA107" s="78">
        <f>A126231710C_Latest</f>
        <v>0</v>
      </c>
      <c r="CB107" s="78">
        <f>A126231278C_Latest</f>
        <v>0</v>
      </c>
      <c r="CC107" s="78">
        <f>A126231422K_Latest</f>
        <v>0</v>
      </c>
      <c r="CD107" s="78">
        <f>A126231062T_Latest</f>
        <v>0</v>
      </c>
      <c r="CE107" s="78">
        <f>A126231782R_Latest</f>
        <v>0</v>
      </c>
      <c r="CF107" s="78">
        <f>A126231494W_Latest</f>
        <v>0</v>
      </c>
      <c r="CG107" s="80"/>
      <c r="CH107" s="80"/>
      <c r="CI107" s="80"/>
      <c r="CJ107" s="80"/>
      <c r="CK107" s="80"/>
      <c r="CL107" s="80"/>
      <c r="CM107" s="80"/>
      <c r="CN107" s="80"/>
      <c r="CO107" s="80"/>
    </row>
    <row r="108" spans="1:93" hidden="1">
      <c r="A108" s="52"/>
      <c r="B108" s="55" t="s">
        <v>4917</v>
      </c>
      <c r="C108" s="65">
        <v>9</v>
      </c>
      <c r="D108" s="78">
        <f>A126230394V_Latest</f>
        <v>69.525000000000006</v>
      </c>
      <c r="E108" s="78">
        <f>A126230826L_Latest</f>
        <v>67.960999999999999</v>
      </c>
      <c r="F108" s="78">
        <f>A126230466V_Latest</f>
        <v>15.420999999999999</v>
      </c>
      <c r="G108" s="78">
        <f>A126230970F_Latest</f>
        <v>15.204000000000001</v>
      </c>
      <c r="H108" s="78">
        <f>A126230538V_Latest</f>
        <v>9.7929999999999993</v>
      </c>
      <c r="I108" s="78">
        <f>A126230682L_Latest</f>
        <v>14.225</v>
      </c>
      <c r="J108" s="78">
        <f>A126230322J_Latest</f>
        <v>14.882999999999999</v>
      </c>
      <c r="K108" s="78">
        <f>A126231042J_Latest</f>
        <v>13.319000000000001</v>
      </c>
      <c r="L108" s="78">
        <f>A126230754L_Latest</f>
        <v>1.5640000000000001</v>
      </c>
      <c r="M108" s="78">
        <f>A126235146X_Latest</f>
        <v>26.273</v>
      </c>
      <c r="N108" s="78">
        <f>A126235578C_Latest</f>
        <v>26.273</v>
      </c>
      <c r="O108" s="78">
        <f>A126235218X_Latest</f>
        <v>3.1440000000000001</v>
      </c>
      <c r="P108" s="78">
        <f>A126235722K_Latest</f>
        <v>6.3369999999999997</v>
      </c>
      <c r="Q108" s="78">
        <f>A126235290T_Latest</f>
        <v>4.8170000000000002</v>
      </c>
      <c r="R108" s="78">
        <f>A126235434T_Latest</f>
        <v>6.4619999999999997</v>
      </c>
      <c r="S108" s="78">
        <f>A126235074X_Latest</f>
        <v>5.5140000000000002</v>
      </c>
      <c r="T108" s="78">
        <f>A126235794W_Latest</f>
        <v>5.5140000000000002</v>
      </c>
      <c r="U108" s="78">
        <f>A126235506T_Latest</f>
        <v>0</v>
      </c>
      <c r="V108" s="78">
        <f>A126231978T_Latest</f>
        <v>16.983000000000001</v>
      </c>
      <c r="W108" s="78">
        <f>A126232410V_Latest</f>
        <v>16.545000000000002</v>
      </c>
      <c r="X108" s="78">
        <f>A126232050A_Latest</f>
        <v>7.1239999999999997</v>
      </c>
      <c r="Y108" s="78">
        <f>A126232554F_Latest</f>
        <v>2.4340000000000002</v>
      </c>
      <c r="Z108" s="78">
        <f>A126232122A_Latest</f>
        <v>1.8340000000000001</v>
      </c>
      <c r="AA108" s="78">
        <f>A126232266L_Latest</f>
        <v>2.0350000000000001</v>
      </c>
      <c r="AB108" s="78">
        <f>A126231906F_Latest</f>
        <v>3.5550000000000002</v>
      </c>
      <c r="AC108" s="78">
        <f>A126232626F_Latest</f>
        <v>3.117</v>
      </c>
      <c r="AD108" s="78">
        <f>A126232338L_Latest</f>
        <v>0.438</v>
      </c>
      <c r="AE108" s="78">
        <f>A126235938W_Latest</f>
        <v>12.965</v>
      </c>
      <c r="AF108" s="78">
        <f>A126236370K_Latest</f>
        <v>12.044</v>
      </c>
      <c r="AG108" s="78">
        <f>A126236010F_Latest</f>
        <v>0.69299999999999995</v>
      </c>
      <c r="AH108" s="78">
        <f>A126236514K_Latest</f>
        <v>4.4880000000000004</v>
      </c>
      <c r="AI108" s="78">
        <f>A126236082T_Latest</f>
        <v>2.1320000000000001</v>
      </c>
      <c r="AJ108" s="78">
        <f>A126236226T_Latest</f>
        <v>3.4129999999999998</v>
      </c>
      <c r="AK108" s="78">
        <f>A126235866W_Latest</f>
        <v>2.2389999999999999</v>
      </c>
      <c r="AL108" s="78">
        <f>A126236586W_Latest</f>
        <v>1.319</v>
      </c>
      <c r="AM108" s="78">
        <f>A126236298C_Latest</f>
        <v>0.92</v>
      </c>
      <c r="AN108" s="78">
        <f>A126236730C_Latest</f>
        <v>2.9849999999999999</v>
      </c>
      <c r="AO108" s="78">
        <f>A126237162K_Latest</f>
        <v>2.9849999999999999</v>
      </c>
      <c r="AP108" s="78">
        <f>A126236802C_Latest</f>
        <v>1.4490000000000001</v>
      </c>
      <c r="AQ108" s="78">
        <f>A126237306K_Latest</f>
        <v>0</v>
      </c>
      <c r="AR108" s="78">
        <f>A126236874R_Latest</f>
        <v>0.23300000000000001</v>
      </c>
      <c r="AS108" s="78">
        <f>A126237018T_Latest</f>
        <v>0.44800000000000001</v>
      </c>
      <c r="AT108" s="78">
        <f>A126236658W_Latest</f>
        <v>0.85499999999999998</v>
      </c>
      <c r="AU108" s="78">
        <f>A126237378W_Latest</f>
        <v>0.85499999999999998</v>
      </c>
      <c r="AV108" s="78">
        <f>A126237090K_Latest</f>
        <v>0</v>
      </c>
      <c r="AW108" s="78">
        <f>A126232770X_Latest</f>
        <v>7.5869999999999997</v>
      </c>
      <c r="AX108" s="78">
        <f>A126233202V_Latest</f>
        <v>7.5869999999999997</v>
      </c>
      <c r="AY108" s="78">
        <f>A126232842X_Latest</f>
        <v>2.4319999999999999</v>
      </c>
      <c r="AZ108" s="78">
        <f>A126233346F_Latest</f>
        <v>1.6359999999999999</v>
      </c>
      <c r="BA108" s="78">
        <f>A126232914X_Latest</f>
        <v>0.31</v>
      </c>
      <c r="BB108" s="78">
        <f>A126233058L_Latest</f>
        <v>1.1579999999999999</v>
      </c>
      <c r="BC108" s="78">
        <f>A126232698T_Latest</f>
        <v>2.0510000000000002</v>
      </c>
      <c r="BD108" s="78">
        <f>A126233418F_Latest</f>
        <v>2.0510000000000002</v>
      </c>
      <c r="BE108" s="78">
        <f>A126233130V_Latest</f>
        <v>0</v>
      </c>
      <c r="BF108" s="78">
        <f>A126233562X_Latest</f>
        <v>1.2849999999999999</v>
      </c>
      <c r="BG108" s="78">
        <f>A126233994C_Latest</f>
        <v>1.1759999999999999</v>
      </c>
      <c r="BH108" s="78">
        <f>A126233634X_Latest</f>
        <v>0.28100000000000003</v>
      </c>
      <c r="BI108" s="78">
        <f>A126234138F_Latest</f>
        <v>0</v>
      </c>
      <c r="BJ108" s="78">
        <f>A126233706X_Latest</f>
        <v>0.26800000000000002</v>
      </c>
      <c r="BK108" s="78">
        <f>A126233850T_Latest</f>
        <v>0.374</v>
      </c>
      <c r="BL108" s="78">
        <f>A126233490X_Latest</f>
        <v>0.36199999999999999</v>
      </c>
      <c r="BM108" s="78">
        <f>A126234210L_Latest</f>
        <v>0.252</v>
      </c>
      <c r="BN108" s="78">
        <f>A126233922T_Latest</f>
        <v>0.109</v>
      </c>
      <c r="BO108" s="78">
        <f>A126234354X_Latest</f>
        <v>0.13700000000000001</v>
      </c>
      <c r="BP108" s="78">
        <f>A126234786C_Latest</f>
        <v>0.13700000000000001</v>
      </c>
      <c r="BQ108" s="78">
        <f>A126234426X_Latest</f>
        <v>0</v>
      </c>
      <c r="BR108" s="78">
        <f>A126234930K_Latest</f>
        <v>0</v>
      </c>
      <c r="BS108" s="78">
        <f>A126234498K_Latest</f>
        <v>6.9000000000000006E-2</v>
      </c>
      <c r="BT108" s="78">
        <f>A126234642T_Latest</f>
        <v>0</v>
      </c>
      <c r="BU108" s="78">
        <f>A126234282X_Latest</f>
        <v>6.7000000000000004E-2</v>
      </c>
      <c r="BV108" s="78">
        <f>A126235002L_Latest</f>
        <v>6.7000000000000004E-2</v>
      </c>
      <c r="BW108" s="78">
        <f>A126234714T_Latest</f>
        <v>0</v>
      </c>
      <c r="BX108" s="78">
        <f>A126231186V_Latest</f>
        <v>1.3109999999999999</v>
      </c>
      <c r="BY108" s="78">
        <f>A126231618L_Latest</f>
        <v>1.214</v>
      </c>
      <c r="BZ108" s="78">
        <f>A126231258V_Latest</f>
        <v>0.29599999999999999</v>
      </c>
      <c r="CA108" s="78">
        <f>A126231762F_Latest</f>
        <v>0.309</v>
      </c>
      <c r="CB108" s="78">
        <f>A126231330A_Latest</f>
        <v>0.13</v>
      </c>
      <c r="CC108" s="78">
        <f>A126231474L_Latest</f>
        <v>0.33600000000000002</v>
      </c>
      <c r="CD108" s="78">
        <f>A126231114J_Latest</f>
        <v>0.24</v>
      </c>
      <c r="CE108" s="78">
        <f>A126231834F_Latest</f>
        <v>0.14299999999999999</v>
      </c>
      <c r="CF108" s="78">
        <f>A126231546L_Latest</f>
        <v>9.7000000000000003E-2</v>
      </c>
      <c r="CG108" s="78"/>
      <c r="CH108" s="78"/>
      <c r="CI108" s="78"/>
      <c r="CJ108" s="78"/>
      <c r="CK108" s="78"/>
      <c r="CL108" s="78"/>
      <c r="CM108" s="78"/>
      <c r="CN108" s="78"/>
      <c r="CO108" s="78"/>
    </row>
    <row r="109" spans="1:93" hidden="1">
      <c r="A109" s="52"/>
      <c r="B109" s="55" t="s">
        <v>4918</v>
      </c>
      <c r="C109" s="65">
        <v>10</v>
      </c>
      <c r="D109" s="78">
        <f>A126230378V_Latest</f>
        <v>32.503</v>
      </c>
      <c r="E109" s="78">
        <f>A126230810V_Latest</f>
        <v>32.503</v>
      </c>
      <c r="F109" s="78">
        <f>A126230450A_Latest</f>
        <v>14.234</v>
      </c>
      <c r="G109" s="78">
        <f>A126230954F_Latest</f>
        <v>8.0830000000000002</v>
      </c>
      <c r="H109" s="78">
        <f>A126230522A_Latest</f>
        <v>5.62</v>
      </c>
      <c r="I109" s="78">
        <f>A126230666L_Latest</f>
        <v>3.7719999999999998</v>
      </c>
      <c r="J109" s="78">
        <f>A126230306J_Latest</f>
        <v>0.79500000000000004</v>
      </c>
      <c r="K109" s="78">
        <f>A126231026J_Latest</f>
        <v>0.79500000000000004</v>
      </c>
      <c r="L109" s="78">
        <f>A126230738L_Latest</f>
        <v>0</v>
      </c>
      <c r="M109" s="78">
        <f>A126235130F_Latest</f>
        <v>7.0090000000000003</v>
      </c>
      <c r="N109" s="78">
        <f>A126235562K_Latest</f>
        <v>7.0090000000000003</v>
      </c>
      <c r="O109" s="78">
        <f>A126235202F_Latest</f>
        <v>2.802</v>
      </c>
      <c r="P109" s="78">
        <f>A126235706K_Latest</f>
        <v>0.66400000000000003</v>
      </c>
      <c r="Q109" s="78">
        <f>A126235274T_Latest</f>
        <v>1.288</v>
      </c>
      <c r="R109" s="78">
        <f>A126235418T_Latest</f>
        <v>2.2559999999999998</v>
      </c>
      <c r="S109" s="78">
        <f>A126235058X_Latest</f>
        <v>0</v>
      </c>
      <c r="T109" s="78">
        <f>A126235778W_Latest</f>
        <v>0</v>
      </c>
      <c r="U109" s="78">
        <f>A126235490K_Latest</f>
        <v>0</v>
      </c>
      <c r="V109" s="78">
        <f>A126231962X_Latest</f>
        <v>10.141</v>
      </c>
      <c r="W109" s="78">
        <f>A126232394F_Latest</f>
        <v>10.141</v>
      </c>
      <c r="X109" s="78">
        <f>A126232034A_Latest</f>
        <v>2.5190000000000001</v>
      </c>
      <c r="Y109" s="78">
        <f>A126232538F_Latest</f>
        <v>4.1609999999999996</v>
      </c>
      <c r="Z109" s="78">
        <f>A126232106A_Latest</f>
        <v>2.5329999999999999</v>
      </c>
      <c r="AA109" s="78">
        <f>A126232250V_Latest</f>
        <v>0.56499999999999995</v>
      </c>
      <c r="AB109" s="78">
        <f>A126231890X_Latest</f>
        <v>0.36299999999999999</v>
      </c>
      <c r="AC109" s="78">
        <f>A126232610L_Latest</f>
        <v>0.36299999999999999</v>
      </c>
      <c r="AD109" s="78">
        <f>A126232322V_Latest</f>
        <v>0</v>
      </c>
      <c r="AE109" s="78">
        <f>A126235922C_Latest</f>
        <v>6.4820000000000002</v>
      </c>
      <c r="AF109" s="78">
        <f>A126236354K_Latest</f>
        <v>6.4820000000000002</v>
      </c>
      <c r="AG109" s="78">
        <f>A126235994R_Latest</f>
        <v>4.2489999999999997</v>
      </c>
      <c r="AH109" s="78">
        <f>A126236498W_Latest</f>
        <v>1.3169999999999999</v>
      </c>
      <c r="AI109" s="78">
        <f>A126236066T_Latest</f>
        <v>0.48499999999999999</v>
      </c>
      <c r="AJ109" s="78">
        <f>A126236210X_Latest</f>
        <v>0</v>
      </c>
      <c r="AK109" s="78">
        <f>A126235850C_Latest</f>
        <v>0.432</v>
      </c>
      <c r="AL109" s="78">
        <f>A126236570C_Latest</f>
        <v>0.432</v>
      </c>
      <c r="AM109" s="78">
        <f>A126236282K_Latest</f>
        <v>0</v>
      </c>
      <c r="AN109" s="78">
        <f>A126236714C_Latest</f>
        <v>4.4969999999999999</v>
      </c>
      <c r="AO109" s="78">
        <f>A126237146K_Latest</f>
        <v>4.4969999999999999</v>
      </c>
      <c r="AP109" s="78">
        <f>A126236786R_Latest</f>
        <v>3.0739999999999998</v>
      </c>
      <c r="AQ109" s="78">
        <f>A126237290C_Latest</f>
        <v>0.27600000000000002</v>
      </c>
      <c r="AR109" s="78">
        <f>A126236858R_Latest</f>
        <v>0.438</v>
      </c>
      <c r="AS109" s="78">
        <f>A126237002X_Latest</f>
        <v>0.70899999999999996</v>
      </c>
      <c r="AT109" s="78">
        <f>A126236642C_Latest</f>
        <v>0</v>
      </c>
      <c r="AU109" s="78">
        <f>A126237362C_Latest</f>
        <v>0</v>
      </c>
      <c r="AV109" s="78">
        <f>A126237074K_Latest</f>
        <v>0</v>
      </c>
      <c r="AW109" s="78">
        <f>A126232754X_Latest</f>
        <v>3.6320000000000001</v>
      </c>
      <c r="AX109" s="78">
        <f>A126233186F_Latest</f>
        <v>3.6320000000000001</v>
      </c>
      <c r="AY109" s="78">
        <f>A126232826X_Latest</f>
        <v>1.365</v>
      </c>
      <c r="AZ109" s="78">
        <f>A126233330L_Latest</f>
        <v>1.544</v>
      </c>
      <c r="BA109" s="78">
        <f>A126232898K_Latest</f>
        <v>0.72299999999999998</v>
      </c>
      <c r="BB109" s="78">
        <f>A126233042V_Latest</f>
        <v>0</v>
      </c>
      <c r="BC109" s="78">
        <f>A126232682X_Latest</f>
        <v>0</v>
      </c>
      <c r="BD109" s="78">
        <f>A126233402L_Latest</f>
        <v>0</v>
      </c>
      <c r="BE109" s="78">
        <f>A126233114V_Latest</f>
        <v>0</v>
      </c>
      <c r="BF109" s="78">
        <f>A126233546X_Latest</f>
        <v>0.40300000000000002</v>
      </c>
      <c r="BG109" s="78">
        <f>A126233978C_Latest</f>
        <v>0.40300000000000002</v>
      </c>
      <c r="BH109" s="78">
        <f>A126233618X_Latest</f>
        <v>0</v>
      </c>
      <c r="BI109" s="78">
        <f>A126234122L_Latest</f>
        <v>0.122</v>
      </c>
      <c r="BJ109" s="78">
        <f>A126233690T_Latest</f>
        <v>0.115</v>
      </c>
      <c r="BK109" s="78">
        <f>A126233834T_Latest</f>
        <v>0.16600000000000001</v>
      </c>
      <c r="BL109" s="78">
        <f>A126233474X_Latest</f>
        <v>0</v>
      </c>
      <c r="BM109" s="78">
        <f>A126234194X_Latest</f>
        <v>0</v>
      </c>
      <c r="BN109" s="78">
        <f>A126233906T_Latest</f>
        <v>0</v>
      </c>
      <c r="BO109" s="78">
        <f>A126234338X_Latest</f>
        <v>0.115</v>
      </c>
      <c r="BP109" s="78">
        <f>A126234770K_Latest</f>
        <v>0.115</v>
      </c>
      <c r="BQ109" s="78">
        <f>A126234410F_Latest</f>
        <v>0</v>
      </c>
      <c r="BR109" s="78">
        <f>A126234914K_Latest</f>
        <v>0</v>
      </c>
      <c r="BS109" s="78">
        <f>A126234482T_Latest</f>
        <v>3.9E-2</v>
      </c>
      <c r="BT109" s="78">
        <f>A126234626T_Latest</f>
        <v>7.5999999999999998E-2</v>
      </c>
      <c r="BU109" s="78">
        <f>A126234266X_Latest</f>
        <v>0</v>
      </c>
      <c r="BV109" s="78">
        <f>A126234986W_Latest</f>
        <v>0</v>
      </c>
      <c r="BW109" s="78">
        <f>A126234698C_Latest</f>
        <v>0</v>
      </c>
      <c r="BX109" s="78">
        <f>A126231170A_Latest</f>
        <v>0.22500000000000001</v>
      </c>
      <c r="BY109" s="78">
        <f>A126231602V_Latest</f>
        <v>0.22500000000000001</v>
      </c>
      <c r="BZ109" s="78">
        <f>A126231242A_Latest</f>
        <v>0.22500000000000001</v>
      </c>
      <c r="CA109" s="78">
        <f>A126231746F_Latest</f>
        <v>0</v>
      </c>
      <c r="CB109" s="78">
        <f>A126231314A_Latest</f>
        <v>0</v>
      </c>
      <c r="CC109" s="78">
        <f>A126231458L_Latest</f>
        <v>0</v>
      </c>
      <c r="CD109" s="78">
        <f>A126231098V_Latest</f>
        <v>0</v>
      </c>
      <c r="CE109" s="78">
        <f>A126231818F_Latest</f>
        <v>0</v>
      </c>
      <c r="CF109" s="78">
        <f>A126231530V_Latest</f>
        <v>0</v>
      </c>
      <c r="CG109" s="78"/>
      <c r="CH109" s="78"/>
      <c r="CI109" s="78"/>
      <c r="CJ109" s="78"/>
      <c r="CK109" s="78"/>
      <c r="CL109" s="78"/>
      <c r="CM109" s="78"/>
      <c r="CN109" s="78"/>
      <c r="CO109" s="78"/>
    </row>
    <row r="110" spans="1:93" s="81" customFormat="1" hidden="1">
      <c r="A110" s="52"/>
      <c r="B110" s="55" t="s">
        <v>4919</v>
      </c>
      <c r="C110" s="79">
        <v>11</v>
      </c>
      <c r="D110" s="78">
        <f>A126230398C_Latest</f>
        <v>74.989999999999995</v>
      </c>
      <c r="E110" s="78">
        <f>A126230830C_Latest</f>
        <v>74.515000000000001</v>
      </c>
      <c r="F110" s="78">
        <f>A126230470K_Latest</f>
        <v>16.03</v>
      </c>
      <c r="G110" s="78">
        <f>A126230974R_Latest</f>
        <v>16.018000000000001</v>
      </c>
      <c r="H110" s="78">
        <f>A126230542K_Latest</f>
        <v>11.843999999999999</v>
      </c>
      <c r="I110" s="78">
        <f>A126230686W_Latest</f>
        <v>18.925999999999998</v>
      </c>
      <c r="J110" s="78">
        <f>A126230326T_Latest</f>
        <v>12.172000000000001</v>
      </c>
      <c r="K110" s="78">
        <f>A126231046T_Latest</f>
        <v>11.696999999999999</v>
      </c>
      <c r="L110" s="78">
        <f>A126230758W_Latest</f>
        <v>0.47499999999999998</v>
      </c>
      <c r="M110" s="78">
        <f>A126235150R_Latest</f>
        <v>24.324000000000002</v>
      </c>
      <c r="N110" s="78">
        <f>A126235582V_Latest</f>
        <v>23.849</v>
      </c>
      <c r="O110" s="78">
        <f>A126235222R_Latest</f>
        <v>7.6</v>
      </c>
      <c r="P110" s="78">
        <f>A126235726V_Latest</f>
        <v>3.8719999999999999</v>
      </c>
      <c r="Q110" s="78">
        <f>A126235294A_Latest</f>
        <v>2.3849999999999998</v>
      </c>
      <c r="R110" s="78">
        <f>A126235438A_Latest</f>
        <v>5.9420000000000002</v>
      </c>
      <c r="S110" s="78">
        <f>A126235078J_Latest</f>
        <v>4.5259999999999998</v>
      </c>
      <c r="T110" s="78">
        <f>A126235798F_Latest</f>
        <v>4.05</v>
      </c>
      <c r="U110" s="78">
        <f>A126235510J_Latest</f>
        <v>0.47499999999999998</v>
      </c>
      <c r="V110" s="78">
        <f>A126231982J_Latest</f>
        <v>14.976000000000001</v>
      </c>
      <c r="W110" s="78">
        <f>A126232414C_Latest</f>
        <v>14.976000000000001</v>
      </c>
      <c r="X110" s="78">
        <f>A126232054K_Latest</f>
        <v>1.6259999999999999</v>
      </c>
      <c r="Y110" s="78">
        <f>A126232558R_Latest</f>
        <v>4.335</v>
      </c>
      <c r="Z110" s="78">
        <f>A126232126K_Latest</f>
        <v>4.0199999999999996</v>
      </c>
      <c r="AA110" s="78">
        <f>A126232270C_Latest</f>
        <v>3.2679999999999998</v>
      </c>
      <c r="AB110" s="78">
        <f>A126231910W_Latest</f>
        <v>1.7270000000000001</v>
      </c>
      <c r="AC110" s="78">
        <f>A126232630W_Latest</f>
        <v>1.7270000000000001</v>
      </c>
      <c r="AD110" s="78">
        <f>A126232342C_Latest</f>
        <v>0</v>
      </c>
      <c r="AE110" s="78">
        <f>A126235942L_Latest</f>
        <v>18.751999999999999</v>
      </c>
      <c r="AF110" s="78">
        <f>A126236374V_Latest</f>
        <v>18.751999999999999</v>
      </c>
      <c r="AG110" s="78">
        <f>A126236014R_Latest</f>
        <v>3.198</v>
      </c>
      <c r="AH110" s="78">
        <f>A126236518V_Latest</f>
        <v>4.0270000000000001</v>
      </c>
      <c r="AI110" s="78">
        <f>A126236086A_Latest</f>
        <v>3.0209999999999999</v>
      </c>
      <c r="AJ110" s="78">
        <f>A126236230J_Latest</f>
        <v>4.8540000000000001</v>
      </c>
      <c r="AK110" s="78">
        <f>A126235870L_Latest</f>
        <v>3.6509999999999998</v>
      </c>
      <c r="AL110" s="78">
        <f>A126236590L_Latest</f>
        <v>3.6509999999999998</v>
      </c>
      <c r="AM110" s="78">
        <f>A126236302J_Latest</f>
        <v>0</v>
      </c>
      <c r="AN110" s="78">
        <f>A126236734L_Latest</f>
        <v>7.5880000000000001</v>
      </c>
      <c r="AO110" s="78">
        <f>A126237166V_Latest</f>
        <v>7.5880000000000001</v>
      </c>
      <c r="AP110" s="78">
        <f>A126236806L_Latest</f>
        <v>2.2480000000000002</v>
      </c>
      <c r="AQ110" s="78">
        <f>A126237310A_Latest</f>
        <v>1.2569999999999999</v>
      </c>
      <c r="AR110" s="78">
        <f>A126236878X_Latest</f>
        <v>1.2509999999999999</v>
      </c>
      <c r="AS110" s="78">
        <f>A126237022J_Latest</f>
        <v>1.786</v>
      </c>
      <c r="AT110" s="78">
        <f>A126236662L_Latest</f>
        <v>1.046</v>
      </c>
      <c r="AU110" s="78">
        <f>A126237382L_Latest</f>
        <v>1.046</v>
      </c>
      <c r="AV110" s="78">
        <f>A126237094V_Latest</f>
        <v>0</v>
      </c>
      <c r="AW110" s="78">
        <f>A126232774J_Latest</f>
        <v>5.3680000000000003</v>
      </c>
      <c r="AX110" s="78">
        <f>A126233206C_Latest</f>
        <v>5.3680000000000003</v>
      </c>
      <c r="AY110" s="78">
        <f>A126232846J_Latest</f>
        <v>0</v>
      </c>
      <c r="AZ110" s="78">
        <f>A126233350W_Latest</f>
        <v>1.5109999999999999</v>
      </c>
      <c r="BA110" s="78">
        <f>A126232918J_Latest</f>
        <v>0.625</v>
      </c>
      <c r="BB110" s="78">
        <f>A126233062C_Latest</f>
        <v>2.403</v>
      </c>
      <c r="BC110" s="78">
        <f>A126232702W_Latest</f>
        <v>0.82899999999999996</v>
      </c>
      <c r="BD110" s="78">
        <f>A126233422W_Latest</f>
        <v>0.82899999999999996</v>
      </c>
      <c r="BE110" s="78">
        <f>A126233134C_Latest</f>
        <v>0</v>
      </c>
      <c r="BF110" s="78">
        <f>A126233566J_Latest</f>
        <v>2.6280000000000001</v>
      </c>
      <c r="BG110" s="78">
        <f>A126233998L_Latest</f>
        <v>2.6280000000000001</v>
      </c>
      <c r="BH110" s="78">
        <f>A126233638J_Latest</f>
        <v>0.98499999999999999</v>
      </c>
      <c r="BI110" s="78">
        <f>A126234142W_Latest</f>
        <v>0.53100000000000003</v>
      </c>
      <c r="BJ110" s="78">
        <f>A126233710R_Latest</f>
        <v>0.504</v>
      </c>
      <c r="BK110" s="78">
        <f>A126233854A_Latest</f>
        <v>0.433</v>
      </c>
      <c r="BL110" s="78">
        <f>A126233494J_Latest</f>
        <v>0.17399999999999999</v>
      </c>
      <c r="BM110" s="78">
        <f>A126234214W_Latest</f>
        <v>0.17399999999999999</v>
      </c>
      <c r="BN110" s="78">
        <f>A126233926A_Latest</f>
        <v>0</v>
      </c>
      <c r="BO110" s="78">
        <f>A126234358J_Latest</f>
        <v>0.54100000000000004</v>
      </c>
      <c r="BP110" s="78">
        <f>A126234790V_Latest</f>
        <v>0.54100000000000004</v>
      </c>
      <c r="BQ110" s="78">
        <f>A126234430R_Latest</f>
        <v>0.373</v>
      </c>
      <c r="BR110" s="78">
        <f>A126234934V_Latest</f>
        <v>6.0999999999999999E-2</v>
      </c>
      <c r="BS110" s="78">
        <f>A126234502R_Latest</f>
        <v>3.9E-2</v>
      </c>
      <c r="BT110" s="78">
        <f>A126234646A_Latest</f>
        <v>6.9000000000000006E-2</v>
      </c>
      <c r="BU110" s="78">
        <f>A126234286J_Latest</f>
        <v>0</v>
      </c>
      <c r="BV110" s="78">
        <f>A126235006W_Latest</f>
        <v>0</v>
      </c>
      <c r="BW110" s="78">
        <f>A126234718A_Latest</f>
        <v>0</v>
      </c>
      <c r="BX110" s="78">
        <f>A126231190K_Latest</f>
        <v>0.81299999999999994</v>
      </c>
      <c r="BY110" s="78">
        <f>A126231622C_Latest</f>
        <v>0.81299999999999994</v>
      </c>
      <c r="BZ110" s="78">
        <f>A126231262K_Latest</f>
        <v>0</v>
      </c>
      <c r="CA110" s="78">
        <f>A126231766R_Latest</f>
        <v>0.42199999999999999</v>
      </c>
      <c r="CB110" s="78">
        <f>A126231334K_Latest</f>
        <v>0</v>
      </c>
      <c r="CC110" s="78">
        <f>A126231478W_Latest</f>
        <v>0.17100000000000001</v>
      </c>
      <c r="CD110" s="78">
        <f>A126231118T_Latest</f>
        <v>0.219</v>
      </c>
      <c r="CE110" s="78">
        <f>A126231838R_Latest</f>
        <v>0.219</v>
      </c>
      <c r="CF110" s="78">
        <f>A126231550C_Latest</f>
        <v>0</v>
      </c>
      <c r="CG110" s="80"/>
      <c r="CH110" s="80"/>
      <c r="CI110" s="80"/>
      <c r="CJ110" s="80"/>
      <c r="CK110" s="80"/>
      <c r="CL110" s="80"/>
      <c r="CM110" s="80"/>
      <c r="CN110" s="80"/>
      <c r="CO110" s="80"/>
    </row>
    <row r="111" spans="1:93" hidden="1">
      <c r="A111" s="52"/>
      <c r="B111" s="55" t="s">
        <v>4920</v>
      </c>
      <c r="C111" s="65">
        <v>12</v>
      </c>
      <c r="D111" s="78">
        <f>A126230346A_Latest</f>
        <v>18.094999999999999</v>
      </c>
      <c r="E111" s="78">
        <f>A126230778F_Latest</f>
        <v>18.094999999999999</v>
      </c>
      <c r="F111" s="78">
        <f>A126230418A_Latest</f>
        <v>1.6279999999999999</v>
      </c>
      <c r="G111" s="78">
        <f>A126230922L_Latest</f>
        <v>6.44</v>
      </c>
      <c r="H111" s="78">
        <f>A126230490V_Latest</f>
        <v>2.871</v>
      </c>
      <c r="I111" s="78">
        <f>A126230634V_Latest</f>
        <v>3.9820000000000002</v>
      </c>
      <c r="J111" s="78">
        <f>A126230274A_Latest</f>
        <v>3.1749999999999998</v>
      </c>
      <c r="K111" s="78">
        <f>A126230994X_Latest</f>
        <v>3.1749999999999998</v>
      </c>
      <c r="L111" s="78">
        <f>A126230706V_Latest</f>
        <v>0</v>
      </c>
      <c r="M111" s="78">
        <f>A126235098T_Latest</f>
        <v>3.8879999999999999</v>
      </c>
      <c r="N111" s="78">
        <f>A126235530T_Latest</f>
        <v>3.8879999999999999</v>
      </c>
      <c r="O111" s="78">
        <f>A126235170X_Latest</f>
        <v>0</v>
      </c>
      <c r="P111" s="78">
        <f>A126235674C_Latest</f>
        <v>1.2210000000000001</v>
      </c>
      <c r="Q111" s="78">
        <f>A126235242X_Latest</f>
        <v>0</v>
      </c>
      <c r="R111" s="78">
        <f>A126235386K_Latest</f>
        <v>1.7390000000000001</v>
      </c>
      <c r="S111" s="78">
        <f>A126235026F_Latest</f>
        <v>0.92700000000000005</v>
      </c>
      <c r="T111" s="78">
        <f>A126235746C_Latest</f>
        <v>0.92700000000000005</v>
      </c>
      <c r="U111" s="78">
        <f>A126235458K_Latest</f>
        <v>0</v>
      </c>
      <c r="V111" s="78">
        <f>A126231930F_Latest</f>
        <v>7.1230000000000002</v>
      </c>
      <c r="W111" s="78">
        <f>A126232362L_Latest</f>
        <v>7.1230000000000002</v>
      </c>
      <c r="X111" s="78">
        <f>A126232002J_Latest</f>
        <v>0.81200000000000006</v>
      </c>
      <c r="Y111" s="78">
        <f>A126232506L_Latest</f>
        <v>2.7549999999999999</v>
      </c>
      <c r="Z111" s="78">
        <f>A126232074V_Latest</f>
        <v>1.4550000000000001</v>
      </c>
      <c r="AA111" s="78">
        <f>A126232218V_Latest</f>
        <v>1.419</v>
      </c>
      <c r="AB111" s="78">
        <f>A126231858X_Latest</f>
        <v>0.68200000000000005</v>
      </c>
      <c r="AC111" s="78">
        <f>A126232578X_Latest</f>
        <v>0.68200000000000005</v>
      </c>
      <c r="AD111" s="78">
        <f>A126232290L_Latest</f>
        <v>0</v>
      </c>
      <c r="AE111" s="78">
        <f>A126235890W_Latest</f>
        <v>3.867</v>
      </c>
      <c r="AF111" s="78">
        <f>A126236322T_Latest</f>
        <v>3.867</v>
      </c>
      <c r="AG111" s="78">
        <f>A126235962W_Latest</f>
        <v>0.81599999999999995</v>
      </c>
      <c r="AH111" s="78">
        <f>A126236466C_Latest</f>
        <v>1.264</v>
      </c>
      <c r="AI111" s="78">
        <f>A126236034X_Latest</f>
        <v>0.80400000000000005</v>
      </c>
      <c r="AJ111" s="78">
        <f>A126236178K_Latest</f>
        <v>0</v>
      </c>
      <c r="AK111" s="78">
        <f>A126235818C_Latest</f>
        <v>0.98299999999999998</v>
      </c>
      <c r="AL111" s="78">
        <f>A126236538C_Latest</f>
        <v>0.98299999999999998</v>
      </c>
      <c r="AM111" s="78">
        <f>A126236250T_Latest</f>
        <v>0</v>
      </c>
      <c r="AN111" s="78">
        <f>A126236682W_Latest</f>
        <v>1.286</v>
      </c>
      <c r="AO111" s="78">
        <f>A126237114T_Latest</f>
        <v>1.286</v>
      </c>
      <c r="AP111" s="78">
        <f>A126236754W_Latest</f>
        <v>0</v>
      </c>
      <c r="AQ111" s="78">
        <f>A126237258C_Latest</f>
        <v>0.56699999999999995</v>
      </c>
      <c r="AR111" s="78">
        <f>A126236826W_Latest</f>
        <v>0.19600000000000001</v>
      </c>
      <c r="AS111" s="78">
        <f>A126236970R_Latest</f>
        <v>0.52200000000000002</v>
      </c>
      <c r="AT111" s="78">
        <f>A126236610K_Latest</f>
        <v>0</v>
      </c>
      <c r="AU111" s="78">
        <f>A126237330K_Latest</f>
        <v>0</v>
      </c>
      <c r="AV111" s="78">
        <f>A126237042T_Latest</f>
        <v>0</v>
      </c>
      <c r="AW111" s="78">
        <f>A126232722F_Latest</f>
        <v>1.544</v>
      </c>
      <c r="AX111" s="78">
        <f>A126233154L_Latest</f>
        <v>1.544</v>
      </c>
      <c r="AY111" s="78">
        <f>A126232794T_Latest</f>
        <v>0</v>
      </c>
      <c r="AZ111" s="78">
        <f>A126233298X_Latest</f>
        <v>0.44</v>
      </c>
      <c r="BA111" s="78">
        <f>A126232866T_Latest</f>
        <v>0.34499999999999997</v>
      </c>
      <c r="BB111" s="78">
        <f>A126233010A_Latest</f>
        <v>0.30199999999999999</v>
      </c>
      <c r="BC111" s="78">
        <f>A126232650F_Latest</f>
        <v>0.45700000000000002</v>
      </c>
      <c r="BD111" s="78">
        <f>A126233370F_Latest</f>
        <v>0.45700000000000002</v>
      </c>
      <c r="BE111" s="78">
        <f>A126233082L_Latest</f>
        <v>0</v>
      </c>
      <c r="BF111" s="78">
        <f>A126233514F_Latest</f>
        <v>0.23300000000000001</v>
      </c>
      <c r="BG111" s="78">
        <f>A126233946K_Latest</f>
        <v>0.23300000000000001</v>
      </c>
      <c r="BH111" s="78">
        <f>A126233586T_Latest</f>
        <v>0</v>
      </c>
      <c r="BI111" s="78">
        <f>A126234090F_Latest</f>
        <v>0.108</v>
      </c>
      <c r="BJ111" s="78">
        <f>A126233658T_Latest</f>
        <v>0</v>
      </c>
      <c r="BK111" s="78">
        <f>A126233802X_Latest</f>
        <v>0</v>
      </c>
      <c r="BL111" s="78">
        <f>A126233442F_Latest</f>
        <v>0.126</v>
      </c>
      <c r="BM111" s="78">
        <f>A126234162F_Latest</f>
        <v>0.126</v>
      </c>
      <c r="BN111" s="78">
        <f>A126233874K_Latest</f>
        <v>0</v>
      </c>
      <c r="BO111" s="78">
        <f>A126234306F_Latest</f>
        <v>0.154</v>
      </c>
      <c r="BP111" s="78">
        <f>A126234738K_Latest</f>
        <v>0.154</v>
      </c>
      <c r="BQ111" s="78">
        <f>A126234378T_Latest</f>
        <v>0</v>
      </c>
      <c r="BR111" s="78">
        <f>A126234882C_Latest</f>
        <v>8.4000000000000005E-2</v>
      </c>
      <c r="BS111" s="78">
        <f>A126234450X_Latest</f>
        <v>7.0999999999999994E-2</v>
      </c>
      <c r="BT111" s="78">
        <f>A126234594K_Latest</f>
        <v>0</v>
      </c>
      <c r="BU111" s="78">
        <f>A126234234F_Latest</f>
        <v>0</v>
      </c>
      <c r="BV111" s="78">
        <f>A126234954C_Latest</f>
        <v>0</v>
      </c>
      <c r="BW111" s="78">
        <f>A126234666K_Latest</f>
        <v>0</v>
      </c>
      <c r="BX111" s="78">
        <f>A126231138A_Latest</f>
        <v>0</v>
      </c>
      <c r="BY111" s="78">
        <f>A126231570L_Latest</f>
        <v>0</v>
      </c>
      <c r="BZ111" s="78">
        <f>A126231210J_Latest</f>
        <v>0</v>
      </c>
      <c r="CA111" s="78">
        <f>A126231714L_Latest</f>
        <v>0</v>
      </c>
      <c r="CB111" s="78">
        <f>A126231282V_Latest</f>
        <v>0</v>
      </c>
      <c r="CC111" s="78">
        <f>A126231426V_Latest</f>
        <v>0</v>
      </c>
      <c r="CD111" s="78">
        <f>A126231066A_Latest</f>
        <v>0</v>
      </c>
      <c r="CE111" s="78">
        <f>A126231786X_Latest</f>
        <v>0</v>
      </c>
      <c r="CF111" s="78">
        <f>A126231498F_Latest</f>
        <v>0</v>
      </c>
      <c r="CG111" s="78"/>
      <c r="CH111" s="78"/>
      <c r="CI111" s="78"/>
      <c r="CJ111" s="78"/>
      <c r="CK111" s="78"/>
      <c r="CL111" s="78"/>
      <c r="CM111" s="78"/>
      <c r="CN111" s="78"/>
      <c r="CO111" s="78"/>
    </row>
    <row r="112" spans="1:93" hidden="1">
      <c r="A112" s="52"/>
      <c r="B112" s="55" t="s">
        <v>4921</v>
      </c>
      <c r="C112" s="65">
        <v>13</v>
      </c>
      <c r="D112" s="78">
        <f>A126230330J_Latest</f>
        <v>26.35</v>
      </c>
      <c r="E112" s="78">
        <f>A126230762L_Latest</f>
        <v>26.35</v>
      </c>
      <c r="F112" s="78">
        <f>A126230402J_Latest</f>
        <v>8.6850000000000005</v>
      </c>
      <c r="G112" s="78">
        <f>A126230906L_Latest</f>
        <v>5.4139999999999997</v>
      </c>
      <c r="H112" s="78">
        <f>A126230474V_Latest</f>
        <v>8.5920000000000005</v>
      </c>
      <c r="I112" s="78">
        <f>A126230618V_Latest</f>
        <v>2.8010000000000002</v>
      </c>
      <c r="J112" s="78">
        <f>A126230258A_Latest</f>
        <v>0.85799999999999998</v>
      </c>
      <c r="K112" s="78">
        <f>A126230978X_Latest</f>
        <v>0.85799999999999998</v>
      </c>
      <c r="L112" s="78">
        <f>A126230690L_Latest</f>
        <v>0</v>
      </c>
      <c r="M112" s="78">
        <f>A126235082X_Latest</f>
        <v>7.63</v>
      </c>
      <c r="N112" s="78">
        <f>A126235514T_Latest</f>
        <v>7.63</v>
      </c>
      <c r="O112" s="78">
        <f>A126235154X_Latest</f>
        <v>1.889</v>
      </c>
      <c r="P112" s="78">
        <f>A126235658C_Latest</f>
        <v>1.639</v>
      </c>
      <c r="Q112" s="78">
        <f>A126235226X_Latest</f>
        <v>2.5569999999999999</v>
      </c>
      <c r="R112" s="78">
        <f>A126235370T_Latest</f>
        <v>1.099</v>
      </c>
      <c r="S112" s="78">
        <f>A126235010L_Latest</f>
        <v>0.44600000000000001</v>
      </c>
      <c r="T112" s="78">
        <f>A126235730K_Latest</f>
        <v>0.44600000000000001</v>
      </c>
      <c r="U112" s="78">
        <f>A126235442T_Latest</f>
        <v>0</v>
      </c>
      <c r="V112" s="78">
        <f>A126231914F_Latest</f>
        <v>6.6589999999999998</v>
      </c>
      <c r="W112" s="78">
        <f>A126232346L_Latest</f>
        <v>6.6589999999999998</v>
      </c>
      <c r="X112" s="78">
        <f>A126231986T_Latest</f>
        <v>3.0379999999999998</v>
      </c>
      <c r="Y112" s="78">
        <f>A126232490F_Latest</f>
        <v>0</v>
      </c>
      <c r="Z112" s="78">
        <f>A126232058V_Latest</f>
        <v>2.488</v>
      </c>
      <c r="AA112" s="78">
        <f>A126232202A_Latest</f>
        <v>1.133</v>
      </c>
      <c r="AB112" s="78">
        <f>A126231842F_Latest</f>
        <v>0</v>
      </c>
      <c r="AC112" s="78">
        <f>A126232562F_Latest</f>
        <v>0</v>
      </c>
      <c r="AD112" s="78">
        <f>A126232274L_Latest</f>
        <v>0</v>
      </c>
      <c r="AE112" s="78">
        <f>A126235874W_Latest</f>
        <v>5.3680000000000003</v>
      </c>
      <c r="AF112" s="78">
        <f>A126236306T_Latest</f>
        <v>5.3680000000000003</v>
      </c>
      <c r="AG112" s="78">
        <f>A126235946W_Latest</f>
        <v>1.899</v>
      </c>
      <c r="AH112" s="78">
        <f>A126236450K_Latest</f>
        <v>0.94699999999999995</v>
      </c>
      <c r="AI112" s="78">
        <f>A126236018X_Latest</f>
        <v>2.0350000000000001</v>
      </c>
      <c r="AJ112" s="78">
        <f>A126236162T_Latest</f>
        <v>0.48699999999999999</v>
      </c>
      <c r="AK112" s="78">
        <f>A126235802K_Latest</f>
        <v>0</v>
      </c>
      <c r="AL112" s="78">
        <f>A126236522K_Latest</f>
        <v>0</v>
      </c>
      <c r="AM112" s="78">
        <f>A126236234T_Latest</f>
        <v>0</v>
      </c>
      <c r="AN112" s="78">
        <f>A126236666W_Latest</f>
        <v>1.895</v>
      </c>
      <c r="AO112" s="78">
        <f>A126237098C_Latest</f>
        <v>1.895</v>
      </c>
      <c r="AP112" s="78">
        <f>A126236738W_Latest</f>
        <v>0.996</v>
      </c>
      <c r="AQ112" s="78">
        <f>A126237242K_Latest</f>
        <v>0.188</v>
      </c>
      <c r="AR112" s="78">
        <f>A126236810C_Latest</f>
        <v>0.46500000000000002</v>
      </c>
      <c r="AS112" s="78">
        <f>A126236954R_Latest</f>
        <v>0</v>
      </c>
      <c r="AT112" s="78">
        <f>A126236594W_Latest</f>
        <v>0.246</v>
      </c>
      <c r="AU112" s="78">
        <f>A126237314K_Latest</f>
        <v>0.246</v>
      </c>
      <c r="AV112" s="78">
        <f>A126237026T_Latest</f>
        <v>0</v>
      </c>
      <c r="AW112" s="78">
        <f>A126232706F_Latest</f>
        <v>4.0039999999999996</v>
      </c>
      <c r="AX112" s="78">
        <f>A126233138L_Latest</f>
        <v>4.0039999999999996</v>
      </c>
      <c r="AY112" s="78">
        <f>A126232778T_Latest</f>
        <v>0.86299999999999999</v>
      </c>
      <c r="AZ112" s="78">
        <f>A126233282F_Latest</f>
        <v>2.2010000000000001</v>
      </c>
      <c r="BA112" s="78">
        <f>A126232850X_Latest</f>
        <v>0.94</v>
      </c>
      <c r="BB112" s="78">
        <f>A126232994K_Latest</f>
        <v>0</v>
      </c>
      <c r="BC112" s="78">
        <f>A126232634F_Latest</f>
        <v>0</v>
      </c>
      <c r="BD112" s="78">
        <f>A126233354F_Latest</f>
        <v>0</v>
      </c>
      <c r="BE112" s="78">
        <f>A126233066L_Latest</f>
        <v>0</v>
      </c>
      <c r="BF112" s="78">
        <f>A126233498T_Latest</f>
        <v>0.184</v>
      </c>
      <c r="BG112" s="78">
        <f>A126233930T_Latest</f>
        <v>0.184</v>
      </c>
      <c r="BH112" s="78">
        <f>A126233570X_Latest</f>
        <v>0</v>
      </c>
      <c r="BI112" s="78">
        <f>A126234074F_Latest</f>
        <v>0.10199999999999999</v>
      </c>
      <c r="BJ112" s="78">
        <f>A126233642X_Latest</f>
        <v>0</v>
      </c>
      <c r="BK112" s="78">
        <f>A126233786K_Latest</f>
        <v>8.2000000000000003E-2</v>
      </c>
      <c r="BL112" s="78">
        <f>A126233426F_Latest</f>
        <v>0</v>
      </c>
      <c r="BM112" s="78">
        <f>A126234146F_Latest</f>
        <v>0</v>
      </c>
      <c r="BN112" s="78">
        <f>A126233858K_Latest</f>
        <v>0</v>
      </c>
      <c r="BO112" s="78">
        <f>A126234290X_Latest</f>
        <v>0.107</v>
      </c>
      <c r="BP112" s="78">
        <f>A126234722T_Latest</f>
        <v>0.107</v>
      </c>
      <c r="BQ112" s="78">
        <f>A126234362X_Latest</f>
        <v>0</v>
      </c>
      <c r="BR112" s="78">
        <f>A126234866C_Latest</f>
        <v>0</v>
      </c>
      <c r="BS112" s="78">
        <f>A126234434X_Latest</f>
        <v>0.107</v>
      </c>
      <c r="BT112" s="78">
        <f>A126234578K_Latest</f>
        <v>0</v>
      </c>
      <c r="BU112" s="78">
        <f>A126234218F_Latest</f>
        <v>0</v>
      </c>
      <c r="BV112" s="78">
        <f>A126234938C_Latest</f>
        <v>0</v>
      </c>
      <c r="BW112" s="78">
        <f>A126234650T_Latest</f>
        <v>0</v>
      </c>
      <c r="BX112" s="78">
        <f>A126231122J_Latest</f>
        <v>0.503</v>
      </c>
      <c r="BY112" s="78">
        <f>A126231554L_Latest</f>
        <v>0.503</v>
      </c>
      <c r="BZ112" s="78">
        <f>A126231194V_Latest</f>
        <v>0</v>
      </c>
      <c r="CA112" s="78">
        <f>A126231698X_Latest</f>
        <v>0.33700000000000002</v>
      </c>
      <c r="CB112" s="78">
        <f>A126231266V_Latest</f>
        <v>0</v>
      </c>
      <c r="CC112" s="78">
        <f>A126231410A_Latest</f>
        <v>0</v>
      </c>
      <c r="CD112" s="78">
        <f>A126231050J_Latest</f>
        <v>0.16600000000000001</v>
      </c>
      <c r="CE112" s="78">
        <f>A126231770F_Latest</f>
        <v>0.16600000000000001</v>
      </c>
      <c r="CF112" s="78">
        <f>A126231482L_Latest</f>
        <v>0</v>
      </c>
      <c r="CG112" s="78"/>
      <c r="CH112" s="78"/>
      <c r="CI112" s="78"/>
      <c r="CJ112" s="78"/>
      <c r="CK112" s="78"/>
      <c r="CL112" s="78"/>
      <c r="CM112" s="78"/>
      <c r="CN112" s="78"/>
      <c r="CO112" s="78"/>
    </row>
    <row r="113" spans="1:93" hidden="1">
      <c r="A113" s="52"/>
      <c r="B113" s="57" t="s">
        <v>4922</v>
      </c>
      <c r="C113" s="65">
        <v>14</v>
      </c>
      <c r="D113" s="78">
        <f>A126230334T_Latest</f>
        <v>22.802</v>
      </c>
      <c r="E113" s="78">
        <f>A126230766W_Latest</f>
        <v>22.138999999999999</v>
      </c>
      <c r="F113" s="78">
        <f>A126230406T_Latest</f>
        <v>1.9239999999999999</v>
      </c>
      <c r="G113" s="78">
        <f>A126230910C_Latest</f>
        <v>5.58</v>
      </c>
      <c r="H113" s="78">
        <f>A126230478C_Latest</f>
        <v>9.2409999999999997</v>
      </c>
      <c r="I113" s="78">
        <f>A126230622K_Latest</f>
        <v>3.8940000000000001</v>
      </c>
      <c r="J113" s="78">
        <f>A126230262T_Latest</f>
        <v>2.1629999999999998</v>
      </c>
      <c r="K113" s="78">
        <f>A126230982R_Latest</f>
        <v>1.5</v>
      </c>
      <c r="L113" s="78">
        <f>A126230694W_Latest</f>
        <v>0.66200000000000003</v>
      </c>
      <c r="M113" s="78">
        <f>A126235086J_Latest</f>
        <v>3.67</v>
      </c>
      <c r="N113" s="78">
        <f>A126235518A_Latest</f>
        <v>3.67</v>
      </c>
      <c r="O113" s="78">
        <f>A126235158J_Latest</f>
        <v>0</v>
      </c>
      <c r="P113" s="78">
        <f>A126235662V_Latest</f>
        <v>0.95599999999999996</v>
      </c>
      <c r="Q113" s="78">
        <f>A126235230R_Latest</f>
        <v>2.27</v>
      </c>
      <c r="R113" s="78">
        <f>A126235374A_Latest</f>
        <v>0</v>
      </c>
      <c r="S113" s="78">
        <f>A126235014W_Latest</f>
        <v>0.44400000000000001</v>
      </c>
      <c r="T113" s="78">
        <f>A126235734V_Latest</f>
        <v>0.44400000000000001</v>
      </c>
      <c r="U113" s="78">
        <f>A126235446A_Latest</f>
        <v>0</v>
      </c>
      <c r="V113" s="78">
        <f>A126231918R_Latest</f>
        <v>6.492</v>
      </c>
      <c r="W113" s="78">
        <f>A126232350C_Latest</f>
        <v>5.8289999999999997</v>
      </c>
      <c r="X113" s="78">
        <f>A126231990J_Latest</f>
        <v>1.097</v>
      </c>
      <c r="Y113" s="78">
        <f>A126232494R_Latest</f>
        <v>1.2749999999999999</v>
      </c>
      <c r="Z113" s="78">
        <f>A126232062K_Latest</f>
        <v>2.0819999999999999</v>
      </c>
      <c r="AA113" s="78">
        <f>A126232206K_Latest</f>
        <v>1.0389999999999999</v>
      </c>
      <c r="AB113" s="78">
        <f>A126231846R_Latest</f>
        <v>0.999</v>
      </c>
      <c r="AC113" s="78">
        <f>A126232566R_Latest</f>
        <v>0.33600000000000002</v>
      </c>
      <c r="AD113" s="78">
        <f>A126232278W_Latest</f>
        <v>0.66200000000000003</v>
      </c>
      <c r="AE113" s="78">
        <f>A126235878F_Latest</f>
        <v>5.0209999999999999</v>
      </c>
      <c r="AF113" s="78">
        <f>A126236310J_Latest</f>
        <v>5.0209999999999999</v>
      </c>
      <c r="AG113" s="78">
        <f>A126235950L_Latest</f>
        <v>0.436</v>
      </c>
      <c r="AH113" s="78">
        <f>A126236454V_Latest</f>
        <v>0.61599999999999999</v>
      </c>
      <c r="AI113" s="78">
        <f>A126236022R_Latest</f>
        <v>1.927</v>
      </c>
      <c r="AJ113" s="78">
        <f>A126236166A_Latest</f>
        <v>1.696</v>
      </c>
      <c r="AK113" s="78">
        <f>A126235806V_Latest</f>
        <v>0.34599999999999997</v>
      </c>
      <c r="AL113" s="78">
        <f>A126236526V_Latest</f>
        <v>0.34599999999999997</v>
      </c>
      <c r="AM113" s="78">
        <f>A126236238A_Latest</f>
        <v>0</v>
      </c>
      <c r="AN113" s="78">
        <f>A126236670L_Latest</f>
        <v>2.7930000000000001</v>
      </c>
      <c r="AO113" s="78">
        <f>A126237102J_Latest</f>
        <v>2.7930000000000001</v>
      </c>
      <c r="AP113" s="78">
        <f>A126236742L_Latest</f>
        <v>0</v>
      </c>
      <c r="AQ113" s="78">
        <f>A126237246V_Latest</f>
        <v>1.0189999999999999</v>
      </c>
      <c r="AR113" s="78">
        <f>A126236814L_Latest</f>
        <v>1.2829999999999999</v>
      </c>
      <c r="AS113" s="78">
        <f>A126236958X_Latest</f>
        <v>0.49199999999999999</v>
      </c>
      <c r="AT113" s="78">
        <f>A126236598F_Latest</f>
        <v>0</v>
      </c>
      <c r="AU113" s="78">
        <f>A126237318V_Latest</f>
        <v>0</v>
      </c>
      <c r="AV113" s="78">
        <f>A126237030J_Latest</f>
        <v>0</v>
      </c>
      <c r="AW113" s="78">
        <f>A126232710W_Latest</f>
        <v>3.8559999999999999</v>
      </c>
      <c r="AX113" s="78">
        <f>A126233142C_Latest</f>
        <v>3.8559999999999999</v>
      </c>
      <c r="AY113" s="78">
        <f>A126232782J_Latest</f>
        <v>0.39100000000000001</v>
      </c>
      <c r="AZ113" s="78">
        <f>A126233286R_Latest</f>
        <v>1.1879999999999999</v>
      </c>
      <c r="BA113" s="78">
        <f>A126232854J_Latest</f>
        <v>1.583</v>
      </c>
      <c r="BB113" s="78">
        <f>A126232998V_Latest</f>
        <v>0.39900000000000002</v>
      </c>
      <c r="BC113" s="78">
        <f>A126232638R_Latest</f>
        <v>0.29399999999999998</v>
      </c>
      <c r="BD113" s="78">
        <f>A126233358R_Latest</f>
        <v>0.29399999999999998</v>
      </c>
      <c r="BE113" s="78">
        <f>A126233070C_Latest</f>
        <v>0</v>
      </c>
      <c r="BF113" s="78">
        <f>A126233502W_Latest</f>
        <v>0.61599999999999999</v>
      </c>
      <c r="BG113" s="78">
        <f>A126233934A_Latest</f>
        <v>0.61599999999999999</v>
      </c>
      <c r="BH113" s="78">
        <f>A126233574J_Latest</f>
        <v>0</v>
      </c>
      <c r="BI113" s="78">
        <f>A126234078R_Latest</f>
        <v>0.35799999999999998</v>
      </c>
      <c r="BJ113" s="78">
        <f>A126233646J_Latest</f>
        <v>9.7000000000000003E-2</v>
      </c>
      <c r="BK113" s="78">
        <f>A126233790A_Latest</f>
        <v>8.2000000000000003E-2</v>
      </c>
      <c r="BL113" s="78">
        <f>A126233430W_Latest</f>
        <v>7.9000000000000001E-2</v>
      </c>
      <c r="BM113" s="78">
        <f>A126234150W_Latest</f>
        <v>7.9000000000000001E-2</v>
      </c>
      <c r="BN113" s="78">
        <f>A126233862A_Latest</f>
        <v>0</v>
      </c>
      <c r="BO113" s="78">
        <f>A126234294J_Latest</f>
        <v>0</v>
      </c>
      <c r="BP113" s="78">
        <f>A126234726A_Latest</f>
        <v>0</v>
      </c>
      <c r="BQ113" s="78">
        <f>A126234366J_Latest</f>
        <v>0</v>
      </c>
      <c r="BR113" s="78">
        <f>A126234870V_Latest</f>
        <v>0</v>
      </c>
      <c r="BS113" s="78">
        <f>A126234438J_Latest</f>
        <v>0</v>
      </c>
      <c r="BT113" s="78">
        <f>A126234582A_Latest</f>
        <v>0</v>
      </c>
      <c r="BU113" s="78">
        <f>A126234222W_Latest</f>
        <v>0</v>
      </c>
      <c r="BV113" s="78">
        <f>A126234942V_Latest</f>
        <v>0</v>
      </c>
      <c r="BW113" s="78">
        <f>A126234654A_Latest</f>
        <v>0</v>
      </c>
      <c r="BX113" s="78">
        <f>A126231126T_Latest</f>
        <v>0.35399999999999998</v>
      </c>
      <c r="BY113" s="78">
        <f>A126231558W_Latest</f>
        <v>0.35399999999999998</v>
      </c>
      <c r="BZ113" s="78">
        <f>A126231198C_Latest</f>
        <v>0</v>
      </c>
      <c r="CA113" s="78">
        <f>A126231702C_Latest</f>
        <v>0.16900000000000001</v>
      </c>
      <c r="CB113" s="78">
        <f>A126231270K_Latest</f>
        <v>0</v>
      </c>
      <c r="CC113" s="78">
        <f>A126231414K_Latest</f>
        <v>0.186</v>
      </c>
      <c r="CD113" s="78">
        <f>A126231054T_Latest</f>
        <v>0</v>
      </c>
      <c r="CE113" s="78">
        <f>A126231774R_Latest</f>
        <v>0</v>
      </c>
      <c r="CF113" s="78">
        <f>A126231486W_Latest</f>
        <v>0</v>
      </c>
      <c r="CG113" s="78"/>
      <c r="CH113" s="78"/>
      <c r="CI113" s="78"/>
      <c r="CJ113" s="78"/>
      <c r="CK113" s="78"/>
      <c r="CL113" s="78"/>
      <c r="CM113" s="78"/>
      <c r="CN113" s="78"/>
      <c r="CO113" s="78"/>
    </row>
    <row r="114" spans="1:93" hidden="1">
      <c r="A114" s="52"/>
      <c r="B114" s="55" t="s">
        <v>4923</v>
      </c>
      <c r="C114" s="65">
        <v>15</v>
      </c>
      <c r="D114" s="78">
        <f>A126230362A_Latest</f>
        <v>10.930999999999999</v>
      </c>
      <c r="E114" s="78">
        <f>A126230794F_Latest</f>
        <v>10.930999999999999</v>
      </c>
      <c r="F114" s="78">
        <f>A126230434A_Latest</f>
        <v>3.7690000000000001</v>
      </c>
      <c r="G114" s="78">
        <f>A126230938F_Latest</f>
        <v>2.4990000000000001</v>
      </c>
      <c r="H114" s="78">
        <f>A126230506A_Latest</f>
        <v>2.5430000000000001</v>
      </c>
      <c r="I114" s="78">
        <f>A126230650V_Latest</f>
        <v>2.12</v>
      </c>
      <c r="J114" s="78">
        <f>A126230290A_Latest</f>
        <v>0</v>
      </c>
      <c r="K114" s="78">
        <f>A126231010R_Latest</f>
        <v>0</v>
      </c>
      <c r="L114" s="78">
        <f>A126230722V_Latest</f>
        <v>0</v>
      </c>
      <c r="M114" s="78">
        <f>A126235114F_Latest</f>
        <v>2.524</v>
      </c>
      <c r="N114" s="78">
        <f>A126235546K_Latest</f>
        <v>2.524</v>
      </c>
      <c r="O114" s="78">
        <f>A126235186T_Latest</f>
        <v>0.48199999999999998</v>
      </c>
      <c r="P114" s="78">
        <f>A126235690C_Latest</f>
        <v>0</v>
      </c>
      <c r="Q114" s="78">
        <f>A126235258T_Latest</f>
        <v>0.96699999999999997</v>
      </c>
      <c r="R114" s="78">
        <f>A126235402X_Latest</f>
        <v>1.0760000000000001</v>
      </c>
      <c r="S114" s="78">
        <f>A126235042F_Latest</f>
        <v>0</v>
      </c>
      <c r="T114" s="78">
        <f>A126235762C_Latest</f>
        <v>0</v>
      </c>
      <c r="U114" s="78">
        <f>A126235474K_Latest</f>
        <v>0</v>
      </c>
      <c r="V114" s="78">
        <f>A126231946X_Latest</f>
        <v>2.093</v>
      </c>
      <c r="W114" s="78">
        <f>A126232378F_Latest</f>
        <v>2.093</v>
      </c>
      <c r="X114" s="78">
        <f>A126232018A_Latest</f>
        <v>0.53800000000000003</v>
      </c>
      <c r="Y114" s="78">
        <f>A126232522L_Latest</f>
        <v>0.57399999999999995</v>
      </c>
      <c r="Z114" s="78">
        <f>A126232090V_Latest</f>
        <v>0.98199999999999998</v>
      </c>
      <c r="AA114" s="78">
        <f>A126232234V_Latest</f>
        <v>0</v>
      </c>
      <c r="AB114" s="78">
        <f>A126231874X_Latest</f>
        <v>0</v>
      </c>
      <c r="AC114" s="78">
        <f>A126232594X_Latest</f>
        <v>0</v>
      </c>
      <c r="AD114" s="78">
        <f>A126232306V_Latest</f>
        <v>0</v>
      </c>
      <c r="AE114" s="78">
        <f>A126235906C_Latest</f>
        <v>4.4969999999999999</v>
      </c>
      <c r="AF114" s="78">
        <f>A126236338K_Latest</f>
        <v>4.4969999999999999</v>
      </c>
      <c r="AG114" s="78">
        <f>A126235978R_Latest</f>
        <v>2.0099999999999998</v>
      </c>
      <c r="AH114" s="78">
        <f>A126236482C_Latest</f>
        <v>1.2689999999999999</v>
      </c>
      <c r="AI114" s="78">
        <f>A126236050X_Latest</f>
        <v>0.59399999999999997</v>
      </c>
      <c r="AJ114" s="78">
        <f>A126236194K_Latest</f>
        <v>0.623</v>
      </c>
      <c r="AK114" s="78">
        <f>A126235834C_Latest</f>
        <v>0</v>
      </c>
      <c r="AL114" s="78">
        <f>A126236554C_Latest</f>
        <v>0</v>
      </c>
      <c r="AM114" s="78">
        <f>A126236266K_Latest</f>
        <v>0</v>
      </c>
      <c r="AN114" s="78">
        <f>A126236698R_Latest</f>
        <v>0.66</v>
      </c>
      <c r="AO114" s="78">
        <f>A126237130T_Latest</f>
        <v>0.66</v>
      </c>
      <c r="AP114" s="78">
        <f>A126236770W_Latest</f>
        <v>0.23899999999999999</v>
      </c>
      <c r="AQ114" s="78">
        <f>A126237274C_Latest</f>
        <v>0</v>
      </c>
      <c r="AR114" s="78">
        <f>A126236842W_Latest</f>
        <v>0</v>
      </c>
      <c r="AS114" s="78">
        <f>A126236986J_Latest</f>
        <v>0.42099999999999999</v>
      </c>
      <c r="AT114" s="78">
        <f>A126236626C_Latest</f>
        <v>0</v>
      </c>
      <c r="AU114" s="78">
        <f>A126237346C_Latest</f>
        <v>0</v>
      </c>
      <c r="AV114" s="78">
        <f>A126237058K_Latest</f>
        <v>0</v>
      </c>
      <c r="AW114" s="78">
        <f>A126232738X_Latest</f>
        <v>0.745</v>
      </c>
      <c r="AX114" s="78">
        <f>A126233170L_Latest</f>
        <v>0.745</v>
      </c>
      <c r="AY114" s="78">
        <f>A126232810F_Latest</f>
        <v>0.27</v>
      </c>
      <c r="AZ114" s="78">
        <f>A126233314L_Latest</f>
        <v>0.47399999999999998</v>
      </c>
      <c r="BA114" s="78">
        <f>A126232882T_Latest</f>
        <v>0</v>
      </c>
      <c r="BB114" s="78">
        <f>A126233026V_Latest</f>
        <v>0</v>
      </c>
      <c r="BC114" s="78">
        <f>A126232666X_Latest</f>
        <v>0</v>
      </c>
      <c r="BD114" s="78">
        <f>A126233386X_Latest</f>
        <v>0</v>
      </c>
      <c r="BE114" s="78">
        <f>A126233098F_Latest</f>
        <v>0</v>
      </c>
      <c r="BF114" s="78">
        <f>A126233530F_Latest</f>
        <v>0.192</v>
      </c>
      <c r="BG114" s="78">
        <f>A126233962K_Latest</f>
        <v>0.192</v>
      </c>
      <c r="BH114" s="78">
        <f>A126233602F_Latest</f>
        <v>8.4000000000000005E-2</v>
      </c>
      <c r="BI114" s="78">
        <f>A126234106L_Latest</f>
        <v>0.108</v>
      </c>
      <c r="BJ114" s="78">
        <f>A126233674T_Latest</f>
        <v>0</v>
      </c>
      <c r="BK114" s="78">
        <f>A126233818T_Latest</f>
        <v>0</v>
      </c>
      <c r="BL114" s="78">
        <f>A126233458X_Latest</f>
        <v>0</v>
      </c>
      <c r="BM114" s="78">
        <f>A126234178X_Latest</f>
        <v>0</v>
      </c>
      <c r="BN114" s="78">
        <f>A126233890K_Latest</f>
        <v>0</v>
      </c>
      <c r="BO114" s="78">
        <f>A126234322F_Latest</f>
        <v>7.2999999999999995E-2</v>
      </c>
      <c r="BP114" s="78">
        <f>A126234754K_Latest</f>
        <v>7.2999999999999995E-2</v>
      </c>
      <c r="BQ114" s="78">
        <f>A126234394T_Latest</f>
        <v>0</v>
      </c>
      <c r="BR114" s="78">
        <f>A126234898W_Latest</f>
        <v>7.2999999999999995E-2</v>
      </c>
      <c r="BS114" s="78">
        <f>A126234466T_Latest</f>
        <v>0</v>
      </c>
      <c r="BT114" s="78">
        <f>A126234610X_Latest</f>
        <v>0</v>
      </c>
      <c r="BU114" s="78">
        <f>A126234250F_Latest</f>
        <v>0</v>
      </c>
      <c r="BV114" s="78">
        <f>A126234970C_Latest</f>
        <v>0</v>
      </c>
      <c r="BW114" s="78">
        <f>A126234682K_Latest</f>
        <v>0</v>
      </c>
      <c r="BX114" s="78">
        <f>A126231154A_Latest</f>
        <v>0.14699999999999999</v>
      </c>
      <c r="BY114" s="78">
        <f>A126231586F_Latest</f>
        <v>0.14699999999999999</v>
      </c>
      <c r="BZ114" s="78">
        <f>A126231226A_Latest</f>
        <v>0.14699999999999999</v>
      </c>
      <c r="CA114" s="78">
        <f>A126231730L_Latest</f>
        <v>0</v>
      </c>
      <c r="CB114" s="78">
        <f>A126231298L_Latest</f>
        <v>0</v>
      </c>
      <c r="CC114" s="78">
        <f>A126231442V_Latest</f>
        <v>0</v>
      </c>
      <c r="CD114" s="78">
        <f>A126231082A_Latest</f>
        <v>0</v>
      </c>
      <c r="CE114" s="78">
        <f>A126231802L_Latest</f>
        <v>0</v>
      </c>
      <c r="CF114" s="78">
        <f>A126231514V_Latest</f>
        <v>0</v>
      </c>
      <c r="CG114" s="78"/>
      <c r="CH114" s="78"/>
      <c r="CI114" s="78"/>
      <c r="CJ114" s="78"/>
      <c r="CK114" s="78"/>
      <c r="CL114" s="78"/>
      <c r="CM114" s="78"/>
      <c r="CN114" s="78"/>
      <c r="CO114" s="78"/>
    </row>
    <row r="115" spans="1:93" hidden="1">
      <c r="A115" s="52"/>
      <c r="B115" s="55" t="s">
        <v>4924</v>
      </c>
      <c r="C115" s="65">
        <v>16</v>
      </c>
      <c r="D115" s="78">
        <f>A126230338A_Latest</f>
        <v>69.352000000000004</v>
      </c>
      <c r="E115" s="78">
        <f>A126230770L_Latest</f>
        <v>68.126000000000005</v>
      </c>
      <c r="F115" s="78">
        <f>A126230410J_Latest</f>
        <v>19.512</v>
      </c>
      <c r="G115" s="78">
        <f>A126230914L_Latest</f>
        <v>16.123999999999999</v>
      </c>
      <c r="H115" s="78">
        <f>A126230482V_Latest</f>
        <v>10.784000000000001</v>
      </c>
      <c r="I115" s="78">
        <f>A126230626V_Latest</f>
        <v>10.512</v>
      </c>
      <c r="J115" s="78">
        <f>A126230266A_Latest</f>
        <v>12.419</v>
      </c>
      <c r="K115" s="78">
        <f>A126230986X_Latest</f>
        <v>11.193</v>
      </c>
      <c r="L115" s="78">
        <f>A126230698F_Latest</f>
        <v>1.226</v>
      </c>
      <c r="M115" s="78">
        <f>A126235090X_Latest</f>
        <v>22.652999999999999</v>
      </c>
      <c r="N115" s="78">
        <f>A126235522T_Latest</f>
        <v>22.123000000000001</v>
      </c>
      <c r="O115" s="78">
        <f>A126235162X_Latest</f>
        <v>5.681</v>
      </c>
      <c r="P115" s="78">
        <f>A126235666C_Latest</f>
        <v>6.5510000000000002</v>
      </c>
      <c r="Q115" s="78">
        <f>A126235234X_Latest</f>
        <v>1.5820000000000001</v>
      </c>
      <c r="R115" s="78">
        <f>A126235378K_Latest</f>
        <v>2.2170000000000001</v>
      </c>
      <c r="S115" s="78">
        <f>A126235018F_Latest</f>
        <v>6.6219999999999999</v>
      </c>
      <c r="T115" s="78">
        <f>A126235738C_Latest</f>
        <v>6.0919999999999996</v>
      </c>
      <c r="U115" s="78">
        <f>A126235450T_Latest</f>
        <v>0.53</v>
      </c>
      <c r="V115" s="78">
        <f>A126231922F_Latest</f>
        <v>22.646000000000001</v>
      </c>
      <c r="W115" s="78">
        <f>A126232354L_Latest</f>
        <v>22.646000000000001</v>
      </c>
      <c r="X115" s="78">
        <f>A126231994T_Latest</f>
        <v>5.8159999999999998</v>
      </c>
      <c r="Y115" s="78">
        <f>A126232498X_Latest</f>
        <v>4.9180000000000001</v>
      </c>
      <c r="Z115" s="78">
        <f>A126232066V_Latest</f>
        <v>4.1769999999999996</v>
      </c>
      <c r="AA115" s="78">
        <f>A126232210A_Latest</f>
        <v>5.1390000000000002</v>
      </c>
      <c r="AB115" s="78">
        <f>A126231850F_Latest</f>
        <v>2.5960000000000001</v>
      </c>
      <c r="AC115" s="78">
        <f>A126232570F_Latest</f>
        <v>2.5960000000000001</v>
      </c>
      <c r="AD115" s="78">
        <f>A126232282L_Latest</f>
        <v>0</v>
      </c>
      <c r="AE115" s="78">
        <f>A126235882W_Latest</f>
        <v>11.304</v>
      </c>
      <c r="AF115" s="78">
        <f>A126236314T_Latest</f>
        <v>10.944000000000001</v>
      </c>
      <c r="AG115" s="78">
        <f>A126235954W_Latest</f>
        <v>5.5250000000000004</v>
      </c>
      <c r="AH115" s="78">
        <f>A126236458C_Latest</f>
        <v>1.4610000000000001</v>
      </c>
      <c r="AI115" s="78">
        <f>A126236026X_Latest</f>
        <v>2.746</v>
      </c>
      <c r="AJ115" s="78">
        <f>A126236170T_Latest</f>
        <v>1.212</v>
      </c>
      <c r="AK115" s="78">
        <f>A126235810K_Latest</f>
        <v>0.36</v>
      </c>
      <c r="AL115" s="78">
        <f>A126236530K_Latest</f>
        <v>0</v>
      </c>
      <c r="AM115" s="78">
        <f>A126236242T_Latest</f>
        <v>0.36</v>
      </c>
      <c r="AN115" s="78">
        <f>A126236674W_Latest</f>
        <v>3.859</v>
      </c>
      <c r="AO115" s="78">
        <f>A126237106T_Latest</f>
        <v>3.524</v>
      </c>
      <c r="AP115" s="78">
        <f>A126236746W_Latest</f>
        <v>0.88100000000000001</v>
      </c>
      <c r="AQ115" s="78">
        <f>A126237250K_Latest</f>
        <v>0.97</v>
      </c>
      <c r="AR115" s="78">
        <f>A126236818W_Latest</f>
        <v>0.223</v>
      </c>
      <c r="AS115" s="78">
        <f>A126236962R_Latest</f>
        <v>0.753</v>
      </c>
      <c r="AT115" s="78">
        <f>A126236602K_Latest</f>
        <v>1.0309999999999999</v>
      </c>
      <c r="AU115" s="78">
        <f>A126237322K_Latest</f>
        <v>0.69599999999999995</v>
      </c>
      <c r="AV115" s="78">
        <f>A126237034T_Latest</f>
        <v>0.33500000000000002</v>
      </c>
      <c r="AW115" s="78">
        <f>A126232714F_Latest</f>
        <v>5.5170000000000003</v>
      </c>
      <c r="AX115" s="78">
        <f>A126233146L_Latest</f>
        <v>5.5170000000000003</v>
      </c>
      <c r="AY115" s="78">
        <f>A126232786T_Latest</f>
        <v>0.56799999999999995</v>
      </c>
      <c r="AZ115" s="78">
        <f>A126233290F_Latest</f>
        <v>1.607</v>
      </c>
      <c r="BA115" s="78">
        <f>A126232858T_Latest</f>
        <v>1.726</v>
      </c>
      <c r="BB115" s="78">
        <f>A126233002A_Latest</f>
        <v>0.59199999999999997</v>
      </c>
      <c r="BC115" s="78">
        <f>A126232642F_Latest</f>
        <v>1.0249999999999999</v>
      </c>
      <c r="BD115" s="78">
        <f>A126233362F_Latest</f>
        <v>1.0249999999999999</v>
      </c>
      <c r="BE115" s="78">
        <f>A126233074L_Latest</f>
        <v>0</v>
      </c>
      <c r="BF115" s="78">
        <f>A126233506F_Latest</f>
        <v>1.3029999999999999</v>
      </c>
      <c r="BG115" s="78">
        <f>A126233938K_Latest</f>
        <v>1.3029999999999999</v>
      </c>
      <c r="BH115" s="78">
        <f>A126233578T_Latest</f>
        <v>0.32800000000000001</v>
      </c>
      <c r="BI115" s="78">
        <f>A126234082F_Latest</f>
        <v>0.15</v>
      </c>
      <c r="BJ115" s="78">
        <f>A126233650X_Latest</f>
        <v>0.27</v>
      </c>
      <c r="BK115" s="78">
        <f>A126233794K_Latest</f>
        <v>0.18</v>
      </c>
      <c r="BL115" s="78">
        <f>A126233434F_Latest</f>
        <v>0.374</v>
      </c>
      <c r="BM115" s="78">
        <f>A126234154F_Latest</f>
        <v>0.374</v>
      </c>
      <c r="BN115" s="78">
        <f>A126233866K_Latest</f>
        <v>0</v>
      </c>
      <c r="BO115" s="78">
        <f>A126234298T_Latest</f>
        <v>0.80100000000000005</v>
      </c>
      <c r="BP115" s="78">
        <f>A126234730T_Latest</f>
        <v>0.80100000000000005</v>
      </c>
      <c r="BQ115" s="78">
        <f>A126234370X_Latest</f>
        <v>0.25</v>
      </c>
      <c r="BR115" s="78">
        <f>A126234874C_Latest</f>
        <v>0.23100000000000001</v>
      </c>
      <c r="BS115" s="78">
        <f>A126234442X_Latest</f>
        <v>6.0999999999999999E-2</v>
      </c>
      <c r="BT115" s="78">
        <f>A126234586K_Latest</f>
        <v>6.9000000000000006E-2</v>
      </c>
      <c r="BU115" s="78">
        <f>A126234226F_Latest</f>
        <v>0.191</v>
      </c>
      <c r="BV115" s="78">
        <f>A126234946C_Latest</f>
        <v>0.191</v>
      </c>
      <c r="BW115" s="78">
        <f>A126234658K_Latest</f>
        <v>0</v>
      </c>
      <c r="BX115" s="78">
        <f>A126231130J_Latest</f>
        <v>1.2689999999999999</v>
      </c>
      <c r="BY115" s="78">
        <f>A126231562L_Latest</f>
        <v>1.2689999999999999</v>
      </c>
      <c r="BZ115" s="78">
        <f>A126231202J_Latest</f>
        <v>0.46500000000000002</v>
      </c>
      <c r="CA115" s="78">
        <f>A126231706L_Latest</f>
        <v>0.23599999999999999</v>
      </c>
      <c r="CB115" s="78">
        <f>A126231274V_Latest</f>
        <v>0</v>
      </c>
      <c r="CC115" s="78">
        <f>A126231418V_Latest</f>
        <v>0.34899999999999998</v>
      </c>
      <c r="CD115" s="78">
        <f>A126231058A_Latest</f>
        <v>0.219</v>
      </c>
      <c r="CE115" s="78">
        <f>A126231778X_Latest</f>
        <v>0.219</v>
      </c>
      <c r="CF115" s="78">
        <f>A126231490L_Latest</f>
        <v>0</v>
      </c>
      <c r="CG115" s="78"/>
      <c r="CH115" s="78"/>
      <c r="CI115" s="78"/>
      <c r="CJ115" s="78"/>
      <c r="CK115" s="78"/>
      <c r="CL115" s="78"/>
      <c r="CM115" s="78"/>
      <c r="CN115" s="78"/>
      <c r="CO115" s="78"/>
    </row>
    <row r="116" spans="1:93" hidden="1">
      <c r="A116" s="52"/>
      <c r="B116" s="52" t="s">
        <v>4925</v>
      </c>
      <c r="C116" s="65">
        <v>17</v>
      </c>
      <c r="D116" s="78">
        <f>A126230366K_Latest</f>
        <v>94.34</v>
      </c>
      <c r="E116" s="78">
        <f>A126230798R_Latest</f>
        <v>91.643000000000001</v>
      </c>
      <c r="F116" s="78">
        <f>A126230438K_Latest</f>
        <v>47.000999999999998</v>
      </c>
      <c r="G116" s="78">
        <f>A126230942W_Latest</f>
        <v>16.221</v>
      </c>
      <c r="H116" s="78">
        <f>A126230510T_Latest</f>
        <v>11.239000000000001</v>
      </c>
      <c r="I116" s="78">
        <f>A126230654C_Latest</f>
        <v>10.904</v>
      </c>
      <c r="J116" s="78">
        <f>A126230294K_Latest</f>
        <v>8.9760000000000009</v>
      </c>
      <c r="K116" s="78">
        <f>A126231014X_Latest</f>
        <v>6.2779999999999996</v>
      </c>
      <c r="L116" s="78">
        <f>A126230726C_Latest</f>
        <v>2.698</v>
      </c>
      <c r="M116" s="78">
        <f>A126235118R_Latest</f>
        <v>29.03</v>
      </c>
      <c r="N116" s="78">
        <f>A126235550A_Latest</f>
        <v>28.003</v>
      </c>
      <c r="O116" s="78">
        <f>A126235190J_Latest</f>
        <v>14.268000000000001</v>
      </c>
      <c r="P116" s="78">
        <f>A126235694L_Latest</f>
        <v>5.8529999999999998</v>
      </c>
      <c r="Q116" s="78">
        <f>A126235262J_Latest</f>
        <v>4.2430000000000003</v>
      </c>
      <c r="R116" s="78">
        <f>A126235406J_Latest</f>
        <v>2.3479999999999999</v>
      </c>
      <c r="S116" s="78">
        <f>A126235046R_Latest</f>
        <v>2.3180000000000001</v>
      </c>
      <c r="T116" s="78">
        <f>A126235766L_Latest</f>
        <v>1.2909999999999999</v>
      </c>
      <c r="U116" s="78">
        <f>A126235478V_Latest</f>
        <v>1.0269999999999999</v>
      </c>
      <c r="V116" s="78">
        <f>A126231950R_Latest</f>
        <v>23.202999999999999</v>
      </c>
      <c r="W116" s="78">
        <f>A126232382W_Latest</f>
        <v>22.536000000000001</v>
      </c>
      <c r="X116" s="78">
        <f>A126232022T_Latest</f>
        <v>10.7</v>
      </c>
      <c r="Y116" s="78">
        <f>A126232526W_Latest</f>
        <v>5.3239999999999998</v>
      </c>
      <c r="Z116" s="78">
        <f>A126232094C_Latest</f>
        <v>1.198</v>
      </c>
      <c r="AA116" s="78">
        <f>A126232238C_Latest</f>
        <v>3.19</v>
      </c>
      <c r="AB116" s="78">
        <f>A126231878J_Latest</f>
        <v>2.7909999999999999</v>
      </c>
      <c r="AC116" s="78">
        <f>A126232598J_Latest</f>
        <v>2.1240000000000001</v>
      </c>
      <c r="AD116" s="78">
        <f>A126232310K_Latest</f>
        <v>0.66600000000000004</v>
      </c>
      <c r="AE116" s="78">
        <f>A126235910V_Latest</f>
        <v>19.242999999999999</v>
      </c>
      <c r="AF116" s="78">
        <f>A126236342A_Latest</f>
        <v>18.91</v>
      </c>
      <c r="AG116" s="78">
        <f>A126235982F_Latest</f>
        <v>11.069000000000001</v>
      </c>
      <c r="AH116" s="78">
        <f>A126236486L_Latest</f>
        <v>2.3109999999999999</v>
      </c>
      <c r="AI116" s="78">
        <f>A126236054J_Latest</f>
        <v>2.2149999999999999</v>
      </c>
      <c r="AJ116" s="78">
        <f>A126236198V_Latest</f>
        <v>1.3380000000000001</v>
      </c>
      <c r="AK116" s="78">
        <f>A126235838L_Latest</f>
        <v>2.31</v>
      </c>
      <c r="AL116" s="78">
        <f>A126236558L_Latest</f>
        <v>1.9770000000000001</v>
      </c>
      <c r="AM116" s="78">
        <f>A126236270A_Latest</f>
        <v>0.33300000000000002</v>
      </c>
      <c r="AN116" s="78">
        <f>A126236702V_Latest</f>
        <v>6.3970000000000002</v>
      </c>
      <c r="AO116" s="78">
        <f>A126237134A_Latest</f>
        <v>6.1710000000000003</v>
      </c>
      <c r="AP116" s="78">
        <f>A126236774F_Latest</f>
        <v>2.9710000000000001</v>
      </c>
      <c r="AQ116" s="78">
        <f>A126237278L_Latest</f>
        <v>0.87</v>
      </c>
      <c r="AR116" s="78">
        <f>A126236846F_Latest</f>
        <v>1.3160000000000001</v>
      </c>
      <c r="AS116" s="78">
        <f>A126236990X_Latest</f>
        <v>0.41399999999999998</v>
      </c>
      <c r="AT116" s="78">
        <f>A126236630V_Latest</f>
        <v>0.82499999999999996</v>
      </c>
      <c r="AU116" s="78">
        <f>A126237350V_Latest</f>
        <v>0.6</v>
      </c>
      <c r="AV116" s="78">
        <f>A126237062A_Latest</f>
        <v>0.22600000000000001</v>
      </c>
      <c r="AW116" s="78">
        <f>A126232742R_Latest</f>
        <v>13.397</v>
      </c>
      <c r="AX116" s="78">
        <f>A126233174W_Latest</f>
        <v>12.951000000000001</v>
      </c>
      <c r="AY116" s="78">
        <f>A126232814R_Latest</f>
        <v>6.7649999999999997</v>
      </c>
      <c r="AZ116" s="78">
        <f>A126233318W_Latest</f>
        <v>1.2230000000000001</v>
      </c>
      <c r="BA116" s="78">
        <f>A126232886A_Latest</f>
        <v>1.591</v>
      </c>
      <c r="BB116" s="78">
        <f>A126233030K_Latest</f>
        <v>3.3719999999999999</v>
      </c>
      <c r="BC116" s="78">
        <f>A126232670R_Latest</f>
        <v>0.44600000000000001</v>
      </c>
      <c r="BD116" s="78">
        <f>A126233390R_Latest</f>
        <v>0</v>
      </c>
      <c r="BE116" s="78">
        <f>A126233102K_Latest</f>
        <v>0.44600000000000001</v>
      </c>
      <c r="BF116" s="78">
        <f>A126233534R_Latest</f>
        <v>1.4910000000000001</v>
      </c>
      <c r="BG116" s="78">
        <f>A126233966V_Latest</f>
        <v>1.4910000000000001</v>
      </c>
      <c r="BH116" s="78">
        <f>A126233606R_Latest</f>
        <v>0.97799999999999998</v>
      </c>
      <c r="BI116" s="78">
        <f>A126234110C_Latest</f>
        <v>0.22600000000000001</v>
      </c>
      <c r="BJ116" s="78">
        <f>A126233678A_Latest</f>
        <v>0</v>
      </c>
      <c r="BK116" s="78">
        <f>A126233822J_Latest</f>
        <v>0</v>
      </c>
      <c r="BL116" s="78">
        <f>A126233462R_Latest</f>
        <v>0.28699999999999998</v>
      </c>
      <c r="BM116" s="78">
        <f>A126234182R_Latest</f>
        <v>0.28699999999999998</v>
      </c>
      <c r="BN116" s="78">
        <f>A126233894V_Latest</f>
        <v>0</v>
      </c>
      <c r="BO116" s="78">
        <f>A126234326R_Latest</f>
        <v>0.58199999999999996</v>
      </c>
      <c r="BP116" s="78">
        <f>A126234758V_Latest</f>
        <v>0.58199999999999996</v>
      </c>
      <c r="BQ116" s="78">
        <f>A126234398A_Latest</f>
        <v>0</v>
      </c>
      <c r="BR116" s="78">
        <f>A126234902A_Latest</f>
        <v>0.20499999999999999</v>
      </c>
      <c r="BS116" s="78">
        <f>A126234470J_Latest</f>
        <v>0.313</v>
      </c>
      <c r="BT116" s="78">
        <f>A126234614J_Latest</f>
        <v>6.4000000000000001E-2</v>
      </c>
      <c r="BU116" s="78">
        <f>A126234254R_Latest</f>
        <v>0</v>
      </c>
      <c r="BV116" s="78">
        <f>A126234974L_Latest</f>
        <v>0</v>
      </c>
      <c r="BW116" s="78">
        <f>A126234686V_Latest</f>
        <v>0</v>
      </c>
      <c r="BX116" s="78">
        <f>A126231158K_Latest</f>
        <v>0.999</v>
      </c>
      <c r="BY116" s="78">
        <f>A126231590W_Latest</f>
        <v>0.999</v>
      </c>
      <c r="BZ116" s="78">
        <f>A126231230T_Latest</f>
        <v>0.248</v>
      </c>
      <c r="CA116" s="78">
        <f>A126231734W_Latest</f>
        <v>0.20799999999999999</v>
      </c>
      <c r="CB116" s="78">
        <f>A126231302T_Latest</f>
        <v>0.36299999999999999</v>
      </c>
      <c r="CC116" s="78">
        <f>A126231446C_Latest</f>
        <v>0.18</v>
      </c>
      <c r="CD116" s="78">
        <f>A126231086K_Latest</f>
        <v>0</v>
      </c>
      <c r="CE116" s="78">
        <f>A126231806W_Latest</f>
        <v>0</v>
      </c>
      <c r="CF116" s="78">
        <f>A126231518C_Latest</f>
        <v>0</v>
      </c>
      <c r="CG116" s="78"/>
      <c r="CH116" s="78"/>
      <c r="CI116" s="78"/>
      <c r="CJ116" s="78"/>
      <c r="CK116" s="78"/>
      <c r="CL116" s="78"/>
      <c r="CM116" s="78"/>
      <c r="CN116" s="78"/>
      <c r="CO116" s="78"/>
    </row>
    <row r="117" spans="1:93" hidden="1">
      <c r="A117" s="58" t="s">
        <v>4926</v>
      </c>
      <c r="B117" s="59"/>
      <c r="C117" s="65">
        <v>18</v>
      </c>
      <c r="D117" s="78">
        <f>A126230370A_Latest</f>
        <v>804.93100000000004</v>
      </c>
      <c r="E117" s="78">
        <f>A126230802V_Latest</f>
        <v>790.79700000000003</v>
      </c>
      <c r="F117" s="78">
        <f>A126230442A_Latest</f>
        <v>278.41699999999997</v>
      </c>
      <c r="G117" s="78">
        <f>A126230946F_Latest</f>
        <v>174.22200000000001</v>
      </c>
      <c r="H117" s="78">
        <f>A126230514A_Latest</f>
        <v>120.596</v>
      </c>
      <c r="I117" s="78">
        <f>A126230658L_Latest</f>
        <v>117.54600000000001</v>
      </c>
      <c r="J117" s="78">
        <f>A126230298V_Latest</f>
        <v>114.15</v>
      </c>
      <c r="K117" s="78">
        <f>A126231018J_Latest</f>
        <v>100.01600000000001</v>
      </c>
      <c r="L117" s="78">
        <f>A126230730V_Latest</f>
        <v>14.134</v>
      </c>
      <c r="M117" s="78">
        <f>A126235122F_Latest</f>
        <v>245.21799999999999</v>
      </c>
      <c r="N117" s="78">
        <f>A126235554K_Latest</f>
        <v>240.38300000000001</v>
      </c>
      <c r="O117" s="78">
        <f>A126235194T_Latest</f>
        <v>79.522000000000006</v>
      </c>
      <c r="P117" s="78">
        <f>A126235698W_Latest</f>
        <v>49.747</v>
      </c>
      <c r="Q117" s="78">
        <f>A126235266T_Latest</f>
        <v>32.712000000000003</v>
      </c>
      <c r="R117" s="78">
        <f>A126235410X_Latest</f>
        <v>39.591999999999999</v>
      </c>
      <c r="S117" s="78">
        <f>A126235050F_Latest</f>
        <v>43.645000000000003</v>
      </c>
      <c r="T117" s="78">
        <f>A126235770C_Latest</f>
        <v>38.81</v>
      </c>
      <c r="U117" s="78">
        <f>A126235482K_Latest</f>
        <v>4.835</v>
      </c>
      <c r="V117" s="78">
        <f>A126231954X_Latest</f>
        <v>207.54400000000001</v>
      </c>
      <c r="W117" s="78">
        <f>A126232386F_Latest</f>
        <v>203.52699999999999</v>
      </c>
      <c r="X117" s="78">
        <f>A126232026A_Latest</f>
        <v>67.55</v>
      </c>
      <c r="Y117" s="78">
        <f>A126232530L_Latest</f>
        <v>53.74</v>
      </c>
      <c r="Z117" s="78">
        <f>A126232098L_Latest</f>
        <v>34.942999999999998</v>
      </c>
      <c r="AA117" s="78">
        <f>A126232242V_Latest</f>
        <v>27.16</v>
      </c>
      <c r="AB117" s="78">
        <f>A126231882X_Latest</f>
        <v>24.151</v>
      </c>
      <c r="AC117" s="78">
        <f>A126232602L_Latest</f>
        <v>20.134</v>
      </c>
      <c r="AD117" s="78">
        <f>A126232314V_Latest</f>
        <v>4.0170000000000003</v>
      </c>
      <c r="AE117" s="78">
        <f>A126235914C_Latest</f>
        <v>170.29499999999999</v>
      </c>
      <c r="AF117" s="78">
        <f>A126236346K_Latest</f>
        <v>167.57300000000001</v>
      </c>
      <c r="AG117" s="78">
        <f>A126235986R_Latest</f>
        <v>64.769000000000005</v>
      </c>
      <c r="AH117" s="78">
        <f>A126236490C_Latest</f>
        <v>34.543999999999997</v>
      </c>
      <c r="AI117" s="78">
        <f>A126236058T_Latest</f>
        <v>26.422999999999998</v>
      </c>
      <c r="AJ117" s="78">
        <f>A126236202X_Latest</f>
        <v>22.385000000000002</v>
      </c>
      <c r="AK117" s="78">
        <f>A126235842C_Latest</f>
        <v>22.173999999999999</v>
      </c>
      <c r="AL117" s="78">
        <f>A126236562C_Latest</f>
        <v>19.452000000000002</v>
      </c>
      <c r="AM117" s="78">
        <f>A126236274K_Latest</f>
        <v>2.722</v>
      </c>
      <c r="AN117" s="78">
        <f>A126236706C_Latest</f>
        <v>61.171999999999997</v>
      </c>
      <c r="AO117" s="78">
        <f>A126237138K_Latest</f>
        <v>60.396000000000001</v>
      </c>
      <c r="AP117" s="78">
        <f>A126236778R_Latest</f>
        <v>24.506</v>
      </c>
      <c r="AQ117" s="78">
        <f>A126237282C_Latest</f>
        <v>9.4770000000000003</v>
      </c>
      <c r="AR117" s="78">
        <f>A126236850W_Latest</f>
        <v>9.7650000000000006</v>
      </c>
      <c r="AS117" s="78">
        <f>A126236994J_Latest</f>
        <v>9.7650000000000006</v>
      </c>
      <c r="AT117" s="78">
        <f>A126236634C_Latest</f>
        <v>7.6589999999999998</v>
      </c>
      <c r="AU117" s="78">
        <f>A126237354C_Latest</f>
        <v>6.883</v>
      </c>
      <c r="AV117" s="78">
        <f>A126237066K_Latest</f>
        <v>0.77600000000000002</v>
      </c>
      <c r="AW117" s="78">
        <f>A126232746X_Latest</f>
        <v>89.087000000000003</v>
      </c>
      <c r="AX117" s="78">
        <f>A126233178F_Latest</f>
        <v>87.751999999999995</v>
      </c>
      <c r="AY117" s="78">
        <f>A126232818X_Latest</f>
        <v>31.481999999999999</v>
      </c>
      <c r="AZ117" s="78">
        <f>A126233322L_Latest</f>
        <v>19.536000000000001</v>
      </c>
      <c r="BA117" s="78">
        <f>A126232890T_Latest</f>
        <v>12.292</v>
      </c>
      <c r="BB117" s="78">
        <f>A126233034V_Latest</f>
        <v>14.526</v>
      </c>
      <c r="BC117" s="78">
        <f>A126232674X_Latest</f>
        <v>11.250999999999999</v>
      </c>
      <c r="BD117" s="78">
        <f>A126233394X_Latest</f>
        <v>9.9160000000000004</v>
      </c>
      <c r="BE117" s="78">
        <f>A126233106V_Latest</f>
        <v>1.335</v>
      </c>
      <c r="BF117" s="78">
        <f>A126233538X_Latest</f>
        <v>15.867000000000001</v>
      </c>
      <c r="BG117" s="78">
        <f>A126233970K_Latest</f>
        <v>15.69</v>
      </c>
      <c r="BH117" s="78">
        <f>A126233610F_Latest</f>
        <v>5.4429999999999996</v>
      </c>
      <c r="BI117" s="78">
        <f>A126234114L_Latest</f>
        <v>3.0529999999999999</v>
      </c>
      <c r="BJ117" s="78">
        <f>A126233682T_Latest</f>
        <v>2.3260000000000001</v>
      </c>
      <c r="BK117" s="78">
        <f>A126233826T_Latest</f>
        <v>2.1680000000000001</v>
      </c>
      <c r="BL117" s="78">
        <f>A126233466X_Latest</f>
        <v>2.8769999999999998</v>
      </c>
      <c r="BM117" s="78">
        <f>A126234186X_Latest</f>
        <v>2.7010000000000001</v>
      </c>
      <c r="BN117" s="78">
        <f>A126233898C_Latest</f>
        <v>0.17599999999999999</v>
      </c>
      <c r="BO117" s="78">
        <f>A126234330F_Latest</f>
        <v>5.54</v>
      </c>
      <c r="BP117" s="78">
        <f>A126234762K_Latest</f>
        <v>5.3639999999999999</v>
      </c>
      <c r="BQ117" s="78">
        <f>A126234402F_Latest</f>
        <v>1.601</v>
      </c>
      <c r="BR117" s="78">
        <f>A126234906K_Latest</f>
        <v>1.5089999999999999</v>
      </c>
      <c r="BS117" s="78">
        <f>A126234474T_Latest</f>
        <v>0.75800000000000001</v>
      </c>
      <c r="BT117" s="78">
        <f>A126234618T_Latest</f>
        <v>0.53200000000000003</v>
      </c>
      <c r="BU117" s="78">
        <f>A126234258X_Latest</f>
        <v>1.139</v>
      </c>
      <c r="BV117" s="78">
        <f>A126234978W_Latest</f>
        <v>0.96299999999999997</v>
      </c>
      <c r="BW117" s="78">
        <f>A126234690K_Latest</f>
        <v>0.17599999999999999</v>
      </c>
      <c r="BX117" s="78">
        <f>A126231162A_Latest</f>
        <v>10.208</v>
      </c>
      <c r="BY117" s="78">
        <f>A126231594F_Latest</f>
        <v>10.111000000000001</v>
      </c>
      <c r="BZ117" s="78">
        <f>A126231234A_Latest</f>
        <v>3.544</v>
      </c>
      <c r="CA117" s="78">
        <f>A126231738F_Latest</f>
        <v>2.6160000000000001</v>
      </c>
      <c r="CB117" s="78">
        <f>A126231306A_Latest</f>
        <v>1.377</v>
      </c>
      <c r="CC117" s="78">
        <f>A126231450V_Latest</f>
        <v>1.4179999999999999</v>
      </c>
      <c r="CD117" s="78">
        <f>A126231090A_Latest</f>
        <v>1.254</v>
      </c>
      <c r="CE117" s="78">
        <f>A126231810L_Latest</f>
        <v>1.157</v>
      </c>
      <c r="CF117" s="78">
        <f>A126231522V_Latest</f>
        <v>9.7000000000000003E-2</v>
      </c>
      <c r="CG117" s="78"/>
      <c r="CH117" s="78"/>
      <c r="CI117" s="78"/>
      <c r="CJ117" s="78"/>
      <c r="CK117" s="78"/>
      <c r="CL117" s="78"/>
      <c r="CM117" s="78"/>
      <c r="CN117" s="78"/>
      <c r="CO117" s="78"/>
    </row>
    <row r="118" spans="1:93" hidden="1">
      <c r="A118" s="48" t="s">
        <v>4927</v>
      </c>
      <c r="B118" s="49"/>
      <c r="C118" s="65">
        <v>19</v>
      </c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</row>
    <row r="119" spans="1:93" hidden="1">
      <c r="A119" s="51" t="s">
        <v>4908</v>
      </c>
      <c r="B119" s="52"/>
      <c r="C119" s="65">
        <v>20</v>
      </c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</row>
    <row r="120" spans="1:93" hidden="1">
      <c r="A120" s="52"/>
      <c r="B120" s="52" t="s">
        <v>4909</v>
      </c>
      <c r="C120" s="65">
        <v>21</v>
      </c>
      <c r="D120" s="78">
        <f>A126244638L_Latest</f>
        <v>392.35500000000002</v>
      </c>
      <c r="E120" s="78">
        <f>A126245070A_Latest</f>
        <v>385.07799999999997</v>
      </c>
      <c r="F120" s="78">
        <f>A126244710V_Latest</f>
        <v>136.20400000000001</v>
      </c>
      <c r="G120" s="78">
        <f>A126245214A_Latest</f>
        <v>91.341999999999999</v>
      </c>
      <c r="H120" s="78">
        <f>A126244782F_Latest</f>
        <v>50.947000000000003</v>
      </c>
      <c r="I120" s="78">
        <f>A126244926F_Latest</f>
        <v>52.915999999999997</v>
      </c>
      <c r="J120" s="78">
        <f>A126244566L_Latest</f>
        <v>60.945999999999998</v>
      </c>
      <c r="K120" s="78">
        <f>A126245286L_Latest</f>
        <v>53.67</v>
      </c>
      <c r="L120" s="78">
        <f>A126244998T_Latest</f>
        <v>7.2759999999999998</v>
      </c>
      <c r="M120" s="78">
        <f>A126249390K_Latest</f>
        <v>123.73</v>
      </c>
      <c r="N120" s="78">
        <f>A126249822C_Latest</f>
        <v>120.473</v>
      </c>
      <c r="O120" s="78">
        <f>A126249462K_Latest</f>
        <v>35.475999999999999</v>
      </c>
      <c r="P120" s="78">
        <f>A126249966R_Latest</f>
        <v>27.690999999999999</v>
      </c>
      <c r="Q120" s="78">
        <f>A126249534K_Latest</f>
        <v>16.652999999999999</v>
      </c>
      <c r="R120" s="78">
        <f>A126249678W_Latest</f>
        <v>19.988</v>
      </c>
      <c r="S120" s="78">
        <f>A126249318T_Latest</f>
        <v>23.922000000000001</v>
      </c>
      <c r="T120" s="78">
        <f>A126250038W_Latest</f>
        <v>20.664999999999999</v>
      </c>
      <c r="U120" s="78">
        <f>A126249750C_Latest</f>
        <v>3.258</v>
      </c>
      <c r="V120" s="78">
        <f>A126246222V_Latest</f>
        <v>96.816000000000003</v>
      </c>
      <c r="W120" s="78">
        <f>A126246654X_Latest</f>
        <v>95.424999999999997</v>
      </c>
      <c r="X120" s="78">
        <f>A126246294F_Latest</f>
        <v>30.553999999999998</v>
      </c>
      <c r="Y120" s="78">
        <f>A126246798K_Latest</f>
        <v>28.841999999999999</v>
      </c>
      <c r="Z120" s="78">
        <f>A126246366F_Latest</f>
        <v>14.477</v>
      </c>
      <c r="AA120" s="78">
        <f>A126246510L_Latest</f>
        <v>11.238</v>
      </c>
      <c r="AB120" s="78">
        <f>A126246150V_Latest</f>
        <v>11.706</v>
      </c>
      <c r="AC120" s="78">
        <f>A126246870T_Latest</f>
        <v>10.315</v>
      </c>
      <c r="AD120" s="78">
        <f>A126246582X_Latest</f>
        <v>1.391</v>
      </c>
      <c r="AE120" s="78">
        <f>A126250182R_Latest</f>
        <v>84.186999999999998</v>
      </c>
      <c r="AF120" s="78">
        <f>A126250614J_Latest</f>
        <v>82.551000000000002</v>
      </c>
      <c r="AG120" s="78">
        <f>A126250254R_Latest</f>
        <v>33.628999999999998</v>
      </c>
      <c r="AH120" s="78">
        <f>A126250758V_Latest</f>
        <v>17.527999999999999</v>
      </c>
      <c r="AI120" s="78">
        <f>A126250326R_Latest</f>
        <v>10.968</v>
      </c>
      <c r="AJ120" s="78">
        <f>A126250470J_Latest</f>
        <v>10.275</v>
      </c>
      <c r="AK120" s="78">
        <f>A126250110C_Latest</f>
        <v>11.786</v>
      </c>
      <c r="AL120" s="78">
        <f>A126250830A_Latest</f>
        <v>10.15</v>
      </c>
      <c r="AM120" s="78">
        <f>A126250542J_Latest</f>
        <v>1.6359999999999999</v>
      </c>
      <c r="AN120" s="78">
        <f>A126250974L_Latest</f>
        <v>29.09</v>
      </c>
      <c r="AO120" s="78">
        <f>A126251406J_Latest</f>
        <v>28.54</v>
      </c>
      <c r="AP120" s="78">
        <f>A126251046R_Latest</f>
        <v>12.692</v>
      </c>
      <c r="AQ120" s="78">
        <f>A126251550A_Latest</f>
        <v>3.915</v>
      </c>
      <c r="AR120" s="78">
        <f>A126251118R_Latest</f>
        <v>3.621</v>
      </c>
      <c r="AS120" s="78">
        <f>A126251262J_Latest</f>
        <v>4.2119999999999997</v>
      </c>
      <c r="AT120" s="78">
        <f>A126250902A_Latest</f>
        <v>4.6500000000000004</v>
      </c>
      <c r="AU120" s="78">
        <f>A126251622A_Latest</f>
        <v>4.101</v>
      </c>
      <c r="AV120" s="78">
        <f>A126251334J_Latest</f>
        <v>0.55000000000000004</v>
      </c>
      <c r="AW120" s="78">
        <f>A126247014V_Latest</f>
        <v>44.139000000000003</v>
      </c>
      <c r="AX120" s="78">
        <f>A126247446X_Latest</f>
        <v>43.807000000000002</v>
      </c>
      <c r="AY120" s="78">
        <f>A126247086F_Latest</f>
        <v>18.212</v>
      </c>
      <c r="AZ120" s="78">
        <f>A126247590T_Latest</f>
        <v>10.117000000000001</v>
      </c>
      <c r="BA120" s="78">
        <f>A126247158F_Latest</f>
        <v>3.82</v>
      </c>
      <c r="BB120" s="78">
        <f>A126247302L_Latest</f>
        <v>5.6459999999999999</v>
      </c>
      <c r="BC120" s="78">
        <f>A126246942T_Latest</f>
        <v>6.3440000000000003</v>
      </c>
      <c r="BD120" s="78">
        <f>A126247662T_Latest</f>
        <v>6.0119999999999996</v>
      </c>
      <c r="BE120" s="78">
        <f>A126247374X_Latest</f>
        <v>0.33200000000000002</v>
      </c>
      <c r="BF120" s="78">
        <f>A126247806T_Latest</f>
        <v>8.4510000000000005</v>
      </c>
      <c r="BG120" s="78">
        <f>A126248238X_Latest</f>
        <v>8.3409999999999993</v>
      </c>
      <c r="BH120" s="78">
        <f>A126247878C_Latest</f>
        <v>3.0880000000000001</v>
      </c>
      <c r="BI120" s="78">
        <f>A126248382T_Latest</f>
        <v>1.5660000000000001</v>
      </c>
      <c r="BJ120" s="78">
        <f>A126247950K_Latest</f>
        <v>1.107</v>
      </c>
      <c r="BK120" s="78">
        <f>A126248094X_Latest</f>
        <v>1.2629999999999999</v>
      </c>
      <c r="BL120" s="78">
        <f>A126247734T_Latest</f>
        <v>1.427</v>
      </c>
      <c r="BM120" s="78">
        <f>A126248454T_Latest</f>
        <v>1.3169999999999999</v>
      </c>
      <c r="BN120" s="78">
        <f>A126248166X_Latest</f>
        <v>0.109</v>
      </c>
      <c r="BO120" s="78">
        <f>A126248598C_Latest</f>
        <v>1.6739999999999999</v>
      </c>
      <c r="BP120" s="78">
        <f>A126249030F_Latest</f>
        <v>1.6739999999999999</v>
      </c>
      <c r="BQ120" s="78">
        <f>A126248670K_Latest</f>
        <v>0.57299999999999995</v>
      </c>
      <c r="BR120" s="78">
        <f>A126249174T_Latest</f>
        <v>0.6</v>
      </c>
      <c r="BS120" s="78">
        <f>A126248742K_Latest</f>
        <v>0.115</v>
      </c>
      <c r="BT120" s="78">
        <f>A126248886W_Latest</f>
        <v>0.122</v>
      </c>
      <c r="BU120" s="78">
        <f>A126248526T_Latest</f>
        <v>0.26300000000000001</v>
      </c>
      <c r="BV120" s="78">
        <f>A126249246T_Latest</f>
        <v>0.26300000000000001</v>
      </c>
      <c r="BW120" s="78">
        <f>A126248958W_Latest</f>
        <v>0</v>
      </c>
      <c r="BX120" s="78">
        <f>A126245430V_Latest</f>
        <v>4.2679999999999998</v>
      </c>
      <c r="BY120" s="78">
        <f>A126245862X_Latest</f>
        <v>4.2679999999999998</v>
      </c>
      <c r="BZ120" s="78">
        <f>A126245502V_Latest</f>
        <v>1.98</v>
      </c>
      <c r="CA120" s="78">
        <f>A126246006A_Latest</f>
        <v>1.083</v>
      </c>
      <c r="CB120" s="78">
        <f>A126245574F_Latest</f>
        <v>0.187</v>
      </c>
      <c r="CC120" s="78">
        <f>A126245718F_Latest</f>
        <v>0.17100000000000001</v>
      </c>
      <c r="CD120" s="78">
        <f>A126245358L_Latest</f>
        <v>0.84699999999999998</v>
      </c>
      <c r="CE120" s="78">
        <f>A126246078L_Latest</f>
        <v>0.84699999999999998</v>
      </c>
      <c r="CF120" s="78">
        <f>A126245790X_Latest</f>
        <v>0</v>
      </c>
      <c r="CG120" s="78"/>
      <c r="CH120" s="78"/>
      <c r="CI120" s="78"/>
      <c r="CJ120" s="78"/>
      <c r="CK120" s="78"/>
      <c r="CL120" s="78"/>
      <c r="CM120" s="78"/>
      <c r="CN120" s="78"/>
      <c r="CO120" s="78"/>
    </row>
    <row r="121" spans="1:93" hidden="1">
      <c r="A121" s="52"/>
      <c r="B121" s="55" t="s">
        <v>4910</v>
      </c>
      <c r="C121" s="65">
        <v>22</v>
      </c>
      <c r="D121" s="78">
        <f>A126244606V_Latest</f>
        <v>81.703999999999994</v>
      </c>
      <c r="E121" s="78">
        <f>A126245038A_Latest</f>
        <v>80.706000000000003</v>
      </c>
      <c r="F121" s="78">
        <f>A126244678F_Latest</f>
        <v>30.884</v>
      </c>
      <c r="G121" s="78">
        <f>A126245182V_Latest</f>
        <v>19.151</v>
      </c>
      <c r="H121" s="78">
        <f>A126244750L_Latest</f>
        <v>9.6809999999999992</v>
      </c>
      <c r="I121" s="78">
        <f>A126244894X_Latest</f>
        <v>12.669</v>
      </c>
      <c r="J121" s="78">
        <f>A126244534V_Latest</f>
        <v>9.3190000000000008</v>
      </c>
      <c r="K121" s="78">
        <f>A126245254V_Latest</f>
        <v>8.3209999999999997</v>
      </c>
      <c r="L121" s="78">
        <f>A126244966X_Latest</f>
        <v>0.998</v>
      </c>
      <c r="M121" s="78">
        <f>A126249358K_Latest</f>
        <v>26.463999999999999</v>
      </c>
      <c r="N121" s="78">
        <f>A126249790W_Latest</f>
        <v>25.797999999999998</v>
      </c>
      <c r="O121" s="78">
        <f>A126249430T_Latest</f>
        <v>6.8940000000000001</v>
      </c>
      <c r="P121" s="78">
        <f>A126249934W_Latest</f>
        <v>8.3550000000000004</v>
      </c>
      <c r="Q121" s="78">
        <f>A126249502T_Latest</f>
        <v>2.3639999999999999</v>
      </c>
      <c r="R121" s="78">
        <f>A126249646C_Latest</f>
        <v>5.0069999999999997</v>
      </c>
      <c r="S121" s="78">
        <f>A126249286K_Latest</f>
        <v>3.843</v>
      </c>
      <c r="T121" s="78">
        <f>A126250006C_Latest</f>
        <v>3.177</v>
      </c>
      <c r="U121" s="78">
        <f>A126249718C_Latest</f>
        <v>0.66600000000000004</v>
      </c>
      <c r="V121" s="78">
        <f>A126246190L_Latest</f>
        <v>14.553000000000001</v>
      </c>
      <c r="W121" s="78">
        <f>A126246622F_Latest</f>
        <v>14.553000000000001</v>
      </c>
      <c r="X121" s="78">
        <f>A126246262L_Latest</f>
        <v>5.1040000000000001</v>
      </c>
      <c r="Y121" s="78">
        <f>A126246766T_Latest</f>
        <v>3.76</v>
      </c>
      <c r="Z121" s="78">
        <f>A126246334L_Latest</f>
        <v>2.2120000000000002</v>
      </c>
      <c r="AA121" s="78">
        <f>A126246478X_Latest</f>
        <v>2.206</v>
      </c>
      <c r="AB121" s="78">
        <f>A126246118V_Latest</f>
        <v>1.2709999999999999</v>
      </c>
      <c r="AC121" s="78">
        <f>A126246838T_Latest</f>
        <v>1.2709999999999999</v>
      </c>
      <c r="AD121" s="78">
        <f>A126246550F_Latest</f>
        <v>0</v>
      </c>
      <c r="AE121" s="78">
        <f>A126250150W_Latest</f>
        <v>22.978000000000002</v>
      </c>
      <c r="AF121" s="78">
        <f>A126250582A_Latest</f>
        <v>22.978000000000002</v>
      </c>
      <c r="AG121" s="78">
        <f>A126250222W_Latest</f>
        <v>11.537000000000001</v>
      </c>
      <c r="AH121" s="78">
        <f>A126250726A_Latest</f>
        <v>2.88</v>
      </c>
      <c r="AI121" s="78">
        <f>A126250294J_Latest</f>
        <v>3.4079999999999999</v>
      </c>
      <c r="AJ121" s="78">
        <f>A126250438J_Latest</f>
        <v>2.976</v>
      </c>
      <c r="AK121" s="78">
        <f>A126250078R_Latest</f>
        <v>2.1779999999999999</v>
      </c>
      <c r="AL121" s="78">
        <f>A126250798L_Latest</f>
        <v>2.1779999999999999</v>
      </c>
      <c r="AM121" s="78">
        <f>A126250510R_Latest</f>
        <v>0</v>
      </c>
      <c r="AN121" s="78">
        <f>A126250942V_Latest</f>
        <v>4.2089999999999996</v>
      </c>
      <c r="AO121" s="78">
        <f>A126251374A_Latest</f>
        <v>4.2089999999999996</v>
      </c>
      <c r="AP121" s="78">
        <f>A126251014W_Latest</f>
        <v>1.573</v>
      </c>
      <c r="AQ121" s="78">
        <f>A126251518A_Latest</f>
        <v>1.002</v>
      </c>
      <c r="AR121" s="78">
        <f>A126251086J_Latest</f>
        <v>0.34899999999999998</v>
      </c>
      <c r="AS121" s="78">
        <f>A126251230R_Latest</f>
        <v>0.77100000000000002</v>
      </c>
      <c r="AT121" s="78">
        <f>A126250870V_Latest</f>
        <v>0.51600000000000001</v>
      </c>
      <c r="AU121" s="78">
        <f>A126251590V_Latest</f>
        <v>0.51600000000000001</v>
      </c>
      <c r="AV121" s="78">
        <f>A126251302R_Latest</f>
        <v>0</v>
      </c>
      <c r="AW121" s="78">
        <f>A126246982K_Latest</f>
        <v>8.9809999999999999</v>
      </c>
      <c r="AX121" s="78">
        <f>A126247414F_Latest</f>
        <v>8.6489999999999991</v>
      </c>
      <c r="AY121" s="78">
        <f>A126247054L_Latest</f>
        <v>3.9849999999999999</v>
      </c>
      <c r="AZ121" s="78">
        <f>A126247558T_Latest</f>
        <v>1.9059999999999999</v>
      </c>
      <c r="BA121" s="78">
        <f>A126247126L_Latest</f>
        <v>0.89300000000000002</v>
      </c>
      <c r="BB121" s="78">
        <f>A126247270F_Latest</f>
        <v>1.4339999999999999</v>
      </c>
      <c r="BC121" s="78">
        <f>A126246910X_Latest</f>
        <v>0.76300000000000001</v>
      </c>
      <c r="BD121" s="78">
        <f>A126247630X_Latest</f>
        <v>0.43099999999999999</v>
      </c>
      <c r="BE121" s="78">
        <f>A126247342F_Latest</f>
        <v>0.33200000000000002</v>
      </c>
      <c r="BF121" s="78">
        <f>A126247774K_Latest</f>
        <v>2.3769999999999998</v>
      </c>
      <c r="BG121" s="78">
        <f>A126248206F_Latest</f>
        <v>2.3769999999999998</v>
      </c>
      <c r="BH121" s="78">
        <f>A126247846K_Latest</f>
        <v>1.02</v>
      </c>
      <c r="BI121" s="78">
        <f>A126248350X_Latest</f>
        <v>0.53500000000000003</v>
      </c>
      <c r="BJ121" s="78">
        <f>A126247918K_Latest</f>
        <v>0.26900000000000002</v>
      </c>
      <c r="BK121" s="78">
        <f>A126248062F_Latest</f>
        <v>0.214</v>
      </c>
      <c r="BL121" s="78">
        <f>A126247702X_Latest</f>
        <v>0.34</v>
      </c>
      <c r="BM121" s="78">
        <f>A126248422X_Latest</f>
        <v>0.34</v>
      </c>
      <c r="BN121" s="78">
        <f>A126248134F_Latest</f>
        <v>0</v>
      </c>
      <c r="BO121" s="78">
        <f>A126248566K_Latest</f>
        <v>0.57999999999999996</v>
      </c>
      <c r="BP121" s="78">
        <f>A126248998R_Latest</f>
        <v>0.57999999999999996</v>
      </c>
      <c r="BQ121" s="78">
        <f>A126248638K_Latest</f>
        <v>0.22700000000000001</v>
      </c>
      <c r="BR121" s="78">
        <f>A126249142X_Latest</f>
        <v>0.28999999999999998</v>
      </c>
      <c r="BS121" s="78">
        <f>A126248710T_Latest</f>
        <v>0</v>
      </c>
      <c r="BT121" s="78">
        <f>A126248854C_Latest</f>
        <v>6.2E-2</v>
      </c>
      <c r="BU121" s="78">
        <f>A126248494K_Latest</f>
        <v>0</v>
      </c>
      <c r="BV121" s="78">
        <f>A126249214X_Latest</f>
        <v>0</v>
      </c>
      <c r="BW121" s="78">
        <f>A126248926C_Latest</f>
        <v>0</v>
      </c>
      <c r="BX121" s="78">
        <f>A126245398F_Latest</f>
        <v>1.5620000000000001</v>
      </c>
      <c r="BY121" s="78">
        <f>A126245830F_Latest</f>
        <v>1.5620000000000001</v>
      </c>
      <c r="BZ121" s="78">
        <f>A126245470L_Latest</f>
        <v>0.54200000000000004</v>
      </c>
      <c r="CA121" s="78">
        <f>A126245974T_Latest</f>
        <v>0.42399999999999999</v>
      </c>
      <c r="CB121" s="78">
        <f>A126245542L_Latest</f>
        <v>0.187</v>
      </c>
      <c r="CC121" s="78">
        <f>A126245686X_Latest</f>
        <v>0</v>
      </c>
      <c r="CD121" s="78">
        <f>A126245326V_Latest</f>
        <v>0.40799999999999997</v>
      </c>
      <c r="CE121" s="78">
        <f>A126246046V_Latest</f>
        <v>0.40799999999999997</v>
      </c>
      <c r="CF121" s="78">
        <f>A126245758X_Latest</f>
        <v>0</v>
      </c>
      <c r="CG121" s="78"/>
      <c r="CH121" s="78"/>
      <c r="CI121" s="78"/>
      <c r="CJ121" s="78"/>
      <c r="CK121" s="78"/>
      <c r="CL121" s="78"/>
      <c r="CM121" s="78"/>
      <c r="CN121" s="78"/>
      <c r="CO121" s="78"/>
    </row>
    <row r="122" spans="1:93" hidden="1">
      <c r="A122" s="52"/>
      <c r="B122" s="55" t="s">
        <v>4911</v>
      </c>
      <c r="C122" s="65">
        <v>23</v>
      </c>
      <c r="D122" s="78">
        <f>A126244642C_Latest</f>
        <v>30.757000000000001</v>
      </c>
      <c r="E122" s="78">
        <f>A126245074K_Latest</f>
        <v>30.757000000000001</v>
      </c>
      <c r="F122" s="78">
        <f>A126244714C_Latest</f>
        <v>13.346</v>
      </c>
      <c r="G122" s="78">
        <f>A126245218K_Latest</f>
        <v>7.6660000000000004</v>
      </c>
      <c r="H122" s="78">
        <f>A126244786R_Latest</f>
        <v>3.3050000000000002</v>
      </c>
      <c r="I122" s="78">
        <f>A126244930W_Latest</f>
        <v>4.2629999999999999</v>
      </c>
      <c r="J122" s="78">
        <f>A126244570C_Latest</f>
        <v>2.1779999999999999</v>
      </c>
      <c r="K122" s="78">
        <f>A126245290C_Latest</f>
        <v>2.1779999999999999</v>
      </c>
      <c r="L122" s="78">
        <f>A126245002X_Latest</f>
        <v>0</v>
      </c>
      <c r="M122" s="78">
        <f>A126249394V_Latest</f>
        <v>11.406000000000001</v>
      </c>
      <c r="N122" s="78">
        <f>A126249826L_Latest</f>
        <v>11.406000000000001</v>
      </c>
      <c r="O122" s="78">
        <f>A126249466V_Latest</f>
        <v>6.1340000000000003</v>
      </c>
      <c r="P122" s="78">
        <f>A126249970F_Latest</f>
        <v>1.2250000000000001</v>
      </c>
      <c r="Q122" s="78">
        <f>A126249538V_Latest</f>
        <v>1.268</v>
      </c>
      <c r="R122" s="78">
        <f>A126249682L_Latest</f>
        <v>1.7949999999999999</v>
      </c>
      <c r="S122" s="78">
        <f>A126249322J_Latest</f>
        <v>0.98299999999999998</v>
      </c>
      <c r="T122" s="78">
        <f>A126250042L_Latest</f>
        <v>0.98299999999999998</v>
      </c>
      <c r="U122" s="78">
        <f>A126249754L_Latest</f>
        <v>0</v>
      </c>
      <c r="V122" s="78">
        <f>A126246226C_Latest</f>
        <v>6.7169999999999996</v>
      </c>
      <c r="W122" s="78">
        <f>A126246658J_Latest</f>
        <v>6.7169999999999996</v>
      </c>
      <c r="X122" s="78">
        <f>A126246298R_Latest</f>
        <v>0.88600000000000001</v>
      </c>
      <c r="Y122" s="78">
        <f>A126246802R_Latest</f>
        <v>3.8639999999999999</v>
      </c>
      <c r="Z122" s="78">
        <f>A126246370W_Latest</f>
        <v>1.5369999999999999</v>
      </c>
      <c r="AA122" s="78">
        <f>A126246514W_Latest</f>
        <v>0</v>
      </c>
      <c r="AB122" s="78">
        <f>A126246154C_Latest</f>
        <v>0.42899999999999999</v>
      </c>
      <c r="AC122" s="78">
        <f>A126246874A_Latest</f>
        <v>0.42899999999999999</v>
      </c>
      <c r="AD122" s="78">
        <f>A126246586J_Latest</f>
        <v>0</v>
      </c>
      <c r="AE122" s="78">
        <f>A126250186X_Latest</f>
        <v>4.306</v>
      </c>
      <c r="AF122" s="78">
        <f>A126250618T_Latest</f>
        <v>4.306</v>
      </c>
      <c r="AG122" s="78">
        <f>A126250258X_Latest</f>
        <v>1.1870000000000001</v>
      </c>
      <c r="AH122" s="78">
        <f>A126250762K_Latest</f>
        <v>1.8029999999999999</v>
      </c>
      <c r="AI122" s="78">
        <f>A126250330F_Latest</f>
        <v>0</v>
      </c>
      <c r="AJ122" s="78">
        <f>A126250474T_Latest</f>
        <v>1.3160000000000001</v>
      </c>
      <c r="AK122" s="78">
        <f>A126250114L_Latest</f>
        <v>0</v>
      </c>
      <c r="AL122" s="78">
        <f>A126250834K_Latest</f>
        <v>0</v>
      </c>
      <c r="AM122" s="78">
        <f>A126250546T_Latest</f>
        <v>0</v>
      </c>
      <c r="AN122" s="78">
        <f>A126250978W_Latest</f>
        <v>2.8170000000000002</v>
      </c>
      <c r="AO122" s="78">
        <f>A126251410X_Latest</f>
        <v>2.8170000000000002</v>
      </c>
      <c r="AP122" s="78">
        <f>A126251050F_Latest</f>
        <v>2.0030000000000001</v>
      </c>
      <c r="AQ122" s="78">
        <f>A126251554K_Latest</f>
        <v>0</v>
      </c>
      <c r="AR122" s="78">
        <f>A126251122F_Latest</f>
        <v>0.40300000000000002</v>
      </c>
      <c r="AS122" s="78">
        <f>A126251266T_Latest</f>
        <v>0.23599999999999999</v>
      </c>
      <c r="AT122" s="78">
        <f>A126250906K_Latest</f>
        <v>0.17499999999999999</v>
      </c>
      <c r="AU122" s="78">
        <f>A126251626K_Latest</f>
        <v>0.17499999999999999</v>
      </c>
      <c r="AV122" s="78">
        <f>A126251338T_Latest</f>
        <v>0</v>
      </c>
      <c r="AW122" s="78">
        <f>A126247018C_Latest</f>
        <v>4.6959999999999997</v>
      </c>
      <c r="AX122" s="78">
        <f>A126247450R_Latest</f>
        <v>4.6959999999999997</v>
      </c>
      <c r="AY122" s="78">
        <f>A126247090W_Latest</f>
        <v>2.8</v>
      </c>
      <c r="AZ122" s="78">
        <f>A126247594A_Latest</f>
        <v>0.61</v>
      </c>
      <c r="BA122" s="78">
        <f>A126247162W_Latest</f>
        <v>0</v>
      </c>
      <c r="BB122" s="78">
        <f>A126247306W_Latest</f>
        <v>0.81399999999999995</v>
      </c>
      <c r="BC122" s="78">
        <f>A126246946A_Latest</f>
        <v>0.47199999999999998</v>
      </c>
      <c r="BD122" s="78">
        <f>A126247666A_Latest</f>
        <v>0.47199999999999998</v>
      </c>
      <c r="BE122" s="78">
        <f>A126247378J_Latest</f>
        <v>0</v>
      </c>
      <c r="BF122" s="78">
        <f>A126247810J_Latest</f>
        <v>0.65300000000000002</v>
      </c>
      <c r="BG122" s="78">
        <f>A126248242R_Latest</f>
        <v>0.65300000000000002</v>
      </c>
      <c r="BH122" s="78">
        <f>A126247882V_Latest</f>
        <v>0.33500000000000002</v>
      </c>
      <c r="BI122" s="78">
        <f>A126248386A_Latest</f>
        <v>0</v>
      </c>
      <c r="BJ122" s="78">
        <f>A126247954V_Latest</f>
        <v>9.7000000000000003E-2</v>
      </c>
      <c r="BK122" s="78">
        <f>A126248098J_Latest</f>
        <v>0.10199999999999999</v>
      </c>
      <c r="BL122" s="78">
        <f>A126247738A_Latest</f>
        <v>0.12</v>
      </c>
      <c r="BM122" s="78">
        <f>A126248458A_Latest</f>
        <v>0.12</v>
      </c>
      <c r="BN122" s="78">
        <f>A126248170R_Latest</f>
        <v>0</v>
      </c>
      <c r="BO122" s="78">
        <f>A126248602J_Latest</f>
        <v>0.16300000000000001</v>
      </c>
      <c r="BP122" s="78">
        <f>A126249034R_Latest</f>
        <v>0.16300000000000001</v>
      </c>
      <c r="BQ122" s="78">
        <f>A126248674V_Latest</f>
        <v>0</v>
      </c>
      <c r="BR122" s="78">
        <f>A126249178A_Latest</f>
        <v>0.16300000000000001</v>
      </c>
      <c r="BS122" s="78">
        <f>A126248746V_Latest</f>
        <v>0</v>
      </c>
      <c r="BT122" s="78">
        <f>A126248890L_Latest</f>
        <v>0</v>
      </c>
      <c r="BU122" s="78">
        <f>A126248530J_Latest</f>
        <v>0</v>
      </c>
      <c r="BV122" s="78">
        <f>A126249250J_Latest</f>
        <v>0</v>
      </c>
      <c r="BW122" s="78">
        <f>A126248962L_Latest</f>
        <v>0</v>
      </c>
      <c r="BX122" s="78">
        <f>A126245434C_Latest</f>
        <v>0</v>
      </c>
      <c r="BY122" s="78">
        <f>A126245866J_Latest</f>
        <v>0</v>
      </c>
      <c r="BZ122" s="78">
        <f>A126245506C_Latest</f>
        <v>0</v>
      </c>
      <c r="CA122" s="78">
        <f>A126246010T_Latest</f>
        <v>0</v>
      </c>
      <c r="CB122" s="78">
        <f>A126245578R_Latest</f>
        <v>0</v>
      </c>
      <c r="CC122" s="78">
        <f>A126245722W_Latest</f>
        <v>0</v>
      </c>
      <c r="CD122" s="78">
        <f>A126245362C_Latest</f>
        <v>0</v>
      </c>
      <c r="CE122" s="78">
        <f>A126246082C_Latest</f>
        <v>0</v>
      </c>
      <c r="CF122" s="78">
        <f>A126245794J_Latest</f>
        <v>0</v>
      </c>
      <c r="CG122" s="78"/>
      <c r="CH122" s="78"/>
      <c r="CI122" s="78"/>
      <c r="CJ122" s="78"/>
      <c r="CK122" s="78"/>
      <c r="CL122" s="78"/>
      <c r="CM122" s="78"/>
      <c r="CN122" s="78"/>
      <c r="CO122" s="78"/>
    </row>
    <row r="123" spans="1:93" hidden="1">
      <c r="A123" s="52"/>
      <c r="B123" s="55" t="s">
        <v>4912</v>
      </c>
      <c r="C123" s="65">
        <v>24</v>
      </c>
      <c r="D123" s="78">
        <f>A126244646L_Latest</f>
        <v>23.861999999999998</v>
      </c>
      <c r="E123" s="78">
        <f>A126245078V_Latest</f>
        <v>20.434000000000001</v>
      </c>
      <c r="F123" s="78">
        <f>A126244718L_Latest</f>
        <v>2.8029999999999999</v>
      </c>
      <c r="G123" s="78">
        <f>A126245222A_Latest</f>
        <v>0.66800000000000004</v>
      </c>
      <c r="H123" s="78">
        <f>A126244790F_Latest</f>
        <v>1.4119999999999999</v>
      </c>
      <c r="I123" s="78">
        <f>A126244934F_Latest</f>
        <v>2.8690000000000002</v>
      </c>
      <c r="J123" s="78">
        <f>A126244574L_Latest</f>
        <v>16.111000000000001</v>
      </c>
      <c r="K123" s="78">
        <f>A126245294L_Latest</f>
        <v>12.682</v>
      </c>
      <c r="L123" s="78">
        <f>A126245006J_Latest</f>
        <v>3.4279999999999999</v>
      </c>
      <c r="M123" s="78">
        <f>A126249398C_Latest</f>
        <v>8.2100000000000009</v>
      </c>
      <c r="N123" s="78">
        <f>A126249830C_Latest</f>
        <v>6.6239999999999997</v>
      </c>
      <c r="O123" s="78">
        <f>A126249470K_Latest</f>
        <v>0.84199999999999997</v>
      </c>
      <c r="P123" s="78">
        <f>A126249974R_Latest</f>
        <v>0</v>
      </c>
      <c r="Q123" s="78">
        <f>A126249542K_Latest</f>
        <v>0.49099999999999999</v>
      </c>
      <c r="R123" s="78">
        <f>A126249686W_Latest</f>
        <v>0.55300000000000005</v>
      </c>
      <c r="S123" s="78">
        <f>A126249326T_Latest</f>
        <v>6.3239999999999998</v>
      </c>
      <c r="T123" s="78">
        <f>A126250046W_Latest</f>
        <v>4.7389999999999999</v>
      </c>
      <c r="U123" s="78">
        <f>A126249758W_Latest</f>
        <v>1.5860000000000001</v>
      </c>
      <c r="V123" s="78">
        <f>A126246230V_Latest</f>
        <v>5.1740000000000004</v>
      </c>
      <c r="W123" s="78">
        <f>A126246662X_Latest</f>
        <v>4.2210000000000001</v>
      </c>
      <c r="X123" s="78">
        <f>A126246302V_Latest</f>
        <v>0</v>
      </c>
      <c r="Y123" s="78">
        <f>A126246806X_Latest</f>
        <v>0.66800000000000004</v>
      </c>
      <c r="Z123" s="78">
        <f>A126246374F_Latest</f>
        <v>0</v>
      </c>
      <c r="AA123" s="78">
        <f>A126246518F_Latest</f>
        <v>1.0609999999999999</v>
      </c>
      <c r="AB123" s="78">
        <f>A126246158L_Latest</f>
        <v>3.4460000000000002</v>
      </c>
      <c r="AC123" s="78">
        <f>A126246878K_Latest</f>
        <v>2.492</v>
      </c>
      <c r="AD123" s="78">
        <f>A126246590X_Latest</f>
        <v>0.95399999999999996</v>
      </c>
      <c r="AE123" s="78">
        <f>A126250190R_Latest</f>
        <v>4.4820000000000002</v>
      </c>
      <c r="AF123" s="78">
        <f>A126250622J_Latest</f>
        <v>3.5939999999999999</v>
      </c>
      <c r="AG123" s="78">
        <f>A126250262R_Latest</f>
        <v>0.58199999999999996</v>
      </c>
      <c r="AH123" s="78">
        <f>A126250766V_Latest</f>
        <v>0</v>
      </c>
      <c r="AI123" s="78">
        <f>A126250334R_Latest</f>
        <v>0.61299999999999999</v>
      </c>
      <c r="AJ123" s="78">
        <f>A126250478A_Latest</f>
        <v>0</v>
      </c>
      <c r="AK123" s="78">
        <f>A126250118W_Latest</f>
        <v>3.2869999999999999</v>
      </c>
      <c r="AL123" s="78">
        <f>A126250838V_Latest</f>
        <v>2.3980000000000001</v>
      </c>
      <c r="AM123" s="78">
        <f>A126250550J_Latest</f>
        <v>0.88900000000000001</v>
      </c>
      <c r="AN123" s="78">
        <f>A126250982L_Latest</f>
        <v>2.2440000000000002</v>
      </c>
      <c r="AO123" s="78">
        <f>A126251414J_Latest</f>
        <v>2.2440000000000002</v>
      </c>
      <c r="AP123" s="78">
        <f>A126251054R_Latest</f>
        <v>0.53</v>
      </c>
      <c r="AQ123" s="78">
        <f>A126251558V_Latest</f>
        <v>0</v>
      </c>
      <c r="AR123" s="78">
        <f>A126251126R_Latest</f>
        <v>0.308</v>
      </c>
      <c r="AS123" s="78">
        <f>A126251270J_Latest</f>
        <v>0.23100000000000001</v>
      </c>
      <c r="AT123" s="78">
        <f>A126250910A_Latest</f>
        <v>1.175</v>
      </c>
      <c r="AU123" s="78">
        <f>A126251630A_Latest</f>
        <v>1.175</v>
      </c>
      <c r="AV123" s="78">
        <f>A126251342J_Latest</f>
        <v>0</v>
      </c>
      <c r="AW123" s="78">
        <f>A126247022V_Latest</f>
        <v>3.2360000000000002</v>
      </c>
      <c r="AX123" s="78">
        <f>A126247454X_Latest</f>
        <v>3.2360000000000002</v>
      </c>
      <c r="AY123" s="78">
        <f>A126247094F_Latest</f>
        <v>0.72199999999999998</v>
      </c>
      <c r="AZ123" s="78">
        <f>A126247598K_Latest</f>
        <v>0</v>
      </c>
      <c r="BA123" s="78">
        <f>A126247166F_Latest</f>
        <v>0</v>
      </c>
      <c r="BB123" s="78">
        <f>A126247310L_Latest</f>
        <v>1.024</v>
      </c>
      <c r="BC123" s="78">
        <f>A126246950T_Latest</f>
        <v>1.49</v>
      </c>
      <c r="BD123" s="78">
        <f>A126247670T_Latest</f>
        <v>1.49</v>
      </c>
      <c r="BE123" s="78">
        <f>A126247382X_Latest</f>
        <v>0</v>
      </c>
      <c r="BF123" s="78">
        <f>A126247814T_Latest</f>
        <v>0.192</v>
      </c>
      <c r="BG123" s="78">
        <f>A126248246X_Latest</f>
        <v>0.192</v>
      </c>
      <c r="BH123" s="78">
        <f>A126247886C_Latest</f>
        <v>0</v>
      </c>
      <c r="BI123" s="78">
        <f>A126248390T_Latest</f>
        <v>0</v>
      </c>
      <c r="BJ123" s="78">
        <f>A126247958C_Latest</f>
        <v>0</v>
      </c>
      <c r="BK123" s="78">
        <f>A126248102L_Latest</f>
        <v>0</v>
      </c>
      <c r="BL123" s="78">
        <f>A126247742T_Latest</f>
        <v>0.192</v>
      </c>
      <c r="BM123" s="78">
        <f>A126248462T_Latest</f>
        <v>0.192</v>
      </c>
      <c r="BN123" s="78">
        <f>A126248174X_Latest</f>
        <v>0</v>
      </c>
      <c r="BO123" s="78">
        <f>A126248606T_Latest</f>
        <v>0.32300000000000001</v>
      </c>
      <c r="BP123" s="78">
        <f>A126249038X_Latest</f>
        <v>0.32300000000000001</v>
      </c>
      <c r="BQ123" s="78">
        <f>A126248678C_Latest</f>
        <v>0.127</v>
      </c>
      <c r="BR123" s="78">
        <f>A126249182T_Latest</f>
        <v>0</v>
      </c>
      <c r="BS123" s="78">
        <f>A126248750K_Latest</f>
        <v>0</v>
      </c>
      <c r="BT123" s="78">
        <f>A126248894W_Latest</f>
        <v>0</v>
      </c>
      <c r="BU123" s="78">
        <f>A126248534T_Latest</f>
        <v>0.19600000000000001</v>
      </c>
      <c r="BV123" s="78">
        <f>A126249254T_Latest</f>
        <v>0.19600000000000001</v>
      </c>
      <c r="BW123" s="78">
        <f>A126248966W_Latest</f>
        <v>0</v>
      </c>
      <c r="BX123" s="78">
        <f>A126245438L_Latest</f>
        <v>0</v>
      </c>
      <c r="BY123" s="78">
        <f>A126245870X_Latest</f>
        <v>0</v>
      </c>
      <c r="BZ123" s="78">
        <f>A126245510V_Latest</f>
        <v>0</v>
      </c>
      <c r="CA123" s="78">
        <f>A126246014A_Latest</f>
        <v>0</v>
      </c>
      <c r="CB123" s="78">
        <f>A126245582F_Latest</f>
        <v>0</v>
      </c>
      <c r="CC123" s="78">
        <f>A126245726F_Latest</f>
        <v>0</v>
      </c>
      <c r="CD123" s="78">
        <f>A126245366L_Latest</f>
        <v>0</v>
      </c>
      <c r="CE123" s="78">
        <f>A126246086L_Latest</f>
        <v>0</v>
      </c>
      <c r="CF123" s="78">
        <f>A126245798T_Latest</f>
        <v>0</v>
      </c>
      <c r="CG123" s="78"/>
      <c r="CH123" s="78"/>
      <c r="CI123" s="78"/>
      <c r="CJ123" s="78"/>
      <c r="CK123" s="78"/>
      <c r="CL123" s="78"/>
      <c r="CM123" s="78"/>
      <c r="CN123" s="78"/>
      <c r="CO123" s="78"/>
    </row>
    <row r="124" spans="1:93" hidden="1">
      <c r="A124" s="52"/>
      <c r="B124" s="56" t="s">
        <v>4913</v>
      </c>
      <c r="C124" s="65">
        <v>25</v>
      </c>
      <c r="D124" s="78">
        <f>A126244610K_Latest</f>
        <v>2.8029999999999999</v>
      </c>
      <c r="E124" s="78">
        <f>A126245042T_Latest</f>
        <v>2.8029999999999999</v>
      </c>
      <c r="F124" s="78">
        <f>A126244682W_Latest</f>
        <v>2.8029999999999999</v>
      </c>
      <c r="G124" s="78">
        <f>A126245186C_Latest</f>
        <v>0</v>
      </c>
      <c r="H124" s="78">
        <f>A126244754W_Latest</f>
        <v>0</v>
      </c>
      <c r="I124" s="78">
        <f>A126244898J_Latest</f>
        <v>0</v>
      </c>
      <c r="J124" s="78">
        <f>A126244538C_Latest</f>
        <v>0</v>
      </c>
      <c r="K124" s="78">
        <f>A126245258C_Latest</f>
        <v>0</v>
      </c>
      <c r="L124" s="78">
        <f>A126244970R_Latest</f>
        <v>0</v>
      </c>
      <c r="M124" s="78">
        <f>A126249362A_Latest</f>
        <v>0.84199999999999997</v>
      </c>
      <c r="N124" s="78">
        <f>A126249794F_Latest</f>
        <v>0.84199999999999997</v>
      </c>
      <c r="O124" s="78">
        <f>A126249434A_Latest</f>
        <v>0.84199999999999997</v>
      </c>
      <c r="P124" s="78">
        <f>A126249938F_Latest</f>
        <v>0</v>
      </c>
      <c r="Q124" s="78">
        <f>A126249506A_Latest</f>
        <v>0</v>
      </c>
      <c r="R124" s="78">
        <f>A126249650V_Latest</f>
        <v>0</v>
      </c>
      <c r="S124" s="78">
        <f>A126249290A_Latest</f>
        <v>0</v>
      </c>
      <c r="T124" s="78">
        <f>A126250010V_Latest</f>
        <v>0</v>
      </c>
      <c r="U124" s="78">
        <f>A126249722V_Latest</f>
        <v>0</v>
      </c>
      <c r="V124" s="78">
        <f>A126246194W_Latest</f>
        <v>0</v>
      </c>
      <c r="W124" s="78">
        <f>A126246626R_Latest</f>
        <v>0</v>
      </c>
      <c r="X124" s="78">
        <f>A126246266W_Latest</f>
        <v>0</v>
      </c>
      <c r="Y124" s="78">
        <f>A126246770J_Latest</f>
        <v>0</v>
      </c>
      <c r="Z124" s="78">
        <f>A126246338W_Latest</f>
        <v>0</v>
      </c>
      <c r="AA124" s="78">
        <f>A126246482R_Latest</f>
        <v>0</v>
      </c>
      <c r="AB124" s="78">
        <f>A126246122K_Latest</f>
        <v>0</v>
      </c>
      <c r="AC124" s="78">
        <f>A126246842J_Latest</f>
        <v>0</v>
      </c>
      <c r="AD124" s="78">
        <f>A126246554R_Latest</f>
        <v>0</v>
      </c>
      <c r="AE124" s="78">
        <f>A126250154F_Latest</f>
        <v>0.58199999999999996</v>
      </c>
      <c r="AF124" s="78">
        <f>A126250586K_Latest</f>
        <v>0.58199999999999996</v>
      </c>
      <c r="AG124" s="78">
        <f>A126250226F_Latest</f>
        <v>0.58199999999999996</v>
      </c>
      <c r="AH124" s="78">
        <f>A126250730T_Latest</f>
        <v>0</v>
      </c>
      <c r="AI124" s="78">
        <f>A126250298T_Latest</f>
        <v>0</v>
      </c>
      <c r="AJ124" s="78">
        <f>A126250442X_Latest</f>
        <v>0</v>
      </c>
      <c r="AK124" s="78">
        <f>A126250082F_Latest</f>
        <v>0</v>
      </c>
      <c r="AL124" s="78">
        <f>A126250802T_Latest</f>
        <v>0</v>
      </c>
      <c r="AM124" s="78">
        <f>A126250514X_Latest</f>
        <v>0</v>
      </c>
      <c r="AN124" s="78">
        <f>A126250946C_Latest</f>
        <v>0.53</v>
      </c>
      <c r="AO124" s="78">
        <f>A126251378K_Latest</f>
        <v>0.53</v>
      </c>
      <c r="AP124" s="78">
        <f>A126251018F_Latest</f>
        <v>0.53</v>
      </c>
      <c r="AQ124" s="78">
        <f>A126251522T_Latest</f>
        <v>0</v>
      </c>
      <c r="AR124" s="78">
        <f>A126251090X_Latest</f>
        <v>0</v>
      </c>
      <c r="AS124" s="78">
        <f>A126251234X_Latest</f>
        <v>0</v>
      </c>
      <c r="AT124" s="78">
        <f>A126250874C_Latest</f>
        <v>0</v>
      </c>
      <c r="AU124" s="78">
        <f>A126251594C_Latest</f>
        <v>0</v>
      </c>
      <c r="AV124" s="78">
        <f>A126251306X_Latest</f>
        <v>0</v>
      </c>
      <c r="AW124" s="78">
        <f>A126246986V_Latest</f>
        <v>0.72199999999999998</v>
      </c>
      <c r="AX124" s="78">
        <f>A126247418R_Latest</f>
        <v>0.72199999999999998</v>
      </c>
      <c r="AY124" s="78">
        <f>A126247058W_Latest</f>
        <v>0.72199999999999998</v>
      </c>
      <c r="AZ124" s="78">
        <f>A126247562J_Latest</f>
        <v>0</v>
      </c>
      <c r="BA124" s="78">
        <f>A126247130C_Latest</f>
        <v>0</v>
      </c>
      <c r="BB124" s="78">
        <f>A126247274R_Latest</f>
        <v>0</v>
      </c>
      <c r="BC124" s="78">
        <f>A126246914J_Latest</f>
        <v>0</v>
      </c>
      <c r="BD124" s="78">
        <f>A126247634J_Latest</f>
        <v>0</v>
      </c>
      <c r="BE124" s="78">
        <f>A126247346R_Latest</f>
        <v>0</v>
      </c>
      <c r="BF124" s="78">
        <f>A126247778V_Latest</f>
        <v>0</v>
      </c>
      <c r="BG124" s="78">
        <f>A126248210W_Latest</f>
        <v>0</v>
      </c>
      <c r="BH124" s="78">
        <f>A126247850A_Latest</f>
        <v>0</v>
      </c>
      <c r="BI124" s="78">
        <f>A126248354J_Latest</f>
        <v>0</v>
      </c>
      <c r="BJ124" s="78">
        <f>A126247922A_Latest</f>
        <v>0</v>
      </c>
      <c r="BK124" s="78">
        <f>A126248066R_Latest</f>
        <v>0</v>
      </c>
      <c r="BL124" s="78">
        <f>A126247706J_Latest</f>
        <v>0</v>
      </c>
      <c r="BM124" s="78">
        <f>A126248426J_Latest</f>
        <v>0</v>
      </c>
      <c r="BN124" s="78">
        <f>A126248138R_Latest</f>
        <v>0</v>
      </c>
      <c r="BO124" s="78">
        <f>A126248570A_Latest</f>
        <v>0.127</v>
      </c>
      <c r="BP124" s="78">
        <f>A126249002W_Latest</f>
        <v>0.127</v>
      </c>
      <c r="BQ124" s="78">
        <f>A126248642A_Latest</f>
        <v>0.127</v>
      </c>
      <c r="BR124" s="78">
        <f>A126249146J_Latest</f>
        <v>0</v>
      </c>
      <c r="BS124" s="78">
        <f>A126248714A_Latest</f>
        <v>0</v>
      </c>
      <c r="BT124" s="78">
        <f>A126248858L_Latest</f>
        <v>0</v>
      </c>
      <c r="BU124" s="78">
        <f>A126248498V_Latest</f>
        <v>0</v>
      </c>
      <c r="BV124" s="78">
        <f>A126249218J_Latest</f>
        <v>0</v>
      </c>
      <c r="BW124" s="78">
        <f>A126248930V_Latest</f>
        <v>0</v>
      </c>
      <c r="BX124" s="78">
        <f>A126245402K_Latest</f>
        <v>0</v>
      </c>
      <c r="BY124" s="78">
        <f>A126245834R_Latest</f>
        <v>0</v>
      </c>
      <c r="BZ124" s="78">
        <f>A126245474W_Latest</f>
        <v>0</v>
      </c>
      <c r="CA124" s="78">
        <f>A126245978A_Latest</f>
        <v>0</v>
      </c>
      <c r="CB124" s="78">
        <f>A126245546W_Latest</f>
        <v>0</v>
      </c>
      <c r="CC124" s="78">
        <f>A126245690R_Latest</f>
        <v>0</v>
      </c>
      <c r="CD124" s="78">
        <f>A126245330K_Latest</f>
        <v>0</v>
      </c>
      <c r="CE124" s="78">
        <f>A126246050K_Latest</f>
        <v>0</v>
      </c>
      <c r="CF124" s="78">
        <f>A126245762R_Latest</f>
        <v>0</v>
      </c>
      <c r="CG124" s="78"/>
      <c r="CH124" s="78"/>
      <c r="CI124" s="78"/>
      <c r="CJ124" s="78"/>
      <c r="CK124" s="78"/>
      <c r="CL124" s="78"/>
      <c r="CM124" s="78"/>
      <c r="CN124" s="78"/>
      <c r="CO124" s="78"/>
    </row>
    <row r="125" spans="1:93" hidden="1">
      <c r="A125" s="52"/>
      <c r="B125" s="56" t="s">
        <v>4914</v>
      </c>
      <c r="C125" s="65">
        <v>26</v>
      </c>
      <c r="D125" s="78">
        <f>A126244614V_Latest</f>
        <v>21.059000000000001</v>
      </c>
      <c r="E125" s="78">
        <f>A126245046A_Latest</f>
        <v>17.631</v>
      </c>
      <c r="F125" s="78">
        <f>A126244686F_Latest</f>
        <v>0</v>
      </c>
      <c r="G125" s="78">
        <f>A126245190V_Latest</f>
        <v>0.66800000000000004</v>
      </c>
      <c r="H125" s="78">
        <f>A126244758F_Latest</f>
        <v>1.4119999999999999</v>
      </c>
      <c r="I125" s="78">
        <f>A126244902L_Latest</f>
        <v>2.8690000000000002</v>
      </c>
      <c r="J125" s="78">
        <f>A126244542V_Latest</f>
        <v>16.111000000000001</v>
      </c>
      <c r="K125" s="78">
        <f>A126245262V_Latest</f>
        <v>12.682</v>
      </c>
      <c r="L125" s="78">
        <f>A126244974X_Latest</f>
        <v>3.4279999999999999</v>
      </c>
      <c r="M125" s="78">
        <f>A126249366K_Latest</f>
        <v>7.3680000000000003</v>
      </c>
      <c r="N125" s="78">
        <f>A126249798R_Latest</f>
        <v>5.782</v>
      </c>
      <c r="O125" s="78">
        <f>A126249438K_Latest</f>
        <v>0</v>
      </c>
      <c r="P125" s="78">
        <f>A126249942W_Latest</f>
        <v>0</v>
      </c>
      <c r="Q125" s="78">
        <f>A126249510T_Latest</f>
        <v>0.49099999999999999</v>
      </c>
      <c r="R125" s="78">
        <f>A126249654C_Latest</f>
        <v>0.55300000000000005</v>
      </c>
      <c r="S125" s="78">
        <f>A126249294K_Latest</f>
        <v>6.3239999999999998</v>
      </c>
      <c r="T125" s="78">
        <f>A126250014C_Latest</f>
        <v>4.7389999999999999</v>
      </c>
      <c r="U125" s="78">
        <f>A126249726C_Latest</f>
        <v>1.5860000000000001</v>
      </c>
      <c r="V125" s="78">
        <f>A126246198F_Latest</f>
        <v>5.1740000000000004</v>
      </c>
      <c r="W125" s="78">
        <f>A126246630F_Latest</f>
        <v>4.2210000000000001</v>
      </c>
      <c r="X125" s="78">
        <f>A126246270L_Latest</f>
        <v>0</v>
      </c>
      <c r="Y125" s="78">
        <f>A126246774T_Latest</f>
        <v>0.66800000000000004</v>
      </c>
      <c r="Z125" s="78">
        <f>A126246342L_Latest</f>
        <v>0</v>
      </c>
      <c r="AA125" s="78">
        <f>A126246486X_Latest</f>
        <v>1.0609999999999999</v>
      </c>
      <c r="AB125" s="78">
        <f>A126246126V_Latest</f>
        <v>3.4460000000000002</v>
      </c>
      <c r="AC125" s="78">
        <f>A126246846T_Latest</f>
        <v>2.492</v>
      </c>
      <c r="AD125" s="78">
        <f>A126246558X_Latest</f>
        <v>0.95399999999999996</v>
      </c>
      <c r="AE125" s="78">
        <f>A126250158R_Latest</f>
        <v>3.9</v>
      </c>
      <c r="AF125" s="78">
        <f>A126250590A_Latest</f>
        <v>3.012</v>
      </c>
      <c r="AG125" s="78">
        <f>A126250230W_Latest</f>
        <v>0</v>
      </c>
      <c r="AH125" s="78">
        <f>A126250734A_Latest</f>
        <v>0</v>
      </c>
      <c r="AI125" s="78">
        <f>A126250302W_Latest</f>
        <v>0.61299999999999999</v>
      </c>
      <c r="AJ125" s="78">
        <f>A126250446J_Latest</f>
        <v>0</v>
      </c>
      <c r="AK125" s="78">
        <f>A126250086R_Latest</f>
        <v>3.2869999999999999</v>
      </c>
      <c r="AL125" s="78">
        <f>A126250806A_Latest</f>
        <v>2.3980000000000001</v>
      </c>
      <c r="AM125" s="78">
        <f>A126250518J_Latest</f>
        <v>0.88900000000000001</v>
      </c>
      <c r="AN125" s="78">
        <f>A126250950V_Latest</f>
        <v>1.714</v>
      </c>
      <c r="AO125" s="78">
        <f>A126251382A_Latest</f>
        <v>1.714</v>
      </c>
      <c r="AP125" s="78">
        <f>A126251022W_Latest</f>
        <v>0</v>
      </c>
      <c r="AQ125" s="78">
        <f>A126251526A_Latest</f>
        <v>0</v>
      </c>
      <c r="AR125" s="78">
        <f>A126251094J_Latest</f>
        <v>0.308</v>
      </c>
      <c r="AS125" s="78">
        <f>A126251238J_Latest</f>
        <v>0.23100000000000001</v>
      </c>
      <c r="AT125" s="78">
        <f>A126250878L_Latest</f>
        <v>1.175</v>
      </c>
      <c r="AU125" s="78">
        <f>A126251598L_Latest</f>
        <v>1.175</v>
      </c>
      <c r="AV125" s="78">
        <f>A126251310R_Latest</f>
        <v>0</v>
      </c>
      <c r="AW125" s="78">
        <f>A126246990K_Latest</f>
        <v>2.5139999999999998</v>
      </c>
      <c r="AX125" s="78">
        <f>A126247422F_Latest</f>
        <v>2.5139999999999998</v>
      </c>
      <c r="AY125" s="78">
        <f>A126247062L_Latest</f>
        <v>0</v>
      </c>
      <c r="AZ125" s="78">
        <f>A126247566T_Latest</f>
        <v>0</v>
      </c>
      <c r="BA125" s="78">
        <f>A126247134L_Latest</f>
        <v>0</v>
      </c>
      <c r="BB125" s="78">
        <f>A126247278X_Latest</f>
        <v>1.024</v>
      </c>
      <c r="BC125" s="78">
        <f>A126246918T_Latest</f>
        <v>1.49</v>
      </c>
      <c r="BD125" s="78">
        <f>A126247638T_Latest</f>
        <v>1.49</v>
      </c>
      <c r="BE125" s="78">
        <f>A126247350F_Latest</f>
        <v>0</v>
      </c>
      <c r="BF125" s="78">
        <f>A126247782K_Latest</f>
        <v>0.192</v>
      </c>
      <c r="BG125" s="78">
        <f>A126248214F_Latest</f>
        <v>0.192</v>
      </c>
      <c r="BH125" s="78">
        <f>A126247854K_Latest</f>
        <v>0</v>
      </c>
      <c r="BI125" s="78">
        <f>A126248358T_Latest</f>
        <v>0</v>
      </c>
      <c r="BJ125" s="78">
        <f>A126247926K_Latest</f>
        <v>0</v>
      </c>
      <c r="BK125" s="78">
        <f>A126248070F_Latest</f>
        <v>0</v>
      </c>
      <c r="BL125" s="78">
        <f>A126247710X_Latest</f>
        <v>0.192</v>
      </c>
      <c r="BM125" s="78">
        <f>A126248430X_Latest</f>
        <v>0.192</v>
      </c>
      <c r="BN125" s="78">
        <f>A126248142F_Latest</f>
        <v>0</v>
      </c>
      <c r="BO125" s="78">
        <f>A126248574K_Latest</f>
        <v>0.19600000000000001</v>
      </c>
      <c r="BP125" s="78">
        <f>A126249006F_Latest</f>
        <v>0.19600000000000001</v>
      </c>
      <c r="BQ125" s="78">
        <f>A126248646K_Latest</f>
        <v>0</v>
      </c>
      <c r="BR125" s="78">
        <f>A126249150X_Latest</f>
        <v>0</v>
      </c>
      <c r="BS125" s="78">
        <f>A126248718K_Latest</f>
        <v>0</v>
      </c>
      <c r="BT125" s="78">
        <f>A126248862C_Latest</f>
        <v>0</v>
      </c>
      <c r="BU125" s="78">
        <f>A126248502X_Latest</f>
        <v>0.19600000000000001</v>
      </c>
      <c r="BV125" s="78">
        <f>A126249222X_Latest</f>
        <v>0.19600000000000001</v>
      </c>
      <c r="BW125" s="78">
        <f>A126248934C_Latest</f>
        <v>0</v>
      </c>
      <c r="BX125" s="78">
        <f>A126245406V_Latest</f>
        <v>0</v>
      </c>
      <c r="BY125" s="78">
        <f>A126245838X_Latest</f>
        <v>0</v>
      </c>
      <c r="BZ125" s="78">
        <f>A126245478F_Latest</f>
        <v>0</v>
      </c>
      <c r="CA125" s="78">
        <f>A126245982T_Latest</f>
        <v>0</v>
      </c>
      <c r="CB125" s="78">
        <f>A126245550L_Latest</f>
        <v>0</v>
      </c>
      <c r="CC125" s="78">
        <f>A126245694X_Latest</f>
        <v>0</v>
      </c>
      <c r="CD125" s="78">
        <f>A126245334V_Latest</f>
        <v>0</v>
      </c>
      <c r="CE125" s="78">
        <f>A126246054V_Latest</f>
        <v>0</v>
      </c>
      <c r="CF125" s="78">
        <f>A126245766X_Latest</f>
        <v>0</v>
      </c>
      <c r="CG125" s="78"/>
      <c r="CH125" s="78"/>
      <c r="CI125" s="78"/>
      <c r="CJ125" s="78"/>
      <c r="CK125" s="78"/>
      <c r="CL125" s="78"/>
      <c r="CM125" s="78"/>
      <c r="CN125" s="78"/>
      <c r="CO125" s="78"/>
    </row>
    <row r="126" spans="1:93" hidden="1">
      <c r="A126" s="52"/>
      <c r="B126" s="55" t="s">
        <v>4915</v>
      </c>
      <c r="C126" s="65">
        <v>27</v>
      </c>
      <c r="D126" s="78">
        <f>A126244630V_Latest</f>
        <v>56.347999999999999</v>
      </c>
      <c r="E126" s="78">
        <f>A126245062A_Latest</f>
        <v>56.347999999999999</v>
      </c>
      <c r="F126" s="78">
        <f>A126244702V_Latest</f>
        <v>31.677</v>
      </c>
      <c r="G126" s="78">
        <f>A126245206A_Latest</f>
        <v>16.068000000000001</v>
      </c>
      <c r="H126" s="78">
        <f>A126244774F_Latest</f>
        <v>4.8170000000000002</v>
      </c>
      <c r="I126" s="78">
        <f>A126244918F_Latest</f>
        <v>1.925</v>
      </c>
      <c r="J126" s="78">
        <f>A126244558L_Latest</f>
        <v>1.861</v>
      </c>
      <c r="K126" s="78">
        <f>A126245278L_Latest</f>
        <v>1.861</v>
      </c>
      <c r="L126" s="78">
        <f>A126244990X_Latest</f>
        <v>0</v>
      </c>
      <c r="M126" s="78">
        <f>A126249382K_Latest</f>
        <v>14.824999999999999</v>
      </c>
      <c r="N126" s="78">
        <f>A126249814C_Latest</f>
        <v>14.824999999999999</v>
      </c>
      <c r="O126" s="78">
        <f>A126249454K_Latest</f>
        <v>9.0839999999999996</v>
      </c>
      <c r="P126" s="78">
        <f>A126249958R_Latest</f>
        <v>3.266</v>
      </c>
      <c r="Q126" s="78">
        <f>A126249526K_Latest</f>
        <v>2.0009999999999999</v>
      </c>
      <c r="R126" s="78">
        <f>A126249670C_Latest</f>
        <v>0.47399999999999998</v>
      </c>
      <c r="S126" s="78">
        <f>A126249310X_Latest</f>
        <v>0</v>
      </c>
      <c r="T126" s="78">
        <f>A126250030C_Latest</f>
        <v>0</v>
      </c>
      <c r="U126" s="78">
        <f>A126249742C_Latest</f>
        <v>0</v>
      </c>
      <c r="V126" s="78">
        <f>A126246214V_Latest</f>
        <v>16.306999999999999</v>
      </c>
      <c r="W126" s="78">
        <f>A126246646X_Latest</f>
        <v>16.306999999999999</v>
      </c>
      <c r="X126" s="78">
        <f>A126246286F_Latest</f>
        <v>6.8129999999999997</v>
      </c>
      <c r="Y126" s="78">
        <f>A126246790T_Latest</f>
        <v>6.8639999999999999</v>
      </c>
      <c r="Z126" s="78">
        <f>A126246358F_Latest</f>
        <v>1.633</v>
      </c>
      <c r="AA126" s="78">
        <f>A126246502L_Latest</f>
        <v>0</v>
      </c>
      <c r="AB126" s="78">
        <f>A126246142V_Latest</f>
        <v>0.997</v>
      </c>
      <c r="AC126" s="78">
        <f>A126246862T_Latest</f>
        <v>0.997</v>
      </c>
      <c r="AD126" s="78">
        <f>A126246574X_Latest</f>
        <v>0</v>
      </c>
      <c r="AE126" s="78">
        <f>A126250174R_Latest</f>
        <v>11.228999999999999</v>
      </c>
      <c r="AF126" s="78">
        <f>A126250606J_Latest</f>
        <v>11.228999999999999</v>
      </c>
      <c r="AG126" s="78">
        <f>A126250246R_Latest</f>
        <v>5.95</v>
      </c>
      <c r="AH126" s="78">
        <f>A126250750A_Latest</f>
        <v>3.827</v>
      </c>
      <c r="AI126" s="78">
        <f>A126250318R_Latest</f>
        <v>0</v>
      </c>
      <c r="AJ126" s="78">
        <f>A126250462J_Latest</f>
        <v>0.90900000000000003</v>
      </c>
      <c r="AK126" s="78">
        <f>A126250102C_Latest</f>
        <v>0.54200000000000004</v>
      </c>
      <c r="AL126" s="78">
        <f>A126250822A_Latest</f>
        <v>0.54200000000000004</v>
      </c>
      <c r="AM126" s="78">
        <f>A126250534J_Latest</f>
        <v>0</v>
      </c>
      <c r="AN126" s="78">
        <f>A126250966L_Latest</f>
        <v>3.3820000000000001</v>
      </c>
      <c r="AO126" s="78">
        <f>A126251398V_Latest</f>
        <v>3.3820000000000001</v>
      </c>
      <c r="AP126" s="78">
        <f>A126251038R_Latest</f>
        <v>1.794</v>
      </c>
      <c r="AQ126" s="78">
        <f>A126251542A_Latest</f>
        <v>0.53800000000000003</v>
      </c>
      <c r="AR126" s="78">
        <f>A126251110W_Latest</f>
        <v>0.36499999999999999</v>
      </c>
      <c r="AS126" s="78">
        <f>A126251254J_Latest</f>
        <v>0.48199999999999998</v>
      </c>
      <c r="AT126" s="78">
        <f>A126250894L_Latest</f>
        <v>0.20300000000000001</v>
      </c>
      <c r="AU126" s="78">
        <f>A126251614A_Latest</f>
        <v>0.20300000000000001</v>
      </c>
      <c r="AV126" s="78">
        <f>A126251326J_Latest</f>
        <v>0</v>
      </c>
      <c r="AW126" s="78">
        <f>A126247006V_Latest</f>
        <v>9.5709999999999997</v>
      </c>
      <c r="AX126" s="78">
        <f>A126247438X_Latest</f>
        <v>9.5709999999999997</v>
      </c>
      <c r="AY126" s="78">
        <f>A126247078F_Latest</f>
        <v>7.18</v>
      </c>
      <c r="AZ126" s="78">
        <f>A126247582T_Latest</f>
        <v>1.573</v>
      </c>
      <c r="BA126" s="78">
        <f>A126247150L_Latest</f>
        <v>0.81799999999999995</v>
      </c>
      <c r="BB126" s="78">
        <f>A126247294X_Latest</f>
        <v>0</v>
      </c>
      <c r="BC126" s="78">
        <f>A126246934T_Latest</f>
        <v>0</v>
      </c>
      <c r="BD126" s="78">
        <f>A126247654T_Latest</f>
        <v>0</v>
      </c>
      <c r="BE126" s="78">
        <f>A126247366X_Latest</f>
        <v>0</v>
      </c>
      <c r="BF126" s="78">
        <f>A126247798C_Latest</f>
        <v>0.41699999999999998</v>
      </c>
      <c r="BG126" s="78">
        <f>A126248230F_Latest</f>
        <v>0.41699999999999998</v>
      </c>
      <c r="BH126" s="78">
        <f>A126247870K_Latest</f>
        <v>0.29899999999999999</v>
      </c>
      <c r="BI126" s="78">
        <f>A126248374T_Latest</f>
        <v>0</v>
      </c>
      <c r="BJ126" s="78">
        <f>A126247942K_Latest</f>
        <v>0</v>
      </c>
      <c r="BK126" s="78">
        <f>A126248086X_Latest</f>
        <v>0</v>
      </c>
      <c r="BL126" s="78">
        <f>A126247726T_Latest</f>
        <v>0.11799999999999999</v>
      </c>
      <c r="BM126" s="78">
        <f>A126248446T_Latest</f>
        <v>0.11799999999999999</v>
      </c>
      <c r="BN126" s="78">
        <f>A126248158X_Latest</f>
        <v>0</v>
      </c>
      <c r="BO126" s="78">
        <f>A126248590K_Latest</f>
        <v>0.16400000000000001</v>
      </c>
      <c r="BP126" s="78">
        <f>A126249022F_Latest</f>
        <v>0.16400000000000001</v>
      </c>
      <c r="BQ126" s="78">
        <f>A126248662K_Latest</f>
        <v>0.105</v>
      </c>
      <c r="BR126" s="78">
        <f>A126249166T_Latest</f>
        <v>0</v>
      </c>
      <c r="BS126" s="78">
        <f>A126248734K_Latest</f>
        <v>0</v>
      </c>
      <c r="BT126" s="78">
        <f>A126248878W_Latest</f>
        <v>0.06</v>
      </c>
      <c r="BU126" s="78">
        <f>A126248518T_Latest</f>
        <v>0</v>
      </c>
      <c r="BV126" s="78">
        <f>A126249238T_Latest</f>
        <v>0</v>
      </c>
      <c r="BW126" s="78">
        <f>A126248950C_Latest</f>
        <v>0</v>
      </c>
      <c r="BX126" s="78">
        <f>A126245422V_Latest</f>
        <v>0.45200000000000001</v>
      </c>
      <c r="BY126" s="78">
        <f>A126245854X_Latest</f>
        <v>0.45200000000000001</v>
      </c>
      <c r="BZ126" s="78">
        <f>A126245494F_Latest</f>
        <v>0.45200000000000001</v>
      </c>
      <c r="CA126" s="78">
        <f>A126245998K_Latest</f>
        <v>0</v>
      </c>
      <c r="CB126" s="78">
        <f>A126245566F_Latest</f>
        <v>0</v>
      </c>
      <c r="CC126" s="78">
        <f>A126245710L_Latest</f>
        <v>0</v>
      </c>
      <c r="CD126" s="78">
        <f>A126245350V_Latest</f>
        <v>0</v>
      </c>
      <c r="CE126" s="78">
        <f>A126246070V_Latest</f>
        <v>0</v>
      </c>
      <c r="CF126" s="78">
        <f>A126245782X_Latest</f>
        <v>0</v>
      </c>
      <c r="CG126" s="78"/>
      <c r="CH126" s="78"/>
      <c r="CI126" s="78"/>
      <c r="CJ126" s="78"/>
      <c r="CK126" s="78"/>
      <c r="CL126" s="78"/>
      <c r="CM126" s="78"/>
      <c r="CN126" s="78"/>
      <c r="CO126" s="78"/>
    </row>
    <row r="127" spans="1:93" hidden="1">
      <c r="A127" s="52"/>
      <c r="B127" s="55" t="s">
        <v>4916</v>
      </c>
      <c r="C127" s="65">
        <v>28</v>
      </c>
      <c r="D127" s="78">
        <f>A126244598F_Latest</f>
        <v>21.417999999999999</v>
      </c>
      <c r="E127" s="78">
        <f>A126245030J_Latest</f>
        <v>21.202999999999999</v>
      </c>
      <c r="F127" s="78">
        <f>A126244670L_Latest</f>
        <v>8.5950000000000006</v>
      </c>
      <c r="G127" s="78">
        <f>A126245174V_Latest</f>
        <v>3.919</v>
      </c>
      <c r="H127" s="78">
        <f>A126244742L_Latest</f>
        <v>4.1269999999999998</v>
      </c>
      <c r="I127" s="78">
        <f>A126244886X_Latest</f>
        <v>3.5070000000000001</v>
      </c>
      <c r="J127" s="78">
        <f>A126244526V_Latest</f>
        <v>1.2689999999999999</v>
      </c>
      <c r="K127" s="78">
        <f>A126245246V_Latest</f>
        <v>1.0549999999999999</v>
      </c>
      <c r="L127" s="78">
        <f>A126244958X_Latest</f>
        <v>0.215</v>
      </c>
      <c r="M127" s="78">
        <f>A126249350T_Latest</f>
        <v>8.1679999999999993</v>
      </c>
      <c r="N127" s="78">
        <f>A126249782W_Latest</f>
        <v>8.1679999999999993</v>
      </c>
      <c r="O127" s="78">
        <f>A126249422T_Latest</f>
        <v>2.4609999999999999</v>
      </c>
      <c r="P127" s="78">
        <f>A126249926W_Latest</f>
        <v>2.0720000000000001</v>
      </c>
      <c r="Q127" s="78">
        <f>A126249494C_Latest</f>
        <v>1.3979999999999999</v>
      </c>
      <c r="R127" s="78">
        <f>A126249638C_Latest</f>
        <v>1.7350000000000001</v>
      </c>
      <c r="S127" s="78">
        <f>A126249278K_Latest</f>
        <v>0.501</v>
      </c>
      <c r="T127" s="78">
        <f>A126249998J_Latest</f>
        <v>0.501</v>
      </c>
      <c r="U127" s="78">
        <f>A126249710K_Latest</f>
        <v>0</v>
      </c>
      <c r="V127" s="78">
        <f>A126246182L_Latest</f>
        <v>4.681</v>
      </c>
      <c r="W127" s="78">
        <f>A126246614F_Latest</f>
        <v>4.681</v>
      </c>
      <c r="X127" s="78">
        <f>A126246254L_Latest</f>
        <v>2.286</v>
      </c>
      <c r="Y127" s="78">
        <f>A126246758T_Latest</f>
        <v>1.31</v>
      </c>
      <c r="Z127" s="78">
        <f>A126246326L_Latest</f>
        <v>0</v>
      </c>
      <c r="AA127" s="78">
        <f>A126246470F_Latest</f>
        <v>0.63800000000000001</v>
      </c>
      <c r="AB127" s="78">
        <f>A126246110A_Latest</f>
        <v>0.44500000000000001</v>
      </c>
      <c r="AC127" s="78">
        <f>A126246830X_Latest</f>
        <v>0.44500000000000001</v>
      </c>
      <c r="AD127" s="78">
        <f>A126246542F_Latest</f>
        <v>0</v>
      </c>
      <c r="AE127" s="78">
        <f>A126250142W_Latest</f>
        <v>4.4290000000000003</v>
      </c>
      <c r="AF127" s="78">
        <f>A126250574A_Latest</f>
        <v>4.4290000000000003</v>
      </c>
      <c r="AG127" s="78">
        <f>A126250214W_Latest</f>
        <v>2.419</v>
      </c>
      <c r="AH127" s="78">
        <f>A126250718A_Latest</f>
        <v>0.35299999999999998</v>
      </c>
      <c r="AI127" s="78">
        <f>A126250286J_Latest</f>
        <v>1.657</v>
      </c>
      <c r="AJ127" s="78">
        <f>A126250430R_Latest</f>
        <v>0</v>
      </c>
      <c r="AK127" s="78">
        <f>A126250070W_Latest</f>
        <v>0</v>
      </c>
      <c r="AL127" s="78">
        <f>A126250790V_Latest</f>
        <v>0</v>
      </c>
      <c r="AM127" s="78">
        <f>A126250502R_Latest</f>
        <v>0</v>
      </c>
      <c r="AN127" s="78">
        <f>A126250934V_Latest</f>
        <v>2.589</v>
      </c>
      <c r="AO127" s="78">
        <f>A126251366A_Latest</f>
        <v>2.3740000000000001</v>
      </c>
      <c r="AP127" s="78">
        <f>A126251006W_Latest</f>
        <v>0.89100000000000001</v>
      </c>
      <c r="AQ127" s="78">
        <f>A126251510J_Latest</f>
        <v>0</v>
      </c>
      <c r="AR127" s="78">
        <f>A126251078J_Latest</f>
        <v>0.65600000000000003</v>
      </c>
      <c r="AS127" s="78">
        <f>A126251222R_Latest</f>
        <v>0.82699999999999996</v>
      </c>
      <c r="AT127" s="78">
        <f>A126250862V_Latest</f>
        <v>0.215</v>
      </c>
      <c r="AU127" s="78">
        <f>A126251582V_Latest</f>
        <v>0</v>
      </c>
      <c r="AV127" s="78">
        <f>A126251294A_Latest</f>
        <v>0.215</v>
      </c>
      <c r="AW127" s="78">
        <f>A126246974K_Latest</f>
        <v>0.76100000000000001</v>
      </c>
      <c r="AX127" s="78">
        <f>A126247406F_Latest</f>
        <v>0.76100000000000001</v>
      </c>
      <c r="AY127" s="78">
        <f>A126247046L_Latest</f>
        <v>0.308</v>
      </c>
      <c r="AZ127" s="78">
        <f>A126247550X_Latest</f>
        <v>0</v>
      </c>
      <c r="BA127" s="78">
        <f>A126247118L_Latest</f>
        <v>0.29299999999999998</v>
      </c>
      <c r="BB127" s="78">
        <f>A126247262F_Latest</f>
        <v>0.16</v>
      </c>
      <c r="BC127" s="78">
        <f>A126246902X_Latest</f>
        <v>0</v>
      </c>
      <c r="BD127" s="78">
        <f>A126247622X_Latest</f>
        <v>0</v>
      </c>
      <c r="BE127" s="78">
        <f>A126247334F_Latest</f>
        <v>0</v>
      </c>
      <c r="BF127" s="78">
        <f>A126247766K_Latest</f>
        <v>0.79</v>
      </c>
      <c r="BG127" s="78">
        <f>A126248198T_Latest</f>
        <v>0.79</v>
      </c>
      <c r="BH127" s="78">
        <f>A126247838K_Latest</f>
        <v>0.23</v>
      </c>
      <c r="BI127" s="78">
        <f>A126248342X_Latest</f>
        <v>0.183</v>
      </c>
      <c r="BJ127" s="78">
        <f>A126247910T_Latest</f>
        <v>0.124</v>
      </c>
      <c r="BK127" s="78">
        <f>A126248054F_Latest</f>
        <v>0.14599999999999999</v>
      </c>
      <c r="BL127" s="78">
        <f>A126247694K_Latest</f>
        <v>0.108</v>
      </c>
      <c r="BM127" s="78">
        <f>A126248414X_Latest</f>
        <v>0.108</v>
      </c>
      <c r="BN127" s="78">
        <f>A126248126F_Latest</f>
        <v>0</v>
      </c>
      <c r="BO127" s="78">
        <f>A126248558K_Latest</f>
        <v>0</v>
      </c>
      <c r="BP127" s="78">
        <f>A126248990W_Latest</f>
        <v>0</v>
      </c>
      <c r="BQ127" s="78">
        <f>A126248630T_Latest</f>
        <v>0</v>
      </c>
      <c r="BR127" s="78">
        <f>A126249134X_Latest</f>
        <v>0</v>
      </c>
      <c r="BS127" s="78">
        <f>A126248702T_Latest</f>
        <v>0</v>
      </c>
      <c r="BT127" s="78">
        <f>A126248846C_Latest</f>
        <v>0</v>
      </c>
      <c r="BU127" s="78">
        <f>A126248486K_Latest</f>
        <v>0</v>
      </c>
      <c r="BV127" s="78">
        <f>A126249206X_Latest</f>
        <v>0</v>
      </c>
      <c r="BW127" s="78">
        <f>A126248918C_Latest</f>
        <v>0</v>
      </c>
      <c r="BX127" s="78">
        <f>A126245390L_Latest</f>
        <v>0</v>
      </c>
      <c r="BY127" s="78">
        <f>A126245822F_Latest</f>
        <v>0</v>
      </c>
      <c r="BZ127" s="78">
        <f>A126245462L_Latest</f>
        <v>0</v>
      </c>
      <c r="CA127" s="78">
        <f>A126245966T_Latest</f>
        <v>0</v>
      </c>
      <c r="CB127" s="78">
        <f>A126245534L_Latest</f>
        <v>0</v>
      </c>
      <c r="CC127" s="78">
        <f>A126245678X_Latest</f>
        <v>0</v>
      </c>
      <c r="CD127" s="78">
        <f>A126245318V_Latest</f>
        <v>0</v>
      </c>
      <c r="CE127" s="78">
        <f>A126246038V_Latest</f>
        <v>0</v>
      </c>
      <c r="CF127" s="78">
        <f>A126245750F_Latest</f>
        <v>0</v>
      </c>
      <c r="CG127" s="78"/>
      <c r="CH127" s="78"/>
      <c r="CI127" s="78"/>
      <c r="CJ127" s="78"/>
      <c r="CK127" s="78"/>
      <c r="CL127" s="78"/>
      <c r="CM127" s="78"/>
      <c r="CN127" s="78"/>
      <c r="CO127" s="78"/>
    </row>
    <row r="128" spans="1:93" s="81" customFormat="1" hidden="1">
      <c r="A128" s="52"/>
      <c r="B128" s="55" t="s">
        <v>4917</v>
      </c>
      <c r="C128" s="79">
        <v>29</v>
      </c>
      <c r="D128" s="78">
        <f>A126244650C_Latest</f>
        <v>46.125999999999998</v>
      </c>
      <c r="E128" s="78">
        <f>A126245082K_Latest</f>
        <v>45.192</v>
      </c>
      <c r="F128" s="78">
        <f>A126244722C_Latest</f>
        <v>6.8650000000000002</v>
      </c>
      <c r="G128" s="78">
        <f>A126245226K_Latest</f>
        <v>13.548999999999999</v>
      </c>
      <c r="H128" s="78">
        <f>A126244794R_Latest</f>
        <v>5.9169999999999998</v>
      </c>
      <c r="I128" s="78">
        <f>A126244938R_Latest</f>
        <v>8.6329999999999991</v>
      </c>
      <c r="J128" s="78">
        <f>A126244578W_Latest</f>
        <v>11.163</v>
      </c>
      <c r="K128" s="78">
        <f>A126245298W_Latest</f>
        <v>10.228999999999999</v>
      </c>
      <c r="L128" s="78">
        <f>A126245010X_Latest</f>
        <v>0.93400000000000005</v>
      </c>
      <c r="M128" s="78">
        <f>A126249402J_Latest</f>
        <v>17.709</v>
      </c>
      <c r="N128" s="78">
        <f>A126249834L_Latest</f>
        <v>17.709</v>
      </c>
      <c r="O128" s="78">
        <f>A126249474V_Latest</f>
        <v>0.56299999999999994</v>
      </c>
      <c r="P128" s="78">
        <f>A126249978X_Latest</f>
        <v>5.5449999999999999</v>
      </c>
      <c r="Q128" s="78">
        <f>A126249546V_Latest</f>
        <v>2.8290000000000002</v>
      </c>
      <c r="R128" s="78">
        <f>A126249690L_Latest</f>
        <v>4.7130000000000001</v>
      </c>
      <c r="S128" s="78">
        <f>A126249330J_Latest</f>
        <v>4.0599999999999996</v>
      </c>
      <c r="T128" s="78">
        <f>A126250050L_Latest</f>
        <v>4.0599999999999996</v>
      </c>
      <c r="U128" s="78">
        <f>A126249762L_Latest</f>
        <v>0</v>
      </c>
      <c r="V128" s="78">
        <f>A126246234C_Latest</f>
        <v>10.965999999999999</v>
      </c>
      <c r="W128" s="78">
        <f>A126246666J_Latest</f>
        <v>10.528</v>
      </c>
      <c r="X128" s="78">
        <f>A126246306C_Latest</f>
        <v>4.0759999999999996</v>
      </c>
      <c r="Y128" s="78">
        <f>A126246810R_Latest</f>
        <v>2.4340000000000002</v>
      </c>
      <c r="Z128" s="78">
        <f>A126246378R_Latest</f>
        <v>1.3520000000000001</v>
      </c>
      <c r="AA128" s="78">
        <f>A126246522W_Latest</f>
        <v>0.53500000000000003</v>
      </c>
      <c r="AB128" s="78">
        <f>A126246162C_Latest</f>
        <v>2.569</v>
      </c>
      <c r="AC128" s="78">
        <f>A126246882A_Latest</f>
        <v>2.1309999999999998</v>
      </c>
      <c r="AD128" s="78">
        <f>A126246594J_Latest</f>
        <v>0.438</v>
      </c>
      <c r="AE128" s="78">
        <f>A126250194X_Latest</f>
        <v>8.952</v>
      </c>
      <c r="AF128" s="78">
        <f>A126250626T_Latest</f>
        <v>8.5640000000000001</v>
      </c>
      <c r="AG128" s="78">
        <f>A126250266X_Latest</f>
        <v>0</v>
      </c>
      <c r="AH128" s="78">
        <f>A126250770K_Latest</f>
        <v>3.9340000000000002</v>
      </c>
      <c r="AI128" s="78">
        <f>A126250338X_Latest</f>
        <v>1.071</v>
      </c>
      <c r="AJ128" s="78">
        <f>A126250482T_Latest</f>
        <v>2.2410000000000001</v>
      </c>
      <c r="AK128" s="78">
        <f>A126250122L_Latest</f>
        <v>1.706</v>
      </c>
      <c r="AL128" s="78">
        <f>A126250842K_Latest</f>
        <v>1.319</v>
      </c>
      <c r="AM128" s="78">
        <f>A126250554T_Latest</f>
        <v>0.38700000000000001</v>
      </c>
      <c r="AN128" s="78">
        <f>A126250986W_Latest</f>
        <v>2.1720000000000002</v>
      </c>
      <c r="AO128" s="78">
        <f>A126251418T_Latest</f>
        <v>2.1720000000000002</v>
      </c>
      <c r="AP128" s="78">
        <f>A126251058X_Latest</f>
        <v>1.022</v>
      </c>
      <c r="AQ128" s="78">
        <f>A126251562K_Latest</f>
        <v>0</v>
      </c>
      <c r="AR128" s="78">
        <f>A126251130F_Latest</f>
        <v>0.23300000000000001</v>
      </c>
      <c r="AS128" s="78">
        <f>A126251274T_Latest</f>
        <v>0.44800000000000001</v>
      </c>
      <c r="AT128" s="78">
        <f>A126250914K_Latest</f>
        <v>0.46899999999999997</v>
      </c>
      <c r="AU128" s="78">
        <f>A126251634K_Latest</f>
        <v>0.46899999999999997</v>
      </c>
      <c r="AV128" s="78">
        <f>A126251346T_Latest</f>
        <v>0</v>
      </c>
      <c r="AW128" s="78">
        <f>A126247026C_Latest</f>
        <v>5.165</v>
      </c>
      <c r="AX128" s="78">
        <f>A126247458J_Latest</f>
        <v>5.165</v>
      </c>
      <c r="AY128" s="78">
        <f>A126247098R_Latest</f>
        <v>0.755</v>
      </c>
      <c r="AZ128" s="78">
        <f>A126247602R_Latest</f>
        <v>1.6359999999999999</v>
      </c>
      <c r="BA128" s="78">
        <f>A126247170W_Latest</f>
        <v>0.31</v>
      </c>
      <c r="BB128" s="78">
        <f>A126247314W_Latest</f>
        <v>0.41299999999999998</v>
      </c>
      <c r="BC128" s="78">
        <f>A126246954A_Latest</f>
        <v>2.0510000000000002</v>
      </c>
      <c r="BD128" s="78">
        <f>A126247674A_Latest</f>
        <v>2.0510000000000002</v>
      </c>
      <c r="BE128" s="78">
        <f>A126247386J_Latest</f>
        <v>0</v>
      </c>
      <c r="BF128" s="78">
        <f>A126247818A_Latest</f>
        <v>0.79900000000000004</v>
      </c>
      <c r="BG128" s="78">
        <f>A126248250R_Latest</f>
        <v>0.69</v>
      </c>
      <c r="BH128" s="78">
        <f>A126247890V_Latest</f>
        <v>0.152</v>
      </c>
      <c r="BI128" s="78">
        <f>A126248394A_Latest</f>
        <v>0</v>
      </c>
      <c r="BJ128" s="78">
        <f>A126247962V_Latest</f>
        <v>0.122</v>
      </c>
      <c r="BK128" s="78">
        <f>A126248106W_Latest</f>
        <v>0.28399999999999997</v>
      </c>
      <c r="BL128" s="78">
        <f>A126247746A_Latest</f>
        <v>0.24099999999999999</v>
      </c>
      <c r="BM128" s="78">
        <f>A126248466A_Latest</f>
        <v>0.13200000000000001</v>
      </c>
      <c r="BN128" s="78">
        <f>A126248178J_Latest</f>
        <v>0.109</v>
      </c>
      <c r="BO128" s="78">
        <f>A126248610J_Latest</f>
        <v>6.7000000000000004E-2</v>
      </c>
      <c r="BP128" s="78">
        <f>A126249042R_Latest</f>
        <v>6.7000000000000004E-2</v>
      </c>
      <c r="BQ128" s="78">
        <f>A126248682V_Latest</f>
        <v>0</v>
      </c>
      <c r="BR128" s="78">
        <f>A126249186A_Latest</f>
        <v>0</v>
      </c>
      <c r="BS128" s="78">
        <f>A126248754V_Latest</f>
        <v>0</v>
      </c>
      <c r="BT128" s="78">
        <f>A126248898F_Latest</f>
        <v>0</v>
      </c>
      <c r="BU128" s="78">
        <f>A126248538A_Latest</f>
        <v>6.7000000000000004E-2</v>
      </c>
      <c r="BV128" s="78">
        <f>A126249258A_Latest</f>
        <v>6.7000000000000004E-2</v>
      </c>
      <c r="BW128" s="78">
        <f>A126248970L_Latest</f>
        <v>0</v>
      </c>
      <c r="BX128" s="78">
        <f>A126245442C_Latest</f>
        <v>0.29599999999999999</v>
      </c>
      <c r="BY128" s="78">
        <f>A126245874J_Latest</f>
        <v>0.29599999999999999</v>
      </c>
      <c r="BZ128" s="78">
        <f>A126245514C_Latest</f>
        <v>0.29599999999999999</v>
      </c>
      <c r="CA128" s="78">
        <f>A126246018K_Latest</f>
        <v>0</v>
      </c>
      <c r="CB128" s="78">
        <f>A126245586R_Latest</f>
        <v>0</v>
      </c>
      <c r="CC128" s="78">
        <f>A126245730W_Latest</f>
        <v>0</v>
      </c>
      <c r="CD128" s="78">
        <f>A126245370C_Latest</f>
        <v>0</v>
      </c>
      <c r="CE128" s="78">
        <f>A126246090C_Latest</f>
        <v>0</v>
      </c>
      <c r="CF128" s="78">
        <f>A126245802W_Latest</f>
        <v>0</v>
      </c>
      <c r="CG128" s="80"/>
      <c r="CH128" s="80"/>
      <c r="CI128" s="80"/>
      <c r="CJ128" s="80"/>
      <c r="CK128" s="80"/>
      <c r="CL128" s="80"/>
      <c r="CM128" s="80"/>
      <c r="CN128" s="80"/>
      <c r="CO128" s="80"/>
    </row>
    <row r="129" spans="1:93" s="81" customFormat="1" hidden="1">
      <c r="A129" s="52"/>
      <c r="B129" s="55" t="s">
        <v>4918</v>
      </c>
      <c r="C129" s="79">
        <v>30</v>
      </c>
      <c r="D129" s="78">
        <f>A126244634C_Latest</f>
        <v>21.097000000000001</v>
      </c>
      <c r="E129" s="78">
        <f>A126245066K_Latest</f>
        <v>21.097000000000001</v>
      </c>
      <c r="F129" s="78">
        <f>A126244706C_Latest</f>
        <v>9.3670000000000009</v>
      </c>
      <c r="G129" s="78">
        <f>A126245210T_Latest</f>
        <v>6.1520000000000001</v>
      </c>
      <c r="H129" s="78">
        <f>A126244778R_Latest</f>
        <v>3.8740000000000001</v>
      </c>
      <c r="I129" s="78">
        <f>A126244922W_Latest</f>
        <v>1.704</v>
      </c>
      <c r="J129" s="78">
        <f>A126244562C_Latest</f>
        <v>0</v>
      </c>
      <c r="K129" s="78">
        <f>A126245282C_Latest</f>
        <v>0</v>
      </c>
      <c r="L129" s="78">
        <f>A126244994J_Latest</f>
        <v>0</v>
      </c>
      <c r="M129" s="78">
        <f>A126249386V_Latest</f>
        <v>3.984</v>
      </c>
      <c r="N129" s="78">
        <f>A126249818L_Latest</f>
        <v>3.984</v>
      </c>
      <c r="O129" s="78">
        <f>A126249458V_Latest</f>
        <v>1.206</v>
      </c>
      <c r="P129" s="78">
        <f>A126249962F_Latest</f>
        <v>0.66400000000000003</v>
      </c>
      <c r="Q129" s="78">
        <f>A126249530A_Latest</f>
        <v>0.84199999999999997</v>
      </c>
      <c r="R129" s="78">
        <f>A126249674L_Latest</f>
        <v>1.2729999999999999</v>
      </c>
      <c r="S129" s="78">
        <f>A126249314J_Latest</f>
        <v>0</v>
      </c>
      <c r="T129" s="78">
        <f>A126250034L_Latest</f>
        <v>0</v>
      </c>
      <c r="U129" s="78">
        <f>A126249746L_Latest</f>
        <v>0</v>
      </c>
      <c r="V129" s="78">
        <f>A126246218C_Latest</f>
        <v>6.7830000000000004</v>
      </c>
      <c r="W129" s="78">
        <f>A126246650R_Latest</f>
        <v>6.7830000000000004</v>
      </c>
      <c r="X129" s="78">
        <f>A126246290W_Latest</f>
        <v>2.008</v>
      </c>
      <c r="Y129" s="78">
        <f>A126246794A_Latest</f>
        <v>3.0529999999999999</v>
      </c>
      <c r="Z129" s="78">
        <f>A126246362W_Latest</f>
        <v>1.722</v>
      </c>
      <c r="AA129" s="78">
        <f>A126246506W_Latest</f>
        <v>0</v>
      </c>
      <c r="AB129" s="78">
        <f>A126246146C_Latest</f>
        <v>0</v>
      </c>
      <c r="AC129" s="78">
        <f>A126246866A_Latest</f>
        <v>0</v>
      </c>
      <c r="AD129" s="78">
        <f>A126246578J_Latest</f>
        <v>0</v>
      </c>
      <c r="AE129" s="78">
        <f>A126250178X_Latest</f>
        <v>3.7719999999999998</v>
      </c>
      <c r="AF129" s="78">
        <f>A126250610X_Latest</f>
        <v>3.7719999999999998</v>
      </c>
      <c r="AG129" s="78">
        <f>A126250250F_Latest</f>
        <v>2.7930000000000001</v>
      </c>
      <c r="AH129" s="78">
        <f>A126250754K_Latest</f>
        <v>0.49399999999999999</v>
      </c>
      <c r="AI129" s="78">
        <f>A126250322F_Latest</f>
        <v>0.48499999999999999</v>
      </c>
      <c r="AJ129" s="78">
        <f>A126250466T_Latest</f>
        <v>0</v>
      </c>
      <c r="AK129" s="78">
        <f>A126250106L_Latest</f>
        <v>0</v>
      </c>
      <c r="AL129" s="78">
        <f>A126250826K_Latest</f>
        <v>0</v>
      </c>
      <c r="AM129" s="78">
        <f>A126250538T_Latest</f>
        <v>0</v>
      </c>
      <c r="AN129" s="78">
        <f>A126250970C_Latest</f>
        <v>2.5430000000000001</v>
      </c>
      <c r="AO129" s="78">
        <f>A126251402X_Latest</f>
        <v>2.5430000000000001</v>
      </c>
      <c r="AP129" s="78">
        <f>A126251042F_Latest</f>
        <v>1.77</v>
      </c>
      <c r="AQ129" s="78">
        <f>A126251546K_Latest</f>
        <v>0.27600000000000002</v>
      </c>
      <c r="AR129" s="78">
        <f>A126251114F_Latest</f>
        <v>0.23300000000000001</v>
      </c>
      <c r="AS129" s="78">
        <f>A126251258T_Latest</f>
        <v>0.26400000000000001</v>
      </c>
      <c r="AT129" s="78">
        <f>A126250898W_Latest</f>
        <v>0</v>
      </c>
      <c r="AU129" s="78">
        <f>A126251618K_Latest</f>
        <v>0</v>
      </c>
      <c r="AV129" s="78">
        <f>A126251330X_Latest</f>
        <v>0</v>
      </c>
      <c r="AW129" s="78">
        <f>A126247010K_Latest</f>
        <v>3.3479999999999999</v>
      </c>
      <c r="AX129" s="78">
        <f>A126247442R_Latest</f>
        <v>3.3479999999999999</v>
      </c>
      <c r="AY129" s="78">
        <f>A126247082W_Latest</f>
        <v>1.365</v>
      </c>
      <c r="AZ129" s="78">
        <f>A126247586A_Latest</f>
        <v>1.544</v>
      </c>
      <c r="BA129" s="78">
        <f>A126247154W_Latest</f>
        <v>0.439</v>
      </c>
      <c r="BB129" s="78">
        <f>A126247298J_Latest</f>
        <v>0</v>
      </c>
      <c r="BC129" s="78">
        <f>A126246938A_Latest</f>
        <v>0</v>
      </c>
      <c r="BD129" s="78">
        <f>A126247658A_Latest</f>
        <v>0</v>
      </c>
      <c r="BE129" s="78">
        <f>A126247370R_Latest</f>
        <v>0</v>
      </c>
      <c r="BF129" s="78">
        <f>A126247802J_Latest</f>
        <v>0.40300000000000002</v>
      </c>
      <c r="BG129" s="78">
        <f>A126248234R_Latest</f>
        <v>0.40300000000000002</v>
      </c>
      <c r="BH129" s="78">
        <f>A126247874V_Latest</f>
        <v>0</v>
      </c>
      <c r="BI129" s="78">
        <f>A126248378A_Latest</f>
        <v>0.122</v>
      </c>
      <c r="BJ129" s="78">
        <f>A126247946V_Latest</f>
        <v>0.115</v>
      </c>
      <c r="BK129" s="78">
        <f>A126248090R_Latest</f>
        <v>0.16600000000000001</v>
      </c>
      <c r="BL129" s="78">
        <f>A126247730J_Latest</f>
        <v>0</v>
      </c>
      <c r="BM129" s="78">
        <f>A126248450J_Latest</f>
        <v>0</v>
      </c>
      <c r="BN129" s="78">
        <f>A126248162R_Latest</f>
        <v>0</v>
      </c>
      <c r="BO129" s="78">
        <f>A126248594V_Latest</f>
        <v>3.9E-2</v>
      </c>
      <c r="BP129" s="78">
        <f>A126249026R_Latest</f>
        <v>3.9E-2</v>
      </c>
      <c r="BQ129" s="78">
        <f>A126248666V_Latest</f>
        <v>0</v>
      </c>
      <c r="BR129" s="78">
        <f>A126249170J_Latest</f>
        <v>0</v>
      </c>
      <c r="BS129" s="78">
        <f>A126248738V_Latest</f>
        <v>3.9E-2</v>
      </c>
      <c r="BT129" s="78">
        <f>A126248882L_Latest</f>
        <v>0</v>
      </c>
      <c r="BU129" s="78">
        <f>A126248522J_Latest</f>
        <v>0</v>
      </c>
      <c r="BV129" s="78">
        <f>A126249242J_Latest</f>
        <v>0</v>
      </c>
      <c r="BW129" s="78">
        <f>A126248954L_Latest</f>
        <v>0</v>
      </c>
      <c r="BX129" s="78">
        <f>A126245426C_Latest</f>
        <v>0.22500000000000001</v>
      </c>
      <c r="BY129" s="78">
        <f>A126245858J_Latest</f>
        <v>0.22500000000000001</v>
      </c>
      <c r="BZ129" s="78">
        <f>A126245498R_Latest</f>
        <v>0.22500000000000001</v>
      </c>
      <c r="CA129" s="78">
        <f>A126246002T_Latest</f>
        <v>0</v>
      </c>
      <c r="CB129" s="78">
        <f>A126245570W_Latest</f>
        <v>0</v>
      </c>
      <c r="CC129" s="78">
        <f>A126245714W_Latest</f>
        <v>0</v>
      </c>
      <c r="CD129" s="78">
        <f>A126245354C_Latest</f>
        <v>0</v>
      </c>
      <c r="CE129" s="78">
        <f>A126246074C_Latest</f>
        <v>0</v>
      </c>
      <c r="CF129" s="78">
        <f>A126245786J_Latest</f>
        <v>0</v>
      </c>
      <c r="CG129" s="80"/>
      <c r="CH129" s="80"/>
      <c r="CI129" s="80"/>
      <c r="CJ129" s="80"/>
      <c r="CK129" s="80"/>
      <c r="CL129" s="80"/>
      <c r="CM129" s="80"/>
      <c r="CN129" s="80"/>
      <c r="CO129" s="80"/>
    </row>
    <row r="130" spans="1:93" hidden="1">
      <c r="A130" s="52"/>
      <c r="B130" s="55" t="s">
        <v>4919</v>
      </c>
      <c r="C130" s="65">
        <v>31</v>
      </c>
      <c r="D130" s="78">
        <f>A126244654L_Latest</f>
        <v>47.648000000000003</v>
      </c>
      <c r="E130" s="78">
        <f>A126245086V_Latest</f>
        <v>47.171999999999997</v>
      </c>
      <c r="F130" s="78">
        <f>A126244726L_Latest</f>
        <v>10.347</v>
      </c>
      <c r="G130" s="78">
        <f>A126245230A_Latest</f>
        <v>10.257999999999999</v>
      </c>
      <c r="H130" s="78">
        <f>A126244798X_Latest</f>
        <v>8.0169999999999995</v>
      </c>
      <c r="I130" s="78">
        <f>A126244942F_Latest</f>
        <v>8.6489999999999991</v>
      </c>
      <c r="J130" s="78">
        <f>A126244582L_Latest</f>
        <v>10.375999999999999</v>
      </c>
      <c r="K130" s="78">
        <f>A126245302A_Latest</f>
        <v>9.9009999999999998</v>
      </c>
      <c r="L130" s="78">
        <f>A126245014J_Latest</f>
        <v>0.47499999999999998</v>
      </c>
      <c r="M130" s="78">
        <f>A126249406T_Latest</f>
        <v>16.417999999999999</v>
      </c>
      <c r="N130" s="78">
        <f>A126249838W_Latest</f>
        <v>15.943</v>
      </c>
      <c r="O130" s="78">
        <f>A126249478C_Latest</f>
        <v>4.7539999999999996</v>
      </c>
      <c r="P130" s="78">
        <f>A126249982R_Latest</f>
        <v>2.7480000000000002</v>
      </c>
      <c r="Q130" s="78">
        <f>A126249550K_Latest</f>
        <v>2.3849999999999998</v>
      </c>
      <c r="R130" s="78">
        <f>A126249694W_Latest</f>
        <v>2.786</v>
      </c>
      <c r="S130" s="78">
        <f>A126249334T_Latest</f>
        <v>3.7440000000000002</v>
      </c>
      <c r="T130" s="78">
        <f>A126250054W_Latest</f>
        <v>3.2690000000000001</v>
      </c>
      <c r="U130" s="78">
        <f>A126249766W_Latest</f>
        <v>0.47499999999999998</v>
      </c>
      <c r="V130" s="78">
        <f>A126246238L_Latest</f>
        <v>8.6760000000000002</v>
      </c>
      <c r="W130" s="78">
        <f>A126246670X_Latest</f>
        <v>8.6760000000000002</v>
      </c>
      <c r="X130" s="78">
        <f>A126246310V_Latest</f>
        <v>1.194</v>
      </c>
      <c r="Y130" s="78">
        <f>A126246814X_Latest</f>
        <v>2.6560000000000001</v>
      </c>
      <c r="Z130" s="78">
        <f>A126246382F_Latest</f>
        <v>1.8979999999999999</v>
      </c>
      <c r="AA130" s="78">
        <f>A126246526F_Latest</f>
        <v>1.794</v>
      </c>
      <c r="AB130" s="78">
        <f>A126246166L_Latest</f>
        <v>1.1339999999999999</v>
      </c>
      <c r="AC130" s="78">
        <f>A126246886K_Latest</f>
        <v>1.1339999999999999</v>
      </c>
      <c r="AD130" s="78">
        <f>A126246598T_Latest</f>
        <v>0</v>
      </c>
      <c r="AE130" s="78">
        <f>A126250198J_Latest</f>
        <v>10.682</v>
      </c>
      <c r="AF130" s="78">
        <f>A126250630J_Latest</f>
        <v>10.682</v>
      </c>
      <c r="AG130" s="78">
        <f>A126250270R_Latest</f>
        <v>1.7010000000000001</v>
      </c>
      <c r="AH130" s="78">
        <f>A126250774V_Latest</f>
        <v>2.1829999999999998</v>
      </c>
      <c r="AI130" s="78">
        <f>A126250342R_Latest</f>
        <v>2.1859999999999999</v>
      </c>
      <c r="AJ130" s="78">
        <f>A126250486A_Latest</f>
        <v>1.3819999999999999</v>
      </c>
      <c r="AK130" s="78">
        <f>A126250126W_Latest</f>
        <v>3.23</v>
      </c>
      <c r="AL130" s="78">
        <f>A126250846V_Latest</f>
        <v>3.23</v>
      </c>
      <c r="AM130" s="78">
        <f>A126250558A_Latest</f>
        <v>0</v>
      </c>
      <c r="AN130" s="78">
        <f>A126250990L_Latest</f>
        <v>5.3079999999999998</v>
      </c>
      <c r="AO130" s="78">
        <f>A126251422J_Latest</f>
        <v>5.3079999999999998</v>
      </c>
      <c r="AP130" s="78">
        <f>A126251062R_Latest</f>
        <v>1.8660000000000001</v>
      </c>
      <c r="AQ130" s="78">
        <f>A126251566V_Latest</f>
        <v>0.76200000000000001</v>
      </c>
      <c r="AR130" s="78">
        <f>A126251134R_Latest</f>
        <v>0.88100000000000001</v>
      </c>
      <c r="AS130" s="78">
        <f>A126251278A_Latest</f>
        <v>0.754</v>
      </c>
      <c r="AT130" s="78">
        <f>A126250918V_Latest</f>
        <v>1.046</v>
      </c>
      <c r="AU130" s="78">
        <f>A126251638V_Latest</f>
        <v>1.046</v>
      </c>
      <c r="AV130" s="78">
        <f>A126251350J_Latest</f>
        <v>0</v>
      </c>
      <c r="AW130" s="78">
        <f>A126247030V_Latest</f>
        <v>3.762</v>
      </c>
      <c r="AX130" s="78">
        <f>A126247462X_Latest</f>
        <v>3.762</v>
      </c>
      <c r="AY130" s="78">
        <f>A126247102V_Latest</f>
        <v>0</v>
      </c>
      <c r="AZ130" s="78">
        <f>A126247606X_Latest</f>
        <v>1.07</v>
      </c>
      <c r="BA130" s="78">
        <f>A126247174F_Latest</f>
        <v>0.34300000000000003</v>
      </c>
      <c r="BB130" s="78">
        <f>A126247318F_Latest</f>
        <v>1.52</v>
      </c>
      <c r="BC130" s="78">
        <f>A126246958K_Latest</f>
        <v>0.82899999999999996</v>
      </c>
      <c r="BD130" s="78">
        <f>A126247678K_Latest</f>
        <v>0.82899999999999996</v>
      </c>
      <c r="BE130" s="78">
        <f>A126247390X_Latest</f>
        <v>0</v>
      </c>
      <c r="BF130" s="78">
        <f>A126247822T_Latest</f>
        <v>1.8740000000000001</v>
      </c>
      <c r="BG130" s="78">
        <f>A126248254X_Latest</f>
        <v>1.8740000000000001</v>
      </c>
      <c r="BH130" s="78">
        <f>A126247894C_Latest</f>
        <v>0.75700000000000001</v>
      </c>
      <c r="BI130" s="78">
        <f>A126248398K_Latest</f>
        <v>0.41599999999999998</v>
      </c>
      <c r="BJ130" s="78">
        <f>A126247966C_Latest</f>
        <v>0.28499999999999998</v>
      </c>
      <c r="BK130" s="78">
        <f>A126248110L_Latest</f>
        <v>0.24099999999999999</v>
      </c>
      <c r="BL130" s="78">
        <f>A126247750T_Latest</f>
        <v>0.17399999999999999</v>
      </c>
      <c r="BM130" s="78">
        <f>A126248470T_Latest</f>
        <v>0.17399999999999999</v>
      </c>
      <c r="BN130" s="78">
        <f>A126248182X_Latest</f>
        <v>0</v>
      </c>
      <c r="BO130" s="78">
        <f>A126248614T_Latest</f>
        <v>0.113</v>
      </c>
      <c r="BP130" s="78">
        <f>A126249046X_Latest</f>
        <v>0.113</v>
      </c>
      <c r="BQ130" s="78">
        <f>A126248686C_Latest</f>
        <v>7.4999999999999997E-2</v>
      </c>
      <c r="BR130" s="78">
        <f>A126249190T_Latest</f>
        <v>0</v>
      </c>
      <c r="BS130" s="78">
        <f>A126248758C_Latest</f>
        <v>3.9E-2</v>
      </c>
      <c r="BT130" s="78">
        <f>A126248902K_Latest</f>
        <v>0</v>
      </c>
      <c r="BU130" s="78">
        <f>A126248542T_Latest</f>
        <v>0</v>
      </c>
      <c r="BV130" s="78">
        <f>A126249262T_Latest</f>
        <v>0</v>
      </c>
      <c r="BW130" s="78">
        <f>A126248974W_Latest</f>
        <v>0</v>
      </c>
      <c r="BX130" s="78">
        <f>A126245446L_Latest</f>
        <v>0.81299999999999994</v>
      </c>
      <c r="BY130" s="78">
        <f>A126245878T_Latest</f>
        <v>0.81299999999999994</v>
      </c>
      <c r="BZ130" s="78">
        <f>A126245518L_Latest</f>
        <v>0</v>
      </c>
      <c r="CA130" s="78">
        <f>A126246022A_Latest</f>
        <v>0.42199999999999999</v>
      </c>
      <c r="CB130" s="78">
        <f>A126245590F_Latest</f>
        <v>0</v>
      </c>
      <c r="CC130" s="78">
        <f>A126245734F_Latest</f>
        <v>0.17100000000000001</v>
      </c>
      <c r="CD130" s="78">
        <f>A126245374L_Latest</f>
        <v>0.219</v>
      </c>
      <c r="CE130" s="78">
        <f>A126246094L_Latest</f>
        <v>0.219</v>
      </c>
      <c r="CF130" s="78">
        <f>A126245806F_Latest</f>
        <v>0</v>
      </c>
      <c r="CG130" s="78"/>
      <c r="CH130" s="78"/>
      <c r="CI130" s="78"/>
      <c r="CJ130" s="78"/>
      <c r="CK130" s="78"/>
      <c r="CL130" s="78"/>
      <c r="CM130" s="78"/>
      <c r="CN130" s="78"/>
      <c r="CO130" s="78"/>
    </row>
    <row r="131" spans="1:93" hidden="1">
      <c r="A131" s="52"/>
      <c r="B131" s="55" t="s">
        <v>4920</v>
      </c>
      <c r="C131" s="65">
        <v>32</v>
      </c>
      <c r="D131" s="78">
        <f>A126244602K_Latest</f>
        <v>8.09</v>
      </c>
      <c r="E131" s="78">
        <f>A126245034T_Latest</f>
        <v>8.09</v>
      </c>
      <c r="F131" s="78">
        <f>A126244674W_Latest</f>
        <v>1.6279999999999999</v>
      </c>
      <c r="G131" s="78">
        <f>A126245178C_Latest</f>
        <v>3.06</v>
      </c>
      <c r="H131" s="78">
        <f>A126244746W_Latest</f>
        <v>1.645</v>
      </c>
      <c r="I131" s="78">
        <f>A126244890R_Latest</f>
        <v>0.76700000000000002</v>
      </c>
      <c r="J131" s="78">
        <f>A126244530K_Latest</f>
        <v>0.99</v>
      </c>
      <c r="K131" s="78">
        <f>A126245250K_Latest</f>
        <v>0.99</v>
      </c>
      <c r="L131" s="78">
        <f>A126244962R_Latest</f>
        <v>0</v>
      </c>
      <c r="M131" s="78">
        <f>A126249354A_Latest</f>
        <v>1.083</v>
      </c>
      <c r="N131" s="78">
        <f>A126249786F_Latest</f>
        <v>1.083</v>
      </c>
      <c r="O131" s="78">
        <f>A126249426A_Latest</f>
        <v>0</v>
      </c>
      <c r="P131" s="78">
        <f>A126249930L_Latest</f>
        <v>0.57599999999999996</v>
      </c>
      <c r="Q131" s="78">
        <f>A126249498L_Latest</f>
        <v>0</v>
      </c>
      <c r="R131" s="78">
        <f>A126249642V_Latest</f>
        <v>0</v>
      </c>
      <c r="S131" s="78">
        <f>A126249282A_Latest</f>
        <v>0.50700000000000001</v>
      </c>
      <c r="T131" s="78">
        <f>A126250002V_Latest</f>
        <v>0.50700000000000001</v>
      </c>
      <c r="U131" s="78">
        <f>A126249714V_Latest</f>
        <v>0</v>
      </c>
      <c r="V131" s="78">
        <f>A126246186W_Latest</f>
        <v>3.34</v>
      </c>
      <c r="W131" s="78">
        <f>A126246618R_Latest</f>
        <v>3.34</v>
      </c>
      <c r="X131" s="78">
        <f>A126246258W_Latest</f>
        <v>0.81200000000000006</v>
      </c>
      <c r="Y131" s="78">
        <f>A126246762J_Latest</f>
        <v>0.94399999999999995</v>
      </c>
      <c r="Z131" s="78">
        <f>A126246330C_Latest</f>
        <v>0.81599999999999995</v>
      </c>
      <c r="AA131" s="78">
        <f>A126246474R_Latest</f>
        <v>0.76700000000000002</v>
      </c>
      <c r="AB131" s="78">
        <f>A126246114K_Latest</f>
        <v>0</v>
      </c>
      <c r="AC131" s="78">
        <f>A126246834J_Latest</f>
        <v>0</v>
      </c>
      <c r="AD131" s="78">
        <f>A126246546R_Latest</f>
        <v>0</v>
      </c>
      <c r="AE131" s="78">
        <f>A126250146F_Latest</f>
        <v>2.5630000000000002</v>
      </c>
      <c r="AF131" s="78">
        <f>A126250578K_Latest</f>
        <v>2.5630000000000002</v>
      </c>
      <c r="AG131" s="78">
        <f>A126250218F_Latest</f>
        <v>0.81599999999999995</v>
      </c>
      <c r="AH131" s="78">
        <f>A126250722T_Latest</f>
        <v>0.78</v>
      </c>
      <c r="AI131" s="78">
        <f>A126250290X_Latest</f>
        <v>0.48499999999999999</v>
      </c>
      <c r="AJ131" s="78">
        <f>A126250434X_Latest</f>
        <v>0</v>
      </c>
      <c r="AK131" s="78">
        <f>A126250074F_Latest</f>
        <v>0.48299999999999998</v>
      </c>
      <c r="AL131" s="78">
        <f>A126250794C_Latest</f>
        <v>0.48299999999999998</v>
      </c>
      <c r="AM131" s="78">
        <f>A126250506X_Latest</f>
        <v>0</v>
      </c>
      <c r="AN131" s="78">
        <f>A126250938C_Latest</f>
        <v>0.31900000000000001</v>
      </c>
      <c r="AO131" s="78">
        <f>A126251370T_Latest</f>
        <v>0.31900000000000001</v>
      </c>
      <c r="AP131" s="78">
        <f>A126251010L_Latest</f>
        <v>0</v>
      </c>
      <c r="AQ131" s="78">
        <f>A126251514T_Latest</f>
        <v>0.31900000000000001</v>
      </c>
      <c r="AR131" s="78">
        <f>A126251082X_Latest</f>
        <v>0</v>
      </c>
      <c r="AS131" s="78">
        <f>A126251226X_Latest</f>
        <v>0</v>
      </c>
      <c r="AT131" s="78">
        <f>A126250866C_Latest</f>
        <v>0</v>
      </c>
      <c r="AU131" s="78">
        <f>A126251586C_Latest</f>
        <v>0</v>
      </c>
      <c r="AV131" s="78">
        <f>A126251298K_Latest</f>
        <v>0</v>
      </c>
      <c r="AW131" s="78">
        <f>A126246978V_Latest</f>
        <v>0.78500000000000003</v>
      </c>
      <c r="AX131" s="78">
        <f>A126247410W_Latest</f>
        <v>0.78500000000000003</v>
      </c>
      <c r="AY131" s="78">
        <f>A126247050C_Latest</f>
        <v>0</v>
      </c>
      <c r="AZ131" s="78">
        <f>A126247554J_Latest</f>
        <v>0.44</v>
      </c>
      <c r="BA131" s="78">
        <f>A126247122C_Latest</f>
        <v>0.34499999999999997</v>
      </c>
      <c r="BB131" s="78">
        <f>A126247266R_Latest</f>
        <v>0</v>
      </c>
      <c r="BC131" s="78">
        <f>A126246906J_Latest</f>
        <v>0</v>
      </c>
      <c r="BD131" s="78">
        <f>A126247626J_Latest</f>
        <v>0</v>
      </c>
      <c r="BE131" s="78">
        <f>A126247338R_Latest</f>
        <v>0</v>
      </c>
      <c r="BF131" s="78">
        <f>A126247770A_Latest</f>
        <v>0</v>
      </c>
      <c r="BG131" s="78">
        <f>A126248202W_Latest</f>
        <v>0</v>
      </c>
      <c r="BH131" s="78">
        <f>A126247842A_Latest</f>
        <v>0</v>
      </c>
      <c r="BI131" s="78">
        <f>A126248346J_Latest</f>
        <v>0</v>
      </c>
      <c r="BJ131" s="78">
        <f>A126247914A_Latest</f>
        <v>0</v>
      </c>
      <c r="BK131" s="78">
        <f>A126248058R_Latest</f>
        <v>0</v>
      </c>
      <c r="BL131" s="78">
        <f>A126247698V_Latest</f>
        <v>0</v>
      </c>
      <c r="BM131" s="78">
        <f>A126248418J_Latest</f>
        <v>0</v>
      </c>
      <c r="BN131" s="78">
        <f>A126248130W_Latest</f>
        <v>0</v>
      </c>
      <c r="BO131" s="78">
        <f>A126248562A_Latest</f>
        <v>0</v>
      </c>
      <c r="BP131" s="78">
        <f>A126248994F_Latest</f>
        <v>0</v>
      </c>
      <c r="BQ131" s="78">
        <f>A126248634A_Latest</f>
        <v>0</v>
      </c>
      <c r="BR131" s="78">
        <f>A126249138J_Latest</f>
        <v>0</v>
      </c>
      <c r="BS131" s="78">
        <f>A126248706A_Latest</f>
        <v>0</v>
      </c>
      <c r="BT131" s="78">
        <f>A126248850V_Latest</f>
        <v>0</v>
      </c>
      <c r="BU131" s="78">
        <f>A126248490A_Latest</f>
        <v>0</v>
      </c>
      <c r="BV131" s="78">
        <f>A126249210R_Latest</f>
        <v>0</v>
      </c>
      <c r="BW131" s="78">
        <f>A126248922V_Latest</f>
        <v>0</v>
      </c>
      <c r="BX131" s="78">
        <f>A126245394W_Latest</f>
        <v>0</v>
      </c>
      <c r="BY131" s="78">
        <f>A126245826R_Latest</f>
        <v>0</v>
      </c>
      <c r="BZ131" s="78">
        <f>A126245466W_Latest</f>
        <v>0</v>
      </c>
      <c r="CA131" s="78">
        <f>A126245970J_Latest</f>
        <v>0</v>
      </c>
      <c r="CB131" s="78">
        <f>A126245538W_Latest</f>
        <v>0</v>
      </c>
      <c r="CC131" s="78">
        <f>A126245682R_Latest</f>
        <v>0</v>
      </c>
      <c r="CD131" s="78">
        <f>A126245322K_Latest</f>
        <v>0</v>
      </c>
      <c r="CE131" s="78">
        <f>A126246042K_Latest</f>
        <v>0</v>
      </c>
      <c r="CF131" s="78">
        <f>A126245754R_Latest</f>
        <v>0</v>
      </c>
      <c r="CG131" s="78"/>
      <c r="CH131" s="78"/>
      <c r="CI131" s="78"/>
      <c r="CJ131" s="78"/>
      <c r="CK131" s="78"/>
      <c r="CL131" s="78"/>
      <c r="CM131" s="78"/>
      <c r="CN131" s="78"/>
      <c r="CO131" s="78"/>
    </row>
    <row r="132" spans="1:93" s="81" customFormat="1" hidden="1">
      <c r="A132" s="52"/>
      <c r="B132" s="55" t="s">
        <v>4921</v>
      </c>
      <c r="C132" s="79">
        <v>33</v>
      </c>
      <c r="D132" s="78">
        <f>A126244586W_Latest</f>
        <v>6.2880000000000003</v>
      </c>
      <c r="E132" s="78">
        <f>A126245018T_Latest</f>
        <v>6.2880000000000003</v>
      </c>
      <c r="F132" s="78">
        <f>A126244658W_Latest</f>
        <v>3.5449999999999999</v>
      </c>
      <c r="G132" s="78">
        <f>A126245162K_Latest</f>
        <v>0</v>
      </c>
      <c r="H132" s="78">
        <f>A126244730C_Latest</f>
        <v>1.617</v>
      </c>
      <c r="I132" s="78">
        <f>A126244874R_Latest</f>
        <v>0.434</v>
      </c>
      <c r="J132" s="78">
        <f>A126244514K_Latest</f>
        <v>0.69199999999999995</v>
      </c>
      <c r="K132" s="78">
        <f>A126245234K_Latest</f>
        <v>0.69199999999999995</v>
      </c>
      <c r="L132" s="78">
        <f>A126244946R_Latest</f>
        <v>0</v>
      </c>
      <c r="M132" s="78">
        <f>A126249338A_Latest</f>
        <v>2.512</v>
      </c>
      <c r="N132" s="78">
        <f>A126249770L_Latest</f>
        <v>2.512</v>
      </c>
      <c r="O132" s="78">
        <f>A126249410J_Latest</f>
        <v>1.0009999999999999</v>
      </c>
      <c r="P132" s="78">
        <f>A126249914L_Latest</f>
        <v>0</v>
      </c>
      <c r="Q132" s="78">
        <f>A126249482V_Latest</f>
        <v>1.0640000000000001</v>
      </c>
      <c r="R132" s="78">
        <f>A126249626V_Latest</f>
        <v>0</v>
      </c>
      <c r="S132" s="78">
        <f>A126249266A_Latest</f>
        <v>0.44600000000000001</v>
      </c>
      <c r="T132" s="78">
        <f>A126249986X_Latest</f>
        <v>0.44600000000000001</v>
      </c>
      <c r="U132" s="78">
        <f>A126249698F_Latest</f>
        <v>0</v>
      </c>
      <c r="V132" s="78">
        <f>A126246170C_Latest</f>
        <v>2.4489999999999998</v>
      </c>
      <c r="W132" s="78">
        <f>A126246602W_Latest</f>
        <v>2.4489999999999998</v>
      </c>
      <c r="X132" s="78">
        <f>A126246242C_Latest</f>
        <v>1.5</v>
      </c>
      <c r="Y132" s="78">
        <f>A126246746J_Latest</f>
        <v>0</v>
      </c>
      <c r="Z132" s="78">
        <f>A126246314C_Latest</f>
        <v>0.51500000000000001</v>
      </c>
      <c r="AA132" s="78">
        <f>A126246458R_Latest</f>
        <v>0.434</v>
      </c>
      <c r="AB132" s="78">
        <f>A126246098W_Latest</f>
        <v>0</v>
      </c>
      <c r="AC132" s="78">
        <f>A126246818J_Latest</f>
        <v>0</v>
      </c>
      <c r="AD132" s="78">
        <f>A126246530W_Latest</f>
        <v>0</v>
      </c>
      <c r="AE132" s="78">
        <f>A126250130L_Latest</f>
        <v>0.501</v>
      </c>
      <c r="AF132" s="78">
        <f>A126250562T_Latest</f>
        <v>0.501</v>
      </c>
      <c r="AG132" s="78">
        <f>A126250202L_Latest</f>
        <v>0.501</v>
      </c>
      <c r="AH132" s="78">
        <f>A126250706T_Latest</f>
        <v>0</v>
      </c>
      <c r="AI132" s="78">
        <f>A126250274X_Latest</f>
        <v>0</v>
      </c>
      <c r="AJ132" s="78">
        <f>A126250418X_Latest</f>
        <v>0</v>
      </c>
      <c r="AK132" s="78">
        <f>A126250058F_Latest</f>
        <v>0</v>
      </c>
      <c r="AL132" s="78">
        <f>A126250778C_Latest</f>
        <v>0</v>
      </c>
      <c r="AM132" s="78">
        <f>A126250490T_Latest</f>
        <v>0</v>
      </c>
      <c r="AN132" s="78">
        <f>A126250922K_Latest</f>
        <v>0.53</v>
      </c>
      <c r="AO132" s="78">
        <f>A126251354T_Latest</f>
        <v>0.53</v>
      </c>
      <c r="AP132" s="78">
        <f>A126250994W_Latest</f>
        <v>0.28399999999999997</v>
      </c>
      <c r="AQ132" s="78">
        <f>A126251498C_Latest</f>
        <v>0</v>
      </c>
      <c r="AR132" s="78">
        <f>A126251066X_Latest</f>
        <v>0</v>
      </c>
      <c r="AS132" s="78">
        <f>A126251210F_Latest</f>
        <v>0</v>
      </c>
      <c r="AT132" s="78">
        <f>A126250850K_Latest</f>
        <v>0.246</v>
      </c>
      <c r="AU132" s="78">
        <f>A126251570K_Latest</f>
        <v>0.246</v>
      </c>
      <c r="AV132" s="78">
        <f>A126251282T_Latest</f>
        <v>0</v>
      </c>
      <c r="AW132" s="78">
        <f>A126246962A_Latest</f>
        <v>0.25800000000000001</v>
      </c>
      <c r="AX132" s="78">
        <f>A126247394J_Latest</f>
        <v>0.25800000000000001</v>
      </c>
      <c r="AY132" s="78">
        <f>A126247034C_Latest</f>
        <v>0.25800000000000001</v>
      </c>
      <c r="AZ132" s="78">
        <f>A126247538J_Latest</f>
        <v>0</v>
      </c>
      <c r="BA132" s="78">
        <f>A126247106C_Latest</f>
        <v>0</v>
      </c>
      <c r="BB132" s="78">
        <f>A126247250W_Latest</f>
        <v>0</v>
      </c>
      <c r="BC132" s="78">
        <f>A126246890A_Latest</f>
        <v>0</v>
      </c>
      <c r="BD132" s="78">
        <f>A126247610R_Latest</f>
        <v>0</v>
      </c>
      <c r="BE132" s="78">
        <f>A126247322W_Latest</f>
        <v>0</v>
      </c>
      <c r="BF132" s="78">
        <f>A126247754A_Latest</f>
        <v>0</v>
      </c>
      <c r="BG132" s="78">
        <f>A126248186J_Latest</f>
        <v>0</v>
      </c>
      <c r="BH132" s="78">
        <f>A126247826A_Latest</f>
        <v>0</v>
      </c>
      <c r="BI132" s="78">
        <f>A126248330R_Latest</f>
        <v>0</v>
      </c>
      <c r="BJ132" s="78">
        <f>A126247898L_Latest</f>
        <v>0</v>
      </c>
      <c r="BK132" s="78">
        <f>A126248042W_Latest</f>
        <v>0</v>
      </c>
      <c r="BL132" s="78">
        <f>A126247682A_Latest</f>
        <v>0</v>
      </c>
      <c r="BM132" s="78">
        <f>A126248402R_Latest</f>
        <v>0</v>
      </c>
      <c r="BN132" s="78">
        <f>A126248114W_Latest</f>
        <v>0</v>
      </c>
      <c r="BO132" s="78">
        <f>A126248546A_Latest</f>
        <v>3.7999999999999999E-2</v>
      </c>
      <c r="BP132" s="78">
        <f>A126248978F_Latest</f>
        <v>3.7999999999999999E-2</v>
      </c>
      <c r="BQ132" s="78">
        <f>A126248618A_Latest</f>
        <v>0</v>
      </c>
      <c r="BR132" s="78">
        <f>A126249122R_Latest</f>
        <v>0</v>
      </c>
      <c r="BS132" s="78">
        <f>A126248690V_Latest</f>
        <v>3.7999999999999999E-2</v>
      </c>
      <c r="BT132" s="78">
        <f>A126248834V_Latest</f>
        <v>0</v>
      </c>
      <c r="BU132" s="78">
        <f>A126248474A_Latest</f>
        <v>0</v>
      </c>
      <c r="BV132" s="78">
        <f>A126249194A_Latest</f>
        <v>0</v>
      </c>
      <c r="BW132" s="78">
        <f>A126248906V_Latest</f>
        <v>0</v>
      </c>
      <c r="BX132" s="78">
        <f>A126245378W_Latest</f>
        <v>0</v>
      </c>
      <c r="BY132" s="78">
        <f>A126245810W_Latest</f>
        <v>0</v>
      </c>
      <c r="BZ132" s="78">
        <f>A126245450C_Latest</f>
        <v>0</v>
      </c>
      <c r="CA132" s="78">
        <f>A126245954J_Latest</f>
        <v>0</v>
      </c>
      <c r="CB132" s="78">
        <f>A126245522C_Latest</f>
        <v>0</v>
      </c>
      <c r="CC132" s="78">
        <f>A126245666R_Latest</f>
        <v>0</v>
      </c>
      <c r="CD132" s="78">
        <f>A126245306K_Latest</f>
        <v>0</v>
      </c>
      <c r="CE132" s="78">
        <f>A126246026K_Latest</f>
        <v>0</v>
      </c>
      <c r="CF132" s="78">
        <f>A126245738R_Latest</f>
        <v>0</v>
      </c>
      <c r="CG132" s="80"/>
      <c r="CH132" s="80"/>
      <c r="CI132" s="80"/>
      <c r="CJ132" s="80"/>
      <c r="CK132" s="80"/>
      <c r="CL132" s="80"/>
      <c r="CM132" s="80"/>
      <c r="CN132" s="80"/>
      <c r="CO132" s="80"/>
    </row>
    <row r="133" spans="1:93" hidden="1">
      <c r="A133" s="52"/>
      <c r="B133" s="57" t="s">
        <v>4922</v>
      </c>
      <c r="C133" s="65">
        <v>34</v>
      </c>
      <c r="D133" s="78">
        <f>A126244590L_Latest</f>
        <v>4.3159999999999998</v>
      </c>
      <c r="E133" s="78">
        <f>A126245022J_Latest</f>
        <v>4.3159999999999998</v>
      </c>
      <c r="F133" s="78">
        <f>A126244662L_Latest</f>
        <v>0.59499999999999997</v>
      </c>
      <c r="G133" s="78">
        <f>A126245166V_Latest</f>
        <v>0.42399999999999999</v>
      </c>
      <c r="H133" s="78">
        <f>A126244734L_Latest</f>
        <v>1.639</v>
      </c>
      <c r="I133" s="78">
        <f>A126244878X_Latest</f>
        <v>1.2130000000000001</v>
      </c>
      <c r="J133" s="78">
        <f>A126244518V_Latest</f>
        <v>0.44400000000000001</v>
      </c>
      <c r="K133" s="78">
        <f>A126245238V_Latest</f>
        <v>0.44400000000000001</v>
      </c>
      <c r="L133" s="78">
        <f>A126244950F_Latest</f>
        <v>0</v>
      </c>
      <c r="M133" s="78">
        <f>A126249342T_Latest</f>
        <v>0.89400000000000002</v>
      </c>
      <c r="N133" s="78">
        <f>A126249774W_Latest</f>
        <v>0.89400000000000002</v>
      </c>
      <c r="O133" s="78">
        <f>A126249414T_Latest</f>
        <v>0</v>
      </c>
      <c r="P133" s="78">
        <f>A126249918W_Latest</f>
        <v>0</v>
      </c>
      <c r="Q133" s="78">
        <f>A126249486C_Latest</f>
        <v>0.45</v>
      </c>
      <c r="R133" s="78">
        <f>A126249630K_Latest</f>
        <v>0</v>
      </c>
      <c r="S133" s="78">
        <f>A126249270T_Latest</f>
        <v>0.44400000000000001</v>
      </c>
      <c r="T133" s="78">
        <f>A126249990R_Latest</f>
        <v>0.44400000000000001</v>
      </c>
      <c r="U133" s="78">
        <f>A126249702K_Latest</f>
        <v>0</v>
      </c>
      <c r="V133" s="78">
        <f>A126246174L_Latest</f>
        <v>1.849</v>
      </c>
      <c r="W133" s="78">
        <f>A126246606F_Latest</f>
        <v>1.849</v>
      </c>
      <c r="X133" s="78">
        <f>A126246246L_Latest</f>
        <v>0.59499999999999997</v>
      </c>
      <c r="Y133" s="78">
        <f>A126246750X_Latest</f>
        <v>0</v>
      </c>
      <c r="Z133" s="78">
        <f>A126246318L_Latest</f>
        <v>0.61699999999999999</v>
      </c>
      <c r="AA133" s="78">
        <f>A126246462F_Latest</f>
        <v>0.63700000000000001</v>
      </c>
      <c r="AB133" s="78">
        <f>A126246102A_Latest</f>
        <v>0</v>
      </c>
      <c r="AC133" s="78">
        <f>A126246822X_Latest</f>
        <v>0</v>
      </c>
      <c r="AD133" s="78">
        <f>A126246534F_Latest</f>
        <v>0</v>
      </c>
      <c r="AE133" s="78">
        <f>A126250134W_Latest</f>
        <v>0.57599999999999996</v>
      </c>
      <c r="AF133" s="78">
        <f>A126250566A_Latest</f>
        <v>0.57599999999999996</v>
      </c>
      <c r="AG133" s="78">
        <f>A126250206W_Latest</f>
        <v>0</v>
      </c>
      <c r="AH133" s="78">
        <f>A126250710J_Latest</f>
        <v>0</v>
      </c>
      <c r="AI133" s="78">
        <f>A126250278J_Latest</f>
        <v>0</v>
      </c>
      <c r="AJ133" s="78">
        <f>A126250422R_Latest</f>
        <v>0.57599999999999996</v>
      </c>
      <c r="AK133" s="78">
        <f>A126250062W_Latest</f>
        <v>0</v>
      </c>
      <c r="AL133" s="78">
        <f>A126250782V_Latest</f>
        <v>0</v>
      </c>
      <c r="AM133" s="78">
        <f>A126250494A_Latest</f>
        <v>0</v>
      </c>
      <c r="AN133" s="78">
        <f>A126250926V_Latest</f>
        <v>0.45900000000000002</v>
      </c>
      <c r="AO133" s="78">
        <f>A126251358A_Latest</f>
        <v>0.45900000000000002</v>
      </c>
      <c r="AP133" s="78">
        <f>A126250998F_Latest</f>
        <v>0</v>
      </c>
      <c r="AQ133" s="78">
        <f>A126251502J_Latest</f>
        <v>0.26400000000000001</v>
      </c>
      <c r="AR133" s="78">
        <f>A126251070R_Latest</f>
        <v>0.19500000000000001</v>
      </c>
      <c r="AS133" s="78">
        <f>A126251214R_Latest</f>
        <v>0</v>
      </c>
      <c r="AT133" s="78">
        <f>A126250854V_Latest</f>
        <v>0</v>
      </c>
      <c r="AU133" s="78">
        <f>A126251574V_Latest</f>
        <v>0</v>
      </c>
      <c r="AV133" s="78">
        <f>A126251286A_Latest</f>
        <v>0</v>
      </c>
      <c r="AW133" s="78">
        <f>A126246966K_Latest</f>
        <v>0.378</v>
      </c>
      <c r="AX133" s="78">
        <f>A126247398T_Latest</f>
        <v>0.378</v>
      </c>
      <c r="AY133" s="78">
        <f>A126247038L_Latest</f>
        <v>0</v>
      </c>
      <c r="AZ133" s="78">
        <f>A126247542X_Latest</f>
        <v>0</v>
      </c>
      <c r="BA133" s="78">
        <f>A126247110V_Latest</f>
        <v>0.378</v>
      </c>
      <c r="BB133" s="78">
        <f>A126247254F_Latest</f>
        <v>0</v>
      </c>
      <c r="BC133" s="78">
        <f>A126246894K_Latest</f>
        <v>0</v>
      </c>
      <c r="BD133" s="78">
        <f>A126247614X_Latest</f>
        <v>0</v>
      </c>
      <c r="BE133" s="78">
        <f>A126247326F_Latest</f>
        <v>0</v>
      </c>
      <c r="BF133" s="78">
        <f>A126247758K_Latest</f>
        <v>0.16</v>
      </c>
      <c r="BG133" s="78">
        <f>A126248190X_Latest</f>
        <v>0.16</v>
      </c>
      <c r="BH133" s="78">
        <f>A126247830T_Latest</f>
        <v>0</v>
      </c>
      <c r="BI133" s="78">
        <f>A126248334X_Latest</f>
        <v>0.16</v>
      </c>
      <c r="BJ133" s="78">
        <f>A126247902T_Latest</f>
        <v>0</v>
      </c>
      <c r="BK133" s="78">
        <f>A126248046F_Latest</f>
        <v>0</v>
      </c>
      <c r="BL133" s="78">
        <f>A126247686K_Latest</f>
        <v>0</v>
      </c>
      <c r="BM133" s="78">
        <f>A126248406X_Latest</f>
        <v>0</v>
      </c>
      <c r="BN133" s="78">
        <f>A126248118F_Latest</f>
        <v>0</v>
      </c>
      <c r="BO133" s="78">
        <f>A126248550T_Latest</f>
        <v>0</v>
      </c>
      <c r="BP133" s="78">
        <f>A126248982W_Latest</f>
        <v>0</v>
      </c>
      <c r="BQ133" s="78">
        <f>A126248622T_Latest</f>
        <v>0</v>
      </c>
      <c r="BR133" s="78">
        <f>A126249126X_Latest</f>
        <v>0</v>
      </c>
      <c r="BS133" s="78">
        <f>A126248694C_Latest</f>
        <v>0</v>
      </c>
      <c r="BT133" s="78">
        <f>A126248838C_Latest</f>
        <v>0</v>
      </c>
      <c r="BU133" s="78">
        <f>A126248478K_Latest</f>
        <v>0</v>
      </c>
      <c r="BV133" s="78">
        <f>A126249198K_Latest</f>
        <v>0</v>
      </c>
      <c r="BW133" s="78">
        <f>A126248910K_Latest</f>
        <v>0</v>
      </c>
      <c r="BX133" s="78">
        <f>A126245382L_Latest</f>
        <v>0</v>
      </c>
      <c r="BY133" s="78">
        <f>A126245814F_Latest</f>
        <v>0</v>
      </c>
      <c r="BZ133" s="78">
        <f>A126245454L_Latest</f>
        <v>0</v>
      </c>
      <c r="CA133" s="78">
        <f>A126245958T_Latest</f>
        <v>0</v>
      </c>
      <c r="CB133" s="78">
        <f>A126245526L_Latest</f>
        <v>0</v>
      </c>
      <c r="CC133" s="78">
        <f>A126245670F_Latest</f>
        <v>0</v>
      </c>
      <c r="CD133" s="78">
        <f>A126245310A_Latest</f>
        <v>0</v>
      </c>
      <c r="CE133" s="78">
        <f>A126246030A_Latest</f>
        <v>0</v>
      </c>
      <c r="CF133" s="78">
        <f>A126245742F_Latest</f>
        <v>0</v>
      </c>
      <c r="CG133" s="78"/>
      <c r="CH133" s="78"/>
      <c r="CI133" s="78"/>
      <c r="CJ133" s="78"/>
      <c r="CK133" s="78"/>
      <c r="CL133" s="78"/>
      <c r="CM133" s="78"/>
      <c r="CN133" s="78"/>
      <c r="CO133" s="78"/>
    </row>
    <row r="134" spans="1:93" hidden="1">
      <c r="A134" s="52"/>
      <c r="B134" s="55" t="s">
        <v>4923</v>
      </c>
      <c r="C134" s="65">
        <v>35</v>
      </c>
      <c r="D134" s="78">
        <f>A126244618C_Latest</f>
        <v>7.133</v>
      </c>
      <c r="E134" s="78">
        <f>A126245050T_Latest</f>
        <v>7.133</v>
      </c>
      <c r="F134" s="78">
        <f>A126244690W_Latest</f>
        <v>3.085</v>
      </c>
      <c r="G134" s="78">
        <f>A126245194C_Latest</f>
        <v>1.821</v>
      </c>
      <c r="H134" s="78">
        <f>A126244762W_Latest</f>
        <v>1.5609999999999999</v>
      </c>
      <c r="I134" s="78">
        <f>A126244906W_Latest</f>
        <v>0.66600000000000004</v>
      </c>
      <c r="J134" s="78">
        <f>A126244546C_Latest</f>
        <v>0</v>
      </c>
      <c r="K134" s="78">
        <f>A126245266C_Latest</f>
        <v>0</v>
      </c>
      <c r="L134" s="78">
        <f>A126244978J_Latest</f>
        <v>0</v>
      </c>
      <c r="M134" s="78">
        <f>A126249370A_Latest</f>
        <v>1.915</v>
      </c>
      <c r="N134" s="78">
        <f>A126249802V_Latest</f>
        <v>1.915</v>
      </c>
      <c r="O134" s="78">
        <f>A126249442A_Latest</f>
        <v>0.48199999999999998</v>
      </c>
      <c r="P134" s="78">
        <f>A126249946F_Latest</f>
        <v>0</v>
      </c>
      <c r="Q134" s="78">
        <f>A126249514A_Latest</f>
        <v>0.96699999999999997</v>
      </c>
      <c r="R134" s="78">
        <f>A126249658L_Latest</f>
        <v>0.46700000000000003</v>
      </c>
      <c r="S134" s="78">
        <f>A126249298V_Latest</f>
        <v>0</v>
      </c>
      <c r="T134" s="78">
        <f>A126250018L_Latest</f>
        <v>0</v>
      </c>
      <c r="U134" s="78">
        <f>A126249730V_Latest</f>
        <v>0</v>
      </c>
      <c r="V134" s="78">
        <f>A126246202K_Latest</f>
        <v>0.57399999999999995</v>
      </c>
      <c r="W134" s="78">
        <f>A126246634R_Latest</f>
        <v>0.57399999999999995</v>
      </c>
      <c r="X134" s="78">
        <f>A126246274W_Latest</f>
        <v>0</v>
      </c>
      <c r="Y134" s="78">
        <f>A126246778A_Latest</f>
        <v>0.57399999999999995</v>
      </c>
      <c r="Z134" s="78">
        <f>A126246346W_Latest</f>
        <v>0</v>
      </c>
      <c r="AA134" s="78">
        <f>A126246490R_Latest</f>
        <v>0</v>
      </c>
      <c r="AB134" s="78">
        <f>A126246130K_Latest</f>
        <v>0</v>
      </c>
      <c r="AC134" s="78">
        <f>A126246850J_Latest</f>
        <v>0</v>
      </c>
      <c r="AD134" s="78">
        <f>A126246562R_Latest</f>
        <v>0</v>
      </c>
      <c r="AE134" s="78">
        <f>A126250162F_Latest</f>
        <v>3.3769999999999998</v>
      </c>
      <c r="AF134" s="78">
        <f>A126250594K_Latest</f>
        <v>3.3769999999999998</v>
      </c>
      <c r="AG134" s="78">
        <f>A126250234F_Latest</f>
        <v>2.0099999999999998</v>
      </c>
      <c r="AH134" s="78">
        <f>A126250738K_Latest</f>
        <v>0.77200000000000002</v>
      </c>
      <c r="AI134" s="78">
        <f>A126250306F_Latest</f>
        <v>0.59399999999999997</v>
      </c>
      <c r="AJ134" s="78">
        <f>A126250450X_Latest</f>
        <v>0</v>
      </c>
      <c r="AK134" s="78">
        <f>A126250090F_Latest</f>
        <v>0</v>
      </c>
      <c r="AL134" s="78">
        <f>A126250810T_Latest</f>
        <v>0</v>
      </c>
      <c r="AM134" s="78">
        <f>A126250522X_Latest</f>
        <v>0</v>
      </c>
      <c r="AN134" s="78">
        <f>A126250954C_Latest</f>
        <v>0.438</v>
      </c>
      <c r="AO134" s="78">
        <f>A126251386K_Latest</f>
        <v>0.438</v>
      </c>
      <c r="AP134" s="78">
        <f>A126251026F_Latest</f>
        <v>0.23899999999999999</v>
      </c>
      <c r="AQ134" s="78">
        <f>A126251530T_Latest</f>
        <v>0</v>
      </c>
      <c r="AR134" s="78">
        <f>A126251098T_Latest</f>
        <v>0</v>
      </c>
      <c r="AS134" s="78">
        <f>A126251242X_Latest</f>
        <v>0.19900000000000001</v>
      </c>
      <c r="AT134" s="78">
        <f>A126250882C_Latest</f>
        <v>0</v>
      </c>
      <c r="AU134" s="78">
        <f>A126251602T_Latest</f>
        <v>0</v>
      </c>
      <c r="AV134" s="78">
        <f>A126251314X_Latest</f>
        <v>0</v>
      </c>
      <c r="AW134" s="78">
        <f>A126246994V_Latest</f>
        <v>0.745</v>
      </c>
      <c r="AX134" s="78">
        <f>A126247426R_Latest</f>
        <v>0.745</v>
      </c>
      <c r="AY134" s="78">
        <f>A126247066W_Latest</f>
        <v>0.27</v>
      </c>
      <c r="AZ134" s="78">
        <f>A126247570J_Latest</f>
        <v>0.47399999999999998</v>
      </c>
      <c r="BA134" s="78">
        <f>A126247138W_Latest</f>
        <v>0</v>
      </c>
      <c r="BB134" s="78">
        <f>A126247282R_Latest</f>
        <v>0</v>
      </c>
      <c r="BC134" s="78">
        <f>A126246922J_Latest</f>
        <v>0</v>
      </c>
      <c r="BD134" s="78">
        <f>A126247642J_Latest</f>
        <v>0</v>
      </c>
      <c r="BE134" s="78">
        <f>A126247354R_Latest</f>
        <v>0</v>
      </c>
      <c r="BF134" s="78">
        <f>A126247786V_Latest</f>
        <v>8.4000000000000005E-2</v>
      </c>
      <c r="BG134" s="78">
        <f>A126248218R_Latest</f>
        <v>8.4000000000000005E-2</v>
      </c>
      <c r="BH134" s="78">
        <f>A126247858V_Latest</f>
        <v>8.4000000000000005E-2</v>
      </c>
      <c r="BI134" s="78">
        <f>A126248362J_Latest</f>
        <v>0</v>
      </c>
      <c r="BJ134" s="78">
        <f>A126247930A_Latest</f>
        <v>0</v>
      </c>
      <c r="BK134" s="78">
        <f>A126248074R_Latest</f>
        <v>0</v>
      </c>
      <c r="BL134" s="78">
        <f>A126247714J_Latest</f>
        <v>0</v>
      </c>
      <c r="BM134" s="78">
        <f>A126248434J_Latest</f>
        <v>0</v>
      </c>
      <c r="BN134" s="78">
        <f>A126248146R_Latest</f>
        <v>0</v>
      </c>
      <c r="BO134" s="78">
        <f>A126248578V_Latest</f>
        <v>0</v>
      </c>
      <c r="BP134" s="78">
        <f>A126249010W_Latest</f>
        <v>0</v>
      </c>
      <c r="BQ134" s="78">
        <f>A126248650A_Latest</f>
        <v>0</v>
      </c>
      <c r="BR134" s="78">
        <f>A126249154J_Latest</f>
        <v>0</v>
      </c>
      <c r="BS134" s="78">
        <f>A126248722A_Latest</f>
        <v>0</v>
      </c>
      <c r="BT134" s="78">
        <f>A126248866L_Latest</f>
        <v>0</v>
      </c>
      <c r="BU134" s="78">
        <f>A126248506J_Latest</f>
        <v>0</v>
      </c>
      <c r="BV134" s="78">
        <f>A126249226J_Latest</f>
        <v>0</v>
      </c>
      <c r="BW134" s="78">
        <f>A126248938L_Latest</f>
        <v>0</v>
      </c>
      <c r="BX134" s="78">
        <f>A126245410K_Latest</f>
        <v>0</v>
      </c>
      <c r="BY134" s="78">
        <f>A126245842R_Latest</f>
        <v>0</v>
      </c>
      <c r="BZ134" s="78">
        <f>A126245482W_Latest</f>
        <v>0</v>
      </c>
      <c r="CA134" s="78">
        <f>A126245986A_Latest</f>
        <v>0</v>
      </c>
      <c r="CB134" s="78">
        <f>A126245554W_Latest</f>
        <v>0</v>
      </c>
      <c r="CC134" s="78">
        <f>A126245698J_Latest</f>
        <v>0</v>
      </c>
      <c r="CD134" s="78">
        <f>A126245338C_Latest</f>
        <v>0</v>
      </c>
      <c r="CE134" s="78">
        <f>A126246058C_Latest</f>
        <v>0</v>
      </c>
      <c r="CF134" s="78">
        <f>A126245770R_Latest</f>
        <v>0</v>
      </c>
      <c r="CG134" s="78"/>
      <c r="CH134" s="78"/>
      <c r="CI134" s="78"/>
      <c r="CJ134" s="78"/>
      <c r="CK134" s="78"/>
      <c r="CL134" s="78"/>
      <c r="CM134" s="78"/>
      <c r="CN134" s="78"/>
      <c r="CO134" s="78"/>
    </row>
    <row r="135" spans="1:93" hidden="1">
      <c r="A135" s="52"/>
      <c r="B135" s="55" t="s">
        <v>4924</v>
      </c>
      <c r="C135" s="65">
        <v>36</v>
      </c>
      <c r="D135" s="78">
        <f>A126244594W_Latest</f>
        <v>37.567999999999998</v>
      </c>
      <c r="E135" s="78">
        <f>A126245026T_Latest</f>
        <v>36.341999999999999</v>
      </c>
      <c r="F135" s="78">
        <f>A126244666W_Latest</f>
        <v>13.468999999999999</v>
      </c>
      <c r="G135" s="78">
        <f>A126245170K_Latest</f>
        <v>8.6050000000000004</v>
      </c>
      <c r="H135" s="78">
        <f>A126244738W_Latest</f>
        <v>3.3340000000000001</v>
      </c>
      <c r="I135" s="78">
        <f>A126244882R_Latest</f>
        <v>5.617</v>
      </c>
      <c r="J135" s="78">
        <f>A126244522K_Latest</f>
        <v>6.5430000000000001</v>
      </c>
      <c r="K135" s="78">
        <f>A126245242K_Latest</f>
        <v>5.3170000000000002</v>
      </c>
      <c r="L135" s="78">
        <f>A126244954R_Latest</f>
        <v>1.226</v>
      </c>
      <c r="M135" s="78">
        <f>A126249346A_Latest</f>
        <v>10.143000000000001</v>
      </c>
      <c r="N135" s="78">
        <f>A126249778F_Latest</f>
        <v>9.6120000000000001</v>
      </c>
      <c r="O135" s="78">
        <f>A126249418A_Latest</f>
        <v>2.0539999999999998</v>
      </c>
      <c r="P135" s="78">
        <f>A126249922L_Latest</f>
        <v>3.24</v>
      </c>
      <c r="Q135" s="78">
        <f>A126249490V_Latest</f>
        <v>0.59399999999999997</v>
      </c>
      <c r="R135" s="78">
        <f>A126249634V_Latest</f>
        <v>1.1850000000000001</v>
      </c>
      <c r="S135" s="78">
        <f>A126249274A_Latest</f>
        <v>3.069</v>
      </c>
      <c r="T135" s="78">
        <f>A126249994X_Latest</f>
        <v>2.5390000000000001</v>
      </c>
      <c r="U135" s="78">
        <f>A126249706V_Latest</f>
        <v>0.53</v>
      </c>
      <c r="V135" s="78">
        <f>A126246178W_Latest</f>
        <v>14.747</v>
      </c>
      <c r="W135" s="78">
        <f>A126246610W_Latest</f>
        <v>14.747</v>
      </c>
      <c r="X135" s="78">
        <f>A126246250C_Latest</f>
        <v>5.2789999999999999</v>
      </c>
      <c r="Y135" s="78">
        <f>A126246754J_Latest</f>
        <v>2.7130000000000001</v>
      </c>
      <c r="Z135" s="78">
        <f>A126246322C_Latest</f>
        <v>2.1749999999999998</v>
      </c>
      <c r="AA135" s="78">
        <f>A126246466R_Latest</f>
        <v>3.1659999999999999</v>
      </c>
      <c r="AB135" s="78">
        <f>A126246106K_Latest</f>
        <v>1.415</v>
      </c>
      <c r="AC135" s="78">
        <f>A126246826J_Latest</f>
        <v>1.415</v>
      </c>
      <c r="AD135" s="78">
        <f>A126246538R_Latest</f>
        <v>0</v>
      </c>
      <c r="AE135" s="78">
        <f>A126250138F_Latest</f>
        <v>6.34</v>
      </c>
      <c r="AF135" s="78">
        <f>A126250570T_Latest</f>
        <v>5.98</v>
      </c>
      <c r="AG135" s="78">
        <f>A126250210L_Latest</f>
        <v>4.133</v>
      </c>
      <c r="AH135" s="78">
        <f>A126250714T_Latest</f>
        <v>0.502</v>
      </c>
      <c r="AI135" s="78">
        <f>A126250282X_Latest</f>
        <v>0.46899999999999997</v>
      </c>
      <c r="AJ135" s="78">
        <f>A126250426X_Latest</f>
        <v>0.876</v>
      </c>
      <c r="AK135" s="78">
        <f>A126250066F_Latest</f>
        <v>0.36</v>
      </c>
      <c r="AL135" s="78">
        <f>A126250786C_Latest</f>
        <v>0</v>
      </c>
      <c r="AM135" s="78">
        <f>A126250498K_Latest</f>
        <v>0.36</v>
      </c>
      <c r="AN135" s="78">
        <f>A126250930K_Latest</f>
        <v>2.0790000000000002</v>
      </c>
      <c r="AO135" s="78">
        <f>A126251362T_Latest</f>
        <v>1.744</v>
      </c>
      <c r="AP135" s="78">
        <f>A126251002L_Latest</f>
        <v>0.71899999999999997</v>
      </c>
      <c r="AQ135" s="78">
        <f>A126251506T_Latest</f>
        <v>0.754</v>
      </c>
      <c r="AR135" s="78">
        <f>A126251074X_Latest</f>
        <v>0</v>
      </c>
      <c r="AS135" s="78">
        <f>A126251218X_Latest</f>
        <v>0</v>
      </c>
      <c r="AT135" s="78">
        <f>A126250858C_Latest</f>
        <v>0.60699999999999998</v>
      </c>
      <c r="AU135" s="78">
        <f>A126251578C_Latest</f>
        <v>0.27200000000000002</v>
      </c>
      <c r="AV135" s="78">
        <f>A126251290T_Latest</f>
        <v>0.33500000000000002</v>
      </c>
      <c r="AW135" s="78">
        <f>A126246970A_Latest</f>
        <v>2.452</v>
      </c>
      <c r="AX135" s="78">
        <f>A126247402W_Latest</f>
        <v>2.452</v>
      </c>
      <c r="AY135" s="78">
        <f>A126247042C_Latest</f>
        <v>0.56799999999999995</v>
      </c>
      <c r="AZ135" s="78">
        <f>A126247546J_Latest</f>
        <v>0.86199999999999999</v>
      </c>
      <c r="BA135" s="78">
        <f>A126247114C_Latest</f>
        <v>0</v>
      </c>
      <c r="BB135" s="78">
        <f>A126247258R_Latest</f>
        <v>0.28100000000000003</v>
      </c>
      <c r="BC135" s="78">
        <f>A126246898V_Latest</f>
        <v>0.74099999999999999</v>
      </c>
      <c r="BD135" s="78">
        <f>A126247618J_Latest</f>
        <v>0.74099999999999999</v>
      </c>
      <c r="BE135" s="78">
        <f>A126247330W_Latest</f>
        <v>0</v>
      </c>
      <c r="BF135" s="78">
        <f>A126247762A_Latest</f>
        <v>0.7</v>
      </c>
      <c r="BG135" s="78">
        <f>A126248194J_Latest</f>
        <v>0.7</v>
      </c>
      <c r="BH135" s="78">
        <f>A126247834A_Latest</f>
        <v>0.21199999999999999</v>
      </c>
      <c r="BI135" s="78">
        <f>A126248338J_Latest</f>
        <v>0.15</v>
      </c>
      <c r="BJ135" s="78">
        <f>A126247906A_Latest</f>
        <v>9.6000000000000002E-2</v>
      </c>
      <c r="BK135" s="78">
        <f>A126248050W_Latest</f>
        <v>0.109</v>
      </c>
      <c r="BL135" s="78">
        <f>A126247690A_Latest</f>
        <v>0.13200000000000001</v>
      </c>
      <c r="BM135" s="78">
        <f>A126248410R_Latest</f>
        <v>0.13200000000000001</v>
      </c>
      <c r="BN135" s="78">
        <f>A126248122W_Latest</f>
        <v>0</v>
      </c>
      <c r="BO135" s="78">
        <f>A126248554A_Latest</f>
        <v>0.187</v>
      </c>
      <c r="BP135" s="78">
        <f>A126248986F_Latest</f>
        <v>0.187</v>
      </c>
      <c r="BQ135" s="78">
        <f>A126248626A_Latest</f>
        <v>0.04</v>
      </c>
      <c r="BR135" s="78">
        <f>A126249130R_Latest</f>
        <v>0.14699999999999999</v>
      </c>
      <c r="BS135" s="78">
        <f>A126248698L_Latest</f>
        <v>0</v>
      </c>
      <c r="BT135" s="78">
        <f>A126248842V_Latest</f>
        <v>0</v>
      </c>
      <c r="BU135" s="78">
        <f>A126248482A_Latest</f>
        <v>0</v>
      </c>
      <c r="BV135" s="78">
        <f>A126249202R_Latest</f>
        <v>0</v>
      </c>
      <c r="BW135" s="78">
        <f>A126248914V_Latest</f>
        <v>0</v>
      </c>
      <c r="BX135" s="78">
        <f>A126245386W_Latest</f>
        <v>0.92</v>
      </c>
      <c r="BY135" s="78">
        <f>A126245818R_Latest</f>
        <v>0.92</v>
      </c>
      <c r="BZ135" s="78">
        <f>A126245458W_Latest</f>
        <v>0.46500000000000002</v>
      </c>
      <c r="CA135" s="78">
        <f>A126245962J_Latest</f>
        <v>0.23599999999999999</v>
      </c>
      <c r="CB135" s="78">
        <f>A126245530C_Latest</f>
        <v>0</v>
      </c>
      <c r="CC135" s="78">
        <f>A126245674R_Latest</f>
        <v>0</v>
      </c>
      <c r="CD135" s="78">
        <f>A126245314K_Latest</f>
        <v>0.219</v>
      </c>
      <c r="CE135" s="78">
        <f>A126246034K_Latest</f>
        <v>0.219</v>
      </c>
      <c r="CF135" s="78">
        <f>A126245746R_Latest</f>
        <v>0</v>
      </c>
      <c r="CG135" s="78"/>
      <c r="CH135" s="78"/>
      <c r="CI135" s="78"/>
      <c r="CJ135" s="78"/>
      <c r="CK135" s="78"/>
      <c r="CL135" s="78"/>
      <c r="CM135" s="78"/>
      <c r="CN135" s="78"/>
      <c r="CO135" s="78"/>
    </row>
    <row r="136" spans="1:93" hidden="1">
      <c r="A136" s="52"/>
      <c r="B136" s="52" t="s">
        <v>4925</v>
      </c>
      <c r="C136" s="65">
        <v>37</v>
      </c>
      <c r="D136" s="78">
        <f>A126244622V_Latest</f>
        <v>48.377000000000002</v>
      </c>
      <c r="E136" s="78">
        <f>A126245054A_Latest</f>
        <v>47.817999999999998</v>
      </c>
      <c r="F136" s="78">
        <f>A126244694F_Latest</f>
        <v>22.274999999999999</v>
      </c>
      <c r="G136" s="78">
        <f>A126245198L_Latest</f>
        <v>9.3010000000000002</v>
      </c>
      <c r="H136" s="78">
        <f>A126244766F_Latest</f>
        <v>6.4</v>
      </c>
      <c r="I136" s="78">
        <f>A126244910L_Latest</f>
        <v>6.827</v>
      </c>
      <c r="J136" s="78">
        <f>A126244550V_Latest</f>
        <v>3.5739999999999998</v>
      </c>
      <c r="K136" s="78">
        <f>A126245270V_Latest</f>
        <v>3.016</v>
      </c>
      <c r="L136" s="78">
        <f>A126244982X_Latest</f>
        <v>0.55900000000000005</v>
      </c>
      <c r="M136" s="78">
        <f>A126249374K_Latest</f>
        <v>14.712</v>
      </c>
      <c r="N136" s="78">
        <f>A126249806C_Latest</f>
        <v>14.712</v>
      </c>
      <c r="O136" s="78">
        <f>A126249446K_Latest</f>
        <v>7.1740000000000004</v>
      </c>
      <c r="P136" s="78">
        <f>A126249950W_Latest</f>
        <v>3.1120000000000001</v>
      </c>
      <c r="Q136" s="78">
        <f>A126249518K_Latest</f>
        <v>1.6739999999999999</v>
      </c>
      <c r="R136" s="78">
        <f>A126249662C_Latest</f>
        <v>1.863</v>
      </c>
      <c r="S136" s="78">
        <f>A126249302X_Latest</f>
        <v>0.88900000000000001</v>
      </c>
      <c r="T136" s="78">
        <f>A126250022C_Latest</f>
        <v>0.88900000000000001</v>
      </c>
      <c r="U136" s="78">
        <f>A126249734C_Latest</f>
        <v>0</v>
      </c>
      <c r="V136" s="78">
        <f>A126246206V_Latest</f>
        <v>9.9730000000000008</v>
      </c>
      <c r="W136" s="78">
        <f>A126246638X_Latest</f>
        <v>9.9730000000000008</v>
      </c>
      <c r="X136" s="78">
        <f>A126246278F_Latest</f>
        <v>4.7960000000000003</v>
      </c>
      <c r="Y136" s="78">
        <f>A126246782T_Latest</f>
        <v>3.2349999999999999</v>
      </c>
      <c r="Z136" s="78">
        <f>A126246350L_Latest</f>
        <v>0.76</v>
      </c>
      <c r="AA136" s="78">
        <f>A126246494X_Latest</f>
        <v>0.54</v>
      </c>
      <c r="AB136" s="78">
        <f>A126246134V_Latest</f>
        <v>0.64200000000000002</v>
      </c>
      <c r="AC136" s="78">
        <f>A126246854T_Latest</f>
        <v>0.64200000000000002</v>
      </c>
      <c r="AD136" s="78">
        <f>A126246566X_Latest</f>
        <v>0</v>
      </c>
      <c r="AE136" s="78">
        <f>A126250166R_Latest</f>
        <v>10.608000000000001</v>
      </c>
      <c r="AF136" s="78">
        <f>A126250598V_Latest</f>
        <v>10.275</v>
      </c>
      <c r="AG136" s="78">
        <f>A126250238R_Latest</f>
        <v>5.4009999999999998</v>
      </c>
      <c r="AH136" s="78">
        <f>A126250742A_Latest</f>
        <v>0.80100000000000005</v>
      </c>
      <c r="AI136" s="78">
        <f>A126250310W_Latest</f>
        <v>2.2149999999999999</v>
      </c>
      <c r="AJ136" s="78">
        <f>A126250454J_Latest</f>
        <v>0.872</v>
      </c>
      <c r="AK136" s="78">
        <f>A126250094R_Latest</f>
        <v>1.32</v>
      </c>
      <c r="AL136" s="78">
        <f>A126250814A_Latest</f>
        <v>0.98699999999999999</v>
      </c>
      <c r="AM136" s="78">
        <f>A126250526J_Latest</f>
        <v>0.33300000000000002</v>
      </c>
      <c r="AN136" s="78">
        <f>A126250958L_Latest</f>
        <v>3.629</v>
      </c>
      <c r="AO136" s="78">
        <f>A126251390A_Latest</f>
        <v>3.403</v>
      </c>
      <c r="AP136" s="78">
        <f>A126251030W_Latest</f>
        <v>1.5840000000000001</v>
      </c>
      <c r="AQ136" s="78">
        <f>A126251534A_Latest</f>
        <v>0.87</v>
      </c>
      <c r="AR136" s="78">
        <f>A126251102W_Latest</f>
        <v>0.55800000000000005</v>
      </c>
      <c r="AS136" s="78">
        <f>A126251246J_Latest</f>
        <v>0</v>
      </c>
      <c r="AT136" s="78">
        <f>A126250886L_Latest</f>
        <v>0.61599999999999999</v>
      </c>
      <c r="AU136" s="78">
        <f>A126251606A_Latest</f>
        <v>0.39</v>
      </c>
      <c r="AV136" s="78">
        <f>A126251318J_Latest</f>
        <v>0.22600000000000001</v>
      </c>
      <c r="AW136" s="78">
        <f>A126246998C_Latest</f>
        <v>7.8140000000000001</v>
      </c>
      <c r="AX136" s="78">
        <f>A126247430F_Latest</f>
        <v>7.8140000000000001</v>
      </c>
      <c r="AY136" s="78">
        <f>A126247070L_Latest</f>
        <v>2.802</v>
      </c>
      <c r="AZ136" s="78">
        <f>A126247574T_Latest</f>
        <v>0.91700000000000004</v>
      </c>
      <c r="BA136" s="78">
        <f>A126247142L_Latest</f>
        <v>0.72299999999999998</v>
      </c>
      <c r="BB136" s="78">
        <f>A126247286X_Latest</f>
        <v>3.3719999999999999</v>
      </c>
      <c r="BC136" s="78">
        <f>A126246926T_Latest</f>
        <v>0</v>
      </c>
      <c r="BD136" s="78">
        <f>A126247646T_Latest</f>
        <v>0</v>
      </c>
      <c r="BE136" s="78">
        <f>A126247358X_Latest</f>
        <v>0</v>
      </c>
      <c r="BF136" s="78">
        <f>A126247790K_Latest</f>
        <v>0.73299999999999998</v>
      </c>
      <c r="BG136" s="78">
        <f>A126248222F_Latest</f>
        <v>0.73299999999999998</v>
      </c>
      <c r="BH136" s="78">
        <f>A126247862K_Latest</f>
        <v>0.51700000000000002</v>
      </c>
      <c r="BI136" s="78">
        <f>A126248366T_Latest</f>
        <v>0.107</v>
      </c>
      <c r="BJ136" s="78">
        <f>A126247934K_Latest</f>
        <v>0</v>
      </c>
      <c r="BK136" s="78">
        <f>A126248078X_Latest</f>
        <v>0</v>
      </c>
      <c r="BL136" s="78">
        <f>A126247718T_Latest</f>
        <v>0.108</v>
      </c>
      <c r="BM136" s="78">
        <f>A126248438T_Latest</f>
        <v>0.108</v>
      </c>
      <c r="BN136" s="78">
        <f>A126248150F_Latest</f>
        <v>0</v>
      </c>
      <c r="BO136" s="78">
        <f>A126248582K_Latest</f>
        <v>0.159</v>
      </c>
      <c r="BP136" s="78">
        <f>A126249014F_Latest</f>
        <v>0.159</v>
      </c>
      <c r="BQ136" s="78">
        <f>A126248654K_Latest</f>
        <v>0</v>
      </c>
      <c r="BR136" s="78">
        <f>A126249158T_Latest</f>
        <v>5.0999999999999997E-2</v>
      </c>
      <c r="BS136" s="78">
        <f>A126248726K_Latest</f>
        <v>0.108</v>
      </c>
      <c r="BT136" s="78">
        <f>A126248870C_Latest</f>
        <v>0</v>
      </c>
      <c r="BU136" s="78">
        <f>A126248510X_Latest</f>
        <v>0</v>
      </c>
      <c r="BV136" s="78">
        <f>A126249230X_Latest</f>
        <v>0</v>
      </c>
      <c r="BW136" s="78">
        <f>A126248942C_Latest</f>
        <v>0</v>
      </c>
      <c r="BX136" s="78">
        <f>A126245414V_Latest</f>
        <v>0.75</v>
      </c>
      <c r="BY136" s="78">
        <f>A126245846X_Latest</f>
        <v>0.75</v>
      </c>
      <c r="BZ136" s="78">
        <f>A126245486F_Latest</f>
        <v>0</v>
      </c>
      <c r="CA136" s="78">
        <f>A126245990T_Latest</f>
        <v>0.20799999999999999</v>
      </c>
      <c r="CB136" s="78">
        <f>A126245558F_Latest</f>
        <v>0.36299999999999999</v>
      </c>
      <c r="CC136" s="78">
        <f>A126245702L_Latest</f>
        <v>0.18</v>
      </c>
      <c r="CD136" s="78">
        <f>A126245342V_Latest</f>
        <v>0</v>
      </c>
      <c r="CE136" s="78">
        <f>A126246062V_Latest</f>
        <v>0</v>
      </c>
      <c r="CF136" s="78">
        <f>A126245774X_Latest</f>
        <v>0</v>
      </c>
      <c r="CG136" s="78"/>
      <c r="CH136" s="78"/>
      <c r="CI136" s="78"/>
      <c r="CJ136" s="78"/>
      <c r="CK136" s="78"/>
      <c r="CL136" s="78"/>
      <c r="CM136" s="78"/>
      <c r="CN136" s="78"/>
      <c r="CO136" s="78"/>
    </row>
    <row r="137" spans="1:93" hidden="1">
      <c r="A137" s="58" t="s">
        <v>4926</v>
      </c>
      <c r="B137" s="59"/>
      <c r="C137" s="65">
        <v>38</v>
      </c>
      <c r="D137" s="78">
        <f>A126244626C_Latest</f>
        <v>440.73200000000003</v>
      </c>
      <c r="E137" s="78">
        <f>A126245058K_Latest</f>
        <v>432.89699999999999</v>
      </c>
      <c r="F137" s="78">
        <f>A126244698R_Latest</f>
        <v>158.47900000000001</v>
      </c>
      <c r="G137" s="78">
        <f>A126245202T_Latest</f>
        <v>100.643</v>
      </c>
      <c r="H137" s="78">
        <f>A126244770W_Latest</f>
        <v>57.347000000000001</v>
      </c>
      <c r="I137" s="78">
        <f>A126244914W_Latest</f>
        <v>59.741999999999997</v>
      </c>
      <c r="J137" s="78">
        <f>A126244554C_Latest</f>
        <v>64.521000000000001</v>
      </c>
      <c r="K137" s="78">
        <f>A126245274C_Latest</f>
        <v>56.686</v>
      </c>
      <c r="L137" s="78">
        <f>A126244986J_Latest</f>
        <v>7.835</v>
      </c>
      <c r="M137" s="78">
        <f>A126249378V_Latest</f>
        <v>138.44200000000001</v>
      </c>
      <c r="N137" s="78">
        <f>A126249810V_Latest</f>
        <v>135.185</v>
      </c>
      <c r="O137" s="78">
        <f>A126249450A_Latest</f>
        <v>42.65</v>
      </c>
      <c r="P137" s="78">
        <f>A126249954F_Latest</f>
        <v>30.802</v>
      </c>
      <c r="Q137" s="78">
        <f>A126249522A_Latest</f>
        <v>18.327000000000002</v>
      </c>
      <c r="R137" s="78">
        <f>A126249666L_Latest</f>
        <v>21.852</v>
      </c>
      <c r="S137" s="78">
        <f>A126249306J_Latest</f>
        <v>24.811</v>
      </c>
      <c r="T137" s="78">
        <f>A126250026L_Latest</f>
        <v>21.553999999999998</v>
      </c>
      <c r="U137" s="78">
        <f>A126249738L_Latest</f>
        <v>3.258</v>
      </c>
      <c r="V137" s="78">
        <f>A126246210K_Latest</f>
        <v>106.789</v>
      </c>
      <c r="W137" s="78">
        <f>A126246642R_Latest</f>
        <v>105.398</v>
      </c>
      <c r="X137" s="78">
        <f>A126246282W_Latest</f>
        <v>35.35</v>
      </c>
      <c r="Y137" s="78">
        <f>A126246786A_Latest</f>
        <v>32.076999999999998</v>
      </c>
      <c r="Z137" s="78">
        <f>A126246354W_Latest</f>
        <v>15.236000000000001</v>
      </c>
      <c r="AA137" s="78">
        <f>A126246498J_Latest</f>
        <v>11.778</v>
      </c>
      <c r="AB137" s="78">
        <f>A126246138C_Latest</f>
        <v>12.348000000000001</v>
      </c>
      <c r="AC137" s="78">
        <f>A126246858A_Latest</f>
        <v>10.956</v>
      </c>
      <c r="AD137" s="78">
        <f>A126246570R_Latest</f>
        <v>1.391</v>
      </c>
      <c r="AE137" s="78">
        <f>A126250170F_Latest</f>
        <v>94.795000000000002</v>
      </c>
      <c r="AF137" s="78">
        <f>A126250602X_Latest</f>
        <v>92.825999999999993</v>
      </c>
      <c r="AG137" s="78">
        <f>A126250242F_Latest</f>
        <v>39.03</v>
      </c>
      <c r="AH137" s="78">
        <f>A126250746K_Latest</f>
        <v>18.329999999999998</v>
      </c>
      <c r="AI137" s="78">
        <f>A126250314F_Latest</f>
        <v>13.183</v>
      </c>
      <c r="AJ137" s="78">
        <f>A126250458T_Latest</f>
        <v>11.147</v>
      </c>
      <c r="AK137" s="78">
        <f>A126250098X_Latest</f>
        <v>13.106</v>
      </c>
      <c r="AL137" s="78">
        <f>A126250818K_Latest</f>
        <v>11.137</v>
      </c>
      <c r="AM137" s="78">
        <f>A126250530X_Latest</f>
        <v>1.9690000000000001</v>
      </c>
      <c r="AN137" s="78">
        <f>A126250962C_Latest</f>
        <v>32.719000000000001</v>
      </c>
      <c r="AO137" s="78">
        <f>A126251394K_Latest</f>
        <v>31.943000000000001</v>
      </c>
      <c r="AP137" s="78">
        <f>A126251034F_Latest</f>
        <v>14.276</v>
      </c>
      <c r="AQ137" s="78">
        <f>A126251538K_Latest</f>
        <v>4.7850000000000001</v>
      </c>
      <c r="AR137" s="78">
        <f>A126251106F_Latest</f>
        <v>4.18</v>
      </c>
      <c r="AS137" s="78">
        <f>A126251250X_Latest</f>
        <v>4.2119999999999997</v>
      </c>
      <c r="AT137" s="78">
        <f>A126250890C_Latest</f>
        <v>5.266</v>
      </c>
      <c r="AU137" s="78">
        <f>A126251610T_Latest</f>
        <v>4.4909999999999997</v>
      </c>
      <c r="AV137" s="78">
        <f>A126251322X_Latest</f>
        <v>0.77600000000000002</v>
      </c>
      <c r="AW137" s="78">
        <f>A126247002K_Latest</f>
        <v>51.951999999999998</v>
      </c>
      <c r="AX137" s="78">
        <f>A126247434R_Latest</f>
        <v>51.62</v>
      </c>
      <c r="AY137" s="78">
        <f>A126247074W_Latest</f>
        <v>21.013999999999999</v>
      </c>
      <c r="AZ137" s="78">
        <f>A126247578A_Latest</f>
        <v>11.032999999999999</v>
      </c>
      <c r="BA137" s="78">
        <f>A126247146W_Latest</f>
        <v>4.5430000000000001</v>
      </c>
      <c r="BB137" s="78">
        <f>A126247290R_Latest</f>
        <v>9.0180000000000007</v>
      </c>
      <c r="BC137" s="78">
        <f>A126246930J_Latest</f>
        <v>6.3440000000000003</v>
      </c>
      <c r="BD137" s="78">
        <f>A126247650J_Latest</f>
        <v>6.0119999999999996</v>
      </c>
      <c r="BE137" s="78">
        <f>A126247362R_Latest</f>
        <v>0.33200000000000002</v>
      </c>
      <c r="BF137" s="78">
        <f>A126247794V_Latest</f>
        <v>9.1829999999999998</v>
      </c>
      <c r="BG137" s="78">
        <f>A126248226R_Latest</f>
        <v>9.0739999999999998</v>
      </c>
      <c r="BH137" s="78">
        <f>A126247866V_Latest</f>
        <v>3.6059999999999999</v>
      </c>
      <c r="BI137" s="78">
        <f>A126248370J_Latest</f>
        <v>1.673</v>
      </c>
      <c r="BJ137" s="78">
        <f>A126247938V_Latest</f>
        <v>1.107</v>
      </c>
      <c r="BK137" s="78">
        <f>A126248082R_Latest</f>
        <v>1.2629999999999999</v>
      </c>
      <c r="BL137" s="78">
        <f>A126247722J_Latest</f>
        <v>1.5349999999999999</v>
      </c>
      <c r="BM137" s="78">
        <f>A126248442J_Latest</f>
        <v>1.425</v>
      </c>
      <c r="BN137" s="78">
        <f>A126248154R_Latest</f>
        <v>0.109</v>
      </c>
      <c r="BO137" s="78">
        <f>A126248586V_Latest</f>
        <v>1.833</v>
      </c>
      <c r="BP137" s="78">
        <f>A126249018R_Latest</f>
        <v>1.833</v>
      </c>
      <c r="BQ137" s="78">
        <f>A126248658V_Latest</f>
        <v>0.57299999999999995</v>
      </c>
      <c r="BR137" s="78">
        <f>A126249162J_Latest</f>
        <v>0.65100000000000002</v>
      </c>
      <c r="BS137" s="78">
        <f>A126248730A_Latest</f>
        <v>0.223</v>
      </c>
      <c r="BT137" s="78">
        <f>A126248874L_Latest</f>
        <v>0.122</v>
      </c>
      <c r="BU137" s="78">
        <f>A126248514J_Latest</f>
        <v>0.26300000000000001</v>
      </c>
      <c r="BV137" s="78">
        <f>A126249234J_Latest</f>
        <v>0.26300000000000001</v>
      </c>
      <c r="BW137" s="78">
        <f>A126248946L_Latest</f>
        <v>0</v>
      </c>
      <c r="BX137" s="78">
        <f>A126245418C_Latest</f>
        <v>5.0179999999999998</v>
      </c>
      <c r="BY137" s="78">
        <f>A126245850R_Latest</f>
        <v>5.0179999999999998</v>
      </c>
      <c r="BZ137" s="78">
        <f>A126245490W_Latest</f>
        <v>1.98</v>
      </c>
      <c r="CA137" s="78">
        <f>A126245994A_Latest</f>
        <v>1.2909999999999999</v>
      </c>
      <c r="CB137" s="78">
        <f>A126245562W_Latest</f>
        <v>0.54900000000000004</v>
      </c>
      <c r="CC137" s="78">
        <f>A126245706W_Latest</f>
        <v>0.35099999999999998</v>
      </c>
      <c r="CD137" s="78">
        <f>A126245346C_Latest</f>
        <v>0.84699999999999998</v>
      </c>
      <c r="CE137" s="78">
        <f>A126246066C_Latest</f>
        <v>0.84699999999999998</v>
      </c>
      <c r="CF137" s="78">
        <f>A126245778J_Latest</f>
        <v>0</v>
      </c>
      <c r="CG137" s="78"/>
      <c r="CH137" s="78"/>
      <c r="CI137" s="78"/>
      <c r="CJ137" s="78"/>
      <c r="CK137" s="78"/>
      <c r="CL137" s="78"/>
      <c r="CM137" s="78"/>
      <c r="CN137" s="78"/>
      <c r="CO137" s="78"/>
    </row>
    <row r="138" spans="1:93" hidden="1">
      <c r="A138" s="48" t="s">
        <v>4928</v>
      </c>
      <c r="B138" s="49"/>
      <c r="C138" s="65">
        <v>39</v>
      </c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</row>
    <row r="139" spans="1:93" hidden="1">
      <c r="A139" s="51" t="s">
        <v>4908</v>
      </c>
      <c r="B139" s="52"/>
      <c r="C139" s="65">
        <v>40</v>
      </c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</row>
    <row r="140" spans="1:93" hidden="1">
      <c r="A140" s="52"/>
      <c r="B140" s="52" t="s">
        <v>4909</v>
      </c>
      <c r="C140" s="65">
        <v>41</v>
      </c>
      <c r="D140" s="78">
        <f>A126237510V_Latest</f>
        <v>318.23599999999999</v>
      </c>
      <c r="E140" s="78">
        <f>A126237942X_Latest</f>
        <v>314.07600000000002</v>
      </c>
      <c r="F140" s="78">
        <f>A126237582F_Latest</f>
        <v>95.212000000000003</v>
      </c>
      <c r="G140" s="78">
        <f>A126238086L_Latest</f>
        <v>66.66</v>
      </c>
      <c r="H140" s="78">
        <f>A126237654F_Latest</f>
        <v>58.41</v>
      </c>
      <c r="I140" s="78">
        <f>A126237798T_Latest</f>
        <v>53.725999999999999</v>
      </c>
      <c r="J140" s="78">
        <f>A126237438L_Latest</f>
        <v>44.228000000000002</v>
      </c>
      <c r="K140" s="78">
        <f>A126238158L_Latest</f>
        <v>40.067999999999998</v>
      </c>
      <c r="L140" s="78">
        <f>A126237870X_Latest</f>
        <v>4.16</v>
      </c>
      <c r="M140" s="78">
        <f>A126242262R_Latest</f>
        <v>92.457999999999998</v>
      </c>
      <c r="N140" s="78">
        <f>A126242694V_Latest</f>
        <v>91.908000000000001</v>
      </c>
      <c r="O140" s="78">
        <f>A126242334R_Latest</f>
        <v>29.777999999999999</v>
      </c>
      <c r="P140" s="78">
        <f>A126242838V_Latest</f>
        <v>16.204000000000001</v>
      </c>
      <c r="Q140" s="78">
        <f>A126242406R_Latest</f>
        <v>11.816000000000001</v>
      </c>
      <c r="R140" s="78">
        <f>A126242550J_Latest</f>
        <v>17.254999999999999</v>
      </c>
      <c r="S140" s="78">
        <f>A126242190R_Latest</f>
        <v>17.405000000000001</v>
      </c>
      <c r="T140" s="78">
        <f>A126242910A_Latest</f>
        <v>16.855</v>
      </c>
      <c r="U140" s="78">
        <f>A126242622J_Latest</f>
        <v>0.55000000000000004</v>
      </c>
      <c r="V140" s="78">
        <f>A126239094F_Latest</f>
        <v>87.525999999999996</v>
      </c>
      <c r="W140" s="78">
        <f>A126239526X_Latest</f>
        <v>85.566999999999993</v>
      </c>
      <c r="X140" s="78">
        <f>A126239166F_Latest</f>
        <v>26.295000000000002</v>
      </c>
      <c r="Y140" s="78">
        <f>A126239670T_Latest</f>
        <v>19.574000000000002</v>
      </c>
      <c r="Z140" s="78">
        <f>A126239238F_Latest</f>
        <v>19.268999999999998</v>
      </c>
      <c r="AA140" s="78">
        <f>A126239382X_Latest</f>
        <v>12.733000000000001</v>
      </c>
      <c r="AB140" s="78">
        <f>A126239022V_Latest</f>
        <v>9.6549999999999994</v>
      </c>
      <c r="AC140" s="78">
        <f>A126239742T_Latest</f>
        <v>7.6959999999999997</v>
      </c>
      <c r="AD140" s="78">
        <f>A126239454X_Latest</f>
        <v>1.9590000000000001</v>
      </c>
      <c r="AE140" s="78">
        <f>A126243054R_Latest</f>
        <v>66.864999999999995</v>
      </c>
      <c r="AF140" s="78">
        <f>A126243486V_Latest</f>
        <v>66.111999999999995</v>
      </c>
      <c r="AG140" s="78">
        <f>A126243126R_Latest</f>
        <v>20.071000000000002</v>
      </c>
      <c r="AH140" s="78">
        <f>A126243630A_Latest</f>
        <v>14.705</v>
      </c>
      <c r="AI140" s="78">
        <f>A126243198A_Latest</f>
        <v>13.241</v>
      </c>
      <c r="AJ140" s="78">
        <f>A126243342J_Latest</f>
        <v>10.771000000000001</v>
      </c>
      <c r="AK140" s="78">
        <f>A126242982L_Latest</f>
        <v>8.077</v>
      </c>
      <c r="AL140" s="78">
        <f>A126243702A_Latest</f>
        <v>7.3250000000000002</v>
      </c>
      <c r="AM140" s="78">
        <f>A126243414J_Latest</f>
        <v>0.752</v>
      </c>
      <c r="AN140" s="78">
        <f>A126243846L_Latest</f>
        <v>25.684999999999999</v>
      </c>
      <c r="AO140" s="78">
        <f>A126244278V_Latest</f>
        <v>25.684999999999999</v>
      </c>
      <c r="AP140" s="78">
        <f>A126243918L_Latest</f>
        <v>8.8420000000000005</v>
      </c>
      <c r="AQ140" s="78">
        <f>A126244422A_Latest</f>
        <v>4.6920000000000002</v>
      </c>
      <c r="AR140" s="78">
        <f>A126243990F_Latest</f>
        <v>4.8280000000000003</v>
      </c>
      <c r="AS140" s="78">
        <f>A126244134J_Latest</f>
        <v>5.14</v>
      </c>
      <c r="AT140" s="78">
        <f>A126243774L_Latest</f>
        <v>2.1829999999999998</v>
      </c>
      <c r="AU140" s="78">
        <f>A126244494L_Latest</f>
        <v>2.1829999999999998</v>
      </c>
      <c r="AV140" s="78">
        <f>A126244206J_Latest</f>
        <v>0</v>
      </c>
      <c r="AW140" s="78">
        <f>A126239886C_Latest</f>
        <v>31.552</v>
      </c>
      <c r="AX140" s="78">
        <f>A126240318C_Latest</f>
        <v>30.994</v>
      </c>
      <c r="AY140" s="78">
        <f>A126239958C_Latest</f>
        <v>6.5049999999999999</v>
      </c>
      <c r="AZ140" s="78">
        <f>A126240462W_Latest</f>
        <v>8.1969999999999992</v>
      </c>
      <c r="BA140" s="78">
        <f>A126240030T_Latest</f>
        <v>6.8810000000000002</v>
      </c>
      <c r="BB140" s="78">
        <f>A126240174C_Latest</f>
        <v>5.508</v>
      </c>
      <c r="BC140" s="78">
        <f>A126239814T_Latest</f>
        <v>4.4610000000000003</v>
      </c>
      <c r="BD140" s="78">
        <f>A126240534W_Latest</f>
        <v>3.903</v>
      </c>
      <c r="BE140" s="78">
        <f>A126240246C_Latest</f>
        <v>0.55800000000000005</v>
      </c>
      <c r="BF140" s="78">
        <f>A126240678J_Latest</f>
        <v>5.9249999999999998</v>
      </c>
      <c r="BG140" s="78">
        <f>A126241110K_Latest</f>
        <v>5.8579999999999997</v>
      </c>
      <c r="BH140" s="78">
        <f>A126240750R_Latest</f>
        <v>1.377</v>
      </c>
      <c r="BI140" s="78">
        <f>A126241254W_Latest</f>
        <v>1.26</v>
      </c>
      <c r="BJ140" s="78">
        <f>A126240822R_Latest</f>
        <v>1.2190000000000001</v>
      </c>
      <c r="BK140" s="78">
        <f>A126240966A_Latest</f>
        <v>0.90500000000000003</v>
      </c>
      <c r="BL140" s="78">
        <f>A126240606W_Latest</f>
        <v>1.1639999999999999</v>
      </c>
      <c r="BM140" s="78">
        <f>A126241326W_Latest</f>
        <v>1.097</v>
      </c>
      <c r="BN140" s="78">
        <f>A126241038C_Latest</f>
        <v>6.7000000000000004E-2</v>
      </c>
      <c r="BO140" s="78">
        <f>A126241470R_Latest</f>
        <v>3.2839999999999998</v>
      </c>
      <c r="BP140" s="78">
        <f>A126241902J_Latest</f>
        <v>3.1080000000000001</v>
      </c>
      <c r="BQ140" s="78">
        <f>A126241542R_Latest</f>
        <v>1.028</v>
      </c>
      <c r="BR140" s="78">
        <f>A126242046W_Latest</f>
        <v>0.70299999999999996</v>
      </c>
      <c r="BS140" s="78">
        <f>A126241614R_Latest</f>
        <v>0.33</v>
      </c>
      <c r="BT140" s="78">
        <f>A126241758A_Latest</f>
        <v>0.34699999999999998</v>
      </c>
      <c r="BU140" s="78">
        <f>A126241398J_Latest</f>
        <v>0.875</v>
      </c>
      <c r="BV140" s="78">
        <f>A126242118W_Latest</f>
        <v>0.69899999999999995</v>
      </c>
      <c r="BW140" s="78">
        <f>A126241830J_Latest</f>
        <v>0.17599999999999999</v>
      </c>
      <c r="BX140" s="78">
        <f>A126238302V_Latest</f>
        <v>4.9420000000000002</v>
      </c>
      <c r="BY140" s="78">
        <f>A126238734X_Latest</f>
        <v>4.8449999999999998</v>
      </c>
      <c r="BZ140" s="78">
        <f>A126238374F_Latest</f>
        <v>1.3160000000000001</v>
      </c>
      <c r="CA140" s="78">
        <f>A126238878K_Latest</f>
        <v>1.325</v>
      </c>
      <c r="CB140" s="78">
        <f>A126238446F_Latest</f>
        <v>0.82699999999999996</v>
      </c>
      <c r="CC140" s="78">
        <f>A126238590X_Latest</f>
        <v>1.0669999999999999</v>
      </c>
      <c r="CD140" s="78">
        <f>A126238230V_Latest</f>
        <v>0.40600000000000003</v>
      </c>
      <c r="CE140" s="78">
        <f>A126238950T_Latest</f>
        <v>0.309</v>
      </c>
      <c r="CF140" s="78">
        <f>A126238662X_Latest</f>
        <v>9.7000000000000003E-2</v>
      </c>
      <c r="CG140" s="78"/>
      <c r="CH140" s="78"/>
      <c r="CI140" s="78"/>
      <c r="CJ140" s="78"/>
      <c r="CK140" s="78"/>
      <c r="CL140" s="78"/>
      <c r="CM140" s="78"/>
      <c r="CN140" s="78"/>
      <c r="CO140" s="78"/>
    </row>
    <row r="141" spans="1:93" hidden="1">
      <c r="A141" s="52"/>
      <c r="B141" s="55" t="s">
        <v>4910</v>
      </c>
      <c r="C141" s="65">
        <v>42</v>
      </c>
      <c r="D141" s="78">
        <f>A126237478F_Latest</f>
        <v>68.777000000000001</v>
      </c>
      <c r="E141" s="78">
        <f>A126237910F_Latest</f>
        <v>68.558000000000007</v>
      </c>
      <c r="F141" s="78">
        <f>A126237550L_Latest</f>
        <v>24.422000000000001</v>
      </c>
      <c r="G141" s="78">
        <f>A126238054V_Latest</f>
        <v>16.454999999999998</v>
      </c>
      <c r="H141" s="78">
        <f>A126237622L_Latest</f>
        <v>11.701000000000001</v>
      </c>
      <c r="I141" s="78">
        <f>A126237766X_Latest</f>
        <v>8.2629999999999999</v>
      </c>
      <c r="J141" s="78">
        <f>A126237406V_Latest</f>
        <v>7.9349999999999996</v>
      </c>
      <c r="K141" s="78">
        <f>A126238126V_Latest</f>
        <v>7.7160000000000002</v>
      </c>
      <c r="L141" s="78">
        <f>A126237838X_Latest</f>
        <v>0.219</v>
      </c>
      <c r="M141" s="78">
        <f>A126242230W_Latest</f>
        <v>18.526</v>
      </c>
      <c r="N141" s="78">
        <f>A126242662A_Latest</f>
        <v>18.526</v>
      </c>
      <c r="O141" s="78">
        <f>A126242302W_Latest</f>
        <v>6.78</v>
      </c>
      <c r="P141" s="78">
        <f>A126242806A_Latest</f>
        <v>3.855</v>
      </c>
      <c r="Q141" s="78">
        <f>A126242374J_Latest</f>
        <v>2.1749999999999998</v>
      </c>
      <c r="R141" s="78">
        <f>A126242518J_Latest</f>
        <v>2.48</v>
      </c>
      <c r="S141" s="78">
        <f>A126242158R_Latest</f>
        <v>3.2360000000000002</v>
      </c>
      <c r="T141" s="78">
        <f>A126242878L_Latest</f>
        <v>3.2360000000000002</v>
      </c>
      <c r="U141" s="78">
        <f>A126242590A_Latest</f>
        <v>0</v>
      </c>
      <c r="V141" s="78">
        <f>A126239062L_Latest</f>
        <v>17.753</v>
      </c>
      <c r="W141" s="78">
        <f>A126239494T_Latest</f>
        <v>17.753</v>
      </c>
      <c r="X141" s="78">
        <f>A126239134L_Latest</f>
        <v>7.0220000000000002</v>
      </c>
      <c r="Y141" s="78">
        <f>A126239638T_Latest</f>
        <v>2.794</v>
      </c>
      <c r="Z141" s="78">
        <f>A126239206L_Latest</f>
        <v>4.8540000000000001</v>
      </c>
      <c r="AA141" s="78">
        <f>A126239350F_Latest</f>
        <v>2.456</v>
      </c>
      <c r="AB141" s="78">
        <f>A126238990K_Latest</f>
        <v>0.628</v>
      </c>
      <c r="AC141" s="78">
        <f>A126239710X_Latest</f>
        <v>0.628</v>
      </c>
      <c r="AD141" s="78">
        <f>A126239422F_Latest</f>
        <v>0</v>
      </c>
      <c r="AE141" s="78">
        <f>A126243022W_Latest</f>
        <v>15.196</v>
      </c>
      <c r="AF141" s="78">
        <f>A126243454A_Latest</f>
        <v>14.977</v>
      </c>
      <c r="AG141" s="78">
        <f>A126243094J_Latest</f>
        <v>4.3150000000000004</v>
      </c>
      <c r="AH141" s="78">
        <f>A126243598L_Latest</f>
        <v>4.798</v>
      </c>
      <c r="AI141" s="78">
        <f>A126243166J_Latest</f>
        <v>1.5609999999999999</v>
      </c>
      <c r="AJ141" s="78">
        <f>A126243310R_Latest</f>
        <v>1.52</v>
      </c>
      <c r="AK141" s="78">
        <f>A126242950V_Latest</f>
        <v>3.0019999999999998</v>
      </c>
      <c r="AL141" s="78">
        <f>A126243670V_Latest</f>
        <v>2.782</v>
      </c>
      <c r="AM141" s="78">
        <f>A126243382A_Latest</f>
        <v>0.219</v>
      </c>
      <c r="AN141" s="78">
        <f>A126243814V_Latest</f>
        <v>6.8490000000000002</v>
      </c>
      <c r="AO141" s="78">
        <f>A126244246A_Latest</f>
        <v>6.8490000000000002</v>
      </c>
      <c r="AP141" s="78">
        <f>A126243886F_Latest</f>
        <v>2.867</v>
      </c>
      <c r="AQ141" s="78">
        <f>A126244390V_Latest</f>
        <v>1.3839999999999999</v>
      </c>
      <c r="AR141" s="78">
        <f>A126243958F_Latest</f>
        <v>1.236</v>
      </c>
      <c r="AS141" s="78">
        <f>A126244102R_Latest</f>
        <v>0.72799999999999998</v>
      </c>
      <c r="AT141" s="78">
        <f>A126243742V_Latest</f>
        <v>0.63400000000000001</v>
      </c>
      <c r="AU141" s="78">
        <f>A126244462V_Latest</f>
        <v>0.63400000000000001</v>
      </c>
      <c r="AV141" s="78">
        <f>A126244174A_Latest</f>
        <v>0</v>
      </c>
      <c r="AW141" s="78">
        <f>A126239854K_Latest</f>
        <v>7.1870000000000003</v>
      </c>
      <c r="AX141" s="78">
        <f>A126240286W_Latest</f>
        <v>7.1870000000000003</v>
      </c>
      <c r="AY141" s="78">
        <f>A126239926K_Latest</f>
        <v>2.1419999999999999</v>
      </c>
      <c r="AZ141" s="78">
        <f>A126240430C_Latest</f>
        <v>2.9039999999999999</v>
      </c>
      <c r="BA141" s="78">
        <f>A126239998W_Latest</f>
        <v>1.002</v>
      </c>
      <c r="BB141" s="78">
        <f>A126240142K_Latest</f>
        <v>0.85499999999999998</v>
      </c>
      <c r="BC141" s="78">
        <f>A126239782K_Latest</f>
        <v>0.28399999999999997</v>
      </c>
      <c r="BD141" s="78">
        <f>A126240502C_Latest</f>
        <v>0.28399999999999997</v>
      </c>
      <c r="BE141" s="78">
        <f>A126240214K_Latest</f>
        <v>0</v>
      </c>
      <c r="BF141" s="78">
        <f>A126240646R_Latest</f>
        <v>1.6759999999999999</v>
      </c>
      <c r="BG141" s="78">
        <f>A126241078W_Latest</f>
        <v>1.6759999999999999</v>
      </c>
      <c r="BH141" s="78">
        <f>A126240718R_Latest</f>
        <v>0.61799999999999999</v>
      </c>
      <c r="BI141" s="78">
        <f>A126241222C_Latest</f>
        <v>0.41699999999999998</v>
      </c>
      <c r="BJ141" s="78">
        <f>A126240790J_Latest</f>
        <v>0.39200000000000002</v>
      </c>
      <c r="BK141" s="78">
        <f>A126240934J_Latest</f>
        <v>0.16300000000000001</v>
      </c>
      <c r="BL141" s="78">
        <f>A126240574R_Latest</f>
        <v>8.5999999999999993E-2</v>
      </c>
      <c r="BM141" s="78">
        <f>A126241294R_Latest</f>
        <v>8.5999999999999993E-2</v>
      </c>
      <c r="BN141" s="78">
        <f>A126241006K_Latest</f>
        <v>0</v>
      </c>
      <c r="BO141" s="78">
        <f>A126241438R_Latest</f>
        <v>0.57299999999999995</v>
      </c>
      <c r="BP141" s="78">
        <f>A126241870A_Latest</f>
        <v>0.57299999999999995</v>
      </c>
      <c r="BQ141" s="78">
        <f>A126241510W_Latest</f>
        <v>0.252</v>
      </c>
      <c r="BR141" s="78">
        <f>A126242014C_Latest</f>
        <v>0.13300000000000001</v>
      </c>
      <c r="BS141" s="78">
        <f>A126241582J_Latest</f>
        <v>6.0999999999999999E-2</v>
      </c>
      <c r="BT141" s="78">
        <f>A126241726J_Latest</f>
        <v>6.0999999999999999E-2</v>
      </c>
      <c r="BU141" s="78">
        <f>A126241366R_Latest</f>
        <v>6.6000000000000003E-2</v>
      </c>
      <c r="BV141" s="78">
        <f>A126242086R_Latest</f>
        <v>6.6000000000000003E-2</v>
      </c>
      <c r="BW141" s="78">
        <f>A126241798V_Latest</f>
        <v>0</v>
      </c>
      <c r="BX141" s="78">
        <f>A126238270L_Latest</f>
        <v>1.018</v>
      </c>
      <c r="BY141" s="78">
        <f>A126238702F_Latest</f>
        <v>1.018</v>
      </c>
      <c r="BZ141" s="78">
        <f>A126238342L_Latest</f>
        <v>0.42699999999999999</v>
      </c>
      <c r="CA141" s="78">
        <f>A126238846T_Latest</f>
        <v>0.17100000000000001</v>
      </c>
      <c r="CB141" s="78">
        <f>A126238414L_Latest</f>
        <v>0.42</v>
      </c>
      <c r="CC141" s="78">
        <f>A126238558X_Latest</f>
        <v>0</v>
      </c>
      <c r="CD141" s="78">
        <f>A126238198F_Latest</f>
        <v>0</v>
      </c>
      <c r="CE141" s="78">
        <f>A126238918T_Latest</f>
        <v>0</v>
      </c>
      <c r="CF141" s="78">
        <f>A126238630F_Latest</f>
        <v>0</v>
      </c>
      <c r="CG141" s="78"/>
      <c r="CH141" s="78"/>
      <c r="CI141" s="78"/>
      <c r="CJ141" s="78"/>
      <c r="CK141" s="78"/>
      <c r="CL141" s="78"/>
      <c r="CM141" s="78"/>
      <c r="CN141" s="78"/>
      <c r="CO141" s="78"/>
    </row>
    <row r="142" spans="1:93" hidden="1">
      <c r="A142" s="52"/>
      <c r="B142" s="55" t="s">
        <v>4911</v>
      </c>
      <c r="C142" s="65">
        <v>43</v>
      </c>
      <c r="D142" s="78">
        <f>A126237514C_Latest</f>
        <v>19.140999999999998</v>
      </c>
      <c r="E142" s="78">
        <f>A126237946J_Latest</f>
        <v>19.140999999999998</v>
      </c>
      <c r="F142" s="78">
        <f>A126237586R_Latest</f>
        <v>8.3970000000000002</v>
      </c>
      <c r="G142" s="78">
        <f>A126238090C_Latest</f>
        <v>3.6760000000000002</v>
      </c>
      <c r="H142" s="78">
        <f>A126237658R_Latest</f>
        <v>2.6139999999999999</v>
      </c>
      <c r="I142" s="78">
        <f>A126237802W_Latest</f>
        <v>3.113</v>
      </c>
      <c r="J142" s="78">
        <f>A126237442C_Latest</f>
        <v>1.3420000000000001</v>
      </c>
      <c r="K142" s="78">
        <f>A126238162C_Latest</f>
        <v>1.3420000000000001</v>
      </c>
      <c r="L142" s="78">
        <f>A126237874J_Latest</f>
        <v>0</v>
      </c>
      <c r="M142" s="78">
        <f>A126242266X_Latest</f>
        <v>6.5739999999999998</v>
      </c>
      <c r="N142" s="78">
        <f>A126242698C_Latest</f>
        <v>6.5739999999999998</v>
      </c>
      <c r="O142" s="78">
        <f>A126242338X_Latest</f>
        <v>4.0540000000000003</v>
      </c>
      <c r="P142" s="78">
        <f>A126242842K_Latest</f>
        <v>0</v>
      </c>
      <c r="Q142" s="78">
        <f>A126242410F_Latest</f>
        <v>0.64</v>
      </c>
      <c r="R142" s="78">
        <f>A126242554T_Latest</f>
        <v>1.452</v>
      </c>
      <c r="S142" s="78">
        <f>A126242194X_Latest</f>
        <v>0.42899999999999999</v>
      </c>
      <c r="T142" s="78">
        <f>A126242914K_Latest</f>
        <v>0.42899999999999999</v>
      </c>
      <c r="U142" s="78">
        <f>A126242626T_Latest</f>
        <v>0</v>
      </c>
      <c r="V142" s="78">
        <f>A126239098R_Latest</f>
        <v>4.1609999999999996</v>
      </c>
      <c r="W142" s="78">
        <f>A126239530R_Latest</f>
        <v>4.1609999999999996</v>
      </c>
      <c r="X142" s="78">
        <f>A126239170W_Latest</f>
        <v>1.046</v>
      </c>
      <c r="Y142" s="78">
        <f>A126239674A_Latest</f>
        <v>1.752</v>
      </c>
      <c r="Z142" s="78">
        <f>A126239242W_Latest</f>
        <v>1.0209999999999999</v>
      </c>
      <c r="AA142" s="78">
        <f>A126239386J_Latest</f>
        <v>0</v>
      </c>
      <c r="AB142" s="78">
        <f>A126239026C_Latest</f>
        <v>0.34200000000000003</v>
      </c>
      <c r="AC142" s="78">
        <f>A126239746A_Latest</f>
        <v>0.34200000000000003</v>
      </c>
      <c r="AD142" s="78">
        <f>A126239458J_Latest</f>
        <v>0</v>
      </c>
      <c r="AE142" s="78">
        <f>A126243058X_Latest</f>
        <v>5.1239999999999997</v>
      </c>
      <c r="AF142" s="78">
        <f>A126243490K_Latest</f>
        <v>5.1239999999999997</v>
      </c>
      <c r="AG142" s="78">
        <f>A126243130F_Latest</f>
        <v>2.2250000000000001</v>
      </c>
      <c r="AH142" s="78">
        <f>A126243634K_Latest</f>
        <v>1.0569999999999999</v>
      </c>
      <c r="AI142" s="78">
        <f>A126243202F_Latest</f>
        <v>0.41099999999999998</v>
      </c>
      <c r="AJ142" s="78">
        <f>A126243346T_Latest</f>
        <v>1.0940000000000001</v>
      </c>
      <c r="AK142" s="78">
        <f>A126242986W_Latest</f>
        <v>0.33700000000000002</v>
      </c>
      <c r="AL142" s="78">
        <f>A126243706K_Latest</f>
        <v>0.33700000000000002</v>
      </c>
      <c r="AM142" s="78">
        <f>A126243418T_Latest</f>
        <v>0</v>
      </c>
      <c r="AN142" s="78">
        <f>A126243850C_Latest</f>
        <v>1.4650000000000001</v>
      </c>
      <c r="AO142" s="78">
        <f>A126244282K_Latest</f>
        <v>1.4650000000000001</v>
      </c>
      <c r="AP142" s="78">
        <f>A126243922C_Latest</f>
        <v>0.40100000000000002</v>
      </c>
      <c r="AQ142" s="78">
        <f>A126244426K_Latest</f>
        <v>0.45100000000000001</v>
      </c>
      <c r="AR142" s="78">
        <f>A126243994R_Latest</f>
        <v>0.44800000000000001</v>
      </c>
      <c r="AS142" s="78">
        <f>A126244138T_Latest</f>
        <v>0</v>
      </c>
      <c r="AT142" s="78">
        <f>A126243778W_Latest</f>
        <v>0.16500000000000001</v>
      </c>
      <c r="AU142" s="78">
        <f>A126244498W_Latest</f>
        <v>0.16500000000000001</v>
      </c>
      <c r="AV142" s="78">
        <f>A126244210X_Latest</f>
        <v>0</v>
      </c>
      <c r="AW142" s="78">
        <f>A126239890V_Latest</f>
        <v>0.625</v>
      </c>
      <c r="AX142" s="78">
        <f>A126240322V_Latest</f>
        <v>0.625</v>
      </c>
      <c r="AY142" s="78">
        <f>A126239962V_Latest</f>
        <v>0.32700000000000001</v>
      </c>
      <c r="AZ142" s="78">
        <f>A126240466F_Latest</f>
        <v>0</v>
      </c>
      <c r="BA142" s="78">
        <f>A126240034A_Latest</f>
        <v>0</v>
      </c>
      <c r="BB142" s="78">
        <f>A126240178L_Latest</f>
        <v>0.29899999999999999</v>
      </c>
      <c r="BC142" s="78">
        <f>A126239818A_Latest</f>
        <v>0</v>
      </c>
      <c r="BD142" s="78">
        <f>A126240538F_Latest</f>
        <v>0</v>
      </c>
      <c r="BE142" s="78">
        <f>A126240250V_Latest</f>
        <v>0</v>
      </c>
      <c r="BF142" s="78">
        <f>A126240682X_Latest</f>
        <v>0.16300000000000001</v>
      </c>
      <c r="BG142" s="78">
        <f>A126241114V_Latest</f>
        <v>0.16300000000000001</v>
      </c>
      <c r="BH142" s="78">
        <f>A126240754X_Latest</f>
        <v>0</v>
      </c>
      <c r="BI142" s="78">
        <f>A126241258F_Latest</f>
        <v>0</v>
      </c>
      <c r="BJ142" s="78">
        <f>A126240826X_Latest</f>
        <v>9.4E-2</v>
      </c>
      <c r="BK142" s="78">
        <f>A126240970T_Latest</f>
        <v>0</v>
      </c>
      <c r="BL142" s="78">
        <f>A126240610L_Latest</f>
        <v>6.9000000000000006E-2</v>
      </c>
      <c r="BM142" s="78">
        <f>A126241330L_Latest</f>
        <v>6.9000000000000006E-2</v>
      </c>
      <c r="BN142" s="78">
        <f>A126241042V_Latest</f>
        <v>0</v>
      </c>
      <c r="BO142" s="78">
        <f>A126241474X_Latest</f>
        <v>0.25700000000000001</v>
      </c>
      <c r="BP142" s="78">
        <f>A126241906T_Latest</f>
        <v>0.25700000000000001</v>
      </c>
      <c r="BQ142" s="78">
        <f>A126241546X_Latest</f>
        <v>0.11</v>
      </c>
      <c r="BR142" s="78">
        <f>A126242050L_Latest</f>
        <v>7.5999999999999998E-2</v>
      </c>
      <c r="BS142" s="78">
        <f>A126241618X_Latest</f>
        <v>0</v>
      </c>
      <c r="BT142" s="78">
        <f>A126241762T_Latest</f>
        <v>7.1999999999999995E-2</v>
      </c>
      <c r="BU142" s="78">
        <f>A126241402L_Latest</f>
        <v>0</v>
      </c>
      <c r="BV142" s="78">
        <f>A126242122L_Latest</f>
        <v>0</v>
      </c>
      <c r="BW142" s="78">
        <f>A126241834T_Latest</f>
        <v>0</v>
      </c>
      <c r="BX142" s="78">
        <f>A126238306C_Latest</f>
        <v>0.77200000000000002</v>
      </c>
      <c r="BY142" s="78">
        <f>A126238738J_Latest</f>
        <v>0.77200000000000002</v>
      </c>
      <c r="BZ142" s="78">
        <f>A126238378R_Latest</f>
        <v>0.23499999999999999</v>
      </c>
      <c r="CA142" s="78">
        <f>A126238882A_Latest</f>
        <v>0.34100000000000003</v>
      </c>
      <c r="CB142" s="78">
        <f>A126238450W_Latest</f>
        <v>0</v>
      </c>
      <c r="CC142" s="78">
        <f>A126238594J_Latest</f>
        <v>0.19700000000000001</v>
      </c>
      <c r="CD142" s="78">
        <f>A126238234C_Latest</f>
        <v>0</v>
      </c>
      <c r="CE142" s="78">
        <f>A126238954A_Latest</f>
        <v>0</v>
      </c>
      <c r="CF142" s="78">
        <f>A126238666J_Latest</f>
        <v>0</v>
      </c>
      <c r="CG142" s="78"/>
      <c r="CH142" s="78"/>
      <c r="CI142" s="78"/>
      <c r="CJ142" s="78"/>
      <c r="CK142" s="78"/>
      <c r="CL142" s="78"/>
      <c r="CM142" s="78"/>
      <c r="CN142" s="78"/>
      <c r="CO142" s="78"/>
    </row>
    <row r="143" spans="1:93" hidden="1">
      <c r="A143" s="52"/>
      <c r="B143" s="55" t="s">
        <v>4912</v>
      </c>
      <c r="C143" s="65">
        <v>44</v>
      </c>
      <c r="D143" s="78">
        <f>A126237518L_Latest</f>
        <v>22.148</v>
      </c>
      <c r="E143" s="78">
        <f>A126237950X_Latest</f>
        <v>20.347999999999999</v>
      </c>
      <c r="F143" s="78">
        <f>A126237590F_Latest</f>
        <v>5.29</v>
      </c>
      <c r="G143" s="78">
        <f>A126238094L_Latest</f>
        <v>0.73299999999999998</v>
      </c>
      <c r="H143" s="78">
        <f>A126237662F_Latest</f>
        <v>0.37</v>
      </c>
      <c r="I143" s="78">
        <f>A126237806F_Latest</f>
        <v>2.827</v>
      </c>
      <c r="J143" s="78">
        <f>A126237446L_Latest</f>
        <v>12.929</v>
      </c>
      <c r="K143" s="78">
        <f>A126238166L_Latest</f>
        <v>11.129</v>
      </c>
      <c r="L143" s="78">
        <f>A126237878T_Latest</f>
        <v>1.8</v>
      </c>
      <c r="M143" s="78">
        <f>A126242270R_Latest</f>
        <v>7.0650000000000004</v>
      </c>
      <c r="N143" s="78">
        <f>A126242702J_Latest</f>
        <v>7.0650000000000004</v>
      </c>
      <c r="O143" s="78">
        <f>A126242342R_Latest</f>
        <v>0.72299999999999998</v>
      </c>
      <c r="P143" s="78">
        <f>A126242846V_Latest</f>
        <v>0</v>
      </c>
      <c r="Q143" s="78">
        <f>A126242414R_Latest</f>
        <v>0</v>
      </c>
      <c r="R143" s="78">
        <f>A126242558A_Latest</f>
        <v>1.4610000000000001</v>
      </c>
      <c r="S143" s="78">
        <f>A126242198J_Latest</f>
        <v>4.8819999999999997</v>
      </c>
      <c r="T143" s="78">
        <f>A126242918V_Latest</f>
        <v>4.8819999999999997</v>
      </c>
      <c r="U143" s="78">
        <f>A126242630J_Latest</f>
        <v>0</v>
      </c>
      <c r="V143" s="78">
        <f>A126239102V_Latest</f>
        <v>4.9960000000000004</v>
      </c>
      <c r="W143" s="78">
        <f>A126239534X_Latest</f>
        <v>3.6989999999999998</v>
      </c>
      <c r="X143" s="78">
        <f>A126239174F_Latest</f>
        <v>0.74</v>
      </c>
      <c r="Y143" s="78">
        <f>A126239678K_Latest</f>
        <v>0.502</v>
      </c>
      <c r="Z143" s="78">
        <f>A126239246F_Latest</f>
        <v>0</v>
      </c>
      <c r="AA143" s="78">
        <f>A126239390X_Latest</f>
        <v>0.61599999999999999</v>
      </c>
      <c r="AB143" s="78">
        <f>A126239030V_Latest</f>
        <v>3.1389999999999998</v>
      </c>
      <c r="AC143" s="78">
        <f>A126239750T_Latest</f>
        <v>1.8420000000000001</v>
      </c>
      <c r="AD143" s="78">
        <f>A126239462X_Latest</f>
        <v>1.2969999999999999</v>
      </c>
      <c r="AE143" s="78">
        <f>A126243062R_Latest</f>
        <v>5.1100000000000003</v>
      </c>
      <c r="AF143" s="78">
        <f>A126243494V_Latest</f>
        <v>5.1100000000000003</v>
      </c>
      <c r="AG143" s="78">
        <f>A126243134R_Latest</f>
        <v>2.714</v>
      </c>
      <c r="AH143" s="78">
        <f>A126243638V_Latest</f>
        <v>0</v>
      </c>
      <c r="AI143" s="78">
        <f>A126243206R_Latest</f>
        <v>0.37</v>
      </c>
      <c r="AJ143" s="78">
        <f>A126243350J_Latest</f>
        <v>0</v>
      </c>
      <c r="AK143" s="78">
        <f>A126242990L_Latest</f>
        <v>2.0259999999999998</v>
      </c>
      <c r="AL143" s="78">
        <f>A126243710A_Latest</f>
        <v>2.0259999999999998</v>
      </c>
      <c r="AM143" s="78">
        <f>A126243422J_Latest</f>
        <v>0</v>
      </c>
      <c r="AN143" s="78">
        <f>A126243854L_Latest</f>
        <v>1.171</v>
      </c>
      <c r="AO143" s="78">
        <f>A126244286V_Latest</f>
        <v>1.171</v>
      </c>
      <c r="AP143" s="78">
        <f>A126243926L_Latest</f>
        <v>0.51400000000000001</v>
      </c>
      <c r="AQ143" s="78">
        <f>A126244430A_Latest</f>
        <v>0.23100000000000001</v>
      </c>
      <c r="AR143" s="78">
        <f>A126243998X_Latest</f>
        <v>0</v>
      </c>
      <c r="AS143" s="78">
        <f>A126244142J_Latest</f>
        <v>0.25600000000000001</v>
      </c>
      <c r="AT143" s="78">
        <f>A126243782L_Latest</f>
        <v>0.17</v>
      </c>
      <c r="AU143" s="78">
        <f>A126244502A_Latest</f>
        <v>0.17</v>
      </c>
      <c r="AV143" s="78">
        <f>A126244214J_Latest</f>
        <v>0</v>
      </c>
      <c r="AW143" s="78">
        <f>A126239894C_Latest</f>
        <v>3.02</v>
      </c>
      <c r="AX143" s="78">
        <f>A126240326C_Latest</f>
        <v>2.76</v>
      </c>
      <c r="AY143" s="78">
        <f>A126239966C_Latest</f>
        <v>0.6</v>
      </c>
      <c r="AZ143" s="78">
        <f>A126240470W_Latest</f>
        <v>0</v>
      </c>
      <c r="BA143" s="78">
        <f>A126240038K_Latest</f>
        <v>0</v>
      </c>
      <c r="BB143" s="78">
        <f>A126240182C_Latest</f>
        <v>0.34899999999999998</v>
      </c>
      <c r="BC143" s="78">
        <f>A126239822T_Latest</f>
        <v>2.0710000000000002</v>
      </c>
      <c r="BD143" s="78">
        <f>A126240542W_Latest</f>
        <v>1.8109999999999999</v>
      </c>
      <c r="BE143" s="78">
        <f>A126240254C_Latest</f>
        <v>0.26</v>
      </c>
      <c r="BF143" s="78">
        <f>A126240686J_Latest</f>
        <v>0.40600000000000003</v>
      </c>
      <c r="BG143" s="78">
        <f>A126241118C_Latest</f>
        <v>0.33900000000000002</v>
      </c>
      <c r="BH143" s="78">
        <f>A126240758J_Latest</f>
        <v>0</v>
      </c>
      <c r="BI143" s="78">
        <f>A126241262W_Latest</f>
        <v>0</v>
      </c>
      <c r="BJ143" s="78">
        <f>A126240830R_Latest</f>
        <v>0</v>
      </c>
      <c r="BK143" s="78">
        <f>A126240974A_Latest</f>
        <v>0.14399999999999999</v>
      </c>
      <c r="BL143" s="78">
        <f>A126240614W_Latest</f>
        <v>0.26100000000000001</v>
      </c>
      <c r="BM143" s="78">
        <f>A126241334W_Latest</f>
        <v>0.19400000000000001</v>
      </c>
      <c r="BN143" s="78">
        <f>A126241046C_Latest</f>
        <v>6.7000000000000004E-2</v>
      </c>
      <c r="BO143" s="78">
        <f>A126241478J_Latest</f>
        <v>0.38</v>
      </c>
      <c r="BP143" s="78">
        <f>A126241910J_Latest</f>
        <v>0.20399999999999999</v>
      </c>
      <c r="BQ143" s="78">
        <f>A126241550R_Latest</f>
        <v>0</v>
      </c>
      <c r="BR143" s="78">
        <f>A126242054W_Latest</f>
        <v>0</v>
      </c>
      <c r="BS143" s="78">
        <f>A126241622R_Latest</f>
        <v>0</v>
      </c>
      <c r="BT143" s="78">
        <f>A126241766A_Latest</f>
        <v>0</v>
      </c>
      <c r="BU143" s="78">
        <f>A126241406W_Latest</f>
        <v>0.38</v>
      </c>
      <c r="BV143" s="78">
        <f>A126242126W_Latest</f>
        <v>0.20399999999999999</v>
      </c>
      <c r="BW143" s="78">
        <f>A126241838A_Latest</f>
        <v>0.17599999999999999</v>
      </c>
      <c r="BX143" s="78">
        <f>A126238310V_Latest</f>
        <v>0</v>
      </c>
      <c r="BY143" s="78">
        <f>A126238742X_Latest</f>
        <v>0</v>
      </c>
      <c r="BZ143" s="78">
        <f>A126238382F_Latest</f>
        <v>0</v>
      </c>
      <c r="CA143" s="78">
        <f>A126238886K_Latest</f>
        <v>0</v>
      </c>
      <c r="CB143" s="78">
        <f>A126238454F_Latest</f>
        <v>0</v>
      </c>
      <c r="CC143" s="78">
        <f>A126238598T_Latest</f>
        <v>0</v>
      </c>
      <c r="CD143" s="78">
        <f>A126238238L_Latest</f>
        <v>0</v>
      </c>
      <c r="CE143" s="78">
        <f>A126238958K_Latest</f>
        <v>0</v>
      </c>
      <c r="CF143" s="78">
        <f>A126238670X_Latest</f>
        <v>0</v>
      </c>
      <c r="CG143" s="78"/>
      <c r="CH143" s="78"/>
      <c r="CI143" s="78"/>
      <c r="CJ143" s="78"/>
      <c r="CK143" s="78"/>
      <c r="CL143" s="78"/>
      <c r="CM143" s="78"/>
      <c r="CN143" s="78"/>
      <c r="CO143" s="78"/>
    </row>
    <row r="144" spans="1:93" hidden="1">
      <c r="A144" s="52"/>
      <c r="B144" s="56" t="s">
        <v>4913</v>
      </c>
      <c r="C144" s="65">
        <v>45</v>
      </c>
      <c r="D144" s="78">
        <f>A126237482W_Latest</f>
        <v>4.7759999999999998</v>
      </c>
      <c r="E144" s="78">
        <f>A126237914R_Latest</f>
        <v>4.7759999999999998</v>
      </c>
      <c r="F144" s="78">
        <f>A126237554W_Latest</f>
        <v>4.7759999999999998</v>
      </c>
      <c r="G144" s="78">
        <f>A126238058C_Latest</f>
        <v>0</v>
      </c>
      <c r="H144" s="78">
        <f>A126237626W_Latest</f>
        <v>0</v>
      </c>
      <c r="I144" s="78">
        <f>A126237770R_Latest</f>
        <v>0</v>
      </c>
      <c r="J144" s="78">
        <f>A126237410K_Latest</f>
        <v>0</v>
      </c>
      <c r="K144" s="78">
        <f>A126238130K_Latest</f>
        <v>0</v>
      </c>
      <c r="L144" s="78">
        <f>A126237842R_Latest</f>
        <v>0</v>
      </c>
      <c r="M144" s="78">
        <f>A126242234F_Latest</f>
        <v>0.72299999999999998</v>
      </c>
      <c r="N144" s="78">
        <f>A126242666K_Latest</f>
        <v>0.72299999999999998</v>
      </c>
      <c r="O144" s="78">
        <f>A126242306F_Latest</f>
        <v>0.72299999999999998</v>
      </c>
      <c r="P144" s="78">
        <f>A126242810T_Latest</f>
        <v>0</v>
      </c>
      <c r="Q144" s="78">
        <f>A126242378T_Latest</f>
        <v>0</v>
      </c>
      <c r="R144" s="78">
        <f>A126242522X_Latest</f>
        <v>0</v>
      </c>
      <c r="S144" s="78">
        <f>A126242162F_Latest</f>
        <v>0</v>
      </c>
      <c r="T144" s="78">
        <f>A126242882C_Latest</f>
        <v>0</v>
      </c>
      <c r="U144" s="78">
        <f>A126242594K_Latest</f>
        <v>0</v>
      </c>
      <c r="V144" s="78">
        <f>A126239066W_Latest</f>
        <v>0.74</v>
      </c>
      <c r="W144" s="78">
        <f>A126239498A_Latest</f>
        <v>0.74</v>
      </c>
      <c r="X144" s="78">
        <f>A126239138W_Latest</f>
        <v>0.74</v>
      </c>
      <c r="Y144" s="78">
        <f>A126239642J_Latest</f>
        <v>0</v>
      </c>
      <c r="Z144" s="78">
        <f>A126239210C_Latest</f>
        <v>0</v>
      </c>
      <c r="AA144" s="78">
        <f>A126239354R_Latest</f>
        <v>0</v>
      </c>
      <c r="AB144" s="78">
        <f>A126238994V_Latest</f>
        <v>0</v>
      </c>
      <c r="AC144" s="78">
        <f>A126239714J_Latest</f>
        <v>0</v>
      </c>
      <c r="AD144" s="78">
        <f>A126239426R_Latest</f>
        <v>0</v>
      </c>
      <c r="AE144" s="78">
        <f>A126243026F_Latest</f>
        <v>2.714</v>
      </c>
      <c r="AF144" s="78">
        <f>A126243458K_Latest</f>
        <v>2.714</v>
      </c>
      <c r="AG144" s="78">
        <f>A126243098T_Latest</f>
        <v>2.714</v>
      </c>
      <c r="AH144" s="78">
        <f>A126243602T_Latest</f>
        <v>0</v>
      </c>
      <c r="AI144" s="78">
        <f>A126243170X_Latest</f>
        <v>0</v>
      </c>
      <c r="AJ144" s="78">
        <f>A126243314X_Latest</f>
        <v>0</v>
      </c>
      <c r="AK144" s="78">
        <f>A126242954C_Latest</f>
        <v>0</v>
      </c>
      <c r="AL144" s="78">
        <f>A126243674C_Latest</f>
        <v>0</v>
      </c>
      <c r="AM144" s="78">
        <f>A126243386K_Latest</f>
        <v>0</v>
      </c>
      <c r="AN144" s="78">
        <f>A126243818C_Latest</f>
        <v>0</v>
      </c>
      <c r="AO144" s="78">
        <f>A126244250T_Latest</f>
        <v>0</v>
      </c>
      <c r="AP144" s="78">
        <f>A126243890W_Latest</f>
        <v>0</v>
      </c>
      <c r="AQ144" s="78">
        <f>A126244394C_Latest</f>
        <v>0</v>
      </c>
      <c r="AR144" s="78">
        <f>A126243962W_Latest</f>
        <v>0</v>
      </c>
      <c r="AS144" s="78">
        <f>A126244106X_Latest</f>
        <v>0</v>
      </c>
      <c r="AT144" s="78">
        <f>A126243746C_Latest</f>
        <v>0</v>
      </c>
      <c r="AU144" s="78">
        <f>A126244466C_Latest</f>
        <v>0</v>
      </c>
      <c r="AV144" s="78">
        <f>A126244178K_Latest</f>
        <v>0</v>
      </c>
      <c r="AW144" s="78">
        <f>A126239858V_Latest</f>
        <v>0.6</v>
      </c>
      <c r="AX144" s="78">
        <f>A126240290L_Latest</f>
        <v>0.6</v>
      </c>
      <c r="AY144" s="78">
        <f>A126239930A_Latest</f>
        <v>0.6</v>
      </c>
      <c r="AZ144" s="78">
        <f>A126240434L_Latest</f>
        <v>0</v>
      </c>
      <c r="BA144" s="78">
        <f>A126240002J_Latest</f>
        <v>0</v>
      </c>
      <c r="BB144" s="78">
        <f>A126240146V_Latest</f>
        <v>0</v>
      </c>
      <c r="BC144" s="78">
        <f>A126239786V_Latest</f>
        <v>0</v>
      </c>
      <c r="BD144" s="78">
        <f>A126240506L_Latest</f>
        <v>0</v>
      </c>
      <c r="BE144" s="78">
        <f>A126240218V_Latest</f>
        <v>0</v>
      </c>
      <c r="BF144" s="78">
        <f>A126240650F_Latest</f>
        <v>0</v>
      </c>
      <c r="BG144" s="78">
        <f>A126241082L_Latest</f>
        <v>0</v>
      </c>
      <c r="BH144" s="78">
        <f>A126240722F_Latest</f>
        <v>0</v>
      </c>
      <c r="BI144" s="78">
        <f>A126241226L_Latest</f>
        <v>0</v>
      </c>
      <c r="BJ144" s="78">
        <f>A126240794T_Latest</f>
        <v>0</v>
      </c>
      <c r="BK144" s="78">
        <f>A126240938T_Latest</f>
        <v>0</v>
      </c>
      <c r="BL144" s="78">
        <f>A126240578X_Latest</f>
        <v>0</v>
      </c>
      <c r="BM144" s="78">
        <f>A126241298X_Latest</f>
        <v>0</v>
      </c>
      <c r="BN144" s="78">
        <f>A126241010A_Latest</f>
        <v>0</v>
      </c>
      <c r="BO144" s="78">
        <f>A126241442F_Latest</f>
        <v>0</v>
      </c>
      <c r="BP144" s="78">
        <f>A126241874K_Latest</f>
        <v>0</v>
      </c>
      <c r="BQ144" s="78">
        <f>A126241514F_Latest</f>
        <v>0</v>
      </c>
      <c r="BR144" s="78">
        <f>A126242018L_Latest</f>
        <v>0</v>
      </c>
      <c r="BS144" s="78">
        <f>A126241586T_Latest</f>
        <v>0</v>
      </c>
      <c r="BT144" s="78">
        <f>A126241730X_Latest</f>
        <v>0</v>
      </c>
      <c r="BU144" s="78">
        <f>A126241370F_Latest</f>
        <v>0</v>
      </c>
      <c r="BV144" s="78">
        <f>A126242090F_Latest</f>
        <v>0</v>
      </c>
      <c r="BW144" s="78">
        <f>A126241802X_Latest</f>
        <v>0</v>
      </c>
      <c r="BX144" s="78">
        <f>A126238274W_Latest</f>
        <v>0</v>
      </c>
      <c r="BY144" s="78">
        <f>A126238706R_Latest</f>
        <v>0</v>
      </c>
      <c r="BZ144" s="78">
        <f>A126238346W_Latest</f>
        <v>0</v>
      </c>
      <c r="CA144" s="78">
        <f>A126238850J_Latest</f>
        <v>0</v>
      </c>
      <c r="CB144" s="78">
        <f>A126238418W_Latest</f>
        <v>0</v>
      </c>
      <c r="CC144" s="78">
        <f>A126238562R_Latest</f>
        <v>0</v>
      </c>
      <c r="CD144" s="78">
        <f>A126238202K_Latest</f>
        <v>0</v>
      </c>
      <c r="CE144" s="78">
        <f>A126238922J_Latest</f>
        <v>0</v>
      </c>
      <c r="CF144" s="78">
        <f>A126238634R_Latest</f>
        <v>0</v>
      </c>
      <c r="CG144" s="78"/>
      <c r="CH144" s="78"/>
      <c r="CI144" s="78"/>
      <c r="CJ144" s="78"/>
      <c r="CK144" s="78"/>
      <c r="CL144" s="78"/>
      <c r="CM144" s="78"/>
      <c r="CN144" s="78"/>
      <c r="CO144" s="78"/>
    </row>
    <row r="145" spans="1:93" hidden="1">
      <c r="A145" s="52"/>
      <c r="B145" s="56" t="s">
        <v>4914</v>
      </c>
      <c r="C145" s="65">
        <v>46</v>
      </c>
      <c r="D145" s="78">
        <f>A126237486F_Latest</f>
        <v>17.372</v>
      </c>
      <c r="E145" s="78">
        <f>A126237918X_Latest</f>
        <v>15.571999999999999</v>
      </c>
      <c r="F145" s="78">
        <f>A126237558F_Latest</f>
        <v>0.51400000000000001</v>
      </c>
      <c r="G145" s="78">
        <f>A126238062V_Latest</f>
        <v>0.73299999999999998</v>
      </c>
      <c r="H145" s="78">
        <f>A126237630L_Latest</f>
        <v>0.37</v>
      </c>
      <c r="I145" s="78">
        <f>A126237774X_Latest</f>
        <v>2.827</v>
      </c>
      <c r="J145" s="78">
        <f>A126237414V_Latest</f>
        <v>12.929</v>
      </c>
      <c r="K145" s="78">
        <f>A126238134V_Latest</f>
        <v>11.129</v>
      </c>
      <c r="L145" s="78">
        <f>A126237846X_Latest</f>
        <v>1.8</v>
      </c>
      <c r="M145" s="78">
        <f>A126242238R_Latest</f>
        <v>6.343</v>
      </c>
      <c r="N145" s="78">
        <f>A126242670A_Latest</f>
        <v>6.343</v>
      </c>
      <c r="O145" s="78">
        <f>A126242310W_Latest</f>
        <v>0</v>
      </c>
      <c r="P145" s="78">
        <f>A126242814A_Latest</f>
        <v>0</v>
      </c>
      <c r="Q145" s="78">
        <f>A126242382J_Latest</f>
        <v>0</v>
      </c>
      <c r="R145" s="78">
        <f>A126242526J_Latest</f>
        <v>1.4610000000000001</v>
      </c>
      <c r="S145" s="78">
        <f>A126242166R_Latest</f>
        <v>4.8819999999999997</v>
      </c>
      <c r="T145" s="78">
        <f>A126242886L_Latest</f>
        <v>4.8819999999999997</v>
      </c>
      <c r="U145" s="78">
        <f>A126242598V_Latest</f>
        <v>0</v>
      </c>
      <c r="V145" s="78">
        <f>A126239070L_Latest</f>
        <v>4.2560000000000002</v>
      </c>
      <c r="W145" s="78">
        <f>A126239502F_Latest</f>
        <v>2.9590000000000001</v>
      </c>
      <c r="X145" s="78">
        <f>A126239142L_Latest</f>
        <v>0</v>
      </c>
      <c r="Y145" s="78">
        <f>A126239646T_Latest</f>
        <v>0.502</v>
      </c>
      <c r="Z145" s="78">
        <f>A126239214L_Latest</f>
        <v>0</v>
      </c>
      <c r="AA145" s="78">
        <f>A126239358X_Latest</f>
        <v>0.61599999999999999</v>
      </c>
      <c r="AB145" s="78">
        <f>A126238998C_Latest</f>
        <v>3.1389999999999998</v>
      </c>
      <c r="AC145" s="78">
        <f>A126239718T_Latest</f>
        <v>1.8420000000000001</v>
      </c>
      <c r="AD145" s="78">
        <f>A126239430F_Latest</f>
        <v>1.2969999999999999</v>
      </c>
      <c r="AE145" s="78">
        <f>A126243030W_Latest</f>
        <v>2.3959999999999999</v>
      </c>
      <c r="AF145" s="78">
        <f>A126243462A_Latest</f>
        <v>2.3959999999999999</v>
      </c>
      <c r="AG145" s="78">
        <f>A126243102W_Latest</f>
        <v>0</v>
      </c>
      <c r="AH145" s="78">
        <f>A126243606A_Latest</f>
        <v>0</v>
      </c>
      <c r="AI145" s="78">
        <f>A126243174J_Latest</f>
        <v>0.37</v>
      </c>
      <c r="AJ145" s="78">
        <f>A126243318J_Latest</f>
        <v>0</v>
      </c>
      <c r="AK145" s="78">
        <f>A126242958L_Latest</f>
        <v>2.0259999999999998</v>
      </c>
      <c r="AL145" s="78">
        <f>A126243678L_Latest</f>
        <v>2.0259999999999998</v>
      </c>
      <c r="AM145" s="78">
        <f>A126243390A_Latest</f>
        <v>0</v>
      </c>
      <c r="AN145" s="78">
        <f>A126243822V_Latest</f>
        <v>1.171</v>
      </c>
      <c r="AO145" s="78">
        <f>A126244254A_Latest</f>
        <v>1.171</v>
      </c>
      <c r="AP145" s="78">
        <f>A126243894F_Latest</f>
        <v>0.51400000000000001</v>
      </c>
      <c r="AQ145" s="78">
        <f>A126244398L_Latest</f>
        <v>0.23100000000000001</v>
      </c>
      <c r="AR145" s="78">
        <f>A126243966F_Latest</f>
        <v>0</v>
      </c>
      <c r="AS145" s="78">
        <f>A126244110R_Latest</f>
        <v>0.25600000000000001</v>
      </c>
      <c r="AT145" s="78">
        <f>A126243750V_Latest</f>
        <v>0.17</v>
      </c>
      <c r="AU145" s="78">
        <f>A126244470V_Latest</f>
        <v>0.17</v>
      </c>
      <c r="AV145" s="78">
        <f>A126244182A_Latest</f>
        <v>0</v>
      </c>
      <c r="AW145" s="78">
        <f>A126239862K_Latest</f>
        <v>2.42</v>
      </c>
      <c r="AX145" s="78">
        <f>A126240294W_Latest</f>
        <v>2.16</v>
      </c>
      <c r="AY145" s="78">
        <f>A126239934K_Latest</f>
        <v>0</v>
      </c>
      <c r="AZ145" s="78">
        <f>A126240438W_Latest</f>
        <v>0</v>
      </c>
      <c r="BA145" s="78">
        <f>A126240006T_Latest</f>
        <v>0</v>
      </c>
      <c r="BB145" s="78">
        <f>A126240150K_Latest</f>
        <v>0.34899999999999998</v>
      </c>
      <c r="BC145" s="78">
        <f>A126239790K_Latest</f>
        <v>2.0710000000000002</v>
      </c>
      <c r="BD145" s="78">
        <f>A126240510C_Latest</f>
        <v>1.8109999999999999</v>
      </c>
      <c r="BE145" s="78">
        <f>A126240222K_Latest</f>
        <v>0.26</v>
      </c>
      <c r="BF145" s="78">
        <f>A126240654R_Latest</f>
        <v>0.40600000000000003</v>
      </c>
      <c r="BG145" s="78">
        <f>A126241086W_Latest</f>
        <v>0.33900000000000002</v>
      </c>
      <c r="BH145" s="78">
        <f>A126240726R_Latest</f>
        <v>0</v>
      </c>
      <c r="BI145" s="78">
        <f>A126241230C_Latest</f>
        <v>0</v>
      </c>
      <c r="BJ145" s="78">
        <f>A126240798A_Latest</f>
        <v>0</v>
      </c>
      <c r="BK145" s="78">
        <f>A126240942J_Latest</f>
        <v>0.14399999999999999</v>
      </c>
      <c r="BL145" s="78">
        <f>A126240582R_Latest</f>
        <v>0.26100000000000001</v>
      </c>
      <c r="BM145" s="78">
        <f>A126241302C_Latest</f>
        <v>0.19400000000000001</v>
      </c>
      <c r="BN145" s="78">
        <f>A126241014K_Latest</f>
        <v>6.7000000000000004E-2</v>
      </c>
      <c r="BO145" s="78">
        <f>A126241446R_Latest</f>
        <v>0.38</v>
      </c>
      <c r="BP145" s="78">
        <f>A126241878V_Latest</f>
        <v>0.20399999999999999</v>
      </c>
      <c r="BQ145" s="78">
        <f>A126241518R_Latest</f>
        <v>0</v>
      </c>
      <c r="BR145" s="78">
        <f>A126242022C_Latest</f>
        <v>0</v>
      </c>
      <c r="BS145" s="78">
        <f>A126241590J_Latest</f>
        <v>0</v>
      </c>
      <c r="BT145" s="78">
        <f>A126241734J_Latest</f>
        <v>0</v>
      </c>
      <c r="BU145" s="78">
        <f>A126241374R_Latest</f>
        <v>0.38</v>
      </c>
      <c r="BV145" s="78">
        <f>A126242094R_Latest</f>
        <v>0.20399999999999999</v>
      </c>
      <c r="BW145" s="78">
        <f>A126241806J_Latest</f>
        <v>0.17599999999999999</v>
      </c>
      <c r="BX145" s="78">
        <f>A126238278F_Latest</f>
        <v>0</v>
      </c>
      <c r="BY145" s="78">
        <f>A126238710F_Latest</f>
        <v>0</v>
      </c>
      <c r="BZ145" s="78">
        <f>A126238350L_Latest</f>
        <v>0</v>
      </c>
      <c r="CA145" s="78">
        <f>A126238854T_Latest</f>
        <v>0</v>
      </c>
      <c r="CB145" s="78">
        <f>A126238422L_Latest</f>
        <v>0</v>
      </c>
      <c r="CC145" s="78">
        <f>A126238566X_Latest</f>
        <v>0</v>
      </c>
      <c r="CD145" s="78">
        <f>A126238206V_Latest</f>
        <v>0</v>
      </c>
      <c r="CE145" s="78">
        <f>A126238926T_Latest</f>
        <v>0</v>
      </c>
      <c r="CF145" s="78">
        <f>A126238638X_Latest</f>
        <v>0</v>
      </c>
      <c r="CG145" s="78"/>
      <c r="CH145" s="78"/>
      <c r="CI145" s="78"/>
      <c r="CJ145" s="78"/>
      <c r="CK145" s="78"/>
      <c r="CL145" s="78"/>
      <c r="CM145" s="78"/>
      <c r="CN145" s="78"/>
      <c r="CO145" s="78"/>
    </row>
    <row r="146" spans="1:93" hidden="1">
      <c r="A146" s="52"/>
      <c r="B146" s="55" t="s">
        <v>4915</v>
      </c>
      <c r="C146" s="65">
        <v>47</v>
      </c>
      <c r="D146" s="78">
        <f>A126237502V_Latest</f>
        <v>46.195999999999998</v>
      </c>
      <c r="E146" s="78">
        <f>A126237934X_Latest</f>
        <v>45.898000000000003</v>
      </c>
      <c r="F146" s="78">
        <f>A126237574F_Latest</f>
        <v>21.443000000000001</v>
      </c>
      <c r="G146" s="78">
        <f>A126238078L_Latest</f>
        <v>10.653</v>
      </c>
      <c r="H146" s="78">
        <f>A126237646F_Latest</f>
        <v>7.8310000000000004</v>
      </c>
      <c r="I146" s="78">
        <f>A126237790X_Latest</f>
        <v>4.1520000000000001</v>
      </c>
      <c r="J146" s="78">
        <f>A126237430V_Latest</f>
        <v>2.1179999999999999</v>
      </c>
      <c r="K146" s="78">
        <f>A126238150V_Latest</f>
        <v>1.82</v>
      </c>
      <c r="L146" s="78">
        <f>A126237862X_Latest</f>
        <v>0.29799999999999999</v>
      </c>
      <c r="M146" s="78">
        <f>A126242254R_Latest</f>
        <v>12.076000000000001</v>
      </c>
      <c r="N146" s="78">
        <f>A126242686V_Latest</f>
        <v>12.076000000000001</v>
      </c>
      <c r="O146" s="78">
        <f>A126242326R_Latest</f>
        <v>5.9580000000000002</v>
      </c>
      <c r="P146" s="78">
        <f>A126242830A_Latest</f>
        <v>3.238</v>
      </c>
      <c r="Q146" s="78">
        <f>A126242398A_Latest</f>
        <v>1.883</v>
      </c>
      <c r="R146" s="78">
        <f>A126242542J_Latest</f>
        <v>0.997</v>
      </c>
      <c r="S146" s="78">
        <f>A126242182R_Latest</f>
        <v>0</v>
      </c>
      <c r="T146" s="78">
        <f>A126242902A_Latest</f>
        <v>0</v>
      </c>
      <c r="U146" s="78">
        <f>A126242614J_Latest</f>
        <v>0</v>
      </c>
      <c r="V146" s="78">
        <f>A126239086F_Latest</f>
        <v>18.370999999999999</v>
      </c>
      <c r="W146" s="78">
        <f>A126239518X_Latest</f>
        <v>18.370999999999999</v>
      </c>
      <c r="X146" s="78">
        <f>A126239158F_Latest</f>
        <v>8.9960000000000004</v>
      </c>
      <c r="Y146" s="78">
        <f>A126239662T_Latest</f>
        <v>4.6230000000000002</v>
      </c>
      <c r="Z146" s="78">
        <f>A126239230L_Latest</f>
        <v>2.9180000000000001</v>
      </c>
      <c r="AA146" s="78">
        <f>A126239374X_Latest</f>
        <v>1.093</v>
      </c>
      <c r="AB146" s="78">
        <f>A126239014V_Latest</f>
        <v>0.74099999999999999</v>
      </c>
      <c r="AC146" s="78">
        <f>A126239734T_Latest</f>
        <v>0.74099999999999999</v>
      </c>
      <c r="AD146" s="78">
        <f>A126239446X_Latest</f>
        <v>0</v>
      </c>
      <c r="AE146" s="78">
        <f>A126243046R_Latest</f>
        <v>7.242</v>
      </c>
      <c r="AF146" s="78">
        <f>A126243478V_Latest</f>
        <v>7.242</v>
      </c>
      <c r="AG146" s="78">
        <f>A126243118R_Latest</f>
        <v>3.302</v>
      </c>
      <c r="AH146" s="78">
        <f>A126243622A_Latest</f>
        <v>1.339</v>
      </c>
      <c r="AI146" s="78">
        <f>A126243190J_Latest</f>
        <v>1.647</v>
      </c>
      <c r="AJ146" s="78">
        <f>A126243334J_Latest</f>
        <v>0.47299999999999998</v>
      </c>
      <c r="AK146" s="78">
        <f>A126242974L_Latest</f>
        <v>0.48</v>
      </c>
      <c r="AL146" s="78">
        <f>A126243694L_Latest</f>
        <v>0.48</v>
      </c>
      <c r="AM146" s="78">
        <f>A126243406J_Latest</f>
        <v>0</v>
      </c>
      <c r="AN146" s="78">
        <f>A126243838L_Latest</f>
        <v>2.774</v>
      </c>
      <c r="AO146" s="78">
        <f>A126244270A_Latest</f>
        <v>2.774</v>
      </c>
      <c r="AP146" s="78">
        <f>A126243910V_Latest</f>
        <v>1.716</v>
      </c>
      <c r="AQ146" s="78">
        <f>A126244414A_Latest</f>
        <v>0.44900000000000001</v>
      </c>
      <c r="AR146" s="78">
        <f>A126243982F_Latest</f>
        <v>0.19600000000000001</v>
      </c>
      <c r="AS146" s="78">
        <f>A126244126J_Latest</f>
        <v>0.223</v>
      </c>
      <c r="AT146" s="78">
        <f>A126243766L_Latest</f>
        <v>0.19</v>
      </c>
      <c r="AU146" s="78">
        <f>A126244486L_Latest</f>
        <v>0.19</v>
      </c>
      <c r="AV146" s="78">
        <f>A126244198V_Latest</f>
        <v>0</v>
      </c>
      <c r="AW146" s="78">
        <f>A126239878C_Latest</f>
        <v>4.3639999999999999</v>
      </c>
      <c r="AX146" s="78">
        <f>A126240310K_Latest</f>
        <v>4.0659999999999998</v>
      </c>
      <c r="AY146" s="78">
        <f>A126239950K_Latest</f>
        <v>0.76300000000000001</v>
      </c>
      <c r="AZ146" s="78">
        <f>A126240454W_Latest</f>
        <v>0.71699999999999997</v>
      </c>
      <c r="BA146" s="78">
        <f>A126240022T_Latest</f>
        <v>0.81200000000000006</v>
      </c>
      <c r="BB146" s="78">
        <f>A126240166C_Latest</f>
        <v>1.365</v>
      </c>
      <c r="BC146" s="78">
        <f>A126239806T_Latest</f>
        <v>0.70699999999999996</v>
      </c>
      <c r="BD146" s="78">
        <f>A126240526W_Latest</f>
        <v>0.40899999999999997</v>
      </c>
      <c r="BE146" s="78">
        <f>A126240238C_Latest</f>
        <v>0.29799999999999999</v>
      </c>
      <c r="BF146" s="78">
        <f>A126240670R_Latest</f>
        <v>0.47599999999999998</v>
      </c>
      <c r="BG146" s="78">
        <f>A126241102K_Latest</f>
        <v>0.47599999999999998</v>
      </c>
      <c r="BH146" s="78">
        <f>A126240742R_Latest</f>
        <v>0.28499999999999998</v>
      </c>
      <c r="BI146" s="78">
        <f>A126241246W_Latest</f>
        <v>9.4E-2</v>
      </c>
      <c r="BJ146" s="78">
        <f>A126240814R_Latest</f>
        <v>9.7000000000000003E-2</v>
      </c>
      <c r="BK146" s="78">
        <f>A126240958A_Latest</f>
        <v>0</v>
      </c>
      <c r="BL146" s="78">
        <f>A126240598J_Latest</f>
        <v>0</v>
      </c>
      <c r="BM146" s="78">
        <f>A126241318W_Latest</f>
        <v>0</v>
      </c>
      <c r="BN146" s="78">
        <f>A126241030K_Latest</f>
        <v>0</v>
      </c>
      <c r="BO146" s="78">
        <f>A126241462R_Latest</f>
        <v>0.35199999999999998</v>
      </c>
      <c r="BP146" s="78">
        <f>A126241894V_Latest</f>
        <v>0.35199999999999998</v>
      </c>
      <c r="BQ146" s="78">
        <f>A126241534R_Latest</f>
        <v>0.159</v>
      </c>
      <c r="BR146" s="78">
        <f>A126242038W_Latest</f>
        <v>0.193</v>
      </c>
      <c r="BS146" s="78">
        <f>A126241606R_Latest</f>
        <v>0</v>
      </c>
      <c r="BT146" s="78">
        <f>A126241750J_Latest</f>
        <v>0</v>
      </c>
      <c r="BU146" s="78">
        <f>A126241390R_Latest</f>
        <v>0</v>
      </c>
      <c r="BV146" s="78">
        <f>A126242110C_Latest</f>
        <v>0</v>
      </c>
      <c r="BW146" s="78">
        <f>A126241822J_Latest</f>
        <v>0</v>
      </c>
      <c r="BX146" s="78">
        <f>A126238294F_Latest</f>
        <v>0.54100000000000004</v>
      </c>
      <c r="BY146" s="78">
        <f>A126238726X_Latest</f>
        <v>0.54100000000000004</v>
      </c>
      <c r="BZ146" s="78">
        <f>A126238366F_Latest</f>
        <v>0.26300000000000001</v>
      </c>
      <c r="CA146" s="78">
        <f>A126238870T_Latest</f>
        <v>0</v>
      </c>
      <c r="CB146" s="78">
        <f>A126238438F_Latest</f>
        <v>0.27800000000000002</v>
      </c>
      <c r="CC146" s="78">
        <f>A126238582X_Latest</f>
        <v>0</v>
      </c>
      <c r="CD146" s="78">
        <f>A126238222V_Latest</f>
        <v>0</v>
      </c>
      <c r="CE146" s="78">
        <f>A126238942T_Latest</f>
        <v>0</v>
      </c>
      <c r="CF146" s="78">
        <f>A126238654X_Latest</f>
        <v>0</v>
      </c>
      <c r="CG146" s="78"/>
      <c r="CH146" s="78"/>
      <c r="CI146" s="78"/>
      <c r="CJ146" s="78"/>
      <c r="CK146" s="78"/>
      <c r="CL146" s="78"/>
      <c r="CM146" s="78"/>
      <c r="CN146" s="78"/>
      <c r="CO146" s="78"/>
    </row>
    <row r="147" spans="1:93" hidden="1">
      <c r="A147" s="52"/>
      <c r="B147" s="55" t="s">
        <v>4916</v>
      </c>
      <c r="C147" s="65">
        <v>48</v>
      </c>
      <c r="D147" s="78">
        <f>A126237470L_Latest</f>
        <v>15.691000000000001</v>
      </c>
      <c r="E147" s="78">
        <f>A126237902F_Latest</f>
        <v>15.141</v>
      </c>
      <c r="F147" s="78">
        <f>A126237542L_Latest</f>
        <v>3.3570000000000002</v>
      </c>
      <c r="G147" s="78">
        <f>A126238046V_Latest</f>
        <v>3.653</v>
      </c>
      <c r="H147" s="78">
        <f>A126237614L_Latest</f>
        <v>2.2109999999999999</v>
      </c>
      <c r="I147" s="78">
        <f>A126237758X_Latest</f>
        <v>2.8220000000000001</v>
      </c>
      <c r="J147" s="78">
        <f>A126237398F_Latest</f>
        <v>3.6480000000000001</v>
      </c>
      <c r="K147" s="78">
        <f>A126238118V_Latest</f>
        <v>3.0979999999999999</v>
      </c>
      <c r="L147" s="78">
        <f>A126237830F_Latest</f>
        <v>0.55000000000000004</v>
      </c>
      <c r="M147" s="78">
        <f>A126242222W_Latest</f>
        <v>4.9009999999999998</v>
      </c>
      <c r="N147" s="78">
        <f>A126242654A_Latest</f>
        <v>4.351</v>
      </c>
      <c r="O147" s="78">
        <f>A126242294J_Latest</f>
        <v>0.72599999999999998</v>
      </c>
      <c r="P147" s="78">
        <f>A126242798L_Latest</f>
        <v>0.64500000000000002</v>
      </c>
      <c r="Q147" s="78">
        <f>A126242366J_Latest</f>
        <v>0.38300000000000001</v>
      </c>
      <c r="R147" s="78">
        <f>A126242510R_Latest</f>
        <v>0.498</v>
      </c>
      <c r="S147" s="78">
        <f>A126242150W_Latest</f>
        <v>2.65</v>
      </c>
      <c r="T147" s="78">
        <f>A126242870V_Latest</f>
        <v>2.1</v>
      </c>
      <c r="U147" s="78">
        <f>A126242582A_Latest</f>
        <v>0.55000000000000004</v>
      </c>
      <c r="V147" s="78">
        <f>A126239054L_Latest</f>
        <v>4.5179999999999998</v>
      </c>
      <c r="W147" s="78">
        <f>A126239486T_Latest</f>
        <v>4.5179999999999998</v>
      </c>
      <c r="X147" s="78">
        <f>A126239126L_Latest</f>
        <v>1.387</v>
      </c>
      <c r="Y147" s="78">
        <f>A126239630X_Latest</f>
        <v>1.827</v>
      </c>
      <c r="Z147" s="78">
        <f>A126239198X_Latest</f>
        <v>0</v>
      </c>
      <c r="AA147" s="78">
        <f>A126239342F_Latest</f>
        <v>1.304</v>
      </c>
      <c r="AB147" s="78">
        <f>A126238982K_Latest</f>
        <v>0</v>
      </c>
      <c r="AC147" s="78">
        <f>A126239702X_Latest</f>
        <v>0</v>
      </c>
      <c r="AD147" s="78">
        <f>A126239414F_Latest</f>
        <v>0</v>
      </c>
      <c r="AE147" s="78">
        <f>A126243014W_Latest</f>
        <v>2.7</v>
      </c>
      <c r="AF147" s="78">
        <f>A126243446A_Latest</f>
        <v>2.7</v>
      </c>
      <c r="AG147" s="78">
        <f>A126243086J_Latest</f>
        <v>0.64300000000000002</v>
      </c>
      <c r="AH147" s="78">
        <f>A126243590V_Latest</f>
        <v>0.78700000000000003</v>
      </c>
      <c r="AI147" s="78">
        <f>A126243158J_Latest</f>
        <v>0.79700000000000004</v>
      </c>
      <c r="AJ147" s="78">
        <f>A126243302R_Latest</f>
        <v>0.47299999999999998</v>
      </c>
      <c r="AK147" s="78">
        <f>A126242942V_Latest</f>
        <v>0</v>
      </c>
      <c r="AL147" s="78">
        <f>A126243662V_Latest</f>
        <v>0</v>
      </c>
      <c r="AM147" s="78">
        <f>A126243374A_Latest</f>
        <v>0</v>
      </c>
      <c r="AN147" s="78">
        <f>A126243806V_Latest</f>
        <v>1.712</v>
      </c>
      <c r="AO147" s="78">
        <f>A126244238A_Latest</f>
        <v>1.712</v>
      </c>
      <c r="AP147" s="78">
        <f>A126243878F_Latest</f>
        <v>0.35799999999999998</v>
      </c>
      <c r="AQ147" s="78">
        <f>A126244382V_Latest</f>
        <v>0.27400000000000002</v>
      </c>
      <c r="AR147" s="78">
        <f>A126243950L_Latest</f>
        <v>0.40100000000000002</v>
      </c>
      <c r="AS147" s="78">
        <f>A126244094A_Latest</f>
        <v>0.46600000000000003</v>
      </c>
      <c r="AT147" s="78">
        <f>A126243734V_Latest</f>
        <v>0.214</v>
      </c>
      <c r="AU147" s="78">
        <f>A126244454V_Latest</f>
        <v>0.214</v>
      </c>
      <c r="AV147" s="78">
        <f>A126244166A_Latest</f>
        <v>0</v>
      </c>
      <c r="AW147" s="78">
        <f>A126239846K_Latest</f>
        <v>0.996</v>
      </c>
      <c r="AX147" s="78">
        <f>A126240278W_Latest</f>
        <v>0.996</v>
      </c>
      <c r="AY147" s="78">
        <f>A126239918K_Latest</f>
        <v>0</v>
      </c>
      <c r="AZ147" s="78">
        <f>A126240422C_Latest</f>
        <v>0</v>
      </c>
      <c r="BA147" s="78">
        <f>A126239990C_Latest</f>
        <v>0.63100000000000001</v>
      </c>
      <c r="BB147" s="78">
        <f>A126240134K_Latest</f>
        <v>0</v>
      </c>
      <c r="BC147" s="78">
        <f>A126239774K_Latest</f>
        <v>0.36499999999999999</v>
      </c>
      <c r="BD147" s="78">
        <f>A126240494R_Latest</f>
        <v>0.36499999999999999</v>
      </c>
      <c r="BE147" s="78">
        <f>A126240206K_Latest</f>
        <v>0</v>
      </c>
      <c r="BF147" s="78">
        <f>A126240638R_Latest</f>
        <v>0.38100000000000001</v>
      </c>
      <c r="BG147" s="78">
        <f>A126241070C_Latest</f>
        <v>0.38100000000000001</v>
      </c>
      <c r="BH147" s="78">
        <f>A126240710W_Latest</f>
        <v>0</v>
      </c>
      <c r="BI147" s="78">
        <f>A126241214C_Latest</f>
        <v>0.11899999999999999</v>
      </c>
      <c r="BJ147" s="78">
        <f>A126240782J_Latest</f>
        <v>0</v>
      </c>
      <c r="BK147" s="78">
        <f>A126240926J_Latest</f>
        <v>8.1000000000000003E-2</v>
      </c>
      <c r="BL147" s="78">
        <f>A126240566R_Latest</f>
        <v>0.18099999999999999</v>
      </c>
      <c r="BM147" s="78">
        <f>A126241286R_Latest</f>
        <v>0.18099999999999999</v>
      </c>
      <c r="BN147" s="78">
        <f>A126240998V_Latest</f>
        <v>0</v>
      </c>
      <c r="BO147" s="78">
        <f>A126241430W_Latest</f>
        <v>0.23899999999999999</v>
      </c>
      <c r="BP147" s="78">
        <f>A126241862A_Latest</f>
        <v>0.23899999999999999</v>
      </c>
      <c r="BQ147" s="78">
        <f>A126241502W_Latest</f>
        <v>0</v>
      </c>
      <c r="BR147" s="78">
        <f>A126242006C_Latest</f>
        <v>0</v>
      </c>
      <c r="BS147" s="78">
        <f>A126241574J_Latest</f>
        <v>0</v>
      </c>
      <c r="BT147" s="78">
        <f>A126241718J_Latest</f>
        <v>0</v>
      </c>
      <c r="BU147" s="78">
        <f>A126241358R_Latest</f>
        <v>0.23899999999999999</v>
      </c>
      <c r="BV147" s="78">
        <f>A126242078R_Latest</f>
        <v>0.23899999999999999</v>
      </c>
      <c r="BW147" s="78">
        <f>A126241790A_Latest</f>
        <v>0</v>
      </c>
      <c r="BX147" s="78">
        <f>A126238262L_Latest</f>
        <v>0.24399999999999999</v>
      </c>
      <c r="BY147" s="78">
        <f>A126238694T_Latest</f>
        <v>0.24399999999999999</v>
      </c>
      <c r="BZ147" s="78">
        <f>A126238334L_Latest</f>
        <v>0.24399999999999999</v>
      </c>
      <c r="CA147" s="78">
        <f>A126238838T_Latest</f>
        <v>0</v>
      </c>
      <c r="CB147" s="78">
        <f>A126238406L_Latest</f>
        <v>0</v>
      </c>
      <c r="CC147" s="78">
        <f>A126238550F_Latest</f>
        <v>0</v>
      </c>
      <c r="CD147" s="78">
        <f>A126238190L_Latest</f>
        <v>0</v>
      </c>
      <c r="CE147" s="78">
        <f>A126238910X_Latest</f>
        <v>0</v>
      </c>
      <c r="CF147" s="78">
        <f>A126238622F_Latest</f>
        <v>0</v>
      </c>
      <c r="CG147" s="78"/>
      <c r="CH147" s="78"/>
      <c r="CI147" s="78"/>
      <c r="CJ147" s="78"/>
      <c r="CK147" s="78"/>
      <c r="CL147" s="78"/>
      <c r="CM147" s="78"/>
      <c r="CN147" s="78"/>
      <c r="CO147" s="78"/>
    </row>
    <row r="148" spans="1:93" hidden="1">
      <c r="A148" s="52"/>
      <c r="B148" s="55" t="s">
        <v>4917</v>
      </c>
      <c r="C148" s="65">
        <v>49</v>
      </c>
      <c r="D148" s="78">
        <f>A126237522C_Latest</f>
        <v>23.399000000000001</v>
      </c>
      <c r="E148" s="78">
        <f>A126237954J_Latest</f>
        <v>22.768999999999998</v>
      </c>
      <c r="F148" s="78">
        <f>A126237594R_Latest</f>
        <v>8.5559999999999992</v>
      </c>
      <c r="G148" s="78">
        <f>A126238098W_Latest</f>
        <v>1.655</v>
      </c>
      <c r="H148" s="78">
        <f>A126237666R_Latest</f>
        <v>3.8759999999999999</v>
      </c>
      <c r="I148" s="78">
        <f>A126237810W_Latest</f>
        <v>5.5919999999999996</v>
      </c>
      <c r="J148" s="78">
        <f>A126237450C_Latest</f>
        <v>3.72</v>
      </c>
      <c r="K148" s="78">
        <f>A126238170C_Latest</f>
        <v>3.09</v>
      </c>
      <c r="L148" s="78">
        <f>A126237882J_Latest</f>
        <v>0.63</v>
      </c>
      <c r="M148" s="78">
        <f>A126242274X_Latest</f>
        <v>8.5640000000000001</v>
      </c>
      <c r="N148" s="78">
        <f>A126242706T_Latest</f>
        <v>8.5640000000000001</v>
      </c>
      <c r="O148" s="78">
        <f>A126242346X_Latest</f>
        <v>2.581</v>
      </c>
      <c r="P148" s="78">
        <f>A126242850K_Latest</f>
        <v>0.79200000000000004</v>
      </c>
      <c r="Q148" s="78">
        <f>A126242418X_Latest</f>
        <v>1.988</v>
      </c>
      <c r="R148" s="78">
        <f>A126242562T_Latest</f>
        <v>1.7490000000000001</v>
      </c>
      <c r="S148" s="78">
        <f>A126242202L_Latest</f>
        <v>1.454</v>
      </c>
      <c r="T148" s="78">
        <f>A126242922K_Latest</f>
        <v>1.454</v>
      </c>
      <c r="U148" s="78">
        <f>A126242634T_Latest</f>
        <v>0</v>
      </c>
      <c r="V148" s="78">
        <f>A126239106C_Latest</f>
        <v>6.0170000000000003</v>
      </c>
      <c r="W148" s="78">
        <f>A126239538J_Latest</f>
        <v>6.0170000000000003</v>
      </c>
      <c r="X148" s="78">
        <f>A126239178R_Latest</f>
        <v>3.0489999999999999</v>
      </c>
      <c r="Y148" s="78">
        <f>A126239682A_Latest</f>
        <v>0</v>
      </c>
      <c r="Z148" s="78">
        <f>A126239250W_Latest</f>
        <v>0.48199999999999998</v>
      </c>
      <c r="AA148" s="78">
        <f>A126239394J_Latest</f>
        <v>1.5</v>
      </c>
      <c r="AB148" s="78">
        <f>A126239034C_Latest</f>
        <v>0.98599999999999999</v>
      </c>
      <c r="AC148" s="78">
        <f>A126239754A_Latest</f>
        <v>0.98599999999999999</v>
      </c>
      <c r="AD148" s="78">
        <f>A126239466J_Latest</f>
        <v>0</v>
      </c>
      <c r="AE148" s="78">
        <f>A126243066X_Latest</f>
        <v>4.0129999999999999</v>
      </c>
      <c r="AF148" s="78">
        <f>A126243498C_Latest</f>
        <v>3.48</v>
      </c>
      <c r="AG148" s="78">
        <f>A126243138X_Latest</f>
        <v>0.69299999999999995</v>
      </c>
      <c r="AH148" s="78">
        <f>A126243642K_Latest</f>
        <v>0.55400000000000005</v>
      </c>
      <c r="AI148" s="78">
        <f>A126243210F_Latest</f>
        <v>1.0609999999999999</v>
      </c>
      <c r="AJ148" s="78">
        <f>A126243354T_Latest</f>
        <v>1.1719999999999999</v>
      </c>
      <c r="AK148" s="78">
        <f>A126242994W_Latest</f>
        <v>0.53300000000000003</v>
      </c>
      <c r="AL148" s="78">
        <f>A126243714K_Latest</f>
        <v>0</v>
      </c>
      <c r="AM148" s="78">
        <f>A126243426T_Latest</f>
        <v>0.53300000000000003</v>
      </c>
      <c r="AN148" s="78">
        <f>A126243858W_Latest</f>
        <v>0.81299999999999994</v>
      </c>
      <c r="AO148" s="78">
        <f>A126244290K_Latest</f>
        <v>0.81299999999999994</v>
      </c>
      <c r="AP148" s="78">
        <f>A126243930C_Latest</f>
        <v>0.42699999999999999</v>
      </c>
      <c r="AQ148" s="78">
        <f>A126244434K_Latest</f>
        <v>0</v>
      </c>
      <c r="AR148" s="78">
        <f>A126244002F_Latest</f>
        <v>0</v>
      </c>
      <c r="AS148" s="78">
        <f>A126244146T_Latest</f>
        <v>0</v>
      </c>
      <c r="AT148" s="78">
        <f>A126243786W_Latest</f>
        <v>0.38600000000000001</v>
      </c>
      <c r="AU148" s="78">
        <f>A126244506K_Latest</f>
        <v>0.38600000000000001</v>
      </c>
      <c r="AV148" s="78">
        <f>A126244218T_Latest</f>
        <v>0</v>
      </c>
      <c r="AW148" s="78">
        <f>A126239898L_Latest</f>
        <v>2.4220000000000002</v>
      </c>
      <c r="AX148" s="78">
        <f>A126240330V_Latest</f>
        <v>2.4220000000000002</v>
      </c>
      <c r="AY148" s="78">
        <f>A126239970V_Latest</f>
        <v>1.677</v>
      </c>
      <c r="AZ148" s="78">
        <f>A126240474F_Latest</f>
        <v>0</v>
      </c>
      <c r="BA148" s="78">
        <f>A126240042A_Latest</f>
        <v>0</v>
      </c>
      <c r="BB148" s="78">
        <f>A126240186L_Latest</f>
        <v>0.745</v>
      </c>
      <c r="BC148" s="78">
        <f>A126239826A_Latest</f>
        <v>0</v>
      </c>
      <c r="BD148" s="78">
        <f>A126240546F_Latest</f>
        <v>0</v>
      </c>
      <c r="BE148" s="78">
        <f>A126240258L_Latest</f>
        <v>0</v>
      </c>
      <c r="BF148" s="78">
        <f>A126240690X_Latest</f>
        <v>0.48599999999999999</v>
      </c>
      <c r="BG148" s="78">
        <f>A126241122V_Latest</f>
        <v>0.48599999999999999</v>
      </c>
      <c r="BH148" s="78">
        <f>A126240762X_Latest</f>
        <v>0.13</v>
      </c>
      <c r="BI148" s="78">
        <f>A126241266F_Latest</f>
        <v>0</v>
      </c>
      <c r="BJ148" s="78">
        <f>A126240834X_Latest</f>
        <v>0.14599999999999999</v>
      </c>
      <c r="BK148" s="78">
        <f>A126240978K_Latest</f>
        <v>0.09</v>
      </c>
      <c r="BL148" s="78">
        <f>A126240618F_Latest</f>
        <v>0.12</v>
      </c>
      <c r="BM148" s="78">
        <f>A126241338F_Latest</f>
        <v>0.12</v>
      </c>
      <c r="BN148" s="78">
        <f>A126241050V_Latest</f>
        <v>0</v>
      </c>
      <c r="BO148" s="78">
        <f>A126241482X_Latest</f>
        <v>6.9000000000000006E-2</v>
      </c>
      <c r="BP148" s="78">
        <f>A126241914T_Latest</f>
        <v>6.9000000000000006E-2</v>
      </c>
      <c r="BQ148" s="78">
        <f>A126241554X_Latest</f>
        <v>0</v>
      </c>
      <c r="BR148" s="78">
        <f>A126242058F_Latest</f>
        <v>0</v>
      </c>
      <c r="BS148" s="78">
        <f>A126241626X_Latest</f>
        <v>6.9000000000000006E-2</v>
      </c>
      <c r="BT148" s="78">
        <f>A126241770T_Latest</f>
        <v>0</v>
      </c>
      <c r="BU148" s="78">
        <f>A126241410L_Latest</f>
        <v>0</v>
      </c>
      <c r="BV148" s="78">
        <f>A126242130L_Latest</f>
        <v>0</v>
      </c>
      <c r="BW148" s="78">
        <f>A126241842T_Latest</f>
        <v>0</v>
      </c>
      <c r="BX148" s="78">
        <f>A126238314C_Latest</f>
        <v>1.0149999999999999</v>
      </c>
      <c r="BY148" s="78">
        <f>A126238746J_Latest</f>
        <v>0.91800000000000004</v>
      </c>
      <c r="BZ148" s="78">
        <f>A126238386R_Latest</f>
        <v>0</v>
      </c>
      <c r="CA148" s="78">
        <f>A126238890A_Latest</f>
        <v>0.309</v>
      </c>
      <c r="CB148" s="78">
        <f>A126238458R_Latest</f>
        <v>0.13</v>
      </c>
      <c r="CC148" s="78">
        <f>A126238602W_Latest</f>
        <v>0.33600000000000002</v>
      </c>
      <c r="CD148" s="78">
        <f>A126238242C_Latest</f>
        <v>0.24</v>
      </c>
      <c r="CE148" s="78">
        <f>A126238962A_Latest</f>
        <v>0.14299999999999999</v>
      </c>
      <c r="CF148" s="78">
        <f>A126238674J_Latest</f>
        <v>9.7000000000000003E-2</v>
      </c>
      <c r="CG148" s="78"/>
      <c r="CH148" s="78"/>
      <c r="CI148" s="78"/>
      <c r="CJ148" s="78"/>
      <c r="CK148" s="78"/>
      <c r="CL148" s="78"/>
      <c r="CM148" s="78"/>
      <c r="CN148" s="78"/>
      <c r="CO148" s="78"/>
    </row>
    <row r="149" spans="1:93" hidden="1">
      <c r="A149" s="52"/>
      <c r="B149" s="55" t="s">
        <v>4918</v>
      </c>
      <c r="C149" s="65">
        <v>50</v>
      </c>
      <c r="D149" s="78">
        <f>A126237506C_Latest</f>
        <v>11.406000000000001</v>
      </c>
      <c r="E149" s="78">
        <f>A126237938J_Latest</f>
        <v>11.406000000000001</v>
      </c>
      <c r="F149" s="78">
        <f>A126237578R_Latest</f>
        <v>4.867</v>
      </c>
      <c r="G149" s="78">
        <f>A126238082C_Latest</f>
        <v>1.93</v>
      </c>
      <c r="H149" s="78">
        <f>A126237650W_Latest</f>
        <v>1.746</v>
      </c>
      <c r="I149" s="78">
        <f>A126237794J_Latest</f>
        <v>2.0680000000000001</v>
      </c>
      <c r="J149" s="78">
        <f>A126237434C_Latest</f>
        <v>0.79500000000000004</v>
      </c>
      <c r="K149" s="78">
        <f>A126238154C_Latest</f>
        <v>0.79500000000000004</v>
      </c>
      <c r="L149" s="78">
        <f>A126237866J_Latest</f>
        <v>0</v>
      </c>
      <c r="M149" s="78">
        <f>A126242258X_Latest</f>
        <v>3.0249999999999999</v>
      </c>
      <c r="N149" s="78">
        <f>A126242690K_Latest</f>
        <v>3.0249999999999999</v>
      </c>
      <c r="O149" s="78">
        <f>A126242330F_Latest</f>
        <v>1.5960000000000001</v>
      </c>
      <c r="P149" s="78">
        <f>A126242834K_Latest</f>
        <v>0</v>
      </c>
      <c r="Q149" s="78">
        <f>A126242402F_Latest</f>
        <v>0.44600000000000001</v>
      </c>
      <c r="R149" s="78">
        <f>A126242546T_Latest</f>
        <v>0.98299999999999998</v>
      </c>
      <c r="S149" s="78">
        <f>A126242186X_Latest</f>
        <v>0</v>
      </c>
      <c r="T149" s="78">
        <f>A126242906K_Latest</f>
        <v>0</v>
      </c>
      <c r="U149" s="78">
        <f>A126242618T_Latest</f>
        <v>0</v>
      </c>
      <c r="V149" s="78">
        <f>A126239090W_Latest</f>
        <v>3.3580000000000001</v>
      </c>
      <c r="W149" s="78">
        <f>A126239522R_Latest</f>
        <v>3.3580000000000001</v>
      </c>
      <c r="X149" s="78">
        <f>A126239162W_Latest</f>
        <v>0.51100000000000001</v>
      </c>
      <c r="Y149" s="78">
        <f>A126239666A_Latest</f>
        <v>1.1080000000000001</v>
      </c>
      <c r="Z149" s="78">
        <f>A126239234W_Latest</f>
        <v>0.81100000000000005</v>
      </c>
      <c r="AA149" s="78">
        <f>A126239378J_Latest</f>
        <v>0.56499999999999995</v>
      </c>
      <c r="AB149" s="78">
        <f>A126239018C_Latest</f>
        <v>0.36299999999999999</v>
      </c>
      <c r="AC149" s="78">
        <f>A126239738A_Latest</f>
        <v>0.36299999999999999</v>
      </c>
      <c r="AD149" s="78">
        <f>A126239450R_Latest</f>
        <v>0</v>
      </c>
      <c r="AE149" s="78">
        <f>A126243050F_Latest</f>
        <v>2.71</v>
      </c>
      <c r="AF149" s="78">
        <f>A126243482K_Latest</f>
        <v>2.71</v>
      </c>
      <c r="AG149" s="78">
        <f>A126243122F_Latest</f>
        <v>1.456</v>
      </c>
      <c r="AH149" s="78">
        <f>A126243626K_Latest</f>
        <v>0.82199999999999995</v>
      </c>
      <c r="AI149" s="78">
        <f>A126243194T_Latest</f>
        <v>0</v>
      </c>
      <c r="AJ149" s="78">
        <f>A126243338T_Latest</f>
        <v>0</v>
      </c>
      <c r="AK149" s="78">
        <f>A126242978W_Latest</f>
        <v>0.432</v>
      </c>
      <c r="AL149" s="78">
        <f>A126243698W_Latest</f>
        <v>0.432</v>
      </c>
      <c r="AM149" s="78">
        <f>A126243410X_Latest</f>
        <v>0</v>
      </c>
      <c r="AN149" s="78">
        <f>A126243842C_Latest</f>
        <v>1.954</v>
      </c>
      <c r="AO149" s="78">
        <f>A126244274K_Latest</f>
        <v>1.954</v>
      </c>
      <c r="AP149" s="78">
        <f>A126243914C_Latest</f>
        <v>1.304</v>
      </c>
      <c r="AQ149" s="78">
        <f>A126244418K_Latest</f>
        <v>0</v>
      </c>
      <c r="AR149" s="78">
        <f>A126243986R_Latest</f>
        <v>0.20599999999999999</v>
      </c>
      <c r="AS149" s="78">
        <f>A126244130X_Latest</f>
        <v>0.44400000000000001</v>
      </c>
      <c r="AT149" s="78">
        <f>A126243770C_Latest</f>
        <v>0</v>
      </c>
      <c r="AU149" s="78">
        <f>A126244490C_Latest</f>
        <v>0</v>
      </c>
      <c r="AV149" s="78">
        <f>A126244202X_Latest</f>
        <v>0</v>
      </c>
      <c r="AW149" s="78">
        <f>A126239882V_Latest</f>
        <v>0.28299999999999997</v>
      </c>
      <c r="AX149" s="78">
        <f>A126240314V_Latest</f>
        <v>0.28299999999999997</v>
      </c>
      <c r="AY149" s="78">
        <f>A126239954V_Latest</f>
        <v>0</v>
      </c>
      <c r="AZ149" s="78">
        <f>A126240458F_Latest</f>
        <v>0</v>
      </c>
      <c r="BA149" s="78">
        <f>A126240026A_Latest</f>
        <v>0.28299999999999997</v>
      </c>
      <c r="BB149" s="78">
        <f>A126240170V_Latest</f>
        <v>0</v>
      </c>
      <c r="BC149" s="78">
        <f>A126239810J_Latest</f>
        <v>0</v>
      </c>
      <c r="BD149" s="78">
        <f>A126240530L_Latest</f>
        <v>0</v>
      </c>
      <c r="BE149" s="78">
        <f>A126240242V_Latest</f>
        <v>0</v>
      </c>
      <c r="BF149" s="78">
        <f>A126240674X_Latest</f>
        <v>0</v>
      </c>
      <c r="BG149" s="78">
        <f>A126241106V_Latest</f>
        <v>0</v>
      </c>
      <c r="BH149" s="78">
        <f>A126240746X_Latest</f>
        <v>0</v>
      </c>
      <c r="BI149" s="78">
        <f>A126241250L_Latest</f>
        <v>0</v>
      </c>
      <c r="BJ149" s="78">
        <f>A126240818X_Latest</f>
        <v>0</v>
      </c>
      <c r="BK149" s="78">
        <f>A126240962T_Latest</f>
        <v>0</v>
      </c>
      <c r="BL149" s="78">
        <f>A126240602L_Latest</f>
        <v>0</v>
      </c>
      <c r="BM149" s="78">
        <f>A126241322L_Latest</f>
        <v>0</v>
      </c>
      <c r="BN149" s="78">
        <f>A126241034V_Latest</f>
        <v>0</v>
      </c>
      <c r="BO149" s="78">
        <f>A126241466X_Latest</f>
        <v>7.5999999999999998E-2</v>
      </c>
      <c r="BP149" s="78">
        <f>A126241898C_Latest</f>
        <v>7.5999999999999998E-2</v>
      </c>
      <c r="BQ149" s="78">
        <f>A126241538X_Latest</f>
        <v>0</v>
      </c>
      <c r="BR149" s="78">
        <f>A126242042L_Latest</f>
        <v>0</v>
      </c>
      <c r="BS149" s="78">
        <f>A126241610F_Latest</f>
        <v>0</v>
      </c>
      <c r="BT149" s="78">
        <f>A126241754T_Latest</f>
        <v>7.5999999999999998E-2</v>
      </c>
      <c r="BU149" s="78">
        <f>A126241394X_Latest</f>
        <v>0</v>
      </c>
      <c r="BV149" s="78">
        <f>A126242114L_Latest</f>
        <v>0</v>
      </c>
      <c r="BW149" s="78">
        <f>A126241826T_Latest</f>
        <v>0</v>
      </c>
      <c r="BX149" s="78">
        <f>A126238298R_Latest</f>
        <v>0</v>
      </c>
      <c r="BY149" s="78">
        <f>A126238730R_Latest</f>
        <v>0</v>
      </c>
      <c r="BZ149" s="78">
        <f>A126238370W_Latest</f>
        <v>0</v>
      </c>
      <c r="CA149" s="78">
        <f>A126238874A_Latest</f>
        <v>0</v>
      </c>
      <c r="CB149" s="78">
        <f>A126238442W_Latest</f>
        <v>0</v>
      </c>
      <c r="CC149" s="78">
        <f>A126238586J_Latest</f>
        <v>0</v>
      </c>
      <c r="CD149" s="78">
        <f>A126238226C_Latest</f>
        <v>0</v>
      </c>
      <c r="CE149" s="78">
        <f>A126238946A_Latest</f>
        <v>0</v>
      </c>
      <c r="CF149" s="78">
        <f>A126238658J_Latest</f>
        <v>0</v>
      </c>
      <c r="CG149" s="78"/>
      <c r="CH149" s="78"/>
      <c r="CI149" s="78"/>
      <c r="CJ149" s="78"/>
      <c r="CK149" s="78"/>
      <c r="CL149" s="78"/>
      <c r="CM149" s="78"/>
      <c r="CN149" s="78"/>
      <c r="CO149" s="78"/>
    </row>
    <row r="150" spans="1:93" s="81" customFormat="1" hidden="1">
      <c r="A150" s="52"/>
      <c r="B150" s="55" t="s">
        <v>4919</v>
      </c>
      <c r="C150" s="79">
        <v>51</v>
      </c>
      <c r="D150" s="78">
        <f>A126237526L_Latest</f>
        <v>27.341999999999999</v>
      </c>
      <c r="E150" s="78">
        <f>A126237958T_Latest</f>
        <v>27.341999999999999</v>
      </c>
      <c r="F150" s="78">
        <f>A126237598X_Latest</f>
        <v>5.6829999999999998</v>
      </c>
      <c r="G150" s="78">
        <f>A126238102A_Latest</f>
        <v>5.7590000000000003</v>
      </c>
      <c r="H150" s="78">
        <f>A126237670F_Latest</f>
        <v>3.827</v>
      </c>
      <c r="I150" s="78">
        <f>A126237814F_Latest</f>
        <v>10.276999999999999</v>
      </c>
      <c r="J150" s="78">
        <f>A126237454L_Latest</f>
        <v>1.796</v>
      </c>
      <c r="K150" s="78">
        <f>A126238174L_Latest</f>
        <v>1.796</v>
      </c>
      <c r="L150" s="78">
        <f>A126237886T_Latest</f>
        <v>0</v>
      </c>
      <c r="M150" s="78">
        <f>A126242278J_Latest</f>
        <v>7.9059999999999997</v>
      </c>
      <c r="N150" s="78">
        <f>A126242710J_Latest</f>
        <v>7.9059999999999997</v>
      </c>
      <c r="O150" s="78">
        <f>A126242350R_Latest</f>
        <v>2.8460000000000001</v>
      </c>
      <c r="P150" s="78">
        <f>A126242854V_Latest</f>
        <v>1.123</v>
      </c>
      <c r="Q150" s="78">
        <f>A126242422R_Latest</f>
        <v>0</v>
      </c>
      <c r="R150" s="78">
        <f>A126242566A_Latest</f>
        <v>3.1560000000000001</v>
      </c>
      <c r="S150" s="78">
        <f>A126242206W_Latest</f>
        <v>0.78200000000000003</v>
      </c>
      <c r="T150" s="78">
        <f>A126242926V_Latest</f>
        <v>0.78200000000000003</v>
      </c>
      <c r="U150" s="78">
        <f>A126242638A_Latest</f>
        <v>0</v>
      </c>
      <c r="V150" s="78">
        <f>A126239110V_Latest</f>
        <v>6.2990000000000004</v>
      </c>
      <c r="W150" s="78">
        <f>A126239542X_Latest</f>
        <v>6.2990000000000004</v>
      </c>
      <c r="X150" s="78">
        <f>A126239182F_Latest</f>
        <v>0.432</v>
      </c>
      <c r="Y150" s="78">
        <f>A126239686K_Latest</f>
        <v>1.679</v>
      </c>
      <c r="Z150" s="78">
        <f>A126239254F_Latest</f>
        <v>2.1219999999999999</v>
      </c>
      <c r="AA150" s="78">
        <f>A126239398T_Latest</f>
        <v>1.474</v>
      </c>
      <c r="AB150" s="78">
        <f>A126239038L_Latest</f>
        <v>0.59299999999999997</v>
      </c>
      <c r="AC150" s="78">
        <f>A126239758K_Latest</f>
        <v>0.59299999999999997</v>
      </c>
      <c r="AD150" s="78">
        <f>A126239470X_Latest</f>
        <v>0</v>
      </c>
      <c r="AE150" s="78">
        <f>A126243070R_Latest</f>
        <v>8.0690000000000008</v>
      </c>
      <c r="AF150" s="78">
        <f>A126243502J_Latest</f>
        <v>8.0690000000000008</v>
      </c>
      <c r="AG150" s="78">
        <f>A126243142R_Latest</f>
        <v>1.4970000000000001</v>
      </c>
      <c r="AH150" s="78">
        <f>A126243646V_Latest</f>
        <v>1.845</v>
      </c>
      <c r="AI150" s="78">
        <f>A126243214R_Latest</f>
        <v>0.83499999999999996</v>
      </c>
      <c r="AJ150" s="78">
        <f>A126243358A_Latest</f>
        <v>3.472</v>
      </c>
      <c r="AK150" s="78">
        <f>A126242998F_Latest</f>
        <v>0.42099999999999999</v>
      </c>
      <c r="AL150" s="78">
        <f>A126243718V_Latest</f>
        <v>0.42099999999999999</v>
      </c>
      <c r="AM150" s="78">
        <f>A126243430J_Latest</f>
        <v>0</v>
      </c>
      <c r="AN150" s="78">
        <f>A126243862L_Latest</f>
        <v>2.2799999999999998</v>
      </c>
      <c r="AO150" s="78">
        <f>A126244294V_Latest</f>
        <v>2.2799999999999998</v>
      </c>
      <c r="AP150" s="78">
        <f>A126243934L_Latest</f>
        <v>0.38200000000000001</v>
      </c>
      <c r="AQ150" s="78">
        <f>A126244438V_Latest</f>
        <v>0.495</v>
      </c>
      <c r="AR150" s="78">
        <f>A126244006R_Latest</f>
        <v>0.37</v>
      </c>
      <c r="AS150" s="78">
        <f>A126244150J_Latest</f>
        <v>1.032</v>
      </c>
      <c r="AT150" s="78">
        <f>A126243790L_Latest</f>
        <v>0</v>
      </c>
      <c r="AU150" s="78">
        <f>A126244510A_Latest</f>
        <v>0</v>
      </c>
      <c r="AV150" s="78">
        <f>A126244222J_Latest</f>
        <v>0</v>
      </c>
      <c r="AW150" s="78">
        <f>A126239902T_Latest</f>
        <v>1.6060000000000001</v>
      </c>
      <c r="AX150" s="78">
        <f>A126240334C_Latest</f>
        <v>1.6060000000000001</v>
      </c>
      <c r="AY150" s="78">
        <f>A126239974C_Latest</f>
        <v>0</v>
      </c>
      <c r="AZ150" s="78">
        <f>A126240478R_Latest</f>
        <v>0.441</v>
      </c>
      <c r="BA150" s="78">
        <f>A126240046K_Latest</f>
        <v>0.28199999999999997</v>
      </c>
      <c r="BB150" s="78">
        <f>A126240190C_Latest</f>
        <v>0.88300000000000001</v>
      </c>
      <c r="BC150" s="78">
        <f>A126239830T_Latest</f>
        <v>0</v>
      </c>
      <c r="BD150" s="78">
        <f>A126240550W_Latest</f>
        <v>0</v>
      </c>
      <c r="BE150" s="78">
        <f>A126240262C_Latest</f>
        <v>0</v>
      </c>
      <c r="BF150" s="78">
        <f>A126240694J_Latest</f>
        <v>0.754</v>
      </c>
      <c r="BG150" s="78">
        <f>A126241126C_Latest</f>
        <v>0.754</v>
      </c>
      <c r="BH150" s="78">
        <f>A126240766J_Latest</f>
        <v>0.22800000000000001</v>
      </c>
      <c r="BI150" s="78">
        <f>A126241270W_Latest</f>
        <v>0.115</v>
      </c>
      <c r="BJ150" s="78">
        <f>A126240838J_Latest</f>
        <v>0.219</v>
      </c>
      <c r="BK150" s="78">
        <f>A126240982A_Latest</f>
        <v>0.192</v>
      </c>
      <c r="BL150" s="78">
        <f>A126240622W_Latest</f>
        <v>0</v>
      </c>
      <c r="BM150" s="78">
        <f>A126241342W_Latest</f>
        <v>0</v>
      </c>
      <c r="BN150" s="78">
        <f>A126241054C_Latest</f>
        <v>0</v>
      </c>
      <c r="BO150" s="78">
        <f>A126241486J_Latest</f>
        <v>0.42799999999999999</v>
      </c>
      <c r="BP150" s="78">
        <f>A126241918A_Latest</f>
        <v>0.42799999999999999</v>
      </c>
      <c r="BQ150" s="78">
        <f>A126241558J_Latest</f>
        <v>0.29799999999999999</v>
      </c>
      <c r="BR150" s="78">
        <f>A126242062W_Latest</f>
        <v>6.0999999999999999E-2</v>
      </c>
      <c r="BS150" s="78">
        <f>A126241630R_Latest</f>
        <v>0</v>
      </c>
      <c r="BT150" s="78">
        <f>A126241774A_Latest</f>
        <v>6.9000000000000006E-2</v>
      </c>
      <c r="BU150" s="78">
        <f>A126241414W_Latest</f>
        <v>0</v>
      </c>
      <c r="BV150" s="78">
        <f>A126242134W_Latest</f>
        <v>0</v>
      </c>
      <c r="BW150" s="78">
        <f>A126241846A_Latest</f>
        <v>0</v>
      </c>
      <c r="BX150" s="78">
        <f>A126238318L_Latest</f>
        <v>0</v>
      </c>
      <c r="BY150" s="78">
        <f>A126238750X_Latest</f>
        <v>0</v>
      </c>
      <c r="BZ150" s="78">
        <f>A126238390F_Latest</f>
        <v>0</v>
      </c>
      <c r="CA150" s="78">
        <f>A126238894K_Latest</f>
        <v>0</v>
      </c>
      <c r="CB150" s="78">
        <f>A126238462F_Latest</f>
        <v>0</v>
      </c>
      <c r="CC150" s="78">
        <f>A126238606F_Latest</f>
        <v>0</v>
      </c>
      <c r="CD150" s="78">
        <f>A126238246L_Latest</f>
        <v>0</v>
      </c>
      <c r="CE150" s="78">
        <f>A126238966K_Latest</f>
        <v>0</v>
      </c>
      <c r="CF150" s="78">
        <f>A126238678T_Latest</f>
        <v>0</v>
      </c>
      <c r="CG150" s="80"/>
      <c r="CH150" s="80"/>
      <c r="CI150" s="80"/>
      <c r="CJ150" s="80"/>
      <c r="CK150" s="80"/>
      <c r="CL150" s="80"/>
      <c r="CM150" s="80"/>
      <c r="CN150" s="80"/>
      <c r="CO150" s="80"/>
    </row>
    <row r="151" spans="1:93" s="81" customFormat="1" hidden="1">
      <c r="A151" s="52"/>
      <c r="B151" s="55" t="s">
        <v>4920</v>
      </c>
      <c r="C151" s="79">
        <v>52</v>
      </c>
      <c r="D151" s="78">
        <f>A126237474W_Latest</f>
        <v>10.005000000000001</v>
      </c>
      <c r="E151" s="78">
        <f>A126237906R_Latest</f>
        <v>10.005000000000001</v>
      </c>
      <c r="F151" s="78">
        <f>A126237546W_Latest</f>
        <v>0</v>
      </c>
      <c r="G151" s="78">
        <f>A126238050K_Latest</f>
        <v>3.38</v>
      </c>
      <c r="H151" s="78">
        <f>A126237618W_Latest</f>
        <v>1.2250000000000001</v>
      </c>
      <c r="I151" s="78">
        <f>A126237762R_Latest</f>
        <v>3.2149999999999999</v>
      </c>
      <c r="J151" s="78">
        <f>A126237402K_Latest</f>
        <v>2.1850000000000001</v>
      </c>
      <c r="K151" s="78">
        <f>A126238122K_Latest</f>
        <v>2.1850000000000001</v>
      </c>
      <c r="L151" s="78">
        <f>A126237834R_Latest</f>
        <v>0</v>
      </c>
      <c r="M151" s="78">
        <f>A126242226F_Latest</f>
        <v>2.8050000000000002</v>
      </c>
      <c r="N151" s="78">
        <f>A126242658K_Latest</f>
        <v>2.8050000000000002</v>
      </c>
      <c r="O151" s="78">
        <f>A126242298T_Latest</f>
        <v>0</v>
      </c>
      <c r="P151" s="78">
        <f>A126242802T_Latest</f>
        <v>0.64500000000000002</v>
      </c>
      <c r="Q151" s="78">
        <f>A126242370X_Latest</f>
        <v>0</v>
      </c>
      <c r="R151" s="78">
        <f>A126242514X_Latest</f>
        <v>1.7390000000000001</v>
      </c>
      <c r="S151" s="78">
        <f>A126242154F_Latest</f>
        <v>0.42</v>
      </c>
      <c r="T151" s="78">
        <f>A126242874C_Latest</f>
        <v>0.42</v>
      </c>
      <c r="U151" s="78">
        <f>A126242586K_Latest</f>
        <v>0</v>
      </c>
      <c r="V151" s="78">
        <f>A126239058W_Latest</f>
        <v>3.7829999999999999</v>
      </c>
      <c r="W151" s="78">
        <f>A126239490J_Latest</f>
        <v>3.7829999999999999</v>
      </c>
      <c r="X151" s="78">
        <f>A126239130C_Latest</f>
        <v>0</v>
      </c>
      <c r="Y151" s="78">
        <f>A126239634J_Latest</f>
        <v>1.81</v>
      </c>
      <c r="Z151" s="78">
        <f>A126239202C_Latest</f>
        <v>0.63900000000000001</v>
      </c>
      <c r="AA151" s="78">
        <f>A126239346R_Latest</f>
        <v>0.65100000000000002</v>
      </c>
      <c r="AB151" s="78">
        <f>A126238986V_Latest</f>
        <v>0.68200000000000005</v>
      </c>
      <c r="AC151" s="78">
        <f>A126239706J_Latest</f>
        <v>0.68200000000000005</v>
      </c>
      <c r="AD151" s="78">
        <f>A126239418R_Latest</f>
        <v>0</v>
      </c>
      <c r="AE151" s="78">
        <f>A126243018F_Latest</f>
        <v>1.304</v>
      </c>
      <c r="AF151" s="78">
        <f>A126243450T_Latest</f>
        <v>1.304</v>
      </c>
      <c r="AG151" s="78">
        <f>A126243090X_Latest</f>
        <v>0</v>
      </c>
      <c r="AH151" s="78">
        <f>A126243594C_Latest</f>
        <v>0.48399999999999999</v>
      </c>
      <c r="AI151" s="78">
        <f>A126243162X_Latest</f>
        <v>0.31900000000000001</v>
      </c>
      <c r="AJ151" s="78">
        <f>A126243306X_Latest</f>
        <v>0</v>
      </c>
      <c r="AK151" s="78">
        <f>A126242946C_Latest</f>
        <v>0.5</v>
      </c>
      <c r="AL151" s="78">
        <f>A126243666C_Latest</f>
        <v>0.5</v>
      </c>
      <c r="AM151" s="78">
        <f>A126243378K_Latest</f>
        <v>0</v>
      </c>
      <c r="AN151" s="78">
        <f>A126243810K_Latest</f>
        <v>0.96699999999999997</v>
      </c>
      <c r="AO151" s="78">
        <f>A126244242T_Latest</f>
        <v>0.96699999999999997</v>
      </c>
      <c r="AP151" s="78">
        <f>A126243882W_Latest</f>
        <v>0</v>
      </c>
      <c r="AQ151" s="78">
        <f>A126244386C_Latest</f>
        <v>0.249</v>
      </c>
      <c r="AR151" s="78">
        <f>A126243954W_Latest</f>
        <v>0.19600000000000001</v>
      </c>
      <c r="AS151" s="78">
        <f>A126244098K_Latest</f>
        <v>0.52200000000000002</v>
      </c>
      <c r="AT151" s="78">
        <f>A126243738C_Latest</f>
        <v>0</v>
      </c>
      <c r="AU151" s="78">
        <f>A126244458C_Latest</f>
        <v>0</v>
      </c>
      <c r="AV151" s="78">
        <f>A126244170T_Latest</f>
        <v>0</v>
      </c>
      <c r="AW151" s="78">
        <f>A126239850A_Latest</f>
        <v>0.75900000000000001</v>
      </c>
      <c r="AX151" s="78">
        <f>A126240282L_Latest</f>
        <v>0.75900000000000001</v>
      </c>
      <c r="AY151" s="78">
        <f>A126239922A_Latest</f>
        <v>0</v>
      </c>
      <c r="AZ151" s="78">
        <f>A126240426L_Latest</f>
        <v>0</v>
      </c>
      <c r="BA151" s="78">
        <f>A126239994L_Latest</f>
        <v>0</v>
      </c>
      <c r="BB151" s="78">
        <f>A126240138V_Latest</f>
        <v>0.30199999999999999</v>
      </c>
      <c r="BC151" s="78">
        <f>A126239778V_Latest</f>
        <v>0.45700000000000002</v>
      </c>
      <c r="BD151" s="78">
        <f>A126240498X_Latest</f>
        <v>0.45700000000000002</v>
      </c>
      <c r="BE151" s="78">
        <f>A126240210A_Latest</f>
        <v>0</v>
      </c>
      <c r="BF151" s="78">
        <f>A126240642F_Latest</f>
        <v>0.23300000000000001</v>
      </c>
      <c r="BG151" s="78">
        <f>A126241074L_Latest</f>
        <v>0.23300000000000001</v>
      </c>
      <c r="BH151" s="78">
        <f>A126240714F_Latest</f>
        <v>0</v>
      </c>
      <c r="BI151" s="78">
        <f>A126241218L_Latest</f>
        <v>0.108</v>
      </c>
      <c r="BJ151" s="78">
        <f>A126240786T_Latest</f>
        <v>0</v>
      </c>
      <c r="BK151" s="78">
        <f>A126240930X_Latest</f>
        <v>0</v>
      </c>
      <c r="BL151" s="78">
        <f>A126240570F_Latest</f>
        <v>0.126</v>
      </c>
      <c r="BM151" s="78">
        <f>A126241290F_Latest</f>
        <v>0.126</v>
      </c>
      <c r="BN151" s="78">
        <f>A126241002A_Latest</f>
        <v>0</v>
      </c>
      <c r="BO151" s="78">
        <f>A126241434F_Latest</f>
        <v>0.154</v>
      </c>
      <c r="BP151" s="78">
        <f>A126241866K_Latest</f>
        <v>0.154</v>
      </c>
      <c r="BQ151" s="78">
        <f>A126241506F_Latest</f>
        <v>0</v>
      </c>
      <c r="BR151" s="78">
        <f>A126242010V_Latest</f>
        <v>8.4000000000000005E-2</v>
      </c>
      <c r="BS151" s="78">
        <f>A126241578T_Latest</f>
        <v>7.0999999999999994E-2</v>
      </c>
      <c r="BT151" s="78">
        <f>A126241722X_Latest</f>
        <v>0</v>
      </c>
      <c r="BU151" s="78">
        <f>A126241362F_Latest</f>
        <v>0</v>
      </c>
      <c r="BV151" s="78">
        <f>A126242082F_Latest</f>
        <v>0</v>
      </c>
      <c r="BW151" s="78">
        <f>A126241794K_Latest</f>
        <v>0</v>
      </c>
      <c r="BX151" s="78">
        <f>A126238266W_Latest</f>
        <v>0</v>
      </c>
      <c r="BY151" s="78">
        <f>A126238698A_Latest</f>
        <v>0</v>
      </c>
      <c r="BZ151" s="78">
        <f>A126238338W_Latest</f>
        <v>0</v>
      </c>
      <c r="CA151" s="78">
        <f>A126238842J_Latest</f>
        <v>0</v>
      </c>
      <c r="CB151" s="78">
        <f>A126238410C_Latest</f>
        <v>0</v>
      </c>
      <c r="CC151" s="78">
        <f>A126238554R_Latest</f>
        <v>0</v>
      </c>
      <c r="CD151" s="78">
        <f>A126238194W_Latest</f>
        <v>0</v>
      </c>
      <c r="CE151" s="78">
        <f>A126238914J_Latest</f>
        <v>0</v>
      </c>
      <c r="CF151" s="78">
        <f>A126238626R_Latest</f>
        <v>0</v>
      </c>
      <c r="CG151" s="80"/>
      <c r="CH151" s="80"/>
      <c r="CI151" s="80"/>
      <c r="CJ151" s="80"/>
      <c r="CK151" s="80"/>
      <c r="CL151" s="80"/>
      <c r="CM151" s="80"/>
      <c r="CN151" s="80"/>
      <c r="CO151" s="80"/>
    </row>
    <row r="152" spans="1:93" hidden="1">
      <c r="A152" s="52"/>
      <c r="B152" s="55" t="s">
        <v>4921</v>
      </c>
      <c r="C152" s="65">
        <v>53</v>
      </c>
      <c r="D152" s="78">
        <f>A126237458W_Latest</f>
        <v>20.061</v>
      </c>
      <c r="E152" s="78">
        <f>A126237890J_Latest</f>
        <v>20.061</v>
      </c>
      <c r="F152" s="78">
        <f>A126237530C_Latest</f>
        <v>5.14</v>
      </c>
      <c r="G152" s="78">
        <f>A126238034K_Latest</f>
        <v>5.4139999999999997</v>
      </c>
      <c r="H152" s="78">
        <f>A126237602C_Latest</f>
        <v>6.9740000000000002</v>
      </c>
      <c r="I152" s="78">
        <f>A126237746R_Latest</f>
        <v>2.367</v>
      </c>
      <c r="J152" s="78">
        <f>A126237386W_Latest</f>
        <v>0.16600000000000001</v>
      </c>
      <c r="K152" s="78">
        <f>A126238106K_Latest</f>
        <v>0.16600000000000001</v>
      </c>
      <c r="L152" s="78">
        <f>A126237818R_Latest</f>
        <v>0</v>
      </c>
      <c r="M152" s="78">
        <f>A126242210L_Latest</f>
        <v>5.1189999999999998</v>
      </c>
      <c r="N152" s="78">
        <f>A126242642T_Latest</f>
        <v>5.1189999999999998</v>
      </c>
      <c r="O152" s="78">
        <f>A126242282X_Latest</f>
        <v>0.88800000000000001</v>
      </c>
      <c r="P152" s="78">
        <f>A126242786C_Latest</f>
        <v>1.639</v>
      </c>
      <c r="Q152" s="78">
        <f>A126242354X_Latest</f>
        <v>1.4930000000000001</v>
      </c>
      <c r="R152" s="78">
        <f>A126242498K_Latest</f>
        <v>1.099</v>
      </c>
      <c r="S152" s="78">
        <f>A126242138F_Latest</f>
        <v>0</v>
      </c>
      <c r="T152" s="78">
        <f>A126242858C_Latest</f>
        <v>0</v>
      </c>
      <c r="U152" s="78">
        <f>A126242570T_Latest</f>
        <v>0</v>
      </c>
      <c r="V152" s="78">
        <f>A126239042C_Latest</f>
        <v>4.2089999999999996</v>
      </c>
      <c r="W152" s="78">
        <f>A126239474J_Latest</f>
        <v>4.2089999999999996</v>
      </c>
      <c r="X152" s="78">
        <f>A126239114C_Latest</f>
        <v>1.538</v>
      </c>
      <c r="Y152" s="78">
        <f>A126239618J_Latest</f>
        <v>0</v>
      </c>
      <c r="Z152" s="78">
        <f>A126239186R_Latest</f>
        <v>1.9730000000000001</v>
      </c>
      <c r="AA152" s="78">
        <f>A126239330W_Latest</f>
        <v>0.69899999999999995</v>
      </c>
      <c r="AB152" s="78">
        <f>A126238970A_Latest</f>
        <v>0</v>
      </c>
      <c r="AC152" s="78">
        <f>A126239690A_Latest</f>
        <v>0</v>
      </c>
      <c r="AD152" s="78">
        <f>A126239402W_Latest</f>
        <v>0</v>
      </c>
      <c r="AE152" s="78">
        <f>A126243002L_Latest</f>
        <v>4.867</v>
      </c>
      <c r="AF152" s="78">
        <f>A126243434T_Latest</f>
        <v>4.867</v>
      </c>
      <c r="AG152" s="78">
        <f>A126243074X_Latest</f>
        <v>1.3979999999999999</v>
      </c>
      <c r="AH152" s="78">
        <f>A126243578C_Latest</f>
        <v>0.94699999999999995</v>
      </c>
      <c r="AI152" s="78">
        <f>A126243146X_Latest</f>
        <v>2.0350000000000001</v>
      </c>
      <c r="AJ152" s="78">
        <f>A126243290T_Latest</f>
        <v>0.48699999999999999</v>
      </c>
      <c r="AK152" s="78">
        <f>A126242930K_Latest</f>
        <v>0</v>
      </c>
      <c r="AL152" s="78">
        <f>A126243650K_Latest</f>
        <v>0</v>
      </c>
      <c r="AM152" s="78">
        <f>A126243362T_Latest</f>
        <v>0</v>
      </c>
      <c r="AN152" s="78">
        <f>A126243794W_Latest</f>
        <v>1.3640000000000001</v>
      </c>
      <c r="AO152" s="78">
        <f>A126244226T_Latest</f>
        <v>1.3640000000000001</v>
      </c>
      <c r="AP152" s="78">
        <f>A126243866W_Latest</f>
        <v>0.71099999999999997</v>
      </c>
      <c r="AQ152" s="78">
        <f>A126244370K_Latest</f>
        <v>0.188</v>
      </c>
      <c r="AR152" s="78">
        <f>A126243938W_Latest</f>
        <v>0.46500000000000002</v>
      </c>
      <c r="AS152" s="78">
        <f>A126244082T_Latest</f>
        <v>0</v>
      </c>
      <c r="AT152" s="78">
        <f>A126243722K_Latest</f>
        <v>0</v>
      </c>
      <c r="AU152" s="78">
        <f>A126244442K_Latest</f>
        <v>0</v>
      </c>
      <c r="AV152" s="78">
        <f>A126244154T_Latest</f>
        <v>0</v>
      </c>
      <c r="AW152" s="78">
        <f>A126239834A_Latest</f>
        <v>3.746</v>
      </c>
      <c r="AX152" s="78">
        <f>A126240266L_Latest</f>
        <v>3.746</v>
      </c>
      <c r="AY152" s="78">
        <f>A126239906A_Latest</f>
        <v>0.60499999999999998</v>
      </c>
      <c r="AZ152" s="78">
        <f>A126240410V_Latest</f>
        <v>2.2010000000000001</v>
      </c>
      <c r="BA152" s="78">
        <f>A126239978L_Latest</f>
        <v>0.94</v>
      </c>
      <c r="BB152" s="78">
        <f>A126240122A_Latest</f>
        <v>0</v>
      </c>
      <c r="BC152" s="78">
        <f>A126239762A_Latest</f>
        <v>0</v>
      </c>
      <c r="BD152" s="78">
        <f>A126240482F_Latest</f>
        <v>0</v>
      </c>
      <c r="BE152" s="78">
        <f>A126240194L_Latest</f>
        <v>0</v>
      </c>
      <c r="BF152" s="78">
        <f>A126240626F_Latest</f>
        <v>0.184</v>
      </c>
      <c r="BG152" s="78">
        <f>A126241058L_Latest</f>
        <v>0.184</v>
      </c>
      <c r="BH152" s="78">
        <f>A126240698T_Latest</f>
        <v>0</v>
      </c>
      <c r="BI152" s="78">
        <f>A126241202V_Latest</f>
        <v>0.10199999999999999</v>
      </c>
      <c r="BJ152" s="78">
        <f>A126240770X_Latest</f>
        <v>0</v>
      </c>
      <c r="BK152" s="78">
        <f>A126240914X_Latest</f>
        <v>8.2000000000000003E-2</v>
      </c>
      <c r="BL152" s="78">
        <f>A126240554F_Latest</f>
        <v>0</v>
      </c>
      <c r="BM152" s="78">
        <f>A126241274F_Latest</f>
        <v>0</v>
      </c>
      <c r="BN152" s="78">
        <f>A126240986K_Latest</f>
        <v>0</v>
      </c>
      <c r="BO152" s="78">
        <f>A126241418F_Latest</f>
        <v>6.9000000000000006E-2</v>
      </c>
      <c r="BP152" s="78">
        <f>A126241850T_Latest</f>
        <v>6.9000000000000006E-2</v>
      </c>
      <c r="BQ152" s="78">
        <f>A126241490X_Latest</f>
        <v>0</v>
      </c>
      <c r="BR152" s="78">
        <f>A126241994C_Latest</f>
        <v>0</v>
      </c>
      <c r="BS152" s="78">
        <f>A126241562X_Latest</f>
        <v>6.9000000000000006E-2</v>
      </c>
      <c r="BT152" s="78">
        <f>A126241706X_Latest</f>
        <v>0</v>
      </c>
      <c r="BU152" s="78">
        <f>A126241346F_Latest</f>
        <v>0</v>
      </c>
      <c r="BV152" s="78">
        <f>A126242066F_Latest</f>
        <v>0</v>
      </c>
      <c r="BW152" s="78">
        <f>A126241778K_Latest</f>
        <v>0</v>
      </c>
      <c r="BX152" s="78">
        <f>A126238250C_Latest</f>
        <v>0.503</v>
      </c>
      <c r="BY152" s="78">
        <f>A126238682J_Latest</f>
        <v>0.503</v>
      </c>
      <c r="BZ152" s="78">
        <f>A126238322C_Latest</f>
        <v>0</v>
      </c>
      <c r="CA152" s="78">
        <f>A126238826J_Latest</f>
        <v>0.33700000000000002</v>
      </c>
      <c r="CB152" s="78">
        <f>A126238394R_Latest</f>
        <v>0</v>
      </c>
      <c r="CC152" s="78">
        <f>A126238538R_Latest</f>
        <v>0</v>
      </c>
      <c r="CD152" s="78">
        <f>A126238178W_Latest</f>
        <v>0.16600000000000001</v>
      </c>
      <c r="CE152" s="78">
        <f>A126238898V_Latest</f>
        <v>0.16600000000000001</v>
      </c>
      <c r="CF152" s="78">
        <f>A126238610W_Latest</f>
        <v>0</v>
      </c>
      <c r="CG152" s="78"/>
      <c r="CH152" s="78"/>
      <c r="CI152" s="78"/>
      <c r="CJ152" s="78"/>
      <c r="CK152" s="78"/>
      <c r="CL152" s="78"/>
      <c r="CM152" s="78"/>
      <c r="CN152" s="78"/>
      <c r="CO152" s="78"/>
    </row>
    <row r="153" spans="1:93" hidden="1">
      <c r="A153" s="52"/>
      <c r="B153" s="57" t="s">
        <v>4922</v>
      </c>
      <c r="C153" s="65">
        <v>54</v>
      </c>
      <c r="D153" s="78">
        <f>A126237462L_Latest</f>
        <v>18.486000000000001</v>
      </c>
      <c r="E153" s="78">
        <f>A126237894T_Latest</f>
        <v>17.823</v>
      </c>
      <c r="F153" s="78">
        <f>A126237534L_Latest</f>
        <v>1.329</v>
      </c>
      <c r="G153" s="78">
        <f>A126238038V_Latest</f>
        <v>5.1550000000000002</v>
      </c>
      <c r="H153" s="78">
        <f>A126237606L_Latest</f>
        <v>7.6020000000000003</v>
      </c>
      <c r="I153" s="78">
        <f>A126237750F_Latest</f>
        <v>2.681</v>
      </c>
      <c r="J153" s="78">
        <f>A126237390L_Latest</f>
        <v>1.718</v>
      </c>
      <c r="K153" s="78">
        <f>A126238110A_Latest</f>
        <v>1.056</v>
      </c>
      <c r="L153" s="78">
        <f>A126237822F_Latest</f>
        <v>0.66200000000000003</v>
      </c>
      <c r="M153" s="78">
        <f>A126242214W_Latest</f>
        <v>2.7759999999999998</v>
      </c>
      <c r="N153" s="78">
        <f>A126242646A_Latest</f>
        <v>2.7759999999999998</v>
      </c>
      <c r="O153" s="78">
        <f>A126242286J_Latest</f>
        <v>0</v>
      </c>
      <c r="P153" s="78">
        <f>A126242790V_Latest</f>
        <v>0.95599999999999996</v>
      </c>
      <c r="Q153" s="78">
        <f>A126242358J_Latest</f>
        <v>1.82</v>
      </c>
      <c r="R153" s="78">
        <f>A126242502R_Latest</f>
        <v>0</v>
      </c>
      <c r="S153" s="78">
        <f>A126242142W_Latest</f>
        <v>0</v>
      </c>
      <c r="T153" s="78">
        <f>A126242862V_Latest</f>
        <v>0</v>
      </c>
      <c r="U153" s="78">
        <f>A126242574A_Latest</f>
        <v>0</v>
      </c>
      <c r="V153" s="78">
        <f>A126239046L_Latest</f>
        <v>4.6429999999999998</v>
      </c>
      <c r="W153" s="78">
        <f>A126239478T_Latest</f>
        <v>3.9809999999999999</v>
      </c>
      <c r="X153" s="78">
        <f>A126239118L_Latest</f>
        <v>0.502</v>
      </c>
      <c r="Y153" s="78">
        <f>A126239622X_Latest</f>
        <v>1.2749999999999999</v>
      </c>
      <c r="Z153" s="78">
        <f>A126239190F_Latest</f>
        <v>1.4650000000000001</v>
      </c>
      <c r="AA153" s="78">
        <f>A126239334F_Latest</f>
        <v>0.40200000000000002</v>
      </c>
      <c r="AB153" s="78">
        <f>A126238974K_Latest</f>
        <v>0.999</v>
      </c>
      <c r="AC153" s="78">
        <f>A126239694K_Latest</f>
        <v>0.33600000000000002</v>
      </c>
      <c r="AD153" s="78">
        <f>A126239406F_Latest</f>
        <v>0.66200000000000003</v>
      </c>
      <c r="AE153" s="78">
        <f>A126243006W_Latest</f>
        <v>4.4450000000000003</v>
      </c>
      <c r="AF153" s="78">
        <f>A126243438A_Latest</f>
        <v>4.4450000000000003</v>
      </c>
      <c r="AG153" s="78">
        <f>A126243078J_Latest</f>
        <v>0.436</v>
      </c>
      <c r="AH153" s="78">
        <f>A126243582V_Latest</f>
        <v>0.61599999999999999</v>
      </c>
      <c r="AI153" s="78">
        <f>A126243150R_Latest</f>
        <v>1.927</v>
      </c>
      <c r="AJ153" s="78">
        <f>A126243294A_Latest</f>
        <v>1.1200000000000001</v>
      </c>
      <c r="AK153" s="78">
        <f>A126242934V_Latest</f>
        <v>0.34599999999999997</v>
      </c>
      <c r="AL153" s="78">
        <f>A126243654V_Latest</f>
        <v>0.34599999999999997</v>
      </c>
      <c r="AM153" s="78">
        <f>A126243366A_Latest</f>
        <v>0</v>
      </c>
      <c r="AN153" s="78">
        <f>A126243798F_Latest</f>
        <v>2.3340000000000001</v>
      </c>
      <c r="AO153" s="78">
        <f>A126244230J_Latest</f>
        <v>2.3340000000000001</v>
      </c>
      <c r="AP153" s="78">
        <f>A126243870L_Latest</f>
        <v>0</v>
      </c>
      <c r="AQ153" s="78">
        <f>A126244374V_Latest</f>
        <v>0.755</v>
      </c>
      <c r="AR153" s="78">
        <f>A126243942L_Latest</f>
        <v>1.087</v>
      </c>
      <c r="AS153" s="78">
        <f>A126244086A_Latest</f>
        <v>0.49199999999999999</v>
      </c>
      <c r="AT153" s="78">
        <f>A126243726V_Latest</f>
        <v>0</v>
      </c>
      <c r="AU153" s="78">
        <f>A126244446V_Latest</f>
        <v>0</v>
      </c>
      <c r="AV153" s="78">
        <f>A126244158A_Latest</f>
        <v>0</v>
      </c>
      <c r="AW153" s="78">
        <f>A126239838K_Latest</f>
        <v>3.4780000000000002</v>
      </c>
      <c r="AX153" s="78">
        <f>A126240270C_Latest</f>
        <v>3.4780000000000002</v>
      </c>
      <c r="AY153" s="78">
        <f>A126239910T_Latest</f>
        <v>0.39100000000000001</v>
      </c>
      <c r="AZ153" s="78">
        <f>A126240414C_Latest</f>
        <v>1.1879999999999999</v>
      </c>
      <c r="BA153" s="78">
        <f>A126239982C_Latest</f>
        <v>1.206</v>
      </c>
      <c r="BB153" s="78">
        <f>A126240126K_Latest</f>
        <v>0.39900000000000002</v>
      </c>
      <c r="BC153" s="78">
        <f>A126239766K_Latest</f>
        <v>0.29399999999999998</v>
      </c>
      <c r="BD153" s="78">
        <f>A126240486R_Latest</f>
        <v>0.29399999999999998</v>
      </c>
      <c r="BE153" s="78">
        <f>A126240198W_Latest</f>
        <v>0</v>
      </c>
      <c r="BF153" s="78">
        <f>A126240630W_Latest</f>
        <v>0.45600000000000002</v>
      </c>
      <c r="BG153" s="78">
        <f>A126241062C_Latest</f>
        <v>0.45600000000000002</v>
      </c>
      <c r="BH153" s="78">
        <f>A126240702W_Latest</f>
        <v>0</v>
      </c>
      <c r="BI153" s="78">
        <f>A126241206C_Latest</f>
        <v>0.19700000000000001</v>
      </c>
      <c r="BJ153" s="78">
        <f>A126240774J_Latest</f>
        <v>9.7000000000000003E-2</v>
      </c>
      <c r="BK153" s="78">
        <f>A126240918J_Latest</f>
        <v>8.2000000000000003E-2</v>
      </c>
      <c r="BL153" s="78">
        <f>A126240558R_Latest</f>
        <v>7.9000000000000001E-2</v>
      </c>
      <c r="BM153" s="78">
        <f>A126241278R_Latest</f>
        <v>7.9000000000000001E-2</v>
      </c>
      <c r="BN153" s="78">
        <f>A126240990A_Latest</f>
        <v>0</v>
      </c>
      <c r="BO153" s="78">
        <f>A126241422W_Latest</f>
        <v>0</v>
      </c>
      <c r="BP153" s="78">
        <f>A126241854A_Latest</f>
        <v>0</v>
      </c>
      <c r="BQ153" s="78">
        <f>A126241494J_Latest</f>
        <v>0</v>
      </c>
      <c r="BR153" s="78">
        <f>A126241998L_Latest</f>
        <v>0</v>
      </c>
      <c r="BS153" s="78">
        <f>A126241566J_Latest</f>
        <v>0</v>
      </c>
      <c r="BT153" s="78">
        <f>A126241710R_Latest</f>
        <v>0</v>
      </c>
      <c r="BU153" s="78">
        <f>A126241350W_Latest</f>
        <v>0</v>
      </c>
      <c r="BV153" s="78">
        <f>A126242070W_Latest</f>
        <v>0</v>
      </c>
      <c r="BW153" s="78">
        <f>A126241782A_Latest</f>
        <v>0</v>
      </c>
      <c r="BX153" s="78">
        <f>A126238254L_Latest</f>
        <v>0.35399999999999998</v>
      </c>
      <c r="BY153" s="78">
        <f>A126238686T_Latest</f>
        <v>0.35399999999999998</v>
      </c>
      <c r="BZ153" s="78">
        <f>A126238326L_Latest</f>
        <v>0</v>
      </c>
      <c r="CA153" s="78">
        <f>A126238830X_Latest</f>
        <v>0.16900000000000001</v>
      </c>
      <c r="CB153" s="78">
        <f>A126238398X_Latest</f>
        <v>0</v>
      </c>
      <c r="CC153" s="78">
        <f>A126238542F_Latest</f>
        <v>0.186</v>
      </c>
      <c r="CD153" s="78">
        <f>A126238182L_Latest</f>
        <v>0</v>
      </c>
      <c r="CE153" s="78">
        <f>A126238902X_Latest</f>
        <v>0</v>
      </c>
      <c r="CF153" s="78">
        <f>A126238614F_Latest</f>
        <v>0</v>
      </c>
      <c r="CG153" s="78"/>
      <c r="CH153" s="78"/>
      <c r="CI153" s="78"/>
      <c r="CJ153" s="78"/>
      <c r="CK153" s="78"/>
      <c r="CL153" s="78"/>
      <c r="CM153" s="78"/>
      <c r="CN153" s="78"/>
      <c r="CO153" s="78"/>
    </row>
    <row r="154" spans="1:93" s="81" customFormat="1" hidden="1">
      <c r="A154" s="52"/>
      <c r="B154" s="55" t="s">
        <v>4923</v>
      </c>
      <c r="C154" s="79">
        <v>55</v>
      </c>
      <c r="D154" s="78">
        <f>A126237490W_Latest</f>
        <v>3.798</v>
      </c>
      <c r="E154" s="78">
        <f>A126237922R_Latest</f>
        <v>3.798</v>
      </c>
      <c r="F154" s="78">
        <f>A126237562W_Latest</f>
        <v>0.68400000000000005</v>
      </c>
      <c r="G154" s="78">
        <f>A126238066C_Latest</f>
        <v>0.67800000000000005</v>
      </c>
      <c r="H154" s="78">
        <f>A126237634W_Latest</f>
        <v>0.98199999999999998</v>
      </c>
      <c r="I154" s="78">
        <f>A126237778J_Latest</f>
        <v>1.454</v>
      </c>
      <c r="J154" s="78">
        <f>A126237418C_Latest</f>
        <v>0</v>
      </c>
      <c r="K154" s="78">
        <f>A126238138C_Latest</f>
        <v>0</v>
      </c>
      <c r="L154" s="78">
        <f>A126237850R_Latest</f>
        <v>0</v>
      </c>
      <c r="M154" s="78">
        <f>A126242242F_Latest</f>
        <v>0.60899999999999999</v>
      </c>
      <c r="N154" s="78">
        <f>A126242674K_Latest</f>
        <v>0.60899999999999999</v>
      </c>
      <c r="O154" s="78">
        <f>A126242314F_Latest</f>
        <v>0</v>
      </c>
      <c r="P154" s="78">
        <f>A126242818K_Latest</f>
        <v>0</v>
      </c>
      <c r="Q154" s="78">
        <f>A126242386T_Latest</f>
        <v>0</v>
      </c>
      <c r="R154" s="78">
        <f>A126242530X_Latest</f>
        <v>0.60899999999999999</v>
      </c>
      <c r="S154" s="78">
        <f>A126242170F_Latest</f>
        <v>0</v>
      </c>
      <c r="T154" s="78">
        <f>A126242890C_Latest</f>
        <v>0</v>
      </c>
      <c r="U154" s="78">
        <f>A126242602X_Latest</f>
        <v>0</v>
      </c>
      <c r="V154" s="78">
        <f>A126239074W_Latest</f>
        <v>1.5189999999999999</v>
      </c>
      <c r="W154" s="78">
        <f>A126239506R_Latest</f>
        <v>1.5189999999999999</v>
      </c>
      <c r="X154" s="78">
        <f>A126239146W_Latest</f>
        <v>0.53800000000000003</v>
      </c>
      <c r="Y154" s="78">
        <f>A126239650J_Latest</f>
        <v>0</v>
      </c>
      <c r="Z154" s="78">
        <f>A126239218W_Latest</f>
        <v>0.98199999999999998</v>
      </c>
      <c r="AA154" s="78">
        <f>A126239362R_Latest</f>
        <v>0</v>
      </c>
      <c r="AB154" s="78">
        <f>A126239002K_Latest</f>
        <v>0</v>
      </c>
      <c r="AC154" s="78">
        <f>A126239722J_Latest</f>
        <v>0</v>
      </c>
      <c r="AD154" s="78">
        <f>A126239434R_Latest</f>
        <v>0</v>
      </c>
      <c r="AE154" s="78">
        <f>A126243034F_Latest</f>
        <v>1.121</v>
      </c>
      <c r="AF154" s="78">
        <f>A126243466K_Latest</f>
        <v>1.121</v>
      </c>
      <c r="AG154" s="78">
        <f>A126243106F_Latest</f>
        <v>0</v>
      </c>
      <c r="AH154" s="78">
        <f>A126243610T_Latest</f>
        <v>0.497</v>
      </c>
      <c r="AI154" s="78">
        <f>A126243178T_Latest</f>
        <v>0</v>
      </c>
      <c r="AJ154" s="78">
        <f>A126243322X_Latest</f>
        <v>0.623</v>
      </c>
      <c r="AK154" s="78">
        <f>A126242962C_Latest</f>
        <v>0</v>
      </c>
      <c r="AL154" s="78">
        <f>A126243682C_Latest</f>
        <v>0</v>
      </c>
      <c r="AM154" s="78">
        <f>A126243394K_Latest</f>
        <v>0</v>
      </c>
      <c r="AN154" s="78">
        <f>A126243826C_Latest</f>
        <v>0.222</v>
      </c>
      <c r="AO154" s="78">
        <f>A126244258K_Latest</f>
        <v>0.222</v>
      </c>
      <c r="AP154" s="78">
        <f>A126243898R_Latest</f>
        <v>0</v>
      </c>
      <c r="AQ154" s="78">
        <f>A126244402T_Latest</f>
        <v>0</v>
      </c>
      <c r="AR154" s="78">
        <f>A126243970W_Latest</f>
        <v>0</v>
      </c>
      <c r="AS154" s="78">
        <f>A126244114X_Latest</f>
        <v>0.222</v>
      </c>
      <c r="AT154" s="78">
        <f>A126243754C_Latest</f>
        <v>0</v>
      </c>
      <c r="AU154" s="78">
        <f>A126244474C_Latest</f>
        <v>0</v>
      </c>
      <c r="AV154" s="78">
        <f>A126244186K_Latest</f>
        <v>0</v>
      </c>
      <c r="AW154" s="78">
        <f>A126239866V_Latest</f>
        <v>0</v>
      </c>
      <c r="AX154" s="78">
        <f>A126240298F_Latest</f>
        <v>0</v>
      </c>
      <c r="AY154" s="78">
        <f>A126239938V_Latest</f>
        <v>0</v>
      </c>
      <c r="AZ154" s="78">
        <f>A126240442L_Latest</f>
        <v>0</v>
      </c>
      <c r="BA154" s="78">
        <f>A126240010J_Latest</f>
        <v>0</v>
      </c>
      <c r="BB154" s="78">
        <f>A126240154V_Latest</f>
        <v>0</v>
      </c>
      <c r="BC154" s="78">
        <f>A126239794V_Latest</f>
        <v>0</v>
      </c>
      <c r="BD154" s="78">
        <f>A126240514L_Latest</f>
        <v>0</v>
      </c>
      <c r="BE154" s="78">
        <f>A126240226V_Latest</f>
        <v>0</v>
      </c>
      <c r="BF154" s="78">
        <f>A126240658X_Latest</f>
        <v>0.108</v>
      </c>
      <c r="BG154" s="78">
        <f>A126241090L_Latest</f>
        <v>0.108</v>
      </c>
      <c r="BH154" s="78">
        <f>A126240730F_Latest</f>
        <v>0</v>
      </c>
      <c r="BI154" s="78">
        <f>A126241234L_Latest</f>
        <v>0.108</v>
      </c>
      <c r="BJ154" s="78">
        <f>A126240802F_Latest</f>
        <v>0</v>
      </c>
      <c r="BK154" s="78">
        <f>A126240946T_Latest</f>
        <v>0</v>
      </c>
      <c r="BL154" s="78">
        <f>A126240586X_Latest</f>
        <v>0</v>
      </c>
      <c r="BM154" s="78">
        <f>A126241306L_Latest</f>
        <v>0</v>
      </c>
      <c r="BN154" s="78">
        <f>A126241018V_Latest</f>
        <v>0</v>
      </c>
      <c r="BO154" s="78">
        <f>A126241450F_Latest</f>
        <v>7.2999999999999995E-2</v>
      </c>
      <c r="BP154" s="78">
        <f>A126241882K_Latest</f>
        <v>7.2999999999999995E-2</v>
      </c>
      <c r="BQ154" s="78">
        <f>A126241522F_Latest</f>
        <v>0</v>
      </c>
      <c r="BR154" s="78">
        <f>A126242026L_Latest</f>
        <v>7.2999999999999995E-2</v>
      </c>
      <c r="BS154" s="78">
        <f>A126241594T_Latest</f>
        <v>0</v>
      </c>
      <c r="BT154" s="78">
        <f>A126241738T_Latest</f>
        <v>0</v>
      </c>
      <c r="BU154" s="78">
        <f>A126241378X_Latest</f>
        <v>0</v>
      </c>
      <c r="BV154" s="78">
        <f>A126242098X_Latest</f>
        <v>0</v>
      </c>
      <c r="BW154" s="78">
        <f>A126241810X_Latest</f>
        <v>0</v>
      </c>
      <c r="BX154" s="78">
        <f>A126238282W_Latest</f>
        <v>0.14699999999999999</v>
      </c>
      <c r="BY154" s="78">
        <f>A126238714R_Latest</f>
        <v>0.14699999999999999</v>
      </c>
      <c r="BZ154" s="78">
        <f>A126238354W_Latest</f>
        <v>0.14699999999999999</v>
      </c>
      <c r="CA154" s="78">
        <f>A126238858A_Latest</f>
        <v>0</v>
      </c>
      <c r="CB154" s="78">
        <f>A126238426W_Latest</f>
        <v>0</v>
      </c>
      <c r="CC154" s="78">
        <f>A126238570R_Latest</f>
        <v>0</v>
      </c>
      <c r="CD154" s="78">
        <f>A126238210K_Latest</f>
        <v>0</v>
      </c>
      <c r="CE154" s="78">
        <f>A126238930J_Latest</f>
        <v>0</v>
      </c>
      <c r="CF154" s="78">
        <f>A126238642R_Latest</f>
        <v>0</v>
      </c>
      <c r="CG154" s="80"/>
      <c r="CH154" s="80"/>
      <c r="CI154" s="80"/>
      <c r="CJ154" s="80"/>
      <c r="CK154" s="80"/>
      <c r="CL154" s="80"/>
      <c r="CM154" s="80"/>
      <c r="CN154" s="80"/>
      <c r="CO154" s="80"/>
    </row>
    <row r="155" spans="1:93" hidden="1">
      <c r="A155" s="52"/>
      <c r="B155" s="55" t="s">
        <v>4924</v>
      </c>
      <c r="C155" s="65">
        <v>56</v>
      </c>
      <c r="D155" s="78">
        <f>A126237466W_Latest</f>
        <v>31.783999999999999</v>
      </c>
      <c r="E155" s="78">
        <f>A126237898A_Latest</f>
        <v>31.783999999999999</v>
      </c>
      <c r="F155" s="78">
        <f>A126237538W_Latest</f>
        <v>6.0439999999999996</v>
      </c>
      <c r="G155" s="78">
        <f>A126238042K_Latest</f>
        <v>7.5190000000000001</v>
      </c>
      <c r="H155" s="78">
        <f>A126237610C_Latest</f>
        <v>7.45</v>
      </c>
      <c r="I155" s="78">
        <f>A126237754R_Latest</f>
        <v>4.8949999999999996</v>
      </c>
      <c r="J155" s="78">
        <f>A126237394W_Latest</f>
        <v>5.8760000000000003</v>
      </c>
      <c r="K155" s="78">
        <f>A126238114K_Latest</f>
        <v>5.8760000000000003</v>
      </c>
      <c r="L155" s="78">
        <f>A126237826R_Latest</f>
        <v>0</v>
      </c>
      <c r="M155" s="78">
        <f>A126242218F_Latest</f>
        <v>12.51</v>
      </c>
      <c r="N155" s="78">
        <f>A126242650T_Latest</f>
        <v>12.51</v>
      </c>
      <c r="O155" s="78">
        <f>A126242290X_Latest</f>
        <v>3.6269999999999998</v>
      </c>
      <c r="P155" s="78">
        <f>A126242794C_Latest</f>
        <v>3.3109999999999999</v>
      </c>
      <c r="Q155" s="78">
        <f>A126242362X_Latest</f>
        <v>0.98799999999999999</v>
      </c>
      <c r="R155" s="78">
        <f>A126242506X_Latest</f>
        <v>1.032</v>
      </c>
      <c r="S155" s="78">
        <f>A126242146F_Latest</f>
        <v>3.5529999999999999</v>
      </c>
      <c r="T155" s="78">
        <f>A126242866C_Latest</f>
        <v>3.5529999999999999</v>
      </c>
      <c r="U155" s="78">
        <f>A126242578K_Latest</f>
        <v>0</v>
      </c>
      <c r="V155" s="78">
        <f>A126239050C_Latest</f>
        <v>7.899</v>
      </c>
      <c r="W155" s="78">
        <f>A126239482J_Latest</f>
        <v>7.899</v>
      </c>
      <c r="X155" s="78">
        <f>A126239122C_Latest</f>
        <v>0.53700000000000003</v>
      </c>
      <c r="Y155" s="78">
        <f>A126239626J_Latest</f>
        <v>2.2050000000000001</v>
      </c>
      <c r="Z155" s="78">
        <f>A126239194R_Latest</f>
        <v>2.0019999999999998</v>
      </c>
      <c r="AA155" s="78">
        <f>A126239338R_Latest</f>
        <v>1.9730000000000001</v>
      </c>
      <c r="AB155" s="78">
        <f>A126238978V_Latest</f>
        <v>1.1819999999999999</v>
      </c>
      <c r="AC155" s="78">
        <f>A126239698V_Latest</f>
        <v>1.1819999999999999</v>
      </c>
      <c r="AD155" s="78">
        <f>A126239410W_Latest</f>
        <v>0</v>
      </c>
      <c r="AE155" s="78">
        <f>A126243010L_Latest</f>
        <v>4.9640000000000004</v>
      </c>
      <c r="AF155" s="78">
        <f>A126243442T_Latest</f>
        <v>4.9640000000000004</v>
      </c>
      <c r="AG155" s="78">
        <f>A126243082X_Latest</f>
        <v>1.3919999999999999</v>
      </c>
      <c r="AH155" s="78">
        <f>A126243586C_Latest</f>
        <v>0.95899999999999996</v>
      </c>
      <c r="AI155" s="78">
        <f>A126243154X_Latest</f>
        <v>2.2770000000000001</v>
      </c>
      <c r="AJ155" s="78">
        <f>A126243298K_Latest</f>
        <v>0.33600000000000002</v>
      </c>
      <c r="AK155" s="78">
        <f>A126242938C_Latest</f>
        <v>0</v>
      </c>
      <c r="AL155" s="78">
        <f>A126243658C_Latest</f>
        <v>0</v>
      </c>
      <c r="AM155" s="78">
        <f>A126243370T_Latest</f>
        <v>0</v>
      </c>
      <c r="AN155" s="78">
        <f>A126243802K_Latest</f>
        <v>1.78</v>
      </c>
      <c r="AO155" s="78">
        <f>A126244234T_Latest</f>
        <v>1.78</v>
      </c>
      <c r="AP155" s="78">
        <f>A126243874W_Latest</f>
        <v>0.16200000000000001</v>
      </c>
      <c r="AQ155" s="78">
        <f>A126244378C_Latest</f>
        <v>0.216</v>
      </c>
      <c r="AR155" s="78">
        <f>A126243946W_Latest</f>
        <v>0.223</v>
      </c>
      <c r="AS155" s="78">
        <f>A126244090T_Latest</f>
        <v>0.753</v>
      </c>
      <c r="AT155" s="78">
        <f>A126243730K_Latest</f>
        <v>0.42399999999999999</v>
      </c>
      <c r="AU155" s="78">
        <f>A126244450K_Latest</f>
        <v>0.42399999999999999</v>
      </c>
      <c r="AV155" s="78">
        <f>A126244162T_Latest</f>
        <v>0</v>
      </c>
      <c r="AW155" s="78">
        <f>A126239842A_Latest</f>
        <v>3.0649999999999999</v>
      </c>
      <c r="AX155" s="78">
        <f>A126240274L_Latest</f>
        <v>3.0649999999999999</v>
      </c>
      <c r="AY155" s="78">
        <f>A126239914A_Latest</f>
        <v>0</v>
      </c>
      <c r="AZ155" s="78">
        <f>A126240418L_Latest</f>
        <v>0.745</v>
      </c>
      <c r="BA155" s="78">
        <f>A126239986L_Latest</f>
        <v>1.726</v>
      </c>
      <c r="BB155" s="78">
        <f>A126240130A_Latest</f>
        <v>0.31</v>
      </c>
      <c r="BC155" s="78">
        <f>A126239770A_Latest</f>
        <v>0.28399999999999997</v>
      </c>
      <c r="BD155" s="78">
        <f>A126240490F_Latest</f>
        <v>0.28399999999999997</v>
      </c>
      <c r="BE155" s="78">
        <f>A126240202A_Latest</f>
        <v>0</v>
      </c>
      <c r="BF155" s="78">
        <f>A126240634F_Latest</f>
        <v>0.60399999999999998</v>
      </c>
      <c r="BG155" s="78">
        <f>A126241066L_Latest</f>
        <v>0.60399999999999998</v>
      </c>
      <c r="BH155" s="78">
        <f>A126240706F_Latest</f>
        <v>0.11600000000000001</v>
      </c>
      <c r="BI155" s="78">
        <f>A126241210V_Latest</f>
        <v>0</v>
      </c>
      <c r="BJ155" s="78">
        <f>A126240778T_Latest</f>
        <v>0.17399999999999999</v>
      </c>
      <c r="BK155" s="78">
        <f>A126240922X_Latest</f>
        <v>7.0999999999999994E-2</v>
      </c>
      <c r="BL155" s="78">
        <f>A126240562F_Latest</f>
        <v>0.24199999999999999</v>
      </c>
      <c r="BM155" s="78">
        <f>A126241282F_Latest</f>
        <v>0.24199999999999999</v>
      </c>
      <c r="BN155" s="78">
        <f>A126240994K_Latest</f>
        <v>0</v>
      </c>
      <c r="BO155" s="78">
        <f>A126241426F_Latest</f>
        <v>0.61399999999999999</v>
      </c>
      <c r="BP155" s="78">
        <f>A126241858K_Latest</f>
        <v>0.61399999999999999</v>
      </c>
      <c r="BQ155" s="78">
        <f>A126241498T_Latest</f>
        <v>0.21</v>
      </c>
      <c r="BR155" s="78">
        <f>A126242002V_Latest</f>
        <v>8.4000000000000005E-2</v>
      </c>
      <c r="BS155" s="78">
        <f>A126241570X_Latest</f>
        <v>6.0999999999999999E-2</v>
      </c>
      <c r="BT155" s="78">
        <f>A126241714X_Latest</f>
        <v>6.9000000000000006E-2</v>
      </c>
      <c r="BU155" s="78">
        <f>A126241354F_Latest</f>
        <v>0.191</v>
      </c>
      <c r="BV155" s="78">
        <f>A126242074F_Latest</f>
        <v>0.191</v>
      </c>
      <c r="BW155" s="78">
        <f>A126241786K_Latest</f>
        <v>0</v>
      </c>
      <c r="BX155" s="78">
        <f>A126238258W_Latest</f>
        <v>0.34899999999999998</v>
      </c>
      <c r="BY155" s="78">
        <f>A126238690J_Latest</f>
        <v>0.34899999999999998</v>
      </c>
      <c r="BZ155" s="78">
        <f>A126238330C_Latest</f>
        <v>0</v>
      </c>
      <c r="CA155" s="78">
        <f>A126238834J_Latest</f>
        <v>0</v>
      </c>
      <c r="CB155" s="78">
        <f>A126238402C_Latest</f>
        <v>0</v>
      </c>
      <c r="CC155" s="78">
        <f>A126238546R_Latest</f>
        <v>0.34899999999999998</v>
      </c>
      <c r="CD155" s="78">
        <f>A126238186W_Latest</f>
        <v>0</v>
      </c>
      <c r="CE155" s="78">
        <f>A126238906J_Latest</f>
        <v>0</v>
      </c>
      <c r="CF155" s="78">
        <f>A126238618R_Latest</f>
        <v>0</v>
      </c>
      <c r="CG155" s="78"/>
      <c r="CH155" s="78"/>
      <c r="CI155" s="78"/>
      <c r="CJ155" s="78"/>
      <c r="CK155" s="78"/>
      <c r="CL155" s="78"/>
      <c r="CM155" s="78"/>
      <c r="CN155" s="78"/>
      <c r="CO155" s="78"/>
    </row>
    <row r="156" spans="1:93" hidden="1">
      <c r="A156" s="52"/>
      <c r="B156" s="52" t="s">
        <v>4925</v>
      </c>
      <c r="C156" s="65">
        <v>57</v>
      </c>
      <c r="D156" s="78">
        <f>A126237494F_Latest</f>
        <v>45.963000000000001</v>
      </c>
      <c r="E156" s="78">
        <f>A126237926X_Latest</f>
        <v>43.825000000000003</v>
      </c>
      <c r="F156" s="78">
        <f>A126237566F_Latest</f>
        <v>24.725999999999999</v>
      </c>
      <c r="G156" s="78">
        <f>A126238070V_Latest</f>
        <v>6.92</v>
      </c>
      <c r="H156" s="78">
        <f>A126237638F_Latest</f>
        <v>4.8390000000000004</v>
      </c>
      <c r="I156" s="78">
        <f>A126237782X_Latest</f>
        <v>4.0780000000000003</v>
      </c>
      <c r="J156" s="78">
        <f>A126237422V_Latest</f>
        <v>5.4020000000000001</v>
      </c>
      <c r="K156" s="78">
        <f>A126238142V_Latest</f>
        <v>3.2629999999999999</v>
      </c>
      <c r="L156" s="78">
        <f>A126237854X_Latest</f>
        <v>2.1389999999999998</v>
      </c>
      <c r="M156" s="78">
        <f>A126242246R_Latest</f>
        <v>14.318</v>
      </c>
      <c r="N156" s="78">
        <f>A126242678V_Latest</f>
        <v>13.291</v>
      </c>
      <c r="O156" s="78">
        <f>A126242318R_Latest</f>
        <v>7.0940000000000003</v>
      </c>
      <c r="P156" s="78">
        <f>A126242822A_Latest</f>
        <v>2.7410000000000001</v>
      </c>
      <c r="Q156" s="78">
        <f>A126242390J_Latest</f>
        <v>2.569</v>
      </c>
      <c r="R156" s="78">
        <f>A126242534J_Latest</f>
        <v>0.48499999999999999</v>
      </c>
      <c r="S156" s="78">
        <f>A126242174R_Latest</f>
        <v>1.4279999999999999</v>
      </c>
      <c r="T156" s="78">
        <f>A126242894L_Latest</f>
        <v>0.40200000000000002</v>
      </c>
      <c r="U156" s="78">
        <f>A126242606J_Latest</f>
        <v>1.0269999999999999</v>
      </c>
      <c r="V156" s="78">
        <f>A126239078F_Latest</f>
        <v>13.23</v>
      </c>
      <c r="W156" s="78">
        <f>A126239510F_Latest</f>
        <v>12.563000000000001</v>
      </c>
      <c r="X156" s="78">
        <f>A126239150L_Latest</f>
        <v>5.9039999999999999</v>
      </c>
      <c r="Y156" s="78">
        <f>A126239654T_Latest</f>
        <v>2.089</v>
      </c>
      <c r="Z156" s="78">
        <f>A126239222L_Latest</f>
        <v>0.438</v>
      </c>
      <c r="AA156" s="78">
        <f>A126239366X_Latest</f>
        <v>2.649</v>
      </c>
      <c r="AB156" s="78">
        <f>A126239006V_Latest</f>
        <v>2.149</v>
      </c>
      <c r="AC156" s="78">
        <f>A126239726T_Latest</f>
        <v>1.4830000000000001</v>
      </c>
      <c r="AD156" s="78">
        <f>A126239438X_Latest</f>
        <v>0.66600000000000004</v>
      </c>
      <c r="AE156" s="78">
        <f>A126243038R_Latest</f>
        <v>8.6349999999999998</v>
      </c>
      <c r="AF156" s="78">
        <f>A126243470A_Latest</f>
        <v>8.6349999999999998</v>
      </c>
      <c r="AG156" s="78">
        <f>A126243110W_Latest</f>
        <v>5.6680000000000001</v>
      </c>
      <c r="AH156" s="78">
        <f>A126243614A_Latest</f>
        <v>1.51</v>
      </c>
      <c r="AI156" s="78">
        <f>A126243182J_Latest</f>
        <v>0</v>
      </c>
      <c r="AJ156" s="78">
        <f>A126243326J_Latest</f>
        <v>0.46600000000000003</v>
      </c>
      <c r="AK156" s="78">
        <f>A126242966L_Latest</f>
        <v>0.99099999999999999</v>
      </c>
      <c r="AL156" s="78">
        <f>A126243686L_Latest</f>
        <v>0.99099999999999999</v>
      </c>
      <c r="AM156" s="78">
        <f>A126243398V_Latest</f>
        <v>0</v>
      </c>
      <c r="AN156" s="78">
        <f>A126243830V_Latest</f>
        <v>2.7679999999999998</v>
      </c>
      <c r="AO156" s="78">
        <f>A126244262A_Latest</f>
        <v>2.7679999999999998</v>
      </c>
      <c r="AP156" s="78">
        <f>A126243902V_Latest</f>
        <v>1.387</v>
      </c>
      <c r="AQ156" s="78">
        <f>A126244406A_Latest</f>
        <v>0</v>
      </c>
      <c r="AR156" s="78">
        <f>A126243974F_Latest</f>
        <v>0.75800000000000001</v>
      </c>
      <c r="AS156" s="78">
        <f>A126244118J_Latest</f>
        <v>0.41399999999999998</v>
      </c>
      <c r="AT156" s="78">
        <f>A126243758L_Latest</f>
        <v>0.20899999999999999</v>
      </c>
      <c r="AU156" s="78">
        <f>A126244478L_Latest</f>
        <v>0.20899999999999999</v>
      </c>
      <c r="AV156" s="78">
        <f>A126244190A_Latest</f>
        <v>0</v>
      </c>
      <c r="AW156" s="78">
        <f>A126239870K_Latest</f>
        <v>5.5839999999999996</v>
      </c>
      <c r="AX156" s="78">
        <f>A126240302K_Latest</f>
        <v>5.1379999999999999</v>
      </c>
      <c r="AY156" s="78">
        <f>A126239942K_Latest</f>
        <v>3.964</v>
      </c>
      <c r="AZ156" s="78">
        <f>A126240446W_Latest</f>
        <v>0.30599999999999999</v>
      </c>
      <c r="BA156" s="78">
        <f>A126240014T_Latest</f>
        <v>0.86799999999999999</v>
      </c>
      <c r="BB156" s="78">
        <f>A126240158C_Latest</f>
        <v>0</v>
      </c>
      <c r="BC156" s="78">
        <f>A126239798C_Latest</f>
        <v>0.44600000000000001</v>
      </c>
      <c r="BD156" s="78">
        <f>A126240518W_Latest</f>
        <v>0</v>
      </c>
      <c r="BE156" s="78">
        <f>A126240230K_Latest</f>
        <v>0.44600000000000001</v>
      </c>
      <c r="BF156" s="78">
        <f>A126240662R_Latest</f>
        <v>0.75800000000000001</v>
      </c>
      <c r="BG156" s="78">
        <f>A126241094W_Latest</f>
        <v>0.75800000000000001</v>
      </c>
      <c r="BH156" s="78">
        <f>A126240734R_Latest</f>
        <v>0.46</v>
      </c>
      <c r="BI156" s="78">
        <f>A126241238W_Latest</f>
        <v>0.11899999999999999</v>
      </c>
      <c r="BJ156" s="78">
        <f>A126240806R_Latest</f>
        <v>0</v>
      </c>
      <c r="BK156" s="78">
        <f>A126240950J_Latest</f>
        <v>0</v>
      </c>
      <c r="BL156" s="78">
        <f>A126240590R_Latest</f>
        <v>0.17899999999999999</v>
      </c>
      <c r="BM156" s="78">
        <f>A126241310C_Latest</f>
        <v>0.17899999999999999</v>
      </c>
      <c r="BN156" s="78">
        <f>A126241022K_Latest</f>
        <v>0</v>
      </c>
      <c r="BO156" s="78">
        <f>A126241454R_Latest</f>
        <v>0.42299999999999999</v>
      </c>
      <c r="BP156" s="78">
        <f>A126241886V_Latest</f>
        <v>0.42299999999999999</v>
      </c>
      <c r="BQ156" s="78">
        <f>A126241526R_Latest</f>
        <v>0</v>
      </c>
      <c r="BR156" s="78">
        <f>A126242030C_Latest</f>
        <v>0.155</v>
      </c>
      <c r="BS156" s="78">
        <f>A126241598A_Latest</f>
        <v>0.20499999999999999</v>
      </c>
      <c r="BT156" s="78">
        <f>A126241742J_Latest</f>
        <v>6.4000000000000001E-2</v>
      </c>
      <c r="BU156" s="78">
        <f>A126241382R_Latest</f>
        <v>0</v>
      </c>
      <c r="BV156" s="78">
        <f>A126242102C_Latest</f>
        <v>0</v>
      </c>
      <c r="BW156" s="78">
        <f>A126241814J_Latest</f>
        <v>0</v>
      </c>
      <c r="BX156" s="78">
        <f>A126238286F_Latest</f>
        <v>0.248</v>
      </c>
      <c r="BY156" s="78">
        <f>A126238718X_Latest</f>
        <v>0.248</v>
      </c>
      <c r="BZ156" s="78">
        <f>A126238358F_Latest</f>
        <v>0.248</v>
      </c>
      <c r="CA156" s="78">
        <f>A126238862T_Latest</f>
        <v>0</v>
      </c>
      <c r="CB156" s="78">
        <f>A126238430L_Latest</f>
        <v>0</v>
      </c>
      <c r="CC156" s="78">
        <f>A126238574X_Latest</f>
        <v>0</v>
      </c>
      <c r="CD156" s="78">
        <f>A126238214V_Latest</f>
        <v>0</v>
      </c>
      <c r="CE156" s="78">
        <f>A126238934T_Latest</f>
        <v>0</v>
      </c>
      <c r="CF156" s="78">
        <f>A126238646X_Latest</f>
        <v>0</v>
      </c>
      <c r="CG156" s="78"/>
      <c r="CH156" s="78"/>
      <c r="CI156" s="78"/>
      <c r="CJ156" s="78"/>
      <c r="CK156" s="78"/>
      <c r="CL156" s="78"/>
      <c r="CM156" s="78"/>
      <c r="CN156" s="78"/>
      <c r="CO156" s="78"/>
    </row>
    <row r="157" spans="1:93" hidden="1">
      <c r="A157" s="58" t="s">
        <v>4926</v>
      </c>
      <c r="B157" s="59"/>
      <c r="C157" s="65">
        <v>58</v>
      </c>
      <c r="D157" s="78">
        <f>A126237498R_Latest</f>
        <v>364.19900000000001</v>
      </c>
      <c r="E157" s="78">
        <f>A126237930R_Latest</f>
        <v>357.90100000000001</v>
      </c>
      <c r="F157" s="78">
        <f>A126237570W_Latest</f>
        <v>119.938</v>
      </c>
      <c r="G157" s="78">
        <f>A126238074C_Latest</f>
        <v>73.58</v>
      </c>
      <c r="H157" s="78">
        <f>A126237642W_Latest</f>
        <v>63.249000000000002</v>
      </c>
      <c r="I157" s="78">
        <f>A126237786J_Latest</f>
        <v>57.804000000000002</v>
      </c>
      <c r="J157" s="78">
        <f>A126237426C_Latest</f>
        <v>49.628999999999998</v>
      </c>
      <c r="K157" s="78">
        <f>A126238146C_Latest</f>
        <v>43.33</v>
      </c>
      <c r="L157" s="78">
        <f>A126237858J_Latest</f>
        <v>6.2990000000000004</v>
      </c>
      <c r="M157" s="78">
        <f>A126242250F_Latest</f>
        <v>106.776</v>
      </c>
      <c r="N157" s="78">
        <f>A126242682K_Latest</f>
        <v>105.19799999999999</v>
      </c>
      <c r="O157" s="78">
        <f>A126242322F_Latest</f>
        <v>36.872</v>
      </c>
      <c r="P157" s="78">
        <f>A126242826K_Latest</f>
        <v>18.945</v>
      </c>
      <c r="Q157" s="78">
        <f>A126242394T_Latest</f>
        <v>14.385</v>
      </c>
      <c r="R157" s="78">
        <f>A126242538T_Latest</f>
        <v>17.739999999999998</v>
      </c>
      <c r="S157" s="78">
        <f>A126242178X_Latest</f>
        <v>18.834</v>
      </c>
      <c r="T157" s="78">
        <f>A126242898W_Latest</f>
        <v>17.256</v>
      </c>
      <c r="U157" s="78">
        <f>A126242610X_Latest</f>
        <v>1.577</v>
      </c>
      <c r="V157" s="78">
        <f>A126239082W_Latest</f>
        <v>100.755</v>
      </c>
      <c r="W157" s="78">
        <f>A126239514R_Latest</f>
        <v>98.13</v>
      </c>
      <c r="X157" s="78">
        <f>A126239154W_Latest</f>
        <v>32.200000000000003</v>
      </c>
      <c r="Y157" s="78">
        <f>A126239658A_Latest</f>
        <v>21.663</v>
      </c>
      <c r="Z157" s="78">
        <f>A126239226W_Latest</f>
        <v>19.707000000000001</v>
      </c>
      <c r="AA157" s="78">
        <f>A126239370R_Latest</f>
        <v>15.382</v>
      </c>
      <c r="AB157" s="78">
        <f>A126239010K_Latest</f>
        <v>11.804</v>
      </c>
      <c r="AC157" s="78">
        <f>A126239730J_Latest</f>
        <v>9.1780000000000008</v>
      </c>
      <c r="AD157" s="78">
        <f>A126239442R_Latest</f>
        <v>2.6259999999999999</v>
      </c>
      <c r="AE157" s="78">
        <f>A126243042F_Latest</f>
        <v>75.498999999999995</v>
      </c>
      <c r="AF157" s="78">
        <f>A126243474K_Latest</f>
        <v>74.747</v>
      </c>
      <c r="AG157" s="78">
        <f>A126243114F_Latest</f>
        <v>25.739000000000001</v>
      </c>
      <c r="AH157" s="78">
        <f>A126243618K_Latest</f>
        <v>16.213999999999999</v>
      </c>
      <c r="AI157" s="78">
        <f>A126243186T_Latest</f>
        <v>13.241</v>
      </c>
      <c r="AJ157" s="78">
        <f>A126243330X_Latest</f>
        <v>11.238</v>
      </c>
      <c r="AK157" s="78">
        <f>A126242970C_Latest</f>
        <v>9.0679999999999996</v>
      </c>
      <c r="AL157" s="78">
        <f>A126243690C_Latest</f>
        <v>8.3149999999999995</v>
      </c>
      <c r="AM157" s="78">
        <f>A126243402X_Latest</f>
        <v>0.752</v>
      </c>
      <c r="AN157" s="78">
        <f>A126243834C_Latest</f>
        <v>28.452999999999999</v>
      </c>
      <c r="AO157" s="78">
        <f>A126244266K_Latest</f>
        <v>28.452999999999999</v>
      </c>
      <c r="AP157" s="78">
        <f>A126243906C_Latest</f>
        <v>10.23</v>
      </c>
      <c r="AQ157" s="78">
        <f>A126244410T_Latest</f>
        <v>4.6920000000000002</v>
      </c>
      <c r="AR157" s="78">
        <f>A126243978R_Latest</f>
        <v>5.585</v>
      </c>
      <c r="AS157" s="78">
        <f>A126244122X_Latest</f>
        <v>5.5540000000000003</v>
      </c>
      <c r="AT157" s="78">
        <f>A126243762C_Latest</f>
        <v>2.3919999999999999</v>
      </c>
      <c r="AU157" s="78">
        <f>A126244482C_Latest</f>
        <v>2.3919999999999999</v>
      </c>
      <c r="AV157" s="78">
        <f>A126244194K_Latest</f>
        <v>0</v>
      </c>
      <c r="AW157" s="78">
        <f>A126239874V_Latest</f>
        <v>37.134999999999998</v>
      </c>
      <c r="AX157" s="78">
        <f>A126240306V_Latest</f>
        <v>36.131999999999998</v>
      </c>
      <c r="AY157" s="78">
        <f>A126239946V_Latest</f>
        <v>10.468999999999999</v>
      </c>
      <c r="AZ157" s="78">
        <f>A126240450L_Latest</f>
        <v>8.5030000000000001</v>
      </c>
      <c r="BA157" s="78">
        <f>A126240018A_Latest</f>
        <v>7.7489999999999997</v>
      </c>
      <c r="BB157" s="78">
        <f>A126240162V_Latest</f>
        <v>5.508</v>
      </c>
      <c r="BC157" s="78">
        <f>A126239802J_Latest</f>
        <v>4.907</v>
      </c>
      <c r="BD157" s="78">
        <f>A126240522L_Latest</f>
        <v>3.903</v>
      </c>
      <c r="BE157" s="78">
        <f>A126240234V_Latest</f>
        <v>1.0029999999999999</v>
      </c>
      <c r="BF157" s="78">
        <f>A126240666X_Latest</f>
        <v>6.6840000000000002</v>
      </c>
      <c r="BG157" s="78">
        <f>A126241098F_Latest</f>
        <v>6.6159999999999997</v>
      </c>
      <c r="BH157" s="78">
        <f>A126240738X_Latest</f>
        <v>1.837</v>
      </c>
      <c r="BI157" s="78">
        <f>A126241242L_Latest</f>
        <v>1.379</v>
      </c>
      <c r="BJ157" s="78">
        <f>A126240810F_Latest</f>
        <v>1.2190000000000001</v>
      </c>
      <c r="BK157" s="78">
        <f>A126240954T_Latest</f>
        <v>0.90500000000000003</v>
      </c>
      <c r="BL157" s="78">
        <f>A126240594X_Latest</f>
        <v>1.343</v>
      </c>
      <c r="BM157" s="78">
        <f>A126241314L_Latest</f>
        <v>1.276</v>
      </c>
      <c r="BN157" s="78">
        <f>A126241026V_Latest</f>
        <v>6.7000000000000004E-2</v>
      </c>
      <c r="BO157" s="78">
        <f>A126241458X_Latest</f>
        <v>3.7069999999999999</v>
      </c>
      <c r="BP157" s="78">
        <f>A126241890K_Latest</f>
        <v>3.5310000000000001</v>
      </c>
      <c r="BQ157" s="78">
        <f>A126241530F_Latest</f>
        <v>1.028</v>
      </c>
      <c r="BR157" s="78">
        <f>A126242034L_Latest</f>
        <v>0.85799999999999998</v>
      </c>
      <c r="BS157" s="78">
        <f>A126241602F_Latest</f>
        <v>0.53500000000000003</v>
      </c>
      <c r="BT157" s="78">
        <f>A126241746T_Latest</f>
        <v>0.41</v>
      </c>
      <c r="BU157" s="78">
        <f>A126241386X_Latest</f>
        <v>0.875</v>
      </c>
      <c r="BV157" s="78">
        <f>A126242106L_Latest</f>
        <v>0.69899999999999995</v>
      </c>
      <c r="BW157" s="78">
        <f>A126241818T_Latest</f>
        <v>0.17599999999999999</v>
      </c>
      <c r="BX157" s="78">
        <f>A126238290W_Latest</f>
        <v>5.19</v>
      </c>
      <c r="BY157" s="78">
        <f>A126238722R_Latest</f>
        <v>5.093</v>
      </c>
      <c r="BZ157" s="78">
        <f>A126238362W_Latest</f>
        <v>1.5640000000000001</v>
      </c>
      <c r="CA157" s="78">
        <f>A126238866A_Latest</f>
        <v>1.325</v>
      </c>
      <c r="CB157" s="78">
        <f>A126238434W_Latest</f>
        <v>0.82699999999999996</v>
      </c>
      <c r="CC157" s="78">
        <f>A126238578J_Latest</f>
        <v>1.0669999999999999</v>
      </c>
      <c r="CD157" s="78">
        <f>A126238218C_Latest</f>
        <v>0.40600000000000003</v>
      </c>
      <c r="CE157" s="78">
        <f>A126238938A_Latest</f>
        <v>0.309</v>
      </c>
      <c r="CF157" s="78">
        <f>A126238650R_Latest</f>
        <v>9.7000000000000003E-2</v>
      </c>
      <c r="CG157" s="78"/>
      <c r="CH157" s="78"/>
      <c r="CI157" s="78"/>
      <c r="CJ157" s="78"/>
      <c r="CK157" s="78"/>
      <c r="CL157" s="78"/>
      <c r="CM157" s="78"/>
      <c r="CN157" s="78"/>
      <c r="CO157" s="78"/>
    </row>
    <row r="158" spans="1:93" hidden="1">
      <c r="A158" s="82"/>
      <c r="B158" s="83"/>
      <c r="C158" s="83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</row>
    <row r="159" spans="1:93" hidden="1">
      <c r="A159" s="82"/>
      <c r="B159" s="83"/>
      <c r="C159" s="83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</row>
    <row r="160" spans="1:93" ht="15" hidden="1" customHeight="1"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</row>
    <row r="161" spans="1:103" hidden="1">
      <c r="A161" s="64"/>
      <c r="B161" s="62"/>
      <c r="C161" s="62"/>
      <c r="D161" s="66">
        <v>1</v>
      </c>
      <c r="E161" s="66">
        <v>2</v>
      </c>
      <c r="F161" s="66">
        <v>3</v>
      </c>
      <c r="G161" s="66">
        <v>4</v>
      </c>
      <c r="H161" s="66">
        <v>5</v>
      </c>
      <c r="I161" s="66">
        <v>6</v>
      </c>
      <c r="J161" s="66">
        <v>7</v>
      </c>
      <c r="K161" s="66">
        <v>8</v>
      </c>
      <c r="L161" s="66">
        <v>9</v>
      </c>
      <c r="M161" s="66">
        <v>10</v>
      </c>
      <c r="N161" s="66">
        <v>11</v>
      </c>
      <c r="O161" s="66">
        <v>12</v>
      </c>
      <c r="P161" s="66">
        <v>13</v>
      </c>
      <c r="Q161" s="66">
        <v>14</v>
      </c>
      <c r="R161" s="66">
        <v>15</v>
      </c>
      <c r="S161" s="66">
        <v>16</v>
      </c>
      <c r="T161" s="66">
        <v>17</v>
      </c>
      <c r="U161" s="66">
        <v>18</v>
      </c>
      <c r="V161" s="66">
        <v>19</v>
      </c>
      <c r="W161" s="66">
        <v>20</v>
      </c>
      <c r="X161" s="66">
        <v>21</v>
      </c>
      <c r="Y161" s="66">
        <v>22</v>
      </c>
      <c r="Z161" s="66">
        <v>23</v>
      </c>
      <c r="AA161" s="66">
        <v>24</v>
      </c>
      <c r="AB161" s="66">
        <v>25</v>
      </c>
      <c r="AC161" s="66">
        <v>26</v>
      </c>
      <c r="AD161" s="66">
        <v>27</v>
      </c>
      <c r="AE161" s="66">
        <v>28</v>
      </c>
      <c r="AF161" s="66">
        <v>29</v>
      </c>
      <c r="AG161" s="66">
        <v>30</v>
      </c>
      <c r="AH161" s="66">
        <v>31</v>
      </c>
      <c r="AI161" s="66">
        <v>32</v>
      </c>
      <c r="AJ161" s="66">
        <v>33</v>
      </c>
      <c r="AK161" s="66">
        <v>34</v>
      </c>
      <c r="AL161" s="66">
        <v>35</v>
      </c>
      <c r="AM161" s="66">
        <v>36</v>
      </c>
      <c r="AN161" s="66">
        <v>37</v>
      </c>
      <c r="AO161" s="66">
        <v>38</v>
      </c>
      <c r="AP161" s="66">
        <v>39</v>
      </c>
      <c r="AQ161" s="66">
        <v>40</v>
      </c>
      <c r="AR161" s="66">
        <v>41</v>
      </c>
      <c r="AS161" s="66">
        <v>42</v>
      </c>
      <c r="AT161" s="66">
        <v>43</v>
      </c>
      <c r="AU161" s="66">
        <v>44</v>
      </c>
      <c r="AV161" s="66">
        <v>45</v>
      </c>
      <c r="AW161" s="66">
        <v>46</v>
      </c>
      <c r="AX161" s="66">
        <v>47</v>
      </c>
      <c r="AY161" s="66">
        <v>48</v>
      </c>
      <c r="AZ161" s="66">
        <v>49</v>
      </c>
      <c r="BA161" s="66">
        <v>50</v>
      </c>
      <c r="BB161" s="66">
        <v>51</v>
      </c>
      <c r="BC161" s="66">
        <v>52</v>
      </c>
      <c r="BD161" s="66">
        <v>53</v>
      </c>
      <c r="BE161" s="66">
        <v>54</v>
      </c>
      <c r="BF161" s="66">
        <v>55</v>
      </c>
      <c r="BG161" s="66">
        <v>56</v>
      </c>
      <c r="BH161" s="66">
        <v>57</v>
      </c>
      <c r="BI161" s="66">
        <v>58</v>
      </c>
      <c r="BJ161" s="66">
        <v>59</v>
      </c>
      <c r="BK161" s="66">
        <v>60</v>
      </c>
      <c r="BL161" s="66">
        <v>61</v>
      </c>
      <c r="BM161" s="66">
        <v>62</v>
      </c>
      <c r="BN161" s="66">
        <v>63</v>
      </c>
      <c r="BO161" s="66">
        <v>64</v>
      </c>
      <c r="BP161" s="66">
        <v>65</v>
      </c>
      <c r="BQ161" s="66">
        <v>66</v>
      </c>
      <c r="BR161" s="66">
        <v>67</v>
      </c>
      <c r="BS161" s="66">
        <v>68</v>
      </c>
      <c r="BT161" s="66">
        <v>69</v>
      </c>
      <c r="BU161" s="66">
        <v>70</v>
      </c>
      <c r="BV161" s="66">
        <v>71</v>
      </c>
      <c r="BW161" s="66">
        <v>72</v>
      </c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</row>
    <row r="162" spans="1:103" ht="15" hidden="1" customHeight="1">
      <c r="A162" s="37"/>
      <c r="B162" s="37"/>
      <c r="C162" s="37"/>
      <c r="D162" s="68" t="s">
        <v>4895</v>
      </c>
      <c r="E162" s="68"/>
      <c r="F162" s="68"/>
      <c r="G162" s="68"/>
      <c r="H162" s="68"/>
      <c r="I162" s="68"/>
      <c r="J162" s="68"/>
      <c r="K162" s="68"/>
      <c r="L162" s="68" t="s">
        <v>4937</v>
      </c>
      <c r="M162" s="68"/>
      <c r="N162" s="68"/>
      <c r="O162" s="68"/>
      <c r="P162" s="68"/>
      <c r="Q162" s="68"/>
      <c r="R162" s="68"/>
      <c r="S162" s="68"/>
      <c r="T162" s="68" t="s">
        <v>4938</v>
      </c>
      <c r="U162" s="68"/>
      <c r="V162" s="68"/>
      <c r="W162" s="68"/>
      <c r="X162" s="68"/>
      <c r="Y162" s="68"/>
      <c r="Z162" s="68"/>
      <c r="AA162" s="68"/>
      <c r="AB162" s="68" t="s">
        <v>4939</v>
      </c>
      <c r="AC162" s="68"/>
      <c r="AD162" s="68"/>
      <c r="AE162" s="68"/>
      <c r="AF162" s="68"/>
      <c r="AG162" s="68"/>
      <c r="AH162" s="42"/>
      <c r="AI162" s="42"/>
      <c r="AJ162" s="42" t="s">
        <v>4940</v>
      </c>
      <c r="AK162" s="42"/>
      <c r="AR162" t="s">
        <v>4941</v>
      </c>
      <c r="AZ162" t="s">
        <v>4942</v>
      </c>
      <c r="BH162" t="s">
        <v>4943</v>
      </c>
      <c r="BP162" t="s">
        <v>4944</v>
      </c>
    </row>
    <row r="163" spans="1:103" ht="15" hidden="1" customHeight="1">
      <c r="A163" s="37"/>
      <c r="B163" s="37"/>
      <c r="C163" s="37"/>
      <c r="D163" s="93" t="s">
        <v>4946</v>
      </c>
      <c r="E163" s="93"/>
      <c r="F163" s="93"/>
      <c r="G163" s="94"/>
      <c r="H163" s="94" t="s">
        <v>4947</v>
      </c>
      <c r="I163" s="94"/>
      <c r="J163" s="94"/>
      <c r="K163" s="94" t="s">
        <v>4948</v>
      </c>
      <c r="L163" s="93" t="s">
        <v>4946</v>
      </c>
      <c r="M163" s="93"/>
      <c r="N163" s="93"/>
      <c r="O163" s="94"/>
      <c r="P163" s="94" t="s">
        <v>4947</v>
      </c>
      <c r="Q163" s="94"/>
      <c r="R163" s="94"/>
      <c r="S163" s="94" t="s">
        <v>4948</v>
      </c>
      <c r="T163" s="93" t="s">
        <v>4946</v>
      </c>
      <c r="U163" s="93"/>
      <c r="V163" s="93"/>
      <c r="W163" s="94"/>
      <c r="X163" s="94" t="s">
        <v>4947</v>
      </c>
      <c r="Y163" s="94"/>
      <c r="Z163" s="94"/>
      <c r="AA163" s="94" t="s">
        <v>4948</v>
      </c>
      <c r="AB163" s="93" t="s">
        <v>4946</v>
      </c>
      <c r="AC163" s="93"/>
      <c r="AD163" s="93"/>
      <c r="AE163" s="94"/>
      <c r="AF163" s="94" t="s">
        <v>4947</v>
      </c>
      <c r="AG163" s="94"/>
      <c r="AH163" s="94"/>
      <c r="AI163" s="94" t="s">
        <v>4948</v>
      </c>
      <c r="AJ163" s="93" t="s">
        <v>4946</v>
      </c>
      <c r="AK163" s="93"/>
      <c r="AL163" s="93"/>
      <c r="AM163" s="94"/>
      <c r="AN163" s="94" t="s">
        <v>4947</v>
      </c>
      <c r="AO163" s="94"/>
      <c r="AP163" s="94"/>
      <c r="AQ163" s="94" t="s">
        <v>4948</v>
      </c>
      <c r="AR163" s="93" t="s">
        <v>4946</v>
      </c>
      <c r="AS163" s="93"/>
      <c r="AT163" s="93"/>
      <c r="AU163" s="94"/>
      <c r="AV163" s="94" t="s">
        <v>4947</v>
      </c>
      <c r="AW163" s="94"/>
      <c r="AX163" s="94"/>
      <c r="AY163" s="94" t="s">
        <v>4948</v>
      </c>
      <c r="AZ163" s="93" t="s">
        <v>4946</v>
      </c>
      <c r="BA163" s="93"/>
      <c r="BB163" s="93"/>
      <c r="BC163" s="94"/>
      <c r="BD163" s="94" t="s">
        <v>4947</v>
      </c>
      <c r="BE163" s="94"/>
      <c r="BF163" s="94"/>
      <c r="BG163" s="94" t="s">
        <v>4948</v>
      </c>
      <c r="BH163" s="93" t="s">
        <v>4946</v>
      </c>
      <c r="BI163" s="93"/>
      <c r="BJ163" s="93"/>
      <c r="BK163" s="94"/>
      <c r="BL163" s="94" t="s">
        <v>4947</v>
      </c>
      <c r="BM163" s="94"/>
      <c r="BN163" s="94"/>
      <c r="BO163" s="94" t="s">
        <v>4948</v>
      </c>
      <c r="BP163" s="93" t="s">
        <v>4946</v>
      </c>
      <c r="BQ163" s="93"/>
      <c r="BR163" s="93"/>
      <c r="BS163" s="94"/>
      <c r="BT163" s="94" t="s">
        <v>4947</v>
      </c>
      <c r="BU163" s="94"/>
      <c r="BV163" s="94"/>
      <c r="BW163" s="94" t="s">
        <v>4948</v>
      </c>
      <c r="BX163" s="69"/>
      <c r="BY163" s="69"/>
      <c r="BZ163" s="70"/>
      <c r="CA163" s="71"/>
      <c r="CB163" s="72"/>
      <c r="CC163" s="72"/>
      <c r="CD163" s="72"/>
      <c r="CE163" s="72"/>
      <c r="CF163" s="74"/>
      <c r="CG163" s="69"/>
      <c r="CH163" s="69"/>
      <c r="CI163" s="69"/>
      <c r="CJ163" s="70"/>
      <c r="CK163" s="71"/>
      <c r="CL163" s="72"/>
      <c r="CM163" s="72"/>
      <c r="CN163" s="72"/>
      <c r="CO163" s="72"/>
      <c r="CP163" s="94"/>
      <c r="CQ163" s="95"/>
      <c r="CR163" s="95"/>
      <c r="CS163" s="95"/>
      <c r="CT163" s="91"/>
      <c r="CU163" s="90"/>
      <c r="CV163" s="92"/>
      <c r="CW163" s="92"/>
      <c r="CX163" s="92"/>
      <c r="CY163" s="92"/>
    </row>
    <row r="164" spans="1:103" ht="56.25" hidden="1">
      <c r="A164" s="37"/>
      <c r="B164" s="37"/>
      <c r="C164" s="37"/>
      <c r="D164" s="43" t="s">
        <v>4949</v>
      </c>
      <c r="E164" s="43" t="s">
        <v>4950</v>
      </c>
      <c r="F164" s="73" t="s">
        <v>4951</v>
      </c>
      <c r="G164" s="43" t="s">
        <v>4926</v>
      </c>
      <c r="H164" s="43" t="s">
        <v>4952</v>
      </c>
      <c r="I164" s="73" t="s">
        <v>4953</v>
      </c>
      <c r="J164" s="43" t="s">
        <v>4926</v>
      </c>
      <c r="K164" s="94"/>
      <c r="L164" s="43" t="s">
        <v>4949</v>
      </c>
      <c r="M164" s="43" t="s">
        <v>4950</v>
      </c>
      <c r="N164" s="73" t="s">
        <v>4951</v>
      </c>
      <c r="O164" s="43" t="s">
        <v>4926</v>
      </c>
      <c r="P164" s="43" t="s">
        <v>4952</v>
      </c>
      <c r="Q164" s="73" t="s">
        <v>4953</v>
      </c>
      <c r="R164" s="43" t="s">
        <v>4926</v>
      </c>
      <c r="S164" s="94"/>
      <c r="T164" s="43" t="s">
        <v>4949</v>
      </c>
      <c r="U164" s="43" t="s">
        <v>4950</v>
      </c>
      <c r="V164" s="73" t="s">
        <v>4951</v>
      </c>
      <c r="W164" s="43" t="s">
        <v>4926</v>
      </c>
      <c r="X164" s="43" t="s">
        <v>4952</v>
      </c>
      <c r="Y164" s="73" t="s">
        <v>4953</v>
      </c>
      <c r="Z164" s="43" t="s">
        <v>4926</v>
      </c>
      <c r="AA164" s="94"/>
      <c r="AB164" s="43" t="s">
        <v>4949</v>
      </c>
      <c r="AC164" s="43" t="s">
        <v>4950</v>
      </c>
      <c r="AD164" s="73" t="s">
        <v>4951</v>
      </c>
      <c r="AE164" s="43" t="s">
        <v>4926</v>
      </c>
      <c r="AF164" s="43" t="s">
        <v>4952</v>
      </c>
      <c r="AG164" s="73" t="s">
        <v>4953</v>
      </c>
      <c r="AH164" s="43" t="s">
        <v>4926</v>
      </c>
      <c r="AI164" s="94"/>
      <c r="AJ164" s="43" t="s">
        <v>4949</v>
      </c>
      <c r="AK164" s="43" t="s">
        <v>4950</v>
      </c>
      <c r="AL164" s="73" t="s">
        <v>4951</v>
      </c>
      <c r="AM164" s="43" t="s">
        <v>4926</v>
      </c>
      <c r="AN164" s="43" t="s">
        <v>4952</v>
      </c>
      <c r="AO164" s="73" t="s">
        <v>4953</v>
      </c>
      <c r="AP164" s="43" t="s">
        <v>4926</v>
      </c>
      <c r="AQ164" s="94"/>
      <c r="AR164" s="43" t="s">
        <v>4949</v>
      </c>
      <c r="AS164" s="43" t="s">
        <v>4950</v>
      </c>
      <c r="AT164" s="73" t="s">
        <v>4951</v>
      </c>
      <c r="AU164" s="43" t="s">
        <v>4926</v>
      </c>
      <c r="AV164" s="43" t="s">
        <v>4952</v>
      </c>
      <c r="AW164" s="73" t="s">
        <v>4953</v>
      </c>
      <c r="AX164" s="43" t="s">
        <v>4926</v>
      </c>
      <c r="AY164" s="94"/>
      <c r="AZ164" s="43" t="s">
        <v>4949</v>
      </c>
      <c r="BA164" s="43" t="s">
        <v>4950</v>
      </c>
      <c r="BB164" s="73" t="s">
        <v>4951</v>
      </c>
      <c r="BC164" s="43" t="s">
        <v>4926</v>
      </c>
      <c r="BD164" s="43" t="s">
        <v>4952</v>
      </c>
      <c r="BE164" s="73" t="s">
        <v>4953</v>
      </c>
      <c r="BF164" s="43" t="s">
        <v>4926</v>
      </c>
      <c r="BG164" s="94"/>
      <c r="BH164" s="43" t="s">
        <v>4949</v>
      </c>
      <c r="BI164" s="43" t="s">
        <v>4950</v>
      </c>
      <c r="BJ164" s="73" t="s">
        <v>4951</v>
      </c>
      <c r="BK164" s="43" t="s">
        <v>4926</v>
      </c>
      <c r="BL164" s="43" t="s">
        <v>4952</v>
      </c>
      <c r="BM164" s="73" t="s">
        <v>4953</v>
      </c>
      <c r="BN164" s="43" t="s">
        <v>4926</v>
      </c>
      <c r="BO164" s="94"/>
      <c r="BP164" s="43" t="s">
        <v>4949</v>
      </c>
      <c r="BQ164" s="43" t="s">
        <v>4950</v>
      </c>
      <c r="BR164" s="73" t="s">
        <v>4951</v>
      </c>
      <c r="BS164" s="43" t="s">
        <v>4926</v>
      </c>
      <c r="BT164" s="43" t="s">
        <v>4952</v>
      </c>
      <c r="BU164" s="73" t="s">
        <v>4953</v>
      </c>
      <c r="BV164" s="43" t="s">
        <v>4926</v>
      </c>
      <c r="BW164" s="94"/>
      <c r="BX164" s="43"/>
      <c r="BY164" s="43"/>
      <c r="BZ164" s="70"/>
      <c r="CA164" s="70"/>
      <c r="CB164" s="72"/>
      <c r="CC164" s="72"/>
      <c r="CD164" s="72"/>
      <c r="CE164" s="72"/>
      <c r="CF164" s="74"/>
      <c r="CG164" s="43"/>
      <c r="CH164" s="43"/>
      <c r="CI164" s="43"/>
      <c r="CJ164" s="70"/>
      <c r="CK164" s="70"/>
      <c r="CL164" s="72"/>
      <c r="CM164" s="72"/>
      <c r="CN164" s="72"/>
      <c r="CO164" s="72"/>
      <c r="CP164" s="94"/>
      <c r="CQ164" s="43"/>
      <c r="CR164" s="43"/>
      <c r="CS164" s="43"/>
      <c r="CT164" s="91"/>
      <c r="CU164" s="91"/>
      <c r="CV164" s="92"/>
      <c r="CW164" s="92"/>
      <c r="CX164" s="92"/>
      <c r="CY164" s="92"/>
    </row>
    <row r="165" spans="1:103" hidden="1">
      <c r="A165" s="37"/>
      <c r="B165" s="37"/>
      <c r="C165" s="37"/>
      <c r="D165" s="47" t="s">
        <v>4906</v>
      </c>
      <c r="E165" s="47" t="s">
        <v>4906</v>
      </c>
      <c r="F165" s="75" t="s">
        <v>4906</v>
      </c>
      <c r="G165" s="47" t="s">
        <v>4906</v>
      </c>
      <c r="H165" s="47" t="s">
        <v>4906</v>
      </c>
      <c r="I165" s="75" t="s">
        <v>4945</v>
      </c>
      <c r="J165" s="47" t="s">
        <v>4906</v>
      </c>
      <c r="K165" s="47" t="s">
        <v>4906</v>
      </c>
      <c r="L165" s="47" t="s">
        <v>4906</v>
      </c>
      <c r="M165" s="47" t="s">
        <v>4906</v>
      </c>
      <c r="N165" s="75" t="s">
        <v>4906</v>
      </c>
      <c r="O165" s="47" t="s">
        <v>4945</v>
      </c>
      <c r="P165" s="47" t="s">
        <v>4906</v>
      </c>
      <c r="Q165" s="75" t="s">
        <v>4906</v>
      </c>
      <c r="R165" s="47" t="s">
        <v>4906</v>
      </c>
      <c r="S165" s="47" t="s">
        <v>4906</v>
      </c>
      <c r="T165" s="47" t="s">
        <v>4906</v>
      </c>
      <c r="U165" s="47" t="s">
        <v>4945</v>
      </c>
      <c r="V165" s="75" t="s">
        <v>4906</v>
      </c>
      <c r="W165" s="47" t="s">
        <v>4906</v>
      </c>
      <c r="X165" s="47" t="s">
        <v>4906</v>
      </c>
      <c r="Y165" s="75" t="s">
        <v>4906</v>
      </c>
      <c r="Z165" s="47" t="s">
        <v>4906</v>
      </c>
      <c r="AA165" s="47" t="s">
        <v>4945</v>
      </c>
      <c r="AB165" s="47" t="s">
        <v>4906</v>
      </c>
      <c r="AC165" s="47" t="s">
        <v>4906</v>
      </c>
      <c r="AD165" s="75" t="s">
        <v>4906</v>
      </c>
      <c r="AE165" s="47" t="s">
        <v>4906</v>
      </c>
      <c r="AF165" s="47" t="s">
        <v>4906</v>
      </c>
      <c r="AG165" s="75" t="s">
        <v>4945</v>
      </c>
      <c r="AH165" s="47" t="s">
        <v>4906</v>
      </c>
      <c r="AI165" s="47" t="s">
        <v>4906</v>
      </c>
      <c r="AJ165" s="47" t="s">
        <v>4906</v>
      </c>
      <c r="AK165" s="47" t="s">
        <v>4906</v>
      </c>
      <c r="AL165" s="75" t="s">
        <v>4906</v>
      </c>
      <c r="AM165" s="47" t="s">
        <v>4945</v>
      </c>
      <c r="AN165" s="47" t="s">
        <v>4906</v>
      </c>
      <c r="AO165" s="75" t="s">
        <v>4906</v>
      </c>
      <c r="AP165" s="47" t="s">
        <v>4906</v>
      </c>
      <c r="AQ165" s="47" t="s">
        <v>4906</v>
      </c>
      <c r="AR165" s="47" t="s">
        <v>4906</v>
      </c>
      <c r="AS165" s="47" t="s">
        <v>4945</v>
      </c>
      <c r="AT165" s="75" t="s">
        <v>4906</v>
      </c>
      <c r="AU165" s="47" t="s">
        <v>4906</v>
      </c>
      <c r="AV165" s="47" t="s">
        <v>4906</v>
      </c>
      <c r="AW165" s="75" t="s">
        <v>4906</v>
      </c>
      <c r="AX165" s="47" t="s">
        <v>4906</v>
      </c>
      <c r="AY165" s="47" t="s">
        <v>4945</v>
      </c>
      <c r="AZ165" s="47" t="s">
        <v>4906</v>
      </c>
      <c r="BA165" s="47" t="s">
        <v>4906</v>
      </c>
      <c r="BB165" s="75" t="s">
        <v>4906</v>
      </c>
      <c r="BC165" s="47" t="s">
        <v>4906</v>
      </c>
      <c r="BD165" s="47" t="s">
        <v>4906</v>
      </c>
      <c r="BE165" s="75" t="s">
        <v>4945</v>
      </c>
      <c r="BJ165" s="75"/>
      <c r="BM165" s="75"/>
      <c r="BR165" s="75"/>
      <c r="BU165" s="75"/>
    </row>
    <row r="166" spans="1:103" hidden="1">
      <c r="A166" s="48" t="s">
        <v>4907</v>
      </c>
      <c r="B166" s="49"/>
      <c r="C166" s="37"/>
      <c r="D166" s="47"/>
      <c r="E166" s="47"/>
      <c r="F166" s="75"/>
      <c r="G166" s="47"/>
      <c r="H166" s="47"/>
      <c r="I166" s="75"/>
      <c r="J166" s="47"/>
      <c r="K166" s="47"/>
      <c r="L166" s="47"/>
      <c r="M166" s="47"/>
      <c r="N166" s="75"/>
      <c r="O166" s="47"/>
      <c r="P166" s="47"/>
      <c r="Q166" s="75"/>
      <c r="R166" s="47"/>
      <c r="S166" s="47"/>
      <c r="T166" s="47"/>
      <c r="U166" s="47"/>
      <c r="V166" s="75"/>
      <c r="W166" s="47"/>
      <c r="X166" s="47"/>
      <c r="Y166" s="75"/>
      <c r="Z166" s="47"/>
      <c r="AA166" s="47"/>
      <c r="AB166" s="47"/>
      <c r="AC166" s="47"/>
      <c r="AD166" s="75"/>
      <c r="AE166" s="47"/>
      <c r="AF166" s="47"/>
      <c r="AG166" s="75"/>
      <c r="AH166" s="47"/>
      <c r="AI166" s="47"/>
      <c r="AJ166" s="47"/>
      <c r="AK166" s="47"/>
      <c r="AL166" s="75"/>
      <c r="AM166" s="47"/>
      <c r="AN166" s="47"/>
      <c r="AO166" s="75"/>
      <c r="AP166" s="47"/>
      <c r="AQ166" s="47"/>
      <c r="AR166" s="47"/>
      <c r="AS166" s="47"/>
      <c r="AT166" s="75"/>
      <c r="AU166" s="47"/>
      <c r="AV166" s="47"/>
      <c r="AW166" s="75"/>
      <c r="AX166" s="47"/>
      <c r="AY166" s="47"/>
      <c r="AZ166" s="47"/>
      <c r="BA166" s="47"/>
      <c r="BB166" s="75"/>
      <c r="BC166" s="47"/>
      <c r="BD166" s="47"/>
      <c r="BE166" s="75"/>
      <c r="BJ166" s="75"/>
      <c r="BM166" s="75"/>
      <c r="BR166" s="75"/>
      <c r="BU166" s="75"/>
    </row>
    <row r="167" spans="1:103" hidden="1">
      <c r="A167" s="51" t="s">
        <v>4908</v>
      </c>
      <c r="B167" s="52"/>
      <c r="C167" s="37"/>
      <c r="D167" s="47"/>
      <c r="E167" s="47"/>
      <c r="F167" s="75"/>
      <c r="G167" s="76"/>
      <c r="H167" s="76"/>
      <c r="I167" s="75"/>
      <c r="J167" s="47"/>
      <c r="K167" s="47"/>
      <c r="L167" s="47"/>
      <c r="M167" s="76"/>
      <c r="N167" s="75"/>
      <c r="O167" s="77"/>
      <c r="P167" s="47"/>
      <c r="Q167" s="75"/>
      <c r="R167" s="47"/>
      <c r="S167" s="47"/>
      <c r="T167" s="76"/>
      <c r="U167" s="77"/>
      <c r="V167" s="75"/>
      <c r="W167" s="47"/>
      <c r="X167" s="47"/>
      <c r="Y167" s="75"/>
      <c r="Z167" s="76"/>
      <c r="AA167" s="77"/>
      <c r="AB167" s="47"/>
      <c r="AC167" s="47"/>
      <c r="AD167" s="75"/>
      <c r="AE167" s="47"/>
      <c r="AF167" s="76"/>
      <c r="AG167" s="75"/>
      <c r="AH167" s="47"/>
      <c r="AI167" s="47"/>
      <c r="AJ167" s="47"/>
      <c r="AK167" s="47"/>
      <c r="AL167" s="75"/>
      <c r="AM167" s="77"/>
      <c r="AN167" s="47"/>
      <c r="AO167" s="75"/>
      <c r="AP167" s="47"/>
      <c r="AQ167" s="47"/>
      <c r="AR167" s="76"/>
      <c r="AS167" s="77"/>
      <c r="AT167" s="75"/>
      <c r="AU167" s="47"/>
      <c r="AV167" s="47"/>
      <c r="AW167" s="75"/>
      <c r="AX167" s="76"/>
      <c r="AY167" s="77"/>
      <c r="AZ167" s="47"/>
      <c r="BA167" s="47"/>
      <c r="BB167" s="75"/>
      <c r="BC167" s="76"/>
      <c r="BD167" s="77"/>
      <c r="BE167" s="75"/>
      <c r="BJ167" s="75"/>
      <c r="BM167" s="75"/>
      <c r="BR167" s="75"/>
      <c r="BU167" s="75"/>
    </row>
    <row r="168" spans="1:103" hidden="1">
      <c r="A168" s="52"/>
      <c r="B168" s="52" t="s">
        <v>4909</v>
      </c>
      <c r="C168" s="65">
        <v>1</v>
      </c>
      <c r="D168" s="19" t="s">
        <v>69</v>
      </c>
      <c r="E168" s="19" t="s">
        <v>72</v>
      </c>
      <c r="F168" s="19" t="s">
        <v>75</v>
      </c>
      <c r="G168" s="19" t="s">
        <v>78</v>
      </c>
      <c r="H168" s="19" t="s">
        <v>81</v>
      </c>
      <c r="I168" s="19" t="s">
        <v>84</v>
      </c>
      <c r="J168" s="19" t="s">
        <v>87</v>
      </c>
      <c r="K168" s="19" t="s">
        <v>90</v>
      </c>
      <c r="L168" s="19" t="s">
        <v>93</v>
      </c>
      <c r="M168" s="19" t="s">
        <v>609</v>
      </c>
      <c r="N168" s="19" t="s">
        <v>612</v>
      </c>
      <c r="O168" s="19" t="s">
        <v>615</v>
      </c>
      <c r="P168" s="19" t="s">
        <v>618</v>
      </c>
      <c r="Q168" s="19" t="s">
        <v>621</v>
      </c>
      <c r="R168" s="19" t="s">
        <v>624</v>
      </c>
      <c r="S168" s="19" t="s">
        <v>627</v>
      </c>
      <c r="T168" s="19" t="s">
        <v>630</v>
      </c>
      <c r="U168" s="19" t="s">
        <v>633</v>
      </c>
      <c r="V168" s="19" t="s">
        <v>1123</v>
      </c>
      <c r="W168" s="19" t="s">
        <v>1155</v>
      </c>
      <c r="X168" s="19" t="s">
        <v>1158</v>
      </c>
      <c r="Y168" s="19" t="s">
        <v>1161</v>
      </c>
      <c r="Z168" s="19" t="s">
        <v>1164</v>
      </c>
      <c r="AA168" s="19" t="s">
        <v>1167</v>
      </c>
      <c r="AB168" s="19" t="s">
        <v>1170</v>
      </c>
      <c r="AC168" s="19" t="s">
        <v>1173</v>
      </c>
      <c r="AD168" s="19" t="s">
        <v>1176</v>
      </c>
      <c r="AE168" s="19" t="s">
        <v>1665</v>
      </c>
      <c r="AF168" s="19" t="s">
        <v>1668</v>
      </c>
      <c r="AG168" s="19" t="s">
        <v>1671</v>
      </c>
      <c r="AH168" s="19" t="s">
        <v>1674</v>
      </c>
      <c r="AI168" s="19" t="s">
        <v>1677</v>
      </c>
      <c r="AJ168" s="19" t="s">
        <v>1707</v>
      </c>
      <c r="AK168" s="19" t="s">
        <v>1710</v>
      </c>
      <c r="AL168" s="19" t="s">
        <v>1713</v>
      </c>
      <c r="AM168" s="19" t="s">
        <v>1716</v>
      </c>
      <c r="AN168" s="19" t="s">
        <v>2207</v>
      </c>
      <c r="AO168" s="19" t="s">
        <v>2210</v>
      </c>
      <c r="AP168" s="19" t="s">
        <v>2213</v>
      </c>
      <c r="AQ168" s="19" t="s">
        <v>2216</v>
      </c>
      <c r="AR168" s="19" t="s">
        <v>2219</v>
      </c>
      <c r="AS168" s="19" t="s">
        <v>2222</v>
      </c>
      <c r="AT168" s="19" t="s">
        <v>2225</v>
      </c>
      <c r="AU168" s="19" t="s">
        <v>2228</v>
      </c>
      <c r="AV168" s="19" t="s">
        <v>2231</v>
      </c>
      <c r="AW168" s="19" t="s">
        <v>2748</v>
      </c>
      <c r="AX168" s="19" t="s">
        <v>2751</v>
      </c>
      <c r="AY168" s="19" t="s">
        <v>2754</v>
      </c>
      <c r="AZ168" s="19" t="s">
        <v>2757</v>
      </c>
      <c r="BA168" s="19" t="s">
        <v>2760</v>
      </c>
      <c r="BB168" s="19" t="s">
        <v>2763</v>
      </c>
      <c r="BC168" s="19" t="s">
        <v>2766</v>
      </c>
      <c r="BD168" s="19" t="s">
        <v>2769</v>
      </c>
      <c r="BE168" s="19" t="s">
        <v>2772</v>
      </c>
      <c r="BF168" s="19" t="s">
        <v>3291</v>
      </c>
      <c r="BG168" s="19" t="s">
        <v>3294</v>
      </c>
      <c r="BH168" s="19" t="s">
        <v>3297</v>
      </c>
      <c r="BI168" s="19" t="s">
        <v>3300</v>
      </c>
      <c r="BJ168" s="19" t="s">
        <v>3303</v>
      </c>
      <c r="BK168" s="19" t="s">
        <v>3306</v>
      </c>
      <c r="BL168" s="19" t="s">
        <v>3309</v>
      </c>
      <c r="BM168" s="19" t="s">
        <v>3312</v>
      </c>
      <c r="BN168" s="19" t="s">
        <v>3315</v>
      </c>
      <c r="BO168" s="19" t="s">
        <v>3831</v>
      </c>
      <c r="BP168" s="19" t="s">
        <v>3834</v>
      </c>
      <c r="BQ168" s="19" t="s">
        <v>3837</v>
      </c>
      <c r="BR168" s="19" t="s">
        <v>3840</v>
      </c>
      <c r="BS168" s="19" t="s">
        <v>3843</v>
      </c>
      <c r="BT168" s="19" t="s">
        <v>3846</v>
      </c>
      <c r="BU168" s="19" t="s">
        <v>3849</v>
      </c>
      <c r="BV168" s="19" t="s">
        <v>3852</v>
      </c>
      <c r="BW168" s="19" t="s">
        <v>3855</v>
      </c>
      <c r="BX168" s="19" t="s">
        <v>4374</v>
      </c>
      <c r="BY168" s="19" t="s">
        <v>4377</v>
      </c>
      <c r="BZ168" s="19" t="s">
        <v>4380</v>
      </c>
      <c r="CA168" s="19" t="s">
        <v>4383</v>
      </c>
      <c r="CB168" s="19" t="s">
        <v>4386</v>
      </c>
      <c r="CC168" s="19" t="s">
        <v>4389</v>
      </c>
      <c r="CD168" s="19" t="s">
        <v>4392</v>
      </c>
      <c r="CE168" s="19" t="s">
        <v>4395</v>
      </c>
      <c r="CF168" s="19" t="s">
        <v>4398</v>
      </c>
      <c r="CG168" s="78"/>
      <c r="CH168" s="78"/>
      <c r="CI168" s="78"/>
      <c r="CJ168" s="78"/>
      <c r="CK168" s="78"/>
      <c r="CL168" s="78"/>
      <c r="CM168" s="78"/>
      <c r="CN168" s="78"/>
      <c r="CO168" s="78"/>
    </row>
    <row r="169" spans="1:103" hidden="1">
      <c r="A169" s="52"/>
      <c r="B169" s="55" t="s">
        <v>4910</v>
      </c>
      <c r="C169" s="65">
        <v>2</v>
      </c>
      <c r="D169" s="19" t="s">
        <v>96</v>
      </c>
      <c r="E169" s="19" t="s">
        <v>99</v>
      </c>
      <c r="F169" s="19" t="s">
        <v>102</v>
      </c>
      <c r="G169" s="19" t="s">
        <v>105</v>
      </c>
      <c r="H169" s="19" t="s">
        <v>108</v>
      </c>
      <c r="I169" s="19" t="s">
        <v>111</v>
      </c>
      <c r="J169" s="19" t="s">
        <v>114</v>
      </c>
      <c r="K169" s="19" t="s">
        <v>117</v>
      </c>
      <c r="L169" s="19" t="s">
        <v>120</v>
      </c>
      <c r="M169" s="19" t="s">
        <v>636</v>
      </c>
      <c r="N169" s="19" t="s">
        <v>639</v>
      </c>
      <c r="O169" s="19" t="s">
        <v>642</v>
      </c>
      <c r="P169" s="19" t="s">
        <v>645</v>
      </c>
      <c r="Q169" s="19" t="s">
        <v>648</v>
      </c>
      <c r="R169" s="19" t="s">
        <v>651</v>
      </c>
      <c r="S169" s="19" t="s">
        <v>654</v>
      </c>
      <c r="T169" s="19" t="s">
        <v>657</v>
      </c>
      <c r="U169" s="19" t="s">
        <v>660</v>
      </c>
      <c r="V169" s="19" t="s">
        <v>1179</v>
      </c>
      <c r="W169" s="19" t="s">
        <v>1182</v>
      </c>
      <c r="X169" s="19" t="s">
        <v>1185</v>
      </c>
      <c r="Y169" s="19" t="s">
        <v>1188</v>
      </c>
      <c r="Z169" s="19" t="s">
        <v>1191</v>
      </c>
      <c r="AA169" s="19" t="s">
        <v>1194</v>
      </c>
      <c r="AB169" s="19" t="s">
        <v>1197</v>
      </c>
      <c r="AC169" s="19" t="s">
        <v>1200</v>
      </c>
      <c r="AD169" s="19" t="s">
        <v>1203</v>
      </c>
      <c r="AE169" s="19" t="s">
        <v>1719</v>
      </c>
      <c r="AF169" s="19" t="s">
        <v>1722</v>
      </c>
      <c r="AG169" s="19" t="s">
        <v>1725</v>
      </c>
      <c r="AH169" s="19" t="s">
        <v>1728</v>
      </c>
      <c r="AI169" s="19" t="s">
        <v>1731</v>
      </c>
      <c r="AJ169" s="19" t="s">
        <v>1734</v>
      </c>
      <c r="AK169" s="19" t="s">
        <v>1737</v>
      </c>
      <c r="AL169" s="19" t="s">
        <v>1740</v>
      </c>
      <c r="AM169" s="19" t="s">
        <v>1743</v>
      </c>
      <c r="AN169" s="19" t="s">
        <v>2234</v>
      </c>
      <c r="AO169" s="19" t="s">
        <v>2265</v>
      </c>
      <c r="AP169" s="19" t="s">
        <v>2268</v>
      </c>
      <c r="AQ169" s="19" t="s">
        <v>2271</v>
      </c>
      <c r="AR169" s="19" t="s">
        <v>2274</v>
      </c>
      <c r="AS169" s="19" t="s">
        <v>2277</v>
      </c>
      <c r="AT169" s="19" t="s">
        <v>2280</v>
      </c>
      <c r="AU169" s="19" t="s">
        <v>2283</v>
      </c>
      <c r="AV169" s="19" t="s">
        <v>2286</v>
      </c>
      <c r="AW169" s="19" t="s">
        <v>2775</v>
      </c>
      <c r="AX169" s="19" t="s">
        <v>2778</v>
      </c>
      <c r="AY169" s="19" t="s">
        <v>2781</v>
      </c>
      <c r="AZ169" s="19" t="s">
        <v>2784</v>
      </c>
      <c r="BA169" s="19" t="s">
        <v>2787</v>
      </c>
      <c r="BB169" s="19" t="s">
        <v>2790</v>
      </c>
      <c r="BC169" s="19" t="s">
        <v>2820</v>
      </c>
      <c r="BD169" s="19" t="s">
        <v>2823</v>
      </c>
      <c r="BE169" s="19" t="s">
        <v>2826</v>
      </c>
      <c r="BF169" s="19" t="s">
        <v>3318</v>
      </c>
      <c r="BG169" s="19" t="s">
        <v>3321</v>
      </c>
      <c r="BH169" s="19" t="s">
        <v>3324</v>
      </c>
      <c r="BI169" s="19" t="s">
        <v>3327</v>
      </c>
      <c r="BJ169" s="19" t="s">
        <v>3330</v>
      </c>
      <c r="BK169" s="19" t="s">
        <v>3333</v>
      </c>
      <c r="BL169" s="19" t="s">
        <v>3336</v>
      </c>
      <c r="BM169" s="19" t="s">
        <v>3339</v>
      </c>
      <c r="BN169" s="19" t="s">
        <v>3342</v>
      </c>
      <c r="BO169" s="19" t="s">
        <v>3858</v>
      </c>
      <c r="BP169" s="19" t="s">
        <v>3861</v>
      </c>
      <c r="BQ169" s="19" t="s">
        <v>3864</v>
      </c>
      <c r="BR169" s="19" t="s">
        <v>3867</v>
      </c>
      <c r="BS169" s="19" t="s">
        <v>3870</v>
      </c>
      <c r="BT169" s="19" t="s">
        <v>3873</v>
      </c>
      <c r="BU169" s="19" t="s">
        <v>3876</v>
      </c>
      <c r="BV169" s="19" t="s">
        <v>3879</v>
      </c>
      <c r="BW169" s="19" t="s">
        <v>3882</v>
      </c>
      <c r="BX169" s="19" t="s">
        <v>4401</v>
      </c>
      <c r="BY169" s="19" t="s">
        <v>4404</v>
      </c>
      <c r="BZ169" s="19" t="s">
        <v>4407</v>
      </c>
      <c r="CA169" s="19" t="s">
        <v>4410</v>
      </c>
      <c r="CB169" s="19" t="s">
        <v>4413</v>
      </c>
      <c r="CC169" s="19" t="s">
        <v>4416</v>
      </c>
      <c r="CD169" s="19" t="s">
        <v>4419</v>
      </c>
      <c r="CE169" s="19" t="s">
        <v>4422</v>
      </c>
      <c r="CF169" s="19" t="s">
        <v>4425</v>
      </c>
      <c r="CG169" s="78"/>
      <c r="CH169" s="78"/>
      <c r="CI169" s="78"/>
      <c r="CJ169" s="78"/>
      <c r="CK169" s="78"/>
      <c r="CL169" s="78"/>
      <c r="CM169" s="78"/>
      <c r="CN169" s="78"/>
      <c r="CO169" s="78"/>
    </row>
    <row r="170" spans="1:103" hidden="1">
      <c r="A170" s="52"/>
      <c r="B170" s="55" t="s">
        <v>4911</v>
      </c>
      <c r="C170" s="65">
        <v>3</v>
      </c>
      <c r="D170" s="19" t="s">
        <v>123</v>
      </c>
      <c r="E170" s="19" t="s">
        <v>126</v>
      </c>
      <c r="F170" s="19" t="s">
        <v>129</v>
      </c>
      <c r="G170" s="19" t="s">
        <v>132</v>
      </c>
      <c r="H170" s="19" t="s">
        <v>135</v>
      </c>
      <c r="I170" s="19" t="s">
        <v>138</v>
      </c>
      <c r="J170" s="19" t="s">
        <v>141</v>
      </c>
      <c r="K170" s="19" t="s">
        <v>144</v>
      </c>
      <c r="L170" s="19" t="s">
        <v>147</v>
      </c>
      <c r="M170" s="19" t="s">
        <v>663</v>
      </c>
      <c r="N170" s="19" t="s">
        <v>666</v>
      </c>
      <c r="O170" s="19" t="s">
        <v>669</v>
      </c>
      <c r="P170" s="19" t="s">
        <v>672</v>
      </c>
      <c r="Q170" s="19" t="s">
        <v>675</v>
      </c>
      <c r="R170" s="19" t="s">
        <v>678</v>
      </c>
      <c r="S170" s="19" t="s">
        <v>681</v>
      </c>
      <c r="T170" s="19" t="s">
        <v>684</v>
      </c>
      <c r="U170" s="19" t="s">
        <v>687</v>
      </c>
      <c r="V170" s="19" t="s">
        <v>1206</v>
      </c>
      <c r="W170" s="19" t="s">
        <v>1209</v>
      </c>
      <c r="X170" s="19" t="s">
        <v>1212</v>
      </c>
      <c r="Y170" s="19" t="s">
        <v>1215</v>
      </c>
      <c r="Z170" s="19" t="s">
        <v>1218</v>
      </c>
      <c r="AA170" s="19" t="s">
        <v>1221</v>
      </c>
      <c r="AB170" s="19" t="s">
        <v>1224</v>
      </c>
      <c r="AC170" s="19" t="s">
        <v>1227</v>
      </c>
      <c r="AD170" s="19" t="s">
        <v>1230</v>
      </c>
      <c r="AE170" s="19" t="s">
        <v>1746</v>
      </c>
      <c r="AF170" s="19" t="s">
        <v>1749</v>
      </c>
      <c r="AG170" s="19" t="s">
        <v>1752</v>
      </c>
      <c r="AH170" s="19" t="s">
        <v>1755</v>
      </c>
      <c r="AI170" s="19" t="s">
        <v>1758</v>
      </c>
      <c r="AJ170" s="19" t="s">
        <v>1761</v>
      </c>
      <c r="AK170" s="19" t="s">
        <v>1764</v>
      </c>
      <c r="AL170" s="19" t="s">
        <v>1767</v>
      </c>
      <c r="AM170" s="19" t="s">
        <v>1770</v>
      </c>
      <c r="AN170" s="19" t="s">
        <v>2289</v>
      </c>
      <c r="AO170" s="19" t="s">
        <v>2292</v>
      </c>
      <c r="AP170" s="19" t="s">
        <v>2295</v>
      </c>
      <c r="AQ170" s="19" t="s">
        <v>2298</v>
      </c>
      <c r="AR170" s="19" t="s">
        <v>2301</v>
      </c>
      <c r="AS170" s="19" t="s">
        <v>2304</v>
      </c>
      <c r="AT170" s="19" t="s">
        <v>2307</v>
      </c>
      <c r="AU170" s="19" t="s">
        <v>2310</v>
      </c>
      <c r="AV170" s="19" t="s">
        <v>2313</v>
      </c>
      <c r="AW170" s="19" t="s">
        <v>2829</v>
      </c>
      <c r="AX170" s="19" t="s">
        <v>2832</v>
      </c>
      <c r="AY170" s="19" t="s">
        <v>2835</v>
      </c>
      <c r="AZ170" s="19" t="s">
        <v>2838</v>
      </c>
      <c r="BA170" s="19" t="s">
        <v>2841</v>
      </c>
      <c r="BB170" s="19" t="s">
        <v>2844</v>
      </c>
      <c r="BC170" s="19" t="s">
        <v>2847</v>
      </c>
      <c r="BD170" s="19" t="s">
        <v>2850</v>
      </c>
      <c r="BE170" s="19" t="s">
        <v>2853</v>
      </c>
      <c r="BF170" s="19" t="s">
        <v>3345</v>
      </c>
      <c r="BG170" s="19" t="s">
        <v>3375</v>
      </c>
      <c r="BH170" s="19" t="s">
        <v>3378</v>
      </c>
      <c r="BI170" s="19" t="s">
        <v>3381</v>
      </c>
      <c r="BJ170" s="19" t="s">
        <v>3384</v>
      </c>
      <c r="BK170" s="19" t="s">
        <v>3387</v>
      </c>
      <c r="BL170" s="19" t="s">
        <v>3390</v>
      </c>
      <c r="BM170" s="19" t="s">
        <v>3393</v>
      </c>
      <c r="BN170" s="19" t="s">
        <v>3396</v>
      </c>
      <c r="BO170" s="19" t="s">
        <v>3885</v>
      </c>
      <c r="BP170" s="19" t="s">
        <v>3888</v>
      </c>
      <c r="BQ170" s="19" t="s">
        <v>3891</v>
      </c>
      <c r="BR170" s="19" t="s">
        <v>3894</v>
      </c>
      <c r="BS170" s="19" t="s">
        <v>3897</v>
      </c>
      <c r="BT170" s="19" t="s">
        <v>3900</v>
      </c>
      <c r="BU170" s="19" t="s">
        <v>3930</v>
      </c>
      <c r="BV170" s="19" t="s">
        <v>3933</v>
      </c>
      <c r="BW170" s="19" t="s">
        <v>3936</v>
      </c>
      <c r="BX170" s="19" t="s">
        <v>4428</v>
      </c>
      <c r="BY170" s="19" t="s">
        <v>4431</v>
      </c>
      <c r="BZ170" s="19" t="s">
        <v>4434</v>
      </c>
      <c r="CA170" s="19" t="s">
        <v>4437</v>
      </c>
      <c r="CB170" s="19" t="s">
        <v>4440</v>
      </c>
      <c r="CC170" s="19" t="s">
        <v>4443</v>
      </c>
      <c r="CD170" s="19" t="s">
        <v>4446</v>
      </c>
      <c r="CE170" s="19" t="s">
        <v>4449</v>
      </c>
      <c r="CF170" s="19" t="s">
        <v>4452</v>
      </c>
      <c r="CG170" s="78"/>
      <c r="CH170" s="78"/>
      <c r="CI170" s="78"/>
      <c r="CJ170" s="78"/>
      <c r="CK170" s="78"/>
      <c r="CL170" s="78"/>
      <c r="CM170" s="78"/>
      <c r="CN170" s="78"/>
      <c r="CO170" s="78"/>
    </row>
    <row r="171" spans="1:103" hidden="1">
      <c r="A171" s="52"/>
      <c r="B171" s="55" t="s">
        <v>4912</v>
      </c>
      <c r="C171" s="65">
        <v>4</v>
      </c>
      <c r="D171" s="19" t="s">
        <v>150</v>
      </c>
      <c r="E171" s="19" t="s">
        <v>153</v>
      </c>
      <c r="F171" s="19" t="s">
        <v>156</v>
      </c>
      <c r="G171" s="19" t="s">
        <v>159</v>
      </c>
      <c r="H171" s="19" t="s">
        <v>162</v>
      </c>
      <c r="I171" s="19" t="s">
        <v>165</v>
      </c>
      <c r="J171" s="19" t="s">
        <v>168</v>
      </c>
      <c r="K171" s="19" t="s">
        <v>171</v>
      </c>
      <c r="L171" s="19" t="s">
        <v>174</v>
      </c>
      <c r="M171" s="19" t="s">
        <v>690</v>
      </c>
      <c r="N171" s="19" t="s">
        <v>693</v>
      </c>
      <c r="O171" s="19" t="s">
        <v>696</v>
      </c>
      <c r="P171" s="19" t="s">
        <v>699</v>
      </c>
      <c r="Q171" s="19" t="s">
        <v>702</v>
      </c>
      <c r="R171" s="19" t="s">
        <v>705</v>
      </c>
      <c r="S171" s="19" t="s">
        <v>708</v>
      </c>
      <c r="T171" s="19" t="s">
        <v>711</v>
      </c>
      <c r="U171" s="19" t="s">
        <v>714</v>
      </c>
      <c r="V171" s="19" t="s">
        <v>1233</v>
      </c>
      <c r="W171" s="19" t="s">
        <v>1236</v>
      </c>
      <c r="X171" s="19" t="s">
        <v>1239</v>
      </c>
      <c r="Y171" s="19" t="s">
        <v>1242</v>
      </c>
      <c r="Z171" s="19" t="s">
        <v>1245</v>
      </c>
      <c r="AA171" s="19" t="s">
        <v>1248</v>
      </c>
      <c r="AB171" s="19" t="s">
        <v>1251</v>
      </c>
      <c r="AC171" s="19" t="s">
        <v>1254</v>
      </c>
      <c r="AD171" s="19" t="s">
        <v>1257</v>
      </c>
      <c r="AE171" s="19" t="s">
        <v>1773</v>
      </c>
      <c r="AF171" s="19" t="s">
        <v>1776</v>
      </c>
      <c r="AG171" s="19" t="s">
        <v>1779</v>
      </c>
      <c r="AH171" s="19" t="s">
        <v>1782</v>
      </c>
      <c r="AI171" s="19" t="s">
        <v>1785</v>
      </c>
      <c r="AJ171" s="19" t="s">
        <v>1788</v>
      </c>
      <c r="AK171" s="19" t="s">
        <v>1791</v>
      </c>
      <c r="AL171" s="19" t="s">
        <v>1794</v>
      </c>
      <c r="AM171" s="19" t="s">
        <v>1797</v>
      </c>
      <c r="AN171" s="19" t="s">
        <v>2316</v>
      </c>
      <c r="AO171" s="19" t="s">
        <v>2319</v>
      </c>
      <c r="AP171" s="19" t="s">
        <v>2322</v>
      </c>
      <c r="AQ171" s="19" t="s">
        <v>2325</v>
      </c>
      <c r="AR171" s="19" t="s">
        <v>2328</v>
      </c>
      <c r="AS171" s="19" t="s">
        <v>2331</v>
      </c>
      <c r="AT171" s="19" t="s">
        <v>2334</v>
      </c>
      <c r="AU171" s="19" t="s">
        <v>2337</v>
      </c>
      <c r="AV171" s="19" t="s">
        <v>2340</v>
      </c>
      <c r="AW171" s="19" t="s">
        <v>2856</v>
      </c>
      <c r="AX171" s="19" t="s">
        <v>2859</v>
      </c>
      <c r="AY171" s="19" t="s">
        <v>2862</v>
      </c>
      <c r="AZ171" s="19" t="s">
        <v>2865</v>
      </c>
      <c r="BA171" s="19" t="s">
        <v>2868</v>
      </c>
      <c r="BB171" s="19" t="s">
        <v>2871</v>
      </c>
      <c r="BC171" s="19" t="s">
        <v>2874</v>
      </c>
      <c r="BD171" s="19" t="s">
        <v>2877</v>
      </c>
      <c r="BE171" s="19" t="s">
        <v>2880</v>
      </c>
      <c r="BF171" s="19" t="s">
        <v>3399</v>
      </c>
      <c r="BG171" s="19" t="s">
        <v>3402</v>
      </c>
      <c r="BH171" s="19" t="s">
        <v>3405</v>
      </c>
      <c r="BI171" s="19" t="s">
        <v>3408</v>
      </c>
      <c r="BJ171" s="19" t="s">
        <v>3411</v>
      </c>
      <c r="BK171" s="19" t="s">
        <v>3414</v>
      </c>
      <c r="BL171" s="19" t="s">
        <v>3417</v>
      </c>
      <c r="BM171" s="19" t="s">
        <v>3420</v>
      </c>
      <c r="BN171" s="19" t="s">
        <v>3423</v>
      </c>
      <c r="BO171" s="19" t="s">
        <v>3939</v>
      </c>
      <c r="BP171" s="19" t="s">
        <v>3942</v>
      </c>
      <c r="BQ171" s="19" t="s">
        <v>3945</v>
      </c>
      <c r="BR171" s="19" t="s">
        <v>3948</v>
      </c>
      <c r="BS171" s="19" t="s">
        <v>3951</v>
      </c>
      <c r="BT171" s="19" t="s">
        <v>3954</v>
      </c>
      <c r="BU171" s="19" t="s">
        <v>3957</v>
      </c>
      <c r="BV171" s="19" t="s">
        <v>3960</v>
      </c>
      <c r="BW171" s="19" t="s">
        <v>3963</v>
      </c>
      <c r="BX171" s="19" t="s">
        <v>4455</v>
      </c>
      <c r="BY171" s="19" t="s">
        <v>4458</v>
      </c>
      <c r="BZ171" s="19" t="s">
        <v>4488</v>
      </c>
      <c r="CA171" s="19" t="s">
        <v>4491</v>
      </c>
      <c r="CB171" s="19" t="s">
        <v>4494</v>
      </c>
      <c r="CC171" s="19" t="s">
        <v>4497</v>
      </c>
      <c r="CD171" s="19" t="s">
        <v>4500</v>
      </c>
      <c r="CE171" s="19" t="s">
        <v>4503</v>
      </c>
      <c r="CF171" s="19" t="s">
        <v>4506</v>
      </c>
      <c r="CG171" s="78"/>
      <c r="CH171" s="78"/>
      <c r="CI171" s="78"/>
      <c r="CJ171" s="78"/>
      <c r="CK171" s="78"/>
      <c r="CL171" s="78"/>
      <c r="CM171" s="78"/>
      <c r="CN171" s="78"/>
      <c r="CO171" s="78"/>
    </row>
    <row r="172" spans="1:103" hidden="1">
      <c r="A172" s="52"/>
      <c r="B172" s="56" t="s">
        <v>4913</v>
      </c>
      <c r="C172" s="65">
        <v>5</v>
      </c>
      <c r="D172" s="19" t="s">
        <v>177</v>
      </c>
      <c r="E172" s="19" t="s">
        <v>180</v>
      </c>
      <c r="F172" s="19" t="s">
        <v>183</v>
      </c>
      <c r="G172" s="19" t="s">
        <v>186</v>
      </c>
      <c r="H172" s="19" t="s">
        <v>189</v>
      </c>
      <c r="I172" s="19" t="s">
        <v>192</v>
      </c>
      <c r="J172" s="19" t="s">
        <v>195</v>
      </c>
      <c r="K172" s="19" t="s">
        <v>198</v>
      </c>
      <c r="L172" s="19" t="s">
        <v>201</v>
      </c>
      <c r="M172" s="19" t="s">
        <v>717</v>
      </c>
      <c r="N172" s="19" t="s">
        <v>720</v>
      </c>
      <c r="O172" s="19" t="s">
        <v>723</v>
      </c>
      <c r="P172" s="19" t="s">
        <v>726</v>
      </c>
      <c r="Q172" s="19" t="s">
        <v>729</v>
      </c>
      <c r="R172" s="19" t="s">
        <v>732</v>
      </c>
      <c r="S172" s="19" t="s">
        <v>735</v>
      </c>
      <c r="T172" s="19" t="s">
        <v>738</v>
      </c>
      <c r="U172" s="19" t="s">
        <v>741</v>
      </c>
      <c r="V172" s="19" t="s">
        <v>1260</v>
      </c>
      <c r="W172" s="19" t="s">
        <v>1263</v>
      </c>
      <c r="X172" s="19" t="s">
        <v>1266</v>
      </c>
      <c r="Y172" s="19" t="s">
        <v>1269</v>
      </c>
      <c r="Z172" s="19" t="s">
        <v>1272</v>
      </c>
      <c r="AA172" s="19" t="s">
        <v>1275</v>
      </c>
      <c r="AB172" s="19" t="s">
        <v>1278</v>
      </c>
      <c r="AC172" s="19" t="s">
        <v>1281</v>
      </c>
      <c r="AD172" s="19" t="s">
        <v>1284</v>
      </c>
      <c r="AE172" s="19" t="s">
        <v>1800</v>
      </c>
      <c r="AF172" s="19" t="s">
        <v>1803</v>
      </c>
      <c r="AG172" s="19" t="s">
        <v>1806</v>
      </c>
      <c r="AH172" s="19" t="s">
        <v>1809</v>
      </c>
      <c r="AI172" s="19" t="s">
        <v>1812</v>
      </c>
      <c r="AJ172" s="19" t="s">
        <v>1815</v>
      </c>
      <c r="AK172" s="19" t="s">
        <v>1818</v>
      </c>
      <c r="AL172" s="19" t="s">
        <v>1821</v>
      </c>
      <c r="AM172" s="19" t="s">
        <v>1824</v>
      </c>
      <c r="AN172" s="19" t="s">
        <v>2343</v>
      </c>
      <c r="AO172" s="19" t="s">
        <v>2346</v>
      </c>
      <c r="AP172" s="19" t="s">
        <v>2349</v>
      </c>
      <c r="AQ172" s="19" t="s">
        <v>2352</v>
      </c>
      <c r="AR172" s="19" t="s">
        <v>2355</v>
      </c>
      <c r="AS172" s="19" t="s">
        <v>2358</v>
      </c>
      <c r="AT172" s="19" t="s">
        <v>2361</v>
      </c>
      <c r="AU172" s="19" t="s">
        <v>2364</v>
      </c>
      <c r="AV172" s="19" t="s">
        <v>2367</v>
      </c>
      <c r="AW172" s="19" t="s">
        <v>2883</v>
      </c>
      <c r="AX172" s="19" t="s">
        <v>2886</v>
      </c>
      <c r="AY172" s="19" t="s">
        <v>2889</v>
      </c>
      <c r="AZ172" s="19" t="s">
        <v>2892</v>
      </c>
      <c r="BA172" s="19" t="s">
        <v>2895</v>
      </c>
      <c r="BB172" s="19" t="s">
        <v>2898</v>
      </c>
      <c r="BC172" s="19" t="s">
        <v>2901</v>
      </c>
      <c r="BD172" s="19" t="s">
        <v>2904</v>
      </c>
      <c r="BE172" s="19" t="s">
        <v>2907</v>
      </c>
      <c r="BF172" s="19" t="s">
        <v>3426</v>
      </c>
      <c r="BG172" s="19" t="s">
        <v>3429</v>
      </c>
      <c r="BH172" s="19" t="s">
        <v>3432</v>
      </c>
      <c r="BI172" s="19" t="s">
        <v>3435</v>
      </c>
      <c r="BJ172" s="19" t="s">
        <v>3438</v>
      </c>
      <c r="BK172" s="19" t="s">
        <v>3441</v>
      </c>
      <c r="BL172" s="19" t="s">
        <v>3444</v>
      </c>
      <c r="BM172" s="19" t="s">
        <v>3447</v>
      </c>
      <c r="BN172" s="19" t="s">
        <v>3450</v>
      </c>
      <c r="BO172" s="19" t="s">
        <v>3966</v>
      </c>
      <c r="BP172" s="19" t="s">
        <v>3969</v>
      </c>
      <c r="BQ172" s="19" t="s">
        <v>3972</v>
      </c>
      <c r="BR172" s="19" t="s">
        <v>3975</v>
      </c>
      <c r="BS172" s="19" t="s">
        <v>3978</v>
      </c>
      <c r="BT172" s="19" t="s">
        <v>3981</v>
      </c>
      <c r="BU172" s="19" t="s">
        <v>3984</v>
      </c>
      <c r="BV172" s="19" t="s">
        <v>3987</v>
      </c>
      <c r="BW172" s="19" t="s">
        <v>3990</v>
      </c>
      <c r="BX172" s="19" t="s">
        <v>4509</v>
      </c>
      <c r="BY172" s="19" t="s">
        <v>4512</v>
      </c>
      <c r="BZ172" s="19" t="s">
        <v>4515</v>
      </c>
      <c r="CA172" s="19" t="s">
        <v>4518</v>
      </c>
      <c r="CB172" s="19" t="s">
        <v>4521</v>
      </c>
      <c r="CC172" s="19" t="s">
        <v>4524</v>
      </c>
      <c r="CD172" s="19" t="s">
        <v>4527</v>
      </c>
      <c r="CE172" s="19" t="s">
        <v>4530</v>
      </c>
      <c r="CF172" s="19" t="s">
        <v>4533</v>
      </c>
      <c r="CG172" s="78"/>
      <c r="CH172" s="78"/>
      <c r="CI172" s="78"/>
      <c r="CJ172" s="78"/>
      <c r="CK172" s="78"/>
      <c r="CL172" s="78"/>
      <c r="CM172" s="78"/>
      <c r="CN172" s="78"/>
      <c r="CO172" s="78"/>
    </row>
    <row r="173" spans="1:103" hidden="1">
      <c r="A173" s="52"/>
      <c r="B173" s="56" t="s">
        <v>4914</v>
      </c>
      <c r="C173" s="65">
        <v>6</v>
      </c>
      <c r="D173" s="19" t="s">
        <v>204</v>
      </c>
      <c r="E173" s="19" t="s">
        <v>207</v>
      </c>
      <c r="F173" s="19" t="s">
        <v>210</v>
      </c>
      <c r="G173" s="19" t="s">
        <v>213</v>
      </c>
      <c r="H173" s="19" t="s">
        <v>216</v>
      </c>
      <c r="I173" s="19" t="s">
        <v>219</v>
      </c>
      <c r="J173" s="19" t="s">
        <v>222</v>
      </c>
      <c r="K173" s="19" t="s">
        <v>225</v>
      </c>
      <c r="L173" s="19" t="s">
        <v>228</v>
      </c>
      <c r="M173" s="19" t="s">
        <v>744</v>
      </c>
      <c r="N173" s="19" t="s">
        <v>747</v>
      </c>
      <c r="O173" s="19" t="s">
        <v>750</v>
      </c>
      <c r="P173" s="19" t="s">
        <v>753</v>
      </c>
      <c r="Q173" s="19" t="s">
        <v>756</v>
      </c>
      <c r="R173" s="19" t="s">
        <v>759</v>
      </c>
      <c r="S173" s="19" t="s">
        <v>762</v>
      </c>
      <c r="T173" s="19" t="s">
        <v>765</v>
      </c>
      <c r="U173" s="19" t="s">
        <v>768</v>
      </c>
      <c r="V173" s="19" t="s">
        <v>1287</v>
      </c>
      <c r="W173" s="19" t="s">
        <v>1290</v>
      </c>
      <c r="X173" s="19" t="s">
        <v>1293</v>
      </c>
      <c r="Y173" s="19" t="s">
        <v>1296</v>
      </c>
      <c r="Z173" s="19" t="s">
        <v>1299</v>
      </c>
      <c r="AA173" s="19" t="s">
        <v>1302</v>
      </c>
      <c r="AB173" s="19" t="s">
        <v>1305</v>
      </c>
      <c r="AC173" s="19" t="s">
        <v>1308</v>
      </c>
      <c r="AD173" s="19" t="s">
        <v>1311</v>
      </c>
      <c r="AE173" s="19" t="s">
        <v>1827</v>
      </c>
      <c r="AF173" s="19" t="s">
        <v>1830</v>
      </c>
      <c r="AG173" s="19" t="s">
        <v>1833</v>
      </c>
      <c r="AH173" s="19" t="s">
        <v>1836</v>
      </c>
      <c r="AI173" s="19" t="s">
        <v>1839</v>
      </c>
      <c r="AJ173" s="19" t="s">
        <v>1842</v>
      </c>
      <c r="AK173" s="19" t="s">
        <v>1845</v>
      </c>
      <c r="AL173" s="19" t="s">
        <v>1848</v>
      </c>
      <c r="AM173" s="19" t="s">
        <v>1851</v>
      </c>
      <c r="AN173" s="19" t="s">
        <v>2370</v>
      </c>
      <c r="AO173" s="19" t="s">
        <v>2373</v>
      </c>
      <c r="AP173" s="19" t="s">
        <v>2376</v>
      </c>
      <c r="AQ173" s="19" t="s">
        <v>2379</v>
      </c>
      <c r="AR173" s="19" t="s">
        <v>2382</v>
      </c>
      <c r="AS173" s="19" t="s">
        <v>2385</v>
      </c>
      <c r="AT173" s="19" t="s">
        <v>2388</v>
      </c>
      <c r="AU173" s="19" t="s">
        <v>2391</v>
      </c>
      <c r="AV173" s="19" t="s">
        <v>2394</v>
      </c>
      <c r="AW173" s="19" t="s">
        <v>2910</v>
      </c>
      <c r="AX173" s="19" t="s">
        <v>2913</v>
      </c>
      <c r="AY173" s="19" t="s">
        <v>2916</v>
      </c>
      <c r="AZ173" s="19" t="s">
        <v>2919</v>
      </c>
      <c r="BA173" s="19" t="s">
        <v>2922</v>
      </c>
      <c r="BB173" s="19" t="s">
        <v>2925</v>
      </c>
      <c r="BC173" s="19" t="s">
        <v>2928</v>
      </c>
      <c r="BD173" s="19" t="s">
        <v>2931</v>
      </c>
      <c r="BE173" s="19" t="s">
        <v>2934</v>
      </c>
      <c r="BF173" s="19" t="s">
        <v>3453</v>
      </c>
      <c r="BG173" s="19" t="s">
        <v>3456</v>
      </c>
      <c r="BH173" s="19" t="s">
        <v>3459</v>
      </c>
      <c r="BI173" s="19" t="s">
        <v>3462</v>
      </c>
      <c r="BJ173" s="19" t="s">
        <v>3465</v>
      </c>
      <c r="BK173" s="19" t="s">
        <v>3468</v>
      </c>
      <c r="BL173" s="19" t="s">
        <v>3471</v>
      </c>
      <c r="BM173" s="19" t="s">
        <v>3474</v>
      </c>
      <c r="BN173" s="19" t="s">
        <v>3477</v>
      </c>
      <c r="BO173" s="19" t="s">
        <v>3993</v>
      </c>
      <c r="BP173" s="19" t="s">
        <v>3996</v>
      </c>
      <c r="BQ173" s="19" t="s">
        <v>3999</v>
      </c>
      <c r="BR173" s="19" t="s">
        <v>4002</v>
      </c>
      <c r="BS173" s="19" t="s">
        <v>4005</v>
      </c>
      <c r="BT173" s="19" t="s">
        <v>4008</v>
      </c>
      <c r="BU173" s="19" t="s">
        <v>4011</v>
      </c>
      <c r="BV173" s="19" t="s">
        <v>4014</v>
      </c>
      <c r="BW173" s="19" t="s">
        <v>4017</v>
      </c>
      <c r="BX173" s="19" t="s">
        <v>4536</v>
      </c>
      <c r="BY173" s="19" t="s">
        <v>4539</v>
      </c>
      <c r="BZ173" s="19" t="s">
        <v>4542</v>
      </c>
      <c r="CA173" s="19" t="s">
        <v>4545</v>
      </c>
      <c r="CB173" s="19" t="s">
        <v>4548</v>
      </c>
      <c r="CC173" s="19" t="s">
        <v>4551</v>
      </c>
      <c r="CD173" s="19" t="s">
        <v>4554</v>
      </c>
      <c r="CE173" s="19" t="s">
        <v>4557</v>
      </c>
      <c r="CF173" s="19" t="s">
        <v>4560</v>
      </c>
      <c r="CG173" s="78"/>
      <c r="CH173" s="78"/>
      <c r="CI173" s="78"/>
      <c r="CJ173" s="78"/>
      <c r="CK173" s="78"/>
      <c r="CL173" s="78"/>
      <c r="CM173" s="78"/>
      <c r="CN173" s="78"/>
      <c r="CO173" s="78"/>
    </row>
    <row r="174" spans="1:103" s="81" customFormat="1" hidden="1">
      <c r="A174" s="52"/>
      <c r="B174" s="55" t="s">
        <v>4915</v>
      </c>
      <c r="C174" s="79">
        <v>7</v>
      </c>
      <c r="D174" s="19" t="s">
        <v>231</v>
      </c>
      <c r="E174" s="19" t="s">
        <v>234</v>
      </c>
      <c r="F174" s="19" t="s">
        <v>237</v>
      </c>
      <c r="G174" s="19" t="s">
        <v>240</v>
      </c>
      <c r="H174" s="19" t="s">
        <v>243</v>
      </c>
      <c r="I174" s="19" t="s">
        <v>246</v>
      </c>
      <c r="J174" s="19" t="s">
        <v>249</v>
      </c>
      <c r="K174" s="19" t="s">
        <v>252</v>
      </c>
      <c r="L174" s="19" t="s">
        <v>255</v>
      </c>
      <c r="M174" s="19" t="s">
        <v>771</v>
      </c>
      <c r="N174" s="19" t="s">
        <v>774</v>
      </c>
      <c r="O174" s="19" t="s">
        <v>777</v>
      </c>
      <c r="P174" s="19" t="s">
        <v>780</v>
      </c>
      <c r="Q174" s="19" t="s">
        <v>783</v>
      </c>
      <c r="R174" s="19" t="s">
        <v>786</v>
      </c>
      <c r="S174" s="19" t="s">
        <v>789</v>
      </c>
      <c r="T174" s="19" t="s">
        <v>792</v>
      </c>
      <c r="U174" s="19" t="s">
        <v>795</v>
      </c>
      <c r="V174" s="19" t="s">
        <v>1314</v>
      </c>
      <c r="W174" s="19" t="s">
        <v>1317</v>
      </c>
      <c r="X174" s="19" t="s">
        <v>1320</v>
      </c>
      <c r="Y174" s="19" t="s">
        <v>1323</v>
      </c>
      <c r="Z174" s="19" t="s">
        <v>1326</v>
      </c>
      <c r="AA174" s="19" t="s">
        <v>1329</v>
      </c>
      <c r="AB174" s="19" t="s">
        <v>1332</v>
      </c>
      <c r="AC174" s="19" t="s">
        <v>1335</v>
      </c>
      <c r="AD174" s="19" t="s">
        <v>1338</v>
      </c>
      <c r="AE174" s="19" t="s">
        <v>1854</v>
      </c>
      <c r="AF174" s="19" t="s">
        <v>1857</v>
      </c>
      <c r="AG174" s="19" t="s">
        <v>1860</v>
      </c>
      <c r="AH174" s="19" t="s">
        <v>1863</v>
      </c>
      <c r="AI174" s="19" t="s">
        <v>1866</v>
      </c>
      <c r="AJ174" s="19" t="s">
        <v>1869</v>
      </c>
      <c r="AK174" s="19" t="s">
        <v>1872</v>
      </c>
      <c r="AL174" s="19" t="s">
        <v>1875</v>
      </c>
      <c r="AM174" s="19" t="s">
        <v>1878</v>
      </c>
      <c r="AN174" s="19" t="s">
        <v>2397</v>
      </c>
      <c r="AO174" s="19" t="s">
        <v>2400</v>
      </c>
      <c r="AP174" s="19" t="s">
        <v>2403</v>
      </c>
      <c r="AQ174" s="19" t="s">
        <v>2406</v>
      </c>
      <c r="AR174" s="19" t="s">
        <v>2409</v>
      </c>
      <c r="AS174" s="19" t="s">
        <v>2412</v>
      </c>
      <c r="AT174" s="19" t="s">
        <v>2415</v>
      </c>
      <c r="AU174" s="19" t="s">
        <v>2418</v>
      </c>
      <c r="AV174" s="19" t="s">
        <v>2421</v>
      </c>
      <c r="AW174" s="19" t="s">
        <v>2937</v>
      </c>
      <c r="AX174" s="19" t="s">
        <v>2940</v>
      </c>
      <c r="AY174" s="19" t="s">
        <v>2943</v>
      </c>
      <c r="AZ174" s="19" t="s">
        <v>2946</v>
      </c>
      <c r="BA174" s="19" t="s">
        <v>2949</v>
      </c>
      <c r="BB174" s="19" t="s">
        <v>2952</v>
      </c>
      <c r="BC174" s="19" t="s">
        <v>2955</v>
      </c>
      <c r="BD174" s="19" t="s">
        <v>2958</v>
      </c>
      <c r="BE174" s="19" t="s">
        <v>2961</v>
      </c>
      <c r="BF174" s="19" t="s">
        <v>3480</v>
      </c>
      <c r="BG174" s="19" t="s">
        <v>3483</v>
      </c>
      <c r="BH174" s="19" t="s">
        <v>3486</v>
      </c>
      <c r="BI174" s="19" t="s">
        <v>3489</v>
      </c>
      <c r="BJ174" s="19" t="s">
        <v>3492</v>
      </c>
      <c r="BK174" s="19" t="s">
        <v>3495</v>
      </c>
      <c r="BL174" s="19" t="s">
        <v>3498</v>
      </c>
      <c r="BM174" s="19" t="s">
        <v>3501</v>
      </c>
      <c r="BN174" s="19" t="s">
        <v>3504</v>
      </c>
      <c r="BO174" s="19" t="s">
        <v>4020</v>
      </c>
      <c r="BP174" s="19" t="s">
        <v>4023</v>
      </c>
      <c r="BQ174" s="19" t="s">
        <v>4026</v>
      </c>
      <c r="BR174" s="19" t="s">
        <v>4029</v>
      </c>
      <c r="BS174" s="19" t="s">
        <v>4032</v>
      </c>
      <c r="BT174" s="19" t="s">
        <v>4035</v>
      </c>
      <c r="BU174" s="19" t="s">
        <v>4038</v>
      </c>
      <c r="BV174" s="19" t="s">
        <v>4041</v>
      </c>
      <c r="BW174" s="19" t="s">
        <v>4044</v>
      </c>
      <c r="BX174" s="19" t="s">
        <v>4563</v>
      </c>
      <c r="BY174" s="19" t="s">
        <v>4566</v>
      </c>
      <c r="BZ174" s="19" t="s">
        <v>4569</v>
      </c>
      <c r="CA174" s="19" t="s">
        <v>4572</v>
      </c>
      <c r="CB174" s="19" t="s">
        <v>4575</v>
      </c>
      <c r="CC174" s="19" t="s">
        <v>4578</v>
      </c>
      <c r="CD174" s="19" t="s">
        <v>4581</v>
      </c>
      <c r="CE174" s="19" t="s">
        <v>4584</v>
      </c>
      <c r="CF174" s="19" t="s">
        <v>4587</v>
      </c>
      <c r="CG174" s="80"/>
      <c r="CH174" s="80"/>
      <c r="CI174" s="80"/>
      <c r="CJ174" s="80"/>
      <c r="CK174" s="80"/>
      <c r="CL174" s="80"/>
      <c r="CM174" s="80"/>
      <c r="CN174" s="80"/>
      <c r="CO174" s="80"/>
    </row>
    <row r="175" spans="1:103" s="81" customFormat="1" hidden="1">
      <c r="A175" s="52"/>
      <c r="B175" s="55" t="s">
        <v>4916</v>
      </c>
      <c r="C175" s="79">
        <v>8</v>
      </c>
      <c r="D175" s="19" t="s">
        <v>258</v>
      </c>
      <c r="E175" s="19" t="s">
        <v>261</v>
      </c>
      <c r="F175" s="19" t="s">
        <v>264</v>
      </c>
      <c r="G175" s="19" t="s">
        <v>267</v>
      </c>
      <c r="H175" s="19" t="s">
        <v>270</v>
      </c>
      <c r="I175" s="19" t="s">
        <v>273</v>
      </c>
      <c r="J175" s="19" t="s">
        <v>276</v>
      </c>
      <c r="K175" s="19" t="s">
        <v>279</v>
      </c>
      <c r="L175" s="19" t="s">
        <v>282</v>
      </c>
      <c r="M175" s="19" t="s">
        <v>798</v>
      </c>
      <c r="N175" s="19" t="s">
        <v>801</v>
      </c>
      <c r="O175" s="19" t="s">
        <v>804</v>
      </c>
      <c r="P175" s="19" t="s">
        <v>807</v>
      </c>
      <c r="Q175" s="19" t="s">
        <v>810</v>
      </c>
      <c r="R175" s="19" t="s">
        <v>813</v>
      </c>
      <c r="S175" s="19" t="s">
        <v>816</v>
      </c>
      <c r="T175" s="19" t="s">
        <v>819</v>
      </c>
      <c r="U175" s="19" t="s">
        <v>822</v>
      </c>
      <c r="V175" s="19" t="s">
        <v>1341</v>
      </c>
      <c r="W175" s="19" t="s">
        <v>1344</v>
      </c>
      <c r="X175" s="19" t="s">
        <v>1347</v>
      </c>
      <c r="Y175" s="19" t="s">
        <v>1350</v>
      </c>
      <c r="Z175" s="19" t="s">
        <v>1353</v>
      </c>
      <c r="AA175" s="19" t="s">
        <v>1356</v>
      </c>
      <c r="AB175" s="19" t="s">
        <v>1359</v>
      </c>
      <c r="AC175" s="19" t="s">
        <v>1362</v>
      </c>
      <c r="AD175" s="19" t="s">
        <v>1365</v>
      </c>
      <c r="AE175" s="19" t="s">
        <v>1881</v>
      </c>
      <c r="AF175" s="19" t="s">
        <v>1884</v>
      </c>
      <c r="AG175" s="19" t="s">
        <v>1887</v>
      </c>
      <c r="AH175" s="19" t="s">
        <v>1890</v>
      </c>
      <c r="AI175" s="19" t="s">
        <v>1893</v>
      </c>
      <c r="AJ175" s="19" t="s">
        <v>1896</v>
      </c>
      <c r="AK175" s="19" t="s">
        <v>1899</v>
      </c>
      <c r="AL175" s="19" t="s">
        <v>1902</v>
      </c>
      <c r="AM175" s="19" t="s">
        <v>1905</v>
      </c>
      <c r="AN175" s="19" t="s">
        <v>2424</v>
      </c>
      <c r="AO175" s="19" t="s">
        <v>2427</v>
      </c>
      <c r="AP175" s="19" t="s">
        <v>2430</v>
      </c>
      <c r="AQ175" s="19" t="s">
        <v>2433</v>
      </c>
      <c r="AR175" s="19" t="s">
        <v>2436</v>
      </c>
      <c r="AS175" s="19" t="s">
        <v>2439</v>
      </c>
      <c r="AT175" s="19" t="s">
        <v>2442</v>
      </c>
      <c r="AU175" s="19" t="s">
        <v>2445</v>
      </c>
      <c r="AV175" s="19" t="s">
        <v>2448</v>
      </c>
      <c r="AW175" s="19" t="s">
        <v>2964</v>
      </c>
      <c r="AX175" s="19" t="s">
        <v>2967</v>
      </c>
      <c r="AY175" s="19" t="s">
        <v>2970</v>
      </c>
      <c r="AZ175" s="19" t="s">
        <v>2973</v>
      </c>
      <c r="BA175" s="19" t="s">
        <v>2976</v>
      </c>
      <c r="BB175" s="19" t="s">
        <v>2979</v>
      </c>
      <c r="BC175" s="19" t="s">
        <v>2982</v>
      </c>
      <c r="BD175" s="19" t="s">
        <v>2985</v>
      </c>
      <c r="BE175" s="19" t="s">
        <v>2988</v>
      </c>
      <c r="BF175" s="19" t="s">
        <v>3507</v>
      </c>
      <c r="BG175" s="19" t="s">
        <v>3510</v>
      </c>
      <c r="BH175" s="19" t="s">
        <v>3513</v>
      </c>
      <c r="BI175" s="19" t="s">
        <v>3516</v>
      </c>
      <c r="BJ175" s="19" t="s">
        <v>3519</v>
      </c>
      <c r="BK175" s="19" t="s">
        <v>3522</v>
      </c>
      <c r="BL175" s="19" t="s">
        <v>3525</v>
      </c>
      <c r="BM175" s="19" t="s">
        <v>3528</v>
      </c>
      <c r="BN175" s="19" t="s">
        <v>3531</v>
      </c>
      <c r="BO175" s="19" t="s">
        <v>4047</v>
      </c>
      <c r="BP175" s="19" t="s">
        <v>4050</v>
      </c>
      <c r="BQ175" s="19" t="s">
        <v>4053</v>
      </c>
      <c r="BR175" s="19" t="s">
        <v>4056</v>
      </c>
      <c r="BS175" s="19" t="s">
        <v>4059</v>
      </c>
      <c r="BT175" s="19" t="s">
        <v>4062</v>
      </c>
      <c r="BU175" s="19" t="s">
        <v>4065</v>
      </c>
      <c r="BV175" s="19" t="s">
        <v>4068</v>
      </c>
      <c r="BW175" s="19" t="s">
        <v>4071</v>
      </c>
      <c r="BX175" s="19" t="s">
        <v>4590</v>
      </c>
      <c r="BY175" s="19" t="s">
        <v>4593</v>
      </c>
      <c r="BZ175" s="19" t="s">
        <v>4596</v>
      </c>
      <c r="CA175" s="19" t="s">
        <v>4599</v>
      </c>
      <c r="CB175" s="19" t="s">
        <v>4602</v>
      </c>
      <c r="CC175" s="19" t="s">
        <v>4605</v>
      </c>
      <c r="CD175" s="19" t="s">
        <v>4608</v>
      </c>
      <c r="CE175" s="19" t="s">
        <v>4611</v>
      </c>
      <c r="CF175" s="19" t="s">
        <v>4614</v>
      </c>
      <c r="CG175" s="80"/>
      <c r="CH175" s="80"/>
      <c r="CI175" s="80"/>
      <c r="CJ175" s="80"/>
      <c r="CK175" s="80"/>
      <c r="CL175" s="80"/>
      <c r="CM175" s="80"/>
      <c r="CN175" s="80"/>
      <c r="CO175" s="80"/>
    </row>
    <row r="176" spans="1:103" hidden="1">
      <c r="A176" s="52"/>
      <c r="B176" s="55" t="s">
        <v>4917</v>
      </c>
      <c r="C176" s="65">
        <v>9</v>
      </c>
      <c r="D176" s="19" t="s">
        <v>285</v>
      </c>
      <c r="E176" s="19" t="s">
        <v>288</v>
      </c>
      <c r="F176" s="19" t="s">
        <v>291</v>
      </c>
      <c r="G176" s="19" t="s">
        <v>321</v>
      </c>
      <c r="H176" s="19" t="s">
        <v>324</v>
      </c>
      <c r="I176" s="19" t="s">
        <v>327</v>
      </c>
      <c r="J176" s="19" t="s">
        <v>330</v>
      </c>
      <c r="K176" s="19" t="s">
        <v>333</v>
      </c>
      <c r="L176" s="19" t="s">
        <v>336</v>
      </c>
      <c r="M176" s="19" t="s">
        <v>825</v>
      </c>
      <c r="N176" s="19" t="s">
        <v>828</v>
      </c>
      <c r="O176" s="19" t="s">
        <v>831</v>
      </c>
      <c r="P176" s="19" t="s">
        <v>834</v>
      </c>
      <c r="Q176" s="19" t="s">
        <v>837</v>
      </c>
      <c r="R176" s="19" t="s">
        <v>840</v>
      </c>
      <c r="S176" s="19" t="s">
        <v>843</v>
      </c>
      <c r="T176" s="19" t="s">
        <v>874</v>
      </c>
      <c r="U176" s="19" t="s">
        <v>877</v>
      </c>
      <c r="V176" s="19" t="s">
        <v>1368</v>
      </c>
      <c r="W176" s="19" t="s">
        <v>1371</v>
      </c>
      <c r="X176" s="19" t="s">
        <v>1374</v>
      </c>
      <c r="Y176" s="19" t="s">
        <v>1377</v>
      </c>
      <c r="Z176" s="19" t="s">
        <v>1380</v>
      </c>
      <c r="AA176" s="19" t="s">
        <v>1383</v>
      </c>
      <c r="AB176" s="19" t="s">
        <v>1386</v>
      </c>
      <c r="AC176" s="19" t="s">
        <v>1389</v>
      </c>
      <c r="AD176" s="19" t="s">
        <v>1392</v>
      </c>
      <c r="AE176" s="19" t="s">
        <v>1908</v>
      </c>
      <c r="AF176" s="19" t="s">
        <v>1911</v>
      </c>
      <c r="AG176" s="19" t="s">
        <v>1914</v>
      </c>
      <c r="AH176" s="19" t="s">
        <v>1917</v>
      </c>
      <c r="AI176" s="19" t="s">
        <v>1920</v>
      </c>
      <c r="AJ176" s="19" t="s">
        <v>1923</v>
      </c>
      <c r="AK176" s="19" t="s">
        <v>1926</v>
      </c>
      <c r="AL176" s="19" t="s">
        <v>1929</v>
      </c>
      <c r="AM176" s="19" t="s">
        <v>1932</v>
      </c>
      <c r="AN176" s="19" t="s">
        <v>2451</v>
      </c>
      <c r="AO176" s="19" t="s">
        <v>2454</v>
      </c>
      <c r="AP176" s="19" t="s">
        <v>2457</v>
      </c>
      <c r="AQ176" s="19" t="s">
        <v>2460</v>
      </c>
      <c r="AR176" s="19" t="s">
        <v>2463</v>
      </c>
      <c r="AS176" s="19" t="s">
        <v>2466</v>
      </c>
      <c r="AT176" s="19" t="s">
        <v>2469</v>
      </c>
      <c r="AU176" s="19" t="s">
        <v>2472</v>
      </c>
      <c r="AV176" s="19" t="s">
        <v>2475</v>
      </c>
      <c r="AW176" s="19" t="s">
        <v>2991</v>
      </c>
      <c r="AX176" s="19" t="s">
        <v>2994</v>
      </c>
      <c r="AY176" s="19" t="s">
        <v>2997</v>
      </c>
      <c r="AZ176" s="19" t="s">
        <v>3000</v>
      </c>
      <c r="BA176" s="19" t="s">
        <v>3003</v>
      </c>
      <c r="BB176" s="19" t="s">
        <v>3006</v>
      </c>
      <c r="BC176" s="19" t="s">
        <v>3009</v>
      </c>
      <c r="BD176" s="19" t="s">
        <v>3012</v>
      </c>
      <c r="BE176" s="19" t="s">
        <v>3015</v>
      </c>
      <c r="BF176" s="19" t="s">
        <v>3534</v>
      </c>
      <c r="BG176" s="19" t="s">
        <v>3537</v>
      </c>
      <c r="BH176" s="19" t="s">
        <v>3540</v>
      </c>
      <c r="BI176" s="19" t="s">
        <v>3543</v>
      </c>
      <c r="BJ176" s="19" t="s">
        <v>3546</v>
      </c>
      <c r="BK176" s="19" t="s">
        <v>3549</v>
      </c>
      <c r="BL176" s="19" t="s">
        <v>3552</v>
      </c>
      <c r="BM176" s="19" t="s">
        <v>3555</v>
      </c>
      <c r="BN176" s="19" t="s">
        <v>3558</v>
      </c>
      <c r="BO176" s="19" t="s">
        <v>4074</v>
      </c>
      <c r="BP176" s="19" t="s">
        <v>4077</v>
      </c>
      <c r="BQ176" s="19" t="s">
        <v>4080</v>
      </c>
      <c r="BR176" s="19" t="s">
        <v>4083</v>
      </c>
      <c r="BS176" s="19" t="s">
        <v>4086</v>
      </c>
      <c r="BT176" s="19" t="s">
        <v>4089</v>
      </c>
      <c r="BU176" s="19" t="s">
        <v>4092</v>
      </c>
      <c r="BV176" s="19" t="s">
        <v>4095</v>
      </c>
      <c r="BW176" s="19" t="s">
        <v>4098</v>
      </c>
      <c r="BX176" s="19" t="s">
        <v>4617</v>
      </c>
      <c r="BY176" s="19" t="s">
        <v>4620</v>
      </c>
      <c r="BZ176" s="19" t="s">
        <v>4623</v>
      </c>
      <c r="CA176" s="19" t="s">
        <v>4626</v>
      </c>
      <c r="CB176" s="19" t="s">
        <v>4629</v>
      </c>
      <c r="CC176" s="19" t="s">
        <v>4632</v>
      </c>
      <c r="CD176" s="19" t="s">
        <v>4635</v>
      </c>
      <c r="CE176" s="19" t="s">
        <v>4638</v>
      </c>
      <c r="CF176" s="19" t="s">
        <v>4641</v>
      </c>
      <c r="CG176" s="78"/>
      <c r="CH176" s="78"/>
      <c r="CI176" s="78"/>
      <c r="CJ176" s="78"/>
      <c r="CK176" s="78"/>
      <c r="CL176" s="78"/>
      <c r="CM176" s="78"/>
      <c r="CN176" s="78"/>
      <c r="CO176" s="78"/>
    </row>
    <row r="177" spans="1:93" hidden="1">
      <c r="A177" s="52"/>
      <c r="B177" s="55" t="s">
        <v>4918</v>
      </c>
      <c r="C177" s="65">
        <v>10</v>
      </c>
      <c r="D177" s="19" t="s">
        <v>339</v>
      </c>
      <c r="E177" s="19" t="s">
        <v>342</v>
      </c>
      <c r="F177" s="19" t="s">
        <v>345</v>
      </c>
      <c r="G177" s="19" t="s">
        <v>348</v>
      </c>
      <c r="H177" s="19" t="s">
        <v>351</v>
      </c>
      <c r="I177" s="19" t="s">
        <v>354</v>
      </c>
      <c r="J177" s="19" t="s">
        <v>357</v>
      </c>
      <c r="K177" s="19" t="s">
        <v>360</v>
      </c>
      <c r="L177" s="19" t="s">
        <v>363</v>
      </c>
      <c r="M177" s="19" t="s">
        <v>880</v>
      </c>
      <c r="N177" s="19" t="s">
        <v>883</v>
      </c>
      <c r="O177" s="19" t="s">
        <v>886</v>
      </c>
      <c r="P177" s="19" t="s">
        <v>889</v>
      </c>
      <c r="Q177" s="19" t="s">
        <v>892</v>
      </c>
      <c r="R177" s="19" t="s">
        <v>895</v>
      </c>
      <c r="S177" s="19" t="s">
        <v>898</v>
      </c>
      <c r="T177" s="19" t="s">
        <v>901</v>
      </c>
      <c r="U177" s="19" t="s">
        <v>904</v>
      </c>
      <c r="V177" s="19" t="s">
        <v>1395</v>
      </c>
      <c r="W177" s="19" t="s">
        <v>1398</v>
      </c>
      <c r="X177" s="19" t="s">
        <v>1401</v>
      </c>
      <c r="Y177" s="19" t="s">
        <v>1431</v>
      </c>
      <c r="Z177" s="19" t="s">
        <v>1434</v>
      </c>
      <c r="AA177" s="19" t="s">
        <v>1437</v>
      </c>
      <c r="AB177" s="19" t="s">
        <v>1440</v>
      </c>
      <c r="AC177" s="19" t="s">
        <v>1443</v>
      </c>
      <c r="AD177" s="19" t="s">
        <v>1446</v>
      </c>
      <c r="AE177" s="19" t="s">
        <v>1935</v>
      </c>
      <c r="AF177" s="19" t="s">
        <v>1938</v>
      </c>
      <c r="AG177" s="19" t="s">
        <v>1941</v>
      </c>
      <c r="AH177" s="19" t="s">
        <v>1944</v>
      </c>
      <c r="AI177" s="19" t="s">
        <v>1947</v>
      </c>
      <c r="AJ177" s="19" t="s">
        <v>1950</v>
      </c>
      <c r="AK177" s="19" t="s">
        <v>1953</v>
      </c>
      <c r="AL177" s="19" t="s">
        <v>1956</v>
      </c>
      <c r="AM177" s="19" t="s">
        <v>1988</v>
      </c>
      <c r="AN177" s="19" t="s">
        <v>2478</v>
      </c>
      <c r="AO177" s="19" t="s">
        <v>2481</v>
      </c>
      <c r="AP177" s="19" t="s">
        <v>2484</v>
      </c>
      <c r="AQ177" s="19" t="s">
        <v>2487</v>
      </c>
      <c r="AR177" s="19" t="s">
        <v>2490</v>
      </c>
      <c r="AS177" s="19" t="s">
        <v>2493</v>
      </c>
      <c r="AT177" s="19" t="s">
        <v>2496</v>
      </c>
      <c r="AU177" s="19" t="s">
        <v>2499</v>
      </c>
      <c r="AV177" s="19" t="s">
        <v>2502</v>
      </c>
      <c r="AW177" s="19" t="s">
        <v>3018</v>
      </c>
      <c r="AX177" s="19" t="s">
        <v>3021</v>
      </c>
      <c r="AY177" s="19" t="s">
        <v>3024</v>
      </c>
      <c r="AZ177" s="19" t="s">
        <v>3027</v>
      </c>
      <c r="BA177" s="19" t="s">
        <v>3030</v>
      </c>
      <c r="BB177" s="19" t="s">
        <v>3033</v>
      </c>
      <c r="BC177" s="19" t="s">
        <v>3036</v>
      </c>
      <c r="BD177" s="19" t="s">
        <v>3039</v>
      </c>
      <c r="BE177" s="19" t="s">
        <v>3042</v>
      </c>
      <c r="BF177" s="19" t="s">
        <v>3561</v>
      </c>
      <c r="BG177" s="19" t="s">
        <v>3564</v>
      </c>
      <c r="BH177" s="19" t="s">
        <v>3567</v>
      </c>
      <c r="BI177" s="19" t="s">
        <v>3570</v>
      </c>
      <c r="BJ177" s="19" t="s">
        <v>3573</v>
      </c>
      <c r="BK177" s="19" t="s">
        <v>3576</v>
      </c>
      <c r="BL177" s="19" t="s">
        <v>3579</v>
      </c>
      <c r="BM177" s="19" t="s">
        <v>3582</v>
      </c>
      <c r="BN177" s="19" t="s">
        <v>3585</v>
      </c>
      <c r="BO177" s="19" t="s">
        <v>4101</v>
      </c>
      <c r="BP177" s="19" t="s">
        <v>4104</v>
      </c>
      <c r="BQ177" s="19" t="s">
        <v>4107</v>
      </c>
      <c r="BR177" s="19" t="s">
        <v>4110</v>
      </c>
      <c r="BS177" s="19" t="s">
        <v>4113</v>
      </c>
      <c r="BT177" s="19" t="s">
        <v>4116</v>
      </c>
      <c r="BU177" s="19" t="s">
        <v>4119</v>
      </c>
      <c r="BV177" s="19" t="s">
        <v>4122</v>
      </c>
      <c r="BW177" s="19" t="s">
        <v>4125</v>
      </c>
      <c r="BX177" s="19" t="s">
        <v>4644</v>
      </c>
      <c r="BY177" s="19" t="s">
        <v>4647</v>
      </c>
      <c r="BZ177" s="19" t="s">
        <v>4650</v>
      </c>
      <c r="CA177" s="19" t="s">
        <v>4653</v>
      </c>
      <c r="CB177" s="19" t="s">
        <v>4656</v>
      </c>
      <c r="CC177" s="19" t="s">
        <v>4659</v>
      </c>
      <c r="CD177" s="19" t="s">
        <v>4662</v>
      </c>
      <c r="CE177" s="19" t="s">
        <v>4665</v>
      </c>
      <c r="CF177" s="19" t="s">
        <v>4668</v>
      </c>
      <c r="CG177" s="78"/>
      <c r="CH177" s="78"/>
      <c r="CI177" s="78"/>
      <c r="CJ177" s="78"/>
      <c r="CK177" s="78"/>
      <c r="CL177" s="78"/>
      <c r="CM177" s="78"/>
      <c r="CN177" s="78"/>
      <c r="CO177" s="78"/>
    </row>
    <row r="178" spans="1:93" s="81" customFormat="1" hidden="1">
      <c r="A178" s="52"/>
      <c r="B178" s="55" t="s">
        <v>4919</v>
      </c>
      <c r="C178" s="79">
        <v>11</v>
      </c>
      <c r="D178" s="19" t="s">
        <v>366</v>
      </c>
      <c r="E178" s="19" t="s">
        <v>369</v>
      </c>
      <c r="F178" s="19" t="s">
        <v>372</v>
      </c>
      <c r="G178" s="19" t="s">
        <v>375</v>
      </c>
      <c r="H178" s="19" t="s">
        <v>378</v>
      </c>
      <c r="I178" s="19" t="s">
        <v>381</v>
      </c>
      <c r="J178" s="19" t="s">
        <v>384</v>
      </c>
      <c r="K178" s="19" t="s">
        <v>387</v>
      </c>
      <c r="L178" s="19" t="s">
        <v>390</v>
      </c>
      <c r="M178" s="19" t="s">
        <v>907</v>
      </c>
      <c r="N178" s="19" t="s">
        <v>910</v>
      </c>
      <c r="O178" s="19" t="s">
        <v>913</v>
      </c>
      <c r="P178" s="19" t="s">
        <v>916</v>
      </c>
      <c r="Q178" s="19" t="s">
        <v>919</v>
      </c>
      <c r="R178" s="19" t="s">
        <v>922</v>
      </c>
      <c r="S178" s="19" t="s">
        <v>925</v>
      </c>
      <c r="T178" s="19" t="s">
        <v>928</v>
      </c>
      <c r="U178" s="19" t="s">
        <v>931</v>
      </c>
      <c r="V178" s="19" t="s">
        <v>1449</v>
      </c>
      <c r="W178" s="19" t="s">
        <v>1452</v>
      </c>
      <c r="X178" s="19" t="s">
        <v>1455</v>
      </c>
      <c r="Y178" s="19" t="s">
        <v>1458</v>
      </c>
      <c r="Z178" s="19" t="s">
        <v>1461</v>
      </c>
      <c r="AA178" s="19" t="s">
        <v>1464</v>
      </c>
      <c r="AB178" s="19" t="s">
        <v>1467</v>
      </c>
      <c r="AC178" s="19" t="s">
        <v>1470</v>
      </c>
      <c r="AD178" s="19" t="s">
        <v>1473</v>
      </c>
      <c r="AE178" s="19" t="s">
        <v>1991</v>
      </c>
      <c r="AF178" s="19" t="s">
        <v>1994</v>
      </c>
      <c r="AG178" s="19" t="s">
        <v>1997</v>
      </c>
      <c r="AH178" s="19" t="s">
        <v>2000</v>
      </c>
      <c r="AI178" s="19" t="s">
        <v>2003</v>
      </c>
      <c r="AJ178" s="19" t="s">
        <v>2006</v>
      </c>
      <c r="AK178" s="19" t="s">
        <v>2009</v>
      </c>
      <c r="AL178" s="19" t="s">
        <v>2012</v>
      </c>
      <c r="AM178" s="19" t="s">
        <v>2015</v>
      </c>
      <c r="AN178" s="19" t="s">
        <v>2505</v>
      </c>
      <c r="AO178" s="19" t="s">
        <v>2508</v>
      </c>
      <c r="AP178" s="19" t="s">
        <v>2511</v>
      </c>
      <c r="AQ178" s="19" t="s">
        <v>2541</v>
      </c>
      <c r="AR178" s="19" t="s">
        <v>2544</v>
      </c>
      <c r="AS178" s="19" t="s">
        <v>2547</v>
      </c>
      <c r="AT178" s="19" t="s">
        <v>2550</v>
      </c>
      <c r="AU178" s="19" t="s">
        <v>2553</v>
      </c>
      <c r="AV178" s="19" t="s">
        <v>2556</v>
      </c>
      <c r="AW178" s="19" t="s">
        <v>3045</v>
      </c>
      <c r="AX178" s="19" t="s">
        <v>3048</v>
      </c>
      <c r="AY178" s="19" t="s">
        <v>3051</v>
      </c>
      <c r="AZ178" s="19" t="s">
        <v>3054</v>
      </c>
      <c r="BA178" s="19" t="s">
        <v>3057</v>
      </c>
      <c r="BB178" s="19" t="s">
        <v>3060</v>
      </c>
      <c r="BC178" s="19" t="s">
        <v>3063</v>
      </c>
      <c r="BD178" s="19" t="s">
        <v>3066</v>
      </c>
      <c r="BE178" s="19" t="s">
        <v>3099</v>
      </c>
      <c r="BF178" s="19" t="s">
        <v>3588</v>
      </c>
      <c r="BG178" s="19" t="s">
        <v>3591</v>
      </c>
      <c r="BH178" s="19" t="s">
        <v>3594</v>
      </c>
      <c r="BI178" s="19" t="s">
        <v>3597</v>
      </c>
      <c r="BJ178" s="19" t="s">
        <v>3600</v>
      </c>
      <c r="BK178" s="19" t="s">
        <v>3603</v>
      </c>
      <c r="BL178" s="19" t="s">
        <v>3606</v>
      </c>
      <c r="BM178" s="19" t="s">
        <v>3609</v>
      </c>
      <c r="BN178" s="19" t="s">
        <v>3612</v>
      </c>
      <c r="BO178" s="19" t="s">
        <v>4128</v>
      </c>
      <c r="BP178" s="19" t="s">
        <v>4131</v>
      </c>
      <c r="BQ178" s="19" t="s">
        <v>4134</v>
      </c>
      <c r="BR178" s="19" t="s">
        <v>4137</v>
      </c>
      <c r="BS178" s="19" t="s">
        <v>4140</v>
      </c>
      <c r="BT178" s="19" t="s">
        <v>4143</v>
      </c>
      <c r="BU178" s="19" t="s">
        <v>4146</v>
      </c>
      <c r="BV178" s="19" t="s">
        <v>4149</v>
      </c>
      <c r="BW178" s="19" t="s">
        <v>4152</v>
      </c>
      <c r="BX178" s="19" t="s">
        <v>4671</v>
      </c>
      <c r="BY178" s="19" t="s">
        <v>4674</v>
      </c>
      <c r="BZ178" s="19" t="s">
        <v>4677</v>
      </c>
      <c r="CA178" s="19" t="s">
        <v>4680</v>
      </c>
      <c r="CB178" s="19" t="s">
        <v>4683</v>
      </c>
      <c r="CC178" s="19" t="s">
        <v>4686</v>
      </c>
      <c r="CD178" s="19" t="s">
        <v>4689</v>
      </c>
      <c r="CE178" s="19" t="s">
        <v>4692</v>
      </c>
      <c r="CF178" s="19" t="s">
        <v>4695</v>
      </c>
      <c r="CG178" s="80"/>
      <c r="CH178" s="80"/>
      <c r="CI178" s="80"/>
      <c r="CJ178" s="80"/>
      <c r="CK178" s="80"/>
      <c r="CL178" s="80"/>
      <c r="CM178" s="80"/>
      <c r="CN178" s="80"/>
      <c r="CO178" s="80"/>
    </row>
    <row r="179" spans="1:93" hidden="1">
      <c r="A179" s="52"/>
      <c r="B179" s="55" t="s">
        <v>4920</v>
      </c>
      <c r="C179" s="65">
        <v>12</v>
      </c>
      <c r="D179" s="19" t="s">
        <v>393</v>
      </c>
      <c r="E179" s="19" t="s">
        <v>396</v>
      </c>
      <c r="F179" s="19" t="s">
        <v>399</v>
      </c>
      <c r="G179" s="19" t="s">
        <v>402</v>
      </c>
      <c r="H179" s="19" t="s">
        <v>405</v>
      </c>
      <c r="I179" s="19" t="s">
        <v>408</v>
      </c>
      <c r="J179" s="19" t="s">
        <v>411</v>
      </c>
      <c r="K179" s="19" t="s">
        <v>414</v>
      </c>
      <c r="L179" s="19" t="s">
        <v>417</v>
      </c>
      <c r="M179" s="19" t="s">
        <v>934</v>
      </c>
      <c r="N179" s="19" t="s">
        <v>937</v>
      </c>
      <c r="O179" s="19" t="s">
        <v>940</v>
      </c>
      <c r="P179" s="19" t="s">
        <v>943</v>
      </c>
      <c r="Q179" s="19" t="s">
        <v>946</v>
      </c>
      <c r="R179" s="19" t="s">
        <v>949</v>
      </c>
      <c r="S179" s="19" t="s">
        <v>952</v>
      </c>
      <c r="T179" s="19" t="s">
        <v>955</v>
      </c>
      <c r="U179" s="19" t="s">
        <v>958</v>
      </c>
      <c r="V179" s="19" t="s">
        <v>1476</v>
      </c>
      <c r="W179" s="19" t="s">
        <v>1479</v>
      </c>
      <c r="X179" s="19" t="s">
        <v>1482</v>
      </c>
      <c r="Y179" s="19" t="s">
        <v>1485</v>
      </c>
      <c r="Z179" s="19" t="s">
        <v>1488</v>
      </c>
      <c r="AA179" s="19" t="s">
        <v>1491</v>
      </c>
      <c r="AB179" s="19" t="s">
        <v>1494</v>
      </c>
      <c r="AC179" s="19" t="s">
        <v>1497</v>
      </c>
      <c r="AD179" s="19" t="s">
        <v>1500</v>
      </c>
      <c r="AE179" s="19" t="s">
        <v>2018</v>
      </c>
      <c r="AF179" s="19" t="s">
        <v>2021</v>
      </c>
      <c r="AG179" s="19" t="s">
        <v>2024</v>
      </c>
      <c r="AH179" s="19" t="s">
        <v>2027</v>
      </c>
      <c r="AI179" s="19" t="s">
        <v>2030</v>
      </c>
      <c r="AJ179" s="19" t="s">
        <v>2033</v>
      </c>
      <c r="AK179" s="19" t="s">
        <v>2036</v>
      </c>
      <c r="AL179" s="19" t="s">
        <v>2039</v>
      </c>
      <c r="AM179" s="19" t="s">
        <v>2042</v>
      </c>
      <c r="AN179" s="19" t="s">
        <v>2559</v>
      </c>
      <c r="AO179" s="19" t="s">
        <v>2562</v>
      </c>
      <c r="AP179" s="19" t="s">
        <v>2565</v>
      </c>
      <c r="AQ179" s="19" t="s">
        <v>2568</v>
      </c>
      <c r="AR179" s="19" t="s">
        <v>2571</v>
      </c>
      <c r="AS179" s="19" t="s">
        <v>2574</v>
      </c>
      <c r="AT179" s="19" t="s">
        <v>2577</v>
      </c>
      <c r="AU179" s="19" t="s">
        <v>2580</v>
      </c>
      <c r="AV179" s="19" t="s">
        <v>2583</v>
      </c>
      <c r="AW179" s="19" t="s">
        <v>3102</v>
      </c>
      <c r="AX179" s="19" t="s">
        <v>3105</v>
      </c>
      <c r="AY179" s="19" t="s">
        <v>3108</v>
      </c>
      <c r="AZ179" s="19" t="s">
        <v>3111</v>
      </c>
      <c r="BA179" s="19" t="s">
        <v>3114</v>
      </c>
      <c r="BB179" s="19" t="s">
        <v>3117</v>
      </c>
      <c r="BC179" s="19" t="s">
        <v>3120</v>
      </c>
      <c r="BD179" s="19" t="s">
        <v>3123</v>
      </c>
      <c r="BE179" s="19" t="s">
        <v>3126</v>
      </c>
      <c r="BF179" s="19" t="s">
        <v>3615</v>
      </c>
      <c r="BG179" s="19" t="s">
        <v>3618</v>
      </c>
      <c r="BH179" s="19" t="s">
        <v>3621</v>
      </c>
      <c r="BI179" s="19" t="s">
        <v>3624</v>
      </c>
      <c r="BJ179" s="19" t="s">
        <v>3654</v>
      </c>
      <c r="BK179" s="19" t="s">
        <v>3657</v>
      </c>
      <c r="BL179" s="19" t="s">
        <v>3660</v>
      </c>
      <c r="BM179" s="19" t="s">
        <v>3663</v>
      </c>
      <c r="BN179" s="19" t="s">
        <v>3666</v>
      </c>
      <c r="BO179" s="19" t="s">
        <v>4155</v>
      </c>
      <c r="BP179" s="19" t="s">
        <v>4158</v>
      </c>
      <c r="BQ179" s="19" t="s">
        <v>4161</v>
      </c>
      <c r="BR179" s="19" t="s">
        <v>4164</v>
      </c>
      <c r="BS179" s="19" t="s">
        <v>4167</v>
      </c>
      <c r="BT179" s="19" t="s">
        <v>4170</v>
      </c>
      <c r="BU179" s="19" t="s">
        <v>4173</v>
      </c>
      <c r="BV179" s="19" t="s">
        <v>4176</v>
      </c>
      <c r="BW179" s="19" t="s">
        <v>4209</v>
      </c>
      <c r="BX179" s="19" t="s">
        <v>4698</v>
      </c>
      <c r="BY179" s="19" t="s">
        <v>4701</v>
      </c>
      <c r="BZ179" s="19" t="s">
        <v>4704</v>
      </c>
      <c r="CA179" s="19" t="s">
        <v>4707</v>
      </c>
      <c r="CB179" s="19" t="s">
        <v>4710</v>
      </c>
      <c r="CC179" s="19" t="s">
        <v>4713</v>
      </c>
      <c r="CD179" s="19" t="s">
        <v>4716</v>
      </c>
      <c r="CE179" s="19" t="s">
        <v>4719</v>
      </c>
      <c r="CF179" s="19" t="s">
        <v>4722</v>
      </c>
      <c r="CG179" s="78"/>
      <c r="CH179" s="78"/>
      <c r="CI179" s="78"/>
      <c r="CJ179" s="78"/>
      <c r="CK179" s="78"/>
      <c r="CL179" s="78"/>
      <c r="CM179" s="78"/>
      <c r="CN179" s="78"/>
      <c r="CO179" s="78"/>
    </row>
    <row r="180" spans="1:93" hidden="1">
      <c r="A180" s="52"/>
      <c r="B180" s="55" t="s">
        <v>4921</v>
      </c>
      <c r="C180" s="65">
        <v>13</v>
      </c>
      <c r="D180" s="19" t="s">
        <v>420</v>
      </c>
      <c r="E180" s="19" t="s">
        <v>423</v>
      </c>
      <c r="F180" s="19" t="s">
        <v>426</v>
      </c>
      <c r="G180" s="19" t="s">
        <v>429</v>
      </c>
      <c r="H180" s="19" t="s">
        <v>432</v>
      </c>
      <c r="I180" s="19" t="s">
        <v>435</v>
      </c>
      <c r="J180" s="19" t="s">
        <v>438</v>
      </c>
      <c r="K180" s="19" t="s">
        <v>441</v>
      </c>
      <c r="L180" s="19" t="s">
        <v>444</v>
      </c>
      <c r="M180" s="19" t="s">
        <v>961</v>
      </c>
      <c r="N180" s="19" t="s">
        <v>964</v>
      </c>
      <c r="O180" s="19" t="s">
        <v>967</v>
      </c>
      <c r="P180" s="19" t="s">
        <v>970</v>
      </c>
      <c r="Q180" s="19" t="s">
        <v>973</v>
      </c>
      <c r="R180" s="19" t="s">
        <v>976</v>
      </c>
      <c r="S180" s="19" t="s">
        <v>979</v>
      </c>
      <c r="T180" s="19" t="s">
        <v>982</v>
      </c>
      <c r="U180" s="19" t="s">
        <v>985</v>
      </c>
      <c r="V180" s="19" t="s">
        <v>1503</v>
      </c>
      <c r="W180" s="19" t="s">
        <v>1506</v>
      </c>
      <c r="X180" s="19" t="s">
        <v>1509</v>
      </c>
      <c r="Y180" s="19" t="s">
        <v>1512</v>
      </c>
      <c r="Z180" s="19" t="s">
        <v>1515</v>
      </c>
      <c r="AA180" s="19" t="s">
        <v>1518</v>
      </c>
      <c r="AB180" s="19" t="s">
        <v>1521</v>
      </c>
      <c r="AC180" s="19" t="s">
        <v>1524</v>
      </c>
      <c r="AD180" s="19" t="s">
        <v>1527</v>
      </c>
      <c r="AE180" s="19" t="s">
        <v>2045</v>
      </c>
      <c r="AF180" s="19" t="s">
        <v>2048</v>
      </c>
      <c r="AG180" s="19" t="s">
        <v>2051</v>
      </c>
      <c r="AH180" s="19" t="s">
        <v>2054</v>
      </c>
      <c r="AI180" s="19" t="s">
        <v>2057</v>
      </c>
      <c r="AJ180" s="19" t="s">
        <v>2060</v>
      </c>
      <c r="AK180" s="19" t="s">
        <v>2063</v>
      </c>
      <c r="AL180" s="19" t="s">
        <v>2066</v>
      </c>
      <c r="AM180" s="19" t="s">
        <v>2069</v>
      </c>
      <c r="AN180" s="19" t="s">
        <v>2586</v>
      </c>
      <c r="AO180" s="19" t="s">
        <v>2589</v>
      </c>
      <c r="AP180" s="19" t="s">
        <v>2592</v>
      </c>
      <c r="AQ180" s="19" t="s">
        <v>2595</v>
      </c>
      <c r="AR180" s="19" t="s">
        <v>2598</v>
      </c>
      <c r="AS180" s="19" t="s">
        <v>2601</v>
      </c>
      <c r="AT180" s="19" t="s">
        <v>2604</v>
      </c>
      <c r="AU180" s="19" t="s">
        <v>2607</v>
      </c>
      <c r="AV180" s="19" t="s">
        <v>2610</v>
      </c>
      <c r="AW180" s="19" t="s">
        <v>3129</v>
      </c>
      <c r="AX180" s="19" t="s">
        <v>3132</v>
      </c>
      <c r="AY180" s="19" t="s">
        <v>3135</v>
      </c>
      <c r="AZ180" s="19" t="s">
        <v>3138</v>
      </c>
      <c r="BA180" s="19" t="s">
        <v>3141</v>
      </c>
      <c r="BB180" s="19" t="s">
        <v>3144</v>
      </c>
      <c r="BC180" s="19" t="s">
        <v>3147</v>
      </c>
      <c r="BD180" s="19" t="s">
        <v>3150</v>
      </c>
      <c r="BE180" s="19" t="s">
        <v>3153</v>
      </c>
      <c r="BF180" s="19" t="s">
        <v>3669</v>
      </c>
      <c r="BG180" s="19" t="s">
        <v>3672</v>
      </c>
      <c r="BH180" s="19" t="s">
        <v>3675</v>
      </c>
      <c r="BI180" s="19" t="s">
        <v>3678</v>
      </c>
      <c r="BJ180" s="19" t="s">
        <v>3681</v>
      </c>
      <c r="BK180" s="19" t="s">
        <v>3684</v>
      </c>
      <c r="BL180" s="19" t="s">
        <v>3687</v>
      </c>
      <c r="BM180" s="19" t="s">
        <v>3690</v>
      </c>
      <c r="BN180" s="19" t="s">
        <v>3693</v>
      </c>
      <c r="BO180" s="19" t="s">
        <v>4212</v>
      </c>
      <c r="BP180" s="19" t="s">
        <v>4215</v>
      </c>
      <c r="BQ180" s="19" t="s">
        <v>4218</v>
      </c>
      <c r="BR180" s="19" t="s">
        <v>4221</v>
      </c>
      <c r="BS180" s="19" t="s">
        <v>4224</v>
      </c>
      <c r="BT180" s="19" t="s">
        <v>4227</v>
      </c>
      <c r="BU180" s="19" t="s">
        <v>4230</v>
      </c>
      <c r="BV180" s="19" t="s">
        <v>4233</v>
      </c>
      <c r="BW180" s="19" t="s">
        <v>4236</v>
      </c>
      <c r="BX180" s="19" t="s">
        <v>4725</v>
      </c>
      <c r="BY180" s="19" t="s">
        <v>4728</v>
      </c>
      <c r="BZ180" s="19" t="s">
        <v>4731</v>
      </c>
      <c r="CA180" s="19" t="s">
        <v>4734</v>
      </c>
      <c r="CB180" s="19" t="s">
        <v>4749</v>
      </c>
      <c r="CC180" s="19" t="s">
        <v>4752</v>
      </c>
      <c r="CD180" s="19" t="s">
        <v>4755</v>
      </c>
      <c r="CE180" s="19" t="s">
        <v>4758</v>
      </c>
      <c r="CF180" s="19" t="s">
        <v>4761</v>
      </c>
      <c r="CG180" s="78"/>
      <c r="CH180" s="78"/>
      <c r="CI180" s="78"/>
      <c r="CJ180" s="78"/>
      <c r="CK180" s="78"/>
      <c r="CL180" s="78"/>
      <c r="CM180" s="78"/>
      <c r="CN180" s="78"/>
      <c r="CO180" s="78"/>
    </row>
    <row r="181" spans="1:93" hidden="1">
      <c r="A181" s="52"/>
      <c r="B181" s="57" t="s">
        <v>4922</v>
      </c>
      <c r="C181" s="65">
        <v>14</v>
      </c>
      <c r="D181" s="19" t="s">
        <v>447</v>
      </c>
      <c r="E181" s="19" t="s">
        <v>450</v>
      </c>
      <c r="F181" s="19" t="s">
        <v>453</v>
      </c>
      <c r="G181" s="19" t="s">
        <v>456</v>
      </c>
      <c r="H181" s="19" t="s">
        <v>459</v>
      </c>
      <c r="I181" s="19" t="s">
        <v>462</v>
      </c>
      <c r="J181" s="19" t="s">
        <v>465</v>
      </c>
      <c r="K181" s="19" t="s">
        <v>468</v>
      </c>
      <c r="L181" s="19" t="s">
        <v>471</v>
      </c>
      <c r="M181" s="19" t="s">
        <v>988</v>
      </c>
      <c r="N181" s="19" t="s">
        <v>991</v>
      </c>
      <c r="O181" s="19" t="s">
        <v>994</v>
      </c>
      <c r="P181" s="19" t="s">
        <v>997</v>
      </c>
      <c r="Q181" s="19" t="s">
        <v>1000</v>
      </c>
      <c r="R181" s="19" t="s">
        <v>1003</v>
      </c>
      <c r="S181" s="19" t="s">
        <v>1006</v>
      </c>
      <c r="T181" s="19" t="s">
        <v>1009</v>
      </c>
      <c r="U181" s="19" t="s">
        <v>1012</v>
      </c>
      <c r="V181" s="19" t="s">
        <v>1530</v>
      </c>
      <c r="W181" s="19" t="s">
        <v>1533</v>
      </c>
      <c r="X181" s="19" t="s">
        <v>1536</v>
      </c>
      <c r="Y181" s="19" t="s">
        <v>1539</v>
      </c>
      <c r="Z181" s="19" t="s">
        <v>1542</v>
      </c>
      <c r="AA181" s="19" t="s">
        <v>1545</v>
      </c>
      <c r="AB181" s="19" t="s">
        <v>1548</v>
      </c>
      <c r="AC181" s="19" t="s">
        <v>1551</v>
      </c>
      <c r="AD181" s="19" t="s">
        <v>1554</v>
      </c>
      <c r="AE181" s="19" t="s">
        <v>2072</v>
      </c>
      <c r="AF181" s="19" t="s">
        <v>2075</v>
      </c>
      <c r="AG181" s="19" t="s">
        <v>2078</v>
      </c>
      <c r="AH181" s="19" t="s">
        <v>2081</v>
      </c>
      <c r="AI181" s="19" t="s">
        <v>2084</v>
      </c>
      <c r="AJ181" s="19" t="s">
        <v>2087</v>
      </c>
      <c r="AK181" s="19" t="s">
        <v>2090</v>
      </c>
      <c r="AL181" s="19" t="s">
        <v>2093</v>
      </c>
      <c r="AM181" s="19" t="s">
        <v>2096</v>
      </c>
      <c r="AN181" s="19" t="s">
        <v>2613</v>
      </c>
      <c r="AO181" s="19" t="s">
        <v>2616</v>
      </c>
      <c r="AP181" s="19" t="s">
        <v>2619</v>
      </c>
      <c r="AQ181" s="19" t="s">
        <v>2622</v>
      </c>
      <c r="AR181" s="19" t="s">
        <v>2625</v>
      </c>
      <c r="AS181" s="19" t="s">
        <v>2628</v>
      </c>
      <c r="AT181" s="19" t="s">
        <v>2631</v>
      </c>
      <c r="AU181" s="19" t="s">
        <v>2634</v>
      </c>
      <c r="AV181" s="19" t="s">
        <v>2637</v>
      </c>
      <c r="AW181" s="19" t="s">
        <v>3156</v>
      </c>
      <c r="AX181" s="19" t="s">
        <v>3159</v>
      </c>
      <c r="AY181" s="19" t="s">
        <v>3162</v>
      </c>
      <c r="AZ181" s="19" t="s">
        <v>3165</v>
      </c>
      <c r="BA181" s="19" t="s">
        <v>3168</v>
      </c>
      <c r="BB181" s="19" t="s">
        <v>3171</v>
      </c>
      <c r="BC181" s="19" t="s">
        <v>3174</v>
      </c>
      <c r="BD181" s="19" t="s">
        <v>3177</v>
      </c>
      <c r="BE181" s="19" t="s">
        <v>3180</v>
      </c>
      <c r="BF181" s="19" t="s">
        <v>3696</v>
      </c>
      <c r="BG181" s="19" t="s">
        <v>3699</v>
      </c>
      <c r="BH181" s="19" t="s">
        <v>3702</v>
      </c>
      <c r="BI181" s="19" t="s">
        <v>3705</v>
      </c>
      <c r="BJ181" s="19" t="s">
        <v>3708</v>
      </c>
      <c r="BK181" s="19" t="s">
        <v>3711</v>
      </c>
      <c r="BL181" s="19" t="s">
        <v>3714</v>
      </c>
      <c r="BM181" s="19" t="s">
        <v>3717</v>
      </c>
      <c r="BN181" s="19" t="s">
        <v>3720</v>
      </c>
      <c r="BO181" s="19" t="s">
        <v>4239</v>
      </c>
      <c r="BP181" s="19" t="s">
        <v>4242</v>
      </c>
      <c r="BQ181" s="19" t="s">
        <v>4245</v>
      </c>
      <c r="BR181" s="19" t="s">
        <v>4248</v>
      </c>
      <c r="BS181" s="19" t="s">
        <v>4251</v>
      </c>
      <c r="BT181" s="19" t="s">
        <v>4254</v>
      </c>
      <c r="BU181" s="19" t="s">
        <v>4257</v>
      </c>
      <c r="BV181" s="19" t="s">
        <v>4260</v>
      </c>
      <c r="BW181" s="19" t="s">
        <v>4263</v>
      </c>
      <c r="BX181" s="19" t="s">
        <v>4764</v>
      </c>
      <c r="BY181" s="19" t="s">
        <v>4767</v>
      </c>
      <c r="BZ181" s="19" t="s">
        <v>4770</v>
      </c>
      <c r="CA181" s="19" t="s">
        <v>4773</v>
      </c>
      <c r="CB181" s="19" t="s">
        <v>4776</v>
      </c>
      <c r="CC181" s="19" t="s">
        <v>4779</v>
      </c>
      <c r="CD181" s="19" t="s">
        <v>4782</v>
      </c>
      <c r="CE181" s="19" t="s">
        <v>4785</v>
      </c>
      <c r="CF181" s="19" t="s">
        <v>4788</v>
      </c>
      <c r="CG181" s="78"/>
      <c r="CH181" s="78"/>
      <c r="CI181" s="78"/>
      <c r="CJ181" s="78"/>
      <c r="CK181" s="78"/>
      <c r="CL181" s="78"/>
      <c r="CM181" s="78"/>
      <c r="CN181" s="78"/>
      <c r="CO181" s="78"/>
    </row>
    <row r="182" spans="1:93" hidden="1">
      <c r="A182" s="52"/>
      <c r="B182" s="55" t="s">
        <v>4923</v>
      </c>
      <c r="C182" s="65">
        <v>15</v>
      </c>
      <c r="D182" s="19" t="s">
        <v>474</v>
      </c>
      <c r="E182" s="19" t="s">
        <v>477</v>
      </c>
      <c r="F182" s="19" t="s">
        <v>480</v>
      </c>
      <c r="G182" s="19" t="s">
        <v>483</v>
      </c>
      <c r="H182" s="19" t="s">
        <v>486</v>
      </c>
      <c r="I182" s="19" t="s">
        <v>489</v>
      </c>
      <c r="J182" s="19" t="s">
        <v>492</v>
      </c>
      <c r="K182" s="19" t="s">
        <v>495</v>
      </c>
      <c r="L182" s="19" t="s">
        <v>498</v>
      </c>
      <c r="M182" s="19" t="s">
        <v>1015</v>
      </c>
      <c r="N182" s="19" t="s">
        <v>1018</v>
      </c>
      <c r="O182" s="19" t="s">
        <v>1021</v>
      </c>
      <c r="P182" s="19" t="s">
        <v>1024</v>
      </c>
      <c r="Q182" s="19" t="s">
        <v>1027</v>
      </c>
      <c r="R182" s="19" t="s">
        <v>1030</v>
      </c>
      <c r="S182" s="19" t="s">
        <v>1033</v>
      </c>
      <c r="T182" s="19" t="s">
        <v>1036</v>
      </c>
      <c r="U182" s="19" t="s">
        <v>1039</v>
      </c>
      <c r="V182" s="19" t="s">
        <v>1557</v>
      </c>
      <c r="W182" s="19" t="s">
        <v>1560</v>
      </c>
      <c r="X182" s="19" t="s">
        <v>1563</v>
      </c>
      <c r="Y182" s="19" t="s">
        <v>1566</v>
      </c>
      <c r="Z182" s="19" t="s">
        <v>1569</v>
      </c>
      <c r="AA182" s="19" t="s">
        <v>1572</v>
      </c>
      <c r="AB182" s="19" t="s">
        <v>1575</v>
      </c>
      <c r="AC182" s="19" t="s">
        <v>1578</v>
      </c>
      <c r="AD182" s="19" t="s">
        <v>1581</v>
      </c>
      <c r="AE182" s="19" t="s">
        <v>2099</v>
      </c>
      <c r="AF182" s="19" t="s">
        <v>2102</v>
      </c>
      <c r="AG182" s="19" t="s">
        <v>2105</v>
      </c>
      <c r="AH182" s="19" t="s">
        <v>2108</v>
      </c>
      <c r="AI182" s="19" t="s">
        <v>2111</v>
      </c>
      <c r="AJ182" s="19" t="s">
        <v>2114</v>
      </c>
      <c r="AK182" s="19" t="s">
        <v>2117</v>
      </c>
      <c r="AL182" s="19" t="s">
        <v>2120</v>
      </c>
      <c r="AM182" s="19" t="s">
        <v>2123</v>
      </c>
      <c r="AN182" s="19" t="s">
        <v>2640</v>
      </c>
      <c r="AO182" s="19" t="s">
        <v>2643</v>
      </c>
      <c r="AP182" s="19" t="s">
        <v>2646</v>
      </c>
      <c r="AQ182" s="19" t="s">
        <v>2649</v>
      </c>
      <c r="AR182" s="19" t="s">
        <v>2652</v>
      </c>
      <c r="AS182" s="19" t="s">
        <v>2655</v>
      </c>
      <c r="AT182" s="19" t="s">
        <v>2658</v>
      </c>
      <c r="AU182" s="19" t="s">
        <v>2661</v>
      </c>
      <c r="AV182" s="19" t="s">
        <v>2664</v>
      </c>
      <c r="AW182" s="19" t="s">
        <v>3183</v>
      </c>
      <c r="AX182" s="19" t="s">
        <v>3186</v>
      </c>
      <c r="AY182" s="19" t="s">
        <v>3189</v>
      </c>
      <c r="AZ182" s="19" t="s">
        <v>3192</v>
      </c>
      <c r="BA182" s="19" t="s">
        <v>3195</v>
      </c>
      <c r="BB182" s="19" t="s">
        <v>3198</v>
      </c>
      <c r="BC182" s="19" t="s">
        <v>3201</v>
      </c>
      <c r="BD182" s="19" t="s">
        <v>3204</v>
      </c>
      <c r="BE182" s="19" t="s">
        <v>3207</v>
      </c>
      <c r="BF182" s="19" t="s">
        <v>3723</v>
      </c>
      <c r="BG182" s="19" t="s">
        <v>3726</v>
      </c>
      <c r="BH182" s="19" t="s">
        <v>3729</v>
      </c>
      <c r="BI182" s="19" t="s">
        <v>3732</v>
      </c>
      <c r="BJ182" s="19" t="s">
        <v>3735</v>
      </c>
      <c r="BK182" s="19" t="s">
        <v>3738</v>
      </c>
      <c r="BL182" s="19" t="s">
        <v>3741</v>
      </c>
      <c r="BM182" s="19" t="s">
        <v>3744</v>
      </c>
      <c r="BN182" s="19" t="s">
        <v>3747</v>
      </c>
      <c r="BO182" s="19" t="s">
        <v>4266</v>
      </c>
      <c r="BP182" s="19" t="s">
        <v>4269</v>
      </c>
      <c r="BQ182" s="19" t="s">
        <v>4272</v>
      </c>
      <c r="BR182" s="19" t="s">
        <v>4275</v>
      </c>
      <c r="BS182" s="19" t="s">
        <v>4278</v>
      </c>
      <c r="BT182" s="19" t="s">
        <v>4281</v>
      </c>
      <c r="BU182" s="19" t="s">
        <v>4284</v>
      </c>
      <c r="BV182" s="19" t="s">
        <v>4287</v>
      </c>
      <c r="BW182" s="19" t="s">
        <v>4290</v>
      </c>
      <c r="BX182" s="19" t="s">
        <v>4791</v>
      </c>
      <c r="BY182" s="19" t="s">
        <v>4794</v>
      </c>
      <c r="BZ182" s="19" t="s">
        <v>4797</v>
      </c>
      <c r="CA182" s="19" t="s">
        <v>4800</v>
      </c>
      <c r="CB182" s="19" t="s">
        <v>4803</v>
      </c>
      <c r="CC182" s="19" t="s">
        <v>4806</v>
      </c>
      <c r="CD182" s="19" t="s">
        <v>4809</v>
      </c>
      <c r="CE182" s="19" t="s">
        <v>4812</v>
      </c>
      <c r="CF182" s="19" t="s">
        <v>4815</v>
      </c>
      <c r="CG182" s="78"/>
      <c r="CH182" s="78"/>
      <c r="CI182" s="78"/>
      <c r="CJ182" s="78"/>
      <c r="CK182" s="78"/>
      <c r="CL182" s="78"/>
      <c r="CM182" s="78"/>
      <c r="CN182" s="78"/>
      <c r="CO182" s="78"/>
    </row>
    <row r="183" spans="1:93" hidden="1">
      <c r="A183" s="52"/>
      <c r="B183" s="55" t="s">
        <v>4924</v>
      </c>
      <c r="C183" s="65">
        <v>16</v>
      </c>
      <c r="D183" s="19" t="s">
        <v>501</v>
      </c>
      <c r="E183" s="19" t="s">
        <v>504</v>
      </c>
      <c r="F183" s="19" t="s">
        <v>507</v>
      </c>
      <c r="G183" s="19" t="s">
        <v>510</v>
      </c>
      <c r="H183" s="19" t="s">
        <v>513</v>
      </c>
      <c r="I183" s="19" t="s">
        <v>516</v>
      </c>
      <c r="J183" s="19" t="s">
        <v>519</v>
      </c>
      <c r="K183" s="19" t="s">
        <v>522</v>
      </c>
      <c r="L183" s="19" t="s">
        <v>525</v>
      </c>
      <c r="M183" s="19" t="s">
        <v>1042</v>
      </c>
      <c r="N183" s="19" t="s">
        <v>1045</v>
      </c>
      <c r="O183" s="19" t="s">
        <v>1048</v>
      </c>
      <c r="P183" s="19" t="s">
        <v>1051</v>
      </c>
      <c r="Q183" s="19" t="s">
        <v>1054</v>
      </c>
      <c r="R183" s="19" t="s">
        <v>1057</v>
      </c>
      <c r="S183" s="19" t="s">
        <v>1060</v>
      </c>
      <c r="T183" s="19" t="s">
        <v>1063</v>
      </c>
      <c r="U183" s="19" t="s">
        <v>1066</v>
      </c>
      <c r="V183" s="19" t="s">
        <v>1584</v>
      </c>
      <c r="W183" s="19" t="s">
        <v>1587</v>
      </c>
      <c r="X183" s="19" t="s">
        <v>1590</v>
      </c>
      <c r="Y183" s="19" t="s">
        <v>1593</v>
      </c>
      <c r="Z183" s="19" t="s">
        <v>1596</v>
      </c>
      <c r="AA183" s="19" t="s">
        <v>1599</v>
      </c>
      <c r="AB183" s="19" t="s">
        <v>1602</v>
      </c>
      <c r="AC183" s="19" t="s">
        <v>1605</v>
      </c>
      <c r="AD183" s="19" t="s">
        <v>1608</v>
      </c>
      <c r="AE183" s="19" t="s">
        <v>2126</v>
      </c>
      <c r="AF183" s="19" t="s">
        <v>2129</v>
      </c>
      <c r="AG183" s="19" t="s">
        <v>2132</v>
      </c>
      <c r="AH183" s="19" t="s">
        <v>2135</v>
      </c>
      <c r="AI183" s="19" t="s">
        <v>2138</v>
      </c>
      <c r="AJ183" s="19" t="s">
        <v>2141</v>
      </c>
      <c r="AK183" s="19" t="s">
        <v>2144</v>
      </c>
      <c r="AL183" s="19" t="s">
        <v>2147</v>
      </c>
      <c r="AM183" s="19" t="s">
        <v>2150</v>
      </c>
      <c r="AN183" s="19" t="s">
        <v>2667</v>
      </c>
      <c r="AO183" s="19" t="s">
        <v>2670</v>
      </c>
      <c r="AP183" s="19" t="s">
        <v>2673</v>
      </c>
      <c r="AQ183" s="19" t="s">
        <v>2676</v>
      </c>
      <c r="AR183" s="19" t="s">
        <v>2679</v>
      </c>
      <c r="AS183" s="19" t="s">
        <v>2682</v>
      </c>
      <c r="AT183" s="19" t="s">
        <v>2685</v>
      </c>
      <c r="AU183" s="19" t="s">
        <v>2688</v>
      </c>
      <c r="AV183" s="19" t="s">
        <v>2691</v>
      </c>
      <c r="AW183" s="19" t="s">
        <v>3210</v>
      </c>
      <c r="AX183" s="19" t="s">
        <v>3213</v>
      </c>
      <c r="AY183" s="19" t="s">
        <v>3216</v>
      </c>
      <c r="AZ183" s="19" t="s">
        <v>3219</v>
      </c>
      <c r="BA183" s="19" t="s">
        <v>3222</v>
      </c>
      <c r="BB183" s="19" t="s">
        <v>3225</v>
      </c>
      <c r="BC183" s="19" t="s">
        <v>3228</v>
      </c>
      <c r="BD183" s="19" t="s">
        <v>3231</v>
      </c>
      <c r="BE183" s="19" t="s">
        <v>3234</v>
      </c>
      <c r="BF183" s="19" t="s">
        <v>3750</v>
      </c>
      <c r="BG183" s="19" t="s">
        <v>3753</v>
      </c>
      <c r="BH183" s="19" t="s">
        <v>3756</v>
      </c>
      <c r="BI183" s="19" t="s">
        <v>3759</v>
      </c>
      <c r="BJ183" s="19" t="s">
        <v>3762</v>
      </c>
      <c r="BK183" s="19" t="s">
        <v>3765</v>
      </c>
      <c r="BL183" s="19" t="s">
        <v>3768</v>
      </c>
      <c r="BM183" s="19" t="s">
        <v>3771</v>
      </c>
      <c r="BN183" s="19" t="s">
        <v>3774</v>
      </c>
      <c r="BO183" s="19" t="s">
        <v>4293</v>
      </c>
      <c r="BP183" s="19" t="s">
        <v>4296</v>
      </c>
      <c r="BQ183" s="19" t="s">
        <v>4299</v>
      </c>
      <c r="BR183" s="19" t="s">
        <v>4302</v>
      </c>
      <c r="BS183" s="19" t="s">
        <v>4305</v>
      </c>
      <c r="BT183" s="19" t="s">
        <v>4308</v>
      </c>
      <c r="BU183" s="19" t="s">
        <v>4311</v>
      </c>
      <c r="BV183" s="19" t="s">
        <v>4314</v>
      </c>
      <c r="BW183" s="19" t="s">
        <v>4317</v>
      </c>
      <c r="BX183" s="19" t="s">
        <v>4818</v>
      </c>
      <c r="BY183" s="19" t="s">
        <v>4821</v>
      </c>
      <c r="BZ183" s="19" t="s">
        <v>4824</v>
      </c>
      <c r="CA183" s="19" t="s">
        <v>4827</v>
      </c>
      <c r="CB183" s="19" t="s">
        <v>4830</v>
      </c>
      <c r="CC183" s="19" t="s">
        <v>4833</v>
      </c>
      <c r="CD183" s="19" t="s">
        <v>4836</v>
      </c>
      <c r="CE183" s="19" t="s">
        <v>4839</v>
      </c>
      <c r="CF183" s="19" t="s">
        <v>4842</v>
      </c>
      <c r="CG183" s="78"/>
      <c r="CH183" s="78"/>
      <c r="CI183" s="78"/>
      <c r="CJ183" s="78"/>
      <c r="CK183" s="78"/>
      <c r="CL183" s="78"/>
      <c r="CM183" s="78"/>
      <c r="CN183" s="78"/>
      <c r="CO183" s="78"/>
    </row>
    <row r="184" spans="1:93" hidden="1">
      <c r="A184" s="52"/>
      <c r="B184" s="52" t="s">
        <v>4925</v>
      </c>
      <c r="C184" s="65">
        <v>17</v>
      </c>
      <c r="D184" s="19" t="s">
        <v>528</v>
      </c>
      <c r="E184" s="19" t="s">
        <v>531</v>
      </c>
      <c r="F184" s="19" t="s">
        <v>534</v>
      </c>
      <c r="G184" s="19" t="s">
        <v>537</v>
      </c>
      <c r="H184" s="19" t="s">
        <v>540</v>
      </c>
      <c r="I184" s="19" t="s">
        <v>543</v>
      </c>
      <c r="J184" s="19" t="s">
        <v>546</v>
      </c>
      <c r="K184" s="19" t="s">
        <v>549</v>
      </c>
      <c r="L184" s="19" t="s">
        <v>552</v>
      </c>
      <c r="M184" s="19" t="s">
        <v>1069</v>
      </c>
      <c r="N184" s="19" t="s">
        <v>1072</v>
      </c>
      <c r="O184" s="19" t="s">
        <v>1075</v>
      </c>
      <c r="P184" s="19" t="s">
        <v>1078</v>
      </c>
      <c r="Q184" s="19" t="s">
        <v>1081</v>
      </c>
      <c r="R184" s="19" t="s">
        <v>1084</v>
      </c>
      <c r="S184" s="19" t="s">
        <v>1087</v>
      </c>
      <c r="T184" s="19" t="s">
        <v>1090</v>
      </c>
      <c r="U184" s="19" t="s">
        <v>1093</v>
      </c>
      <c r="V184" s="19" t="s">
        <v>1611</v>
      </c>
      <c r="W184" s="19" t="s">
        <v>1614</v>
      </c>
      <c r="X184" s="19" t="s">
        <v>1617</v>
      </c>
      <c r="Y184" s="19" t="s">
        <v>1620</v>
      </c>
      <c r="Z184" s="19" t="s">
        <v>1623</v>
      </c>
      <c r="AA184" s="19" t="s">
        <v>1626</v>
      </c>
      <c r="AB184" s="19" t="s">
        <v>1629</v>
      </c>
      <c r="AC184" s="19" t="s">
        <v>1632</v>
      </c>
      <c r="AD184" s="19" t="s">
        <v>1635</v>
      </c>
      <c r="AE184" s="19" t="s">
        <v>2153</v>
      </c>
      <c r="AF184" s="19" t="s">
        <v>2156</v>
      </c>
      <c r="AG184" s="19" t="s">
        <v>2159</v>
      </c>
      <c r="AH184" s="19" t="s">
        <v>2162</v>
      </c>
      <c r="AI184" s="19" t="s">
        <v>2165</v>
      </c>
      <c r="AJ184" s="19" t="s">
        <v>2168</v>
      </c>
      <c r="AK184" s="19" t="s">
        <v>2171</v>
      </c>
      <c r="AL184" s="19" t="s">
        <v>2174</v>
      </c>
      <c r="AM184" s="19" t="s">
        <v>2177</v>
      </c>
      <c r="AN184" s="19" t="s">
        <v>2694</v>
      </c>
      <c r="AO184" s="19" t="s">
        <v>2697</v>
      </c>
      <c r="AP184" s="19" t="s">
        <v>2700</v>
      </c>
      <c r="AQ184" s="19" t="s">
        <v>2703</v>
      </c>
      <c r="AR184" s="19" t="s">
        <v>2706</v>
      </c>
      <c r="AS184" s="19" t="s">
        <v>2709</v>
      </c>
      <c r="AT184" s="19" t="s">
        <v>2712</v>
      </c>
      <c r="AU184" s="19" t="s">
        <v>2715</v>
      </c>
      <c r="AV184" s="19" t="s">
        <v>2718</v>
      </c>
      <c r="AW184" s="19" t="s">
        <v>3237</v>
      </c>
      <c r="AX184" s="19" t="s">
        <v>3240</v>
      </c>
      <c r="AY184" s="19" t="s">
        <v>3243</v>
      </c>
      <c r="AZ184" s="19" t="s">
        <v>3246</v>
      </c>
      <c r="BA184" s="19" t="s">
        <v>3249</v>
      </c>
      <c r="BB184" s="19" t="s">
        <v>3252</v>
      </c>
      <c r="BC184" s="19" t="s">
        <v>3255</v>
      </c>
      <c r="BD184" s="19" t="s">
        <v>3258</v>
      </c>
      <c r="BE184" s="19" t="s">
        <v>3261</v>
      </c>
      <c r="BF184" s="19" t="s">
        <v>3777</v>
      </c>
      <c r="BG184" s="19" t="s">
        <v>3780</v>
      </c>
      <c r="BH184" s="19" t="s">
        <v>3783</v>
      </c>
      <c r="BI184" s="19" t="s">
        <v>3786</v>
      </c>
      <c r="BJ184" s="19" t="s">
        <v>3789</v>
      </c>
      <c r="BK184" s="19" t="s">
        <v>3792</v>
      </c>
      <c r="BL184" s="19" t="s">
        <v>3795</v>
      </c>
      <c r="BM184" s="19" t="s">
        <v>3798</v>
      </c>
      <c r="BN184" s="19" t="s">
        <v>3801</v>
      </c>
      <c r="BO184" s="19" t="s">
        <v>4320</v>
      </c>
      <c r="BP184" s="19" t="s">
        <v>4323</v>
      </c>
      <c r="BQ184" s="19" t="s">
        <v>4326</v>
      </c>
      <c r="BR184" s="19" t="s">
        <v>4329</v>
      </c>
      <c r="BS184" s="19" t="s">
        <v>4332</v>
      </c>
      <c r="BT184" s="19" t="s">
        <v>4335</v>
      </c>
      <c r="BU184" s="19" t="s">
        <v>4338</v>
      </c>
      <c r="BV184" s="19" t="s">
        <v>4341</v>
      </c>
      <c r="BW184" s="19" t="s">
        <v>4344</v>
      </c>
      <c r="BX184" s="19" t="s">
        <v>4845</v>
      </c>
      <c r="BY184" s="19" t="s">
        <v>4848</v>
      </c>
      <c r="BZ184" s="19" t="s">
        <v>4851</v>
      </c>
      <c r="CA184" s="19" t="s">
        <v>4854</v>
      </c>
      <c r="CB184" s="19" t="s">
        <v>4857</v>
      </c>
      <c r="CC184" s="19" t="s">
        <v>4860</v>
      </c>
      <c r="CD184" s="19" t="s">
        <v>4863</v>
      </c>
      <c r="CE184" s="19" t="s">
        <v>4866</v>
      </c>
      <c r="CF184" s="19" t="s">
        <v>4869</v>
      </c>
      <c r="CG184" s="78"/>
      <c r="CH184" s="78"/>
      <c r="CI184" s="78"/>
      <c r="CJ184" s="78"/>
      <c r="CK184" s="78"/>
      <c r="CL184" s="78"/>
      <c r="CM184" s="78"/>
      <c r="CN184" s="78"/>
      <c r="CO184" s="78"/>
    </row>
    <row r="185" spans="1:93" hidden="1">
      <c r="A185" s="58" t="s">
        <v>4926</v>
      </c>
      <c r="B185" s="59"/>
      <c r="C185" s="65">
        <v>18</v>
      </c>
      <c r="D185" s="19" t="s">
        <v>42</v>
      </c>
      <c r="E185" s="19" t="s">
        <v>45</v>
      </c>
      <c r="F185" s="19" t="s">
        <v>48</v>
      </c>
      <c r="G185" s="19" t="s">
        <v>51</v>
      </c>
      <c r="H185" s="19" t="s">
        <v>54</v>
      </c>
      <c r="I185" s="19" t="s">
        <v>57</v>
      </c>
      <c r="J185" s="19" t="s">
        <v>60</v>
      </c>
      <c r="K185" s="19" t="s">
        <v>63</v>
      </c>
      <c r="L185" s="19" t="s">
        <v>66</v>
      </c>
      <c r="M185" s="19" t="s">
        <v>555</v>
      </c>
      <c r="N185" s="19" t="s">
        <v>558</v>
      </c>
      <c r="O185" s="19" t="s">
        <v>561</v>
      </c>
      <c r="P185" s="19" t="s">
        <v>564</v>
      </c>
      <c r="Q185" s="19" t="s">
        <v>567</v>
      </c>
      <c r="R185" s="19" t="s">
        <v>597</v>
      </c>
      <c r="S185" s="19" t="s">
        <v>600</v>
      </c>
      <c r="T185" s="19" t="s">
        <v>603</v>
      </c>
      <c r="U185" s="19" t="s">
        <v>606</v>
      </c>
      <c r="V185" s="19" t="s">
        <v>1096</v>
      </c>
      <c r="W185" s="19" t="s">
        <v>1099</v>
      </c>
      <c r="X185" s="19" t="s">
        <v>1102</v>
      </c>
      <c r="Y185" s="19" t="s">
        <v>1105</v>
      </c>
      <c r="Z185" s="19" t="s">
        <v>1108</v>
      </c>
      <c r="AA185" s="19" t="s">
        <v>1111</v>
      </c>
      <c r="AB185" s="19" t="s">
        <v>1114</v>
      </c>
      <c r="AC185" s="19" t="s">
        <v>1117</v>
      </c>
      <c r="AD185" s="19" t="s">
        <v>1120</v>
      </c>
      <c r="AE185" s="19" t="s">
        <v>1638</v>
      </c>
      <c r="AF185" s="19" t="s">
        <v>1641</v>
      </c>
      <c r="AG185" s="19" t="s">
        <v>1644</v>
      </c>
      <c r="AH185" s="19" t="s">
        <v>1647</v>
      </c>
      <c r="AI185" s="19" t="s">
        <v>1650</v>
      </c>
      <c r="AJ185" s="19" t="s">
        <v>1653</v>
      </c>
      <c r="AK185" s="19" t="s">
        <v>1656</v>
      </c>
      <c r="AL185" s="19" t="s">
        <v>1659</v>
      </c>
      <c r="AM185" s="19" t="s">
        <v>1662</v>
      </c>
      <c r="AN185" s="19" t="s">
        <v>2180</v>
      </c>
      <c r="AO185" s="19" t="s">
        <v>2183</v>
      </c>
      <c r="AP185" s="19" t="s">
        <v>2186</v>
      </c>
      <c r="AQ185" s="19" t="s">
        <v>2189</v>
      </c>
      <c r="AR185" s="19" t="s">
        <v>2192</v>
      </c>
      <c r="AS185" s="19" t="s">
        <v>2195</v>
      </c>
      <c r="AT185" s="19" t="s">
        <v>2198</v>
      </c>
      <c r="AU185" s="19" t="s">
        <v>2201</v>
      </c>
      <c r="AV185" s="19" t="s">
        <v>2204</v>
      </c>
      <c r="AW185" s="19" t="s">
        <v>2721</v>
      </c>
      <c r="AX185" s="19" t="s">
        <v>2724</v>
      </c>
      <c r="AY185" s="19" t="s">
        <v>2727</v>
      </c>
      <c r="AZ185" s="19" t="s">
        <v>2730</v>
      </c>
      <c r="BA185" s="19" t="s">
        <v>2733</v>
      </c>
      <c r="BB185" s="19" t="s">
        <v>2736</v>
      </c>
      <c r="BC185" s="19" t="s">
        <v>2739</v>
      </c>
      <c r="BD185" s="19" t="s">
        <v>2742</v>
      </c>
      <c r="BE185" s="19" t="s">
        <v>2745</v>
      </c>
      <c r="BF185" s="19" t="s">
        <v>3264</v>
      </c>
      <c r="BG185" s="19" t="s">
        <v>3267</v>
      </c>
      <c r="BH185" s="19" t="s">
        <v>3270</v>
      </c>
      <c r="BI185" s="19" t="s">
        <v>3273</v>
      </c>
      <c r="BJ185" s="19" t="s">
        <v>3276</v>
      </c>
      <c r="BK185" s="19" t="s">
        <v>3279</v>
      </c>
      <c r="BL185" s="19" t="s">
        <v>3282</v>
      </c>
      <c r="BM185" s="19" t="s">
        <v>3285</v>
      </c>
      <c r="BN185" s="19" t="s">
        <v>3288</v>
      </c>
      <c r="BO185" s="19" t="s">
        <v>3804</v>
      </c>
      <c r="BP185" s="19" t="s">
        <v>3807</v>
      </c>
      <c r="BQ185" s="19" t="s">
        <v>3810</v>
      </c>
      <c r="BR185" s="19" t="s">
        <v>3813</v>
      </c>
      <c r="BS185" s="19" t="s">
        <v>3816</v>
      </c>
      <c r="BT185" s="19" t="s">
        <v>3819</v>
      </c>
      <c r="BU185" s="19" t="s">
        <v>3822</v>
      </c>
      <c r="BV185" s="19" t="s">
        <v>3825</v>
      </c>
      <c r="BW185" s="19" t="s">
        <v>3828</v>
      </c>
      <c r="BX185" s="19" t="s">
        <v>4347</v>
      </c>
      <c r="BY185" s="19" t="s">
        <v>4350</v>
      </c>
      <c r="BZ185" s="19" t="s">
        <v>4353</v>
      </c>
      <c r="CA185" s="19" t="s">
        <v>4356</v>
      </c>
      <c r="CB185" s="19" t="s">
        <v>4359</v>
      </c>
      <c r="CC185" s="19" t="s">
        <v>4362</v>
      </c>
      <c r="CD185" s="19" t="s">
        <v>4365</v>
      </c>
      <c r="CE185" s="19" t="s">
        <v>4368</v>
      </c>
      <c r="CF185" s="19" t="s">
        <v>4371</v>
      </c>
      <c r="CG185" s="78"/>
      <c r="CH185" s="78"/>
      <c r="CI185" s="78"/>
      <c r="CJ185" s="78"/>
      <c r="CK185" s="78"/>
      <c r="CL185" s="78"/>
      <c r="CM185" s="78"/>
      <c r="CN185" s="78"/>
      <c r="CO185" s="78"/>
    </row>
    <row r="186" spans="1:93" hidden="1">
      <c r="A186" s="48" t="s">
        <v>4927</v>
      </c>
      <c r="B186" s="49"/>
      <c r="C186" s="65">
        <v>19</v>
      </c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78"/>
      <c r="CH186" s="78"/>
      <c r="CI186" s="78"/>
      <c r="CJ186" s="78"/>
      <c r="CK186" s="78"/>
      <c r="CL186" s="78"/>
      <c r="CM186" s="78"/>
      <c r="CN186" s="78"/>
      <c r="CO186" s="78"/>
    </row>
    <row r="187" spans="1:93" hidden="1">
      <c r="A187" s="51" t="s">
        <v>4908</v>
      </c>
      <c r="B187" s="52"/>
      <c r="C187" s="65">
        <v>20</v>
      </c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78"/>
      <c r="CH187" s="78"/>
      <c r="CI187" s="78"/>
      <c r="CJ187" s="78"/>
      <c r="CK187" s="78"/>
      <c r="CL187" s="78"/>
      <c r="CM187" s="78"/>
      <c r="CN187" s="78"/>
      <c r="CO187" s="78"/>
    </row>
    <row r="188" spans="1:93" hidden="1">
      <c r="A188" s="52"/>
      <c r="B188" s="52" t="s">
        <v>4909</v>
      </c>
      <c r="C188" s="65">
        <v>21</v>
      </c>
      <c r="D188" s="19" t="s">
        <v>70</v>
      </c>
      <c r="E188" s="19" t="s">
        <v>73</v>
      </c>
      <c r="F188" s="19" t="s">
        <v>76</v>
      </c>
      <c r="G188" s="19" t="s">
        <v>79</v>
      </c>
      <c r="H188" s="19" t="s">
        <v>82</v>
      </c>
      <c r="I188" s="19" t="s">
        <v>85</v>
      </c>
      <c r="J188" s="19" t="s">
        <v>88</v>
      </c>
      <c r="K188" s="19" t="s">
        <v>91</v>
      </c>
      <c r="L188" s="19" t="s">
        <v>94</v>
      </c>
      <c r="M188" s="19" t="s">
        <v>610</v>
      </c>
      <c r="N188" s="19" t="s">
        <v>613</v>
      </c>
      <c r="O188" s="19" t="s">
        <v>616</v>
      </c>
      <c r="P188" s="19" t="s">
        <v>619</v>
      </c>
      <c r="Q188" s="19" t="s">
        <v>622</v>
      </c>
      <c r="R188" s="19" t="s">
        <v>625</v>
      </c>
      <c r="S188" s="19" t="s">
        <v>628</v>
      </c>
      <c r="T188" s="19" t="s">
        <v>631</v>
      </c>
      <c r="U188" s="19" t="s">
        <v>634</v>
      </c>
      <c r="V188" s="19" t="s">
        <v>1153</v>
      </c>
      <c r="W188" s="19" t="s">
        <v>1156</v>
      </c>
      <c r="X188" s="19" t="s">
        <v>1159</v>
      </c>
      <c r="Y188" s="19" t="s">
        <v>1162</v>
      </c>
      <c r="Z188" s="19" t="s">
        <v>1165</v>
      </c>
      <c r="AA188" s="19" t="s">
        <v>1168</v>
      </c>
      <c r="AB188" s="19" t="s">
        <v>1171</v>
      </c>
      <c r="AC188" s="19" t="s">
        <v>1174</v>
      </c>
      <c r="AD188" s="19" t="s">
        <v>1177</v>
      </c>
      <c r="AE188" s="19" t="s">
        <v>1666</v>
      </c>
      <c r="AF188" s="19" t="s">
        <v>1669</v>
      </c>
      <c r="AG188" s="19" t="s">
        <v>1672</v>
      </c>
      <c r="AH188" s="19" t="s">
        <v>1675</v>
      </c>
      <c r="AI188" s="19" t="s">
        <v>1678</v>
      </c>
      <c r="AJ188" s="19" t="s">
        <v>1708</v>
      </c>
      <c r="AK188" s="19" t="s">
        <v>1711</v>
      </c>
      <c r="AL188" s="19" t="s">
        <v>1714</v>
      </c>
      <c r="AM188" s="19" t="s">
        <v>1717</v>
      </c>
      <c r="AN188" s="19" t="s">
        <v>2208</v>
      </c>
      <c r="AO188" s="19" t="s">
        <v>2211</v>
      </c>
      <c r="AP188" s="19" t="s">
        <v>2214</v>
      </c>
      <c r="AQ188" s="19" t="s">
        <v>2217</v>
      </c>
      <c r="AR188" s="19" t="s">
        <v>2220</v>
      </c>
      <c r="AS188" s="19" t="s">
        <v>2223</v>
      </c>
      <c r="AT188" s="19" t="s">
        <v>2226</v>
      </c>
      <c r="AU188" s="19" t="s">
        <v>2229</v>
      </c>
      <c r="AV188" s="19" t="s">
        <v>2232</v>
      </c>
      <c r="AW188" s="19" t="s">
        <v>2749</v>
      </c>
      <c r="AX188" s="19" t="s">
        <v>2752</v>
      </c>
      <c r="AY188" s="19" t="s">
        <v>2755</v>
      </c>
      <c r="AZ188" s="19" t="s">
        <v>2758</v>
      </c>
      <c r="BA188" s="19" t="s">
        <v>2761</v>
      </c>
      <c r="BB188" s="19" t="s">
        <v>2764</v>
      </c>
      <c r="BC188" s="19" t="s">
        <v>2767</v>
      </c>
      <c r="BD188" s="19" t="s">
        <v>2770</v>
      </c>
      <c r="BE188" s="19" t="s">
        <v>2773</v>
      </c>
      <c r="BF188" s="19" t="s">
        <v>3292</v>
      </c>
      <c r="BG188" s="19" t="s">
        <v>3295</v>
      </c>
      <c r="BH188" s="19" t="s">
        <v>3298</v>
      </c>
      <c r="BI188" s="19" t="s">
        <v>3301</v>
      </c>
      <c r="BJ188" s="19" t="s">
        <v>3304</v>
      </c>
      <c r="BK188" s="19" t="s">
        <v>3307</v>
      </c>
      <c r="BL188" s="19" t="s">
        <v>3310</v>
      </c>
      <c r="BM188" s="19" t="s">
        <v>3313</v>
      </c>
      <c r="BN188" s="19" t="s">
        <v>3316</v>
      </c>
      <c r="BO188" s="19" t="s">
        <v>3832</v>
      </c>
      <c r="BP188" s="19" t="s">
        <v>3835</v>
      </c>
      <c r="BQ188" s="19" t="s">
        <v>3838</v>
      </c>
      <c r="BR188" s="19" t="s">
        <v>3841</v>
      </c>
      <c r="BS188" s="19" t="s">
        <v>3844</v>
      </c>
      <c r="BT188" s="19" t="s">
        <v>3847</v>
      </c>
      <c r="BU188" s="19" t="s">
        <v>3850</v>
      </c>
      <c r="BV188" s="19" t="s">
        <v>3853</v>
      </c>
      <c r="BW188" s="19" t="s">
        <v>3856</v>
      </c>
      <c r="BX188" s="19" t="s">
        <v>4375</v>
      </c>
      <c r="BY188" s="19" t="s">
        <v>4378</v>
      </c>
      <c r="BZ188" s="19" t="s">
        <v>4381</v>
      </c>
      <c r="CA188" s="19" t="s">
        <v>4384</v>
      </c>
      <c r="CB188" s="19" t="s">
        <v>4387</v>
      </c>
      <c r="CC188" s="19" t="s">
        <v>4390</v>
      </c>
      <c r="CD188" s="19" t="s">
        <v>4393</v>
      </c>
      <c r="CE188" s="19" t="s">
        <v>4396</v>
      </c>
      <c r="CF188" s="19" t="s">
        <v>4399</v>
      </c>
      <c r="CG188" s="78"/>
      <c r="CH188" s="78"/>
      <c r="CI188" s="78"/>
      <c r="CJ188" s="78"/>
      <c r="CK188" s="78"/>
      <c r="CL188" s="78"/>
      <c r="CM188" s="78"/>
      <c r="CN188" s="78"/>
      <c r="CO188" s="78"/>
    </row>
    <row r="189" spans="1:93" hidden="1">
      <c r="A189" s="52"/>
      <c r="B189" s="55" t="s">
        <v>4910</v>
      </c>
      <c r="C189" s="65">
        <v>22</v>
      </c>
      <c r="D189" s="19" t="s">
        <v>97</v>
      </c>
      <c r="E189" s="19" t="s">
        <v>100</v>
      </c>
      <c r="F189" s="19" t="s">
        <v>103</v>
      </c>
      <c r="G189" s="19" t="s">
        <v>106</v>
      </c>
      <c r="H189" s="19" t="s">
        <v>109</v>
      </c>
      <c r="I189" s="19" t="s">
        <v>112</v>
      </c>
      <c r="J189" s="19" t="s">
        <v>115</v>
      </c>
      <c r="K189" s="19" t="s">
        <v>118</v>
      </c>
      <c r="L189" s="19" t="s">
        <v>121</v>
      </c>
      <c r="M189" s="19" t="s">
        <v>637</v>
      </c>
      <c r="N189" s="19" t="s">
        <v>640</v>
      </c>
      <c r="O189" s="19" t="s">
        <v>643</v>
      </c>
      <c r="P189" s="19" t="s">
        <v>646</v>
      </c>
      <c r="Q189" s="19" t="s">
        <v>649</v>
      </c>
      <c r="R189" s="19" t="s">
        <v>652</v>
      </c>
      <c r="S189" s="19" t="s">
        <v>655</v>
      </c>
      <c r="T189" s="19" t="s">
        <v>658</v>
      </c>
      <c r="U189" s="19" t="s">
        <v>661</v>
      </c>
      <c r="V189" s="19" t="s">
        <v>1180</v>
      </c>
      <c r="W189" s="19" t="s">
        <v>1183</v>
      </c>
      <c r="X189" s="19" t="s">
        <v>1186</v>
      </c>
      <c r="Y189" s="19" t="s">
        <v>1189</v>
      </c>
      <c r="Z189" s="19" t="s">
        <v>1192</v>
      </c>
      <c r="AA189" s="19" t="s">
        <v>1195</v>
      </c>
      <c r="AB189" s="19" t="s">
        <v>1198</v>
      </c>
      <c r="AC189" s="19" t="s">
        <v>1201</v>
      </c>
      <c r="AD189" s="19" t="s">
        <v>1204</v>
      </c>
      <c r="AE189" s="19" t="s">
        <v>1720</v>
      </c>
      <c r="AF189" s="19" t="s">
        <v>1723</v>
      </c>
      <c r="AG189" s="19" t="s">
        <v>1726</v>
      </c>
      <c r="AH189" s="19" t="s">
        <v>1729</v>
      </c>
      <c r="AI189" s="19" t="s">
        <v>1732</v>
      </c>
      <c r="AJ189" s="19" t="s">
        <v>1735</v>
      </c>
      <c r="AK189" s="19" t="s">
        <v>1738</v>
      </c>
      <c r="AL189" s="19" t="s">
        <v>1741</v>
      </c>
      <c r="AM189" s="19" t="s">
        <v>1744</v>
      </c>
      <c r="AN189" s="19" t="s">
        <v>2235</v>
      </c>
      <c r="AO189" s="19" t="s">
        <v>2266</v>
      </c>
      <c r="AP189" s="19" t="s">
        <v>2269</v>
      </c>
      <c r="AQ189" s="19" t="s">
        <v>2272</v>
      </c>
      <c r="AR189" s="19" t="s">
        <v>2275</v>
      </c>
      <c r="AS189" s="19" t="s">
        <v>2278</v>
      </c>
      <c r="AT189" s="19" t="s">
        <v>2281</v>
      </c>
      <c r="AU189" s="19" t="s">
        <v>2284</v>
      </c>
      <c r="AV189" s="19" t="s">
        <v>2287</v>
      </c>
      <c r="AW189" s="19" t="s">
        <v>2776</v>
      </c>
      <c r="AX189" s="19" t="s">
        <v>2779</v>
      </c>
      <c r="AY189" s="19" t="s">
        <v>2782</v>
      </c>
      <c r="AZ189" s="19" t="s">
        <v>2785</v>
      </c>
      <c r="BA189" s="19" t="s">
        <v>2788</v>
      </c>
      <c r="BB189" s="19" t="s">
        <v>2818</v>
      </c>
      <c r="BC189" s="19" t="s">
        <v>2821</v>
      </c>
      <c r="BD189" s="19" t="s">
        <v>2824</v>
      </c>
      <c r="BE189" s="19" t="s">
        <v>2827</v>
      </c>
      <c r="BF189" s="19" t="s">
        <v>3319</v>
      </c>
      <c r="BG189" s="19" t="s">
        <v>3322</v>
      </c>
      <c r="BH189" s="19" t="s">
        <v>3325</v>
      </c>
      <c r="BI189" s="19" t="s">
        <v>3328</v>
      </c>
      <c r="BJ189" s="19" t="s">
        <v>3331</v>
      </c>
      <c r="BK189" s="19" t="s">
        <v>3334</v>
      </c>
      <c r="BL189" s="19" t="s">
        <v>3337</v>
      </c>
      <c r="BM189" s="19" t="s">
        <v>3340</v>
      </c>
      <c r="BN189" s="19" t="s">
        <v>3343</v>
      </c>
      <c r="BO189" s="19" t="s">
        <v>3859</v>
      </c>
      <c r="BP189" s="19" t="s">
        <v>3862</v>
      </c>
      <c r="BQ189" s="19" t="s">
        <v>3865</v>
      </c>
      <c r="BR189" s="19" t="s">
        <v>3868</v>
      </c>
      <c r="BS189" s="19" t="s">
        <v>3871</v>
      </c>
      <c r="BT189" s="19" t="s">
        <v>3874</v>
      </c>
      <c r="BU189" s="19" t="s">
        <v>3877</v>
      </c>
      <c r="BV189" s="19" t="s">
        <v>3880</v>
      </c>
      <c r="BW189" s="19" t="s">
        <v>3883</v>
      </c>
      <c r="BX189" s="19" t="s">
        <v>4402</v>
      </c>
      <c r="BY189" s="19" t="s">
        <v>4405</v>
      </c>
      <c r="BZ189" s="19" t="s">
        <v>4408</v>
      </c>
      <c r="CA189" s="19" t="s">
        <v>4411</v>
      </c>
      <c r="CB189" s="19" t="s">
        <v>4414</v>
      </c>
      <c r="CC189" s="19" t="s">
        <v>4417</v>
      </c>
      <c r="CD189" s="19" t="s">
        <v>4420</v>
      </c>
      <c r="CE189" s="19" t="s">
        <v>4423</v>
      </c>
      <c r="CF189" s="19" t="s">
        <v>4426</v>
      </c>
      <c r="CG189" s="78"/>
      <c r="CH189" s="78"/>
      <c r="CI189" s="78"/>
      <c r="CJ189" s="78"/>
      <c r="CK189" s="78"/>
      <c r="CL189" s="78"/>
      <c r="CM189" s="78"/>
      <c r="CN189" s="78"/>
      <c r="CO189" s="78"/>
    </row>
    <row r="190" spans="1:93" hidden="1">
      <c r="A190" s="52"/>
      <c r="B190" s="55" t="s">
        <v>4911</v>
      </c>
      <c r="C190" s="65">
        <v>23</v>
      </c>
      <c r="D190" s="19" t="s">
        <v>124</v>
      </c>
      <c r="E190" s="19" t="s">
        <v>127</v>
      </c>
      <c r="F190" s="19" t="s">
        <v>130</v>
      </c>
      <c r="G190" s="19" t="s">
        <v>133</v>
      </c>
      <c r="H190" s="19" t="s">
        <v>136</v>
      </c>
      <c r="I190" s="19" t="s">
        <v>139</v>
      </c>
      <c r="J190" s="19" t="s">
        <v>142</v>
      </c>
      <c r="K190" s="19" t="s">
        <v>145</v>
      </c>
      <c r="L190" s="19" t="s">
        <v>148</v>
      </c>
      <c r="M190" s="19" t="s">
        <v>664</v>
      </c>
      <c r="N190" s="19" t="s">
        <v>667</v>
      </c>
      <c r="O190" s="19" t="s">
        <v>670</v>
      </c>
      <c r="P190" s="19" t="s">
        <v>673</v>
      </c>
      <c r="Q190" s="19" t="s">
        <v>676</v>
      </c>
      <c r="R190" s="19" t="s">
        <v>679</v>
      </c>
      <c r="S190" s="19" t="s">
        <v>682</v>
      </c>
      <c r="T190" s="19" t="s">
        <v>685</v>
      </c>
      <c r="U190" s="19" t="s">
        <v>688</v>
      </c>
      <c r="V190" s="19" t="s">
        <v>1207</v>
      </c>
      <c r="W190" s="19" t="s">
        <v>1210</v>
      </c>
      <c r="X190" s="19" t="s">
        <v>1213</v>
      </c>
      <c r="Y190" s="19" t="s">
        <v>1216</v>
      </c>
      <c r="Z190" s="19" t="s">
        <v>1219</v>
      </c>
      <c r="AA190" s="19" t="s">
        <v>1222</v>
      </c>
      <c r="AB190" s="19" t="s">
        <v>1225</v>
      </c>
      <c r="AC190" s="19" t="s">
        <v>1228</v>
      </c>
      <c r="AD190" s="19" t="s">
        <v>1231</v>
      </c>
      <c r="AE190" s="19" t="s">
        <v>1747</v>
      </c>
      <c r="AF190" s="19" t="s">
        <v>1750</v>
      </c>
      <c r="AG190" s="19" t="s">
        <v>1753</v>
      </c>
      <c r="AH190" s="19" t="s">
        <v>1756</v>
      </c>
      <c r="AI190" s="19" t="s">
        <v>1759</v>
      </c>
      <c r="AJ190" s="19" t="s">
        <v>1762</v>
      </c>
      <c r="AK190" s="19" t="s">
        <v>1765</v>
      </c>
      <c r="AL190" s="19" t="s">
        <v>1768</v>
      </c>
      <c r="AM190" s="19" t="s">
        <v>1771</v>
      </c>
      <c r="AN190" s="19" t="s">
        <v>2290</v>
      </c>
      <c r="AO190" s="19" t="s">
        <v>2293</v>
      </c>
      <c r="AP190" s="19" t="s">
        <v>2296</v>
      </c>
      <c r="AQ190" s="19" t="s">
        <v>2299</v>
      </c>
      <c r="AR190" s="19" t="s">
        <v>2302</v>
      </c>
      <c r="AS190" s="19" t="s">
        <v>2305</v>
      </c>
      <c r="AT190" s="19" t="s">
        <v>2308</v>
      </c>
      <c r="AU190" s="19" t="s">
        <v>2311</v>
      </c>
      <c r="AV190" s="19" t="s">
        <v>2314</v>
      </c>
      <c r="AW190" s="19" t="s">
        <v>2830</v>
      </c>
      <c r="AX190" s="19" t="s">
        <v>2833</v>
      </c>
      <c r="AY190" s="19" t="s">
        <v>2836</v>
      </c>
      <c r="AZ190" s="19" t="s">
        <v>2839</v>
      </c>
      <c r="BA190" s="19" t="s">
        <v>2842</v>
      </c>
      <c r="BB190" s="19" t="s">
        <v>2845</v>
      </c>
      <c r="BC190" s="19" t="s">
        <v>2848</v>
      </c>
      <c r="BD190" s="19" t="s">
        <v>2851</v>
      </c>
      <c r="BE190" s="19" t="s">
        <v>2854</v>
      </c>
      <c r="BF190" s="19" t="s">
        <v>3346</v>
      </c>
      <c r="BG190" s="19" t="s">
        <v>3376</v>
      </c>
      <c r="BH190" s="19" t="s">
        <v>3379</v>
      </c>
      <c r="BI190" s="19" t="s">
        <v>3382</v>
      </c>
      <c r="BJ190" s="19" t="s">
        <v>3385</v>
      </c>
      <c r="BK190" s="19" t="s">
        <v>3388</v>
      </c>
      <c r="BL190" s="19" t="s">
        <v>3391</v>
      </c>
      <c r="BM190" s="19" t="s">
        <v>3394</v>
      </c>
      <c r="BN190" s="19" t="s">
        <v>3397</v>
      </c>
      <c r="BO190" s="19" t="s">
        <v>3886</v>
      </c>
      <c r="BP190" s="19" t="s">
        <v>3889</v>
      </c>
      <c r="BQ190" s="19" t="s">
        <v>3892</v>
      </c>
      <c r="BR190" s="19" t="s">
        <v>3895</v>
      </c>
      <c r="BS190" s="19" t="s">
        <v>3898</v>
      </c>
      <c r="BT190" s="19" t="s">
        <v>3901</v>
      </c>
      <c r="BU190" s="19" t="s">
        <v>3931</v>
      </c>
      <c r="BV190" s="19" t="s">
        <v>3934</v>
      </c>
      <c r="BW190" s="19" t="s">
        <v>3937</v>
      </c>
      <c r="BX190" s="19" t="s">
        <v>4429</v>
      </c>
      <c r="BY190" s="19" t="s">
        <v>4432</v>
      </c>
      <c r="BZ190" s="19" t="s">
        <v>4435</v>
      </c>
      <c r="CA190" s="19" t="s">
        <v>4438</v>
      </c>
      <c r="CB190" s="19" t="s">
        <v>4441</v>
      </c>
      <c r="CC190" s="19" t="s">
        <v>4444</v>
      </c>
      <c r="CD190" s="19" t="s">
        <v>4447</v>
      </c>
      <c r="CE190" s="19" t="s">
        <v>4450</v>
      </c>
      <c r="CF190" s="19" t="s">
        <v>4453</v>
      </c>
      <c r="CG190" s="78"/>
      <c r="CH190" s="78"/>
      <c r="CI190" s="78"/>
      <c r="CJ190" s="78"/>
      <c r="CK190" s="78"/>
      <c r="CL190" s="78"/>
      <c r="CM190" s="78"/>
      <c r="CN190" s="78"/>
      <c r="CO190" s="78"/>
    </row>
    <row r="191" spans="1:93" hidden="1">
      <c r="A191" s="52"/>
      <c r="B191" s="55" t="s">
        <v>4912</v>
      </c>
      <c r="C191" s="65">
        <v>24</v>
      </c>
      <c r="D191" s="19" t="s">
        <v>151</v>
      </c>
      <c r="E191" s="19" t="s">
        <v>154</v>
      </c>
      <c r="F191" s="19" t="s">
        <v>157</v>
      </c>
      <c r="G191" s="19" t="s">
        <v>160</v>
      </c>
      <c r="H191" s="19" t="s">
        <v>163</v>
      </c>
      <c r="I191" s="19" t="s">
        <v>166</v>
      </c>
      <c r="J191" s="19" t="s">
        <v>169</v>
      </c>
      <c r="K191" s="19" t="s">
        <v>172</v>
      </c>
      <c r="L191" s="19" t="s">
        <v>175</v>
      </c>
      <c r="M191" s="19" t="s">
        <v>691</v>
      </c>
      <c r="N191" s="19" t="s">
        <v>694</v>
      </c>
      <c r="O191" s="19" t="s">
        <v>697</v>
      </c>
      <c r="P191" s="19" t="s">
        <v>700</v>
      </c>
      <c r="Q191" s="19" t="s">
        <v>703</v>
      </c>
      <c r="R191" s="19" t="s">
        <v>706</v>
      </c>
      <c r="S191" s="19" t="s">
        <v>709</v>
      </c>
      <c r="T191" s="19" t="s">
        <v>712</v>
      </c>
      <c r="U191" s="19" t="s">
        <v>715</v>
      </c>
      <c r="V191" s="19" t="s">
        <v>1234</v>
      </c>
      <c r="W191" s="19" t="s">
        <v>1237</v>
      </c>
      <c r="X191" s="19" t="s">
        <v>1240</v>
      </c>
      <c r="Y191" s="19" t="s">
        <v>1243</v>
      </c>
      <c r="Z191" s="19" t="s">
        <v>1246</v>
      </c>
      <c r="AA191" s="19" t="s">
        <v>1249</v>
      </c>
      <c r="AB191" s="19" t="s">
        <v>1252</v>
      </c>
      <c r="AC191" s="19" t="s">
        <v>1255</v>
      </c>
      <c r="AD191" s="19" t="s">
        <v>1258</v>
      </c>
      <c r="AE191" s="19" t="s">
        <v>1774</v>
      </c>
      <c r="AF191" s="19" t="s">
        <v>1777</v>
      </c>
      <c r="AG191" s="19" t="s">
        <v>1780</v>
      </c>
      <c r="AH191" s="19" t="s">
        <v>1783</v>
      </c>
      <c r="AI191" s="19" t="s">
        <v>1786</v>
      </c>
      <c r="AJ191" s="19" t="s">
        <v>1789</v>
      </c>
      <c r="AK191" s="19" t="s">
        <v>1792</v>
      </c>
      <c r="AL191" s="19" t="s">
        <v>1795</v>
      </c>
      <c r="AM191" s="19" t="s">
        <v>1798</v>
      </c>
      <c r="AN191" s="19" t="s">
        <v>2317</v>
      </c>
      <c r="AO191" s="19" t="s">
        <v>2320</v>
      </c>
      <c r="AP191" s="19" t="s">
        <v>2323</v>
      </c>
      <c r="AQ191" s="19" t="s">
        <v>2326</v>
      </c>
      <c r="AR191" s="19" t="s">
        <v>2329</v>
      </c>
      <c r="AS191" s="19" t="s">
        <v>2332</v>
      </c>
      <c r="AT191" s="19" t="s">
        <v>2335</v>
      </c>
      <c r="AU191" s="19" t="s">
        <v>2338</v>
      </c>
      <c r="AV191" s="19" t="s">
        <v>2341</v>
      </c>
      <c r="AW191" s="19" t="s">
        <v>2857</v>
      </c>
      <c r="AX191" s="19" t="s">
        <v>2860</v>
      </c>
      <c r="AY191" s="19" t="s">
        <v>2863</v>
      </c>
      <c r="AZ191" s="19" t="s">
        <v>2866</v>
      </c>
      <c r="BA191" s="19" t="s">
        <v>2869</v>
      </c>
      <c r="BB191" s="19" t="s">
        <v>2872</v>
      </c>
      <c r="BC191" s="19" t="s">
        <v>2875</v>
      </c>
      <c r="BD191" s="19" t="s">
        <v>2878</v>
      </c>
      <c r="BE191" s="19" t="s">
        <v>2881</v>
      </c>
      <c r="BF191" s="19" t="s">
        <v>3400</v>
      </c>
      <c r="BG191" s="19" t="s">
        <v>3403</v>
      </c>
      <c r="BH191" s="19" t="s">
        <v>3406</v>
      </c>
      <c r="BI191" s="19" t="s">
        <v>3409</v>
      </c>
      <c r="BJ191" s="19" t="s">
        <v>3412</v>
      </c>
      <c r="BK191" s="19" t="s">
        <v>3415</v>
      </c>
      <c r="BL191" s="19" t="s">
        <v>3418</v>
      </c>
      <c r="BM191" s="19" t="s">
        <v>3421</v>
      </c>
      <c r="BN191" s="19" t="s">
        <v>3424</v>
      </c>
      <c r="BO191" s="19" t="s">
        <v>3940</v>
      </c>
      <c r="BP191" s="19" t="s">
        <v>3943</v>
      </c>
      <c r="BQ191" s="19" t="s">
        <v>3946</v>
      </c>
      <c r="BR191" s="19" t="s">
        <v>3949</v>
      </c>
      <c r="BS191" s="19" t="s">
        <v>3952</v>
      </c>
      <c r="BT191" s="19" t="s">
        <v>3955</v>
      </c>
      <c r="BU191" s="19" t="s">
        <v>3958</v>
      </c>
      <c r="BV191" s="19" t="s">
        <v>3961</v>
      </c>
      <c r="BW191" s="19" t="s">
        <v>3964</v>
      </c>
      <c r="BX191" s="19" t="s">
        <v>4456</v>
      </c>
      <c r="BY191" s="19" t="s">
        <v>4486</v>
      </c>
      <c r="BZ191" s="19" t="s">
        <v>4489</v>
      </c>
      <c r="CA191" s="19" t="s">
        <v>4492</v>
      </c>
      <c r="CB191" s="19" t="s">
        <v>4495</v>
      </c>
      <c r="CC191" s="19" t="s">
        <v>4498</v>
      </c>
      <c r="CD191" s="19" t="s">
        <v>4501</v>
      </c>
      <c r="CE191" s="19" t="s">
        <v>4504</v>
      </c>
      <c r="CF191" s="19" t="s">
        <v>4507</v>
      </c>
      <c r="CG191" s="78"/>
      <c r="CH191" s="78"/>
      <c r="CI191" s="78"/>
      <c r="CJ191" s="78"/>
      <c r="CK191" s="78"/>
      <c r="CL191" s="78"/>
      <c r="CM191" s="78"/>
      <c r="CN191" s="78"/>
      <c r="CO191" s="78"/>
    </row>
    <row r="192" spans="1:93" hidden="1">
      <c r="A192" s="52"/>
      <c r="B192" s="56" t="s">
        <v>4913</v>
      </c>
      <c r="C192" s="65">
        <v>25</v>
      </c>
      <c r="D192" s="19" t="s">
        <v>178</v>
      </c>
      <c r="E192" s="19" t="s">
        <v>181</v>
      </c>
      <c r="F192" s="19" t="s">
        <v>184</v>
      </c>
      <c r="G192" s="19" t="s">
        <v>187</v>
      </c>
      <c r="H192" s="19" t="s">
        <v>190</v>
      </c>
      <c r="I192" s="19" t="s">
        <v>193</v>
      </c>
      <c r="J192" s="19" t="s">
        <v>196</v>
      </c>
      <c r="K192" s="19" t="s">
        <v>199</v>
      </c>
      <c r="L192" s="19" t="s">
        <v>202</v>
      </c>
      <c r="M192" s="19" t="s">
        <v>718</v>
      </c>
      <c r="N192" s="19" t="s">
        <v>721</v>
      </c>
      <c r="O192" s="19" t="s">
        <v>724</v>
      </c>
      <c r="P192" s="19" t="s">
        <v>727</v>
      </c>
      <c r="Q192" s="19" t="s">
        <v>730</v>
      </c>
      <c r="R192" s="19" t="s">
        <v>733</v>
      </c>
      <c r="S192" s="19" t="s">
        <v>736</v>
      </c>
      <c r="T192" s="19" t="s">
        <v>739</v>
      </c>
      <c r="U192" s="19" t="s">
        <v>742</v>
      </c>
      <c r="V192" s="19" t="s">
        <v>1261</v>
      </c>
      <c r="W192" s="19" t="s">
        <v>1264</v>
      </c>
      <c r="X192" s="19" t="s">
        <v>1267</v>
      </c>
      <c r="Y192" s="19" t="s">
        <v>1270</v>
      </c>
      <c r="Z192" s="19" t="s">
        <v>1273</v>
      </c>
      <c r="AA192" s="19" t="s">
        <v>1276</v>
      </c>
      <c r="AB192" s="19" t="s">
        <v>1279</v>
      </c>
      <c r="AC192" s="19" t="s">
        <v>1282</v>
      </c>
      <c r="AD192" s="19" t="s">
        <v>1285</v>
      </c>
      <c r="AE192" s="19" t="s">
        <v>1801</v>
      </c>
      <c r="AF192" s="19" t="s">
        <v>1804</v>
      </c>
      <c r="AG192" s="19" t="s">
        <v>1807</v>
      </c>
      <c r="AH192" s="19" t="s">
        <v>1810</v>
      </c>
      <c r="AI192" s="19" t="s">
        <v>1813</v>
      </c>
      <c r="AJ192" s="19" t="s">
        <v>1816</v>
      </c>
      <c r="AK192" s="19" t="s">
        <v>1819</v>
      </c>
      <c r="AL192" s="19" t="s">
        <v>1822</v>
      </c>
      <c r="AM192" s="19" t="s">
        <v>1825</v>
      </c>
      <c r="AN192" s="19" t="s">
        <v>2344</v>
      </c>
      <c r="AO192" s="19" t="s">
        <v>2347</v>
      </c>
      <c r="AP192" s="19" t="s">
        <v>2350</v>
      </c>
      <c r="AQ192" s="19" t="s">
        <v>2353</v>
      </c>
      <c r="AR192" s="19" t="s">
        <v>2356</v>
      </c>
      <c r="AS192" s="19" t="s">
        <v>2359</v>
      </c>
      <c r="AT192" s="19" t="s">
        <v>2362</v>
      </c>
      <c r="AU192" s="19" t="s">
        <v>2365</v>
      </c>
      <c r="AV192" s="19" t="s">
        <v>2368</v>
      </c>
      <c r="AW192" s="19" t="s">
        <v>2884</v>
      </c>
      <c r="AX192" s="19" t="s">
        <v>2887</v>
      </c>
      <c r="AY192" s="19" t="s">
        <v>2890</v>
      </c>
      <c r="AZ192" s="19" t="s">
        <v>2893</v>
      </c>
      <c r="BA192" s="19" t="s">
        <v>2896</v>
      </c>
      <c r="BB192" s="19" t="s">
        <v>2899</v>
      </c>
      <c r="BC192" s="19" t="s">
        <v>2902</v>
      </c>
      <c r="BD192" s="19" t="s">
        <v>2905</v>
      </c>
      <c r="BE192" s="19" t="s">
        <v>2908</v>
      </c>
      <c r="BF192" s="19" t="s">
        <v>3427</v>
      </c>
      <c r="BG192" s="19" t="s">
        <v>3430</v>
      </c>
      <c r="BH192" s="19" t="s">
        <v>3433</v>
      </c>
      <c r="BI192" s="19" t="s">
        <v>3436</v>
      </c>
      <c r="BJ192" s="19" t="s">
        <v>3439</v>
      </c>
      <c r="BK192" s="19" t="s">
        <v>3442</v>
      </c>
      <c r="BL192" s="19" t="s">
        <v>3445</v>
      </c>
      <c r="BM192" s="19" t="s">
        <v>3448</v>
      </c>
      <c r="BN192" s="19" t="s">
        <v>3451</v>
      </c>
      <c r="BO192" s="19" t="s">
        <v>3967</v>
      </c>
      <c r="BP192" s="19" t="s">
        <v>3970</v>
      </c>
      <c r="BQ192" s="19" t="s">
        <v>3973</v>
      </c>
      <c r="BR192" s="19" t="s">
        <v>3976</v>
      </c>
      <c r="BS192" s="19" t="s">
        <v>3979</v>
      </c>
      <c r="BT192" s="19" t="s">
        <v>3982</v>
      </c>
      <c r="BU192" s="19" t="s">
        <v>3985</v>
      </c>
      <c r="BV192" s="19" t="s">
        <v>3988</v>
      </c>
      <c r="BW192" s="19" t="s">
        <v>3991</v>
      </c>
      <c r="BX192" s="19" t="s">
        <v>4510</v>
      </c>
      <c r="BY192" s="19" t="s">
        <v>4513</v>
      </c>
      <c r="BZ192" s="19" t="s">
        <v>4516</v>
      </c>
      <c r="CA192" s="19" t="s">
        <v>4519</v>
      </c>
      <c r="CB192" s="19" t="s">
        <v>4522</v>
      </c>
      <c r="CC192" s="19" t="s">
        <v>4525</v>
      </c>
      <c r="CD192" s="19" t="s">
        <v>4528</v>
      </c>
      <c r="CE192" s="19" t="s">
        <v>4531</v>
      </c>
      <c r="CF192" s="19" t="s">
        <v>4534</v>
      </c>
      <c r="CG192" s="78"/>
      <c r="CH192" s="78"/>
      <c r="CI192" s="78"/>
      <c r="CJ192" s="78"/>
      <c r="CK192" s="78"/>
      <c r="CL192" s="78"/>
      <c r="CM192" s="78"/>
      <c r="CN192" s="78"/>
      <c r="CO192" s="78"/>
    </row>
    <row r="193" spans="1:93" hidden="1">
      <c r="A193" s="52"/>
      <c r="B193" s="56" t="s">
        <v>4914</v>
      </c>
      <c r="C193" s="65">
        <v>26</v>
      </c>
      <c r="D193" s="19" t="s">
        <v>205</v>
      </c>
      <c r="E193" s="19" t="s">
        <v>208</v>
      </c>
      <c r="F193" s="19" t="s">
        <v>211</v>
      </c>
      <c r="G193" s="19" t="s">
        <v>214</v>
      </c>
      <c r="H193" s="19" t="s">
        <v>217</v>
      </c>
      <c r="I193" s="19" t="s">
        <v>220</v>
      </c>
      <c r="J193" s="19" t="s">
        <v>223</v>
      </c>
      <c r="K193" s="19" t="s">
        <v>226</v>
      </c>
      <c r="L193" s="19" t="s">
        <v>229</v>
      </c>
      <c r="M193" s="19" t="s">
        <v>745</v>
      </c>
      <c r="N193" s="19" t="s">
        <v>748</v>
      </c>
      <c r="O193" s="19" t="s">
        <v>751</v>
      </c>
      <c r="P193" s="19" t="s">
        <v>754</v>
      </c>
      <c r="Q193" s="19" t="s">
        <v>757</v>
      </c>
      <c r="R193" s="19" t="s">
        <v>760</v>
      </c>
      <c r="S193" s="19" t="s">
        <v>763</v>
      </c>
      <c r="T193" s="19" t="s">
        <v>766</v>
      </c>
      <c r="U193" s="19" t="s">
        <v>769</v>
      </c>
      <c r="V193" s="19" t="s">
        <v>1288</v>
      </c>
      <c r="W193" s="19" t="s">
        <v>1291</v>
      </c>
      <c r="X193" s="19" t="s">
        <v>1294</v>
      </c>
      <c r="Y193" s="19" t="s">
        <v>1297</v>
      </c>
      <c r="Z193" s="19" t="s">
        <v>1300</v>
      </c>
      <c r="AA193" s="19" t="s">
        <v>1303</v>
      </c>
      <c r="AB193" s="19" t="s">
        <v>1306</v>
      </c>
      <c r="AC193" s="19" t="s">
        <v>1309</v>
      </c>
      <c r="AD193" s="19" t="s">
        <v>1312</v>
      </c>
      <c r="AE193" s="19" t="s">
        <v>1828</v>
      </c>
      <c r="AF193" s="19" t="s">
        <v>1831</v>
      </c>
      <c r="AG193" s="19" t="s">
        <v>1834</v>
      </c>
      <c r="AH193" s="19" t="s">
        <v>1837</v>
      </c>
      <c r="AI193" s="19" t="s">
        <v>1840</v>
      </c>
      <c r="AJ193" s="19" t="s">
        <v>1843</v>
      </c>
      <c r="AK193" s="19" t="s">
        <v>1846</v>
      </c>
      <c r="AL193" s="19" t="s">
        <v>1849</v>
      </c>
      <c r="AM193" s="19" t="s">
        <v>1852</v>
      </c>
      <c r="AN193" s="19" t="s">
        <v>2371</v>
      </c>
      <c r="AO193" s="19" t="s">
        <v>2374</v>
      </c>
      <c r="AP193" s="19" t="s">
        <v>2377</v>
      </c>
      <c r="AQ193" s="19" t="s">
        <v>2380</v>
      </c>
      <c r="AR193" s="19" t="s">
        <v>2383</v>
      </c>
      <c r="AS193" s="19" t="s">
        <v>2386</v>
      </c>
      <c r="AT193" s="19" t="s">
        <v>2389</v>
      </c>
      <c r="AU193" s="19" t="s">
        <v>2392</v>
      </c>
      <c r="AV193" s="19" t="s">
        <v>2395</v>
      </c>
      <c r="AW193" s="19" t="s">
        <v>2911</v>
      </c>
      <c r="AX193" s="19" t="s">
        <v>2914</v>
      </c>
      <c r="AY193" s="19" t="s">
        <v>2917</v>
      </c>
      <c r="AZ193" s="19" t="s">
        <v>2920</v>
      </c>
      <c r="BA193" s="19" t="s">
        <v>2923</v>
      </c>
      <c r="BB193" s="19" t="s">
        <v>2926</v>
      </c>
      <c r="BC193" s="19" t="s">
        <v>2929</v>
      </c>
      <c r="BD193" s="19" t="s">
        <v>2932</v>
      </c>
      <c r="BE193" s="19" t="s">
        <v>2935</v>
      </c>
      <c r="BF193" s="19" t="s">
        <v>3454</v>
      </c>
      <c r="BG193" s="19" t="s">
        <v>3457</v>
      </c>
      <c r="BH193" s="19" t="s">
        <v>3460</v>
      </c>
      <c r="BI193" s="19" t="s">
        <v>3463</v>
      </c>
      <c r="BJ193" s="19" t="s">
        <v>3466</v>
      </c>
      <c r="BK193" s="19" t="s">
        <v>3469</v>
      </c>
      <c r="BL193" s="19" t="s">
        <v>3472</v>
      </c>
      <c r="BM193" s="19" t="s">
        <v>3475</v>
      </c>
      <c r="BN193" s="19" t="s">
        <v>3478</v>
      </c>
      <c r="BO193" s="19" t="s">
        <v>3994</v>
      </c>
      <c r="BP193" s="19" t="s">
        <v>3997</v>
      </c>
      <c r="BQ193" s="19" t="s">
        <v>4000</v>
      </c>
      <c r="BR193" s="19" t="s">
        <v>4003</v>
      </c>
      <c r="BS193" s="19" t="s">
        <v>4006</v>
      </c>
      <c r="BT193" s="19" t="s">
        <v>4009</v>
      </c>
      <c r="BU193" s="19" t="s">
        <v>4012</v>
      </c>
      <c r="BV193" s="19" t="s">
        <v>4015</v>
      </c>
      <c r="BW193" s="19" t="s">
        <v>4018</v>
      </c>
      <c r="BX193" s="19" t="s">
        <v>4537</v>
      </c>
      <c r="BY193" s="19" t="s">
        <v>4540</v>
      </c>
      <c r="BZ193" s="19" t="s">
        <v>4543</v>
      </c>
      <c r="CA193" s="19" t="s">
        <v>4546</v>
      </c>
      <c r="CB193" s="19" t="s">
        <v>4549</v>
      </c>
      <c r="CC193" s="19" t="s">
        <v>4552</v>
      </c>
      <c r="CD193" s="19" t="s">
        <v>4555</v>
      </c>
      <c r="CE193" s="19" t="s">
        <v>4558</v>
      </c>
      <c r="CF193" s="19" t="s">
        <v>4561</v>
      </c>
      <c r="CG193" s="78"/>
      <c r="CH193" s="78"/>
      <c r="CI193" s="78"/>
      <c r="CJ193" s="78"/>
      <c r="CK193" s="78"/>
      <c r="CL193" s="78"/>
      <c r="CM193" s="78"/>
      <c r="CN193" s="78"/>
      <c r="CO193" s="78"/>
    </row>
    <row r="194" spans="1:93" hidden="1">
      <c r="A194" s="52"/>
      <c r="B194" s="55" t="s">
        <v>4915</v>
      </c>
      <c r="C194" s="65">
        <v>27</v>
      </c>
      <c r="D194" s="19" t="s">
        <v>232</v>
      </c>
      <c r="E194" s="19" t="s">
        <v>235</v>
      </c>
      <c r="F194" s="19" t="s">
        <v>238</v>
      </c>
      <c r="G194" s="19" t="s">
        <v>241</v>
      </c>
      <c r="H194" s="19" t="s">
        <v>244</v>
      </c>
      <c r="I194" s="19" t="s">
        <v>247</v>
      </c>
      <c r="J194" s="19" t="s">
        <v>250</v>
      </c>
      <c r="K194" s="19" t="s">
        <v>253</v>
      </c>
      <c r="L194" s="19" t="s">
        <v>256</v>
      </c>
      <c r="M194" s="19" t="s">
        <v>772</v>
      </c>
      <c r="N194" s="19" t="s">
        <v>775</v>
      </c>
      <c r="O194" s="19" t="s">
        <v>778</v>
      </c>
      <c r="P194" s="19" t="s">
        <v>781</v>
      </c>
      <c r="Q194" s="19" t="s">
        <v>784</v>
      </c>
      <c r="R194" s="19" t="s">
        <v>787</v>
      </c>
      <c r="S194" s="19" t="s">
        <v>790</v>
      </c>
      <c r="T194" s="19" t="s">
        <v>793</v>
      </c>
      <c r="U194" s="19" t="s">
        <v>796</v>
      </c>
      <c r="V194" s="19" t="s">
        <v>1315</v>
      </c>
      <c r="W194" s="19" t="s">
        <v>1318</v>
      </c>
      <c r="X194" s="19" t="s">
        <v>1321</v>
      </c>
      <c r="Y194" s="19" t="s">
        <v>1324</v>
      </c>
      <c r="Z194" s="19" t="s">
        <v>1327</v>
      </c>
      <c r="AA194" s="19" t="s">
        <v>1330</v>
      </c>
      <c r="AB194" s="19" t="s">
        <v>1333</v>
      </c>
      <c r="AC194" s="19" t="s">
        <v>1336</v>
      </c>
      <c r="AD194" s="19" t="s">
        <v>1339</v>
      </c>
      <c r="AE194" s="19" t="s">
        <v>1855</v>
      </c>
      <c r="AF194" s="19" t="s">
        <v>1858</v>
      </c>
      <c r="AG194" s="19" t="s">
        <v>1861</v>
      </c>
      <c r="AH194" s="19" t="s">
        <v>1864</v>
      </c>
      <c r="AI194" s="19" t="s">
        <v>1867</v>
      </c>
      <c r="AJ194" s="19" t="s">
        <v>1870</v>
      </c>
      <c r="AK194" s="19" t="s">
        <v>1873</v>
      </c>
      <c r="AL194" s="19" t="s">
        <v>1876</v>
      </c>
      <c r="AM194" s="19" t="s">
        <v>1879</v>
      </c>
      <c r="AN194" s="19" t="s">
        <v>2398</v>
      </c>
      <c r="AO194" s="19" t="s">
        <v>2401</v>
      </c>
      <c r="AP194" s="19" t="s">
        <v>2404</v>
      </c>
      <c r="AQ194" s="19" t="s">
        <v>2407</v>
      </c>
      <c r="AR194" s="19" t="s">
        <v>2410</v>
      </c>
      <c r="AS194" s="19" t="s">
        <v>2413</v>
      </c>
      <c r="AT194" s="19" t="s">
        <v>2416</v>
      </c>
      <c r="AU194" s="19" t="s">
        <v>2419</v>
      </c>
      <c r="AV194" s="19" t="s">
        <v>2422</v>
      </c>
      <c r="AW194" s="19" t="s">
        <v>2938</v>
      </c>
      <c r="AX194" s="19" t="s">
        <v>2941</v>
      </c>
      <c r="AY194" s="19" t="s">
        <v>2944</v>
      </c>
      <c r="AZ194" s="19" t="s">
        <v>2947</v>
      </c>
      <c r="BA194" s="19" t="s">
        <v>2950</v>
      </c>
      <c r="BB194" s="19" t="s">
        <v>2953</v>
      </c>
      <c r="BC194" s="19" t="s">
        <v>2956</v>
      </c>
      <c r="BD194" s="19" t="s">
        <v>2959</v>
      </c>
      <c r="BE194" s="19" t="s">
        <v>2962</v>
      </c>
      <c r="BF194" s="19" t="s">
        <v>3481</v>
      </c>
      <c r="BG194" s="19" t="s">
        <v>3484</v>
      </c>
      <c r="BH194" s="19" t="s">
        <v>3487</v>
      </c>
      <c r="BI194" s="19" t="s">
        <v>3490</v>
      </c>
      <c r="BJ194" s="19" t="s">
        <v>3493</v>
      </c>
      <c r="BK194" s="19" t="s">
        <v>3496</v>
      </c>
      <c r="BL194" s="19" t="s">
        <v>3499</v>
      </c>
      <c r="BM194" s="19" t="s">
        <v>3502</v>
      </c>
      <c r="BN194" s="19" t="s">
        <v>3505</v>
      </c>
      <c r="BO194" s="19" t="s">
        <v>4021</v>
      </c>
      <c r="BP194" s="19" t="s">
        <v>4024</v>
      </c>
      <c r="BQ194" s="19" t="s">
        <v>4027</v>
      </c>
      <c r="BR194" s="19" t="s">
        <v>4030</v>
      </c>
      <c r="BS194" s="19" t="s">
        <v>4033</v>
      </c>
      <c r="BT194" s="19" t="s">
        <v>4036</v>
      </c>
      <c r="BU194" s="19" t="s">
        <v>4039</v>
      </c>
      <c r="BV194" s="19" t="s">
        <v>4042</v>
      </c>
      <c r="BW194" s="19" t="s">
        <v>4045</v>
      </c>
      <c r="BX194" s="19" t="s">
        <v>4564</v>
      </c>
      <c r="BY194" s="19" t="s">
        <v>4567</v>
      </c>
      <c r="BZ194" s="19" t="s">
        <v>4570</v>
      </c>
      <c r="CA194" s="19" t="s">
        <v>4573</v>
      </c>
      <c r="CB194" s="19" t="s">
        <v>4576</v>
      </c>
      <c r="CC194" s="19" t="s">
        <v>4579</v>
      </c>
      <c r="CD194" s="19" t="s">
        <v>4582</v>
      </c>
      <c r="CE194" s="19" t="s">
        <v>4585</v>
      </c>
      <c r="CF194" s="19" t="s">
        <v>4588</v>
      </c>
      <c r="CG194" s="78"/>
      <c r="CH194" s="78"/>
      <c r="CI194" s="78"/>
      <c r="CJ194" s="78"/>
      <c r="CK194" s="78"/>
      <c r="CL194" s="78"/>
      <c r="CM194" s="78"/>
      <c r="CN194" s="78"/>
      <c r="CO194" s="78"/>
    </row>
    <row r="195" spans="1:93" hidden="1">
      <c r="A195" s="52"/>
      <c r="B195" s="55" t="s">
        <v>4916</v>
      </c>
      <c r="C195" s="65">
        <v>28</v>
      </c>
      <c r="D195" s="19" t="s">
        <v>259</v>
      </c>
      <c r="E195" s="19" t="s">
        <v>262</v>
      </c>
      <c r="F195" s="19" t="s">
        <v>265</v>
      </c>
      <c r="G195" s="19" t="s">
        <v>268</v>
      </c>
      <c r="H195" s="19" t="s">
        <v>271</v>
      </c>
      <c r="I195" s="19" t="s">
        <v>274</v>
      </c>
      <c r="J195" s="19" t="s">
        <v>277</v>
      </c>
      <c r="K195" s="19" t="s">
        <v>280</v>
      </c>
      <c r="L195" s="19" t="s">
        <v>283</v>
      </c>
      <c r="M195" s="19" t="s">
        <v>799</v>
      </c>
      <c r="N195" s="19" t="s">
        <v>802</v>
      </c>
      <c r="O195" s="19" t="s">
        <v>805</v>
      </c>
      <c r="P195" s="19" t="s">
        <v>808</v>
      </c>
      <c r="Q195" s="19" t="s">
        <v>811</v>
      </c>
      <c r="R195" s="19" t="s">
        <v>814</v>
      </c>
      <c r="S195" s="19" t="s">
        <v>817</v>
      </c>
      <c r="T195" s="19" t="s">
        <v>820</v>
      </c>
      <c r="U195" s="19" t="s">
        <v>823</v>
      </c>
      <c r="V195" s="19" t="s">
        <v>1342</v>
      </c>
      <c r="W195" s="19" t="s">
        <v>1345</v>
      </c>
      <c r="X195" s="19" t="s">
        <v>1348</v>
      </c>
      <c r="Y195" s="19" t="s">
        <v>1351</v>
      </c>
      <c r="Z195" s="19" t="s">
        <v>1354</v>
      </c>
      <c r="AA195" s="19" t="s">
        <v>1357</v>
      </c>
      <c r="AB195" s="19" t="s">
        <v>1360</v>
      </c>
      <c r="AC195" s="19" t="s">
        <v>1363</v>
      </c>
      <c r="AD195" s="19" t="s">
        <v>1366</v>
      </c>
      <c r="AE195" s="19" t="s">
        <v>1882</v>
      </c>
      <c r="AF195" s="19" t="s">
        <v>1885</v>
      </c>
      <c r="AG195" s="19" t="s">
        <v>1888</v>
      </c>
      <c r="AH195" s="19" t="s">
        <v>1891</v>
      </c>
      <c r="AI195" s="19" t="s">
        <v>1894</v>
      </c>
      <c r="AJ195" s="19" t="s">
        <v>1897</v>
      </c>
      <c r="AK195" s="19" t="s">
        <v>1900</v>
      </c>
      <c r="AL195" s="19" t="s">
        <v>1903</v>
      </c>
      <c r="AM195" s="19" t="s">
        <v>1906</v>
      </c>
      <c r="AN195" s="19" t="s">
        <v>2425</v>
      </c>
      <c r="AO195" s="19" t="s">
        <v>2428</v>
      </c>
      <c r="AP195" s="19" t="s">
        <v>2431</v>
      </c>
      <c r="AQ195" s="19" t="s">
        <v>2434</v>
      </c>
      <c r="AR195" s="19" t="s">
        <v>2437</v>
      </c>
      <c r="AS195" s="19" t="s">
        <v>2440</v>
      </c>
      <c r="AT195" s="19" t="s">
        <v>2443</v>
      </c>
      <c r="AU195" s="19" t="s">
        <v>2446</v>
      </c>
      <c r="AV195" s="19" t="s">
        <v>2449</v>
      </c>
      <c r="AW195" s="19" t="s">
        <v>2965</v>
      </c>
      <c r="AX195" s="19" t="s">
        <v>2968</v>
      </c>
      <c r="AY195" s="19" t="s">
        <v>2971</v>
      </c>
      <c r="AZ195" s="19" t="s">
        <v>2974</v>
      </c>
      <c r="BA195" s="19" t="s">
        <v>2977</v>
      </c>
      <c r="BB195" s="19" t="s">
        <v>2980</v>
      </c>
      <c r="BC195" s="19" t="s">
        <v>2983</v>
      </c>
      <c r="BD195" s="19" t="s">
        <v>2986</v>
      </c>
      <c r="BE195" s="19" t="s">
        <v>2989</v>
      </c>
      <c r="BF195" s="19" t="s">
        <v>3508</v>
      </c>
      <c r="BG195" s="19" t="s">
        <v>3511</v>
      </c>
      <c r="BH195" s="19" t="s">
        <v>3514</v>
      </c>
      <c r="BI195" s="19" t="s">
        <v>3517</v>
      </c>
      <c r="BJ195" s="19" t="s">
        <v>3520</v>
      </c>
      <c r="BK195" s="19" t="s">
        <v>3523</v>
      </c>
      <c r="BL195" s="19" t="s">
        <v>3526</v>
      </c>
      <c r="BM195" s="19" t="s">
        <v>3529</v>
      </c>
      <c r="BN195" s="19" t="s">
        <v>3532</v>
      </c>
      <c r="BO195" s="19" t="s">
        <v>4048</v>
      </c>
      <c r="BP195" s="19" t="s">
        <v>4051</v>
      </c>
      <c r="BQ195" s="19" t="s">
        <v>4054</v>
      </c>
      <c r="BR195" s="19" t="s">
        <v>4057</v>
      </c>
      <c r="BS195" s="19" t="s">
        <v>4060</v>
      </c>
      <c r="BT195" s="19" t="s">
        <v>4063</v>
      </c>
      <c r="BU195" s="19" t="s">
        <v>4066</v>
      </c>
      <c r="BV195" s="19" t="s">
        <v>4069</v>
      </c>
      <c r="BW195" s="19" t="s">
        <v>4072</v>
      </c>
      <c r="BX195" s="19" t="s">
        <v>4591</v>
      </c>
      <c r="BY195" s="19" t="s">
        <v>4594</v>
      </c>
      <c r="BZ195" s="19" t="s">
        <v>4597</v>
      </c>
      <c r="CA195" s="19" t="s">
        <v>4600</v>
      </c>
      <c r="CB195" s="19" t="s">
        <v>4603</v>
      </c>
      <c r="CC195" s="19" t="s">
        <v>4606</v>
      </c>
      <c r="CD195" s="19" t="s">
        <v>4609</v>
      </c>
      <c r="CE195" s="19" t="s">
        <v>4612</v>
      </c>
      <c r="CF195" s="19" t="s">
        <v>4615</v>
      </c>
      <c r="CG195" s="78"/>
      <c r="CH195" s="78"/>
      <c r="CI195" s="78"/>
      <c r="CJ195" s="78"/>
      <c r="CK195" s="78"/>
      <c r="CL195" s="78"/>
      <c r="CM195" s="78"/>
      <c r="CN195" s="78"/>
      <c r="CO195" s="78"/>
    </row>
    <row r="196" spans="1:93" s="81" customFormat="1" hidden="1">
      <c r="A196" s="52"/>
      <c r="B196" s="55" t="s">
        <v>4917</v>
      </c>
      <c r="C196" s="79">
        <v>29</v>
      </c>
      <c r="D196" s="19" t="s">
        <v>286</v>
      </c>
      <c r="E196" s="19" t="s">
        <v>289</v>
      </c>
      <c r="F196" s="19" t="s">
        <v>319</v>
      </c>
      <c r="G196" s="19" t="s">
        <v>322</v>
      </c>
      <c r="H196" s="19" t="s">
        <v>325</v>
      </c>
      <c r="I196" s="19" t="s">
        <v>328</v>
      </c>
      <c r="J196" s="19" t="s">
        <v>331</v>
      </c>
      <c r="K196" s="19" t="s">
        <v>334</v>
      </c>
      <c r="L196" s="19" t="s">
        <v>337</v>
      </c>
      <c r="M196" s="19" t="s">
        <v>826</v>
      </c>
      <c r="N196" s="19" t="s">
        <v>829</v>
      </c>
      <c r="O196" s="19" t="s">
        <v>832</v>
      </c>
      <c r="P196" s="19" t="s">
        <v>835</v>
      </c>
      <c r="Q196" s="19" t="s">
        <v>838</v>
      </c>
      <c r="R196" s="19" t="s">
        <v>841</v>
      </c>
      <c r="S196" s="19" t="s">
        <v>844</v>
      </c>
      <c r="T196" s="19" t="s">
        <v>875</v>
      </c>
      <c r="U196" s="19" t="s">
        <v>878</v>
      </c>
      <c r="V196" s="19" t="s">
        <v>1369</v>
      </c>
      <c r="W196" s="19" t="s">
        <v>1372</v>
      </c>
      <c r="X196" s="19" t="s">
        <v>1375</v>
      </c>
      <c r="Y196" s="19" t="s">
        <v>1378</v>
      </c>
      <c r="Z196" s="19" t="s">
        <v>1381</v>
      </c>
      <c r="AA196" s="19" t="s">
        <v>1384</v>
      </c>
      <c r="AB196" s="19" t="s">
        <v>1387</v>
      </c>
      <c r="AC196" s="19" t="s">
        <v>1390</v>
      </c>
      <c r="AD196" s="19" t="s">
        <v>1393</v>
      </c>
      <c r="AE196" s="19" t="s">
        <v>1909</v>
      </c>
      <c r="AF196" s="19" t="s">
        <v>1912</v>
      </c>
      <c r="AG196" s="19" t="s">
        <v>1915</v>
      </c>
      <c r="AH196" s="19" t="s">
        <v>1918</v>
      </c>
      <c r="AI196" s="19" t="s">
        <v>1921</v>
      </c>
      <c r="AJ196" s="19" t="s">
        <v>1924</v>
      </c>
      <c r="AK196" s="19" t="s">
        <v>1927</v>
      </c>
      <c r="AL196" s="19" t="s">
        <v>1930</v>
      </c>
      <c r="AM196" s="19" t="s">
        <v>1933</v>
      </c>
      <c r="AN196" s="19" t="s">
        <v>2452</v>
      </c>
      <c r="AO196" s="19" t="s">
        <v>2455</v>
      </c>
      <c r="AP196" s="19" t="s">
        <v>2458</v>
      </c>
      <c r="AQ196" s="19" t="s">
        <v>2461</v>
      </c>
      <c r="AR196" s="19" t="s">
        <v>2464</v>
      </c>
      <c r="AS196" s="19" t="s">
        <v>2467</v>
      </c>
      <c r="AT196" s="19" t="s">
        <v>2470</v>
      </c>
      <c r="AU196" s="19" t="s">
        <v>2473</v>
      </c>
      <c r="AV196" s="19" t="s">
        <v>2476</v>
      </c>
      <c r="AW196" s="19" t="s">
        <v>2992</v>
      </c>
      <c r="AX196" s="19" t="s">
        <v>2995</v>
      </c>
      <c r="AY196" s="19" t="s">
        <v>2998</v>
      </c>
      <c r="AZ196" s="19" t="s">
        <v>3001</v>
      </c>
      <c r="BA196" s="19" t="s">
        <v>3004</v>
      </c>
      <c r="BB196" s="19" t="s">
        <v>3007</v>
      </c>
      <c r="BC196" s="19" t="s">
        <v>3010</v>
      </c>
      <c r="BD196" s="19" t="s">
        <v>3013</v>
      </c>
      <c r="BE196" s="19" t="s">
        <v>3016</v>
      </c>
      <c r="BF196" s="19" t="s">
        <v>3535</v>
      </c>
      <c r="BG196" s="19" t="s">
        <v>3538</v>
      </c>
      <c r="BH196" s="19" t="s">
        <v>3541</v>
      </c>
      <c r="BI196" s="19" t="s">
        <v>3544</v>
      </c>
      <c r="BJ196" s="19" t="s">
        <v>3547</v>
      </c>
      <c r="BK196" s="19" t="s">
        <v>3550</v>
      </c>
      <c r="BL196" s="19" t="s">
        <v>3553</v>
      </c>
      <c r="BM196" s="19" t="s">
        <v>3556</v>
      </c>
      <c r="BN196" s="19" t="s">
        <v>3559</v>
      </c>
      <c r="BO196" s="19" t="s">
        <v>4075</v>
      </c>
      <c r="BP196" s="19" t="s">
        <v>4078</v>
      </c>
      <c r="BQ196" s="19" t="s">
        <v>4081</v>
      </c>
      <c r="BR196" s="19" t="s">
        <v>4084</v>
      </c>
      <c r="BS196" s="19" t="s">
        <v>4087</v>
      </c>
      <c r="BT196" s="19" t="s">
        <v>4090</v>
      </c>
      <c r="BU196" s="19" t="s">
        <v>4093</v>
      </c>
      <c r="BV196" s="19" t="s">
        <v>4096</v>
      </c>
      <c r="BW196" s="19" t="s">
        <v>4099</v>
      </c>
      <c r="BX196" s="19" t="s">
        <v>4618</v>
      </c>
      <c r="BY196" s="19" t="s">
        <v>4621</v>
      </c>
      <c r="BZ196" s="19" t="s">
        <v>4624</v>
      </c>
      <c r="CA196" s="19" t="s">
        <v>4627</v>
      </c>
      <c r="CB196" s="19" t="s">
        <v>4630</v>
      </c>
      <c r="CC196" s="19" t="s">
        <v>4633</v>
      </c>
      <c r="CD196" s="19" t="s">
        <v>4636</v>
      </c>
      <c r="CE196" s="19" t="s">
        <v>4639</v>
      </c>
      <c r="CF196" s="19" t="s">
        <v>4642</v>
      </c>
      <c r="CG196" s="80"/>
      <c r="CH196" s="80"/>
      <c r="CI196" s="80"/>
      <c r="CJ196" s="80"/>
      <c r="CK196" s="80"/>
      <c r="CL196" s="80"/>
      <c r="CM196" s="80"/>
      <c r="CN196" s="80"/>
      <c r="CO196" s="80"/>
    </row>
    <row r="197" spans="1:93" s="81" customFormat="1" hidden="1">
      <c r="A197" s="52"/>
      <c r="B197" s="55" t="s">
        <v>4918</v>
      </c>
      <c r="C197" s="79">
        <v>30</v>
      </c>
      <c r="D197" s="19" t="s">
        <v>340</v>
      </c>
      <c r="E197" s="19" t="s">
        <v>343</v>
      </c>
      <c r="F197" s="19" t="s">
        <v>346</v>
      </c>
      <c r="G197" s="19" t="s">
        <v>349</v>
      </c>
      <c r="H197" s="19" t="s">
        <v>352</v>
      </c>
      <c r="I197" s="19" t="s">
        <v>355</v>
      </c>
      <c r="J197" s="19" t="s">
        <v>358</v>
      </c>
      <c r="K197" s="19" t="s">
        <v>361</v>
      </c>
      <c r="L197" s="19" t="s">
        <v>364</v>
      </c>
      <c r="M197" s="19" t="s">
        <v>881</v>
      </c>
      <c r="N197" s="19" t="s">
        <v>884</v>
      </c>
      <c r="O197" s="19" t="s">
        <v>887</v>
      </c>
      <c r="P197" s="19" t="s">
        <v>890</v>
      </c>
      <c r="Q197" s="19" t="s">
        <v>893</v>
      </c>
      <c r="R197" s="19" t="s">
        <v>896</v>
      </c>
      <c r="S197" s="19" t="s">
        <v>899</v>
      </c>
      <c r="T197" s="19" t="s">
        <v>902</v>
      </c>
      <c r="U197" s="19" t="s">
        <v>905</v>
      </c>
      <c r="V197" s="19" t="s">
        <v>1396</v>
      </c>
      <c r="W197" s="19" t="s">
        <v>1399</v>
      </c>
      <c r="X197" s="19" t="s">
        <v>1402</v>
      </c>
      <c r="Y197" s="19" t="s">
        <v>1432</v>
      </c>
      <c r="Z197" s="19" t="s">
        <v>1435</v>
      </c>
      <c r="AA197" s="19" t="s">
        <v>1438</v>
      </c>
      <c r="AB197" s="19" t="s">
        <v>1441</v>
      </c>
      <c r="AC197" s="19" t="s">
        <v>1444</v>
      </c>
      <c r="AD197" s="19" t="s">
        <v>1447</v>
      </c>
      <c r="AE197" s="19" t="s">
        <v>1936</v>
      </c>
      <c r="AF197" s="19" t="s">
        <v>1939</v>
      </c>
      <c r="AG197" s="19" t="s">
        <v>1942</v>
      </c>
      <c r="AH197" s="19" t="s">
        <v>1945</v>
      </c>
      <c r="AI197" s="19" t="s">
        <v>1948</v>
      </c>
      <c r="AJ197" s="19" t="s">
        <v>1951</v>
      </c>
      <c r="AK197" s="19" t="s">
        <v>1954</v>
      </c>
      <c r="AL197" s="19" t="s">
        <v>1986</v>
      </c>
      <c r="AM197" s="19" t="s">
        <v>1989</v>
      </c>
      <c r="AN197" s="19" t="s">
        <v>2479</v>
      </c>
      <c r="AO197" s="19" t="s">
        <v>2482</v>
      </c>
      <c r="AP197" s="19" t="s">
        <v>2485</v>
      </c>
      <c r="AQ197" s="19" t="s">
        <v>2488</v>
      </c>
      <c r="AR197" s="19" t="s">
        <v>2491</v>
      </c>
      <c r="AS197" s="19" t="s">
        <v>2494</v>
      </c>
      <c r="AT197" s="19" t="s">
        <v>2497</v>
      </c>
      <c r="AU197" s="19" t="s">
        <v>2500</v>
      </c>
      <c r="AV197" s="19" t="s">
        <v>2503</v>
      </c>
      <c r="AW197" s="19" t="s">
        <v>3019</v>
      </c>
      <c r="AX197" s="19" t="s">
        <v>3022</v>
      </c>
      <c r="AY197" s="19" t="s">
        <v>3025</v>
      </c>
      <c r="AZ197" s="19" t="s">
        <v>3028</v>
      </c>
      <c r="BA197" s="19" t="s">
        <v>3031</v>
      </c>
      <c r="BB197" s="19" t="s">
        <v>3034</v>
      </c>
      <c r="BC197" s="19" t="s">
        <v>3037</v>
      </c>
      <c r="BD197" s="19" t="s">
        <v>3040</v>
      </c>
      <c r="BE197" s="19" t="s">
        <v>3043</v>
      </c>
      <c r="BF197" s="19" t="s">
        <v>3562</v>
      </c>
      <c r="BG197" s="19" t="s">
        <v>3565</v>
      </c>
      <c r="BH197" s="19" t="s">
        <v>3568</v>
      </c>
      <c r="BI197" s="19" t="s">
        <v>3571</v>
      </c>
      <c r="BJ197" s="19" t="s">
        <v>3574</v>
      </c>
      <c r="BK197" s="19" t="s">
        <v>3577</v>
      </c>
      <c r="BL197" s="19" t="s">
        <v>3580</v>
      </c>
      <c r="BM197" s="19" t="s">
        <v>3583</v>
      </c>
      <c r="BN197" s="19" t="s">
        <v>3586</v>
      </c>
      <c r="BO197" s="19" t="s">
        <v>4102</v>
      </c>
      <c r="BP197" s="19" t="s">
        <v>4105</v>
      </c>
      <c r="BQ197" s="19" t="s">
        <v>4108</v>
      </c>
      <c r="BR197" s="19" t="s">
        <v>4111</v>
      </c>
      <c r="BS197" s="19" t="s">
        <v>4114</v>
      </c>
      <c r="BT197" s="19" t="s">
        <v>4117</v>
      </c>
      <c r="BU197" s="19" t="s">
        <v>4120</v>
      </c>
      <c r="BV197" s="19" t="s">
        <v>4123</v>
      </c>
      <c r="BW197" s="19" t="s">
        <v>4126</v>
      </c>
      <c r="BX197" s="19" t="s">
        <v>4645</v>
      </c>
      <c r="BY197" s="19" t="s">
        <v>4648</v>
      </c>
      <c r="BZ197" s="19" t="s">
        <v>4651</v>
      </c>
      <c r="CA197" s="19" t="s">
        <v>4654</v>
      </c>
      <c r="CB197" s="19" t="s">
        <v>4657</v>
      </c>
      <c r="CC197" s="19" t="s">
        <v>4660</v>
      </c>
      <c r="CD197" s="19" t="s">
        <v>4663</v>
      </c>
      <c r="CE197" s="19" t="s">
        <v>4666</v>
      </c>
      <c r="CF197" s="19" t="s">
        <v>4669</v>
      </c>
      <c r="CG197" s="80"/>
      <c r="CH197" s="80"/>
      <c r="CI197" s="80"/>
      <c r="CJ197" s="80"/>
      <c r="CK197" s="80"/>
      <c r="CL197" s="80"/>
      <c r="CM197" s="80"/>
      <c r="CN197" s="80"/>
      <c r="CO197" s="80"/>
    </row>
    <row r="198" spans="1:93" hidden="1">
      <c r="A198" s="52"/>
      <c r="B198" s="55" t="s">
        <v>4919</v>
      </c>
      <c r="C198" s="65">
        <v>31</v>
      </c>
      <c r="D198" s="19" t="s">
        <v>367</v>
      </c>
      <c r="E198" s="19" t="s">
        <v>370</v>
      </c>
      <c r="F198" s="19" t="s">
        <v>373</v>
      </c>
      <c r="G198" s="19" t="s">
        <v>376</v>
      </c>
      <c r="H198" s="19" t="s">
        <v>379</v>
      </c>
      <c r="I198" s="19" t="s">
        <v>382</v>
      </c>
      <c r="J198" s="19" t="s">
        <v>385</v>
      </c>
      <c r="K198" s="19" t="s">
        <v>388</v>
      </c>
      <c r="L198" s="19" t="s">
        <v>391</v>
      </c>
      <c r="M198" s="19" t="s">
        <v>908</v>
      </c>
      <c r="N198" s="19" t="s">
        <v>911</v>
      </c>
      <c r="O198" s="19" t="s">
        <v>914</v>
      </c>
      <c r="P198" s="19" t="s">
        <v>917</v>
      </c>
      <c r="Q198" s="19" t="s">
        <v>920</v>
      </c>
      <c r="R198" s="19" t="s">
        <v>923</v>
      </c>
      <c r="S198" s="19" t="s">
        <v>926</v>
      </c>
      <c r="T198" s="19" t="s">
        <v>929</v>
      </c>
      <c r="U198" s="19" t="s">
        <v>932</v>
      </c>
      <c r="V198" s="19" t="s">
        <v>1450</v>
      </c>
      <c r="W198" s="19" t="s">
        <v>1453</v>
      </c>
      <c r="X198" s="19" t="s">
        <v>1456</v>
      </c>
      <c r="Y198" s="19" t="s">
        <v>1459</v>
      </c>
      <c r="Z198" s="19" t="s">
        <v>1462</v>
      </c>
      <c r="AA198" s="19" t="s">
        <v>1465</v>
      </c>
      <c r="AB198" s="19" t="s">
        <v>1468</v>
      </c>
      <c r="AC198" s="19" t="s">
        <v>1471</v>
      </c>
      <c r="AD198" s="19" t="s">
        <v>1474</v>
      </c>
      <c r="AE198" s="19" t="s">
        <v>1992</v>
      </c>
      <c r="AF198" s="19" t="s">
        <v>1995</v>
      </c>
      <c r="AG198" s="19" t="s">
        <v>1998</v>
      </c>
      <c r="AH198" s="19" t="s">
        <v>2001</v>
      </c>
      <c r="AI198" s="19" t="s">
        <v>2004</v>
      </c>
      <c r="AJ198" s="19" t="s">
        <v>2007</v>
      </c>
      <c r="AK198" s="19" t="s">
        <v>2010</v>
      </c>
      <c r="AL198" s="19" t="s">
        <v>2013</v>
      </c>
      <c r="AM198" s="19" t="s">
        <v>2016</v>
      </c>
      <c r="AN198" s="19" t="s">
        <v>2506</v>
      </c>
      <c r="AO198" s="19" t="s">
        <v>2509</v>
      </c>
      <c r="AP198" s="19" t="s">
        <v>2512</v>
      </c>
      <c r="AQ198" s="19" t="s">
        <v>2542</v>
      </c>
      <c r="AR198" s="19" t="s">
        <v>2545</v>
      </c>
      <c r="AS198" s="19" t="s">
        <v>2548</v>
      </c>
      <c r="AT198" s="19" t="s">
        <v>2551</v>
      </c>
      <c r="AU198" s="19" t="s">
        <v>2554</v>
      </c>
      <c r="AV198" s="19" t="s">
        <v>2557</v>
      </c>
      <c r="AW198" s="19" t="s">
        <v>3046</v>
      </c>
      <c r="AX198" s="19" t="s">
        <v>3049</v>
      </c>
      <c r="AY198" s="19" t="s">
        <v>3052</v>
      </c>
      <c r="AZ198" s="19" t="s">
        <v>3055</v>
      </c>
      <c r="BA198" s="19" t="s">
        <v>3058</v>
      </c>
      <c r="BB198" s="19" t="s">
        <v>3061</v>
      </c>
      <c r="BC198" s="19" t="s">
        <v>3064</v>
      </c>
      <c r="BD198" s="19" t="s">
        <v>3067</v>
      </c>
      <c r="BE198" s="19" t="s">
        <v>3100</v>
      </c>
      <c r="BF198" s="19" t="s">
        <v>3589</v>
      </c>
      <c r="BG198" s="19" t="s">
        <v>3592</v>
      </c>
      <c r="BH198" s="19" t="s">
        <v>3595</v>
      </c>
      <c r="BI198" s="19" t="s">
        <v>3598</v>
      </c>
      <c r="BJ198" s="19" t="s">
        <v>3601</v>
      </c>
      <c r="BK198" s="19" t="s">
        <v>3604</v>
      </c>
      <c r="BL198" s="19" t="s">
        <v>3607</v>
      </c>
      <c r="BM198" s="19" t="s">
        <v>3610</v>
      </c>
      <c r="BN198" s="19" t="s">
        <v>3613</v>
      </c>
      <c r="BO198" s="19" t="s">
        <v>4129</v>
      </c>
      <c r="BP198" s="19" t="s">
        <v>4132</v>
      </c>
      <c r="BQ198" s="19" t="s">
        <v>4135</v>
      </c>
      <c r="BR198" s="19" t="s">
        <v>4138</v>
      </c>
      <c r="BS198" s="19" t="s">
        <v>4141</v>
      </c>
      <c r="BT198" s="19" t="s">
        <v>4144</v>
      </c>
      <c r="BU198" s="19" t="s">
        <v>4147</v>
      </c>
      <c r="BV198" s="19" t="s">
        <v>4150</v>
      </c>
      <c r="BW198" s="19" t="s">
        <v>4153</v>
      </c>
      <c r="BX198" s="19" t="s">
        <v>4672</v>
      </c>
      <c r="BY198" s="19" t="s">
        <v>4675</v>
      </c>
      <c r="BZ198" s="19" t="s">
        <v>4678</v>
      </c>
      <c r="CA198" s="19" t="s">
        <v>4681</v>
      </c>
      <c r="CB198" s="19" t="s">
        <v>4684</v>
      </c>
      <c r="CC198" s="19" t="s">
        <v>4687</v>
      </c>
      <c r="CD198" s="19" t="s">
        <v>4690</v>
      </c>
      <c r="CE198" s="19" t="s">
        <v>4693</v>
      </c>
      <c r="CF198" s="19" t="s">
        <v>4696</v>
      </c>
      <c r="CG198" s="78"/>
      <c r="CH198" s="78"/>
      <c r="CI198" s="78"/>
      <c r="CJ198" s="78"/>
      <c r="CK198" s="78"/>
      <c r="CL198" s="78"/>
      <c r="CM198" s="78"/>
      <c r="CN198" s="78"/>
      <c r="CO198" s="78"/>
    </row>
    <row r="199" spans="1:93" hidden="1">
      <c r="A199" s="52"/>
      <c r="B199" s="55" t="s">
        <v>4920</v>
      </c>
      <c r="C199" s="65">
        <v>32</v>
      </c>
      <c r="D199" s="19" t="s">
        <v>394</v>
      </c>
      <c r="E199" s="19" t="s">
        <v>397</v>
      </c>
      <c r="F199" s="19" t="s">
        <v>400</v>
      </c>
      <c r="G199" s="19" t="s">
        <v>403</v>
      </c>
      <c r="H199" s="19" t="s">
        <v>406</v>
      </c>
      <c r="I199" s="19" t="s">
        <v>409</v>
      </c>
      <c r="J199" s="19" t="s">
        <v>412</v>
      </c>
      <c r="K199" s="19" t="s">
        <v>415</v>
      </c>
      <c r="L199" s="19" t="s">
        <v>418</v>
      </c>
      <c r="M199" s="19" t="s">
        <v>935</v>
      </c>
      <c r="N199" s="19" t="s">
        <v>938</v>
      </c>
      <c r="O199" s="19" t="s">
        <v>941</v>
      </c>
      <c r="P199" s="19" t="s">
        <v>944</v>
      </c>
      <c r="Q199" s="19" t="s">
        <v>947</v>
      </c>
      <c r="R199" s="19" t="s">
        <v>950</v>
      </c>
      <c r="S199" s="19" t="s">
        <v>953</v>
      </c>
      <c r="T199" s="19" t="s">
        <v>956</v>
      </c>
      <c r="U199" s="19" t="s">
        <v>959</v>
      </c>
      <c r="V199" s="19" t="s">
        <v>1477</v>
      </c>
      <c r="W199" s="19" t="s">
        <v>1480</v>
      </c>
      <c r="X199" s="19" t="s">
        <v>1483</v>
      </c>
      <c r="Y199" s="19" t="s">
        <v>1486</v>
      </c>
      <c r="Z199" s="19" t="s">
        <v>1489</v>
      </c>
      <c r="AA199" s="19" t="s">
        <v>1492</v>
      </c>
      <c r="AB199" s="19" t="s">
        <v>1495</v>
      </c>
      <c r="AC199" s="19" t="s">
        <v>1498</v>
      </c>
      <c r="AD199" s="19" t="s">
        <v>1501</v>
      </c>
      <c r="AE199" s="19" t="s">
        <v>2019</v>
      </c>
      <c r="AF199" s="19" t="s">
        <v>2022</v>
      </c>
      <c r="AG199" s="19" t="s">
        <v>2025</v>
      </c>
      <c r="AH199" s="19" t="s">
        <v>2028</v>
      </c>
      <c r="AI199" s="19" t="s">
        <v>2031</v>
      </c>
      <c r="AJ199" s="19" t="s">
        <v>2034</v>
      </c>
      <c r="AK199" s="19" t="s">
        <v>2037</v>
      </c>
      <c r="AL199" s="19" t="s">
        <v>2040</v>
      </c>
      <c r="AM199" s="19" t="s">
        <v>2043</v>
      </c>
      <c r="AN199" s="19" t="s">
        <v>2560</v>
      </c>
      <c r="AO199" s="19" t="s">
        <v>2563</v>
      </c>
      <c r="AP199" s="19" t="s">
        <v>2566</v>
      </c>
      <c r="AQ199" s="19" t="s">
        <v>2569</v>
      </c>
      <c r="AR199" s="19" t="s">
        <v>2572</v>
      </c>
      <c r="AS199" s="19" t="s">
        <v>2575</v>
      </c>
      <c r="AT199" s="19" t="s">
        <v>2578</v>
      </c>
      <c r="AU199" s="19" t="s">
        <v>2581</v>
      </c>
      <c r="AV199" s="19" t="s">
        <v>2584</v>
      </c>
      <c r="AW199" s="19" t="s">
        <v>3103</v>
      </c>
      <c r="AX199" s="19" t="s">
        <v>3106</v>
      </c>
      <c r="AY199" s="19" t="s">
        <v>3109</v>
      </c>
      <c r="AZ199" s="19" t="s">
        <v>3112</v>
      </c>
      <c r="BA199" s="19" t="s">
        <v>3115</v>
      </c>
      <c r="BB199" s="19" t="s">
        <v>3118</v>
      </c>
      <c r="BC199" s="19" t="s">
        <v>3121</v>
      </c>
      <c r="BD199" s="19" t="s">
        <v>3124</v>
      </c>
      <c r="BE199" s="19" t="s">
        <v>3127</v>
      </c>
      <c r="BF199" s="19" t="s">
        <v>3616</v>
      </c>
      <c r="BG199" s="19" t="s">
        <v>3619</v>
      </c>
      <c r="BH199" s="19" t="s">
        <v>3622</v>
      </c>
      <c r="BI199" s="19" t="s">
        <v>3652</v>
      </c>
      <c r="BJ199" s="19" t="s">
        <v>3655</v>
      </c>
      <c r="BK199" s="19" t="s">
        <v>3658</v>
      </c>
      <c r="BL199" s="19" t="s">
        <v>3661</v>
      </c>
      <c r="BM199" s="19" t="s">
        <v>3664</v>
      </c>
      <c r="BN199" s="19" t="s">
        <v>3667</v>
      </c>
      <c r="BO199" s="19" t="s">
        <v>4156</v>
      </c>
      <c r="BP199" s="19" t="s">
        <v>4159</v>
      </c>
      <c r="BQ199" s="19" t="s">
        <v>4162</v>
      </c>
      <c r="BR199" s="19" t="s">
        <v>4165</v>
      </c>
      <c r="BS199" s="19" t="s">
        <v>4168</v>
      </c>
      <c r="BT199" s="19" t="s">
        <v>4171</v>
      </c>
      <c r="BU199" s="19" t="s">
        <v>4174</v>
      </c>
      <c r="BV199" s="19" t="s">
        <v>4177</v>
      </c>
      <c r="BW199" s="19" t="s">
        <v>4210</v>
      </c>
      <c r="BX199" s="19" t="s">
        <v>4699</v>
      </c>
      <c r="BY199" s="19" t="s">
        <v>4702</v>
      </c>
      <c r="BZ199" s="19" t="s">
        <v>4705</v>
      </c>
      <c r="CA199" s="19" t="s">
        <v>4708</v>
      </c>
      <c r="CB199" s="19" t="s">
        <v>4711</v>
      </c>
      <c r="CC199" s="19" t="s">
        <v>4714</v>
      </c>
      <c r="CD199" s="19" t="s">
        <v>4717</v>
      </c>
      <c r="CE199" s="19" t="s">
        <v>4720</v>
      </c>
      <c r="CF199" s="19" t="s">
        <v>4723</v>
      </c>
      <c r="CG199" s="78"/>
      <c r="CH199" s="78"/>
      <c r="CI199" s="78"/>
      <c r="CJ199" s="78"/>
      <c r="CK199" s="78"/>
      <c r="CL199" s="78"/>
      <c r="CM199" s="78"/>
      <c r="CN199" s="78"/>
      <c r="CO199" s="78"/>
    </row>
    <row r="200" spans="1:93" s="81" customFormat="1" hidden="1">
      <c r="A200" s="52"/>
      <c r="B200" s="55" t="s">
        <v>4921</v>
      </c>
      <c r="C200" s="79">
        <v>33</v>
      </c>
      <c r="D200" s="19" t="s">
        <v>421</v>
      </c>
      <c r="E200" s="19" t="s">
        <v>424</v>
      </c>
      <c r="F200" s="19" t="s">
        <v>427</v>
      </c>
      <c r="G200" s="19" t="s">
        <v>430</v>
      </c>
      <c r="H200" s="19" t="s">
        <v>433</v>
      </c>
      <c r="I200" s="19" t="s">
        <v>436</v>
      </c>
      <c r="J200" s="19" t="s">
        <v>439</v>
      </c>
      <c r="K200" s="19" t="s">
        <v>442</v>
      </c>
      <c r="L200" s="19" t="s">
        <v>445</v>
      </c>
      <c r="M200" s="19" t="s">
        <v>962</v>
      </c>
      <c r="N200" s="19" t="s">
        <v>965</v>
      </c>
      <c r="O200" s="19" t="s">
        <v>968</v>
      </c>
      <c r="P200" s="19" t="s">
        <v>971</v>
      </c>
      <c r="Q200" s="19" t="s">
        <v>974</v>
      </c>
      <c r="R200" s="19" t="s">
        <v>977</v>
      </c>
      <c r="S200" s="19" t="s">
        <v>980</v>
      </c>
      <c r="T200" s="19" t="s">
        <v>983</v>
      </c>
      <c r="U200" s="19" t="s">
        <v>986</v>
      </c>
      <c r="V200" s="19" t="s">
        <v>1504</v>
      </c>
      <c r="W200" s="19" t="s">
        <v>1507</v>
      </c>
      <c r="X200" s="19" t="s">
        <v>1510</v>
      </c>
      <c r="Y200" s="19" t="s">
        <v>1513</v>
      </c>
      <c r="Z200" s="19" t="s">
        <v>1516</v>
      </c>
      <c r="AA200" s="19" t="s">
        <v>1519</v>
      </c>
      <c r="AB200" s="19" t="s">
        <v>1522</v>
      </c>
      <c r="AC200" s="19" t="s">
        <v>1525</v>
      </c>
      <c r="AD200" s="19" t="s">
        <v>1528</v>
      </c>
      <c r="AE200" s="19" t="s">
        <v>2046</v>
      </c>
      <c r="AF200" s="19" t="s">
        <v>2049</v>
      </c>
      <c r="AG200" s="19" t="s">
        <v>2052</v>
      </c>
      <c r="AH200" s="19" t="s">
        <v>2055</v>
      </c>
      <c r="AI200" s="19" t="s">
        <v>2058</v>
      </c>
      <c r="AJ200" s="19" t="s">
        <v>2061</v>
      </c>
      <c r="AK200" s="19" t="s">
        <v>2064</v>
      </c>
      <c r="AL200" s="19" t="s">
        <v>2067</v>
      </c>
      <c r="AM200" s="19" t="s">
        <v>2070</v>
      </c>
      <c r="AN200" s="19" t="s">
        <v>2587</v>
      </c>
      <c r="AO200" s="19" t="s">
        <v>2590</v>
      </c>
      <c r="AP200" s="19" t="s">
        <v>2593</v>
      </c>
      <c r="AQ200" s="19" t="s">
        <v>2596</v>
      </c>
      <c r="AR200" s="19" t="s">
        <v>2599</v>
      </c>
      <c r="AS200" s="19" t="s">
        <v>2602</v>
      </c>
      <c r="AT200" s="19" t="s">
        <v>2605</v>
      </c>
      <c r="AU200" s="19" t="s">
        <v>2608</v>
      </c>
      <c r="AV200" s="19" t="s">
        <v>2611</v>
      </c>
      <c r="AW200" s="19" t="s">
        <v>3130</v>
      </c>
      <c r="AX200" s="19" t="s">
        <v>3133</v>
      </c>
      <c r="AY200" s="19" t="s">
        <v>3136</v>
      </c>
      <c r="AZ200" s="19" t="s">
        <v>3139</v>
      </c>
      <c r="BA200" s="19" t="s">
        <v>3142</v>
      </c>
      <c r="BB200" s="19" t="s">
        <v>3145</v>
      </c>
      <c r="BC200" s="19" t="s">
        <v>3148</v>
      </c>
      <c r="BD200" s="19" t="s">
        <v>3151</v>
      </c>
      <c r="BE200" s="19" t="s">
        <v>3154</v>
      </c>
      <c r="BF200" s="19" t="s">
        <v>3670</v>
      </c>
      <c r="BG200" s="19" t="s">
        <v>3673</v>
      </c>
      <c r="BH200" s="19" t="s">
        <v>3676</v>
      </c>
      <c r="BI200" s="19" t="s">
        <v>3679</v>
      </c>
      <c r="BJ200" s="19" t="s">
        <v>3682</v>
      </c>
      <c r="BK200" s="19" t="s">
        <v>3685</v>
      </c>
      <c r="BL200" s="19" t="s">
        <v>3688</v>
      </c>
      <c r="BM200" s="19" t="s">
        <v>3691</v>
      </c>
      <c r="BN200" s="19" t="s">
        <v>3694</v>
      </c>
      <c r="BO200" s="19" t="s">
        <v>4213</v>
      </c>
      <c r="BP200" s="19" t="s">
        <v>4216</v>
      </c>
      <c r="BQ200" s="19" t="s">
        <v>4219</v>
      </c>
      <c r="BR200" s="19" t="s">
        <v>4222</v>
      </c>
      <c r="BS200" s="19" t="s">
        <v>4225</v>
      </c>
      <c r="BT200" s="19" t="s">
        <v>4228</v>
      </c>
      <c r="BU200" s="19" t="s">
        <v>4231</v>
      </c>
      <c r="BV200" s="19" t="s">
        <v>4234</v>
      </c>
      <c r="BW200" s="19" t="s">
        <v>4237</v>
      </c>
      <c r="BX200" s="19" t="s">
        <v>4726</v>
      </c>
      <c r="BY200" s="19" t="s">
        <v>4729</v>
      </c>
      <c r="BZ200" s="19" t="s">
        <v>4732</v>
      </c>
      <c r="CA200" s="19" t="s">
        <v>4735</v>
      </c>
      <c r="CB200" s="19" t="s">
        <v>4750</v>
      </c>
      <c r="CC200" s="19" t="s">
        <v>4753</v>
      </c>
      <c r="CD200" s="19" t="s">
        <v>4756</v>
      </c>
      <c r="CE200" s="19" t="s">
        <v>4759</v>
      </c>
      <c r="CF200" s="19" t="s">
        <v>4762</v>
      </c>
      <c r="CG200" s="80"/>
      <c r="CH200" s="80"/>
      <c r="CI200" s="80"/>
      <c r="CJ200" s="80"/>
      <c r="CK200" s="80"/>
      <c r="CL200" s="80"/>
      <c r="CM200" s="80"/>
      <c r="CN200" s="80"/>
      <c r="CO200" s="80"/>
    </row>
    <row r="201" spans="1:93" hidden="1">
      <c r="A201" s="52"/>
      <c r="B201" s="57" t="s">
        <v>4922</v>
      </c>
      <c r="C201" s="65">
        <v>34</v>
      </c>
      <c r="D201" s="19" t="s">
        <v>448</v>
      </c>
      <c r="E201" s="19" t="s">
        <v>451</v>
      </c>
      <c r="F201" s="19" t="s">
        <v>454</v>
      </c>
      <c r="G201" s="19" t="s">
        <v>457</v>
      </c>
      <c r="H201" s="19" t="s">
        <v>460</v>
      </c>
      <c r="I201" s="19" t="s">
        <v>463</v>
      </c>
      <c r="J201" s="19" t="s">
        <v>466</v>
      </c>
      <c r="K201" s="19" t="s">
        <v>469</v>
      </c>
      <c r="L201" s="19" t="s">
        <v>472</v>
      </c>
      <c r="M201" s="19" t="s">
        <v>989</v>
      </c>
      <c r="N201" s="19" t="s">
        <v>992</v>
      </c>
      <c r="O201" s="19" t="s">
        <v>995</v>
      </c>
      <c r="P201" s="19" t="s">
        <v>998</v>
      </c>
      <c r="Q201" s="19" t="s">
        <v>1001</v>
      </c>
      <c r="R201" s="19" t="s">
        <v>1004</v>
      </c>
      <c r="S201" s="19" t="s">
        <v>1007</v>
      </c>
      <c r="T201" s="19" t="s">
        <v>1010</v>
      </c>
      <c r="U201" s="19" t="s">
        <v>1013</v>
      </c>
      <c r="V201" s="19" t="s">
        <v>1531</v>
      </c>
      <c r="W201" s="19" t="s">
        <v>1534</v>
      </c>
      <c r="X201" s="19" t="s">
        <v>1537</v>
      </c>
      <c r="Y201" s="19" t="s">
        <v>1540</v>
      </c>
      <c r="Z201" s="19" t="s">
        <v>1543</v>
      </c>
      <c r="AA201" s="19" t="s">
        <v>1546</v>
      </c>
      <c r="AB201" s="19" t="s">
        <v>1549</v>
      </c>
      <c r="AC201" s="19" t="s">
        <v>1552</v>
      </c>
      <c r="AD201" s="19" t="s">
        <v>1555</v>
      </c>
      <c r="AE201" s="19" t="s">
        <v>2073</v>
      </c>
      <c r="AF201" s="19" t="s">
        <v>2076</v>
      </c>
      <c r="AG201" s="19" t="s">
        <v>2079</v>
      </c>
      <c r="AH201" s="19" t="s">
        <v>2082</v>
      </c>
      <c r="AI201" s="19" t="s">
        <v>2085</v>
      </c>
      <c r="AJ201" s="19" t="s">
        <v>2088</v>
      </c>
      <c r="AK201" s="19" t="s">
        <v>2091</v>
      </c>
      <c r="AL201" s="19" t="s">
        <v>2094</v>
      </c>
      <c r="AM201" s="19" t="s">
        <v>2097</v>
      </c>
      <c r="AN201" s="19" t="s">
        <v>2614</v>
      </c>
      <c r="AO201" s="19" t="s">
        <v>2617</v>
      </c>
      <c r="AP201" s="19" t="s">
        <v>2620</v>
      </c>
      <c r="AQ201" s="19" t="s">
        <v>2623</v>
      </c>
      <c r="AR201" s="19" t="s">
        <v>2626</v>
      </c>
      <c r="AS201" s="19" t="s">
        <v>2629</v>
      </c>
      <c r="AT201" s="19" t="s">
        <v>2632</v>
      </c>
      <c r="AU201" s="19" t="s">
        <v>2635</v>
      </c>
      <c r="AV201" s="19" t="s">
        <v>2638</v>
      </c>
      <c r="AW201" s="19" t="s">
        <v>3157</v>
      </c>
      <c r="AX201" s="19" t="s">
        <v>3160</v>
      </c>
      <c r="AY201" s="19" t="s">
        <v>3163</v>
      </c>
      <c r="AZ201" s="19" t="s">
        <v>3166</v>
      </c>
      <c r="BA201" s="19" t="s">
        <v>3169</v>
      </c>
      <c r="BB201" s="19" t="s">
        <v>3172</v>
      </c>
      <c r="BC201" s="19" t="s">
        <v>3175</v>
      </c>
      <c r="BD201" s="19" t="s">
        <v>3178</v>
      </c>
      <c r="BE201" s="19" t="s">
        <v>3181</v>
      </c>
      <c r="BF201" s="19" t="s">
        <v>3697</v>
      </c>
      <c r="BG201" s="19" t="s">
        <v>3700</v>
      </c>
      <c r="BH201" s="19" t="s">
        <v>3703</v>
      </c>
      <c r="BI201" s="19" t="s">
        <v>3706</v>
      </c>
      <c r="BJ201" s="19" t="s">
        <v>3709</v>
      </c>
      <c r="BK201" s="19" t="s">
        <v>3712</v>
      </c>
      <c r="BL201" s="19" t="s">
        <v>3715</v>
      </c>
      <c r="BM201" s="19" t="s">
        <v>3718</v>
      </c>
      <c r="BN201" s="19" t="s">
        <v>3721</v>
      </c>
      <c r="BO201" s="19" t="s">
        <v>4240</v>
      </c>
      <c r="BP201" s="19" t="s">
        <v>4243</v>
      </c>
      <c r="BQ201" s="19" t="s">
        <v>4246</v>
      </c>
      <c r="BR201" s="19" t="s">
        <v>4249</v>
      </c>
      <c r="BS201" s="19" t="s">
        <v>4252</v>
      </c>
      <c r="BT201" s="19" t="s">
        <v>4255</v>
      </c>
      <c r="BU201" s="19" t="s">
        <v>4258</v>
      </c>
      <c r="BV201" s="19" t="s">
        <v>4261</v>
      </c>
      <c r="BW201" s="19" t="s">
        <v>4264</v>
      </c>
      <c r="BX201" s="19" t="s">
        <v>4765</v>
      </c>
      <c r="BY201" s="19" t="s">
        <v>4768</v>
      </c>
      <c r="BZ201" s="19" t="s">
        <v>4771</v>
      </c>
      <c r="CA201" s="19" t="s">
        <v>4774</v>
      </c>
      <c r="CB201" s="19" t="s">
        <v>4777</v>
      </c>
      <c r="CC201" s="19" t="s">
        <v>4780</v>
      </c>
      <c r="CD201" s="19" t="s">
        <v>4783</v>
      </c>
      <c r="CE201" s="19" t="s">
        <v>4786</v>
      </c>
      <c r="CF201" s="19" t="s">
        <v>4789</v>
      </c>
      <c r="CG201" s="78"/>
      <c r="CH201" s="78"/>
      <c r="CI201" s="78"/>
      <c r="CJ201" s="78"/>
      <c r="CK201" s="78"/>
      <c r="CL201" s="78"/>
      <c r="CM201" s="78"/>
      <c r="CN201" s="78"/>
      <c r="CO201" s="78"/>
    </row>
    <row r="202" spans="1:93" hidden="1">
      <c r="A202" s="52"/>
      <c r="B202" s="55" t="s">
        <v>4923</v>
      </c>
      <c r="C202" s="65">
        <v>35</v>
      </c>
      <c r="D202" s="19" t="s">
        <v>475</v>
      </c>
      <c r="E202" s="19" t="s">
        <v>478</v>
      </c>
      <c r="F202" s="19" t="s">
        <v>481</v>
      </c>
      <c r="G202" s="19" t="s">
        <v>484</v>
      </c>
      <c r="H202" s="19" t="s">
        <v>487</v>
      </c>
      <c r="I202" s="19" t="s">
        <v>490</v>
      </c>
      <c r="J202" s="19" t="s">
        <v>493</v>
      </c>
      <c r="K202" s="19" t="s">
        <v>496</v>
      </c>
      <c r="L202" s="19" t="s">
        <v>499</v>
      </c>
      <c r="M202" s="19" t="s">
        <v>1016</v>
      </c>
      <c r="N202" s="19" t="s">
        <v>1019</v>
      </c>
      <c r="O202" s="19" t="s">
        <v>1022</v>
      </c>
      <c r="P202" s="19" t="s">
        <v>1025</v>
      </c>
      <c r="Q202" s="19" t="s">
        <v>1028</v>
      </c>
      <c r="R202" s="19" t="s">
        <v>1031</v>
      </c>
      <c r="S202" s="19" t="s">
        <v>1034</v>
      </c>
      <c r="T202" s="19" t="s">
        <v>1037</v>
      </c>
      <c r="U202" s="19" t="s">
        <v>1040</v>
      </c>
      <c r="V202" s="19" t="s">
        <v>1558</v>
      </c>
      <c r="W202" s="19" t="s">
        <v>1561</v>
      </c>
      <c r="X202" s="19" t="s">
        <v>1564</v>
      </c>
      <c r="Y202" s="19" t="s">
        <v>1567</v>
      </c>
      <c r="Z202" s="19" t="s">
        <v>1570</v>
      </c>
      <c r="AA202" s="19" t="s">
        <v>1573</v>
      </c>
      <c r="AB202" s="19" t="s">
        <v>1576</v>
      </c>
      <c r="AC202" s="19" t="s">
        <v>1579</v>
      </c>
      <c r="AD202" s="19" t="s">
        <v>1582</v>
      </c>
      <c r="AE202" s="19" t="s">
        <v>2100</v>
      </c>
      <c r="AF202" s="19" t="s">
        <v>2103</v>
      </c>
      <c r="AG202" s="19" t="s">
        <v>2106</v>
      </c>
      <c r="AH202" s="19" t="s">
        <v>2109</v>
      </c>
      <c r="AI202" s="19" t="s">
        <v>2112</v>
      </c>
      <c r="AJ202" s="19" t="s">
        <v>2115</v>
      </c>
      <c r="AK202" s="19" t="s">
        <v>2118</v>
      </c>
      <c r="AL202" s="19" t="s">
        <v>2121</v>
      </c>
      <c r="AM202" s="19" t="s">
        <v>2124</v>
      </c>
      <c r="AN202" s="19" t="s">
        <v>2641</v>
      </c>
      <c r="AO202" s="19" t="s">
        <v>2644</v>
      </c>
      <c r="AP202" s="19" t="s">
        <v>2647</v>
      </c>
      <c r="AQ202" s="19" t="s">
        <v>2650</v>
      </c>
      <c r="AR202" s="19" t="s">
        <v>2653</v>
      </c>
      <c r="AS202" s="19" t="s">
        <v>2656</v>
      </c>
      <c r="AT202" s="19" t="s">
        <v>2659</v>
      </c>
      <c r="AU202" s="19" t="s">
        <v>2662</v>
      </c>
      <c r="AV202" s="19" t="s">
        <v>2665</v>
      </c>
      <c r="AW202" s="19" t="s">
        <v>3184</v>
      </c>
      <c r="AX202" s="19" t="s">
        <v>3187</v>
      </c>
      <c r="AY202" s="19" t="s">
        <v>3190</v>
      </c>
      <c r="AZ202" s="19" t="s">
        <v>3193</v>
      </c>
      <c r="BA202" s="19" t="s">
        <v>3196</v>
      </c>
      <c r="BB202" s="19" t="s">
        <v>3199</v>
      </c>
      <c r="BC202" s="19" t="s">
        <v>3202</v>
      </c>
      <c r="BD202" s="19" t="s">
        <v>3205</v>
      </c>
      <c r="BE202" s="19" t="s">
        <v>3208</v>
      </c>
      <c r="BF202" s="19" t="s">
        <v>3724</v>
      </c>
      <c r="BG202" s="19" t="s">
        <v>3727</v>
      </c>
      <c r="BH202" s="19" t="s">
        <v>3730</v>
      </c>
      <c r="BI202" s="19" t="s">
        <v>3733</v>
      </c>
      <c r="BJ202" s="19" t="s">
        <v>3736</v>
      </c>
      <c r="BK202" s="19" t="s">
        <v>3739</v>
      </c>
      <c r="BL202" s="19" t="s">
        <v>3742</v>
      </c>
      <c r="BM202" s="19" t="s">
        <v>3745</v>
      </c>
      <c r="BN202" s="19" t="s">
        <v>3748</v>
      </c>
      <c r="BO202" s="19" t="s">
        <v>4267</v>
      </c>
      <c r="BP202" s="19" t="s">
        <v>4270</v>
      </c>
      <c r="BQ202" s="19" t="s">
        <v>4273</v>
      </c>
      <c r="BR202" s="19" t="s">
        <v>4276</v>
      </c>
      <c r="BS202" s="19" t="s">
        <v>4279</v>
      </c>
      <c r="BT202" s="19" t="s">
        <v>4282</v>
      </c>
      <c r="BU202" s="19" t="s">
        <v>4285</v>
      </c>
      <c r="BV202" s="19" t="s">
        <v>4288</v>
      </c>
      <c r="BW202" s="19" t="s">
        <v>4291</v>
      </c>
      <c r="BX202" s="19" t="s">
        <v>4792</v>
      </c>
      <c r="BY202" s="19" t="s">
        <v>4795</v>
      </c>
      <c r="BZ202" s="19" t="s">
        <v>4798</v>
      </c>
      <c r="CA202" s="19" t="s">
        <v>4801</v>
      </c>
      <c r="CB202" s="19" t="s">
        <v>4804</v>
      </c>
      <c r="CC202" s="19" t="s">
        <v>4807</v>
      </c>
      <c r="CD202" s="19" t="s">
        <v>4810</v>
      </c>
      <c r="CE202" s="19" t="s">
        <v>4813</v>
      </c>
      <c r="CF202" s="19" t="s">
        <v>4816</v>
      </c>
      <c r="CG202" s="78"/>
      <c r="CH202" s="78"/>
      <c r="CI202" s="78"/>
      <c r="CJ202" s="78"/>
      <c r="CK202" s="78"/>
      <c r="CL202" s="78"/>
      <c r="CM202" s="78"/>
      <c r="CN202" s="78"/>
      <c r="CO202" s="78"/>
    </row>
    <row r="203" spans="1:93" hidden="1">
      <c r="A203" s="52"/>
      <c r="B203" s="55" t="s">
        <v>4924</v>
      </c>
      <c r="C203" s="65">
        <v>36</v>
      </c>
      <c r="D203" s="19" t="s">
        <v>502</v>
      </c>
      <c r="E203" s="19" t="s">
        <v>505</v>
      </c>
      <c r="F203" s="19" t="s">
        <v>508</v>
      </c>
      <c r="G203" s="19" t="s">
        <v>511</v>
      </c>
      <c r="H203" s="19" t="s">
        <v>514</v>
      </c>
      <c r="I203" s="19" t="s">
        <v>517</v>
      </c>
      <c r="J203" s="19" t="s">
        <v>520</v>
      </c>
      <c r="K203" s="19" t="s">
        <v>523</v>
      </c>
      <c r="L203" s="19" t="s">
        <v>526</v>
      </c>
      <c r="M203" s="19" t="s">
        <v>1043</v>
      </c>
      <c r="N203" s="19" t="s">
        <v>1046</v>
      </c>
      <c r="O203" s="19" t="s">
        <v>1049</v>
      </c>
      <c r="P203" s="19" t="s">
        <v>1052</v>
      </c>
      <c r="Q203" s="19" t="s">
        <v>1055</v>
      </c>
      <c r="R203" s="19" t="s">
        <v>1058</v>
      </c>
      <c r="S203" s="19" t="s">
        <v>1061</v>
      </c>
      <c r="T203" s="19" t="s">
        <v>1064</v>
      </c>
      <c r="U203" s="19" t="s">
        <v>1067</v>
      </c>
      <c r="V203" s="19" t="s">
        <v>1585</v>
      </c>
      <c r="W203" s="19" t="s">
        <v>1588</v>
      </c>
      <c r="X203" s="19" t="s">
        <v>1591</v>
      </c>
      <c r="Y203" s="19" t="s">
        <v>1594</v>
      </c>
      <c r="Z203" s="19" t="s">
        <v>1597</v>
      </c>
      <c r="AA203" s="19" t="s">
        <v>1600</v>
      </c>
      <c r="AB203" s="19" t="s">
        <v>1603</v>
      </c>
      <c r="AC203" s="19" t="s">
        <v>1606</v>
      </c>
      <c r="AD203" s="19" t="s">
        <v>1609</v>
      </c>
      <c r="AE203" s="19" t="s">
        <v>2127</v>
      </c>
      <c r="AF203" s="19" t="s">
        <v>2130</v>
      </c>
      <c r="AG203" s="19" t="s">
        <v>2133</v>
      </c>
      <c r="AH203" s="19" t="s">
        <v>2136</v>
      </c>
      <c r="AI203" s="19" t="s">
        <v>2139</v>
      </c>
      <c r="AJ203" s="19" t="s">
        <v>2142</v>
      </c>
      <c r="AK203" s="19" t="s">
        <v>2145</v>
      </c>
      <c r="AL203" s="19" t="s">
        <v>2148</v>
      </c>
      <c r="AM203" s="19" t="s">
        <v>2151</v>
      </c>
      <c r="AN203" s="19" t="s">
        <v>2668</v>
      </c>
      <c r="AO203" s="19" t="s">
        <v>2671</v>
      </c>
      <c r="AP203" s="19" t="s">
        <v>2674</v>
      </c>
      <c r="AQ203" s="19" t="s">
        <v>2677</v>
      </c>
      <c r="AR203" s="19" t="s">
        <v>2680</v>
      </c>
      <c r="AS203" s="19" t="s">
        <v>2683</v>
      </c>
      <c r="AT203" s="19" t="s">
        <v>2686</v>
      </c>
      <c r="AU203" s="19" t="s">
        <v>2689</v>
      </c>
      <c r="AV203" s="19" t="s">
        <v>2692</v>
      </c>
      <c r="AW203" s="19" t="s">
        <v>3211</v>
      </c>
      <c r="AX203" s="19" t="s">
        <v>3214</v>
      </c>
      <c r="AY203" s="19" t="s">
        <v>3217</v>
      </c>
      <c r="AZ203" s="19" t="s">
        <v>3220</v>
      </c>
      <c r="BA203" s="19" t="s">
        <v>3223</v>
      </c>
      <c r="BB203" s="19" t="s">
        <v>3226</v>
      </c>
      <c r="BC203" s="19" t="s">
        <v>3229</v>
      </c>
      <c r="BD203" s="19" t="s">
        <v>3232</v>
      </c>
      <c r="BE203" s="19" t="s">
        <v>3235</v>
      </c>
      <c r="BF203" s="19" t="s">
        <v>3751</v>
      </c>
      <c r="BG203" s="19" t="s">
        <v>3754</v>
      </c>
      <c r="BH203" s="19" t="s">
        <v>3757</v>
      </c>
      <c r="BI203" s="19" t="s">
        <v>3760</v>
      </c>
      <c r="BJ203" s="19" t="s">
        <v>3763</v>
      </c>
      <c r="BK203" s="19" t="s">
        <v>3766</v>
      </c>
      <c r="BL203" s="19" t="s">
        <v>3769</v>
      </c>
      <c r="BM203" s="19" t="s">
        <v>3772</v>
      </c>
      <c r="BN203" s="19" t="s">
        <v>3775</v>
      </c>
      <c r="BO203" s="19" t="s">
        <v>4294</v>
      </c>
      <c r="BP203" s="19" t="s">
        <v>4297</v>
      </c>
      <c r="BQ203" s="19" t="s">
        <v>4300</v>
      </c>
      <c r="BR203" s="19" t="s">
        <v>4303</v>
      </c>
      <c r="BS203" s="19" t="s">
        <v>4306</v>
      </c>
      <c r="BT203" s="19" t="s">
        <v>4309</v>
      </c>
      <c r="BU203" s="19" t="s">
        <v>4312</v>
      </c>
      <c r="BV203" s="19" t="s">
        <v>4315</v>
      </c>
      <c r="BW203" s="19" t="s">
        <v>4318</v>
      </c>
      <c r="BX203" s="19" t="s">
        <v>4819</v>
      </c>
      <c r="BY203" s="19" t="s">
        <v>4822</v>
      </c>
      <c r="BZ203" s="19" t="s">
        <v>4825</v>
      </c>
      <c r="CA203" s="19" t="s">
        <v>4828</v>
      </c>
      <c r="CB203" s="19" t="s">
        <v>4831</v>
      </c>
      <c r="CC203" s="19" t="s">
        <v>4834</v>
      </c>
      <c r="CD203" s="19" t="s">
        <v>4837</v>
      </c>
      <c r="CE203" s="19" t="s">
        <v>4840</v>
      </c>
      <c r="CF203" s="19" t="s">
        <v>4843</v>
      </c>
      <c r="CG203" s="78"/>
      <c r="CH203" s="78"/>
      <c r="CI203" s="78"/>
      <c r="CJ203" s="78"/>
      <c r="CK203" s="78"/>
      <c r="CL203" s="78"/>
      <c r="CM203" s="78"/>
      <c r="CN203" s="78"/>
      <c r="CO203" s="78"/>
    </row>
    <row r="204" spans="1:93" hidden="1">
      <c r="A204" s="52"/>
      <c r="B204" s="52" t="s">
        <v>4925</v>
      </c>
      <c r="C204" s="65">
        <v>37</v>
      </c>
      <c r="D204" s="19" t="s">
        <v>529</v>
      </c>
      <c r="E204" s="19" t="s">
        <v>532</v>
      </c>
      <c r="F204" s="19" t="s">
        <v>535</v>
      </c>
      <c r="G204" s="19" t="s">
        <v>538</v>
      </c>
      <c r="H204" s="19" t="s">
        <v>541</v>
      </c>
      <c r="I204" s="19" t="s">
        <v>544</v>
      </c>
      <c r="J204" s="19" t="s">
        <v>547</v>
      </c>
      <c r="K204" s="19" t="s">
        <v>550</v>
      </c>
      <c r="L204" s="19" t="s">
        <v>553</v>
      </c>
      <c r="M204" s="19" t="s">
        <v>1070</v>
      </c>
      <c r="N204" s="19" t="s">
        <v>1073</v>
      </c>
      <c r="O204" s="19" t="s">
        <v>1076</v>
      </c>
      <c r="P204" s="19" t="s">
        <v>1079</v>
      </c>
      <c r="Q204" s="19" t="s">
        <v>1082</v>
      </c>
      <c r="R204" s="19" t="s">
        <v>1085</v>
      </c>
      <c r="S204" s="19" t="s">
        <v>1088</v>
      </c>
      <c r="T204" s="19" t="s">
        <v>1091</v>
      </c>
      <c r="U204" s="19" t="s">
        <v>1094</v>
      </c>
      <c r="V204" s="19" t="s">
        <v>1612</v>
      </c>
      <c r="W204" s="19" t="s">
        <v>1615</v>
      </c>
      <c r="X204" s="19" t="s">
        <v>1618</v>
      </c>
      <c r="Y204" s="19" t="s">
        <v>1621</v>
      </c>
      <c r="Z204" s="19" t="s">
        <v>1624</v>
      </c>
      <c r="AA204" s="19" t="s">
        <v>1627</v>
      </c>
      <c r="AB204" s="19" t="s">
        <v>1630</v>
      </c>
      <c r="AC204" s="19" t="s">
        <v>1633</v>
      </c>
      <c r="AD204" s="19" t="s">
        <v>1636</v>
      </c>
      <c r="AE204" s="19" t="s">
        <v>2154</v>
      </c>
      <c r="AF204" s="19" t="s">
        <v>2157</v>
      </c>
      <c r="AG204" s="19" t="s">
        <v>2160</v>
      </c>
      <c r="AH204" s="19" t="s">
        <v>2163</v>
      </c>
      <c r="AI204" s="19" t="s">
        <v>2166</v>
      </c>
      <c r="AJ204" s="19" t="s">
        <v>2169</v>
      </c>
      <c r="AK204" s="19" t="s">
        <v>2172</v>
      </c>
      <c r="AL204" s="19" t="s">
        <v>2175</v>
      </c>
      <c r="AM204" s="19" t="s">
        <v>2178</v>
      </c>
      <c r="AN204" s="19" t="s">
        <v>2695</v>
      </c>
      <c r="AO204" s="19" t="s">
        <v>2698</v>
      </c>
      <c r="AP204" s="19" t="s">
        <v>2701</v>
      </c>
      <c r="AQ204" s="19" t="s">
        <v>2704</v>
      </c>
      <c r="AR204" s="19" t="s">
        <v>2707</v>
      </c>
      <c r="AS204" s="19" t="s">
        <v>2710</v>
      </c>
      <c r="AT204" s="19" t="s">
        <v>2713</v>
      </c>
      <c r="AU204" s="19" t="s">
        <v>2716</v>
      </c>
      <c r="AV204" s="19" t="s">
        <v>2719</v>
      </c>
      <c r="AW204" s="19" t="s">
        <v>3238</v>
      </c>
      <c r="AX204" s="19" t="s">
        <v>3241</v>
      </c>
      <c r="AY204" s="19" t="s">
        <v>3244</v>
      </c>
      <c r="AZ204" s="19" t="s">
        <v>3247</v>
      </c>
      <c r="BA204" s="19" t="s">
        <v>3250</v>
      </c>
      <c r="BB204" s="19" t="s">
        <v>3253</v>
      </c>
      <c r="BC204" s="19" t="s">
        <v>3256</v>
      </c>
      <c r="BD204" s="19" t="s">
        <v>3259</v>
      </c>
      <c r="BE204" s="19" t="s">
        <v>3262</v>
      </c>
      <c r="BF204" s="19" t="s">
        <v>3778</v>
      </c>
      <c r="BG204" s="19" t="s">
        <v>3781</v>
      </c>
      <c r="BH204" s="19" t="s">
        <v>3784</v>
      </c>
      <c r="BI204" s="19" t="s">
        <v>3787</v>
      </c>
      <c r="BJ204" s="19" t="s">
        <v>3790</v>
      </c>
      <c r="BK204" s="19" t="s">
        <v>3793</v>
      </c>
      <c r="BL204" s="19" t="s">
        <v>3796</v>
      </c>
      <c r="BM204" s="19" t="s">
        <v>3799</v>
      </c>
      <c r="BN204" s="19" t="s">
        <v>3802</v>
      </c>
      <c r="BO204" s="19" t="s">
        <v>4321</v>
      </c>
      <c r="BP204" s="19" t="s">
        <v>4324</v>
      </c>
      <c r="BQ204" s="19" t="s">
        <v>4327</v>
      </c>
      <c r="BR204" s="19" t="s">
        <v>4330</v>
      </c>
      <c r="BS204" s="19" t="s">
        <v>4333</v>
      </c>
      <c r="BT204" s="19" t="s">
        <v>4336</v>
      </c>
      <c r="BU204" s="19" t="s">
        <v>4339</v>
      </c>
      <c r="BV204" s="19" t="s">
        <v>4342</v>
      </c>
      <c r="BW204" s="19" t="s">
        <v>4345</v>
      </c>
      <c r="BX204" s="19" t="s">
        <v>4846</v>
      </c>
      <c r="BY204" s="19" t="s">
        <v>4849</v>
      </c>
      <c r="BZ204" s="19" t="s">
        <v>4852</v>
      </c>
      <c r="CA204" s="19" t="s">
        <v>4855</v>
      </c>
      <c r="CB204" s="19" t="s">
        <v>4858</v>
      </c>
      <c r="CC204" s="19" t="s">
        <v>4861</v>
      </c>
      <c r="CD204" s="19" t="s">
        <v>4864</v>
      </c>
      <c r="CE204" s="19" t="s">
        <v>4867</v>
      </c>
      <c r="CF204" s="19" t="s">
        <v>4870</v>
      </c>
      <c r="CG204" s="78"/>
      <c r="CH204" s="78"/>
      <c r="CI204" s="78"/>
      <c r="CJ204" s="78"/>
      <c r="CK204" s="78"/>
      <c r="CL204" s="78"/>
      <c r="CM204" s="78"/>
      <c r="CN204" s="78"/>
      <c r="CO204" s="78"/>
    </row>
    <row r="205" spans="1:93" hidden="1">
      <c r="A205" s="58" t="s">
        <v>4926</v>
      </c>
      <c r="B205" s="59"/>
      <c r="C205" s="65">
        <v>38</v>
      </c>
      <c r="D205" s="19" t="s">
        <v>43</v>
      </c>
      <c r="E205" s="19" t="s">
        <v>46</v>
      </c>
      <c r="F205" s="19" t="s">
        <v>49</v>
      </c>
      <c r="G205" s="19" t="s">
        <v>52</v>
      </c>
      <c r="H205" s="19" t="s">
        <v>55</v>
      </c>
      <c r="I205" s="19" t="s">
        <v>58</v>
      </c>
      <c r="J205" s="19" t="s">
        <v>61</v>
      </c>
      <c r="K205" s="19" t="s">
        <v>64</v>
      </c>
      <c r="L205" s="19" t="s">
        <v>67</v>
      </c>
      <c r="M205" s="19" t="s">
        <v>556</v>
      </c>
      <c r="N205" s="19" t="s">
        <v>559</v>
      </c>
      <c r="O205" s="19" t="s">
        <v>562</v>
      </c>
      <c r="P205" s="19" t="s">
        <v>565</v>
      </c>
      <c r="Q205" s="19" t="s">
        <v>568</v>
      </c>
      <c r="R205" s="19" t="s">
        <v>598</v>
      </c>
      <c r="S205" s="19" t="s">
        <v>601</v>
      </c>
      <c r="T205" s="19" t="s">
        <v>604</v>
      </c>
      <c r="U205" s="19" t="s">
        <v>607</v>
      </c>
      <c r="V205" s="19" t="s">
        <v>1097</v>
      </c>
      <c r="W205" s="19" t="s">
        <v>1100</v>
      </c>
      <c r="X205" s="19" t="s">
        <v>1103</v>
      </c>
      <c r="Y205" s="19" t="s">
        <v>1106</v>
      </c>
      <c r="Z205" s="19" t="s">
        <v>1109</v>
      </c>
      <c r="AA205" s="19" t="s">
        <v>1112</v>
      </c>
      <c r="AB205" s="19" t="s">
        <v>1115</v>
      </c>
      <c r="AC205" s="19" t="s">
        <v>1118</v>
      </c>
      <c r="AD205" s="19" t="s">
        <v>1121</v>
      </c>
      <c r="AE205" s="19" t="s">
        <v>1639</v>
      </c>
      <c r="AF205" s="19" t="s">
        <v>1642</v>
      </c>
      <c r="AG205" s="19" t="s">
        <v>1645</v>
      </c>
      <c r="AH205" s="19" t="s">
        <v>1648</v>
      </c>
      <c r="AI205" s="19" t="s">
        <v>1651</v>
      </c>
      <c r="AJ205" s="19" t="s">
        <v>1654</v>
      </c>
      <c r="AK205" s="19" t="s">
        <v>1657</v>
      </c>
      <c r="AL205" s="19" t="s">
        <v>1660</v>
      </c>
      <c r="AM205" s="19" t="s">
        <v>1663</v>
      </c>
      <c r="AN205" s="19" t="s">
        <v>2181</v>
      </c>
      <c r="AO205" s="19" t="s">
        <v>2184</v>
      </c>
      <c r="AP205" s="19" t="s">
        <v>2187</v>
      </c>
      <c r="AQ205" s="19" t="s">
        <v>2190</v>
      </c>
      <c r="AR205" s="19" t="s">
        <v>2193</v>
      </c>
      <c r="AS205" s="19" t="s">
        <v>2196</v>
      </c>
      <c r="AT205" s="19" t="s">
        <v>2199</v>
      </c>
      <c r="AU205" s="19" t="s">
        <v>2202</v>
      </c>
      <c r="AV205" s="19" t="s">
        <v>2205</v>
      </c>
      <c r="AW205" s="19" t="s">
        <v>2722</v>
      </c>
      <c r="AX205" s="19" t="s">
        <v>2725</v>
      </c>
      <c r="AY205" s="19" t="s">
        <v>2728</v>
      </c>
      <c r="AZ205" s="19" t="s">
        <v>2731</v>
      </c>
      <c r="BA205" s="19" t="s">
        <v>2734</v>
      </c>
      <c r="BB205" s="19" t="s">
        <v>2737</v>
      </c>
      <c r="BC205" s="19" t="s">
        <v>2740</v>
      </c>
      <c r="BD205" s="19" t="s">
        <v>2743</v>
      </c>
      <c r="BE205" s="19" t="s">
        <v>2746</v>
      </c>
      <c r="BF205" s="19" t="s">
        <v>3265</v>
      </c>
      <c r="BG205" s="19" t="s">
        <v>3268</v>
      </c>
      <c r="BH205" s="19" t="s">
        <v>3271</v>
      </c>
      <c r="BI205" s="19" t="s">
        <v>3274</v>
      </c>
      <c r="BJ205" s="19" t="s">
        <v>3277</v>
      </c>
      <c r="BK205" s="19" t="s">
        <v>3280</v>
      </c>
      <c r="BL205" s="19" t="s">
        <v>3283</v>
      </c>
      <c r="BM205" s="19" t="s">
        <v>3286</v>
      </c>
      <c r="BN205" s="19" t="s">
        <v>3289</v>
      </c>
      <c r="BO205" s="19" t="s">
        <v>3805</v>
      </c>
      <c r="BP205" s="19" t="s">
        <v>3808</v>
      </c>
      <c r="BQ205" s="19" t="s">
        <v>3811</v>
      </c>
      <c r="BR205" s="19" t="s">
        <v>3814</v>
      </c>
      <c r="BS205" s="19" t="s">
        <v>3817</v>
      </c>
      <c r="BT205" s="19" t="s">
        <v>3820</v>
      </c>
      <c r="BU205" s="19" t="s">
        <v>3823</v>
      </c>
      <c r="BV205" s="19" t="s">
        <v>3826</v>
      </c>
      <c r="BW205" s="19" t="s">
        <v>3829</v>
      </c>
      <c r="BX205" s="19" t="s">
        <v>4348</v>
      </c>
      <c r="BY205" s="19" t="s">
        <v>4351</v>
      </c>
      <c r="BZ205" s="19" t="s">
        <v>4354</v>
      </c>
      <c r="CA205" s="19" t="s">
        <v>4357</v>
      </c>
      <c r="CB205" s="19" t="s">
        <v>4360</v>
      </c>
      <c r="CC205" s="19" t="s">
        <v>4363</v>
      </c>
      <c r="CD205" s="19" t="s">
        <v>4366</v>
      </c>
      <c r="CE205" s="19" t="s">
        <v>4369</v>
      </c>
      <c r="CF205" s="19" t="s">
        <v>4372</v>
      </c>
      <c r="CG205" s="78"/>
      <c r="CH205" s="78"/>
      <c r="CI205" s="78"/>
      <c r="CJ205" s="78"/>
      <c r="CK205" s="78"/>
      <c r="CL205" s="78"/>
      <c r="CM205" s="78"/>
      <c r="CN205" s="78"/>
      <c r="CO205" s="78"/>
    </row>
    <row r="206" spans="1:93" hidden="1">
      <c r="A206" s="48" t="s">
        <v>4928</v>
      </c>
      <c r="B206" s="49"/>
      <c r="C206" s="65">
        <v>39</v>
      </c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78"/>
      <c r="CH206" s="78"/>
      <c r="CI206" s="78"/>
      <c r="CJ206" s="78"/>
      <c r="CK206" s="78"/>
      <c r="CL206" s="78"/>
      <c r="CM206" s="78"/>
      <c r="CN206" s="78"/>
      <c r="CO206" s="78"/>
    </row>
    <row r="207" spans="1:93" hidden="1">
      <c r="A207" s="51" t="s">
        <v>4908</v>
      </c>
      <c r="B207" s="52"/>
      <c r="C207" s="65">
        <v>40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78"/>
      <c r="CH207" s="78"/>
      <c r="CI207" s="78"/>
      <c r="CJ207" s="78"/>
      <c r="CK207" s="78"/>
      <c r="CL207" s="78"/>
      <c r="CM207" s="78"/>
      <c r="CN207" s="78"/>
      <c r="CO207" s="78"/>
    </row>
    <row r="208" spans="1:93" hidden="1">
      <c r="A208" s="52"/>
      <c r="B208" s="52" t="s">
        <v>4909</v>
      </c>
      <c r="C208" s="65">
        <v>41</v>
      </c>
      <c r="D208" s="19" t="s">
        <v>71</v>
      </c>
      <c r="E208" s="19" t="s">
        <v>74</v>
      </c>
      <c r="F208" s="19" t="s">
        <v>77</v>
      </c>
      <c r="G208" s="19" t="s">
        <v>80</v>
      </c>
      <c r="H208" s="19" t="s">
        <v>83</v>
      </c>
      <c r="I208" s="19" t="s">
        <v>86</v>
      </c>
      <c r="J208" s="19" t="s">
        <v>89</v>
      </c>
      <c r="K208" s="19" t="s">
        <v>92</v>
      </c>
      <c r="L208" s="19" t="s">
        <v>95</v>
      </c>
      <c r="M208" s="19" t="s">
        <v>611</v>
      </c>
      <c r="N208" s="19" t="s">
        <v>614</v>
      </c>
      <c r="O208" s="19" t="s">
        <v>617</v>
      </c>
      <c r="P208" s="19" t="s">
        <v>620</v>
      </c>
      <c r="Q208" s="19" t="s">
        <v>623</v>
      </c>
      <c r="R208" s="19" t="s">
        <v>626</v>
      </c>
      <c r="S208" s="19" t="s">
        <v>629</v>
      </c>
      <c r="T208" s="19" t="s">
        <v>632</v>
      </c>
      <c r="U208" s="19" t="s">
        <v>635</v>
      </c>
      <c r="V208" s="19" t="s">
        <v>1154</v>
      </c>
      <c r="W208" s="19" t="s">
        <v>1157</v>
      </c>
      <c r="X208" s="19" t="s">
        <v>1160</v>
      </c>
      <c r="Y208" s="19" t="s">
        <v>1163</v>
      </c>
      <c r="Z208" s="19" t="s">
        <v>1166</v>
      </c>
      <c r="AA208" s="19" t="s">
        <v>1169</v>
      </c>
      <c r="AB208" s="19" t="s">
        <v>1172</v>
      </c>
      <c r="AC208" s="19" t="s">
        <v>1175</v>
      </c>
      <c r="AD208" s="19" t="s">
        <v>1178</v>
      </c>
      <c r="AE208" s="19" t="s">
        <v>1667</v>
      </c>
      <c r="AF208" s="19" t="s">
        <v>1670</v>
      </c>
      <c r="AG208" s="19" t="s">
        <v>1673</v>
      </c>
      <c r="AH208" s="19" t="s">
        <v>1676</v>
      </c>
      <c r="AI208" s="19" t="s">
        <v>1679</v>
      </c>
      <c r="AJ208" s="19" t="s">
        <v>1709</v>
      </c>
      <c r="AK208" s="19" t="s">
        <v>1712</v>
      </c>
      <c r="AL208" s="19" t="s">
        <v>1715</v>
      </c>
      <c r="AM208" s="19" t="s">
        <v>1718</v>
      </c>
      <c r="AN208" s="19" t="s">
        <v>2209</v>
      </c>
      <c r="AO208" s="19" t="s">
        <v>2212</v>
      </c>
      <c r="AP208" s="19" t="s">
        <v>2215</v>
      </c>
      <c r="AQ208" s="19" t="s">
        <v>2218</v>
      </c>
      <c r="AR208" s="19" t="s">
        <v>2221</v>
      </c>
      <c r="AS208" s="19" t="s">
        <v>2224</v>
      </c>
      <c r="AT208" s="19" t="s">
        <v>2227</v>
      </c>
      <c r="AU208" s="19" t="s">
        <v>2230</v>
      </c>
      <c r="AV208" s="19" t="s">
        <v>2233</v>
      </c>
      <c r="AW208" s="19" t="s">
        <v>2750</v>
      </c>
      <c r="AX208" s="19" t="s">
        <v>2753</v>
      </c>
      <c r="AY208" s="19" t="s">
        <v>2756</v>
      </c>
      <c r="AZ208" s="19" t="s">
        <v>2759</v>
      </c>
      <c r="BA208" s="19" t="s">
        <v>2762</v>
      </c>
      <c r="BB208" s="19" t="s">
        <v>2765</v>
      </c>
      <c r="BC208" s="19" t="s">
        <v>2768</v>
      </c>
      <c r="BD208" s="19" t="s">
        <v>2771</v>
      </c>
      <c r="BE208" s="19" t="s">
        <v>2774</v>
      </c>
      <c r="BF208" s="19" t="s">
        <v>3293</v>
      </c>
      <c r="BG208" s="19" t="s">
        <v>3296</v>
      </c>
      <c r="BH208" s="19" t="s">
        <v>3299</v>
      </c>
      <c r="BI208" s="19" t="s">
        <v>3302</v>
      </c>
      <c r="BJ208" s="19" t="s">
        <v>3305</v>
      </c>
      <c r="BK208" s="19" t="s">
        <v>3308</v>
      </c>
      <c r="BL208" s="19" t="s">
        <v>3311</v>
      </c>
      <c r="BM208" s="19" t="s">
        <v>3314</v>
      </c>
      <c r="BN208" s="19" t="s">
        <v>3317</v>
      </c>
      <c r="BO208" s="19" t="s">
        <v>3833</v>
      </c>
      <c r="BP208" s="19" t="s">
        <v>3836</v>
      </c>
      <c r="BQ208" s="19" t="s">
        <v>3839</v>
      </c>
      <c r="BR208" s="19" t="s">
        <v>3842</v>
      </c>
      <c r="BS208" s="19" t="s">
        <v>3845</v>
      </c>
      <c r="BT208" s="19" t="s">
        <v>3848</v>
      </c>
      <c r="BU208" s="19" t="s">
        <v>3851</v>
      </c>
      <c r="BV208" s="19" t="s">
        <v>3854</v>
      </c>
      <c r="BW208" s="19" t="s">
        <v>3857</v>
      </c>
      <c r="BX208" s="19" t="s">
        <v>4376</v>
      </c>
      <c r="BY208" s="19" t="s">
        <v>4379</v>
      </c>
      <c r="BZ208" s="19" t="s">
        <v>4382</v>
      </c>
      <c r="CA208" s="19" t="s">
        <v>4385</v>
      </c>
      <c r="CB208" s="19" t="s">
        <v>4388</v>
      </c>
      <c r="CC208" s="19" t="s">
        <v>4391</v>
      </c>
      <c r="CD208" s="19" t="s">
        <v>4394</v>
      </c>
      <c r="CE208" s="19" t="s">
        <v>4397</v>
      </c>
      <c r="CF208" s="19" t="s">
        <v>4400</v>
      </c>
      <c r="CG208" s="78"/>
      <c r="CH208" s="78"/>
      <c r="CI208" s="78"/>
      <c r="CJ208" s="78"/>
      <c r="CK208" s="78"/>
      <c r="CL208" s="78"/>
      <c r="CM208" s="78"/>
      <c r="CN208" s="78"/>
      <c r="CO208" s="78"/>
    </row>
    <row r="209" spans="1:93" hidden="1">
      <c r="A209" s="52"/>
      <c r="B209" s="55" t="s">
        <v>4910</v>
      </c>
      <c r="C209" s="65">
        <v>42</v>
      </c>
      <c r="D209" s="19" t="s">
        <v>98</v>
      </c>
      <c r="E209" s="19" t="s">
        <v>101</v>
      </c>
      <c r="F209" s="19" t="s">
        <v>104</v>
      </c>
      <c r="G209" s="19" t="s">
        <v>107</v>
      </c>
      <c r="H209" s="19" t="s">
        <v>110</v>
      </c>
      <c r="I209" s="19" t="s">
        <v>113</v>
      </c>
      <c r="J209" s="19" t="s">
        <v>116</v>
      </c>
      <c r="K209" s="19" t="s">
        <v>119</v>
      </c>
      <c r="L209" s="19" t="s">
        <v>122</v>
      </c>
      <c r="M209" s="19" t="s">
        <v>638</v>
      </c>
      <c r="N209" s="19" t="s">
        <v>641</v>
      </c>
      <c r="O209" s="19" t="s">
        <v>644</v>
      </c>
      <c r="P209" s="19" t="s">
        <v>647</v>
      </c>
      <c r="Q209" s="19" t="s">
        <v>650</v>
      </c>
      <c r="R209" s="19" t="s">
        <v>653</v>
      </c>
      <c r="S209" s="19" t="s">
        <v>656</v>
      </c>
      <c r="T209" s="19" t="s">
        <v>659</v>
      </c>
      <c r="U209" s="19" t="s">
        <v>662</v>
      </c>
      <c r="V209" s="19" t="s">
        <v>1181</v>
      </c>
      <c r="W209" s="19" t="s">
        <v>1184</v>
      </c>
      <c r="X209" s="19" t="s">
        <v>1187</v>
      </c>
      <c r="Y209" s="19" t="s">
        <v>1190</v>
      </c>
      <c r="Z209" s="19" t="s">
        <v>1193</v>
      </c>
      <c r="AA209" s="19" t="s">
        <v>1196</v>
      </c>
      <c r="AB209" s="19" t="s">
        <v>1199</v>
      </c>
      <c r="AC209" s="19" t="s">
        <v>1202</v>
      </c>
      <c r="AD209" s="19" t="s">
        <v>1205</v>
      </c>
      <c r="AE209" s="19" t="s">
        <v>1721</v>
      </c>
      <c r="AF209" s="19" t="s">
        <v>1724</v>
      </c>
      <c r="AG209" s="19" t="s">
        <v>1727</v>
      </c>
      <c r="AH209" s="19" t="s">
        <v>1730</v>
      </c>
      <c r="AI209" s="19" t="s">
        <v>1733</v>
      </c>
      <c r="AJ209" s="19" t="s">
        <v>1736</v>
      </c>
      <c r="AK209" s="19" t="s">
        <v>1739</v>
      </c>
      <c r="AL209" s="19" t="s">
        <v>1742</v>
      </c>
      <c r="AM209" s="19" t="s">
        <v>1745</v>
      </c>
      <c r="AN209" s="19" t="s">
        <v>2264</v>
      </c>
      <c r="AO209" s="19" t="s">
        <v>2267</v>
      </c>
      <c r="AP209" s="19" t="s">
        <v>2270</v>
      </c>
      <c r="AQ209" s="19" t="s">
        <v>2273</v>
      </c>
      <c r="AR209" s="19" t="s">
        <v>2276</v>
      </c>
      <c r="AS209" s="19" t="s">
        <v>2279</v>
      </c>
      <c r="AT209" s="19" t="s">
        <v>2282</v>
      </c>
      <c r="AU209" s="19" t="s">
        <v>2285</v>
      </c>
      <c r="AV209" s="19" t="s">
        <v>2288</v>
      </c>
      <c r="AW209" s="19" t="s">
        <v>2777</v>
      </c>
      <c r="AX209" s="19" t="s">
        <v>2780</v>
      </c>
      <c r="AY209" s="19" t="s">
        <v>2783</v>
      </c>
      <c r="AZ209" s="19" t="s">
        <v>2786</v>
      </c>
      <c r="BA209" s="19" t="s">
        <v>2789</v>
      </c>
      <c r="BB209" s="19" t="s">
        <v>2819</v>
      </c>
      <c r="BC209" s="19" t="s">
        <v>2822</v>
      </c>
      <c r="BD209" s="19" t="s">
        <v>2825</v>
      </c>
      <c r="BE209" s="19" t="s">
        <v>2828</v>
      </c>
      <c r="BF209" s="19" t="s">
        <v>3320</v>
      </c>
      <c r="BG209" s="19" t="s">
        <v>3323</v>
      </c>
      <c r="BH209" s="19" t="s">
        <v>3326</v>
      </c>
      <c r="BI209" s="19" t="s">
        <v>3329</v>
      </c>
      <c r="BJ209" s="19" t="s">
        <v>3332</v>
      </c>
      <c r="BK209" s="19" t="s">
        <v>3335</v>
      </c>
      <c r="BL209" s="19" t="s">
        <v>3338</v>
      </c>
      <c r="BM209" s="19" t="s">
        <v>3341</v>
      </c>
      <c r="BN209" s="19" t="s">
        <v>3344</v>
      </c>
      <c r="BO209" s="19" t="s">
        <v>3860</v>
      </c>
      <c r="BP209" s="19" t="s">
        <v>3863</v>
      </c>
      <c r="BQ209" s="19" t="s">
        <v>3866</v>
      </c>
      <c r="BR209" s="19" t="s">
        <v>3869</v>
      </c>
      <c r="BS209" s="19" t="s">
        <v>3872</v>
      </c>
      <c r="BT209" s="19" t="s">
        <v>3875</v>
      </c>
      <c r="BU209" s="19" t="s">
        <v>3878</v>
      </c>
      <c r="BV209" s="19" t="s">
        <v>3881</v>
      </c>
      <c r="BW209" s="19" t="s">
        <v>3884</v>
      </c>
      <c r="BX209" s="19" t="s">
        <v>4403</v>
      </c>
      <c r="BY209" s="19" t="s">
        <v>4406</v>
      </c>
      <c r="BZ209" s="19" t="s">
        <v>4409</v>
      </c>
      <c r="CA209" s="19" t="s">
        <v>4412</v>
      </c>
      <c r="CB209" s="19" t="s">
        <v>4415</v>
      </c>
      <c r="CC209" s="19" t="s">
        <v>4418</v>
      </c>
      <c r="CD209" s="19" t="s">
        <v>4421</v>
      </c>
      <c r="CE209" s="19" t="s">
        <v>4424</v>
      </c>
      <c r="CF209" s="19" t="s">
        <v>4427</v>
      </c>
      <c r="CG209" s="78"/>
      <c r="CH209" s="78"/>
      <c r="CI209" s="78"/>
      <c r="CJ209" s="78"/>
      <c r="CK209" s="78"/>
      <c r="CL209" s="78"/>
      <c r="CM209" s="78"/>
      <c r="CN209" s="78"/>
      <c r="CO209" s="78"/>
    </row>
    <row r="210" spans="1:93" hidden="1">
      <c r="A210" s="52"/>
      <c r="B210" s="55" t="s">
        <v>4911</v>
      </c>
      <c r="C210" s="65">
        <v>43</v>
      </c>
      <c r="D210" s="19" t="s">
        <v>125</v>
      </c>
      <c r="E210" s="19" t="s">
        <v>128</v>
      </c>
      <c r="F210" s="19" t="s">
        <v>131</v>
      </c>
      <c r="G210" s="19" t="s">
        <v>134</v>
      </c>
      <c r="H210" s="19" t="s">
        <v>137</v>
      </c>
      <c r="I210" s="19" t="s">
        <v>140</v>
      </c>
      <c r="J210" s="19" t="s">
        <v>143</v>
      </c>
      <c r="K210" s="19" t="s">
        <v>146</v>
      </c>
      <c r="L210" s="19" t="s">
        <v>149</v>
      </c>
      <c r="M210" s="19" t="s">
        <v>665</v>
      </c>
      <c r="N210" s="19" t="s">
        <v>668</v>
      </c>
      <c r="O210" s="19" t="s">
        <v>671</v>
      </c>
      <c r="P210" s="19" t="s">
        <v>674</v>
      </c>
      <c r="Q210" s="19" t="s">
        <v>677</v>
      </c>
      <c r="R210" s="19" t="s">
        <v>680</v>
      </c>
      <c r="S210" s="19" t="s">
        <v>683</v>
      </c>
      <c r="T210" s="19" t="s">
        <v>686</v>
      </c>
      <c r="U210" s="19" t="s">
        <v>689</v>
      </c>
      <c r="V210" s="19" t="s">
        <v>1208</v>
      </c>
      <c r="W210" s="19" t="s">
        <v>1211</v>
      </c>
      <c r="X210" s="19" t="s">
        <v>1214</v>
      </c>
      <c r="Y210" s="19" t="s">
        <v>1217</v>
      </c>
      <c r="Z210" s="19" t="s">
        <v>1220</v>
      </c>
      <c r="AA210" s="19" t="s">
        <v>1223</v>
      </c>
      <c r="AB210" s="19" t="s">
        <v>1226</v>
      </c>
      <c r="AC210" s="19" t="s">
        <v>1229</v>
      </c>
      <c r="AD210" s="19" t="s">
        <v>1232</v>
      </c>
      <c r="AE210" s="19" t="s">
        <v>1748</v>
      </c>
      <c r="AF210" s="19" t="s">
        <v>1751</v>
      </c>
      <c r="AG210" s="19" t="s">
        <v>1754</v>
      </c>
      <c r="AH210" s="19" t="s">
        <v>1757</v>
      </c>
      <c r="AI210" s="19" t="s">
        <v>1760</v>
      </c>
      <c r="AJ210" s="19" t="s">
        <v>1763</v>
      </c>
      <c r="AK210" s="19" t="s">
        <v>1766</v>
      </c>
      <c r="AL210" s="19" t="s">
        <v>1769</v>
      </c>
      <c r="AM210" s="19" t="s">
        <v>1772</v>
      </c>
      <c r="AN210" s="19" t="s">
        <v>2291</v>
      </c>
      <c r="AO210" s="19" t="s">
        <v>2294</v>
      </c>
      <c r="AP210" s="19" t="s">
        <v>2297</v>
      </c>
      <c r="AQ210" s="19" t="s">
        <v>2300</v>
      </c>
      <c r="AR210" s="19" t="s">
        <v>2303</v>
      </c>
      <c r="AS210" s="19" t="s">
        <v>2306</v>
      </c>
      <c r="AT210" s="19" t="s">
        <v>2309</v>
      </c>
      <c r="AU210" s="19" t="s">
        <v>2312</v>
      </c>
      <c r="AV210" s="19" t="s">
        <v>2315</v>
      </c>
      <c r="AW210" s="19" t="s">
        <v>2831</v>
      </c>
      <c r="AX210" s="19" t="s">
        <v>2834</v>
      </c>
      <c r="AY210" s="19" t="s">
        <v>2837</v>
      </c>
      <c r="AZ210" s="19" t="s">
        <v>2840</v>
      </c>
      <c r="BA210" s="19" t="s">
        <v>2843</v>
      </c>
      <c r="BB210" s="19" t="s">
        <v>2846</v>
      </c>
      <c r="BC210" s="19" t="s">
        <v>2849</v>
      </c>
      <c r="BD210" s="19" t="s">
        <v>2852</v>
      </c>
      <c r="BE210" s="19" t="s">
        <v>2855</v>
      </c>
      <c r="BF210" s="19" t="s">
        <v>3347</v>
      </c>
      <c r="BG210" s="19" t="s">
        <v>3377</v>
      </c>
      <c r="BH210" s="19" t="s">
        <v>3380</v>
      </c>
      <c r="BI210" s="19" t="s">
        <v>3383</v>
      </c>
      <c r="BJ210" s="19" t="s">
        <v>3386</v>
      </c>
      <c r="BK210" s="19" t="s">
        <v>3389</v>
      </c>
      <c r="BL210" s="19" t="s">
        <v>3392</v>
      </c>
      <c r="BM210" s="19" t="s">
        <v>3395</v>
      </c>
      <c r="BN210" s="19" t="s">
        <v>3398</v>
      </c>
      <c r="BO210" s="19" t="s">
        <v>3887</v>
      </c>
      <c r="BP210" s="19" t="s">
        <v>3890</v>
      </c>
      <c r="BQ210" s="19" t="s">
        <v>3893</v>
      </c>
      <c r="BR210" s="19" t="s">
        <v>3896</v>
      </c>
      <c r="BS210" s="19" t="s">
        <v>3899</v>
      </c>
      <c r="BT210" s="19" t="s">
        <v>3929</v>
      </c>
      <c r="BU210" s="19" t="s">
        <v>3932</v>
      </c>
      <c r="BV210" s="19" t="s">
        <v>3935</v>
      </c>
      <c r="BW210" s="19" t="s">
        <v>3938</v>
      </c>
      <c r="BX210" s="19" t="s">
        <v>4430</v>
      </c>
      <c r="BY210" s="19" t="s">
        <v>4433</v>
      </c>
      <c r="BZ210" s="19" t="s">
        <v>4436</v>
      </c>
      <c r="CA210" s="19" t="s">
        <v>4439</v>
      </c>
      <c r="CB210" s="19" t="s">
        <v>4442</v>
      </c>
      <c r="CC210" s="19" t="s">
        <v>4445</v>
      </c>
      <c r="CD210" s="19" t="s">
        <v>4448</v>
      </c>
      <c r="CE210" s="19" t="s">
        <v>4451</v>
      </c>
      <c r="CF210" s="19" t="s">
        <v>4454</v>
      </c>
      <c r="CG210" s="78"/>
      <c r="CH210" s="78"/>
      <c r="CI210" s="78"/>
      <c r="CJ210" s="78"/>
      <c r="CK210" s="78"/>
      <c r="CL210" s="78"/>
      <c r="CM210" s="78"/>
      <c r="CN210" s="78"/>
      <c r="CO210" s="78"/>
    </row>
    <row r="211" spans="1:93" hidden="1">
      <c r="A211" s="52"/>
      <c r="B211" s="55" t="s">
        <v>4912</v>
      </c>
      <c r="C211" s="65">
        <v>44</v>
      </c>
      <c r="D211" s="19" t="s">
        <v>152</v>
      </c>
      <c r="E211" s="19" t="s">
        <v>155</v>
      </c>
      <c r="F211" s="19" t="s">
        <v>158</v>
      </c>
      <c r="G211" s="19" t="s">
        <v>161</v>
      </c>
      <c r="H211" s="19" t="s">
        <v>164</v>
      </c>
      <c r="I211" s="19" t="s">
        <v>167</v>
      </c>
      <c r="J211" s="19" t="s">
        <v>170</v>
      </c>
      <c r="K211" s="19" t="s">
        <v>173</v>
      </c>
      <c r="L211" s="19" t="s">
        <v>176</v>
      </c>
      <c r="M211" s="19" t="s">
        <v>692</v>
      </c>
      <c r="N211" s="19" t="s">
        <v>695</v>
      </c>
      <c r="O211" s="19" t="s">
        <v>698</v>
      </c>
      <c r="P211" s="19" t="s">
        <v>701</v>
      </c>
      <c r="Q211" s="19" t="s">
        <v>704</v>
      </c>
      <c r="R211" s="19" t="s">
        <v>707</v>
      </c>
      <c r="S211" s="19" t="s">
        <v>710</v>
      </c>
      <c r="T211" s="19" t="s">
        <v>713</v>
      </c>
      <c r="U211" s="19" t="s">
        <v>716</v>
      </c>
      <c r="V211" s="19" t="s">
        <v>1235</v>
      </c>
      <c r="W211" s="19" t="s">
        <v>1238</v>
      </c>
      <c r="X211" s="19" t="s">
        <v>1241</v>
      </c>
      <c r="Y211" s="19" t="s">
        <v>1244</v>
      </c>
      <c r="Z211" s="19" t="s">
        <v>1247</v>
      </c>
      <c r="AA211" s="19" t="s">
        <v>1250</v>
      </c>
      <c r="AB211" s="19" t="s">
        <v>1253</v>
      </c>
      <c r="AC211" s="19" t="s">
        <v>1256</v>
      </c>
      <c r="AD211" s="19" t="s">
        <v>1259</v>
      </c>
      <c r="AE211" s="19" t="s">
        <v>1775</v>
      </c>
      <c r="AF211" s="19" t="s">
        <v>1778</v>
      </c>
      <c r="AG211" s="19" t="s">
        <v>1781</v>
      </c>
      <c r="AH211" s="19" t="s">
        <v>1784</v>
      </c>
      <c r="AI211" s="19" t="s">
        <v>1787</v>
      </c>
      <c r="AJ211" s="19" t="s">
        <v>1790</v>
      </c>
      <c r="AK211" s="19" t="s">
        <v>1793</v>
      </c>
      <c r="AL211" s="19" t="s">
        <v>1796</v>
      </c>
      <c r="AM211" s="19" t="s">
        <v>1799</v>
      </c>
      <c r="AN211" s="19" t="s">
        <v>2318</v>
      </c>
      <c r="AO211" s="19" t="s">
        <v>2321</v>
      </c>
      <c r="AP211" s="19" t="s">
        <v>2324</v>
      </c>
      <c r="AQ211" s="19" t="s">
        <v>2327</v>
      </c>
      <c r="AR211" s="19" t="s">
        <v>2330</v>
      </c>
      <c r="AS211" s="19" t="s">
        <v>2333</v>
      </c>
      <c r="AT211" s="19" t="s">
        <v>2336</v>
      </c>
      <c r="AU211" s="19" t="s">
        <v>2339</v>
      </c>
      <c r="AV211" s="19" t="s">
        <v>2342</v>
      </c>
      <c r="AW211" s="19" t="s">
        <v>2858</v>
      </c>
      <c r="AX211" s="19" t="s">
        <v>2861</v>
      </c>
      <c r="AY211" s="19" t="s">
        <v>2864</v>
      </c>
      <c r="AZ211" s="19" t="s">
        <v>2867</v>
      </c>
      <c r="BA211" s="19" t="s">
        <v>2870</v>
      </c>
      <c r="BB211" s="19" t="s">
        <v>2873</v>
      </c>
      <c r="BC211" s="19" t="s">
        <v>2876</v>
      </c>
      <c r="BD211" s="19" t="s">
        <v>2879</v>
      </c>
      <c r="BE211" s="19" t="s">
        <v>2882</v>
      </c>
      <c r="BF211" s="19" t="s">
        <v>3401</v>
      </c>
      <c r="BG211" s="19" t="s">
        <v>3404</v>
      </c>
      <c r="BH211" s="19" t="s">
        <v>3407</v>
      </c>
      <c r="BI211" s="19" t="s">
        <v>3410</v>
      </c>
      <c r="BJ211" s="19" t="s">
        <v>3413</v>
      </c>
      <c r="BK211" s="19" t="s">
        <v>3416</v>
      </c>
      <c r="BL211" s="19" t="s">
        <v>3419</v>
      </c>
      <c r="BM211" s="19" t="s">
        <v>3422</v>
      </c>
      <c r="BN211" s="19" t="s">
        <v>3425</v>
      </c>
      <c r="BO211" s="19" t="s">
        <v>3941</v>
      </c>
      <c r="BP211" s="19" t="s">
        <v>3944</v>
      </c>
      <c r="BQ211" s="19" t="s">
        <v>3947</v>
      </c>
      <c r="BR211" s="19" t="s">
        <v>3950</v>
      </c>
      <c r="BS211" s="19" t="s">
        <v>3953</v>
      </c>
      <c r="BT211" s="19" t="s">
        <v>3956</v>
      </c>
      <c r="BU211" s="19" t="s">
        <v>3959</v>
      </c>
      <c r="BV211" s="19" t="s">
        <v>3962</v>
      </c>
      <c r="BW211" s="19" t="s">
        <v>3965</v>
      </c>
      <c r="BX211" s="19" t="s">
        <v>4457</v>
      </c>
      <c r="BY211" s="19" t="s">
        <v>4487</v>
      </c>
      <c r="BZ211" s="19" t="s">
        <v>4490</v>
      </c>
      <c r="CA211" s="19" t="s">
        <v>4493</v>
      </c>
      <c r="CB211" s="19" t="s">
        <v>4496</v>
      </c>
      <c r="CC211" s="19" t="s">
        <v>4499</v>
      </c>
      <c r="CD211" s="19" t="s">
        <v>4502</v>
      </c>
      <c r="CE211" s="19" t="s">
        <v>4505</v>
      </c>
      <c r="CF211" s="19" t="s">
        <v>4508</v>
      </c>
      <c r="CG211" s="78"/>
      <c r="CH211" s="78"/>
      <c r="CI211" s="78"/>
      <c r="CJ211" s="78"/>
      <c r="CK211" s="78"/>
      <c r="CL211" s="78"/>
      <c r="CM211" s="78"/>
      <c r="CN211" s="78"/>
      <c r="CO211" s="78"/>
    </row>
    <row r="212" spans="1:93" hidden="1">
      <c r="A212" s="52"/>
      <c r="B212" s="56" t="s">
        <v>4913</v>
      </c>
      <c r="C212" s="65">
        <v>45</v>
      </c>
      <c r="D212" s="19" t="s">
        <v>179</v>
      </c>
      <c r="E212" s="19" t="s">
        <v>182</v>
      </c>
      <c r="F212" s="19" t="s">
        <v>185</v>
      </c>
      <c r="G212" s="19" t="s">
        <v>188</v>
      </c>
      <c r="H212" s="19" t="s">
        <v>191</v>
      </c>
      <c r="I212" s="19" t="s">
        <v>194</v>
      </c>
      <c r="J212" s="19" t="s">
        <v>197</v>
      </c>
      <c r="K212" s="19" t="s">
        <v>200</v>
      </c>
      <c r="L212" s="19" t="s">
        <v>203</v>
      </c>
      <c r="M212" s="19" t="s">
        <v>719</v>
      </c>
      <c r="N212" s="19" t="s">
        <v>722</v>
      </c>
      <c r="O212" s="19" t="s">
        <v>725</v>
      </c>
      <c r="P212" s="19" t="s">
        <v>728</v>
      </c>
      <c r="Q212" s="19" t="s">
        <v>731</v>
      </c>
      <c r="R212" s="19" t="s">
        <v>734</v>
      </c>
      <c r="S212" s="19" t="s">
        <v>737</v>
      </c>
      <c r="T212" s="19" t="s">
        <v>740</v>
      </c>
      <c r="U212" s="19" t="s">
        <v>743</v>
      </c>
      <c r="V212" s="19" t="s">
        <v>1262</v>
      </c>
      <c r="W212" s="19" t="s">
        <v>1265</v>
      </c>
      <c r="X212" s="19" t="s">
        <v>1268</v>
      </c>
      <c r="Y212" s="19" t="s">
        <v>1271</v>
      </c>
      <c r="Z212" s="19" t="s">
        <v>1274</v>
      </c>
      <c r="AA212" s="19" t="s">
        <v>1277</v>
      </c>
      <c r="AB212" s="19" t="s">
        <v>1280</v>
      </c>
      <c r="AC212" s="19" t="s">
        <v>1283</v>
      </c>
      <c r="AD212" s="19" t="s">
        <v>1286</v>
      </c>
      <c r="AE212" s="19" t="s">
        <v>1802</v>
      </c>
      <c r="AF212" s="19" t="s">
        <v>1805</v>
      </c>
      <c r="AG212" s="19" t="s">
        <v>1808</v>
      </c>
      <c r="AH212" s="19" t="s">
        <v>1811</v>
      </c>
      <c r="AI212" s="19" t="s">
        <v>1814</v>
      </c>
      <c r="AJ212" s="19" t="s">
        <v>1817</v>
      </c>
      <c r="AK212" s="19" t="s">
        <v>1820</v>
      </c>
      <c r="AL212" s="19" t="s">
        <v>1823</v>
      </c>
      <c r="AM212" s="19" t="s">
        <v>1826</v>
      </c>
      <c r="AN212" s="19" t="s">
        <v>2345</v>
      </c>
      <c r="AO212" s="19" t="s">
        <v>2348</v>
      </c>
      <c r="AP212" s="19" t="s">
        <v>2351</v>
      </c>
      <c r="AQ212" s="19" t="s">
        <v>2354</v>
      </c>
      <c r="AR212" s="19" t="s">
        <v>2357</v>
      </c>
      <c r="AS212" s="19" t="s">
        <v>2360</v>
      </c>
      <c r="AT212" s="19" t="s">
        <v>2363</v>
      </c>
      <c r="AU212" s="19" t="s">
        <v>2366</v>
      </c>
      <c r="AV212" s="19" t="s">
        <v>2369</v>
      </c>
      <c r="AW212" s="19" t="s">
        <v>2885</v>
      </c>
      <c r="AX212" s="19" t="s">
        <v>2888</v>
      </c>
      <c r="AY212" s="19" t="s">
        <v>2891</v>
      </c>
      <c r="AZ212" s="19" t="s">
        <v>2894</v>
      </c>
      <c r="BA212" s="19" t="s">
        <v>2897</v>
      </c>
      <c r="BB212" s="19" t="s">
        <v>2900</v>
      </c>
      <c r="BC212" s="19" t="s">
        <v>2903</v>
      </c>
      <c r="BD212" s="19" t="s">
        <v>2906</v>
      </c>
      <c r="BE212" s="19" t="s">
        <v>2909</v>
      </c>
      <c r="BF212" s="19" t="s">
        <v>3428</v>
      </c>
      <c r="BG212" s="19" t="s">
        <v>3431</v>
      </c>
      <c r="BH212" s="19" t="s">
        <v>3434</v>
      </c>
      <c r="BI212" s="19" t="s">
        <v>3437</v>
      </c>
      <c r="BJ212" s="19" t="s">
        <v>3440</v>
      </c>
      <c r="BK212" s="19" t="s">
        <v>3443</v>
      </c>
      <c r="BL212" s="19" t="s">
        <v>3446</v>
      </c>
      <c r="BM212" s="19" t="s">
        <v>3449</v>
      </c>
      <c r="BN212" s="19" t="s">
        <v>3452</v>
      </c>
      <c r="BO212" s="19" t="s">
        <v>3968</v>
      </c>
      <c r="BP212" s="19" t="s">
        <v>3971</v>
      </c>
      <c r="BQ212" s="19" t="s">
        <v>3974</v>
      </c>
      <c r="BR212" s="19" t="s">
        <v>3977</v>
      </c>
      <c r="BS212" s="19" t="s">
        <v>3980</v>
      </c>
      <c r="BT212" s="19" t="s">
        <v>3983</v>
      </c>
      <c r="BU212" s="19" t="s">
        <v>3986</v>
      </c>
      <c r="BV212" s="19" t="s">
        <v>3989</v>
      </c>
      <c r="BW212" s="19" t="s">
        <v>3992</v>
      </c>
      <c r="BX212" s="19" t="s">
        <v>4511</v>
      </c>
      <c r="BY212" s="19" t="s">
        <v>4514</v>
      </c>
      <c r="BZ212" s="19" t="s">
        <v>4517</v>
      </c>
      <c r="CA212" s="19" t="s">
        <v>4520</v>
      </c>
      <c r="CB212" s="19" t="s">
        <v>4523</v>
      </c>
      <c r="CC212" s="19" t="s">
        <v>4526</v>
      </c>
      <c r="CD212" s="19" t="s">
        <v>4529</v>
      </c>
      <c r="CE212" s="19" t="s">
        <v>4532</v>
      </c>
      <c r="CF212" s="19" t="s">
        <v>4535</v>
      </c>
      <c r="CG212" s="78"/>
      <c r="CH212" s="78"/>
      <c r="CI212" s="78"/>
      <c r="CJ212" s="78"/>
      <c r="CK212" s="78"/>
      <c r="CL212" s="78"/>
      <c r="CM212" s="78"/>
      <c r="CN212" s="78"/>
      <c r="CO212" s="78"/>
    </row>
    <row r="213" spans="1:93" hidden="1">
      <c r="A213" s="52"/>
      <c r="B213" s="56" t="s">
        <v>4914</v>
      </c>
      <c r="C213" s="65">
        <v>46</v>
      </c>
      <c r="D213" s="19" t="s">
        <v>206</v>
      </c>
      <c r="E213" s="19" t="s">
        <v>209</v>
      </c>
      <c r="F213" s="19" t="s">
        <v>212</v>
      </c>
      <c r="G213" s="19" t="s">
        <v>215</v>
      </c>
      <c r="H213" s="19" t="s">
        <v>218</v>
      </c>
      <c r="I213" s="19" t="s">
        <v>221</v>
      </c>
      <c r="J213" s="19" t="s">
        <v>224</v>
      </c>
      <c r="K213" s="19" t="s">
        <v>227</v>
      </c>
      <c r="L213" s="19" t="s">
        <v>230</v>
      </c>
      <c r="M213" s="19" t="s">
        <v>746</v>
      </c>
      <c r="N213" s="19" t="s">
        <v>749</v>
      </c>
      <c r="O213" s="19" t="s">
        <v>752</v>
      </c>
      <c r="P213" s="19" t="s">
        <v>755</v>
      </c>
      <c r="Q213" s="19" t="s">
        <v>758</v>
      </c>
      <c r="R213" s="19" t="s">
        <v>761</v>
      </c>
      <c r="S213" s="19" t="s">
        <v>764</v>
      </c>
      <c r="T213" s="19" t="s">
        <v>767</v>
      </c>
      <c r="U213" s="19" t="s">
        <v>770</v>
      </c>
      <c r="V213" s="19" t="s">
        <v>1289</v>
      </c>
      <c r="W213" s="19" t="s">
        <v>1292</v>
      </c>
      <c r="X213" s="19" t="s">
        <v>1295</v>
      </c>
      <c r="Y213" s="19" t="s">
        <v>1298</v>
      </c>
      <c r="Z213" s="19" t="s">
        <v>1301</v>
      </c>
      <c r="AA213" s="19" t="s">
        <v>1304</v>
      </c>
      <c r="AB213" s="19" t="s">
        <v>1307</v>
      </c>
      <c r="AC213" s="19" t="s">
        <v>1310</v>
      </c>
      <c r="AD213" s="19" t="s">
        <v>1313</v>
      </c>
      <c r="AE213" s="19" t="s">
        <v>1829</v>
      </c>
      <c r="AF213" s="19" t="s">
        <v>1832</v>
      </c>
      <c r="AG213" s="19" t="s">
        <v>1835</v>
      </c>
      <c r="AH213" s="19" t="s">
        <v>1838</v>
      </c>
      <c r="AI213" s="19" t="s">
        <v>1841</v>
      </c>
      <c r="AJ213" s="19" t="s">
        <v>1844</v>
      </c>
      <c r="AK213" s="19" t="s">
        <v>1847</v>
      </c>
      <c r="AL213" s="19" t="s">
        <v>1850</v>
      </c>
      <c r="AM213" s="19" t="s">
        <v>1853</v>
      </c>
      <c r="AN213" s="19" t="s">
        <v>2372</v>
      </c>
      <c r="AO213" s="19" t="s">
        <v>2375</v>
      </c>
      <c r="AP213" s="19" t="s">
        <v>2378</v>
      </c>
      <c r="AQ213" s="19" t="s">
        <v>2381</v>
      </c>
      <c r="AR213" s="19" t="s">
        <v>2384</v>
      </c>
      <c r="AS213" s="19" t="s">
        <v>2387</v>
      </c>
      <c r="AT213" s="19" t="s">
        <v>2390</v>
      </c>
      <c r="AU213" s="19" t="s">
        <v>2393</v>
      </c>
      <c r="AV213" s="19" t="s">
        <v>2396</v>
      </c>
      <c r="AW213" s="19" t="s">
        <v>2912</v>
      </c>
      <c r="AX213" s="19" t="s">
        <v>2915</v>
      </c>
      <c r="AY213" s="19" t="s">
        <v>2918</v>
      </c>
      <c r="AZ213" s="19" t="s">
        <v>2921</v>
      </c>
      <c r="BA213" s="19" t="s">
        <v>2924</v>
      </c>
      <c r="BB213" s="19" t="s">
        <v>2927</v>
      </c>
      <c r="BC213" s="19" t="s">
        <v>2930</v>
      </c>
      <c r="BD213" s="19" t="s">
        <v>2933</v>
      </c>
      <c r="BE213" s="19" t="s">
        <v>2936</v>
      </c>
      <c r="BF213" s="19" t="s">
        <v>3455</v>
      </c>
      <c r="BG213" s="19" t="s">
        <v>3458</v>
      </c>
      <c r="BH213" s="19" t="s">
        <v>3461</v>
      </c>
      <c r="BI213" s="19" t="s">
        <v>3464</v>
      </c>
      <c r="BJ213" s="19" t="s">
        <v>3467</v>
      </c>
      <c r="BK213" s="19" t="s">
        <v>3470</v>
      </c>
      <c r="BL213" s="19" t="s">
        <v>3473</v>
      </c>
      <c r="BM213" s="19" t="s">
        <v>3476</v>
      </c>
      <c r="BN213" s="19" t="s">
        <v>3479</v>
      </c>
      <c r="BO213" s="19" t="s">
        <v>3995</v>
      </c>
      <c r="BP213" s="19" t="s">
        <v>3998</v>
      </c>
      <c r="BQ213" s="19" t="s">
        <v>4001</v>
      </c>
      <c r="BR213" s="19" t="s">
        <v>4004</v>
      </c>
      <c r="BS213" s="19" t="s">
        <v>4007</v>
      </c>
      <c r="BT213" s="19" t="s">
        <v>4010</v>
      </c>
      <c r="BU213" s="19" t="s">
        <v>4013</v>
      </c>
      <c r="BV213" s="19" t="s">
        <v>4016</v>
      </c>
      <c r="BW213" s="19" t="s">
        <v>4019</v>
      </c>
      <c r="BX213" s="19" t="s">
        <v>4538</v>
      </c>
      <c r="BY213" s="19" t="s">
        <v>4541</v>
      </c>
      <c r="BZ213" s="19" t="s">
        <v>4544</v>
      </c>
      <c r="CA213" s="19" t="s">
        <v>4547</v>
      </c>
      <c r="CB213" s="19" t="s">
        <v>4550</v>
      </c>
      <c r="CC213" s="19" t="s">
        <v>4553</v>
      </c>
      <c r="CD213" s="19" t="s">
        <v>4556</v>
      </c>
      <c r="CE213" s="19" t="s">
        <v>4559</v>
      </c>
      <c r="CF213" s="19" t="s">
        <v>4562</v>
      </c>
      <c r="CG213" s="78"/>
      <c r="CH213" s="78"/>
      <c r="CI213" s="78"/>
      <c r="CJ213" s="78"/>
      <c r="CK213" s="78"/>
      <c r="CL213" s="78"/>
      <c r="CM213" s="78"/>
      <c r="CN213" s="78"/>
      <c r="CO213" s="78"/>
    </row>
    <row r="214" spans="1:93" hidden="1">
      <c r="A214" s="52"/>
      <c r="B214" s="55" t="s">
        <v>4915</v>
      </c>
      <c r="C214" s="65">
        <v>47</v>
      </c>
      <c r="D214" s="19" t="s">
        <v>233</v>
      </c>
      <c r="E214" s="19" t="s">
        <v>236</v>
      </c>
      <c r="F214" s="19" t="s">
        <v>239</v>
      </c>
      <c r="G214" s="19" t="s">
        <v>242</v>
      </c>
      <c r="H214" s="19" t="s">
        <v>245</v>
      </c>
      <c r="I214" s="19" t="s">
        <v>248</v>
      </c>
      <c r="J214" s="19" t="s">
        <v>251</v>
      </c>
      <c r="K214" s="19" t="s">
        <v>254</v>
      </c>
      <c r="L214" s="19" t="s">
        <v>257</v>
      </c>
      <c r="M214" s="19" t="s">
        <v>773</v>
      </c>
      <c r="N214" s="19" t="s">
        <v>776</v>
      </c>
      <c r="O214" s="19" t="s">
        <v>779</v>
      </c>
      <c r="P214" s="19" t="s">
        <v>782</v>
      </c>
      <c r="Q214" s="19" t="s">
        <v>785</v>
      </c>
      <c r="R214" s="19" t="s">
        <v>788</v>
      </c>
      <c r="S214" s="19" t="s">
        <v>791</v>
      </c>
      <c r="T214" s="19" t="s">
        <v>794</v>
      </c>
      <c r="U214" s="19" t="s">
        <v>797</v>
      </c>
      <c r="V214" s="19" t="s">
        <v>1316</v>
      </c>
      <c r="W214" s="19" t="s">
        <v>1319</v>
      </c>
      <c r="X214" s="19" t="s">
        <v>1322</v>
      </c>
      <c r="Y214" s="19" t="s">
        <v>1325</v>
      </c>
      <c r="Z214" s="19" t="s">
        <v>1328</v>
      </c>
      <c r="AA214" s="19" t="s">
        <v>1331</v>
      </c>
      <c r="AB214" s="19" t="s">
        <v>1334</v>
      </c>
      <c r="AC214" s="19" t="s">
        <v>1337</v>
      </c>
      <c r="AD214" s="19" t="s">
        <v>1340</v>
      </c>
      <c r="AE214" s="19" t="s">
        <v>1856</v>
      </c>
      <c r="AF214" s="19" t="s">
        <v>1859</v>
      </c>
      <c r="AG214" s="19" t="s">
        <v>1862</v>
      </c>
      <c r="AH214" s="19" t="s">
        <v>1865</v>
      </c>
      <c r="AI214" s="19" t="s">
        <v>1868</v>
      </c>
      <c r="AJ214" s="19" t="s">
        <v>1871</v>
      </c>
      <c r="AK214" s="19" t="s">
        <v>1874</v>
      </c>
      <c r="AL214" s="19" t="s">
        <v>1877</v>
      </c>
      <c r="AM214" s="19" t="s">
        <v>1880</v>
      </c>
      <c r="AN214" s="19" t="s">
        <v>2399</v>
      </c>
      <c r="AO214" s="19" t="s">
        <v>2402</v>
      </c>
      <c r="AP214" s="19" t="s">
        <v>2405</v>
      </c>
      <c r="AQ214" s="19" t="s">
        <v>2408</v>
      </c>
      <c r="AR214" s="19" t="s">
        <v>2411</v>
      </c>
      <c r="AS214" s="19" t="s">
        <v>2414</v>
      </c>
      <c r="AT214" s="19" t="s">
        <v>2417</v>
      </c>
      <c r="AU214" s="19" t="s">
        <v>2420</v>
      </c>
      <c r="AV214" s="19" t="s">
        <v>2423</v>
      </c>
      <c r="AW214" s="19" t="s">
        <v>2939</v>
      </c>
      <c r="AX214" s="19" t="s">
        <v>2942</v>
      </c>
      <c r="AY214" s="19" t="s">
        <v>2945</v>
      </c>
      <c r="AZ214" s="19" t="s">
        <v>2948</v>
      </c>
      <c r="BA214" s="19" t="s">
        <v>2951</v>
      </c>
      <c r="BB214" s="19" t="s">
        <v>2954</v>
      </c>
      <c r="BC214" s="19" t="s">
        <v>2957</v>
      </c>
      <c r="BD214" s="19" t="s">
        <v>2960</v>
      </c>
      <c r="BE214" s="19" t="s">
        <v>2963</v>
      </c>
      <c r="BF214" s="19" t="s">
        <v>3482</v>
      </c>
      <c r="BG214" s="19" t="s">
        <v>3485</v>
      </c>
      <c r="BH214" s="19" t="s">
        <v>3488</v>
      </c>
      <c r="BI214" s="19" t="s">
        <v>3491</v>
      </c>
      <c r="BJ214" s="19" t="s">
        <v>3494</v>
      </c>
      <c r="BK214" s="19" t="s">
        <v>3497</v>
      </c>
      <c r="BL214" s="19" t="s">
        <v>3500</v>
      </c>
      <c r="BM214" s="19" t="s">
        <v>3503</v>
      </c>
      <c r="BN214" s="19" t="s">
        <v>3506</v>
      </c>
      <c r="BO214" s="19" t="s">
        <v>4022</v>
      </c>
      <c r="BP214" s="19" t="s">
        <v>4025</v>
      </c>
      <c r="BQ214" s="19" t="s">
        <v>4028</v>
      </c>
      <c r="BR214" s="19" t="s">
        <v>4031</v>
      </c>
      <c r="BS214" s="19" t="s">
        <v>4034</v>
      </c>
      <c r="BT214" s="19" t="s">
        <v>4037</v>
      </c>
      <c r="BU214" s="19" t="s">
        <v>4040</v>
      </c>
      <c r="BV214" s="19" t="s">
        <v>4043</v>
      </c>
      <c r="BW214" s="19" t="s">
        <v>4046</v>
      </c>
      <c r="BX214" s="19" t="s">
        <v>4565</v>
      </c>
      <c r="BY214" s="19" t="s">
        <v>4568</v>
      </c>
      <c r="BZ214" s="19" t="s">
        <v>4571</v>
      </c>
      <c r="CA214" s="19" t="s">
        <v>4574</v>
      </c>
      <c r="CB214" s="19" t="s">
        <v>4577</v>
      </c>
      <c r="CC214" s="19" t="s">
        <v>4580</v>
      </c>
      <c r="CD214" s="19" t="s">
        <v>4583</v>
      </c>
      <c r="CE214" s="19" t="s">
        <v>4586</v>
      </c>
      <c r="CF214" s="19" t="s">
        <v>4589</v>
      </c>
      <c r="CG214" s="78"/>
      <c r="CH214" s="78"/>
      <c r="CI214" s="78"/>
      <c r="CJ214" s="78"/>
      <c r="CK214" s="78"/>
      <c r="CL214" s="78"/>
      <c r="CM214" s="78"/>
      <c r="CN214" s="78"/>
      <c r="CO214" s="78"/>
    </row>
    <row r="215" spans="1:93" hidden="1">
      <c r="A215" s="52"/>
      <c r="B215" s="55" t="s">
        <v>4916</v>
      </c>
      <c r="C215" s="65">
        <v>48</v>
      </c>
      <c r="D215" s="19" t="s">
        <v>260</v>
      </c>
      <c r="E215" s="19" t="s">
        <v>263</v>
      </c>
      <c r="F215" s="19" t="s">
        <v>266</v>
      </c>
      <c r="G215" s="19" t="s">
        <v>269</v>
      </c>
      <c r="H215" s="19" t="s">
        <v>272</v>
      </c>
      <c r="I215" s="19" t="s">
        <v>275</v>
      </c>
      <c r="J215" s="19" t="s">
        <v>278</v>
      </c>
      <c r="K215" s="19" t="s">
        <v>281</v>
      </c>
      <c r="L215" s="19" t="s">
        <v>284</v>
      </c>
      <c r="M215" s="19" t="s">
        <v>800</v>
      </c>
      <c r="N215" s="19" t="s">
        <v>803</v>
      </c>
      <c r="O215" s="19" t="s">
        <v>806</v>
      </c>
      <c r="P215" s="19" t="s">
        <v>809</v>
      </c>
      <c r="Q215" s="19" t="s">
        <v>812</v>
      </c>
      <c r="R215" s="19" t="s">
        <v>815</v>
      </c>
      <c r="S215" s="19" t="s">
        <v>818</v>
      </c>
      <c r="T215" s="19" t="s">
        <v>821</v>
      </c>
      <c r="U215" s="19" t="s">
        <v>824</v>
      </c>
      <c r="V215" s="19" t="s">
        <v>1343</v>
      </c>
      <c r="W215" s="19" t="s">
        <v>1346</v>
      </c>
      <c r="X215" s="19" t="s">
        <v>1349</v>
      </c>
      <c r="Y215" s="19" t="s">
        <v>1352</v>
      </c>
      <c r="Z215" s="19" t="s">
        <v>1355</v>
      </c>
      <c r="AA215" s="19" t="s">
        <v>1358</v>
      </c>
      <c r="AB215" s="19" t="s">
        <v>1361</v>
      </c>
      <c r="AC215" s="19" t="s">
        <v>1364</v>
      </c>
      <c r="AD215" s="19" t="s">
        <v>1367</v>
      </c>
      <c r="AE215" s="19" t="s">
        <v>1883</v>
      </c>
      <c r="AF215" s="19" t="s">
        <v>1886</v>
      </c>
      <c r="AG215" s="19" t="s">
        <v>1889</v>
      </c>
      <c r="AH215" s="19" t="s">
        <v>1892</v>
      </c>
      <c r="AI215" s="19" t="s">
        <v>1895</v>
      </c>
      <c r="AJ215" s="19" t="s">
        <v>1898</v>
      </c>
      <c r="AK215" s="19" t="s">
        <v>1901</v>
      </c>
      <c r="AL215" s="19" t="s">
        <v>1904</v>
      </c>
      <c r="AM215" s="19" t="s">
        <v>1907</v>
      </c>
      <c r="AN215" s="19" t="s">
        <v>2426</v>
      </c>
      <c r="AO215" s="19" t="s">
        <v>2429</v>
      </c>
      <c r="AP215" s="19" t="s">
        <v>2432</v>
      </c>
      <c r="AQ215" s="19" t="s">
        <v>2435</v>
      </c>
      <c r="AR215" s="19" t="s">
        <v>2438</v>
      </c>
      <c r="AS215" s="19" t="s">
        <v>2441</v>
      </c>
      <c r="AT215" s="19" t="s">
        <v>2444</v>
      </c>
      <c r="AU215" s="19" t="s">
        <v>2447</v>
      </c>
      <c r="AV215" s="19" t="s">
        <v>2450</v>
      </c>
      <c r="AW215" s="19" t="s">
        <v>2966</v>
      </c>
      <c r="AX215" s="19" t="s">
        <v>2969</v>
      </c>
      <c r="AY215" s="19" t="s">
        <v>2972</v>
      </c>
      <c r="AZ215" s="19" t="s">
        <v>2975</v>
      </c>
      <c r="BA215" s="19" t="s">
        <v>2978</v>
      </c>
      <c r="BB215" s="19" t="s">
        <v>2981</v>
      </c>
      <c r="BC215" s="19" t="s">
        <v>2984</v>
      </c>
      <c r="BD215" s="19" t="s">
        <v>2987</v>
      </c>
      <c r="BE215" s="19" t="s">
        <v>2990</v>
      </c>
      <c r="BF215" s="19" t="s">
        <v>3509</v>
      </c>
      <c r="BG215" s="19" t="s">
        <v>3512</v>
      </c>
      <c r="BH215" s="19" t="s">
        <v>3515</v>
      </c>
      <c r="BI215" s="19" t="s">
        <v>3518</v>
      </c>
      <c r="BJ215" s="19" t="s">
        <v>3521</v>
      </c>
      <c r="BK215" s="19" t="s">
        <v>3524</v>
      </c>
      <c r="BL215" s="19" t="s">
        <v>3527</v>
      </c>
      <c r="BM215" s="19" t="s">
        <v>3530</v>
      </c>
      <c r="BN215" s="19" t="s">
        <v>3533</v>
      </c>
      <c r="BO215" s="19" t="s">
        <v>4049</v>
      </c>
      <c r="BP215" s="19" t="s">
        <v>4052</v>
      </c>
      <c r="BQ215" s="19" t="s">
        <v>4055</v>
      </c>
      <c r="BR215" s="19" t="s">
        <v>4058</v>
      </c>
      <c r="BS215" s="19" t="s">
        <v>4061</v>
      </c>
      <c r="BT215" s="19" t="s">
        <v>4064</v>
      </c>
      <c r="BU215" s="19" t="s">
        <v>4067</v>
      </c>
      <c r="BV215" s="19" t="s">
        <v>4070</v>
      </c>
      <c r="BW215" s="19" t="s">
        <v>4073</v>
      </c>
      <c r="BX215" s="19" t="s">
        <v>4592</v>
      </c>
      <c r="BY215" s="19" t="s">
        <v>4595</v>
      </c>
      <c r="BZ215" s="19" t="s">
        <v>4598</v>
      </c>
      <c r="CA215" s="19" t="s">
        <v>4601</v>
      </c>
      <c r="CB215" s="19" t="s">
        <v>4604</v>
      </c>
      <c r="CC215" s="19" t="s">
        <v>4607</v>
      </c>
      <c r="CD215" s="19" t="s">
        <v>4610</v>
      </c>
      <c r="CE215" s="19" t="s">
        <v>4613</v>
      </c>
      <c r="CF215" s="19" t="s">
        <v>4616</v>
      </c>
      <c r="CG215" s="78"/>
      <c r="CH215" s="78"/>
      <c r="CI215" s="78"/>
      <c r="CJ215" s="78"/>
      <c r="CK215" s="78"/>
      <c r="CL215" s="78"/>
      <c r="CM215" s="78"/>
      <c r="CN215" s="78"/>
      <c r="CO215" s="78"/>
    </row>
    <row r="216" spans="1:93" hidden="1">
      <c r="A216" s="52"/>
      <c r="B216" s="55" t="s">
        <v>4917</v>
      </c>
      <c r="C216" s="65">
        <v>49</v>
      </c>
      <c r="D216" s="19" t="s">
        <v>287</v>
      </c>
      <c r="E216" s="19" t="s">
        <v>290</v>
      </c>
      <c r="F216" s="19" t="s">
        <v>320</v>
      </c>
      <c r="G216" s="19" t="s">
        <v>323</v>
      </c>
      <c r="H216" s="19" t="s">
        <v>326</v>
      </c>
      <c r="I216" s="19" t="s">
        <v>329</v>
      </c>
      <c r="J216" s="19" t="s">
        <v>332</v>
      </c>
      <c r="K216" s="19" t="s">
        <v>335</v>
      </c>
      <c r="L216" s="19" t="s">
        <v>338</v>
      </c>
      <c r="M216" s="19" t="s">
        <v>827</v>
      </c>
      <c r="N216" s="19" t="s">
        <v>830</v>
      </c>
      <c r="O216" s="19" t="s">
        <v>833</v>
      </c>
      <c r="P216" s="19" t="s">
        <v>836</v>
      </c>
      <c r="Q216" s="19" t="s">
        <v>839</v>
      </c>
      <c r="R216" s="19" t="s">
        <v>842</v>
      </c>
      <c r="S216" s="19" t="s">
        <v>845</v>
      </c>
      <c r="T216" s="19" t="s">
        <v>876</v>
      </c>
      <c r="U216" s="19" t="s">
        <v>879</v>
      </c>
      <c r="V216" s="19" t="s">
        <v>1370</v>
      </c>
      <c r="W216" s="19" t="s">
        <v>1373</v>
      </c>
      <c r="X216" s="19" t="s">
        <v>1376</v>
      </c>
      <c r="Y216" s="19" t="s">
        <v>1379</v>
      </c>
      <c r="Z216" s="19" t="s">
        <v>1382</v>
      </c>
      <c r="AA216" s="19" t="s">
        <v>1385</v>
      </c>
      <c r="AB216" s="19" t="s">
        <v>1388</v>
      </c>
      <c r="AC216" s="19" t="s">
        <v>1391</v>
      </c>
      <c r="AD216" s="19" t="s">
        <v>1394</v>
      </c>
      <c r="AE216" s="19" t="s">
        <v>1910</v>
      </c>
      <c r="AF216" s="19" t="s">
        <v>1913</v>
      </c>
      <c r="AG216" s="19" t="s">
        <v>1916</v>
      </c>
      <c r="AH216" s="19" t="s">
        <v>1919</v>
      </c>
      <c r="AI216" s="19" t="s">
        <v>1922</v>
      </c>
      <c r="AJ216" s="19" t="s">
        <v>1925</v>
      </c>
      <c r="AK216" s="19" t="s">
        <v>1928</v>
      </c>
      <c r="AL216" s="19" t="s">
        <v>1931</v>
      </c>
      <c r="AM216" s="19" t="s">
        <v>1934</v>
      </c>
      <c r="AN216" s="19" t="s">
        <v>2453</v>
      </c>
      <c r="AO216" s="19" t="s">
        <v>2456</v>
      </c>
      <c r="AP216" s="19" t="s">
        <v>2459</v>
      </c>
      <c r="AQ216" s="19" t="s">
        <v>2462</v>
      </c>
      <c r="AR216" s="19" t="s">
        <v>2465</v>
      </c>
      <c r="AS216" s="19" t="s">
        <v>2468</v>
      </c>
      <c r="AT216" s="19" t="s">
        <v>2471</v>
      </c>
      <c r="AU216" s="19" t="s">
        <v>2474</v>
      </c>
      <c r="AV216" s="19" t="s">
        <v>2477</v>
      </c>
      <c r="AW216" s="19" t="s">
        <v>2993</v>
      </c>
      <c r="AX216" s="19" t="s">
        <v>2996</v>
      </c>
      <c r="AY216" s="19" t="s">
        <v>2999</v>
      </c>
      <c r="AZ216" s="19" t="s">
        <v>3002</v>
      </c>
      <c r="BA216" s="19" t="s">
        <v>3005</v>
      </c>
      <c r="BB216" s="19" t="s">
        <v>3008</v>
      </c>
      <c r="BC216" s="19" t="s">
        <v>3011</v>
      </c>
      <c r="BD216" s="19" t="s">
        <v>3014</v>
      </c>
      <c r="BE216" s="19" t="s">
        <v>3017</v>
      </c>
      <c r="BF216" s="19" t="s">
        <v>3536</v>
      </c>
      <c r="BG216" s="19" t="s">
        <v>3539</v>
      </c>
      <c r="BH216" s="19" t="s">
        <v>3542</v>
      </c>
      <c r="BI216" s="19" t="s">
        <v>3545</v>
      </c>
      <c r="BJ216" s="19" t="s">
        <v>3548</v>
      </c>
      <c r="BK216" s="19" t="s">
        <v>3551</v>
      </c>
      <c r="BL216" s="19" t="s">
        <v>3554</v>
      </c>
      <c r="BM216" s="19" t="s">
        <v>3557</v>
      </c>
      <c r="BN216" s="19" t="s">
        <v>3560</v>
      </c>
      <c r="BO216" s="19" t="s">
        <v>4076</v>
      </c>
      <c r="BP216" s="19" t="s">
        <v>4079</v>
      </c>
      <c r="BQ216" s="19" t="s">
        <v>4082</v>
      </c>
      <c r="BR216" s="19" t="s">
        <v>4085</v>
      </c>
      <c r="BS216" s="19" t="s">
        <v>4088</v>
      </c>
      <c r="BT216" s="19" t="s">
        <v>4091</v>
      </c>
      <c r="BU216" s="19" t="s">
        <v>4094</v>
      </c>
      <c r="BV216" s="19" t="s">
        <v>4097</v>
      </c>
      <c r="BW216" s="19" t="s">
        <v>4100</v>
      </c>
      <c r="BX216" s="19" t="s">
        <v>4619</v>
      </c>
      <c r="BY216" s="19" t="s">
        <v>4622</v>
      </c>
      <c r="BZ216" s="19" t="s">
        <v>4625</v>
      </c>
      <c r="CA216" s="19" t="s">
        <v>4628</v>
      </c>
      <c r="CB216" s="19" t="s">
        <v>4631</v>
      </c>
      <c r="CC216" s="19" t="s">
        <v>4634</v>
      </c>
      <c r="CD216" s="19" t="s">
        <v>4637</v>
      </c>
      <c r="CE216" s="19" t="s">
        <v>4640</v>
      </c>
      <c r="CF216" s="19" t="s">
        <v>4643</v>
      </c>
      <c r="CG216" s="78"/>
      <c r="CH216" s="78"/>
      <c r="CI216" s="78"/>
      <c r="CJ216" s="78"/>
      <c r="CK216" s="78"/>
      <c r="CL216" s="78"/>
      <c r="CM216" s="78"/>
      <c r="CN216" s="78"/>
      <c r="CO216" s="78"/>
    </row>
    <row r="217" spans="1:93" hidden="1">
      <c r="A217" s="52"/>
      <c r="B217" s="55" t="s">
        <v>4918</v>
      </c>
      <c r="C217" s="65">
        <v>50</v>
      </c>
      <c r="D217" s="19" t="s">
        <v>341</v>
      </c>
      <c r="E217" s="19" t="s">
        <v>344</v>
      </c>
      <c r="F217" s="19" t="s">
        <v>347</v>
      </c>
      <c r="G217" s="19" t="s">
        <v>350</v>
      </c>
      <c r="H217" s="19" t="s">
        <v>353</v>
      </c>
      <c r="I217" s="19" t="s">
        <v>356</v>
      </c>
      <c r="J217" s="19" t="s">
        <v>359</v>
      </c>
      <c r="K217" s="19" t="s">
        <v>362</v>
      </c>
      <c r="L217" s="19" t="s">
        <v>365</v>
      </c>
      <c r="M217" s="19" t="s">
        <v>882</v>
      </c>
      <c r="N217" s="19" t="s">
        <v>885</v>
      </c>
      <c r="O217" s="19" t="s">
        <v>888</v>
      </c>
      <c r="P217" s="19" t="s">
        <v>891</v>
      </c>
      <c r="Q217" s="19" t="s">
        <v>894</v>
      </c>
      <c r="R217" s="19" t="s">
        <v>897</v>
      </c>
      <c r="S217" s="19" t="s">
        <v>900</v>
      </c>
      <c r="T217" s="19" t="s">
        <v>903</v>
      </c>
      <c r="U217" s="19" t="s">
        <v>906</v>
      </c>
      <c r="V217" s="19" t="s">
        <v>1397</v>
      </c>
      <c r="W217" s="19" t="s">
        <v>1400</v>
      </c>
      <c r="X217" s="19" t="s">
        <v>1430</v>
      </c>
      <c r="Y217" s="19" t="s">
        <v>1433</v>
      </c>
      <c r="Z217" s="19" t="s">
        <v>1436</v>
      </c>
      <c r="AA217" s="19" t="s">
        <v>1439</v>
      </c>
      <c r="AB217" s="19" t="s">
        <v>1442</v>
      </c>
      <c r="AC217" s="19" t="s">
        <v>1445</v>
      </c>
      <c r="AD217" s="19" t="s">
        <v>1448</v>
      </c>
      <c r="AE217" s="19" t="s">
        <v>1937</v>
      </c>
      <c r="AF217" s="19" t="s">
        <v>1940</v>
      </c>
      <c r="AG217" s="19" t="s">
        <v>1943</v>
      </c>
      <c r="AH217" s="19" t="s">
        <v>1946</v>
      </c>
      <c r="AI217" s="19" t="s">
        <v>1949</v>
      </c>
      <c r="AJ217" s="19" t="s">
        <v>1952</v>
      </c>
      <c r="AK217" s="19" t="s">
        <v>1955</v>
      </c>
      <c r="AL217" s="19" t="s">
        <v>1987</v>
      </c>
      <c r="AM217" s="19" t="s">
        <v>1990</v>
      </c>
      <c r="AN217" s="19" t="s">
        <v>2480</v>
      </c>
      <c r="AO217" s="19" t="s">
        <v>2483</v>
      </c>
      <c r="AP217" s="19" t="s">
        <v>2486</v>
      </c>
      <c r="AQ217" s="19" t="s">
        <v>2489</v>
      </c>
      <c r="AR217" s="19" t="s">
        <v>2492</v>
      </c>
      <c r="AS217" s="19" t="s">
        <v>2495</v>
      </c>
      <c r="AT217" s="19" t="s">
        <v>2498</v>
      </c>
      <c r="AU217" s="19" t="s">
        <v>2501</v>
      </c>
      <c r="AV217" s="19" t="s">
        <v>2504</v>
      </c>
      <c r="AW217" s="19" t="s">
        <v>3020</v>
      </c>
      <c r="AX217" s="19" t="s">
        <v>3023</v>
      </c>
      <c r="AY217" s="19" t="s">
        <v>3026</v>
      </c>
      <c r="AZ217" s="19" t="s">
        <v>3029</v>
      </c>
      <c r="BA217" s="19" t="s">
        <v>3032</v>
      </c>
      <c r="BB217" s="19" t="s">
        <v>3035</v>
      </c>
      <c r="BC217" s="19" t="s">
        <v>3038</v>
      </c>
      <c r="BD217" s="19" t="s">
        <v>3041</v>
      </c>
      <c r="BE217" s="19" t="s">
        <v>3044</v>
      </c>
      <c r="BF217" s="19" t="s">
        <v>3563</v>
      </c>
      <c r="BG217" s="19" t="s">
        <v>3566</v>
      </c>
      <c r="BH217" s="19" t="s">
        <v>3569</v>
      </c>
      <c r="BI217" s="19" t="s">
        <v>3572</v>
      </c>
      <c r="BJ217" s="19" t="s">
        <v>3575</v>
      </c>
      <c r="BK217" s="19" t="s">
        <v>3578</v>
      </c>
      <c r="BL217" s="19" t="s">
        <v>3581</v>
      </c>
      <c r="BM217" s="19" t="s">
        <v>3584</v>
      </c>
      <c r="BN217" s="19" t="s">
        <v>3587</v>
      </c>
      <c r="BO217" s="19" t="s">
        <v>4103</v>
      </c>
      <c r="BP217" s="19" t="s">
        <v>4106</v>
      </c>
      <c r="BQ217" s="19" t="s">
        <v>4109</v>
      </c>
      <c r="BR217" s="19" t="s">
        <v>4112</v>
      </c>
      <c r="BS217" s="19" t="s">
        <v>4115</v>
      </c>
      <c r="BT217" s="19" t="s">
        <v>4118</v>
      </c>
      <c r="BU217" s="19" t="s">
        <v>4121</v>
      </c>
      <c r="BV217" s="19" t="s">
        <v>4124</v>
      </c>
      <c r="BW217" s="19" t="s">
        <v>4127</v>
      </c>
      <c r="BX217" s="19" t="s">
        <v>4646</v>
      </c>
      <c r="BY217" s="19" t="s">
        <v>4649</v>
      </c>
      <c r="BZ217" s="19" t="s">
        <v>4652</v>
      </c>
      <c r="CA217" s="19" t="s">
        <v>4655</v>
      </c>
      <c r="CB217" s="19" t="s">
        <v>4658</v>
      </c>
      <c r="CC217" s="19" t="s">
        <v>4661</v>
      </c>
      <c r="CD217" s="19" t="s">
        <v>4664</v>
      </c>
      <c r="CE217" s="19" t="s">
        <v>4667</v>
      </c>
      <c r="CF217" s="19" t="s">
        <v>4670</v>
      </c>
      <c r="CG217" s="78"/>
      <c r="CH217" s="78"/>
      <c r="CI217" s="78"/>
      <c r="CJ217" s="78"/>
      <c r="CK217" s="78"/>
      <c r="CL217" s="78"/>
      <c r="CM217" s="78"/>
      <c r="CN217" s="78"/>
      <c r="CO217" s="78"/>
    </row>
    <row r="218" spans="1:93" s="81" customFormat="1" hidden="1">
      <c r="A218" s="52"/>
      <c r="B218" s="55" t="s">
        <v>4919</v>
      </c>
      <c r="C218" s="79">
        <v>51</v>
      </c>
      <c r="D218" s="19" t="s">
        <v>368</v>
      </c>
      <c r="E218" s="19" t="s">
        <v>371</v>
      </c>
      <c r="F218" s="19" t="s">
        <v>374</v>
      </c>
      <c r="G218" s="19" t="s">
        <v>377</v>
      </c>
      <c r="H218" s="19" t="s">
        <v>380</v>
      </c>
      <c r="I218" s="19" t="s">
        <v>383</v>
      </c>
      <c r="J218" s="19" t="s">
        <v>386</v>
      </c>
      <c r="K218" s="19" t="s">
        <v>389</v>
      </c>
      <c r="L218" s="19" t="s">
        <v>392</v>
      </c>
      <c r="M218" s="19" t="s">
        <v>909</v>
      </c>
      <c r="N218" s="19" t="s">
        <v>912</v>
      </c>
      <c r="O218" s="19" t="s">
        <v>915</v>
      </c>
      <c r="P218" s="19" t="s">
        <v>918</v>
      </c>
      <c r="Q218" s="19" t="s">
        <v>921</v>
      </c>
      <c r="R218" s="19" t="s">
        <v>924</v>
      </c>
      <c r="S218" s="19" t="s">
        <v>927</v>
      </c>
      <c r="T218" s="19" t="s">
        <v>930</v>
      </c>
      <c r="U218" s="19" t="s">
        <v>933</v>
      </c>
      <c r="V218" s="19" t="s">
        <v>1451</v>
      </c>
      <c r="W218" s="19" t="s">
        <v>1454</v>
      </c>
      <c r="X218" s="19" t="s">
        <v>1457</v>
      </c>
      <c r="Y218" s="19" t="s">
        <v>1460</v>
      </c>
      <c r="Z218" s="19" t="s">
        <v>1463</v>
      </c>
      <c r="AA218" s="19" t="s">
        <v>1466</v>
      </c>
      <c r="AB218" s="19" t="s">
        <v>1469</v>
      </c>
      <c r="AC218" s="19" t="s">
        <v>1472</v>
      </c>
      <c r="AD218" s="19" t="s">
        <v>1475</v>
      </c>
      <c r="AE218" s="19" t="s">
        <v>1993</v>
      </c>
      <c r="AF218" s="19" t="s">
        <v>1996</v>
      </c>
      <c r="AG218" s="19" t="s">
        <v>1999</v>
      </c>
      <c r="AH218" s="19" t="s">
        <v>2002</v>
      </c>
      <c r="AI218" s="19" t="s">
        <v>2005</v>
      </c>
      <c r="AJ218" s="19" t="s">
        <v>2008</v>
      </c>
      <c r="AK218" s="19" t="s">
        <v>2011</v>
      </c>
      <c r="AL218" s="19" t="s">
        <v>2014</v>
      </c>
      <c r="AM218" s="19" t="s">
        <v>2017</v>
      </c>
      <c r="AN218" s="19" t="s">
        <v>2507</v>
      </c>
      <c r="AO218" s="19" t="s">
        <v>2510</v>
      </c>
      <c r="AP218" s="19" t="s">
        <v>2513</v>
      </c>
      <c r="AQ218" s="19" t="s">
        <v>2543</v>
      </c>
      <c r="AR218" s="19" t="s">
        <v>2546</v>
      </c>
      <c r="AS218" s="19" t="s">
        <v>2549</v>
      </c>
      <c r="AT218" s="19" t="s">
        <v>2552</v>
      </c>
      <c r="AU218" s="19" t="s">
        <v>2555</v>
      </c>
      <c r="AV218" s="19" t="s">
        <v>2558</v>
      </c>
      <c r="AW218" s="19" t="s">
        <v>3047</v>
      </c>
      <c r="AX218" s="19" t="s">
        <v>3050</v>
      </c>
      <c r="AY218" s="19" t="s">
        <v>3053</v>
      </c>
      <c r="AZ218" s="19" t="s">
        <v>3056</v>
      </c>
      <c r="BA218" s="19" t="s">
        <v>3059</v>
      </c>
      <c r="BB218" s="19" t="s">
        <v>3062</v>
      </c>
      <c r="BC218" s="19" t="s">
        <v>3065</v>
      </c>
      <c r="BD218" s="19" t="s">
        <v>3098</v>
      </c>
      <c r="BE218" s="19" t="s">
        <v>3101</v>
      </c>
      <c r="BF218" s="19" t="s">
        <v>3590</v>
      </c>
      <c r="BG218" s="19" t="s">
        <v>3593</v>
      </c>
      <c r="BH218" s="19" t="s">
        <v>3596</v>
      </c>
      <c r="BI218" s="19" t="s">
        <v>3599</v>
      </c>
      <c r="BJ218" s="19" t="s">
        <v>3602</v>
      </c>
      <c r="BK218" s="19" t="s">
        <v>3605</v>
      </c>
      <c r="BL218" s="19" t="s">
        <v>3608</v>
      </c>
      <c r="BM218" s="19" t="s">
        <v>3611</v>
      </c>
      <c r="BN218" s="19" t="s">
        <v>3614</v>
      </c>
      <c r="BO218" s="19" t="s">
        <v>4130</v>
      </c>
      <c r="BP218" s="19" t="s">
        <v>4133</v>
      </c>
      <c r="BQ218" s="19" t="s">
        <v>4136</v>
      </c>
      <c r="BR218" s="19" t="s">
        <v>4139</v>
      </c>
      <c r="BS218" s="19" t="s">
        <v>4142</v>
      </c>
      <c r="BT218" s="19" t="s">
        <v>4145</v>
      </c>
      <c r="BU218" s="19" t="s">
        <v>4148</v>
      </c>
      <c r="BV218" s="19" t="s">
        <v>4151</v>
      </c>
      <c r="BW218" s="19" t="s">
        <v>4154</v>
      </c>
      <c r="BX218" s="19" t="s">
        <v>4673</v>
      </c>
      <c r="BY218" s="19" t="s">
        <v>4676</v>
      </c>
      <c r="BZ218" s="19" t="s">
        <v>4679</v>
      </c>
      <c r="CA218" s="19" t="s">
        <v>4682</v>
      </c>
      <c r="CB218" s="19" t="s">
        <v>4685</v>
      </c>
      <c r="CC218" s="19" t="s">
        <v>4688</v>
      </c>
      <c r="CD218" s="19" t="s">
        <v>4691</v>
      </c>
      <c r="CE218" s="19" t="s">
        <v>4694</v>
      </c>
      <c r="CF218" s="19" t="s">
        <v>4697</v>
      </c>
      <c r="CG218" s="80"/>
      <c r="CH218" s="80"/>
      <c r="CI218" s="80"/>
      <c r="CJ218" s="80"/>
      <c r="CK218" s="80"/>
      <c r="CL218" s="80"/>
      <c r="CM218" s="80"/>
      <c r="CN218" s="80"/>
      <c r="CO218" s="80"/>
    </row>
    <row r="219" spans="1:93" s="81" customFormat="1" hidden="1">
      <c r="A219" s="52"/>
      <c r="B219" s="55" t="s">
        <v>4920</v>
      </c>
      <c r="C219" s="79">
        <v>52</v>
      </c>
      <c r="D219" s="19" t="s">
        <v>395</v>
      </c>
      <c r="E219" s="19" t="s">
        <v>398</v>
      </c>
      <c r="F219" s="19" t="s">
        <v>401</v>
      </c>
      <c r="G219" s="19" t="s">
        <v>404</v>
      </c>
      <c r="H219" s="19" t="s">
        <v>407</v>
      </c>
      <c r="I219" s="19" t="s">
        <v>410</v>
      </c>
      <c r="J219" s="19" t="s">
        <v>413</v>
      </c>
      <c r="K219" s="19" t="s">
        <v>416</v>
      </c>
      <c r="L219" s="19" t="s">
        <v>419</v>
      </c>
      <c r="M219" s="19" t="s">
        <v>936</v>
      </c>
      <c r="N219" s="19" t="s">
        <v>939</v>
      </c>
      <c r="O219" s="19" t="s">
        <v>942</v>
      </c>
      <c r="P219" s="19" t="s">
        <v>945</v>
      </c>
      <c r="Q219" s="19" t="s">
        <v>948</v>
      </c>
      <c r="R219" s="19" t="s">
        <v>951</v>
      </c>
      <c r="S219" s="19" t="s">
        <v>954</v>
      </c>
      <c r="T219" s="19" t="s">
        <v>957</v>
      </c>
      <c r="U219" s="19" t="s">
        <v>960</v>
      </c>
      <c r="V219" s="19" t="s">
        <v>1478</v>
      </c>
      <c r="W219" s="19" t="s">
        <v>1481</v>
      </c>
      <c r="X219" s="19" t="s">
        <v>1484</v>
      </c>
      <c r="Y219" s="19" t="s">
        <v>1487</v>
      </c>
      <c r="Z219" s="19" t="s">
        <v>1490</v>
      </c>
      <c r="AA219" s="19" t="s">
        <v>1493</v>
      </c>
      <c r="AB219" s="19" t="s">
        <v>1496</v>
      </c>
      <c r="AC219" s="19" t="s">
        <v>1499</v>
      </c>
      <c r="AD219" s="19" t="s">
        <v>1502</v>
      </c>
      <c r="AE219" s="19" t="s">
        <v>2020</v>
      </c>
      <c r="AF219" s="19" t="s">
        <v>2023</v>
      </c>
      <c r="AG219" s="19" t="s">
        <v>2026</v>
      </c>
      <c r="AH219" s="19" t="s">
        <v>2029</v>
      </c>
      <c r="AI219" s="19" t="s">
        <v>2032</v>
      </c>
      <c r="AJ219" s="19" t="s">
        <v>2035</v>
      </c>
      <c r="AK219" s="19" t="s">
        <v>2038</v>
      </c>
      <c r="AL219" s="19" t="s">
        <v>2041</v>
      </c>
      <c r="AM219" s="19" t="s">
        <v>2044</v>
      </c>
      <c r="AN219" s="19" t="s">
        <v>2561</v>
      </c>
      <c r="AO219" s="19" t="s">
        <v>2564</v>
      </c>
      <c r="AP219" s="19" t="s">
        <v>2567</v>
      </c>
      <c r="AQ219" s="19" t="s">
        <v>2570</v>
      </c>
      <c r="AR219" s="19" t="s">
        <v>2573</v>
      </c>
      <c r="AS219" s="19" t="s">
        <v>2576</v>
      </c>
      <c r="AT219" s="19" t="s">
        <v>2579</v>
      </c>
      <c r="AU219" s="19" t="s">
        <v>2582</v>
      </c>
      <c r="AV219" s="19" t="s">
        <v>2585</v>
      </c>
      <c r="AW219" s="19" t="s">
        <v>3104</v>
      </c>
      <c r="AX219" s="19" t="s">
        <v>3107</v>
      </c>
      <c r="AY219" s="19" t="s">
        <v>3110</v>
      </c>
      <c r="AZ219" s="19" t="s">
        <v>3113</v>
      </c>
      <c r="BA219" s="19" t="s">
        <v>3116</v>
      </c>
      <c r="BB219" s="19" t="s">
        <v>3119</v>
      </c>
      <c r="BC219" s="19" t="s">
        <v>3122</v>
      </c>
      <c r="BD219" s="19" t="s">
        <v>3125</v>
      </c>
      <c r="BE219" s="19" t="s">
        <v>3128</v>
      </c>
      <c r="BF219" s="19" t="s">
        <v>3617</v>
      </c>
      <c r="BG219" s="19" t="s">
        <v>3620</v>
      </c>
      <c r="BH219" s="19" t="s">
        <v>3623</v>
      </c>
      <c r="BI219" s="19" t="s">
        <v>3653</v>
      </c>
      <c r="BJ219" s="19" t="s">
        <v>3656</v>
      </c>
      <c r="BK219" s="19" t="s">
        <v>3659</v>
      </c>
      <c r="BL219" s="19" t="s">
        <v>3662</v>
      </c>
      <c r="BM219" s="19" t="s">
        <v>3665</v>
      </c>
      <c r="BN219" s="19" t="s">
        <v>3668</v>
      </c>
      <c r="BO219" s="19" t="s">
        <v>4157</v>
      </c>
      <c r="BP219" s="19" t="s">
        <v>4160</v>
      </c>
      <c r="BQ219" s="19" t="s">
        <v>4163</v>
      </c>
      <c r="BR219" s="19" t="s">
        <v>4166</v>
      </c>
      <c r="BS219" s="19" t="s">
        <v>4169</v>
      </c>
      <c r="BT219" s="19" t="s">
        <v>4172</v>
      </c>
      <c r="BU219" s="19" t="s">
        <v>4175</v>
      </c>
      <c r="BV219" s="19" t="s">
        <v>4178</v>
      </c>
      <c r="BW219" s="19" t="s">
        <v>4211</v>
      </c>
      <c r="BX219" s="19" t="s">
        <v>4700</v>
      </c>
      <c r="BY219" s="19" t="s">
        <v>4703</v>
      </c>
      <c r="BZ219" s="19" t="s">
        <v>4706</v>
      </c>
      <c r="CA219" s="19" t="s">
        <v>4709</v>
      </c>
      <c r="CB219" s="19" t="s">
        <v>4712</v>
      </c>
      <c r="CC219" s="19" t="s">
        <v>4715</v>
      </c>
      <c r="CD219" s="19" t="s">
        <v>4718</v>
      </c>
      <c r="CE219" s="19" t="s">
        <v>4721</v>
      </c>
      <c r="CF219" s="19" t="s">
        <v>4724</v>
      </c>
      <c r="CG219" s="80"/>
      <c r="CH219" s="80"/>
      <c r="CI219" s="80"/>
      <c r="CJ219" s="80"/>
      <c r="CK219" s="80"/>
      <c r="CL219" s="80"/>
      <c r="CM219" s="80"/>
      <c r="CN219" s="80"/>
      <c r="CO219" s="80"/>
    </row>
    <row r="220" spans="1:93" hidden="1">
      <c r="A220" s="52"/>
      <c r="B220" s="55" t="s">
        <v>4921</v>
      </c>
      <c r="C220" s="65">
        <v>53</v>
      </c>
      <c r="D220" s="19" t="s">
        <v>422</v>
      </c>
      <c r="E220" s="19" t="s">
        <v>425</v>
      </c>
      <c r="F220" s="19" t="s">
        <v>428</v>
      </c>
      <c r="G220" s="19" t="s">
        <v>431</v>
      </c>
      <c r="H220" s="19" t="s">
        <v>434</v>
      </c>
      <c r="I220" s="19" t="s">
        <v>437</v>
      </c>
      <c r="J220" s="19" t="s">
        <v>440</v>
      </c>
      <c r="K220" s="19" t="s">
        <v>443</v>
      </c>
      <c r="L220" s="19" t="s">
        <v>446</v>
      </c>
      <c r="M220" s="19" t="s">
        <v>963</v>
      </c>
      <c r="N220" s="19" t="s">
        <v>966</v>
      </c>
      <c r="O220" s="19" t="s">
        <v>969</v>
      </c>
      <c r="P220" s="19" t="s">
        <v>972</v>
      </c>
      <c r="Q220" s="19" t="s">
        <v>975</v>
      </c>
      <c r="R220" s="19" t="s">
        <v>978</v>
      </c>
      <c r="S220" s="19" t="s">
        <v>981</v>
      </c>
      <c r="T220" s="19" t="s">
        <v>984</v>
      </c>
      <c r="U220" s="19" t="s">
        <v>987</v>
      </c>
      <c r="V220" s="19" t="s">
        <v>1505</v>
      </c>
      <c r="W220" s="19" t="s">
        <v>1508</v>
      </c>
      <c r="X220" s="19" t="s">
        <v>1511</v>
      </c>
      <c r="Y220" s="19" t="s">
        <v>1514</v>
      </c>
      <c r="Z220" s="19" t="s">
        <v>1517</v>
      </c>
      <c r="AA220" s="19" t="s">
        <v>1520</v>
      </c>
      <c r="AB220" s="19" t="s">
        <v>1523</v>
      </c>
      <c r="AC220" s="19" t="s">
        <v>1526</v>
      </c>
      <c r="AD220" s="19" t="s">
        <v>1529</v>
      </c>
      <c r="AE220" s="19" t="s">
        <v>2047</v>
      </c>
      <c r="AF220" s="19" t="s">
        <v>2050</v>
      </c>
      <c r="AG220" s="19" t="s">
        <v>2053</v>
      </c>
      <c r="AH220" s="19" t="s">
        <v>2056</v>
      </c>
      <c r="AI220" s="19" t="s">
        <v>2059</v>
      </c>
      <c r="AJ220" s="19" t="s">
        <v>2062</v>
      </c>
      <c r="AK220" s="19" t="s">
        <v>2065</v>
      </c>
      <c r="AL220" s="19" t="s">
        <v>2068</v>
      </c>
      <c r="AM220" s="19" t="s">
        <v>2071</v>
      </c>
      <c r="AN220" s="19" t="s">
        <v>2588</v>
      </c>
      <c r="AO220" s="19" t="s">
        <v>2591</v>
      </c>
      <c r="AP220" s="19" t="s">
        <v>2594</v>
      </c>
      <c r="AQ220" s="19" t="s">
        <v>2597</v>
      </c>
      <c r="AR220" s="19" t="s">
        <v>2600</v>
      </c>
      <c r="AS220" s="19" t="s">
        <v>2603</v>
      </c>
      <c r="AT220" s="19" t="s">
        <v>2606</v>
      </c>
      <c r="AU220" s="19" t="s">
        <v>2609</v>
      </c>
      <c r="AV220" s="19" t="s">
        <v>2612</v>
      </c>
      <c r="AW220" s="19" t="s">
        <v>3131</v>
      </c>
      <c r="AX220" s="19" t="s">
        <v>3134</v>
      </c>
      <c r="AY220" s="19" t="s">
        <v>3137</v>
      </c>
      <c r="AZ220" s="19" t="s">
        <v>3140</v>
      </c>
      <c r="BA220" s="19" t="s">
        <v>3143</v>
      </c>
      <c r="BB220" s="19" t="s">
        <v>3146</v>
      </c>
      <c r="BC220" s="19" t="s">
        <v>3149</v>
      </c>
      <c r="BD220" s="19" t="s">
        <v>3152</v>
      </c>
      <c r="BE220" s="19" t="s">
        <v>3155</v>
      </c>
      <c r="BF220" s="19" t="s">
        <v>3671</v>
      </c>
      <c r="BG220" s="19" t="s">
        <v>3674</v>
      </c>
      <c r="BH220" s="19" t="s">
        <v>3677</v>
      </c>
      <c r="BI220" s="19" t="s">
        <v>3680</v>
      </c>
      <c r="BJ220" s="19" t="s">
        <v>3683</v>
      </c>
      <c r="BK220" s="19" t="s">
        <v>3686</v>
      </c>
      <c r="BL220" s="19" t="s">
        <v>3689</v>
      </c>
      <c r="BM220" s="19" t="s">
        <v>3692</v>
      </c>
      <c r="BN220" s="19" t="s">
        <v>3695</v>
      </c>
      <c r="BO220" s="19" t="s">
        <v>4214</v>
      </c>
      <c r="BP220" s="19" t="s">
        <v>4217</v>
      </c>
      <c r="BQ220" s="19" t="s">
        <v>4220</v>
      </c>
      <c r="BR220" s="19" t="s">
        <v>4223</v>
      </c>
      <c r="BS220" s="19" t="s">
        <v>4226</v>
      </c>
      <c r="BT220" s="19" t="s">
        <v>4229</v>
      </c>
      <c r="BU220" s="19" t="s">
        <v>4232</v>
      </c>
      <c r="BV220" s="19" t="s">
        <v>4235</v>
      </c>
      <c r="BW220" s="19" t="s">
        <v>4238</v>
      </c>
      <c r="BX220" s="19" t="s">
        <v>4727</v>
      </c>
      <c r="BY220" s="19" t="s">
        <v>4730</v>
      </c>
      <c r="BZ220" s="19" t="s">
        <v>4733</v>
      </c>
      <c r="CA220" s="19" t="s">
        <v>4748</v>
      </c>
      <c r="CB220" s="19" t="s">
        <v>4751</v>
      </c>
      <c r="CC220" s="19" t="s">
        <v>4754</v>
      </c>
      <c r="CD220" s="19" t="s">
        <v>4757</v>
      </c>
      <c r="CE220" s="19" t="s">
        <v>4760</v>
      </c>
      <c r="CF220" s="19" t="s">
        <v>4763</v>
      </c>
      <c r="CG220" s="78"/>
      <c r="CH220" s="78"/>
      <c r="CI220" s="78"/>
      <c r="CJ220" s="78"/>
      <c r="CK220" s="78"/>
      <c r="CL220" s="78"/>
      <c r="CM220" s="78"/>
      <c r="CN220" s="78"/>
      <c r="CO220" s="78"/>
    </row>
    <row r="221" spans="1:93" hidden="1">
      <c r="A221" s="52"/>
      <c r="B221" s="57" t="s">
        <v>4922</v>
      </c>
      <c r="C221" s="65">
        <v>54</v>
      </c>
      <c r="D221" s="19" t="s">
        <v>449</v>
      </c>
      <c r="E221" s="19" t="s">
        <v>452</v>
      </c>
      <c r="F221" s="19" t="s">
        <v>455</v>
      </c>
      <c r="G221" s="19" t="s">
        <v>458</v>
      </c>
      <c r="H221" s="19" t="s">
        <v>461</v>
      </c>
      <c r="I221" s="19" t="s">
        <v>464</v>
      </c>
      <c r="J221" s="19" t="s">
        <v>467</v>
      </c>
      <c r="K221" s="19" t="s">
        <v>470</v>
      </c>
      <c r="L221" s="19" t="s">
        <v>473</v>
      </c>
      <c r="M221" s="19" t="s">
        <v>990</v>
      </c>
      <c r="N221" s="19" t="s">
        <v>993</v>
      </c>
      <c r="O221" s="19" t="s">
        <v>996</v>
      </c>
      <c r="P221" s="19" t="s">
        <v>999</v>
      </c>
      <c r="Q221" s="19" t="s">
        <v>1002</v>
      </c>
      <c r="R221" s="19" t="s">
        <v>1005</v>
      </c>
      <c r="S221" s="19" t="s">
        <v>1008</v>
      </c>
      <c r="T221" s="19" t="s">
        <v>1011</v>
      </c>
      <c r="U221" s="19" t="s">
        <v>1014</v>
      </c>
      <c r="V221" s="19" t="s">
        <v>1532</v>
      </c>
      <c r="W221" s="19" t="s">
        <v>1535</v>
      </c>
      <c r="X221" s="19" t="s">
        <v>1538</v>
      </c>
      <c r="Y221" s="19" t="s">
        <v>1541</v>
      </c>
      <c r="Z221" s="19" t="s">
        <v>1544</v>
      </c>
      <c r="AA221" s="19" t="s">
        <v>1547</v>
      </c>
      <c r="AB221" s="19" t="s">
        <v>1550</v>
      </c>
      <c r="AC221" s="19" t="s">
        <v>1553</v>
      </c>
      <c r="AD221" s="19" t="s">
        <v>1556</v>
      </c>
      <c r="AE221" s="19" t="s">
        <v>2074</v>
      </c>
      <c r="AF221" s="19" t="s">
        <v>2077</v>
      </c>
      <c r="AG221" s="19" t="s">
        <v>2080</v>
      </c>
      <c r="AH221" s="19" t="s">
        <v>2083</v>
      </c>
      <c r="AI221" s="19" t="s">
        <v>2086</v>
      </c>
      <c r="AJ221" s="19" t="s">
        <v>2089</v>
      </c>
      <c r="AK221" s="19" t="s">
        <v>2092</v>
      </c>
      <c r="AL221" s="19" t="s">
        <v>2095</v>
      </c>
      <c r="AM221" s="19" t="s">
        <v>2098</v>
      </c>
      <c r="AN221" s="19" t="s">
        <v>2615</v>
      </c>
      <c r="AO221" s="19" t="s">
        <v>2618</v>
      </c>
      <c r="AP221" s="19" t="s">
        <v>2621</v>
      </c>
      <c r="AQ221" s="19" t="s">
        <v>2624</v>
      </c>
      <c r="AR221" s="19" t="s">
        <v>2627</v>
      </c>
      <c r="AS221" s="19" t="s">
        <v>2630</v>
      </c>
      <c r="AT221" s="19" t="s">
        <v>2633</v>
      </c>
      <c r="AU221" s="19" t="s">
        <v>2636</v>
      </c>
      <c r="AV221" s="19" t="s">
        <v>2639</v>
      </c>
      <c r="AW221" s="19" t="s">
        <v>3158</v>
      </c>
      <c r="AX221" s="19" t="s">
        <v>3161</v>
      </c>
      <c r="AY221" s="19" t="s">
        <v>3164</v>
      </c>
      <c r="AZ221" s="19" t="s">
        <v>3167</v>
      </c>
      <c r="BA221" s="19" t="s">
        <v>3170</v>
      </c>
      <c r="BB221" s="19" t="s">
        <v>3173</v>
      </c>
      <c r="BC221" s="19" t="s">
        <v>3176</v>
      </c>
      <c r="BD221" s="19" t="s">
        <v>3179</v>
      </c>
      <c r="BE221" s="19" t="s">
        <v>3182</v>
      </c>
      <c r="BF221" s="19" t="s">
        <v>3698</v>
      </c>
      <c r="BG221" s="19" t="s">
        <v>3701</v>
      </c>
      <c r="BH221" s="19" t="s">
        <v>3704</v>
      </c>
      <c r="BI221" s="19" t="s">
        <v>3707</v>
      </c>
      <c r="BJ221" s="19" t="s">
        <v>3710</v>
      </c>
      <c r="BK221" s="19" t="s">
        <v>3713</v>
      </c>
      <c r="BL221" s="19" t="s">
        <v>3716</v>
      </c>
      <c r="BM221" s="19" t="s">
        <v>3719</v>
      </c>
      <c r="BN221" s="19" t="s">
        <v>3722</v>
      </c>
      <c r="BO221" s="19" t="s">
        <v>4241</v>
      </c>
      <c r="BP221" s="19" t="s">
        <v>4244</v>
      </c>
      <c r="BQ221" s="19" t="s">
        <v>4247</v>
      </c>
      <c r="BR221" s="19" t="s">
        <v>4250</v>
      </c>
      <c r="BS221" s="19" t="s">
        <v>4253</v>
      </c>
      <c r="BT221" s="19" t="s">
        <v>4256</v>
      </c>
      <c r="BU221" s="19" t="s">
        <v>4259</v>
      </c>
      <c r="BV221" s="19" t="s">
        <v>4262</v>
      </c>
      <c r="BW221" s="19" t="s">
        <v>4265</v>
      </c>
      <c r="BX221" s="19" t="s">
        <v>4766</v>
      </c>
      <c r="BY221" s="19" t="s">
        <v>4769</v>
      </c>
      <c r="BZ221" s="19" t="s">
        <v>4772</v>
      </c>
      <c r="CA221" s="19" t="s">
        <v>4775</v>
      </c>
      <c r="CB221" s="19" t="s">
        <v>4778</v>
      </c>
      <c r="CC221" s="19" t="s">
        <v>4781</v>
      </c>
      <c r="CD221" s="19" t="s">
        <v>4784</v>
      </c>
      <c r="CE221" s="19" t="s">
        <v>4787</v>
      </c>
      <c r="CF221" s="19" t="s">
        <v>4790</v>
      </c>
      <c r="CG221" s="78"/>
      <c r="CH221" s="78"/>
      <c r="CI221" s="78"/>
      <c r="CJ221" s="78"/>
      <c r="CK221" s="78"/>
      <c r="CL221" s="78"/>
      <c r="CM221" s="78"/>
      <c r="CN221" s="78"/>
      <c r="CO221" s="78"/>
    </row>
    <row r="222" spans="1:93" s="81" customFormat="1" hidden="1">
      <c r="A222" s="52"/>
      <c r="B222" s="55" t="s">
        <v>4923</v>
      </c>
      <c r="C222" s="79">
        <v>55</v>
      </c>
      <c r="D222" s="19" t="s">
        <v>476</v>
      </c>
      <c r="E222" s="19" t="s">
        <v>479</v>
      </c>
      <c r="F222" s="19" t="s">
        <v>482</v>
      </c>
      <c r="G222" s="19" t="s">
        <v>485</v>
      </c>
      <c r="H222" s="19" t="s">
        <v>488</v>
      </c>
      <c r="I222" s="19" t="s">
        <v>491</v>
      </c>
      <c r="J222" s="19" t="s">
        <v>494</v>
      </c>
      <c r="K222" s="19" t="s">
        <v>497</v>
      </c>
      <c r="L222" s="19" t="s">
        <v>500</v>
      </c>
      <c r="M222" s="19" t="s">
        <v>1017</v>
      </c>
      <c r="N222" s="19" t="s">
        <v>1020</v>
      </c>
      <c r="O222" s="19" t="s">
        <v>1023</v>
      </c>
      <c r="P222" s="19" t="s">
        <v>1026</v>
      </c>
      <c r="Q222" s="19" t="s">
        <v>1029</v>
      </c>
      <c r="R222" s="19" t="s">
        <v>1032</v>
      </c>
      <c r="S222" s="19" t="s">
        <v>1035</v>
      </c>
      <c r="T222" s="19" t="s">
        <v>1038</v>
      </c>
      <c r="U222" s="19" t="s">
        <v>1041</v>
      </c>
      <c r="V222" s="19" t="s">
        <v>1559</v>
      </c>
      <c r="W222" s="19" t="s">
        <v>1562</v>
      </c>
      <c r="X222" s="19" t="s">
        <v>1565</v>
      </c>
      <c r="Y222" s="19" t="s">
        <v>1568</v>
      </c>
      <c r="Z222" s="19" t="s">
        <v>1571</v>
      </c>
      <c r="AA222" s="19" t="s">
        <v>1574</v>
      </c>
      <c r="AB222" s="19" t="s">
        <v>1577</v>
      </c>
      <c r="AC222" s="19" t="s">
        <v>1580</v>
      </c>
      <c r="AD222" s="19" t="s">
        <v>1583</v>
      </c>
      <c r="AE222" s="19" t="s">
        <v>2101</v>
      </c>
      <c r="AF222" s="19" t="s">
        <v>2104</v>
      </c>
      <c r="AG222" s="19" t="s">
        <v>2107</v>
      </c>
      <c r="AH222" s="19" t="s">
        <v>2110</v>
      </c>
      <c r="AI222" s="19" t="s">
        <v>2113</v>
      </c>
      <c r="AJ222" s="19" t="s">
        <v>2116</v>
      </c>
      <c r="AK222" s="19" t="s">
        <v>2119</v>
      </c>
      <c r="AL222" s="19" t="s">
        <v>2122</v>
      </c>
      <c r="AM222" s="19" t="s">
        <v>2125</v>
      </c>
      <c r="AN222" s="19" t="s">
        <v>2642</v>
      </c>
      <c r="AO222" s="19" t="s">
        <v>2645</v>
      </c>
      <c r="AP222" s="19" t="s">
        <v>2648</v>
      </c>
      <c r="AQ222" s="19" t="s">
        <v>2651</v>
      </c>
      <c r="AR222" s="19" t="s">
        <v>2654</v>
      </c>
      <c r="AS222" s="19" t="s">
        <v>2657</v>
      </c>
      <c r="AT222" s="19" t="s">
        <v>2660</v>
      </c>
      <c r="AU222" s="19" t="s">
        <v>2663</v>
      </c>
      <c r="AV222" s="19" t="s">
        <v>2666</v>
      </c>
      <c r="AW222" s="19" t="s">
        <v>3185</v>
      </c>
      <c r="AX222" s="19" t="s">
        <v>3188</v>
      </c>
      <c r="AY222" s="19" t="s">
        <v>3191</v>
      </c>
      <c r="AZ222" s="19" t="s">
        <v>3194</v>
      </c>
      <c r="BA222" s="19" t="s">
        <v>3197</v>
      </c>
      <c r="BB222" s="19" t="s">
        <v>3200</v>
      </c>
      <c r="BC222" s="19" t="s">
        <v>3203</v>
      </c>
      <c r="BD222" s="19" t="s">
        <v>3206</v>
      </c>
      <c r="BE222" s="19" t="s">
        <v>3209</v>
      </c>
      <c r="BF222" s="19" t="s">
        <v>3725</v>
      </c>
      <c r="BG222" s="19" t="s">
        <v>3728</v>
      </c>
      <c r="BH222" s="19" t="s">
        <v>3731</v>
      </c>
      <c r="BI222" s="19" t="s">
        <v>3734</v>
      </c>
      <c r="BJ222" s="19" t="s">
        <v>3737</v>
      </c>
      <c r="BK222" s="19" t="s">
        <v>3740</v>
      </c>
      <c r="BL222" s="19" t="s">
        <v>3743</v>
      </c>
      <c r="BM222" s="19" t="s">
        <v>3746</v>
      </c>
      <c r="BN222" s="19" t="s">
        <v>3749</v>
      </c>
      <c r="BO222" s="19" t="s">
        <v>4268</v>
      </c>
      <c r="BP222" s="19" t="s">
        <v>4271</v>
      </c>
      <c r="BQ222" s="19" t="s">
        <v>4274</v>
      </c>
      <c r="BR222" s="19" t="s">
        <v>4277</v>
      </c>
      <c r="BS222" s="19" t="s">
        <v>4280</v>
      </c>
      <c r="BT222" s="19" t="s">
        <v>4283</v>
      </c>
      <c r="BU222" s="19" t="s">
        <v>4286</v>
      </c>
      <c r="BV222" s="19" t="s">
        <v>4289</v>
      </c>
      <c r="BW222" s="19" t="s">
        <v>4292</v>
      </c>
      <c r="BX222" s="19" t="s">
        <v>4793</v>
      </c>
      <c r="BY222" s="19" t="s">
        <v>4796</v>
      </c>
      <c r="BZ222" s="19" t="s">
        <v>4799</v>
      </c>
      <c r="CA222" s="19" t="s">
        <v>4802</v>
      </c>
      <c r="CB222" s="19" t="s">
        <v>4805</v>
      </c>
      <c r="CC222" s="19" t="s">
        <v>4808</v>
      </c>
      <c r="CD222" s="19" t="s">
        <v>4811</v>
      </c>
      <c r="CE222" s="19" t="s">
        <v>4814</v>
      </c>
      <c r="CF222" s="19" t="s">
        <v>4817</v>
      </c>
      <c r="CG222" s="80"/>
      <c r="CH222" s="80"/>
      <c r="CI222" s="80"/>
      <c r="CJ222" s="80"/>
      <c r="CK222" s="80"/>
      <c r="CL222" s="80"/>
      <c r="CM222" s="80"/>
      <c r="CN222" s="80"/>
      <c r="CO222" s="80"/>
    </row>
    <row r="223" spans="1:93" hidden="1">
      <c r="A223" s="52"/>
      <c r="B223" s="55" t="s">
        <v>4924</v>
      </c>
      <c r="C223" s="65">
        <v>56</v>
      </c>
      <c r="D223" s="19" t="s">
        <v>503</v>
      </c>
      <c r="E223" s="19" t="s">
        <v>506</v>
      </c>
      <c r="F223" s="19" t="s">
        <v>509</v>
      </c>
      <c r="G223" s="19" t="s">
        <v>512</v>
      </c>
      <c r="H223" s="19" t="s">
        <v>515</v>
      </c>
      <c r="I223" s="19" t="s">
        <v>518</v>
      </c>
      <c r="J223" s="19" t="s">
        <v>521</v>
      </c>
      <c r="K223" s="19" t="s">
        <v>524</v>
      </c>
      <c r="L223" s="19" t="s">
        <v>527</v>
      </c>
      <c r="M223" s="19" t="s">
        <v>1044</v>
      </c>
      <c r="N223" s="19" t="s">
        <v>1047</v>
      </c>
      <c r="O223" s="19" t="s">
        <v>1050</v>
      </c>
      <c r="P223" s="19" t="s">
        <v>1053</v>
      </c>
      <c r="Q223" s="19" t="s">
        <v>1056</v>
      </c>
      <c r="R223" s="19" t="s">
        <v>1059</v>
      </c>
      <c r="S223" s="19" t="s">
        <v>1062</v>
      </c>
      <c r="T223" s="19" t="s">
        <v>1065</v>
      </c>
      <c r="U223" s="19" t="s">
        <v>1068</v>
      </c>
      <c r="V223" s="19" t="s">
        <v>1586</v>
      </c>
      <c r="W223" s="19" t="s">
        <v>1589</v>
      </c>
      <c r="X223" s="19" t="s">
        <v>1592</v>
      </c>
      <c r="Y223" s="19" t="s">
        <v>1595</v>
      </c>
      <c r="Z223" s="19" t="s">
        <v>1598</v>
      </c>
      <c r="AA223" s="19" t="s">
        <v>1601</v>
      </c>
      <c r="AB223" s="19" t="s">
        <v>1604</v>
      </c>
      <c r="AC223" s="19" t="s">
        <v>1607</v>
      </c>
      <c r="AD223" s="19" t="s">
        <v>1610</v>
      </c>
      <c r="AE223" s="19" t="s">
        <v>2128</v>
      </c>
      <c r="AF223" s="19" t="s">
        <v>2131</v>
      </c>
      <c r="AG223" s="19" t="s">
        <v>2134</v>
      </c>
      <c r="AH223" s="19" t="s">
        <v>2137</v>
      </c>
      <c r="AI223" s="19" t="s">
        <v>2140</v>
      </c>
      <c r="AJ223" s="19" t="s">
        <v>2143</v>
      </c>
      <c r="AK223" s="19" t="s">
        <v>2146</v>
      </c>
      <c r="AL223" s="19" t="s">
        <v>2149</v>
      </c>
      <c r="AM223" s="19" t="s">
        <v>2152</v>
      </c>
      <c r="AN223" s="19" t="s">
        <v>2669</v>
      </c>
      <c r="AO223" s="19" t="s">
        <v>2672</v>
      </c>
      <c r="AP223" s="19" t="s">
        <v>2675</v>
      </c>
      <c r="AQ223" s="19" t="s">
        <v>2678</v>
      </c>
      <c r="AR223" s="19" t="s">
        <v>2681</v>
      </c>
      <c r="AS223" s="19" t="s">
        <v>2684</v>
      </c>
      <c r="AT223" s="19" t="s">
        <v>2687</v>
      </c>
      <c r="AU223" s="19" t="s">
        <v>2690</v>
      </c>
      <c r="AV223" s="19" t="s">
        <v>2693</v>
      </c>
      <c r="AW223" s="19" t="s">
        <v>3212</v>
      </c>
      <c r="AX223" s="19" t="s">
        <v>3215</v>
      </c>
      <c r="AY223" s="19" t="s">
        <v>3218</v>
      </c>
      <c r="AZ223" s="19" t="s">
        <v>3221</v>
      </c>
      <c r="BA223" s="19" t="s">
        <v>3224</v>
      </c>
      <c r="BB223" s="19" t="s">
        <v>3227</v>
      </c>
      <c r="BC223" s="19" t="s">
        <v>3230</v>
      </c>
      <c r="BD223" s="19" t="s">
        <v>3233</v>
      </c>
      <c r="BE223" s="19" t="s">
        <v>3236</v>
      </c>
      <c r="BF223" s="19" t="s">
        <v>3752</v>
      </c>
      <c r="BG223" s="19" t="s">
        <v>3755</v>
      </c>
      <c r="BH223" s="19" t="s">
        <v>3758</v>
      </c>
      <c r="BI223" s="19" t="s">
        <v>3761</v>
      </c>
      <c r="BJ223" s="19" t="s">
        <v>3764</v>
      </c>
      <c r="BK223" s="19" t="s">
        <v>3767</v>
      </c>
      <c r="BL223" s="19" t="s">
        <v>3770</v>
      </c>
      <c r="BM223" s="19" t="s">
        <v>3773</v>
      </c>
      <c r="BN223" s="19" t="s">
        <v>3776</v>
      </c>
      <c r="BO223" s="19" t="s">
        <v>4295</v>
      </c>
      <c r="BP223" s="19" t="s">
        <v>4298</v>
      </c>
      <c r="BQ223" s="19" t="s">
        <v>4301</v>
      </c>
      <c r="BR223" s="19" t="s">
        <v>4304</v>
      </c>
      <c r="BS223" s="19" t="s">
        <v>4307</v>
      </c>
      <c r="BT223" s="19" t="s">
        <v>4310</v>
      </c>
      <c r="BU223" s="19" t="s">
        <v>4313</v>
      </c>
      <c r="BV223" s="19" t="s">
        <v>4316</v>
      </c>
      <c r="BW223" s="19" t="s">
        <v>4319</v>
      </c>
      <c r="BX223" s="19" t="s">
        <v>4820</v>
      </c>
      <c r="BY223" s="19" t="s">
        <v>4823</v>
      </c>
      <c r="BZ223" s="19" t="s">
        <v>4826</v>
      </c>
      <c r="CA223" s="19" t="s">
        <v>4829</v>
      </c>
      <c r="CB223" s="19" t="s">
        <v>4832</v>
      </c>
      <c r="CC223" s="19" t="s">
        <v>4835</v>
      </c>
      <c r="CD223" s="19" t="s">
        <v>4838</v>
      </c>
      <c r="CE223" s="19" t="s">
        <v>4841</v>
      </c>
      <c r="CF223" s="19" t="s">
        <v>4844</v>
      </c>
      <c r="CG223" s="78"/>
      <c r="CH223" s="78"/>
      <c r="CI223" s="78"/>
      <c r="CJ223" s="78"/>
      <c r="CK223" s="78"/>
      <c r="CL223" s="78"/>
      <c r="CM223" s="78"/>
      <c r="CN223" s="78"/>
      <c r="CO223" s="78"/>
    </row>
    <row r="224" spans="1:93" hidden="1">
      <c r="A224" s="52"/>
      <c r="B224" s="52" t="s">
        <v>4925</v>
      </c>
      <c r="C224" s="65">
        <v>57</v>
      </c>
      <c r="D224" s="19" t="s">
        <v>530</v>
      </c>
      <c r="E224" s="19" t="s">
        <v>533</v>
      </c>
      <c r="F224" s="19" t="s">
        <v>536</v>
      </c>
      <c r="G224" s="19" t="s">
        <v>539</v>
      </c>
      <c r="H224" s="19" t="s">
        <v>542</v>
      </c>
      <c r="I224" s="19" t="s">
        <v>545</v>
      </c>
      <c r="J224" s="19" t="s">
        <v>548</v>
      </c>
      <c r="K224" s="19" t="s">
        <v>551</v>
      </c>
      <c r="L224" s="19" t="s">
        <v>554</v>
      </c>
      <c r="M224" s="19" t="s">
        <v>1071</v>
      </c>
      <c r="N224" s="19" t="s">
        <v>1074</v>
      </c>
      <c r="O224" s="19" t="s">
        <v>1077</v>
      </c>
      <c r="P224" s="19" t="s">
        <v>1080</v>
      </c>
      <c r="Q224" s="19" t="s">
        <v>1083</v>
      </c>
      <c r="R224" s="19" t="s">
        <v>1086</v>
      </c>
      <c r="S224" s="19" t="s">
        <v>1089</v>
      </c>
      <c r="T224" s="19" t="s">
        <v>1092</v>
      </c>
      <c r="U224" s="19" t="s">
        <v>1095</v>
      </c>
      <c r="V224" s="19" t="s">
        <v>1613</v>
      </c>
      <c r="W224" s="19" t="s">
        <v>1616</v>
      </c>
      <c r="X224" s="19" t="s">
        <v>1619</v>
      </c>
      <c r="Y224" s="19" t="s">
        <v>1622</v>
      </c>
      <c r="Z224" s="19" t="s">
        <v>1625</v>
      </c>
      <c r="AA224" s="19" t="s">
        <v>1628</v>
      </c>
      <c r="AB224" s="19" t="s">
        <v>1631</v>
      </c>
      <c r="AC224" s="19" t="s">
        <v>1634</v>
      </c>
      <c r="AD224" s="19" t="s">
        <v>1637</v>
      </c>
      <c r="AE224" s="19" t="s">
        <v>2155</v>
      </c>
      <c r="AF224" s="19" t="s">
        <v>2158</v>
      </c>
      <c r="AG224" s="19" t="s">
        <v>2161</v>
      </c>
      <c r="AH224" s="19" t="s">
        <v>2164</v>
      </c>
      <c r="AI224" s="19" t="s">
        <v>2167</v>
      </c>
      <c r="AJ224" s="19" t="s">
        <v>2170</v>
      </c>
      <c r="AK224" s="19" t="s">
        <v>2173</v>
      </c>
      <c r="AL224" s="19" t="s">
        <v>2176</v>
      </c>
      <c r="AM224" s="19" t="s">
        <v>2179</v>
      </c>
      <c r="AN224" s="19" t="s">
        <v>2696</v>
      </c>
      <c r="AO224" s="19" t="s">
        <v>2699</v>
      </c>
      <c r="AP224" s="19" t="s">
        <v>2702</v>
      </c>
      <c r="AQ224" s="19" t="s">
        <v>2705</v>
      </c>
      <c r="AR224" s="19" t="s">
        <v>2708</v>
      </c>
      <c r="AS224" s="19" t="s">
        <v>2711</v>
      </c>
      <c r="AT224" s="19" t="s">
        <v>2714</v>
      </c>
      <c r="AU224" s="19" t="s">
        <v>2717</v>
      </c>
      <c r="AV224" s="19" t="s">
        <v>2720</v>
      </c>
      <c r="AW224" s="19" t="s">
        <v>3239</v>
      </c>
      <c r="AX224" s="19" t="s">
        <v>3242</v>
      </c>
      <c r="AY224" s="19" t="s">
        <v>3245</v>
      </c>
      <c r="AZ224" s="19" t="s">
        <v>3248</v>
      </c>
      <c r="BA224" s="19" t="s">
        <v>3251</v>
      </c>
      <c r="BB224" s="19" t="s">
        <v>3254</v>
      </c>
      <c r="BC224" s="19" t="s">
        <v>3257</v>
      </c>
      <c r="BD224" s="19" t="s">
        <v>3260</v>
      </c>
      <c r="BE224" s="19" t="s">
        <v>3263</v>
      </c>
      <c r="BF224" s="19" t="s">
        <v>3779</v>
      </c>
      <c r="BG224" s="19" t="s">
        <v>3782</v>
      </c>
      <c r="BH224" s="19" t="s">
        <v>3785</v>
      </c>
      <c r="BI224" s="19" t="s">
        <v>3788</v>
      </c>
      <c r="BJ224" s="19" t="s">
        <v>3791</v>
      </c>
      <c r="BK224" s="19" t="s">
        <v>3794</v>
      </c>
      <c r="BL224" s="19" t="s">
        <v>3797</v>
      </c>
      <c r="BM224" s="19" t="s">
        <v>3800</v>
      </c>
      <c r="BN224" s="19" t="s">
        <v>3803</v>
      </c>
      <c r="BO224" s="19" t="s">
        <v>4322</v>
      </c>
      <c r="BP224" s="19" t="s">
        <v>4325</v>
      </c>
      <c r="BQ224" s="19" t="s">
        <v>4328</v>
      </c>
      <c r="BR224" s="19" t="s">
        <v>4331</v>
      </c>
      <c r="BS224" s="19" t="s">
        <v>4334</v>
      </c>
      <c r="BT224" s="19" t="s">
        <v>4337</v>
      </c>
      <c r="BU224" s="19" t="s">
        <v>4340</v>
      </c>
      <c r="BV224" s="19" t="s">
        <v>4343</v>
      </c>
      <c r="BW224" s="19" t="s">
        <v>4346</v>
      </c>
      <c r="BX224" s="19" t="s">
        <v>4847</v>
      </c>
      <c r="BY224" s="19" t="s">
        <v>4850</v>
      </c>
      <c r="BZ224" s="19" t="s">
        <v>4853</v>
      </c>
      <c r="CA224" s="19" t="s">
        <v>4856</v>
      </c>
      <c r="CB224" s="19" t="s">
        <v>4859</v>
      </c>
      <c r="CC224" s="19" t="s">
        <v>4862</v>
      </c>
      <c r="CD224" s="19" t="s">
        <v>4865</v>
      </c>
      <c r="CE224" s="19" t="s">
        <v>4868</v>
      </c>
      <c r="CF224" s="19" t="s">
        <v>4871</v>
      </c>
      <c r="CG224" s="78"/>
      <c r="CH224" s="78"/>
      <c r="CI224" s="78"/>
      <c r="CJ224" s="78"/>
      <c r="CK224" s="78"/>
      <c r="CL224" s="78"/>
      <c r="CM224" s="78"/>
      <c r="CN224" s="78"/>
      <c r="CO224" s="78"/>
    </row>
    <row r="225" spans="1:93" hidden="1">
      <c r="A225" s="58" t="s">
        <v>4926</v>
      </c>
      <c r="B225" s="59"/>
      <c r="C225" s="65">
        <v>58</v>
      </c>
      <c r="D225" s="19" t="s">
        <v>44</v>
      </c>
      <c r="E225" s="19" t="s">
        <v>47</v>
      </c>
      <c r="F225" s="19" t="s">
        <v>50</v>
      </c>
      <c r="G225" s="19" t="s">
        <v>53</v>
      </c>
      <c r="H225" s="19" t="s">
        <v>56</v>
      </c>
      <c r="I225" s="19" t="s">
        <v>59</v>
      </c>
      <c r="J225" s="19" t="s">
        <v>62</v>
      </c>
      <c r="K225" s="19" t="s">
        <v>65</v>
      </c>
      <c r="L225" s="19" t="s">
        <v>68</v>
      </c>
      <c r="M225" s="19" t="s">
        <v>557</v>
      </c>
      <c r="N225" s="19" t="s">
        <v>560</v>
      </c>
      <c r="O225" s="19" t="s">
        <v>563</v>
      </c>
      <c r="P225" s="19" t="s">
        <v>566</v>
      </c>
      <c r="Q225" s="19" t="s">
        <v>596</v>
      </c>
      <c r="R225" s="19" t="s">
        <v>599</v>
      </c>
      <c r="S225" s="19" t="s">
        <v>602</v>
      </c>
      <c r="T225" s="19" t="s">
        <v>605</v>
      </c>
      <c r="U225" s="19" t="s">
        <v>608</v>
      </c>
      <c r="V225" s="19" t="s">
        <v>1098</v>
      </c>
      <c r="W225" s="19" t="s">
        <v>1101</v>
      </c>
      <c r="X225" s="19" t="s">
        <v>1104</v>
      </c>
      <c r="Y225" s="19" t="s">
        <v>1107</v>
      </c>
      <c r="Z225" s="19" t="s">
        <v>1110</v>
      </c>
      <c r="AA225" s="19" t="s">
        <v>1113</v>
      </c>
      <c r="AB225" s="19" t="s">
        <v>1116</v>
      </c>
      <c r="AC225" s="19" t="s">
        <v>1119</v>
      </c>
      <c r="AD225" s="19" t="s">
        <v>1122</v>
      </c>
      <c r="AE225" s="19" t="s">
        <v>1640</v>
      </c>
      <c r="AF225" s="19" t="s">
        <v>1643</v>
      </c>
      <c r="AG225" s="19" t="s">
        <v>1646</v>
      </c>
      <c r="AH225" s="19" t="s">
        <v>1649</v>
      </c>
      <c r="AI225" s="19" t="s">
        <v>1652</v>
      </c>
      <c r="AJ225" s="19" t="s">
        <v>1655</v>
      </c>
      <c r="AK225" s="19" t="s">
        <v>1658</v>
      </c>
      <c r="AL225" s="19" t="s">
        <v>1661</v>
      </c>
      <c r="AM225" s="19" t="s">
        <v>1664</v>
      </c>
      <c r="AN225" s="19" t="s">
        <v>2182</v>
      </c>
      <c r="AO225" s="19" t="s">
        <v>2185</v>
      </c>
      <c r="AP225" s="19" t="s">
        <v>2188</v>
      </c>
      <c r="AQ225" s="19" t="s">
        <v>2191</v>
      </c>
      <c r="AR225" s="19" t="s">
        <v>2194</v>
      </c>
      <c r="AS225" s="19" t="s">
        <v>2197</v>
      </c>
      <c r="AT225" s="19" t="s">
        <v>2200</v>
      </c>
      <c r="AU225" s="19" t="s">
        <v>2203</v>
      </c>
      <c r="AV225" s="19" t="s">
        <v>2206</v>
      </c>
      <c r="AW225" s="19" t="s">
        <v>2723</v>
      </c>
      <c r="AX225" s="19" t="s">
        <v>2726</v>
      </c>
      <c r="AY225" s="19" t="s">
        <v>2729</v>
      </c>
      <c r="AZ225" s="19" t="s">
        <v>2732</v>
      </c>
      <c r="BA225" s="19" t="s">
        <v>2735</v>
      </c>
      <c r="BB225" s="19" t="s">
        <v>2738</v>
      </c>
      <c r="BC225" s="19" t="s">
        <v>2741</v>
      </c>
      <c r="BD225" s="19" t="s">
        <v>2744</v>
      </c>
      <c r="BE225" s="19" t="s">
        <v>2747</v>
      </c>
      <c r="BF225" s="19" t="s">
        <v>3266</v>
      </c>
      <c r="BG225" s="19" t="s">
        <v>3269</v>
      </c>
      <c r="BH225" s="19" t="s">
        <v>3272</v>
      </c>
      <c r="BI225" s="19" t="s">
        <v>3275</v>
      </c>
      <c r="BJ225" s="19" t="s">
        <v>3278</v>
      </c>
      <c r="BK225" s="19" t="s">
        <v>3281</v>
      </c>
      <c r="BL225" s="19" t="s">
        <v>3284</v>
      </c>
      <c r="BM225" s="19" t="s">
        <v>3287</v>
      </c>
      <c r="BN225" s="19" t="s">
        <v>3290</v>
      </c>
      <c r="BO225" s="19" t="s">
        <v>3806</v>
      </c>
      <c r="BP225" s="19" t="s">
        <v>3809</v>
      </c>
      <c r="BQ225" s="19" t="s">
        <v>3812</v>
      </c>
      <c r="BR225" s="19" t="s">
        <v>3815</v>
      </c>
      <c r="BS225" s="19" t="s">
        <v>3818</v>
      </c>
      <c r="BT225" s="19" t="s">
        <v>3821</v>
      </c>
      <c r="BU225" s="19" t="s">
        <v>3824</v>
      </c>
      <c r="BV225" s="19" t="s">
        <v>3827</v>
      </c>
      <c r="BW225" s="19" t="s">
        <v>3830</v>
      </c>
      <c r="BX225" s="19" t="s">
        <v>4349</v>
      </c>
      <c r="BY225" s="19" t="s">
        <v>4352</v>
      </c>
      <c r="BZ225" s="19" t="s">
        <v>4355</v>
      </c>
      <c r="CA225" s="19" t="s">
        <v>4358</v>
      </c>
      <c r="CB225" s="19" t="s">
        <v>4361</v>
      </c>
      <c r="CC225" s="19" t="s">
        <v>4364</v>
      </c>
      <c r="CD225" s="19" t="s">
        <v>4367</v>
      </c>
      <c r="CE225" s="19" t="s">
        <v>4370</v>
      </c>
      <c r="CF225" s="19" t="s">
        <v>4373</v>
      </c>
      <c r="CG225" s="78"/>
      <c r="CH225" s="78"/>
      <c r="CI225" s="78"/>
      <c r="CJ225" s="78"/>
      <c r="CK225" s="78"/>
      <c r="CL225" s="78"/>
      <c r="CM225" s="78"/>
      <c r="CN225" s="78"/>
      <c r="CO225" s="78"/>
    </row>
    <row r="226" spans="1:93" hidden="1">
      <c r="A226" s="82"/>
      <c r="B226" s="83"/>
      <c r="C226" s="83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8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0"/>
      <c r="BY226" s="80"/>
      <c r="BZ226" s="80"/>
      <c r="CA226" s="80"/>
      <c r="CB226" s="80"/>
      <c r="CC226" s="80"/>
      <c r="CD226" s="80"/>
      <c r="CE226" s="80"/>
      <c r="CF226" s="80"/>
    </row>
    <row r="227" spans="1:93" ht="15" hidden="1" customHeight="1">
      <c r="D227" s="19"/>
      <c r="E227" s="19"/>
      <c r="F227" s="84"/>
      <c r="G227" s="19"/>
      <c r="H227" s="19"/>
      <c r="I227" s="84"/>
      <c r="J227" s="19"/>
      <c r="K227" s="19"/>
      <c r="L227" s="19"/>
      <c r="M227" s="19"/>
      <c r="N227" s="84"/>
      <c r="O227" s="19"/>
      <c r="P227" s="19"/>
      <c r="Q227" s="84"/>
      <c r="R227" s="19"/>
      <c r="S227" s="19"/>
      <c r="T227" s="19"/>
      <c r="U227" s="19"/>
      <c r="V227" s="84"/>
      <c r="W227" s="19"/>
      <c r="X227" s="19"/>
      <c r="Y227" s="84"/>
      <c r="Z227" s="19"/>
      <c r="AA227" s="19"/>
      <c r="AB227" s="19"/>
      <c r="AC227" s="19"/>
      <c r="AD227" s="84"/>
      <c r="AE227" s="19"/>
      <c r="AF227" s="19"/>
      <c r="AG227" s="84"/>
      <c r="AH227" s="19"/>
      <c r="AI227" s="19"/>
      <c r="AJ227" s="19"/>
      <c r="AK227" s="19"/>
      <c r="AL227" s="84"/>
      <c r="AM227" s="19"/>
      <c r="AN227" s="19"/>
      <c r="AO227" s="84"/>
      <c r="AP227" s="19"/>
      <c r="AQ227" s="19"/>
      <c r="AR227" s="19"/>
      <c r="AS227" s="19"/>
      <c r="AT227" s="84"/>
      <c r="AU227" s="19"/>
      <c r="AV227" s="19"/>
      <c r="AW227" s="84"/>
      <c r="AX227" s="19"/>
      <c r="AY227" s="19"/>
      <c r="AZ227" s="19"/>
      <c r="BA227" s="19"/>
      <c r="BB227" s="84"/>
      <c r="BC227" s="19"/>
      <c r="BD227" s="19"/>
      <c r="BE227" s="84"/>
      <c r="BF227" s="19"/>
      <c r="BG227" s="19"/>
      <c r="BH227" s="19"/>
      <c r="BI227" s="19"/>
      <c r="BJ227" s="84"/>
      <c r="BK227" s="19"/>
      <c r="BL227" s="19"/>
      <c r="BM227" s="84"/>
      <c r="BN227" s="19"/>
      <c r="BO227" s="19"/>
      <c r="BP227" s="19"/>
      <c r="BQ227" s="19"/>
      <c r="BR227" s="84"/>
      <c r="BS227" s="19"/>
      <c r="BT227" s="19"/>
      <c r="BU227" s="84"/>
      <c r="BV227" s="19"/>
      <c r="BW227" s="19"/>
      <c r="BX227" s="78"/>
      <c r="BY227" s="78"/>
      <c r="BZ227" s="78"/>
      <c r="CA227" s="78"/>
      <c r="CB227" s="78"/>
      <c r="CC227" s="78"/>
      <c r="CD227" s="78"/>
      <c r="CE227" s="78"/>
      <c r="CF227" s="78"/>
    </row>
    <row r="228" spans="1:93" ht="15" hidden="1" customHeight="1">
      <c r="D228" s="19"/>
      <c r="E228" s="19"/>
      <c r="F228" s="84"/>
      <c r="G228" s="19"/>
      <c r="H228" s="19"/>
      <c r="I228" s="84"/>
      <c r="J228" s="19"/>
      <c r="K228" s="19"/>
      <c r="L228" s="19"/>
      <c r="M228" s="19"/>
      <c r="N228" s="84"/>
      <c r="O228" s="19"/>
      <c r="P228" s="19"/>
      <c r="Q228" s="84"/>
      <c r="R228" s="19"/>
      <c r="S228" s="19"/>
      <c r="T228" s="19"/>
      <c r="U228" s="19"/>
      <c r="V228" s="84"/>
      <c r="W228" s="19"/>
      <c r="X228" s="19"/>
      <c r="Y228" s="84"/>
      <c r="Z228" s="19"/>
      <c r="AA228" s="19"/>
      <c r="AB228" s="19"/>
      <c r="AC228" s="19"/>
      <c r="AD228" s="84"/>
      <c r="AE228" s="19"/>
      <c r="AF228" s="19"/>
      <c r="AG228" s="84"/>
      <c r="AH228" s="19"/>
      <c r="AI228" s="19"/>
      <c r="AJ228" s="19"/>
      <c r="AK228" s="19"/>
      <c r="AL228" s="84"/>
      <c r="AM228" s="19"/>
      <c r="AN228" s="19"/>
      <c r="AO228" s="84"/>
      <c r="AP228" s="19"/>
      <c r="AQ228" s="19"/>
      <c r="AR228" s="19"/>
      <c r="AS228" s="19"/>
      <c r="AT228" s="84"/>
      <c r="AU228" s="19"/>
      <c r="AV228" s="19"/>
      <c r="AW228" s="84"/>
      <c r="AX228" s="19"/>
      <c r="AY228" s="19"/>
      <c r="AZ228" s="19"/>
      <c r="BA228" s="19"/>
      <c r="BB228" s="84"/>
      <c r="BC228" s="19"/>
      <c r="BD228" s="19"/>
      <c r="BE228" s="84"/>
      <c r="BF228" s="19"/>
      <c r="BG228" s="19"/>
      <c r="BH228" s="19"/>
      <c r="BI228" s="19"/>
      <c r="BJ228" s="84"/>
      <c r="BK228" s="19"/>
      <c r="BL228" s="19"/>
      <c r="BM228" s="84"/>
      <c r="BN228" s="19"/>
      <c r="BO228" s="19"/>
      <c r="BP228" s="19"/>
      <c r="BQ228" s="19"/>
      <c r="BR228" s="84"/>
      <c r="BS228" s="19"/>
      <c r="BT228" s="19"/>
      <c r="BU228" s="84"/>
      <c r="BV228" s="19"/>
      <c r="BW228" s="19"/>
      <c r="BX228" s="78"/>
      <c r="BY228" s="78"/>
      <c r="BZ228" s="78"/>
      <c r="CA228" s="78"/>
      <c r="CB228" s="78"/>
      <c r="CC228" s="78"/>
      <c r="CD228" s="78"/>
      <c r="CE228" s="78"/>
      <c r="CF228" s="78"/>
    </row>
    <row r="229" spans="1:93" ht="15" hidden="1" customHeight="1">
      <c r="D229" s="19"/>
      <c r="E229" s="19"/>
      <c r="F229" s="84"/>
      <c r="G229" s="19"/>
      <c r="H229" s="19"/>
      <c r="I229" s="84"/>
      <c r="J229" s="19"/>
      <c r="K229" s="19"/>
      <c r="L229" s="19"/>
      <c r="M229" s="19"/>
      <c r="N229" s="84"/>
      <c r="O229" s="19"/>
      <c r="P229" s="19"/>
      <c r="Q229" s="84"/>
      <c r="R229" s="19"/>
      <c r="S229" s="19"/>
      <c r="T229" s="19"/>
      <c r="U229" s="19"/>
      <c r="V229" s="84"/>
      <c r="W229" s="19"/>
      <c r="X229" s="19"/>
      <c r="Y229" s="84"/>
      <c r="Z229" s="19"/>
      <c r="AA229" s="19"/>
      <c r="AB229" s="19"/>
      <c r="AC229" s="19"/>
      <c r="AD229" s="84"/>
      <c r="AE229" s="19"/>
      <c r="AF229" s="19"/>
      <c r="AG229" s="84"/>
      <c r="AH229" s="19"/>
      <c r="AI229" s="19"/>
      <c r="AJ229" s="19"/>
      <c r="AK229" s="19"/>
      <c r="AL229" s="84"/>
      <c r="AM229" s="19"/>
      <c r="AN229" s="19"/>
      <c r="AO229" s="84"/>
      <c r="AP229" s="19"/>
      <c r="AQ229" s="19"/>
      <c r="AR229" s="19"/>
      <c r="AS229" s="19"/>
      <c r="AT229" s="84"/>
      <c r="AU229" s="19"/>
      <c r="AV229" s="19"/>
      <c r="AW229" s="84"/>
      <c r="AX229" s="19"/>
      <c r="AY229" s="19"/>
      <c r="AZ229" s="19"/>
      <c r="BA229" s="19"/>
      <c r="BB229" s="84"/>
      <c r="BC229" s="19"/>
      <c r="BD229" s="19"/>
      <c r="BE229" s="84"/>
      <c r="BF229" s="19"/>
      <c r="BG229" s="19"/>
      <c r="BH229" s="19"/>
      <c r="BI229" s="19"/>
      <c r="BJ229" s="84"/>
      <c r="BK229" s="19"/>
      <c r="BL229" s="19"/>
      <c r="BM229" s="84"/>
      <c r="BN229" s="19"/>
      <c r="BO229" s="19"/>
      <c r="BP229" s="19"/>
      <c r="BQ229" s="19"/>
      <c r="BR229" s="84"/>
      <c r="BS229" s="19"/>
      <c r="BT229" s="19"/>
      <c r="BU229" s="84"/>
      <c r="BV229" s="19"/>
      <c r="BW229" s="19"/>
      <c r="BX229" s="78"/>
      <c r="BY229" s="78"/>
      <c r="BZ229" s="78"/>
      <c r="CA229" s="78"/>
      <c r="CB229" s="78"/>
      <c r="CC229" s="78"/>
      <c r="CD229" s="78"/>
      <c r="CE229" s="78"/>
      <c r="CF229" s="78"/>
    </row>
    <row r="230" spans="1:93" ht="15" hidden="1" customHeight="1"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  <c r="AD230" s="78"/>
      <c r="AE230" s="78"/>
      <c r="AF230" s="78"/>
      <c r="AG230" s="78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78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78"/>
      <c r="BO230" s="78"/>
      <c r="BP230" s="78"/>
      <c r="BQ230" s="78"/>
      <c r="BR230" s="78"/>
      <c r="BS230" s="78"/>
      <c r="BT230" s="78"/>
      <c r="BU230" s="78"/>
      <c r="BV230" s="78"/>
      <c r="BW230" s="78"/>
    </row>
    <row r="231" spans="1:93" ht="15" customHeight="1"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  <c r="AD231" s="78"/>
      <c r="AE231" s="78"/>
      <c r="AF231" s="78"/>
      <c r="AG231" s="78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78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78"/>
      <c r="BO231" s="78"/>
      <c r="BP231" s="78"/>
      <c r="BQ231" s="78"/>
      <c r="BR231" s="78"/>
      <c r="BS231" s="78"/>
      <c r="BT231" s="78"/>
      <c r="BU231" s="78"/>
      <c r="BV231" s="78"/>
      <c r="BW231" s="78"/>
    </row>
    <row r="232" spans="1:93" ht="15" customHeight="1"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  <c r="AD232" s="78"/>
      <c r="AE232" s="78"/>
      <c r="AF232" s="78"/>
      <c r="AG232" s="78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78"/>
      <c r="BO232" s="78"/>
      <c r="BP232" s="78"/>
      <c r="BQ232" s="78"/>
      <c r="BR232" s="78"/>
      <c r="BS232" s="78"/>
      <c r="BT232" s="78"/>
      <c r="BU232" s="78"/>
      <c r="BV232" s="78"/>
      <c r="BW232" s="78"/>
    </row>
    <row r="233" spans="1:93" ht="15" customHeight="1"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  <c r="AD233" s="78"/>
      <c r="AE233" s="78"/>
      <c r="AF233" s="78"/>
      <c r="AG233" s="78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78"/>
      <c r="BO233" s="78"/>
      <c r="BP233" s="78"/>
      <c r="BQ233" s="78"/>
      <c r="BR233" s="78"/>
      <c r="BS233" s="78"/>
      <c r="BT233" s="78"/>
      <c r="BU233" s="78"/>
      <c r="BV233" s="78"/>
      <c r="BW233" s="78"/>
    </row>
    <row r="234" spans="1:93" ht="15" customHeight="1"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  <c r="AD234" s="78"/>
      <c r="AE234" s="78"/>
      <c r="AF234" s="78"/>
      <c r="AG234" s="78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78"/>
      <c r="BO234" s="78"/>
      <c r="BP234" s="78"/>
      <c r="BQ234" s="78"/>
      <c r="BR234" s="78"/>
      <c r="BS234" s="78"/>
      <c r="BT234" s="78"/>
      <c r="BU234" s="78"/>
      <c r="BV234" s="78"/>
      <c r="BW234" s="78"/>
    </row>
    <row r="235" spans="1:93" ht="15" customHeight="1"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  <c r="AD235" s="78"/>
      <c r="AE235" s="78"/>
      <c r="AF235" s="78"/>
      <c r="AG235" s="78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78"/>
      <c r="BO235" s="78"/>
      <c r="BP235" s="78"/>
      <c r="BQ235" s="78"/>
      <c r="BR235" s="78"/>
      <c r="BS235" s="78"/>
      <c r="BT235" s="78"/>
      <c r="BU235" s="78"/>
      <c r="BV235" s="78"/>
      <c r="BW235" s="78"/>
    </row>
    <row r="236" spans="1:93" ht="15" customHeight="1"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  <c r="AD236" s="78"/>
      <c r="AE236" s="78"/>
      <c r="AF236" s="78"/>
      <c r="AG236" s="78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78"/>
      <c r="BO236" s="78"/>
      <c r="BP236" s="78"/>
      <c r="BQ236" s="78"/>
      <c r="BR236" s="78"/>
      <c r="BS236" s="78"/>
      <c r="BT236" s="78"/>
      <c r="BU236" s="78"/>
      <c r="BV236" s="78"/>
      <c r="BW236" s="78"/>
    </row>
    <row r="237" spans="1:93" ht="15" customHeight="1"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  <c r="AD237" s="78"/>
      <c r="AE237" s="78"/>
      <c r="AF237" s="78"/>
      <c r="AG237" s="78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78"/>
      <c r="BO237" s="78"/>
      <c r="BP237" s="78"/>
      <c r="BQ237" s="78"/>
      <c r="BR237" s="78"/>
      <c r="BS237" s="78"/>
      <c r="BT237" s="78"/>
      <c r="BU237" s="78"/>
      <c r="BV237" s="78"/>
      <c r="BW237" s="78"/>
    </row>
    <row r="238" spans="1:93" ht="15" customHeight="1"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  <c r="AD238" s="78"/>
      <c r="AE238" s="78"/>
      <c r="AF238" s="78"/>
      <c r="AG238" s="78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78"/>
      <c r="BO238" s="78"/>
      <c r="BP238" s="78"/>
      <c r="BQ238" s="78"/>
      <c r="BR238" s="78"/>
      <c r="BS238" s="78"/>
      <c r="BT238" s="78"/>
      <c r="BU238" s="78"/>
      <c r="BV238" s="78"/>
      <c r="BW238" s="78"/>
    </row>
    <row r="239" spans="1:93" ht="15" customHeight="1"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  <c r="AD239" s="78"/>
      <c r="AE239" s="78"/>
      <c r="AF239" s="78"/>
      <c r="AG239" s="78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78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78"/>
      <c r="BO239" s="78"/>
      <c r="BP239" s="78"/>
      <c r="BQ239" s="78"/>
      <c r="BR239" s="78"/>
      <c r="BS239" s="78"/>
      <c r="BT239" s="78"/>
      <c r="BU239" s="78"/>
      <c r="BV239" s="78"/>
      <c r="BW239" s="78"/>
    </row>
    <row r="240" spans="1:93" ht="15" customHeight="1"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</row>
  </sheetData>
  <mergeCells count="52">
    <mergeCell ref="B5:L5"/>
    <mergeCell ref="B6:L6"/>
    <mergeCell ref="M6:U6"/>
    <mergeCell ref="V6:AD6"/>
    <mergeCell ref="A8:I8"/>
    <mergeCell ref="M8:S8"/>
    <mergeCell ref="V8:AB8"/>
    <mergeCell ref="C10:E10"/>
    <mergeCell ref="M10:O10"/>
    <mergeCell ref="CP95:CP96"/>
    <mergeCell ref="CQ95:CS95"/>
    <mergeCell ref="CT95:CT96"/>
    <mergeCell ref="CV95:CV96"/>
    <mergeCell ref="CW95:CW96"/>
    <mergeCell ref="CX95:CX96"/>
    <mergeCell ref="CY95:CY96"/>
    <mergeCell ref="D163:G163"/>
    <mergeCell ref="H163:J163"/>
    <mergeCell ref="K163:K164"/>
    <mergeCell ref="L163:O163"/>
    <mergeCell ref="P163:R163"/>
    <mergeCell ref="S163:S164"/>
    <mergeCell ref="CU95:CU96"/>
    <mergeCell ref="AY163:AY164"/>
    <mergeCell ref="T163:W163"/>
    <mergeCell ref="X163:Z163"/>
    <mergeCell ref="AA163:AA164"/>
    <mergeCell ref="AB163:AE163"/>
    <mergeCell ref="AF163:AH163"/>
    <mergeCell ref="AI163:AI164"/>
    <mergeCell ref="AJ163:AM163"/>
    <mergeCell ref="AN163:AP163"/>
    <mergeCell ref="AQ163:AQ164"/>
    <mergeCell ref="AR163:AU163"/>
    <mergeCell ref="AV163:AX163"/>
    <mergeCell ref="CT163:CT164"/>
    <mergeCell ref="AZ163:BC163"/>
    <mergeCell ref="BD163:BF163"/>
    <mergeCell ref="BG163:BG164"/>
    <mergeCell ref="BH163:BK163"/>
    <mergeCell ref="BL163:BN163"/>
    <mergeCell ref="BO163:BO164"/>
    <mergeCell ref="BP163:BS163"/>
    <mergeCell ref="BT163:BV163"/>
    <mergeCell ref="BW163:BW164"/>
    <mergeCell ref="CP163:CP164"/>
    <mergeCell ref="CQ163:CS163"/>
    <mergeCell ref="CU163:CU164"/>
    <mergeCell ref="CV163:CV164"/>
    <mergeCell ref="CW163:CW164"/>
    <mergeCell ref="CX163:CX164"/>
    <mergeCell ref="CY163:CY164"/>
  </mergeCells>
  <dataValidations count="1">
    <dataValidation type="list" allowBlank="1" showInputMessage="1" showErrorMessage="1" sqref="C10" xr:uid="{6CCDA0B7-C2DA-46A7-987A-6B685F0A3C9C}">
      <formula1>$B$77:$B$85</formula1>
    </dataValidation>
  </dataValidations>
  <hyperlinks>
    <hyperlink ref="A75" r:id="rId1" display="http://www.abs.gov.au/websitedbs/d3310114.nsf/Home/©+Copyright?OpenDocument" xr:uid="{D9F6C5A0-E5FB-4D33-A7AD-1777467ED2BA}"/>
    <hyperlink ref="D185" location="A126230370A" display="A126230370A" xr:uid="{98B103B1-A0F3-4F62-A878-95D0C2B0D96D}"/>
    <hyperlink ref="D205" location="A126244626C" display="A126244626C" xr:uid="{81F95912-B6DA-40E7-8B35-261CA1B252F3}"/>
    <hyperlink ref="D225" location="A126237498R" display="A126237498R" xr:uid="{1F4A8C8F-E9B2-4864-B37C-10F10C52DC87}"/>
    <hyperlink ref="E185" location="A126230802V" display="A126230802V" xr:uid="{1A280999-3380-4963-9FE1-D29BF90F06DF}"/>
    <hyperlink ref="E205" location="A126245058K" display="A126245058K" xr:uid="{B32717C2-AC1D-4115-B677-8192AE047193}"/>
    <hyperlink ref="E225" location="A126237930R" display="A126237930R" xr:uid="{8C955F80-E84F-4BA3-AD81-B2516E6C0EEA}"/>
    <hyperlink ref="F185" location="A126230442A" display="A126230442A" xr:uid="{DB41938E-145B-49E5-AD3C-726E8C40D2EB}"/>
    <hyperlink ref="F205" location="A126244698R" display="A126244698R" xr:uid="{A6FF51B5-09AB-46FA-BE0A-16165CA0AB3E}"/>
    <hyperlink ref="F225" location="A126237570W" display="A126237570W" xr:uid="{2C2C8FDB-6E8D-4891-AD27-1ED3287ABFC6}"/>
    <hyperlink ref="G185" location="A126230946F" display="A126230946F" xr:uid="{62F67F16-2EBB-4997-8BD9-59F033D7697B}"/>
    <hyperlink ref="G205" location="A126245202T" display="A126245202T" xr:uid="{DA50000B-81F7-4DD6-813E-BA49259EA8EE}"/>
    <hyperlink ref="G225" location="A126238074C" display="A126238074C" xr:uid="{6415F6AE-657E-41DE-AB91-EEA79CF8A74C}"/>
    <hyperlink ref="H185" location="A126230514A" display="A126230514A" xr:uid="{5DD9C8AE-B0B4-4A0D-9AFB-BE8AF197899F}"/>
    <hyperlink ref="H205" location="A126244770W" display="A126244770W" xr:uid="{77D19270-6183-4D09-9FE6-7921F9F1D5F3}"/>
    <hyperlink ref="H225" location="A126237642W" display="A126237642W" xr:uid="{5477BF11-8696-4B29-B28F-81E5ED51BA32}"/>
    <hyperlink ref="I185" location="A126230658L" display="A126230658L" xr:uid="{67044729-4A90-4B54-84DC-9391A3512E4E}"/>
    <hyperlink ref="I205" location="A126244914W" display="A126244914W" xr:uid="{4C9B3717-491C-41D6-9CAA-00C019DE5A8F}"/>
    <hyperlink ref="I225" location="A126237786J" display="A126237786J" xr:uid="{CA60EE11-55E0-4521-B9E5-AEAA610A42FC}"/>
    <hyperlink ref="J185" location="A126230298V" display="A126230298V" xr:uid="{88299F85-6C21-4AAD-B6E8-94DB3242EEA4}"/>
    <hyperlink ref="J205" location="A126244554C" display="A126244554C" xr:uid="{DC7F13CE-2A19-4B82-A18E-9DA52D7EF418}"/>
    <hyperlink ref="J225" location="A126237426C" display="A126237426C" xr:uid="{6D62EDE9-4436-4047-A83A-B3F67C3F9A75}"/>
    <hyperlink ref="K185" location="A126231018J" display="A126231018J" xr:uid="{FD91E77A-6AA2-4012-8E53-F2369E3055DE}"/>
    <hyperlink ref="K205" location="A126245274C" display="A126245274C" xr:uid="{07185B61-79FD-4326-8AA5-A7916F85B542}"/>
    <hyperlink ref="K225" location="A126238146C" display="A126238146C" xr:uid="{0E65D582-3AE5-4BDC-81B3-060BD18AA42D}"/>
    <hyperlink ref="L185" location="A126230730V" display="A126230730V" xr:uid="{5BF32223-18C1-467C-9916-C58150580557}"/>
    <hyperlink ref="L205" location="A126244986J" display="A126244986J" xr:uid="{EC2BFE26-EA7F-4BB1-A7CA-79D51D1398E1}"/>
    <hyperlink ref="L225" location="A126237858J" display="A126237858J" xr:uid="{5D6F39EE-1B20-44F4-9EF6-46B973DB8797}"/>
    <hyperlink ref="D168" location="A126230382K" display="A126230382K" xr:uid="{FB20D206-44CB-40A8-B1BE-ABEA47657573}"/>
    <hyperlink ref="D188" location="A126244638L" display="A126244638L" xr:uid="{A1C1AA7B-4DAC-4D9E-A519-036BEAB8C72F}"/>
    <hyperlink ref="D208" location="A126237510V" display="A126237510V" xr:uid="{825973A8-167D-4DAB-AF41-979EF49A34A0}"/>
    <hyperlink ref="E168" location="A126230814C" display="A126230814C" xr:uid="{0914EA50-6896-4110-9384-5CA59152AA18}"/>
    <hyperlink ref="E188" location="A126245070A" display="A126245070A" xr:uid="{844F5E9E-F77C-404B-8922-25C762A2ECF1}"/>
    <hyperlink ref="E208" location="A126237942X" display="A126237942X" xr:uid="{01DFBFB1-2567-4F3B-A986-E4230758EA3D}"/>
    <hyperlink ref="F168" location="A126230454K" display="A126230454K" xr:uid="{7E3D1429-D5D6-47AE-B733-28548D5F12F9}"/>
    <hyperlink ref="F188" location="A126244710V" display="A126244710V" xr:uid="{0E13CD3F-87ED-4083-8213-ED30D00BD242}"/>
    <hyperlink ref="F208" location="A126237582F" display="A126237582F" xr:uid="{D97C1B12-83A3-46D4-8445-9FF57E1DF817}"/>
    <hyperlink ref="G168" location="A126230958R" display="A126230958R" xr:uid="{A6A06EB9-9512-4F1C-AA34-C7D06D536006}"/>
    <hyperlink ref="G188" location="A126245214A" display="A126245214A" xr:uid="{AF6FE859-E5FE-4937-BED4-38E85192F95E}"/>
    <hyperlink ref="G208" location="A126238086L" display="A126238086L" xr:uid="{D65176C6-72E6-4520-B1D7-A8A69FB40BC1}"/>
    <hyperlink ref="H168" location="A126230526K" display="A126230526K" xr:uid="{CDFF595E-712F-4797-9DC8-7BEB8207C404}"/>
    <hyperlink ref="H188" location="A126244782F" display="A126244782F" xr:uid="{278EA004-54E5-4377-8864-4B6BF66CE808}"/>
    <hyperlink ref="H208" location="A126237654F" display="A126237654F" xr:uid="{43145354-70D6-44F2-B2BE-798E9925D2AD}"/>
    <hyperlink ref="I168" location="A126230670C" display="A126230670C" xr:uid="{3A307D8C-1D2A-4FED-88EE-3152F130FDBA}"/>
    <hyperlink ref="I188" location="A126244926F" display="A126244926F" xr:uid="{C0C0EADA-8588-4D25-86B1-F5152766F385}"/>
    <hyperlink ref="I208" location="A126237798T" display="A126237798T" xr:uid="{6C3ADADF-49E0-47E9-9011-97D6E5EABD67}"/>
    <hyperlink ref="J168" location="A126230310X" display="A126230310X" xr:uid="{990AB077-F76B-48D5-A52C-857FC1958FBA}"/>
    <hyperlink ref="J188" location="A126244566L" display="A126244566L" xr:uid="{62BC6B40-DB82-4375-A20F-3046D698AD62}"/>
    <hyperlink ref="J208" location="A126237438L" display="A126237438L" xr:uid="{249AFB0C-DAC1-4E1C-8F29-3E6F9514B7BD}"/>
    <hyperlink ref="K168" location="A126231030X" display="A126231030X" xr:uid="{7D0650C7-ED9C-457D-9D49-130D7167DDB9}"/>
    <hyperlink ref="K188" location="A126245286L" display="A126245286L" xr:uid="{48FB5F1D-ECEB-4736-A0E4-85140B06D2D9}"/>
    <hyperlink ref="K208" location="A126238158L" display="A126238158L" xr:uid="{0FBD4574-01BA-4A89-A0C3-987ED98BA409}"/>
    <hyperlink ref="L168" location="A126230742C" display="A126230742C" xr:uid="{6C0EFD43-57BC-4C08-A85E-870E6BC2623A}"/>
    <hyperlink ref="L188" location="A126244998T" display="A126244998T" xr:uid="{32320464-972E-466A-8D96-14D00B5E585F}"/>
    <hyperlink ref="L208" location="A126237870X" display="A126237870X" xr:uid="{A85F94F0-5AA7-4B4E-BFBC-8E87A1008E1B}"/>
    <hyperlink ref="D169" location="A126230350T" display="A126230350T" xr:uid="{2A19904F-1FDD-435D-860E-C3F0E0C22BAA}"/>
    <hyperlink ref="D189" location="A126244606V" display="A126244606V" xr:uid="{047CFC58-0983-47CC-8FE9-BCCEB8003444}"/>
    <hyperlink ref="D209" location="A126237478F" display="A126237478F" xr:uid="{5AC613D2-D451-42A7-83DB-9A0559E7C64F}"/>
    <hyperlink ref="E169" location="A126230782W" display="A126230782W" xr:uid="{759DA186-F2F8-4F04-9DDA-78BF279CC046}"/>
    <hyperlink ref="E189" location="A126245038A" display="A126245038A" xr:uid="{EDBD20AA-F249-4D89-AE14-18F522D8876E}"/>
    <hyperlink ref="E209" location="A126237910F" display="A126237910F" xr:uid="{2374A7CD-EDFB-4EAB-ACDC-F290B06CFD9F}"/>
    <hyperlink ref="F169" location="A126230422T" display="A126230422T" xr:uid="{E96B719B-0E94-4CB2-B2C5-BC8DB2067F02}"/>
    <hyperlink ref="F189" location="A126244678F" display="A126244678F" xr:uid="{0AD75236-61C5-4017-A21B-9BBAF6F353B3}"/>
    <hyperlink ref="F209" location="A126237550L" display="A126237550L" xr:uid="{2ACCC4E9-EC7B-4548-A264-2706C1691DBC}"/>
    <hyperlink ref="G169" location="A126230926W" display="A126230926W" xr:uid="{36CAA078-EB82-42D9-B1E7-661065329636}"/>
    <hyperlink ref="G189" location="A126245182V" display="A126245182V" xr:uid="{D2C011A1-DAAE-4796-B5BE-16AD96DD4137}"/>
    <hyperlink ref="G209" location="A126238054V" display="A126238054V" xr:uid="{E14CDCCA-87F6-4D35-991C-0254A8602B14}"/>
    <hyperlink ref="H169" location="A126230494C" display="A126230494C" xr:uid="{F1ABA646-8514-4A2C-94A2-3A85C4795263}"/>
    <hyperlink ref="H189" location="A126244750L" display="A126244750L" xr:uid="{D0CB84E5-4C2E-4C4A-A789-FD78B3E1D757}"/>
    <hyperlink ref="H209" location="A126237622L" display="A126237622L" xr:uid="{6E6BB4AD-34CA-48F0-A69A-C6BC05D34107}"/>
    <hyperlink ref="I169" location="A126230638C" display="A126230638C" xr:uid="{CD8CDF9A-3464-437D-94B8-2BB1185172A2}"/>
    <hyperlink ref="I189" location="A126244894X" display="A126244894X" xr:uid="{915C8CDE-DCD2-4A6D-B220-40BFF39C758A}"/>
    <hyperlink ref="I209" location="A126237766X" display="A126237766X" xr:uid="{666099BD-6411-404E-8595-4FE37F87076D}"/>
    <hyperlink ref="J169" location="A126230278K" display="A126230278K" xr:uid="{5CBDE96D-C155-422E-90A5-E3A6FFAC9E59}"/>
    <hyperlink ref="J189" location="A126244534V" display="A126244534V" xr:uid="{CE5D1D58-C4C6-4BFD-A112-DCB264E1F844}"/>
    <hyperlink ref="J209" location="A126237406V" display="A126237406V" xr:uid="{E5237F2C-FA2C-403E-BB0B-C52EEADD0E04}"/>
    <hyperlink ref="K169" location="A126230998J" display="A126230998J" xr:uid="{5E8D0B2A-752E-4D19-AD71-1B9F92BB2F9D}"/>
    <hyperlink ref="K189" location="A126245254V" display="A126245254V" xr:uid="{87E2D48D-1F61-486A-B450-E1B94A3AAC6A}"/>
    <hyperlink ref="K209" location="A126238126V" display="A126238126V" xr:uid="{C85B4BDD-2F46-43F1-8286-A883B830EA8A}"/>
    <hyperlink ref="L169" location="A126230710K" display="A126230710K" xr:uid="{C836EB30-4DD9-48A6-87F6-EDAB62043EEE}"/>
    <hyperlink ref="L189" location="A126244966X" display="A126244966X" xr:uid="{283EE301-235E-409B-BD16-F336560B11DF}"/>
    <hyperlink ref="L209" location="A126237838X" display="A126237838X" xr:uid="{D8C4B06A-CD4E-4F37-8475-CDE281793842}"/>
    <hyperlink ref="D170" location="A126230386V" display="A126230386V" xr:uid="{184F1144-ED16-471C-8166-6A896A7750A2}"/>
    <hyperlink ref="D190" location="A126244642C" display="A126244642C" xr:uid="{DB0B8E52-3451-4DCF-BD8A-138B2A0C4747}"/>
    <hyperlink ref="D210" location="A126237514C" display="A126237514C" xr:uid="{BEA0304A-046C-4493-BAD3-1094B1D70799}"/>
    <hyperlink ref="E170" location="A126230818L" display="A126230818L" xr:uid="{00B650F3-3E85-4B1C-9845-CAEDD8C2091A}"/>
    <hyperlink ref="E190" location="A126245074K" display="A126245074K" xr:uid="{B3EE65D3-8946-4AEE-A6F9-0B2817DB60D2}"/>
    <hyperlink ref="E210" location="A126237946J" display="A126237946J" xr:uid="{8CD39E74-711A-42BE-BA7C-75101A37D200}"/>
    <hyperlink ref="F170" location="A126230458V" display="A126230458V" xr:uid="{E7FFD6D8-CA6A-4CD7-A138-EAB05CAC9E02}"/>
    <hyperlink ref="F190" location="A126244714C" display="A126244714C" xr:uid="{5EA0CA06-520A-483B-9B53-54B6E5EC1A3D}"/>
    <hyperlink ref="F210" location="A126237586R" display="A126237586R" xr:uid="{B49F0756-1AAC-4798-85E3-4859171A0778}"/>
    <hyperlink ref="G170" location="A126230962F" display="A126230962F" xr:uid="{E7E0D49A-B9C7-47F9-9E48-681809B6FA05}"/>
    <hyperlink ref="G190" location="A126245218K" display="A126245218K" xr:uid="{2A610861-E68C-4AEB-B626-9007038EBB76}"/>
    <hyperlink ref="G210" location="A126238090C" display="A126238090C" xr:uid="{44C5B157-830A-4B5A-9AB4-7238DAA4D4B5}"/>
    <hyperlink ref="H170" location="A126230530A" display="A126230530A" xr:uid="{C0AC1875-E4C9-4C55-A7AC-BFF61BBAA471}"/>
    <hyperlink ref="H190" location="A126244786R" display="A126244786R" xr:uid="{806E4FD6-F29B-416C-AF8A-574E556AE339}"/>
    <hyperlink ref="H210" location="A126237658R" display="A126237658R" xr:uid="{0629CB91-C7E4-4F23-90BB-20376D7E7E9B}"/>
    <hyperlink ref="I170" location="A126230674L" display="A126230674L" xr:uid="{B5ADF78D-259C-4FE0-8A78-3466B3106CB4}"/>
    <hyperlink ref="I190" location="A126244930W" display="A126244930W" xr:uid="{888E8C9D-CB3D-49C5-B5D3-D097C9281165}"/>
    <hyperlink ref="I210" location="A126237802W" display="A126237802W" xr:uid="{E24F4D64-9896-4F1B-8EA5-19A82CE0B711}"/>
    <hyperlink ref="J170" location="A126230314J" display="A126230314J" xr:uid="{67C746AC-DD7E-441A-9816-B9022FB08B5C}"/>
    <hyperlink ref="J190" location="A126244570C" display="A126244570C" xr:uid="{A0F88C35-BEEB-402B-B86F-E2502D8C5C43}"/>
    <hyperlink ref="J210" location="A126237442C" display="A126237442C" xr:uid="{386E2D5E-E94C-4E07-8199-65157C4AD15D}"/>
    <hyperlink ref="K170" location="A126231034J" display="A126231034J" xr:uid="{2831DFF4-DC54-4B72-AA67-DA7C7A467913}"/>
    <hyperlink ref="K190" location="A126245290C" display="A126245290C" xr:uid="{C1A12325-CE19-4464-A5F1-B173D8320243}"/>
    <hyperlink ref="K210" location="A126238162C" display="A126238162C" xr:uid="{2E02043D-5610-4963-985E-A6B74F7A92CD}"/>
    <hyperlink ref="L170" location="A126230746L" display="A126230746L" xr:uid="{A1235734-824E-4CEA-8A42-D43CC101639E}"/>
    <hyperlink ref="L190" location="A126245002X" display="A126245002X" xr:uid="{743BA394-0CB6-4F31-93E6-A7F24321B5D1}"/>
    <hyperlink ref="L210" location="A126237874J" display="A126237874J" xr:uid="{7DC95984-1F3B-4212-9440-18AE39C2272A}"/>
    <hyperlink ref="D171" location="A126230390K" display="A126230390K" xr:uid="{5C41088C-BDC0-4209-81E0-A55A161E0CDD}"/>
    <hyperlink ref="D191" location="A126244646L" display="A126244646L" xr:uid="{E4CA52ED-E148-40C6-B7AA-BDE297741305}"/>
    <hyperlink ref="D211" location="A126237518L" display="A126237518L" xr:uid="{06C5DA33-6CC5-4870-AB22-A81FF94E2FB9}"/>
    <hyperlink ref="E171" location="A126230822C" display="A126230822C" xr:uid="{90543796-C222-4D1E-8D55-7740D14253F3}"/>
    <hyperlink ref="E191" location="A126245078V" display="A126245078V" xr:uid="{9F4A41BE-5A88-45B2-BBBF-8334DEEA35BC}"/>
    <hyperlink ref="E211" location="A126237950X" display="A126237950X" xr:uid="{78FD6FF7-0CAE-4B2C-A657-1C704639CA31}"/>
    <hyperlink ref="F171" location="A126230462K" display="A126230462K" xr:uid="{50B27C2B-6688-4D35-A060-DD1FF41D9DC6}"/>
    <hyperlink ref="F191" location="A126244718L" display="A126244718L" xr:uid="{61E7AB8D-EB0F-41DE-9346-2BA0D9BFF8AC}"/>
    <hyperlink ref="F211" location="A126237590F" display="A126237590F" xr:uid="{B353F777-81B8-4161-93B4-2F506F588BA7}"/>
    <hyperlink ref="G171" location="A126230966R" display="A126230966R" xr:uid="{DD766371-B96B-4F84-9D4E-923CC675096A}"/>
    <hyperlink ref="G191" location="A126245222A" display="A126245222A" xr:uid="{1DBCDF35-3236-4C88-8F09-E2A6F7764F2C}"/>
    <hyperlink ref="G211" location="A126238094L" display="A126238094L" xr:uid="{0CA6B790-DEB5-4B83-A9FD-F11BF48259AA}"/>
    <hyperlink ref="H171" location="A126230534K" display="A126230534K" xr:uid="{807A91FD-47CF-4000-9032-318D121221B1}"/>
    <hyperlink ref="H191" location="A126244790F" display="A126244790F" xr:uid="{F7699034-995A-4AEA-85D2-6D5058E9A354}"/>
    <hyperlink ref="H211" location="A126237662F" display="A126237662F" xr:uid="{BF31F6B5-163A-4F27-AC5F-F5E1615E4F9F}"/>
    <hyperlink ref="I171" location="A126230678W" display="A126230678W" xr:uid="{96BB7917-B1C2-47C6-931E-AECA2B90F02C}"/>
    <hyperlink ref="I191" location="A126244934F" display="A126244934F" xr:uid="{13A396BF-5021-4D1E-B9A8-77426292AE71}"/>
    <hyperlink ref="I211" location="A126237806F" display="A126237806F" xr:uid="{98BCBE21-64CC-430E-A1EA-9DCEF53FB8ED}"/>
    <hyperlink ref="J171" location="A126230318T" display="A126230318T" xr:uid="{E522BC5D-BB5E-40E1-A669-4319D057A371}"/>
    <hyperlink ref="J191" location="A126244574L" display="A126244574L" xr:uid="{B9E7A3D8-9F45-40C8-90DF-7B62FDEBFF1E}"/>
    <hyperlink ref="J211" location="A126237446L" display="A126237446L" xr:uid="{913F9D01-CFB5-4F37-B3AE-8FB463854E0A}"/>
    <hyperlink ref="K171" location="A126231038T" display="A126231038T" xr:uid="{72A5728E-81C6-453F-BA2A-0A1D53DEDF56}"/>
    <hyperlink ref="K191" location="A126245294L" display="A126245294L" xr:uid="{94B5784F-D930-4BCE-9B93-2430227268C4}"/>
    <hyperlink ref="K211" location="A126238166L" display="A126238166L" xr:uid="{FA30E37D-6480-4774-9732-A4A18361D07B}"/>
    <hyperlink ref="L171" location="A126230750C" display="A126230750C" xr:uid="{C3278019-AD84-45F3-AFA7-F3A364B59480}"/>
    <hyperlink ref="L191" location="A126245006J" display="A126245006J" xr:uid="{7108EF0C-C5D1-4AC6-8128-2A98E68EE796}"/>
    <hyperlink ref="L211" location="A126237878T" display="A126237878T" xr:uid="{09FA8E36-5F3B-4172-BF56-56715740BFFC}"/>
    <hyperlink ref="D172" location="A126230354A" display="A126230354A" xr:uid="{91326EF2-684E-4037-980D-C271CB7E8D47}"/>
    <hyperlink ref="D192" location="A126244610K" display="A126244610K" xr:uid="{409550D6-D52F-4C84-9FF8-8DC27B01A752}"/>
    <hyperlink ref="D212" location="A126237482W" display="A126237482W" xr:uid="{F4DEE393-861F-4ACE-B370-EA406CE9ED2D}"/>
    <hyperlink ref="E172" location="A126230786F" display="A126230786F" xr:uid="{84941367-5F46-4D4D-84AA-94B3F07214F8}"/>
    <hyperlink ref="E192" location="A126245042T" display="A126245042T" xr:uid="{6BDAFAAD-0B2A-4DE9-BAB5-94A3B92EBA44}"/>
    <hyperlink ref="E212" location="A126237914R" display="A126237914R" xr:uid="{03746984-3D4F-4909-843C-182259EFBA73}"/>
    <hyperlink ref="F172" location="A126230426A" display="A126230426A" xr:uid="{2349737F-536B-4CF5-A032-501EE470D25C}"/>
    <hyperlink ref="F192" location="A126244682W" display="A126244682W" xr:uid="{78C7BF7A-2AB4-4A00-A7E0-D7C8F0116177}"/>
    <hyperlink ref="F212" location="A126237554W" display="A126237554W" xr:uid="{A8519FEA-7665-48BD-9594-24D54290BF75}"/>
    <hyperlink ref="G172" location="A126230930L" display="A126230930L" xr:uid="{9902EFBE-6CCC-4493-8567-62A597348D16}"/>
    <hyperlink ref="G192" location="A126245186C" display="A126245186C" xr:uid="{945F3ED0-C331-4D92-A8FB-0164B70825ED}"/>
    <hyperlink ref="G212" location="A126238058C" display="A126238058C" xr:uid="{677B06BF-B055-4668-9961-20FBF19F772A}"/>
    <hyperlink ref="H172" location="A126230498L" display="A126230498L" xr:uid="{0E402EED-3649-492D-9222-B396C7B078F5}"/>
    <hyperlink ref="H192" location="A126244754W" display="A126244754W" xr:uid="{7E2B6718-7B48-4BB6-BC1D-67CCFBE043E2}"/>
    <hyperlink ref="H212" location="A126237626W" display="A126237626W" xr:uid="{C21DFDAF-65B9-4E0F-A823-2D2043E92D6A}"/>
    <hyperlink ref="I172" location="A126230642V" display="A126230642V" xr:uid="{64FB2B36-736B-4C08-ADF8-577A007B7DED}"/>
    <hyperlink ref="I192" location="A126244898J" display="A126244898J" xr:uid="{DEBD7FEF-4F9D-4031-8B9B-BD1CC9F4B716}"/>
    <hyperlink ref="I212" location="A126237770R" display="A126237770R" xr:uid="{5815C1F0-D809-48C9-BC01-EEF4EEC813B3}"/>
    <hyperlink ref="J172" location="A126230282A" display="A126230282A" xr:uid="{5550D0E3-C5AB-4B96-9A70-84B11823CF0F}"/>
    <hyperlink ref="J192" location="A126244538C" display="A126244538C" xr:uid="{83ED3447-8069-454E-B3A6-64197FB0FA7A}"/>
    <hyperlink ref="J212" location="A126237410K" display="A126237410K" xr:uid="{21C16771-F697-4D49-AF66-6039979EE22A}"/>
    <hyperlink ref="K172" location="A126231002R" display="A126231002R" xr:uid="{A5E2990D-C657-4241-8FE8-EECEE47BE43B}"/>
    <hyperlink ref="K192" location="A126245258C" display="A126245258C" xr:uid="{9164E52A-92C7-4FAB-8FFF-DC956A429A82}"/>
    <hyperlink ref="K212" location="A126238130K" display="A126238130K" xr:uid="{8F199FA7-4DAB-4D96-9F12-9F295C584B85}"/>
    <hyperlink ref="L172" location="A126230714V" display="A126230714V" xr:uid="{FDF50340-9371-46B8-B9E1-EE349CB3B135}"/>
    <hyperlink ref="L192" location="A126244970R" display="A126244970R" xr:uid="{C4A224DE-4FCC-490B-B3AA-313D58D15115}"/>
    <hyperlink ref="L212" location="A126237842R" display="A126237842R" xr:uid="{C317C2C1-95D6-41E0-9204-D4BC02DBCE78}"/>
    <hyperlink ref="D173" location="A126230358K" display="A126230358K" xr:uid="{271ACDC5-A1F6-42ED-9AF6-E67DE5FCF20A}"/>
    <hyperlink ref="D193" location="A126244614V" display="A126244614V" xr:uid="{8B7868A7-A482-4C5A-A109-B17846352F79}"/>
    <hyperlink ref="D213" location="A126237486F" display="A126237486F" xr:uid="{7B985AD2-4D5D-4201-ABE2-2E71A82F6CE6}"/>
    <hyperlink ref="E173" location="A126230790W" display="A126230790W" xr:uid="{8F8E7A19-7770-40D1-9D1B-4573DB05F0C4}"/>
    <hyperlink ref="E193" location="A126245046A" display="A126245046A" xr:uid="{A84CF35B-FD85-458F-B8A5-24CE34F34906}"/>
    <hyperlink ref="E213" location="A126237918X" display="A126237918X" xr:uid="{8FDF8701-A879-4BBF-BAA4-C1F3B1F6FC02}"/>
    <hyperlink ref="F173" location="A126230430T" display="A126230430T" xr:uid="{8036D0A9-873E-461E-AFDB-002531E8224F}"/>
    <hyperlink ref="F193" location="A126244686F" display="A126244686F" xr:uid="{FE6E0EED-BA0F-4417-AA00-B129DCD1CBFB}"/>
    <hyperlink ref="F213" location="A126237558F" display="A126237558F" xr:uid="{754AF8F2-65E2-4EA7-A61E-D6B5FF9BB570}"/>
    <hyperlink ref="G173" location="A126230934W" display="A126230934W" xr:uid="{5AC75B20-94B9-4458-8026-AFFD2CD67514}"/>
    <hyperlink ref="G193" location="A126245190V" display="A126245190V" xr:uid="{651CA969-C18C-4BEA-BDCF-72DE7C9C9A0C}"/>
    <hyperlink ref="G213" location="A126238062V" display="A126238062V" xr:uid="{650142B8-8B79-433E-95FA-154D69D6FFC8}"/>
    <hyperlink ref="H173" location="A126230502T" display="A126230502T" xr:uid="{E20FEA8A-B703-4DC6-B427-4F74F29E07D3}"/>
    <hyperlink ref="H193" location="A126244758F" display="A126244758F" xr:uid="{ACE1FBB7-EFCF-49ED-8E50-5FDE7AB71193}"/>
    <hyperlink ref="H213" location="A126237630L" display="A126237630L" xr:uid="{C2210590-54AB-4CF4-B3F0-327EE04B5754}"/>
    <hyperlink ref="I173" location="A126230646C" display="A126230646C" xr:uid="{6129C1B2-2AAA-48B0-8566-2F9DABF8309D}"/>
    <hyperlink ref="I193" location="A126244902L" display="A126244902L" xr:uid="{63022CD3-81D8-49E7-AD1B-24F8AB9682B5}"/>
    <hyperlink ref="I213" location="A126237774X" display="A126237774X" xr:uid="{EA71586F-57D4-4ABD-9C69-B5DE1DA58BB6}"/>
    <hyperlink ref="J173" location="A126230286K" display="A126230286K" xr:uid="{4E3EFA79-1CC0-484F-90D5-973C4A08F724}"/>
    <hyperlink ref="J193" location="A126244542V" display="A126244542V" xr:uid="{AF727480-F1A2-4F6C-961B-A75E12E32D3E}"/>
    <hyperlink ref="J213" location="A126237414V" display="A126237414V" xr:uid="{BA8416DB-B68B-44E3-813D-DD5F3EB31D42}"/>
    <hyperlink ref="K173" location="A126231006X" display="A126231006X" xr:uid="{74B371F2-0F5B-4712-AA2B-49F3352FB770}"/>
    <hyperlink ref="K193" location="A126245262V" display="A126245262V" xr:uid="{05663161-EFAF-4AD9-90EF-01E04C66B6F9}"/>
    <hyperlink ref="K213" location="A126238134V" display="A126238134V" xr:uid="{A3EFC6E8-043A-4C4A-8D11-7A1F3CC54B67}"/>
    <hyperlink ref="L173" location="A126230718C" display="A126230718C" xr:uid="{5125C7BE-BC74-45D6-B472-FD4E935F862D}"/>
    <hyperlink ref="L193" location="A126244974X" display="A126244974X" xr:uid="{6A366824-43FE-4913-A738-7E1F31D9B0A9}"/>
    <hyperlink ref="L213" location="A126237846X" display="A126237846X" xr:uid="{51A7188F-656F-423B-8FB1-18A2B9FC3C41}"/>
    <hyperlink ref="D174" location="A126230374K" display="A126230374K" xr:uid="{E59D99AA-4F84-40D5-A42B-E251FDECFB46}"/>
    <hyperlink ref="D194" location="A126244630V" display="A126244630V" xr:uid="{D41224B0-225B-4607-B24C-6F1BAE3CB397}"/>
    <hyperlink ref="D214" location="A126237502V" display="A126237502V" xr:uid="{59A65DF5-9068-4C23-8CCB-A3DD31314F1A}"/>
    <hyperlink ref="E174" location="A126230806C" display="A126230806C" xr:uid="{21842929-6DF7-43F1-9C61-0A4071276703}"/>
    <hyperlink ref="E194" location="A126245062A" display="A126245062A" xr:uid="{24E97783-6BF6-4C98-958D-EF5ACB340A43}"/>
    <hyperlink ref="E214" location="A126237934X" display="A126237934X" xr:uid="{D724C730-E18E-4150-ABC1-660A40FB1576}"/>
    <hyperlink ref="F174" location="A126230446K" display="A126230446K" xr:uid="{9462DFBC-CD6F-475A-9121-79005B062591}"/>
    <hyperlink ref="F194" location="A126244702V" display="A126244702V" xr:uid="{51DB5D1B-E8F4-45EE-8C8E-0C6C181297A5}"/>
    <hyperlink ref="F214" location="A126237574F" display="A126237574F" xr:uid="{2D5E9F29-B7B7-4193-87DB-5E1312C73FBC}"/>
    <hyperlink ref="G174" location="A126230950W" display="A126230950W" xr:uid="{BADCD3FF-0217-4054-805E-6CD4BB9BCD6D}"/>
    <hyperlink ref="G194" location="A126245206A" display="A126245206A" xr:uid="{8D949C9C-5122-490B-88F8-9708098AFFAB}"/>
    <hyperlink ref="G214" location="A126238078L" display="A126238078L" xr:uid="{86CE5CF6-A43D-4A6A-89E1-BF62000BFD93}"/>
    <hyperlink ref="H174" location="A126230518K" display="A126230518K" xr:uid="{98206E9F-3628-4159-9D25-5F53B52CC8C3}"/>
    <hyperlink ref="H194" location="A126244774F" display="A126244774F" xr:uid="{3E7C9B52-9A82-49B1-B62B-7276BDAEDFE6}"/>
    <hyperlink ref="H214" location="A126237646F" display="A126237646F" xr:uid="{6AB78965-1130-4674-BF20-8B3F6C8B2616}"/>
    <hyperlink ref="I174" location="A126230662C" display="A126230662C" xr:uid="{770A1ADE-7F1A-4B1A-B2C0-5ABE5BA46192}"/>
    <hyperlink ref="I194" location="A126244918F" display="A126244918F" xr:uid="{E32FB291-9204-4449-B3EB-3BA5075707F7}"/>
    <hyperlink ref="I214" location="A126237790X" display="A126237790X" xr:uid="{3088269C-FE9E-4ADE-B512-E698FAB286DA}"/>
    <hyperlink ref="J174" location="A126230302X" display="A126230302X" xr:uid="{0925906D-E72C-411D-B4EC-A6BAB94C0A1E}"/>
    <hyperlink ref="J194" location="A126244558L" display="A126244558L" xr:uid="{20ED1EC1-920C-4239-9906-F880AA0FBB46}"/>
    <hyperlink ref="J214" location="A126237430V" display="A126237430V" xr:uid="{149DCE82-5137-45A6-A9A5-CCBC6DBDE8A5}"/>
    <hyperlink ref="K174" location="A126231022X" display="A126231022X" xr:uid="{DBCEC158-B609-4EF8-85D9-C14509DDEDB8}"/>
    <hyperlink ref="K194" location="A126245278L" display="A126245278L" xr:uid="{D4B7A2B1-754B-45B1-B1D9-F0FB41213F5F}"/>
    <hyperlink ref="K214" location="A126238150V" display="A126238150V" xr:uid="{1430C587-6759-4DDF-A09A-CDD4BE54D2E5}"/>
    <hyperlink ref="L174" location="A126230734C" display="A126230734C" xr:uid="{DB4E4D93-39E6-4D90-9787-CACD3C38645B}"/>
    <hyperlink ref="L194" location="A126244990X" display="A126244990X" xr:uid="{9E13399C-8CA7-44CA-9D64-32FAD5BF1AB4}"/>
    <hyperlink ref="L214" location="A126237862X" display="A126237862X" xr:uid="{21695E39-0B1F-426B-9748-7EC199DA6E81}"/>
    <hyperlink ref="D175" location="A126230342T" display="A126230342T" xr:uid="{9F266D1F-1BAF-407E-AED2-B54A37A49B68}"/>
    <hyperlink ref="D195" location="A126244598F" display="A126244598F" xr:uid="{6119C05B-E53A-415B-9230-F72477F65AC9}"/>
    <hyperlink ref="D215" location="A126237470L" display="A126237470L" xr:uid="{C9662DD8-812C-4630-966C-744DDD14536A}"/>
    <hyperlink ref="E175" location="A126230774W" display="A126230774W" xr:uid="{5C5E6334-867D-40F7-8092-FF11E9627B70}"/>
    <hyperlink ref="E195" location="A126245030J" display="A126245030J" xr:uid="{1F6275FB-F58F-4C08-85D9-DF5208D423FA}"/>
    <hyperlink ref="E215" location="A126237902F" display="A126237902F" xr:uid="{D17B739F-7BF8-4159-A417-B338C997399A}"/>
    <hyperlink ref="F175" location="A126230414T" display="A126230414T" xr:uid="{D9AF1091-2EB8-4C07-ADF2-78F59BC31164}"/>
    <hyperlink ref="F195" location="A126244670L" display="A126244670L" xr:uid="{40304A8F-6E18-4561-8B6D-CBABA1D37608}"/>
    <hyperlink ref="F215" location="A126237542L" display="A126237542L" xr:uid="{627F1A55-DC69-4AF3-B019-31E0DBD62E43}"/>
    <hyperlink ref="G175" location="A126230918W" display="A126230918W" xr:uid="{39DD8ABD-CD8B-463C-8EA4-5BE7697966ED}"/>
    <hyperlink ref="G195" location="A126245174V" display="A126245174V" xr:uid="{BB16E3BA-1D13-4002-BE32-1D7CA5C4FC51}"/>
    <hyperlink ref="G215" location="A126238046V" display="A126238046V" xr:uid="{A5A83823-2BD2-42BE-8C0F-D8397B678F8D}"/>
    <hyperlink ref="H175" location="A126230486C" display="A126230486C" xr:uid="{7E538C98-20B8-4F8F-B5CF-7D73E60B7B56}"/>
    <hyperlink ref="H195" location="A126244742L" display="A126244742L" xr:uid="{53B1FFF5-5B08-43E7-BA9B-A3FB4004238E}"/>
    <hyperlink ref="H215" location="A126237614L" display="A126237614L" xr:uid="{8853311C-D75B-40DE-B127-E7E3E9B52480}"/>
    <hyperlink ref="I175" location="A126230630K" display="A126230630K" xr:uid="{67379339-325B-4E30-9A23-2FBCCC30C545}"/>
    <hyperlink ref="I195" location="A126244886X" display="A126244886X" xr:uid="{66BDAEEA-F7AC-4F97-B031-6E4D71A6FA63}"/>
    <hyperlink ref="I215" location="A126237758X" display="A126237758X" xr:uid="{F9A84479-AD80-4E03-9DE9-36FA22CF060A}"/>
    <hyperlink ref="J175" location="A126230270T" display="A126230270T" xr:uid="{1AC3FB79-E6A4-4149-B0BB-E0E5E0752DDC}"/>
    <hyperlink ref="J195" location="A126244526V" display="A126244526V" xr:uid="{364DF2FD-2410-47CE-8A62-B9294765CEC9}"/>
    <hyperlink ref="J215" location="A126237398F" display="A126237398F" xr:uid="{22FCA28F-C4A6-4BF5-B7D5-6FDEA408DCC4}"/>
    <hyperlink ref="K175" location="A126230990R" display="A126230990R" xr:uid="{A27DB006-FC77-4BB8-AF2B-70B801937092}"/>
    <hyperlink ref="K195" location="A126245246V" display="A126245246V" xr:uid="{65920C25-8982-4F26-A735-F033DE4B1488}"/>
    <hyperlink ref="K215" location="A126238118V" display="A126238118V" xr:uid="{3B27AF54-8CA3-4E38-BA00-2A5B335F8707}"/>
    <hyperlink ref="L175" location="A126230702K" display="A126230702K" xr:uid="{8B095260-7CA2-47B3-B56E-C608A54013AF}"/>
    <hyperlink ref="L195" location="A126244958X" display="A126244958X" xr:uid="{091C50EB-F62F-404D-9FE4-D9D920371315}"/>
    <hyperlink ref="L215" location="A126237830F" display="A126237830F" xr:uid="{2653004B-B11B-454C-B963-AD495C3EE7B6}"/>
    <hyperlink ref="D176" location="A126230394V" display="A126230394V" xr:uid="{765E1E68-CF01-4B3C-8B88-0175BEBBDED1}"/>
    <hyperlink ref="D196" location="A126244650C" display="A126244650C" xr:uid="{1717FFDF-AE64-4DB8-9092-6D5EE5326588}"/>
    <hyperlink ref="D216" location="A126237522C" display="A126237522C" xr:uid="{4C0A9D4B-4FFE-405A-86DE-B1510520F56A}"/>
    <hyperlink ref="E176" location="A126230826L" display="A126230826L" xr:uid="{2815464A-7445-442C-984B-32AB95CD08F3}"/>
    <hyperlink ref="E196" location="A126245082K" display="A126245082K" xr:uid="{C956E749-EB5A-45A7-9B7B-50593C3BBF7A}"/>
    <hyperlink ref="E216" location="A126237954J" display="A126237954J" xr:uid="{2CFE29A8-8B18-407F-9D9A-899A79927C02}"/>
    <hyperlink ref="F176" location="A126230466V" display="A126230466V" xr:uid="{8C6642B8-AD22-487C-91DB-9FD46EA8BA71}"/>
    <hyperlink ref="F196" location="A126244722C" display="A126244722C" xr:uid="{E0661C6E-127A-4074-A832-E98F6CD3F8EF}"/>
    <hyperlink ref="F216" location="A126237594R" display="A126237594R" xr:uid="{678E68DB-764A-4702-AA7A-5C465362115E}"/>
    <hyperlink ref="G176" location="A126230970F" display="A126230970F" xr:uid="{F15A8120-8431-41FF-935C-672CE2CA30F3}"/>
    <hyperlink ref="G196" location="A126245226K" display="A126245226K" xr:uid="{EE81CD34-C0E2-428A-96AB-76D5150DAAF9}"/>
    <hyperlink ref="G216" location="A126238098W" display="A126238098W" xr:uid="{432C7ADE-3E73-4449-B597-545732C349AC}"/>
    <hyperlink ref="H176" location="A126230538V" display="A126230538V" xr:uid="{2BEFB804-2207-432A-A4CD-8C33E1B9CB0E}"/>
    <hyperlink ref="H196" location="A126244794R" display="A126244794R" xr:uid="{77AE80F6-E20C-48F2-9582-5EFBA2A1F9B3}"/>
    <hyperlink ref="H216" location="A126237666R" display="A126237666R" xr:uid="{987629EF-9E9A-43D0-A3E4-7B11373EED58}"/>
    <hyperlink ref="I176" location="A126230682L" display="A126230682L" xr:uid="{AAE7027A-BF25-4E16-9054-85A399BEE85E}"/>
    <hyperlink ref="I196" location="A126244938R" display="A126244938R" xr:uid="{E19C2218-F8D3-403B-923E-4C56D891A4DA}"/>
    <hyperlink ref="I216" location="A126237810W" display="A126237810W" xr:uid="{74EC2A20-AFB2-4BD7-B0E3-66714323129E}"/>
    <hyperlink ref="J176" location="A126230322J" display="A126230322J" xr:uid="{8DAF4621-1D85-4BE5-81D7-692BA3C35E5A}"/>
    <hyperlink ref="J196" location="A126244578W" display="A126244578W" xr:uid="{E724706A-8E17-46F7-B22A-AC797DA743B1}"/>
    <hyperlink ref="J216" location="A126237450C" display="A126237450C" xr:uid="{CCD91675-CF3F-4476-BEBC-710633517A6B}"/>
    <hyperlink ref="K176" location="A126231042J" display="A126231042J" xr:uid="{19612E90-1C48-4C05-9FA9-532046099502}"/>
    <hyperlink ref="K196" location="A126245298W" display="A126245298W" xr:uid="{8BABF10D-A58F-4B9F-B6CA-D5E2904080DD}"/>
    <hyperlink ref="K216" location="A126238170C" display="A126238170C" xr:uid="{5C3D50AB-0194-44E7-9A19-10762F0B05B6}"/>
    <hyperlink ref="L176" location="A126230754L" display="A126230754L" xr:uid="{2E84120D-4A21-4446-BA9F-7DE40D8EECF3}"/>
    <hyperlink ref="L196" location="A126245010X" display="A126245010X" xr:uid="{EF35639E-3F59-4AD0-840F-9475B39E8EDC}"/>
    <hyperlink ref="L216" location="A126237882J" display="A126237882J" xr:uid="{73CAB97D-9877-40BC-871F-22DCF0976E13}"/>
    <hyperlink ref="D177" location="A126230378V" display="A126230378V" xr:uid="{0552DB5A-D887-43D3-8E22-CFA965936CEB}"/>
    <hyperlink ref="D197" location="A126244634C" display="A126244634C" xr:uid="{71E07138-31B5-4179-8753-12F19DFA70E7}"/>
    <hyperlink ref="D217" location="A126237506C" display="A126237506C" xr:uid="{539796CA-FC1C-464F-9B14-4E8EE3FE88D0}"/>
    <hyperlink ref="E177" location="A126230810V" display="A126230810V" xr:uid="{5F80373D-D226-4D42-B2FF-087A1CEE3D86}"/>
    <hyperlink ref="E197" location="A126245066K" display="A126245066K" xr:uid="{E80C58D1-17D4-40CF-B2D4-1DB79EDA7364}"/>
    <hyperlink ref="E217" location="A126237938J" display="A126237938J" xr:uid="{8C090B3C-67BD-4869-96CA-36A991C6A33C}"/>
    <hyperlink ref="F177" location="A126230450A" display="A126230450A" xr:uid="{BF7AB174-03D4-401E-A5C8-4FE2914B1F5A}"/>
    <hyperlink ref="F197" location="A126244706C" display="A126244706C" xr:uid="{DBF95873-0544-4A95-A960-115822F5DA61}"/>
    <hyperlink ref="F217" location="A126237578R" display="A126237578R" xr:uid="{3F2122B0-C943-45FD-9F81-FC749979012C}"/>
    <hyperlink ref="G177" location="A126230954F" display="A126230954F" xr:uid="{1282A9BD-E95D-4FC6-B6F5-26CC0B660FB2}"/>
    <hyperlink ref="G197" location="A126245210T" display="A126245210T" xr:uid="{74C6229B-C51B-4B7C-B635-0E4A9FFB08AB}"/>
    <hyperlink ref="G217" location="A126238082C" display="A126238082C" xr:uid="{9659F963-8197-4097-A942-F02F7937333F}"/>
    <hyperlink ref="H177" location="A126230522A" display="A126230522A" xr:uid="{CE1F1043-8FD6-4DA2-9A78-3FB57EC18A3F}"/>
    <hyperlink ref="H197" location="A126244778R" display="A126244778R" xr:uid="{BA11E2F7-15A4-4031-9BA2-9D35394EB158}"/>
    <hyperlink ref="H217" location="A126237650W" display="A126237650W" xr:uid="{780C7E81-E337-4C22-A024-2DEE31AD9E10}"/>
    <hyperlink ref="I177" location="A126230666L" display="A126230666L" xr:uid="{3797977E-ABE4-4079-8594-CBE0F86FA7B3}"/>
    <hyperlink ref="I197" location="A126244922W" display="A126244922W" xr:uid="{0CE12CE7-071A-4227-9E07-50CFBCC75179}"/>
    <hyperlink ref="I217" location="A126237794J" display="A126237794J" xr:uid="{0C2DA1D8-2813-49E7-8ABC-5F8363D27849}"/>
    <hyperlink ref="J177" location="A126230306J" display="A126230306J" xr:uid="{D4AA12CA-4A6D-434F-A5FE-FC9C4542C756}"/>
    <hyperlink ref="J197" location="A126244562C" display="A126244562C" xr:uid="{CC8EE344-C8C5-4727-B7C0-47486D893967}"/>
    <hyperlink ref="J217" location="A126237434C" display="A126237434C" xr:uid="{19C108A2-4A09-486F-B6B9-4B71E8C699B4}"/>
    <hyperlink ref="K177" location="A126231026J" display="A126231026J" xr:uid="{2E9FB0BF-EC8E-44DF-8DAE-846159B9C58A}"/>
    <hyperlink ref="K197" location="A126245282C" display="A126245282C" xr:uid="{6C782BE7-F8C4-475F-B519-40A4CE8110E1}"/>
    <hyperlink ref="K217" location="A126238154C" display="A126238154C" xr:uid="{9C1DC083-DE3F-448E-915D-FDC74DF68A8F}"/>
    <hyperlink ref="L177" location="A126230738L" display="A126230738L" xr:uid="{491B553C-0583-435D-84BD-730221A1140A}"/>
    <hyperlink ref="L197" location="A126244994J" display="A126244994J" xr:uid="{A043DE3C-C0CC-4AD8-AA8A-9CB22E40677D}"/>
    <hyperlink ref="L217" location="A126237866J" display="A126237866J" xr:uid="{B8AD7458-725B-4AEC-8D47-5ACDB18DF5BE}"/>
    <hyperlink ref="D178" location="A126230398C" display="A126230398C" xr:uid="{52CB9461-682F-4CFF-BBE7-CF07206A09A5}"/>
    <hyperlink ref="D198" location="A126244654L" display="A126244654L" xr:uid="{9120B7EC-410F-4B56-80DF-5169AC0783E7}"/>
    <hyperlink ref="D218" location="A126237526L" display="A126237526L" xr:uid="{8D90643D-B49C-41E8-974D-618448DAC630}"/>
    <hyperlink ref="E178" location="A126230830C" display="A126230830C" xr:uid="{EC01D3AB-DDEF-4A3D-9396-B2EF21D4518E}"/>
    <hyperlink ref="E198" location="A126245086V" display="A126245086V" xr:uid="{86FD55D0-7B76-45FD-A71A-94D1088A2056}"/>
    <hyperlink ref="E218" location="A126237958T" display="A126237958T" xr:uid="{54430DD8-5324-44BE-A7C8-AB707F076C23}"/>
    <hyperlink ref="F178" location="A126230470K" display="A126230470K" xr:uid="{2B8A49DE-69B5-4003-9E4A-D8F1FA65AEF8}"/>
    <hyperlink ref="F198" location="A126244726L" display="A126244726L" xr:uid="{19DECE3A-64D0-4E86-B03E-ABCC6ED52C08}"/>
    <hyperlink ref="F218" location="A126237598X" display="A126237598X" xr:uid="{18844739-5F1B-4CC3-99B4-F4A1513CAED9}"/>
    <hyperlink ref="G178" location="A126230974R" display="A126230974R" xr:uid="{1AE3E33B-237C-429C-96F4-11093CA61EDA}"/>
    <hyperlink ref="G198" location="A126245230A" display="A126245230A" xr:uid="{D070063B-FD7F-49FE-8D0E-BC860E8C4507}"/>
    <hyperlink ref="G218" location="A126238102A" display="A126238102A" xr:uid="{983F2FCF-B229-4995-AB6A-200A942BCE71}"/>
    <hyperlink ref="H178" location="A126230542K" display="A126230542K" xr:uid="{5BD01579-9B60-41D8-8D67-5D2EB3CC6369}"/>
    <hyperlink ref="H198" location="A126244798X" display="A126244798X" xr:uid="{54124368-F465-4E08-BE51-21F47E4C64A7}"/>
    <hyperlink ref="H218" location="A126237670F" display="A126237670F" xr:uid="{88CD327B-8761-459B-AD82-D91051484635}"/>
    <hyperlink ref="I178" location="A126230686W" display="A126230686W" xr:uid="{A308B497-0B7E-4E02-A22D-DCF32FBC58F6}"/>
    <hyperlink ref="I198" location="A126244942F" display="A126244942F" xr:uid="{C23C53AD-DB82-433D-8F04-6F409801FE46}"/>
    <hyperlink ref="I218" location="A126237814F" display="A126237814F" xr:uid="{E834BD43-05AD-46BF-9344-5BF6F0C2837B}"/>
    <hyperlink ref="J178" location="A126230326T" display="A126230326T" xr:uid="{231D9E28-3F8A-4080-B074-89AC70B0FBBD}"/>
    <hyperlink ref="J198" location="A126244582L" display="A126244582L" xr:uid="{82D2D523-80EA-46AA-9741-3801DFAE11A5}"/>
    <hyperlink ref="J218" location="A126237454L" display="A126237454L" xr:uid="{9205E50E-0F52-4F88-B766-81AF157A18FB}"/>
    <hyperlink ref="K178" location="A126231046T" display="A126231046T" xr:uid="{1CADE00C-AB85-44C0-9304-EAC9BA1A06AD}"/>
    <hyperlink ref="K198" location="A126245302A" display="A126245302A" xr:uid="{0070CE9A-D86A-4E08-8D54-3135493DA2AF}"/>
    <hyperlink ref="K218" location="A126238174L" display="A126238174L" xr:uid="{A2DFA066-13AF-4679-84EB-D1F57093A5F3}"/>
    <hyperlink ref="L178" location="A126230758W" display="A126230758W" xr:uid="{D0F7DBD4-04E9-4BD6-AC77-1C9F4EB8872D}"/>
    <hyperlink ref="L198" location="A126245014J" display="A126245014J" xr:uid="{1236FBA5-80D8-467F-8C7C-0EF28A8D80DF}"/>
    <hyperlink ref="L218" location="A126237886T" display="A126237886T" xr:uid="{BC1F9DBD-2CB1-4836-8AF4-F13B2BDC7E79}"/>
    <hyperlink ref="D179" location="A126230346A" display="A126230346A" xr:uid="{5BDC0F23-555E-4546-BEC3-F9292ED70773}"/>
    <hyperlink ref="D199" location="A126244602K" display="A126244602K" xr:uid="{6E613465-7779-4479-9447-A80A967ABB66}"/>
    <hyperlink ref="D219" location="A126237474W" display="A126237474W" xr:uid="{947B62EA-0B5B-4CC6-A1E0-37AC5AC57298}"/>
    <hyperlink ref="E179" location="A126230778F" display="A126230778F" xr:uid="{D4686E28-9A81-4B8D-B716-C1D06C9CF95C}"/>
    <hyperlink ref="E199" location="A126245034T" display="A126245034T" xr:uid="{6CCB5B07-726F-411A-8643-14FF732DB1CB}"/>
    <hyperlink ref="E219" location="A126237906R" display="A126237906R" xr:uid="{90FDD1F8-D432-40FB-AC90-8BA20008C062}"/>
    <hyperlink ref="F179" location="A126230418A" display="A126230418A" xr:uid="{E13320AB-DE52-48E3-A545-65545315DBD0}"/>
    <hyperlink ref="F199" location="A126244674W" display="A126244674W" xr:uid="{F49CB497-FAF1-4970-88B3-C58A64D53374}"/>
    <hyperlink ref="F219" location="A126237546W" display="A126237546W" xr:uid="{7FC60ECE-EF39-42FB-9C4B-CE7D84AC8026}"/>
    <hyperlink ref="G179" location="A126230922L" display="A126230922L" xr:uid="{FF0B5903-CED9-4795-BBF4-D9C3B3D36652}"/>
    <hyperlink ref="G199" location="A126245178C" display="A126245178C" xr:uid="{A0CEE84B-C330-478E-ACFF-9D3334B0DA36}"/>
    <hyperlink ref="G219" location="A126238050K" display="A126238050K" xr:uid="{B7F6EEDF-87D0-4944-B482-5FD874D8DF75}"/>
    <hyperlink ref="H179" location="A126230490V" display="A126230490V" xr:uid="{954136B0-0218-401D-A2AA-38ED826F2815}"/>
    <hyperlink ref="H199" location="A126244746W" display="A126244746W" xr:uid="{AAE66D5C-1126-4107-9043-AEE34D061CB2}"/>
    <hyperlink ref="H219" location="A126237618W" display="A126237618W" xr:uid="{D953D997-B00B-4B2C-A111-4F9308F3B88A}"/>
    <hyperlink ref="I179" location="A126230634V" display="A126230634V" xr:uid="{C3DE16F1-05A7-418D-B97D-B1926768AE0D}"/>
    <hyperlink ref="I199" location="A126244890R" display="A126244890R" xr:uid="{669240D0-E28D-41BF-90F3-59017203663C}"/>
    <hyperlink ref="I219" location="A126237762R" display="A126237762R" xr:uid="{058B6D26-084D-4F9B-87D5-47D50B6F48C0}"/>
    <hyperlink ref="J179" location="A126230274A" display="A126230274A" xr:uid="{A8825094-A6D9-4D74-A484-E05B23613164}"/>
    <hyperlink ref="J199" location="A126244530K" display="A126244530K" xr:uid="{9EE0562A-2906-40DF-9593-BC578BEF4033}"/>
    <hyperlink ref="J219" location="A126237402K" display="A126237402K" xr:uid="{D0EC5AE2-415E-48CF-BBA4-B908B4B59A64}"/>
    <hyperlink ref="K179" location="A126230994X" display="A126230994X" xr:uid="{F36DD1AC-DE03-4E1B-BD79-71A65890CEFF}"/>
    <hyperlink ref="K199" location="A126245250K" display="A126245250K" xr:uid="{52433F1C-5566-42A2-BD63-117022CCA5E2}"/>
    <hyperlink ref="K219" location="A126238122K" display="A126238122K" xr:uid="{3EF5FB32-DB6F-48B1-8CDF-0A10600C0720}"/>
    <hyperlink ref="L179" location="A126230706V" display="A126230706V" xr:uid="{ED91455C-8310-4187-AEA2-6962A4DE7D20}"/>
    <hyperlink ref="L199" location="A126244962R" display="A126244962R" xr:uid="{CEE7606B-A822-4B66-A8D7-DB1F4AADD461}"/>
    <hyperlink ref="L219" location="A126237834R" display="A126237834R" xr:uid="{08F5991A-6AD8-4AF5-94C9-1B5CEF0DE9C7}"/>
    <hyperlink ref="D180" location="A126230330J" display="A126230330J" xr:uid="{3FCA42F6-D073-4DE8-97E6-6BB881FAC4B3}"/>
    <hyperlink ref="D200" location="A126244586W" display="A126244586W" xr:uid="{3A1928F4-20AB-41DD-9AB7-7A1727C2E215}"/>
    <hyperlink ref="D220" location="A126237458W" display="A126237458W" xr:uid="{6F7ACFFD-A627-4C05-9743-83CE6DF88017}"/>
    <hyperlink ref="E180" location="A126230762L" display="A126230762L" xr:uid="{4F25F17F-2CD4-4A84-8677-C4EF759C7C62}"/>
    <hyperlink ref="E200" location="A126245018T" display="A126245018T" xr:uid="{C1CAA835-F6AF-4EB8-A1E8-621BC9FF1CC7}"/>
    <hyperlink ref="E220" location="A126237890J" display="A126237890J" xr:uid="{821D7013-9D38-423D-9C54-D6276F87DC10}"/>
    <hyperlink ref="F180" location="A126230402J" display="A126230402J" xr:uid="{16615214-9932-4181-97D7-B0B1077B91F6}"/>
    <hyperlink ref="F200" location="A126244658W" display="A126244658W" xr:uid="{CB9898C6-511D-4FFE-AA56-11B9D60C7420}"/>
    <hyperlink ref="F220" location="A126237530C" display="A126237530C" xr:uid="{86329EB9-0690-4B14-A277-9F5A4F2075E5}"/>
    <hyperlink ref="G180" location="A126230906L" display="A126230906L" xr:uid="{2A3DC4CF-1865-4659-B1D2-5F975E5677C2}"/>
    <hyperlink ref="G200" location="A126245162K" display="A126245162K" xr:uid="{A90BA99A-C640-4E71-81A3-5D8B72CBB446}"/>
    <hyperlink ref="G220" location="A126238034K" display="A126238034K" xr:uid="{A45A9D3A-6DBB-4146-98E5-39AD8BC237E7}"/>
    <hyperlink ref="H180" location="A126230474V" display="A126230474V" xr:uid="{F7CAB4C7-BB56-4E0F-B600-1A743213D153}"/>
    <hyperlink ref="H200" location="A126244730C" display="A126244730C" xr:uid="{983AA434-724B-4459-895B-4A5E5E160E0E}"/>
    <hyperlink ref="H220" location="A126237602C" display="A126237602C" xr:uid="{2D1A4B08-A0F2-4327-AD5B-95B3A28D63BE}"/>
    <hyperlink ref="I180" location="A126230618V" display="A126230618V" xr:uid="{EB611909-2F40-474C-8031-7DEE561072F3}"/>
    <hyperlink ref="I200" location="A126244874R" display="A126244874R" xr:uid="{645DE48A-F8AE-4149-BEAD-48D3137E6F73}"/>
    <hyperlink ref="I220" location="A126237746R" display="A126237746R" xr:uid="{C67DB3DC-6787-445B-A6C8-7E48FD3306BC}"/>
    <hyperlink ref="J180" location="A126230258A" display="A126230258A" xr:uid="{78AFB941-C14D-40E0-974D-9041DC91B0A7}"/>
    <hyperlink ref="J200" location="A126244514K" display="A126244514K" xr:uid="{AF977F85-84B3-4993-B574-6D041035F789}"/>
    <hyperlink ref="J220" location="A126237386W" display="A126237386W" xr:uid="{7E79019B-42D2-441D-AE17-92A65FA48802}"/>
    <hyperlink ref="K180" location="A126230978X" display="A126230978X" xr:uid="{75000B53-6EE0-4E86-8BA4-2C8F5C8A9DE8}"/>
    <hyperlink ref="K200" location="A126245234K" display="A126245234K" xr:uid="{144F32AB-8AD8-4FBB-B5D4-C2C8F83965F6}"/>
    <hyperlink ref="K220" location="A126238106K" display="A126238106K" xr:uid="{3631398E-6328-4A02-B8C7-C6C2D60F33EC}"/>
    <hyperlink ref="L180" location="A126230690L" display="A126230690L" xr:uid="{62F80C2F-14E3-466E-A90C-307327B29868}"/>
    <hyperlink ref="L200" location="A126244946R" display="A126244946R" xr:uid="{F2B2950C-000B-48E9-8322-7AF626A2A65A}"/>
    <hyperlink ref="L220" location="A126237818R" display="A126237818R" xr:uid="{B972638C-9528-4C41-89B3-4E9E2148E462}"/>
    <hyperlink ref="D181" location="A126230334T" display="A126230334T" xr:uid="{EAA60B41-1C6D-4DE6-837F-7A589DC7ABFA}"/>
    <hyperlink ref="D201" location="A126244590L" display="A126244590L" xr:uid="{F1A18CD6-9962-43E7-A125-04878B12443F}"/>
    <hyperlink ref="D221" location="A126237462L" display="A126237462L" xr:uid="{22CF9F3E-9151-4BDE-8EFA-6986DAA79758}"/>
    <hyperlink ref="E181" location="A126230766W" display="A126230766W" xr:uid="{6488267E-037D-458E-8546-E46222B09233}"/>
    <hyperlink ref="E201" location="A126245022J" display="A126245022J" xr:uid="{928B0E06-2BF5-4F42-9D70-75E1D254871C}"/>
    <hyperlink ref="E221" location="A126237894T" display="A126237894T" xr:uid="{960E4E89-7D92-4023-B9C1-41141C12EC10}"/>
    <hyperlink ref="F181" location="A126230406T" display="A126230406T" xr:uid="{5B12FF9D-88F4-4C7A-B650-A2DFF733CF75}"/>
    <hyperlink ref="F201" location="A126244662L" display="A126244662L" xr:uid="{FB948137-5850-4CCA-9EAC-11E030C86356}"/>
    <hyperlink ref="F221" location="A126237534L" display="A126237534L" xr:uid="{807D2251-6CEC-43CC-A4D3-692287438377}"/>
    <hyperlink ref="G181" location="A126230910C" display="A126230910C" xr:uid="{175E24CF-9927-4694-8C18-34564A578CA5}"/>
    <hyperlink ref="G201" location="A126245166V" display="A126245166V" xr:uid="{92F4FCCD-C193-4BF3-B7B1-74982EC465DF}"/>
    <hyperlink ref="G221" location="A126238038V" display="A126238038V" xr:uid="{588804DE-6776-4B00-9743-93B94CA132DB}"/>
    <hyperlink ref="H181" location="A126230478C" display="A126230478C" xr:uid="{295950F8-5E68-4D55-9131-0E7EBAFD8670}"/>
    <hyperlink ref="H201" location="A126244734L" display="A126244734L" xr:uid="{A0DB6270-86C3-4B97-ADEC-F4BAE466BF0B}"/>
    <hyperlink ref="H221" location="A126237606L" display="A126237606L" xr:uid="{740A8101-68AE-434E-8BC1-F24269F573BF}"/>
    <hyperlink ref="I181" location="A126230622K" display="A126230622K" xr:uid="{B00D598D-3CB0-4813-85E0-A47368F55987}"/>
    <hyperlink ref="I201" location="A126244878X" display="A126244878X" xr:uid="{EED3FB21-EDBE-471C-BAA0-7B633B8FA7AC}"/>
    <hyperlink ref="I221" location="A126237750F" display="A126237750F" xr:uid="{31A216A8-9E91-4D90-BB3C-90C6D35DAAA4}"/>
    <hyperlink ref="J181" location="A126230262T" display="A126230262T" xr:uid="{D3201E1B-B13C-40CA-ACB3-0B8BAB9DF49F}"/>
    <hyperlink ref="J201" location="A126244518V" display="A126244518V" xr:uid="{6189BD85-6D35-4DD8-AA92-719ACEDA5F13}"/>
    <hyperlink ref="J221" location="A126237390L" display="A126237390L" xr:uid="{2D03BB57-6243-4150-9172-C1B3554D921F}"/>
    <hyperlink ref="K181" location="A126230982R" display="A126230982R" xr:uid="{077AABE6-A40B-473F-8EDA-E9894A7E87BC}"/>
    <hyperlink ref="K201" location="A126245238V" display="A126245238V" xr:uid="{B9643AA3-E151-49A1-9ECF-D8426E224421}"/>
    <hyperlink ref="K221" location="A126238110A" display="A126238110A" xr:uid="{DF61F267-8BA5-46BB-B9B9-CA8BB5C95E3D}"/>
    <hyperlink ref="L181" location="A126230694W" display="A126230694W" xr:uid="{0BB6D32C-3BD3-4C8C-BBE6-0ED2D104CBB7}"/>
    <hyperlink ref="L201" location="A126244950F" display="A126244950F" xr:uid="{B8D67A5B-CD4F-48F8-A032-59848A1DF9FD}"/>
    <hyperlink ref="L221" location="A126237822F" display="A126237822F" xr:uid="{8027C992-0735-4BB4-9488-74A1DE83C4EE}"/>
    <hyperlink ref="D182" location="A126230362A" display="A126230362A" xr:uid="{38AB1CC9-DEB2-4CEB-B255-C96B14034D51}"/>
    <hyperlink ref="D202" location="A126244618C" display="A126244618C" xr:uid="{C12131AA-767A-4AA3-A6B5-B8B84E76F7BE}"/>
    <hyperlink ref="D222" location="A126237490W" display="A126237490W" xr:uid="{E26AB928-8631-4632-AB2C-2B4EFAE537EE}"/>
    <hyperlink ref="E182" location="A126230794F" display="A126230794F" xr:uid="{0A431CBF-2100-40A5-A0F6-29B1A0820159}"/>
    <hyperlink ref="E202" location="A126245050T" display="A126245050T" xr:uid="{850987BD-4DBF-4A1B-B87A-CA408EF94057}"/>
    <hyperlink ref="E222" location="A126237922R" display="A126237922R" xr:uid="{56CEB89F-967A-4AA0-BCA0-4D3ABE79E2EF}"/>
    <hyperlink ref="F182" location="A126230434A" display="A126230434A" xr:uid="{0A3EE79E-7C2C-4753-9707-9B0EB1F31C94}"/>
    <hyperlink ref="F202" location="A126244690W" display="A126244690W" xr:uid="{29E1A731-3923-4719-936A-6B606A0B18E9}"/>
    <hyperlink ref="F222" location="A126237562W" display="A126237562W" xr:uid="{D8CCD2C9-045B-4585-9283-03B958D31554}"/>
    <hyperlink ref="G182" location="A126230938F" display="A126230938F" xr:uid="{BD1AAB85-69D3-421C-8106-50D9906DE307}"/>
    <hyperlink ref="G202" location="A126245194C" display="A126245194C" xr:uid="{CD1D2D95-4430-4178-92F8-E07F26BE62A2}"/>
    <hyperlink ref="G222" location="A126238066C" display="A126238066C" xr:uid="{C95C7736-6E5E-4DD7-9807-FFA9F3EB2227}"/>
    <hyperlink ref="H182" location="A126230506A" display="A126230506A" xr:uid="{D2807BBC-502F-42F7-B0A1-16C9661E9C08}"/>
    <hyperlink ref="H202" location="A126244762W" display="A126244762W" xr:uid="{67023BA6-6D21-4720-B5B2-A15FC9C53016}"/>
    <hyperlink ref="H222" location="A126237634W" display="A126237634W" xr:uid="{0F7306E2-2379-4FEA-8DB8-870C0368D98F}"/>
    <hyperlink ref="I182" location="A126230650V" display="A126230650V" xr:uid="{1203CAC4-CF63-4B8F-9518-76D1C7CD76DA}"/>
    <hyperlink ref="I202" location="A126244906W" display="A126244906W" xr:uid="{04F3C236-BF14-4184-A958-D0B11B4B32E4}"/>
    <hyperlink ref="I222" location="A126237778J" display="A126237778J" xr:uid="{34F732CA-8D94-4BF7-B803-B9E6863775E6}"/>
    <hyperlink ref="J182" location="A126230290A" display="A126230290A" xr:uid="{D683AAA3-709A-4671-AB75-4FC0A8389529}"/>
    <hyperlink ref="J202" location="A126244546C" display="A126244546C" xr:uid="{C4D632C9-3EDF-4005-A842-9B6B734F9A54}"/>
    <hyperlink ref="J222" location="A126237418C" display="A126237418C" xr:uid="{85569816-B356-4480-93C4-82E0F297195D}"/>
    <hyperlink ref="K182" location="A126231010R" display="A126231010R" xr:uid="{81886B61-BF97-4408-807A-F4FF13F9B771}"/>
    <hyperlink ref="K202" location="A126245266C" display="A126245266C" xr:uid="{393BB41C-2FBB-48B9-9865-96947C582BA2}"/>
    <hyperlink ref="K222" location="A126238138C" display="A126238138C" xr:uid="{FE4D666E-37D6-4F46-9B56-1749A793F540}"/>
    <hyperlink ref="L182" location="A126230722V" display="A126230722V" xr:uid="{FBF83AF7-913B-4415-805A-DB4E87A15CDC}"/>
    <hyperlink ref="L202" location="A126244978J" display="A126244978J" xr:uid="{F2AD794E-50A2-4191-866C-0D0CDD02A488}"/>
    <hyperlink ref="L222" location="A126237850R" display="A126237850R" xr:uid="{E7ECA5DC-EC53-47E2-81F2-582CB54F220C}"/>
    <hyperlink ref="D183" location="A126230338A" display="A126230338A" xr:uid="{DC5DD1BF-3FD2-487B-9363-8A9DB440FF84}"/>
    <hyperlink ref="D203" location="A126244594W" display="A126244594W" xr:uid="{D342F257-CA35-4FED-8186-F05271AA7328}"/>
    <hyperlink ref="D223" location="A126237466W" display="A126237466W" xr:uid="{60BE1410-D1F1-4E8E-84EA-35706B808DFD}"/>
    <hyperlink ref="E183" location="A126230770L" display="A126230770L" xr:uid="{DB3EDB4F-6081-4CF7-B221-78E285DE6A19}"/>
    <hyperlink ref="E203" location="A126245026T" display="A126245026T" xr:uid="{E99BA812-9D3A-43C5-BF6E-9B72D4FB7778}"/>
    <hyperlink ref="E223" location="A126237898A" display="A126237898A" xr:uid="{30DE9C3F-9A94-4715-8B7B-877A3956AA67}"/>
    <hyperlink ref="F183" location="A126230410J" display="A126230410J" xr:uid="{0A252872-2711-4B7D-B35D-932C790EB4AE}"/>
    <hyperlink ref="F203" location="A126244666W" display="A126244666W" xr:uid="{6406BA03-AC8D-4437-94B3-4DC61F0D70E0}"/>
    <hyperlink ref="F223" location="A126237538W" display="A126237538W" xr:uid="{E8B98D5D-0749-4D6D-90B3-6B5B621B235D}"/>
    <hyperlink ref="G183" location="A126230914L" display="A126230914L" xr:uid="{D8DB4C8E-0E8F-4CF0-ACE7-6CC200509417}"/>
    <hyperlink ref="G203" location="A126245170K" display="A126245170K" xr:uid="{57C1FCF0-E30F-4D08-8516-EFF54F3290A7}"/>
    <hyperlink ref="G223" location="A126238042K" display="A126238042K" xr:uid="{7A9F5C6E-A743-4C36-9A76-71720F87CAD0}"/>
    <hyperlink ref="H183" location="A126230482V" display="A126230482V" xr:uid="{61917337-94D9-480D-9ABD-6D09077B2B8D}"/>
    <hyperlink ref="H203" location="A126244738W" display="A126244738W" xr:uid="{C6D507B4-52A3-4B72-8661-7D20DB547E8A}"/>
    <hyperlink ref="H223" location="A126237610C" display="A126237610C" xr:uid="{25A022D4-2AB2-4B70-B408-6DFAAACD9624}"/>
    <hyperlink ref="I183" location="A126230626V" display="A126230626V" xr:uid="{86898925-8A77-4F81-A604-46BBD2F6E7E2}"/>
    <hyperlink ref="I203" location="A126244882R" display="A126244882R" xr:uid="{46CE8BC2-D980-45EA-8C73-3B3A7887188B}"/>
    <hyperlink ref="I223" location="A126237754R" display="A126237754R" xr:uid="{9A5A4DF1-3C55-49B9-A832-80358AC87094}"/>
    <hyperlink ref="J183" location="A126230266A" display="A126230266A" xr:uid="{F1F55334-93EA-4824-A4DF-65B32A159099}"/>
    <hyperlink ref="J203" location="A126244522K" display="A126244522K" xr:uid="{F964B412-D9AF-42FB-BB58-995FE05DA3A5}"/>
    <hyperlink ref="J223" location="A126237394W" display="A126237394W" xr:uid="{A7371945-647C-4E1B-BD28-DB335125291E}"/>
    <hyperlink ref="K183" location="A126230986X" display="A126230986X" xr:uid="{B3017BF8-0B32-4EC0-B866-D7FAC9D7E116}"/>
    <hyperlink ref="K203" location="A126245242K" display="A126245242K" xr:uid="{95537EDF-F454-40D5-9616-34F32C82900B}"/>
    <hyperlink ref="K223" location="A126238114K" display="A126238114K" xr:uid="{7B9B2F66-4748-4551-9C54-5EA51FC086DF}"/>
    <hyperlink ref="L183" location="A126230698F" display="A126230698F" xr:uid="{FFBE24A4-0677-4E46-A463-4032C4509C0D}"/>
    <hyperlink ref="L203" location="A126244954R" display="A126244954R" xr:uid="{D06518FD-FEFF-4448-B864-F1A5B34B5AE5}"/>
    <hyperlink ref="L223" location="A126237826R" display="A126237826R" xr:uid="{0093CBB8-FA47-4432-8186-7131FE3CB52B}"/>
    <hyperlink ref="D184" location="A126230366K" display="A126230366K" xr:uid="{2D6D44DF-2A62-4237-B75C-A2D3179FC8C8}"/>
    <hyperlink ref="D204" location="A126244622V" display="A126244622V" xr:uid="{238B2F08-D3FC-4AC0-89BC-1C892A0151BA}"/>
    <hyperlink ref="D224" location="A126237494F" display="A126237494F" xr:uid="{CB5904F6-1D11-4D8E-88A4-B6C06CF90B57}"/>
    <hyperlink ref="E184" location="A126230798R" display="A126230798R" xr:uid="{054C512D-B313-468D-A16B-7114806F296C}"/>
    <hyperlink ref="E204" location="A126245054A" display="A126245054A" xr:uid="{E995F70C-1917-4D6D-9FDF-25624C063AB7}"/>
    <hyperlink ref="E224" location="A126237926X" display="A126237926X" xr:uid="{5F8A3AAA-F897-4611-8259-77BF365A3FB1}"/>
    <hyperlink ref="F184" location="A126230438K" display="A126230438K" xr:uid="{A513C9D5-0ECC-4220-8A2F-554B6211A715}"/>
    <hyperlink ref="F204" location="A126244694F" display="A126244694F" xr:uid="{93294777-312D-44EA-AE30-C76982A68E8F}"/>
    <hyperlink ref="F224" location="A126237566F" display="A126237566F" xr:uid="{690CA6A4-FD0B-4060-943A-8A68F3E958FB}"/>
    <hyperlink ref="G184" location="A126230942W" display="A126230942W" xr:uid="{99693C29-F4AB-4E00-9BED-E64B72E11B30}"/>
    <hyperlink ref="G204" location="A126245198L" display="A126245198L" xr:uid="{245FB904-95E2-4699-935A-B54871A86C0D}"/>
    <hyperlink ref="G224" location="A126238070V" display="A126238070V" xr:uid="{7FB485CD-1761-4DEC-B9C4-173A68575501}"/>
    <hyperlink ref="H184" location="A126230510T" display="A126230510T" xr:uid="{1E2D0E6C-24DD-4FDB-A281-4007F7CF42D6}"/>
    <hyperlink ref="H204" location="A126244766F" display="A126244766F" xr:uid="{32CBB2AC-C84B-4826-84B2-6C355BE969B8}"/>
    <hyperlink ref="H224" location="A126237638F" display="A126237638F" xr:uid="{6B8CA2D2-F479-4D6A-86D2-C1BB3FD390A9}"/>
    <hyperlink ref="I184" location="A126230654C" display="A126230654C" xr:uid="{DEA30316-1DC3-45EC-8154-3B95D9F05B78}"/>
    <hyperlink ref="I204" location="A126244910L" display="A126244910L" xr:uid="{104CCADB-5B55-467A-9309-AC0842745E9D}"/>
    <hyperlink ref="I224" location="A126237782X" display="A126237782X" xr:uid="{C97D9E71-5465-4C04-9FD6-A89B4029531A}"/>
    <hyperlink ref="J184" location="A126230294K" display="A126230294K" xr:uid="{5BD9406B-F868-4634-913E-00ED4BDB7B34}"/>
    <hyperlink ref="J204" location="A126244550V" display="A126244550V" xr:uid="{3D9DA579-1BEB-4491-8BEF-D7E1A8D2FFA1}"/>
    <hyperlink ref="J224" location="A126237422V" display="A126237422V" xr:uid="{F3AA0E3B-20E2-45BC-91C4-4635ED7E32D0}"/>
    <hyperlink ref="K184" location="A126231014X" display="A126231014X" xr:uid="{F13030D2-589A-4CDC-A778-E4D9CC3171EA}"/>
    <hyperlink ref="K204" location="A126245270V" display="A126245270V" xr:uid="{F7B819C5-36DA-4F24-943F-80719ECD2378}"/>
    <hyperlink ref="K224" location="A126238142V" display="A126238142V" xr:uid="{A3F21F92-F64E-42B8-96A6-65B51F6D62CA}"/>
    <hyperlink ref="L184" location="A126230726C" display="A126230726C" xr:uid="{D33ADBAC-9358-4DA1-9588-E17634B300E0}"/>
    <hyperlink ref="L204" location="A126244982X" display="A126244982X" xr:uid="{2D8D4CF9-EDB1-4EEF-AE61-9081B70173D6}"/>
    <hyperlink ref="L224" location="A126237854X" display="A126237854X" xr:uid="{4C4D5E94-A268-4777-A713-76B99613B865}"/>
    <hyperlink ref="M185" location="A126235122F" display="A126235122F" xr:uid="{759CFE66-92F4-4800-8925-CEDC9D94054B}"/>
    <hyperlink ref="M205" location="A126249378V" display="A126249378V" xr:uid="{25E9D280-BB30-4B01-8B78-48369FD603D5}"/>
    <hyperlink ref="M225" location="A126242250F" display="A126242250F" xr:uid="{EC14795B-B1BA-4384-B635-A470DD918585}"/>
    <hyperlink ref="N185" location="A126235554K" display="A126235554K" xr:uid="{0FB3E973-0BD9-4E26-8E8A-DBFCA8D778F7}"/>
    <hyperlink ref="N205" location="A126249810V" display="A126249810V" xr:uid="{50574DB2-7020-47CF-827F-131F8049C2DB}"/>
    <hyperlink ref="N225" location="A126242682K" display="A126242682K" xr:uid="{06416026-18CC-4A92-9362-041F0D606DC0}"/>
    <hyperlink ref="O185" location="A126235194T" display="A126235194T" xr:uid="{AEE2E10F-4AB3-45C2-9B7A-25D25F37D219}"/>
    <hyperlink ref="O205" location="A126249450A" display="A126249450A" xr:uid="{FF66FC28-A8AA-477B-A727-1F0A6C0BCA06}"/>
    <hyperlink ref="O225" location="A126242322F" display="A126242322F" xr:uid="{C78928A3-1784-47AF-AAE7-2AF0E55B24E9}"/>
    <hyperlink ref="P185" location="A126235698W" display="A126235698W" xr:uid="{CF18193F-068B-458D-9A36-F02568B91A87}"/>
    <hyperlink ref="P205" location="A126249954F" display="A126249954F" xr:uid="{39043A49-7127-4099-A576-4322FF84391D}"/>
    <hyperlink ref="P225" location="A126242826K" display="A126242826K" xr:uid="{984BE7DC-450B-4239-B47C-D42F1236F179}"/>
    <hyperlink ref="Q185" location="A126235266T" display="A126235266T" xr:uid="{1A55DB91-7BA6-43E1-9DD6-45712E3CB747}"/>
    <hyperlink ref="Q205" location="A126249522A" display="A126249522A" xr:uid="{3A55F1AC-9DCD-423B-80C7-E3B909B8FDCD}"/>
    <hyperlink ref="Q225" location="A126242394T" display="A126242394T" xr:uid="{F89CE198-3661-418A-AD79-BC3C5943188D}"/>
    <hyperlink ref="R185" location="A126235410X" display="A126235410X" xr:uid="{50D4994F-7052-48C5-8ED8-7A8344DAEDCB}"/>
    <hyperlink ref="R205" location="A126249666L" display="A126249666L" xr:uid="{A0B6BF6D-AE9A-46C8-AE05-7B6DEA7B14DF}"/>
    <hyperlink ref="R225" location="A126242538T" display="A126242538T" xr:uid="{0122DA10-F105-45E5-B146-CAD2EAFF63CF}"/>
    <hyperlink ref="S185" location="A126235050F" display="A126235050F" xr:uid="{573F9F6D-ABF7-4CFC-A9C6-FD1B076F7EA6}"/>
    <hyperlink ref="S205" location="A126249306J" display="A126249306J" xr:uid="{E5ABA1FC-FBB6-4600-BDFF-B0FF0A81B42A}"/>
    <hyperlink ref="S225" location="A126242178X" display="A126242178X" xr:uid="{181CF7EF-95EC-4C38-99CA-DDF4EB9F0CD2}"/>
    <hyperlink ref="T185" location="A126235770C" display="A126235770C" xr:uid="{D3456F28-EA77-4258-97A1-B3DEFA6D65A5}"/>
    <hyperlink ref="T205" location="A126250026L" display="A126250026L" xr:uid="{61AFC60E-B68C-4747-AB4A-D18D7F27B65A}"/>
    <hyperlink ref="T225" location="A126242898W" display="A126242898W" xr:uid="{4E1D0E5B-5EB5-497D-8632-AADE5D065447}"/>
    <hyperlink ref="U185" location="A126235482K" display="A126235482K" xr:uid="{EC9D1788-428A-4B66-A259-E2502F905F6B}"/>
    <hyperlink ref="U205" location="A126249738L" display="A126249738L" xr:uid="{6439A90A-06A8-4419-BAD0-22B05FEF18BE}"/>
    <hyperlink ref="U225" location="A126242610X" display="A126242610X" xr:uid="{7D25CC17-75FD-4281-8CE7-54C855EF9814}"/>
    <hyperlink ref="M168" location="A126235134R" display="A126235134R" xr:uid="{3DD647C2-26F9-4ABF-94D8-D9BF0A977147}"/>
    <hyperlink ref="M188" location="A126249390K" display="A126249390K" xr:uid="{4294B805-C8D9-4C72-87FF-479DD6B3D298}"/>
    <hyperlink ref="M208" location="A126242262R" display="A126242262R" xr:uid="{314999AC-8808-46C4-B7F7-25775085DA09}"/>
    <hyperlink ref="N168" location="A126235566V" display="A126235566V" xr:uid="{ADB0FD47-ABB1-4A2A-9CDD-19D7B1544951}"/>
    <hyperlink ref="N188" location="A126249822C" display="A126249822C" xr:uid="{E0D5535C-78B7-4093-AACF-BA2708CB67FE}"/>
    <hyperlink ref="N208" location="A126242694V" display="A126242694V" xr:uid="{64642FBE-903F-4F3C-95C4-A3DD2D8D9C30}"/>
    <hyperlink ref="O168" location="A126235206R" display="A126235206R" xr:uid="{F969D47B-2336-4F63-B8B4-FF394F93C90E}"/>
    <hyperlink ref="O188" location="A126249462K" display="A126249462K" xr:uid="{8632D1AA-B4FD-4D61-87ED-96C8808BC8FD}"/>
    <hyperlink ref="O208" location="A126242334R" display="A126242334R" xr:uid="{D9C39CFD-7BAA-476C-ACDF-2033CDE740B2}"/>
    <hyperlink ref="P168" location="A126235710A" display="A126235710A" xr:uid="{55571DA2-022C-48E5-96C8-FFF992A50A79}"/>
    <hyperlink ref="P188" location="A126249966R" display="A126249966R" xr:uid="{CF9E4970-D37B-4059-9964-D7E4DB2CDDCA}"/>
    <hyperlink ref="P208" location="A126242838V" display="A126242838V" xr:uid="{CCA7E0F2-117C-4FF5-B04F-E271890ABB67}"/>
    <hyperlink ref="Q168" location="A126235278A" display="A126235278A" xr:uid="{54FF66F6-5E9D-4FF2-8897-121FB28E2DC1}"/>
    <hyperlink ref="Q188" location="A126249534K" display="A126249534K" xr:uid="{F3C88C8F-6769-4F99-91CD-C51DB83C82C2}"/>
    <hyperlink ref="Q208" location="A126242406R" display="A126242406R" xr:uid="{2E5CEC1A-9D04-477A-B507-3529533AB429}"/>
    <hyperlink ref="R168" location="A126235422J" display="A126235422J" xr:uid="{F740831C-2DB5-4CE7-87D6-00181E96F911}"/>
    <hyperlink ref="R188" location="A126249678W" display="A126249678W" xr:uid="{141746AB-A9DE-4A06-817A-05665B788C2F}"/>
    <hyperlink ref="R208" location="A126242550J" display="A126242550J" xr:uid="{80275C03-D7A4-4B5E-AF11-1F32323AA277}"/>
    <hyperlink ref="S168" location="A126235062R" display="A126235062R" xr:uid="{902AD012-846D-4019-957F-4DEF619D47AB}"/>
    <hyperlink ref="S188" location="A126249318T" display="A126249318T" xr:uid="{B5C24AD2-B5B4-4C84-A819-17D44ED3F858}"/>
    <hyperlink ref="S208" location="A126242190R" display="A126242190R" xr:uid="{D1B1BB7D-6A7C-4F33-89F3-9D54F817F4BC}"/>
    <hyperlink ref="T168" location="A126235782L" display="A126235782L" xr:uid="{CF05DC37-858A-40C5-9264-7B5CE25EEAC8}"/>
    <hyperlink ref="T188" location="A126250038W" display="A126250038W" xr:uid="{A70A7AA1-B79C-442B-BE77-EBBCED2F9F53}"/>
    <hyperlink ref="T208" location="A126242910A" display="A126242910A" xr:uid="{D144D2A4-5DBA-4F00-9845-6D12017F716C}"/>
    <hyperlink ref="U168" location="A126235494V" display="A126235494V" xr:uid="{5FA93E79-7FFA-4F04-83B9-6D29909F4CFE}"/>
    <hyperlink ref="U188" location="A126249750C" display="A126249750C" xr:uid="{7D69BF2A-AAE8-4AD2-B2FF-622A2E60ECAF}"/>
    <hyperlink ref="U208" location="A126242622J" display="A126242622J" xr:uid="{4CA6644E-0D2C-4FDC-A0F0-3E5DA64E7762}"/>
    <hyperlink ref="M169" location="A126235102W" display="A126235102W" xr:uid="{1A4462F3-EFED-4EF2-ACCA-6A6B7D573AAC}"/>
    <hyperlink ref="M189" location="A126249358K" display="A126249358K" xr:uid="{85CD7AE8-EC73-4867-852A-E62E754652DB}"/>
    <hyperlink ref="M209" location="A126242230W" display="A126242230W" xr:uid="{C36A6568-2F96-48F2-B0DC-1D1A48818088}"/>
    <hyperlink ref="N169" location="A126235534A" display="A126235534A" xr:uid="{A2B39FC8-D293-49DB-B54F-DE52D1BF4B85}"/>
    <hyperlink ref="N189" location="A126249790W" display="A126249790W" xr:uid="{1C156D80-296C-4BE2-84D0-20A49FEC20EA}"/>
    <hyperlink ref="N209" location="A126242662A" display="A126242662A" xr:uid="{3EDD6ED4-8119-44D6-90E0-38BCB9CCCAA5}"/>
    <hyperlink ref="O169" location="A126235174J" display="A126235174J" xr:uid="{640AA49E-66AB-4AE6-8984-EE99222302EC}"/>
    <hyperlink ref="O189" location="A126249430T" display="A126249430T" xr:uid="{FBDB8C20-896A-4B52-8E5F-E8EF04AD38B3}"/>
    <hyperlink ref="O209" location="A126242302W" display="A126242302W" xr:uid="{31449109-2A6D-435A-8B01-D545CC56A757}"/>
    <hyperlink ref="P169" location="A126235678L" display="A126235678L" xr:uid="{E70B884B-8749-40A4-AB5A-F5DD8EA955D9}"/>
    <hyperlink ref="P189" location="A126249934W" display="A126249934W" xr:uid="{68C84BFC-2B72-4CBC-ACD4-042A33B19018}"/>
    <hyperlink ref="P209" location="A126242806A" display="A126242806A" xr:uid="{C4E77C58-A178-41B9-9D5B-4636E144D5B7}"/>
    <hyperlink ref="Q169" location="A126235246J" display="A126235246J" xr:uid="{343C14F8-A56B-4E5C-ADFF-45668118BF89}"/>
    <hyperlink ref="Q189" location="A126249502T" display="A126249502T" xr:uid="{F4AEDB63-2F72-4178-B4C8-F6FF3175A819}"/>
    <hyperlink ref="Q209" location="A126242374J" display="A126242374J" xr:uid="{A97284A8-525A-432A-96B0-2EA09A88E61F}"/>
    <hyperlink ref="R169" location="A126235390A" display="A126235390A" xr:uid="{AA4697AA-CAC7-4BEF-AD3A-CA098A4908F9}"/>
    <hyperlink ref="R189" location="A126249646C" display="A126249646C" xr:uid="{E8CFC5DC-2E56-460F-B203-D900A9DE0657}"/>
    <hyperlink ref="R209" location="A126242518J" display="A126242518J" xr:uid="{7AF19C9E-A5CD-439E-AB38-530F1117DABD}"/>
    <hyperlink ref="S169" location="A126235030W" display="A126235030W" xr:uid="{01AE0D1F-6911-41D3-8C18-8B9EFCB997C9}"/>
    <hyperlink ref="S189" location="A126249286K" display="A126249286K" xr:uid="{4A754D2D-B52C-4A7E-AB17-795451488752}"/>
    <hyperlink ref="S209" location="A126242158R" display="A126242158R" xr:uid="{38B24472-9A64-40C9-A9F9-D59743D6BE9A}"/>
    <hyperlink ref="T169" location="A126235750V" display="A126235750V" xr:uid="{CD986BCB-14E4-4C42-B8F6-B524A7DE0334}"/>
    <hyperlink ref="T189" location="A126250006C" display="A126250006C" xr:uid="{3766BF1F-92DB-43C1-9377-567112E7BAFB}"/>
    <hyperlink ref="T209" location="A126242878L" display="A126242878L" xr:uid="{F0370FAB-C352-4574-8CD6-5DCAE30DF480}"/>
    <hyperlink ref="U169" location="A126235462A" display="A126235462A" xr:uid="{E753A94A-9FC8-4D31-896B-9EF825809F05}"/>
    <hyperlink ref="U189" location="A126249718C" display="A126249718C" xr:uid="{5F7FAE08-93F6-4D3A-B2EB-6EF834833561}"/>
    <hyperlink ref="U209" location="A126242590A" display="A126242590A" xr:uid="{C922A586-6642-42D4-9C6D-B354D536B998}"/>
    <hyperlink ref="M170" location="A126235138X" display="A126235138X" xr:uid="{DF88BA51-98CC-4E0E-A319-7FD6CFEED7EF}"/>
    <hyperlink ref="M190" location="A126249394V" display="A126249394V" xr:uid="{075DCE68-698E-4CF3-AA8C-C0F743F3D33C}"/>
    <hyperlink ref="M210" location="A126242266X" display="A126242266X" xr:uid="{7AC2E846-DD8D-4F3A-A04F-D40092722B26}"/>
    <hyperlink ref="N170" location="A126235570K" display="A126235570K" xr:uid="{E1426229-1B3A-41EE-A23F-D9AAAB719546}"/>
    <hyperlink ref="N190" location="A126249826L" display="A126249826L" xr:uid="{2CAF126B-FBA1-4E0A-B20C-0EB88F46AD00}"/>
    <hyperlink ref="N210" location="A126242698C" display="A126242698C" xr:uid="{1E9576B6-C75B-49CD-8DD8-0DC32CF022DF}"/>
    <hyperlink ref="O170" location="A126235210F" display="A126235210F" xr:uid="{45B88B68-D524-44D2-BA1C-51CEC55A0A39}"/>
    <hyperlink ref="O190" location="A126249466V" display="A126249466V" xr:uid="{22633A93-CE68-4859-93B6-42808BC33490}"/>
    <hyperlink ref="O210" location="A126242338X" display="A126242338X" xr:uid="{3B072A19-22CA-4CF4-A872-B5E10FF07A28}"/>
    <hyperlink ref="P170" location="A126235714K" display="A126235714K" xr:uid="{FC935B15-CACB-4332-8350-4FEF75B6DECF}"/>
    <hyperlink ref="P190" location="A126249970F" display="A126249970F" xr:uid="{E289D100-D2A1-4BE5-B0A9-4CFF35582245}"/>
    <hyperlink ref="P210" location="A126242842K" display="A126242842K" xr:uid="{69C46B58-9C6C-41F1-88E6-4087DD87C224}"/>
    <hyperlink ref="Q170" location="A126235282T" display="A126235282T" xr:uid="{F4B8A1BE-E10A-42F2-93F3-95F2A7EE7051}"/>
    <hyperlink ref="Q190" location="A126249538V" display="A126249538V" xr:uid="{285D7CE5-A76D-4BEB-9973-CB9FA0C55ADD}"/>
    <hyperlink ref="Q210" location="A126242410F" display="A126242410F" xr:uid="{9C8956AB-D28B-4AA0-86B7-4B3154470D65}"/>
    <hyperlink ref="R170" location="A126235426T" display="A126235426T" xr:uid="{B65C6DCC-FBAB-46E3-8EA5-D2BDE994FC1C}"/>
    <hyperlink ref="R190" location="A126249682L" display="A126249682L" xr:uid="{EBF57BC8-61BC-47ED-A25C-0BCF406A3AB5}"/>
    <hyperlink ref="R210" location="A126242554T" display="A126242554T" xr:uid="{E6E2B64C-DEB5-4296-8DCE-7B288E5186E8}"/>
    <hyperlink ref="S170" location="A126235066X" display="A126235066X" xr:uid="{9656B831-66DD-4CB8-BD57-4DED989776B8}"/>
    <hyperlink ref="S190" location="A126249322J" display="A126249322J" xr:uid="{E04586B9-98C7-49B9-9E8E-DECE99932DC7}"/>
    <hyperlink ref="S210" location="A126242194X" display="A126242194X" xr:uid="{D6EF6AAF-86A5-4219-AFBE-D21BFCEA44F5}"/>
    <hyperlink ref="T170" location="A126235786W" display="A126235786W" xr:uid="{1519B8A7-37E9-4AE7-B948-386E62974168}"/>
    <hyperlink ref="T190" location="A126250042L" display="A126250042L" xr:uid="{DEAF4E79-BF49-48B6-BFE8-D5462E455F14}"/>
    <hyperlink ref="T210" location="A126242914K" display="A126242914K" xr:uid="{4D0391D7-F996-473C-A537-A096819D7592}"/>
    <hyperlink ref="U170" location="A126235498C" display="A126235498C" xr:uid="{868195E3-0542-41F8-9F88-9DE89D177A97}"/>
    <hyperlink ref="U190" location="A126249754L" display="A126249754L" xr:uid="{2A414422-AB7E-4363-B2DA-FC069D15214D}"/>
    <hyperlink ref="U210" location="A126242626T" display="A126242626T" xr:uid="{B2823378-988F-4386-8068-F7DEA0E247B9}"/>
    <hyperlink ref="M171" location="A126235142R" display="A126235142R" xr:uid="{169195E0-A31A-4140-893D-2CEE3DA345F2}"/>
    <hyperlink ref="M191" location="A126249398C" display="A126249398C" xr:uid="{C8944F67-BACC-4EED-B40E-73E8D49D3035}"/>
    <hyperlink ref="M211" location="A126242270R" display="A126242270R" xr:uid="{A19BF9A4-4C3D-461E-96C2-E389B0870745}"/>
    <hyperlink ref="N171" location="A126235574V" display="A126235574V" xr:uid="{0DEE54A6-4577-4CDA-B9E7-730742CDE24B}"/>
    <hyperlink ref="N191" location="A126249830C" display="A126249830C" xr:uid="{7975BC32-5F6E-42B5-A2CC-4DDBDBA39C53}"/>
    <hyperlink ref="N211" location="A126242702J" display="A126242702J" xr:uid="{1B516C4E-4FA6-4BCD-B134-CA6D5F28EF4B}"/>
    <hyperlink ref="O171" location="A126235214R" display="A126235214R" xr:uid="{380EDD14-5A2D-4604-B74D-62A1AED777AE}"/>
    <hyperlink ref="O191" location="A126249470K" display="A126249470K" xr:uid="{5C19EA73-4BA6-4A4B-8E05-DE83A303DEDF}"/>
    <hyperlink ref="O211" location="A126242342R" display="A126242342R" xr:uid="{4516C179-318C-45E7-88D2-5759DC89D52B}"/>
    <hyperlink ref="P171" location="A126235718V" display="A126235718V" xr:uid="{B9E07008-4DD4-47F8-AE29-4CFEAF08681F}"/>
    <hyperlink ref="P191" location="A126249974R" display="A126249974R" xr:uid="{0272D906-C3E3-4814-A523-C0987CD32060}"/>
    <hyperlink ref="P211" location="A126242846V" display="A126242846V" xr:uid="{1102DD41-AA33-4B6D-A138-D6C550A3391D}"/>
    <hyperlink ref="Q171" location="A126235286A" display="A126235286A" xr:uid="{5188ACC5-B36A-4330-9A03-78695C2E2208}"/>
    <hyperlink ref="Q191" location="A126249542K" display="A126249542K" xr:uid="{2161A5F4-635B-4DC8-AFBF-35FD5A2AB74A}"/>
    <hyperlink ref="Q211" location="A126242414R" display="A126242414R" xr:uid="{BF582129-C336-4020-8326-51F4CA352193}"/>
    <hyperlink ref="R171" location="A126235430J" display="A126235430J" xr:uid="{97D5B69E-0869-4F57-AA7D-C4F22DBBB179}"/>
    <hyperlink ref="R191" location="A126249686W" display="A126249686W" xr:uid="{BA293192-7B78-4AAF-8DF3-11F508464D5C}"/>
    <hyperlink ref="R211" location="A126242558A" display="A126242558A" xr:uid="{EB330DE1-E972-4114-B0D0-94B3152531BD}"/>
    <hyperlink ref="S171" location="A126235070R" display="A126235070R" xr:uid="{B5AB7BF0-BCC4-40E3-A47A-8E4CFB090532}"/>
    <hyperlink ref="S191" location="A126249326T" display="A126249326T" xr:uid="{B47BF7C0-CE46-4A90-8289-4951F283D79B}"/>
    <hyperlink ref="S211" location="A126242198J" display="A126242198J" xr:uid="{5AC382CF-885E-466D-9714-534127D3C972}"/>
    <hyperlink ref="T171" location="A126235790L" display="A126235790L" xr:uid="{906887EF-0636-4FAE-8A8E-BA4ED09FC80C}"/>
    <hyperlink ref="T191" location="A126250046W" display="A126250046W" xr:uid="{16CB1700-E325-4B59-AB88-27AD99412EC9}"/>
    <hyperlink ref="T211" location="A126242918V" display="A126242918V" xr:uid="{28C30BB5-0E5D-4473-BDB6-64E845C2A926}"/>
    <hyperlink ref="U171" location="A126235502J" display="A126235502J" xr:uid="{CE7D6E4D-7CE4-4645-93F1-2212F3551DF0}"/>
    <hyperlink ref="U191" location="A126249758W" display="A126249758W" xr:uid="{E1109C7C-D365-42C5-AD6D-70DF40889006}"/>
    <hyperlink ref="U211" location="A126242630J" display="A126242630J" xr:uid="{0E5C081E-5336-4407-B070-4198175374F5}"/>
    <hyperlink ref="M172" location="A126235106F" display="A126235106F" xr:uid="{3AAE75F1-0692-4686-B6C2-37DD3FA232AE}"/>
    <hyperlink ref="M192" location="A126249362A" display="A126249362A" xr:uid="{9FBDB078-8101-4E67-B371-7BE13C895A01}"/>
    <hyperlink ref="M212" location="A126242234F" display="A126242234F" xr:uid="{67BF4570-7614-4B12-8B18-1DDB31D79ED8}"/>
    <hyperlink ref="N172" location="A126235538K" display="A126235538K" xr:uid="{A6FD914C-6462-4241-A4EF-D7C166E6414B}"/>
    <hyperlink ref="N192" location="A126249794F" display="A126249794F" xr:uid="{682076EA-5575-4722-933E-1B221EC9DDB8}"/>
    <hyperlink ref="N212" location="A126242666K" display="A126242666K" xr:uid="{647728D0-730E-4A5A-B4EB-2FBC9D3694B0}"/>
    <hyperlink ref="O172" location="A126235178T" display="A126235178T" xr:uid="{FC0FB93B-5275-4E72-A593-8FCC36C0E881}"/>
    <hyperlink ref="O192" location="A126249434A" display="A126249434A" xr:uid="{6F8B4A03-23AC-43E1-AB1A-8C2CE18D8D00}"/>
    <hyperlink ref="O212" location="A126242306F" display="A126242306F" xr:uid="{AE9C2A1D-C5B5-4D66-944E-9DBE38B11395}"/>
    <hyperlink ref="P172" location="A126235682C" display="A126235682C" xr:uid="{479A44E6-8E45-47C9-81A3-B6197ACB5B6E}"/>
    <hyperlink ref="P192" location="A126249938F" display="A126249938F" xr:uid="{48E4F421-5CB9-4662-8459-771C93A9FC42}"/>
    <hyperlink ref="P212" location="A126242810T" display="A126242810T" xr:uid="{98497ABF-9866-45D6-9E37-C1A49725EFB2}"/>
    <hyperlink ref="Q172" location="A126235250X" display="A126235250X" xr:uid="{14E1DC05-B628-478F-89AD-B008E4977632}"/>
    <hyperlink ref="Q192" location="A126249506A" display="A126249506A" xr:uid="{9DB6FAE4-0518-4CB6-9342-9656C013ED5C}"/>
    <hyperlink ref="Q212" location="A126242378T" display="A126242378T" xr:uid="{CA64E9FF-CB8D-4FBA-BEF2-2F1EE6184AD1}"/>
    <hyperlink ref="R172" location="A126235394K" display="A126235394K" xr:uid="{5F4022F9-DB26-49DB-8DF6-7FD4A225FD87}"/>
    <hyperlink ref="R192" location="A126249650V" display="A126249650V" xr:uid="{190F9238-8402-4B3C-B7F3-4E17DDC799ED}"/>
    <hyperlink ref="R212" location="A126242522X" display="A126242522X" xr:uid="{907E96DC-9611-4962-82DC-7A17429DC1BF}"/>
    <hyperlink ref="S172" location="A126235034F" display="A126235034F" xr:uid="{AEA25F5B-AD36-45AF-9A98-A7EE05775B8B}"/>
    <hyperlink ref="S192" location="A126249290A" display="A126249290A" xr:uid="{043CC7B1-A8D0-461C-AACF-627F9B866070}"/>
    <hyperlink ref="S212" location="A126242162F" display="A126242162F" xr:uid="{164F6D8D-59AB-454B-AAE1-3C6B3290FF2A}"/>
    <hyperlink ref="T172" location="A126235754C" display="A126235754C" xr:uid="{6D3E69C2-C7C4-4B43-ABF8-4E3F3CED0791}"/>
    <hyperlink ref="T192" location="A126250010V" display="A126250010V" xr:uid="{B820FF56-BEE6-4574-BFBE-28125E4571DD}"/>
    <hyperlink ref="T212" location="A126242882C" display="A126242882C" xr:uid="{919D6469-E83E-4FAA-87FC-A6837248D84C}"/>
    <hyperlink ref="U172" location="A126235466K" display="A126235466K" xr:uid="{F35088BA-EC64-4BCC-AAAF-E6C7644F6911}"/>
    <hyperlink ref="U192" location="A126249722V" display="A126249722V" xr:uid="{50E68C06-E7E3-4F7A-8B8F-F96FBCEC6B29}"/>
    <hyperlink ref="U212" location="A126242594K" display="A126242594K" xr:uid="{ABA01C86-AB43-4FFB-B685-AA45387A41D5}"/>
    <hyperlink ref="M173" location="A126235110W" display="A126235110W" xr:uid="{32C40706-414B-4EA3-AC22-0B92D495FB18}"/>
    <hyperlink ref="M193" location="A126249366K" display="A126249366K" xr:uid="{A7158AF4-5D4A-4C87-B950-163D87FAD9B8}"/>
    <hyperlink ref="M213" location="A126242238R" display="A126242238R" xr:uid="{CE810861-71B5-4108-9A42-AC3C9F446F35}"/>
    <hyperlink ref="N173" location="A126235542A" display="A126235542A" xr:uid="{4319B4E0-606E-469E-BF21-7AD09B8DDB57}"/>
    <hyperlink ref="N193" location="A126249798R" display="A126249798R" xr:uid="{B568A9CE-793E-4169-A532-3456D08AAF2C}"/>
    <hyperlink ref="N213" location="A126242670A" display="A126242670A" xr:uid="{6776CA2F-F3C0-41CE-97E5-96918BE368B0}"/>
    <hyperlink ref="O173" location="A126235182J" display="A126235182J" xr:uid="{9AE44DE9-0BA4-4B9E-9883-3F645CE89CCF}"/>
    <hyperlink ref="O193" location="A126249438K" display="A126249438K" xr:uid="{58BC5A93-7E35-4A2A-8153-AA2D5C5190B5}"/>
    <hyperlink ref="O213" location="A126242310W" display="A126242310W" xr:uid="{38ABF9CB-00FF-4761-813E-A274F188172E}"/>
    <hyperlink ref="P173" location="A126235686L" display="A126235686L" xr:uid="{30165667-B4A4-4B22-BBE9-75AEB9B9579F}"/>
    <hyperlink ref="P193" location="A126249942W" display="A126249942W" xr:uid="{14E8C763-79CC-4D6E-841C-90DC41D22573}"/>
    <hyperlink ref="P213" location="A126242814A" display="A126242814A" xr:uid="{37222771-F0A7-4650-953F-325FC7EFD408}"/>
    <hyperlink ref="Q173" location="A126235254J" display="A126235254J" xr:uid="{958704FD-B2BF-4695-857F-927FD8B0D3AB}"/>
    <hyperlink ref="Q193" location="A126249510T" display="A126249510T" xr:uid="{61E41D9D-2A9E-418F-93AE-44FC1E10E341}"/>
    <hyperlink ref="Q213" location="A126242382J" display="A126242382J" xr:uid="{E73623DD-B110-438A-B0F2-977BE9FE39BF}"/>
    <hyperlink ref="R173" location="A126235398V" display="A126235398V" xr:uid="{8A394D35-5E81-45A0-A743-E69BD5D01395}"/>
    <hyperlink ref="R193" location="A126249654C" display="A126249654C" xr:uid="{F8C89ECE-E984-4CB1-A6E1-D0D8B9C15713}"/>
    <hyperlink ref="R213" location="A126242526J" display="A126242526J" xr:uid="{ADCB9754-0532-461B-9B5C-6C6612198E14}"/>
    <hyperlink ref="S173" location="A126235038R" display="A126235038R" xr:uid="{192B8BC5-4863-4011-94E3-4A3214F72177}"/>
    <hyperlink ref="S193" location="A126249294K" display="A126249294K" xr:uid="{E3656153-EED7-43B6-AFE0-8627BA3FF59B}"/>
    <hyperlink ref="S213" location="A126242166R" display="A126242166R" xr:uid="{97453931-8182-48B8-8CBE-FE12BDD1A1B3}"/>
    <hyperlink ref="T173" location="A126235758L" display="A126235758L" xr:uid="{7E9B1162-7E8C-4AB0-9723-41423FD27CA5}"/>
    <hyperlink ref="T193" location="A126250014C" display="A126250014C" xr:uid="{B95B3C5E-F0FB-4FF1-A9F7-4C22E6F7C084}"/>
    <hyperlink ref="T213" location="A126242886L" display="A126242886L" xr:uid="{601A6D4A-583E-41B7-8121-B2D0D36D9DFB}"/>
    <hyperlink ref="U173" location="A126235470A" display="A126235470A" xr:uid="{A0E3F3DC-0A03-460F-A67B-E1BCD84C3E07}"/>
    <hyperlink ref="U193" location="A126249726C" display="A126249726C" xr:uid="{06E30F53-359A-4EDA-A8F1-7E33C71455BB}"/>
    <hyperlink ref="U213" location="A126242598V" display="A126242598V" xr:uid="{2C430367-486E-4F6B-B13E-CCBBF1C670EF}"/>
    <hyperlink ref="M174" location="A126235126R" display="A126235126R" xr:uid="{D5B57211-1D0F-48E3-B9AB-40F1838E15DD}"/>
    <hyperlink ref="M194" location="A126249382K" display="A126249382K" xr:uid="{19B752BA-7F03-468F-8FDB-A7814A68E338}"/>
    <hyperlink ref="M214" location="A126242254R" display="A126242254R" xr:uid="{DDB98B21-0A70-43B8-B7B5-0A5E89954260}"/>
    <hyperlink ref="N174" location="A126235558V" display="A126235558V" xr:uid="{B6C066DF-B939-4499-B977-66432B39A55B}"/>
    <hyperlink ref="N194" location="A126249814C" display="A126249814C" xr:uid="{CEE5561C-884E-4DAF-A5EA-8D72E6BC5373}"/>
    <hyperlink ref="N214" location="A126242686V" display="A126242686V" xr:uid="{99F944AF-7002-41DC-A8C2-7DBBFA0A6370}"/>
    <hyperlink ref="O174" location="A126235198A" display="A126235198A" xr:uid="{65439DC0-1B57-4773-A9B2-09CC1DD8A21F}"/>
    <hyperlink ref="O194" location="A126249454K" display="A126249454K" xr:uid="{46E5E609-0557-485C-AA50-77CF8E52258F}"/>
    <hyperlink ref="O214" location="A126242326R" display="A126242326R" xr:uid="{4CA0A200-17B9-43E4-9153-58811DB84E74}"/>
    <hyperlink ref="P174" location="A126235702A" display="A126235702A" xr:uid="{AE7479AC-475D-4CE5-A6A1-22CA7F916F24}"/>
    <hyperlink ref="P194" location="A126249958R" display="A126249958R" xr:uid="{57FB0864-55A1-41B8-AB4F-8254AD518D30}"/>
    <hyperlink ref="P214" location="A126242830A" display="A126242830A" xr:uid="{3AD4D07D-7B6E-437B-BA19-8BD61FACC4C5}"/>
    <hyperlink ref="Q174" location="A126235270J" display="A126235270J" xr:uid="{84AFC303-5CC9-48C1-A2F2-F95993800FB4}"/>
    <hyperlink ref="Q194" location="A126249526K" display="A126249526K" xr:uid="{6D582DDA-3436-41C6-A391-5DD33E93F9F9}"/>
    <hyperlink ref="Q214" location="A126242398A" display="A126242398A" xr:uid="{E207DD81-E360-4942-890D-8E0409B8D15A}"/>
    <hyperlink ref="R174" location="A126235414J" display="A126235414J" xr:uid="{3A5EB993-1E8E-4911-AE6F-2FE4C14B5882}"/>
    <hyperlink ref="R194" location="A126249670C" display="A126249670C" xr:uid="{9C4E043F-CB28-4537-9D1E-08C587573162}"/>
    <hyperlink ref="R214" location="A126242542J" display="A126242542J" xr:uid="{07DC0312-D0C8-4BF4-973D-54939D99142D}"/>
    <hyperlink ref="S174" location="A126235054R" display="A126235054R" xr:uid="{09CE95B4-525D-4AF2-863A-4C7E95264090}"/>
    <hyperlink ref="S194" location="A126249310X" display="A126249310X" xr:uid="{2789F27E-0B2A-47BE-93BD-D21C84F31055}"/>
    <hyperlink ref="S214" location="A126242182R" display="A126242182R" xr:uid="{1EDBD9CA-0776-470C-BB5E-E269AAA6E90A}"/>
    <hyperlink ref="T174" location="A126235774L" display="A126235774L" xr:uid="{CC98B176-E3A9-4874-B9A8-F563F27F2249}"/>
    <hyperlink ref="T194" location="A126250030C" display="A126250030C" xr:uid="{760F9110-9480-4CC7-B2D3-07D729E5B2E9}"/>
    <hyperlink ref="T214" location="A126242902A" display="A126242902A" xr:uid="{B6C59D95-A709-4398-9EAD-CE06BFE35EEC}"/>
    <hyperlink ref="U174" location="A126235486V" display="A126235486V" xr:uid="{9E0D7E4E-95C7-4DA7-9783-1EA4E9EB0B8C}"/>
    <hyperlink ref="U194" location="A126249742C" display="A126249742C" xr:uid="{4CF538E8-FEF0-46FF-9262-00507879F4A0}"/>
    <hyperlink ref="U214" location="A126242614J" display="A126242614J" xr:uid="{7F28336C-6BC5-4B4B-AE31-5D012FCB7230}"/>
    <hyperlink ref="M175" location="A126235094J" display="A126235094J" xr:uid="{BD8E27F3-B3EF-4146-9063-1121932C1132}"/>
    <hyperlink ref="M195" location="A126249350T" display="A126249350T" xr:uid="{841DEE33-AC59-4E87-82A5-84DB82A6EB43}"/>
    <hyperlink ref="M215" location="A126242222W" display="A126242222W" xr:uid="{99EEB86F-E50B-43CF-934F-647EA1DCE2D1}"/>
    <hyperlink ref="N175" location="A126235526A" display="A126235526A" xr:uid="{87B71E97-BEF1-47C7-B53B-7908331B389C}"/>
    <hyperlink ref="N195" location="A126249782W" display="A126249782W" xr:uid="{FF96A67A-8E6C-4616-954C-F2A6824A648C}"/>
    <hyperlink ref="N215" location="A126242654A" display="A126242654A" xr:uid="{98E5947D-F3D7-4DFF-B164-DF3B291974E4}"/>
    <hyperlink ref="O175" location="A126235166J" display="A126235166J" xr:uid="{590D3EB2-DE5A-4545-BD7E-4ED5EF8468A4}"/>
    <hyperlink ref="O195" location="A126249422T" display="A126249422T" xr:uid="{574A1D25-233D-4425-9ED2-D00B3967A003}"/>
    <hyperlink ref="O215" location="A126242294J" display="A126242294J" xr:uid="{0B7AC75C-D42A-4046-A135-B71FA1C84E8C}"/>
    <hyperlink ref="P175" location="A126235670V" display="A126235670V" xr:uid="{3C8BE8AB-8478-4B3E-82C3-AA9DE1D0C296}"/>
    <hyperlink ref="P195" location="A126249926W" display="A126249926W" xr:uid="{8C835ED0-D539-4082-86CF-18CA1A945CDA}"/>
    <hyperlink ref="P215" location="A126242798L" display="A126242798L" xr:uid="{886B04AC-358B-40D9-A7A4-84CAD32AA5E0}"/>
    <hyperlink ref="Q175" location="A126235238J" display="A126235238J" xr:uid="{936A60E3-D728-4DE7-93CC-04EFAFB71527}"/>
    <hyperlink ref="Q195" location="A126249494C" display="A126249494C" xr:uid="{B472C387-7AEB-42A7-99E0-2AEA2765751B}"/>
    <hyperlink ref="Q215" location="A126242366J" display="A126242366J" xr:uid="{0D0C137A-9B86-4C96-822C-702A8C102B00}"/>
    <hyperlink ref="R175" location="A126235382A" display="A126235382A" xr:uid="{9AC7CE02-D9C4-4018-9E1A-E9AF57C4A60F}"/>
    <hyperlink ref="R195" location="A126249638C" display="A126249638C" xr:uid="{695BFDDB-E31A-4414-97E4-5B03D51499B2}"/>
    <hyperlink ref="R215" location="A126242510R" display="A126242510R" xr:uid="{716E75A5-7177-45BD-A0A0-1DD779073482}"/>
    <hyperlink ref="S175" location="A126235022W" display="A126235022W" xr:uid="{20AD057F-29B3-413C-84AE-E2F7D0A65309}"/>
    <hyperlink ref="S195" location="A126249278K" display="A126249278K" xr:uid="{E8311BF6-FDC8-455E-A330-2C457566B826}"/>
    <hyperlink ref="S215" location="A126242150W" display="A126242150W" xr:uid="{99D30573-6A44-4D8D-B4FE-6AA12F2F26DE}"/>
    <hyperlink ref="T175" location="A126235742V" display="A126235742V" xr:uid="{92A5BC0A-6B53-46CF-94E6-9F788DE606D3}"/>
    <hyperlink ref="T195" location="A126249998J" display="A126249998J" xr:uid="{FD4F9F9B-58EC-4145-AD30-682036F073EF}"/>
    <hyperlink ref="T215" location="A126242870V" display="A126242870V" xr:uid="{5FAA7704-CA4C-4955-80E7-0D2752CF24B5}"/>
    <hyperlink ref="U175" location="A126235454A" display="A126235454A" xr:uid="{6236B255-2EE7-401B-BB40-4255026AEF54}"/>
    <hyperlink ref="U195" location="A126249710K" display="A126249710K" xr:uid="{FB38604C-FFC1-449A-AF74-2586AFC7A6FE}"/>
    <hyperlink ref="U215" location="A126242582A" display="A126242582A" xr:uid="{1C98EA61-1CBF-4ACB-9925-4A1B1CE1CA26}"/>
    <hyperlink ref="M176" location="A126235146X" display="A126235146X" xr:uid="{6C4E42EF-A7C3-452A-82D6-1FE493ED6AB4}"/>
    <hyperlink ref="M196" location="A126249402J" display="A126249402J" xr:uid="{56D4E314-7AFD-4AA6-90AB-A82CDF13466A}"/>
    <hyperlink ref="M216" location="A126242274X" display="A126242274X" xr:uid="{14745E26-B713-4C30-846E-0B791FD8FD3B}"/>
    <hyperlink ref="N176" location="A126235578C" display="A126235578C" xr:uid="{76EC489F-A7CE-4291-B637-724C4E14C8C7}"/>
    <hyperlink ref="N196" location="A126249834L" display="A126249834L" xr:uid="{4A2BDE1F-D965-4D98-8481-E2BA0D03302C}"/>
    <hyperlink ref="N216" location="A126242706T" display="A126242706T" xr:uid="{D007FD0C-6565-4280-B762-0819733C5541}"/>
    <hyperlink ref="O176" location="A126235218X" display="A126235218X" xr:uid="{104B11C8-63DE-4F38-B1F2-4E6EC1034C1A}"/>
    <hyperlink ref="O196" location="A126249474V" display="A126249474V" xr:uid="{81B2BEA2-AC82-4447-A3C4-E826A641A762}"/>
    <hyperlink ref="O216" location="A126242346X" display="A126242346X" xr:uid="{25C7BB55-B665-4926-A92C-2532EBFD6AC8}"/>
    <hyperlink ref="P176" location="A126235722K" display="A126235722K" xr:uid="{A3F7EE96-9704-4D99-ACB0-071F9C471359}"/>
    <hyperlink ref="P196" location="A126249978X" display="A126249978X" xr:uid="{82F050AD-0B35-47C0-A765-A8A404196C9A}"/>
    <hyperlink ref="P216" location="A126242850K" display="A126242850K" xr:uid="{E97DDACD-0B1C-4388-8E56-6E75A4B51980}"/>
    <hyperlink ref="Q176" location="A126235290T" display="A126235290T" xr:uid="{53495F62-5A4B-467C-98F2-3FA7D795B64C}"/>
    <hyperlink ref="Q196" location="A126249546V" display="A126249546V" xr:uid="{587162C5-36F1-47F3-8D05-75A20FB0D754}"/>
    <hyperlink ref="Q216" location="A126242418X" display="A126242418X" xr:uid="{E6A49EBB-942D-4914-ADD3-4DB29417CB61}"/>
    <hyperlink ref="R176" location="A126235434T" display="A126235434T" xr:uid="{C15F3BE7-64D5-4C82-A64F-BB043306A895}"/>
    <hyperlink ref="R196" location="A126249690L" display="A126249690L" xr:uid="{534E1326-392F-47D1-B965-FA5C96BAFDD3}"/>
    <hyperlink ref="R216" location="A126242562T" display="A126242562T" xr:uid="{57B7EB45-AF6A-4368-B4C6-C56A41649266}"/>
    <hyperlink ref="S176" location="A126235074X" display="A126235074X" xr:uid="{ACCD5F98-902F-441D-838D-BA1EA7147C49}"/>
    <hyperlink ref="S196" location="A126249330J" display="A126249330J" xr:uid="{1F1491E6-7B3A-40B0-B0CD-7EAB3A10DAC9}"/>
    <hyperlink ref="S216" location="A126242202L" display="A126242202L" xr:uid="{1BB2F846-D010-4800-AF53-E28F478DE827}"/>
    <hyperlink ref="T176" location="A126235794W" display="A126235794W" xr:uid="{BA0BC3A0-EEA1-4A5C-9DBA-C7067D782701}"/>
    <hyperlink ref="T196" location="A126250050L" display="A126250050L" xr:uid="{774475F8-B9F4-47D7-88D1-3724D45C4727}"/>
    <hyperlink ref="T216" location="A126242922K" display="A126242922K" xr:uid="{A8A1EFDC-B787-4F84-8332-020E6FDBC9C5}"/>
    <hyperlink ref="U176" location="A126235506T" display="A126235506T" xr:uid="{86F4141C-E36E-495B-A0AF-30EA7B5D50AD}"/>
    <hyperlink ref="U196" location="A126249762L" display="A126249762L" xr:uid="{14E98C80-5C62-4410-B343-E7AE5A317071}"/>
    <hyperlink ref="U216" location="A126242634T" display="A126242634T" xr:uid="{7702FB1C-AF69-46F0-A4F2-835E7D7791F6}"/>
    <hyperlink ref="M177" location="A126235130F" display="A126235130F" xr:uid="{8FC34583-DC49-4364-917E-BF3ADC32B571}"/>
    <hyperlink ref="M197" location="A126249386V" display="A126249386V" xr:uid="{F8CDE920-3B3B-4BA1-9128-F4CA2F1F66BB}"/>
    <hyperlink ref="M217" location="A126242258X" display="A126242258X" xr:uid="{D8B7FA78-2853-4800-B5F1-6BA0411D9144}"/>
    <hyperlink ref="N177" location="A126235562K" display="A126235562K" xr:uid="{621BCDF9-2037-4C54-B314-A3067A480C90}"/>
    <hyperlink ref="N197" location="A126249818L" display="A126249818L" xr:uid="{97689B08-234C-466B-A635-489C54410006}"/>
    <hyperlink ref="N217" location="A126242690K" display="A126242690K" xr:uid="{4D0F3ED6-DF0B-4059-A121-090FDE874415}"/>
    <hyperlink ref="O177" location="A126235202F" display="A126235202F" xr:uid="{11B72DDA-0246-4EB9-993B-B812369984E4}"/>
    <hyperlink ref="O197" location="A126249458V" display="A126249458V" xr:uid="{07BB00DE-4C48-40AB-91C3-4BCA7995622B}"/>
    <hyperlink ref="O217" location="A126242330F" display="A126242330F" xr:uid="{3C3E60F6-BA60-41E1-B35A-30790B89B130}"/>
    <hyperlink ref="P177" location="A126235706K" display="A126235706K" xr:uid="{8BFA534A-C63E-4623-883E-5A44EB04C40C}"/>
    <hyperlink ref="P197" location="A126249962F" display="A126249962F" xr:uid="{1F1C02EF-837B-4AF8-9546-082CB2AFAA17}"/>
    <hyperlink ref="P217" location="A126242834K" display="A126242834K" xr:uid="{AB674BF4-B74F-441C-904E-26730D6E6CAF}"/>
    <hyperlink ref="Q177" location="A126235274T" display="A126235274T" xr:uid="{843B03A1-A384-4832-BFF0-DF53A062EC3F}"/>
    <hyperlink ref="Q197" location="A126249530A" display="A126249530A" xr:uid="{6BF6E2CA-857B-485D-90C2-9FC40D187030}"/>
    <hyperlink ref="Q217" location="A126242402F" display="A126242402F" xr:uid="{EC495BF9-9411-429E-9D0E-D9F6EF4DF438}"/>
    <hyperlink ref="R177" location="A126235418T" display="A126235418T" xr:uid="{00C40065-C4B3-4B8D-8F8D-EB202DFC93D8}"/>
    <hyperlink ref="R197" location="A126249674L" display="A126249674L" xr:uid="{C9FE0CB7-D948-4B3B-8D22-BFE834565C58}"/>
    <hyperlink ref="R217" location="A126242546T" display="A126242546T" xr:uid="{44E83322-FDED-473D-9301-06EFD20BDAE1}"/>
    <hyperlink ref="S177" location="A126235058X" display="A126235058X" xr:uid="{9D106C26-43C9-4CD0-8ABA-62F5DF01CF0B}"/>
    <hyperlink ref="S197" location="A126249314J" display="A126249314J" xr:uid="{33A595BE-2026-4D5A-A60C-9ABC3E31EE85}"/>
    <hyperlink ref="S217" location="A126242186X" display="A126242186X" xr:uid="{864B15F5-956C-4733-B9D6-DBF057600206}"/>
    <hyperlink ref="T177" location="A126235778W" display="A126235778W" xr:uid="{B79B8687-FC01-4582-81F4-55039DD8DDD5}"/>
    <hyperlink ref="T197" location="A126250034L" display="A126250034L" xr:uid="{6256F53F-32F0-4780-A06E-7380EFB2EE10}"/>
    <hyperlink ref="T217" location="A126242906K" display="A126242906K" xr:uid="{A3650E94-9C4C-488A-BF84-2E586A89EA21}"/>
    <hyperlink ref="U177" location="A126235490K" display="A126235490K" xr:uid="{656E54A1-7601-49C2-8453-8531DECB2FB6}"/>
    <hyperlink ref="U197" location="A126249746L" display="A126249746L" xr:uid="{5B1741D9-79AD-4CCD-B2A5-6FB4B6B7272A}"/>
    <hyperlink ref="U217" location="A126242618T" display="A126242618T" xr:uid="{6C020F59-A48C-4389-B4AF-2BFAF91B0E58}"/>
    <hyperlink ref="M178" location="A126235150R" display="A126235150R" xr:uid="{1E840104-B6C6-4D3E-843C-DF467BF71A64}"/>
    <hyperlink ref="M198" location="A126249406T" display="A126249406T" xr:uid="{C61855C4-B7C8-43C6-A2FD-6F07968D775B}"/>
    <hyperlink ref="M218" location="A126242278J" display="A126242278J" xr:uid="{85C69F94-45CA-4F64-B87A-F8D706206053}"/>
    <hyperlink ref="N178" location="A126235582V" display="A126235582V" xr:uid="{D1E4FA81-3496-4839-B41E-E5F2CB176A8F}"/>
    <hyperlink ref="N198" location="A126249838W" display="A126249838W" xr:uid="{B211FBF0-081C-44EA-8EA4-E5CF5B1431E2}"/>
    <hyperlink ref="N218" location="A126242710J" display="A126242710J" xr:uid="{28FB04AD-AC7E-48C4-BD5C-7F2A28C105F1}"/>
    <hyperlink ref="O178" location="A126235222R" display="A126235222R" xr:uid="{E348B6CF-80D5-4277-BD22-A9AFC6DA8A3C}"/>
    <hyperlink ref="O198" location="A126249478C" display="A126249478C" xr:uid="{727BB39D-D71B-4C29-8400-BD23B498FEEB}"/>
    <hyperlink ref="O218" location="A126242350R" display="A126242350R" xr:uid="{E54F1825-1B3E-49BD-9E04-59A53D5AE5B3}"/>
    <hyperlink ref="P178" location="A126235726V" display="A126235726V" xr:uid="{E30DEB5D-8442-4256-98A0-8063800CCDF3}"/>
    <hyperlink ref="P198" location="A126249982R" display="A126249982R" xr:uid="{362809A8-0955-4098-AF27-F4F1B11D00F7}"/>
    <hyperlink ref="P218" location="A126242854V" display="A126242854V" xr:uid="{5B63B912-D2F9-4C2C-B09E-5AF6B7B2CB32}"/>
    <hyperlink ref="Q178" location="A126235294A" display="A126235294A" xr:uid="{E95BF843-1B5A-4698-801E-30FD82A85EFC}"/>
    <hyperlink ref="Q198" location="A126249550K" display="A126249550K" xr:uid="{A986E396-EA53-4F94-8C41-FBA4BA74A61C}"/>
    <hyperlink ref="Q218" location="A126242422R" display="A126242422R" xr:uid="{D2DD7927-5AC6-4BF6-A408-1213CDCA9BE4}"/>
    <hyperlink ref="R178" location="A126235438A" display="A126235438A" xr:uid="{165EBBBA-7E88-41EA-8C8A-694D49859765}"/>
    <hyperlink ref="R198" location="A126249694W" display="A126249694W" xr:uid="{38FEEDA5-C6CD-4527-BCD8-1D2ED515F05C}"/>
    <hyperlink ref="R218" location="A126242566A" display="A126242566A" xr:uid="{278AB629-4509-4DE3-9AA3-830A1383F6B8}"/>
    <hyperlink ref="S178" location="A126235078J" display="A126235078J" xr:uid="{400EB125-726D-4D0B-B7B6-670B2A23C35E}"/>
    <hyperlink ref="S198" location="A126249334T" display="A126249334T" xr:uid="{E45028EE-F20F-4801-B1AB-5A22564B80C0}"/>
    <hyperlink ref="S218" location="A126242206W" display="A126242206W" xr:uid="{369A90DD-1745-4279-B978-4772940B9605}"/>
    <hyperlink ref="T178" location="A126235798F" display="A126235798F" xr:uid="{5BBEA234-4C60-4FBF-81CC-88315D5BA14F}"/>
    <hyperlink ref="T198" location="A126250054W" display="A126250054W" xr:uid="{421B8BFA-57DB-46C2-9D97-15EC72745AD9}"/>
    <hyperlink ref="T218" location="A126242926V" display="A126242926V" xr:uid="{15C00F62-A3B8-4ABE-BE2F-B5E6AB2B19EE}"/>
    <hyperlink ref="U178" location="A126235510J" display="A126235510J" xr:uid="{EDC7E179-1A17-4956-949D-86B13C085927}"/>
    <hyperlink ref="U198" location="A126249766W" display="A126249766W" xr:uid="{D642738D-0B9D-49E6-A212-612B960E44A5}"/>
    <hyperlink ref="U218" location="A126242638A" display="A126242638A" xr:uid="{913E4058-5448-4206-B6FC-3D1CEE315294}"/>
    <hyperlink ref="M179" location="A126235098T" display="A126235098T" xr:uid="{8AF072A6-D143-4547-A47B-097DBB654C47}"/>
    <hyperlink ref="M199" location="A126249354A" display="A126249354A" xr:uid="{B8AFA1CA-920B-4A3C-B113-A0A7699D2A64}"/>
    <hyperlink ref="M219" location="A126242226F" display="A126242226F" xr:uid="{86C560BF-061D-4525-98C4-8F26F594E24A}"/>
    <hyperlink ref="N179" location="A126235530T" display="A126235530T" xr:uid="{FBF31529-7192-44F6-9A0F-FCFDE459FD70}"/>
    <hyperlink ref="N199" location="A126249786F" display="A126249786F" xr:uid="{25AC7536-24DA-45BB-B802-8306FBFD7402}"/>
    <hyperlink ref="N219" location="A126242658K" display="A126242658K" xr:uid="{2F7D325D-CD1C-4F36-95B1-A52DC57261A0}"/>
    <hyperlink ref="O179" location="A126235170X" display="A126235170X" xr:uid="{4BEB8663-CCA8-4B36-A704-2251381293E4}"/>
    <hyperlink ref="O199" location="A126249426A" display="A126249426A" xr:uid="{AA09B5AB-E4E2-4F91-A696-8861F02DC1D1}"/>
    <hyperlink ref="O219" location="A126242298T" display="A126242298T" xr:uid="{CB808EB3-D2A2-4027-85A0-75ED66C396BA}"/>
    <hyperlink ref="P179" location="A126235674C" display="A126235674C" xr:uid="{49955E08-6530-4E85-A95C-481321857832}"/>
    <hyperlink ref="P199" location="A126249930L" display="A126249930L" xr:uid="{A189DBC2-A550-4776-9C13-8E3CD66615B8}"/>
    <hyperlink ref="P219" location="A126242802T" display="A126242802T" xr:uid="{B8AC8E4D-D148-4E18-A1DF-4D6CBE530021}"/>
    <hyperlink ref="Q179" location="A126235242X" display="A126235242X" xr:uid="{850BAE6A-5EE3-4775-8135-C65F5AA8A41D}"/>
    <hyperlink ref="Q199" location="A126249498L" display="A126249498L" xr:uid="{7788B5AB-7E25-4EC0-91FF-A496D16E03D4}"/>
    <hyperlink ref="Q219" location="A126242370X" display="A126242370X" xr:uid="{3E31A7F2-8718-44FF-898A-97FCC59173CC}"/>
    <hyperlink ref="R179" location="A126235386K" display="A126235386K" xr:uid="{6C464F7C-9FA5-4C6E-87A0-4DCFF72FAC52}"/>
    <hyperlink ref="R199" location="A126249642V" display="A126249642V" xr:uid="{AA697ADF-2E04-41C6-B70E-8EE3DCA2D28C}"/>
    <hyperlink ref="R219" location="A126242514X" display="A126242514X" xr:uid="{AB27B9D2-1BA6-47F9-B380-C5D3AB838499}"/>
    <hyperlink ref="S179" location="A126235026F" display="A126235026F" xr:uid="{9AB57B5F-7B9E-409D-BF42-ACD47576D566}"/>
    <hyperlink ref="S199" location="A126249282A" display="A126249282A" xr:uid="{85C369BD-67D3-430A-A833-B643B52D63C9}"/>
    <hyperlink ref="S219" location="A126242154F" display="A126242154F" xr:uid="{D8F87809-CC10-41F2-A2D5-071903FD6E23}"/>
    <hyperlink ref="T179" location="A126235746C" display="A126235746C" xr:uid="{5D683917-ADF2-4087-9046-8B1E01466CC6}"/>
    <hyperlink ref="T199" location="A126250002V" display="A126250002V" xr:uid="{D59F675E-4F6F-40B7-92C1-CCA820B7480C}"/>
    <hyperlink ref="T219" location="A126242874C" display="A126242874C" xr:uid="{E9E8B619-C7A9-47C9-81EF-811DE3B350D2}"/>
    <hyperlink ref="U179" location="A126235458K" display="A126235458K" xr:uid="{3EDF1285-37B1-4601-8694-B945A9D17F01}"/>
    <hyperlink ref="U199" location="A126249714V" display="A126249714V" xr:uid="{13290B80-03F5-41AA-896B-01CCB62A7D68}"/>
    <hyperlink ref="U219" location="A126242586K" display="A126242586K" xr:uid="{1C3FFAC7-025B-4CDB-8687-5E8FADCD2324}"/>
    <hyperlink ref="M180" location="A126235082X" display="A126235082X" xr:uid="{1C930278-9355-4CA7-B7C3-1822155E5216}"/>
    <hyperlink ref="M200" location="A126249338A" display="A126249338A" xr:uid="{75DE50E5-F4B0-4C8C-BFF9-4576E075FCF0}"/>
    <hyperlink ref="M220" location="A126242210L" display="A126242210L" xr:uid="{32CC4850-12DE-4C58-A50D-3B24E47EF5E1}"/>
    <hyperlink ref="N180" location="A126235514T" display="A126235514T" xr:uid="{F3C80606-3724-4FE5-BCCB-76975E5FF573}"/>
    <hyperlink ref="N200" location="A126249770L" display="A126249770L" xr:uid="{39CD2558-893B-4C80-B6CD-BDAF3FBF16DB}"/>
    <hyperlink ref="N220" location="A126242642T" display="A126242642T" xr:uid="{65BE31F8-EE4D-4A77-9037-603AC490DFBF}"/>
    <hyperlink ref="O180" location="A126235154X" display="A126235154X" xr:uid="{3930966A-B017-444F-938B-4A1BB70390AE}"/>
    <hyperlink ref="O200" location="A126249410J" display="A126249410J" xr:uid="{0D4EACC5-8B63-4452-891B-86A0B8514942}"/>
    <hyperlink ref="O220" location="A126242282X" display="A126242282X" xr:uid="{96B88017-8E59-4838-932B-88A2ECB5C5AB}"/>
    <hyperlink ref="P180" location="A126235658C" display="A126235658C" xr:uid="{5E139C99-3F94-4344-95F1-791372E05298}"/>
    <hyperlink ref="P200" location="A126249914L" display="A126249914L" xr:uid="{A1A713D8-28B8-4705-8E76-27EA96C172BC}"/>
    <hyperlink ref="P220" location="A126242786C" display="A126242786C" xr:uid="{03DFD2C2-D9A9-40AC-8A41-11C60D640ECA}"/>
    <hyperlink ref="Q180" location="A126235226X" display="A126235226X" xr:uid="{E9B09B1D-2A53-4145-B39D-296A8A43C881}"/>
    <hyperlink ref="Q200" location="A126249482V" display="A126249482V" xr:uid="{4317CE15-6D49-4A71-9ADF-BD4AFB72550E}"/>
    <hyperlink ref="Q220" location="A126242354X" display="A126242354X" xr:uid="{8D64B9D6-A9FA-4244-9B42-7DFF6F142FAE}"/>
    <hyperlink ref="R180" location="A126235370T" display="A126235370T" xr:uid="{BE29C188-1326-4570-90CB-EC8DE09B9983}"/>
    <hyperlink ref="R200" location="A126249626V" display="A126249626V" xr:uid="{FA5CD64A-C021-4BCB-8518-8EB333CD9B0E}"/>
    <hyperlink ref="R220" location="A126242498K" display="A126242498K" xr:uid="{B3BECE08-F4DB-4A2C-97F8-7EC1F2544B3F}"/>
    <hyperlink ref="S180" location="A126235010L" display="A126235010L" xr:uid="{A78109DC-5D97-4D6D-929C-9FB101F600F1}"/>
    <hyperlink ref="S200" location="A126249266A" display="A126249266A" xr:uid="{4115C91C-B1CD-4F7A-80BB-04363CF665D9}"/>
    <hyperlink ref="S220" location="A126242138F" display="A126242138F" xr:uid="{894C8715-80B7-42BF-A42E-8B6F440FA5D5}"/>
    <hyperlink ref="T180" location="A126235730K" display="A126235730K" xr:uid="{4DAA8177-72D1-4773-994A-EB6F55866CBA}"/>
    <hyperlink ref="T200" location="A126249986X" display="A126249986X" xr:uid="{EF9E4396-8A4E-4A10-AEE2-5219E85DB9DC}"/>
    <hyperlink ref="T220" location="A126242858C" display="A126242858C" xr:uid="{00DEB5BF-F83D-4876-8021-A0CB6643C4D4}"/>
    <hyperlink ref="U180" location="A126235442T" display="A126235442T" xr:uid="{B3D12B76-CE1C-467D-BF75-803FA958AEA4}"/>
    <hyperlink ref="U200" location="A126249698F" display="A126249698F" xr:uid="{54F106C8-E119-46BA-8A5A-8248929E205D}"/>
    <hyperlink ref="U220" location="A126242570T" display="A126242570T" xr:uid="{79BBBEEC-688D-4C0B-9839-0CDB117B9A00}"/>
    <hyperlink ref="M181" location="A126235086J" display="A126235086J" xr:uid="{7BB1A098-E2D8-4ED5-BB50-A2BEEE4EF040}"/>
    <hyperlink ref="M201" location="A126249342T" display="A126249342T" xr:uid="{E6C0C218-15EE-4902-B45C-5EDCCB8EA6A9}"/>
    <hyperlink ref="M221" location="A126242214W" display="A126242214W" xr:uid="{1835BA4E-75C2-4B38-86ED-27881CD94926}"/>
    <hyperlink ref="N181" location="A126235518A" display="A126235518A" xr:uid="{750A5D8B-74B3-4371-BBA7-2F357FC43072}"/>
    <hyperlink ref="N201" location="A126249774W" display="A126249774W" xr:uid="{5FDC5992-8F6E-47D6-812B-56BBF64244D2}"/>
    <hyperlink ref="N221" location="A126242646A" display="A126242646A" xr:uid="{830C90CB-A418-4A31-A470-0C0D65A5EC5A}"/>
    <hyperlink ref="O181" location="A126235158J" display="A126235158J" xr:uid="{074F1542-9858-4BCB-A0F5-41FB3C4317AD}"/>
    <hyperlink ref="O201" location="A126249414T" display="A126249414T" xr:uid="{C461B52A-959D-4C9E-8E88-FD3BE0C68690}"/>
    <hyperlink ref="O221" location="A126242286J" display="A126242286J" xr:uid="{E68FF0A6-D8AA-4539-BF34-9B8F6466E469}"/>
    <hyperlink ref="P181" location="A126235662V" display="A126235662V" xr:uid="{457827E0-FF5F-4F70-B44C-6767BAAB964F}"/>
    <hyperlink ref="P201" location="A126249918W" display="A126249918W" xr:uid="{E96ED337-6930-4B63-89D6-A8D6FBBBE25F}"/>
    <hyperlink ref="P221" location="A126242790V" display="A126242790V" xr:uid="{F5ECAA98-75A8-4297-86F1-ABCF762EE309}"/>
    <hyperlink ref="Q181" location="A126235230R" display="A126235230R" xr:uid="{B0105B21-0092-4CCF-A8E4-793887B71E1D}"/>
    <hyperlink ref="Q201" location="A126249486C" display="A126249486C" xr:uid="{FD742558-ADEC-48C2-9E81-FBFE464CBC7B}"/>
    <hyperlink ref="Q221" location="A126242358J" display="A126242358J" xr:uid="{066161C3-2171-4F31-9CD9-7C0C59FFD483}"/>
    <hyperlink ref="R181" location="A126235374A" display="A126235374A" xr:uid="{4F0D012A-90C2-44F9-84D3-B84BD8BB1EA5}"/>
    <hyperlink ref="R201" location="A126249630K" display="A126249630K" xr:uid="{811D9C3A-1FEA-408F-8BE1-F0537FB16206}"/>
    <hyperlink ref="R221" location="A126242502R" display="A126242502R" xr:uid="{303F87B1-E3A3-4227-B48E-801846FFC239}"/>
    <hyperlink ref="S181" location="A126235014W" display="A126235014W" xr:uid="{4C22D432-EE69-40CB-B60F-499F856995A4}"/>
    <hyperlink ref="S201" location="A126249270T" display="A126249270T" xr:uid="{6BC59E83-FE3D-4EC3-95A7-60DC0621078C}"/>
    <hyperlink ref="S221" location="A126242142W" display="A126242142W" xr:uid="{78042B06-3B38-4FF5-ADEE-97EE478F5EF3}"/>
    <hyperlink ref="T181" location="A126235734V" display="A126235734V" xr:uid="{8CAB8670-75E9-46AB-8334-8A2420519859}"/>
    <hyperlink ref="T201" location="A126249990R" display="A126249990R" xr:uid="{5F507618-DE54-40D0-860A-AAE6925465BA}"/>
    <hyperlink ref="T221" location="A126242862V" display="A126242862V" xr:uid="{B7720343-3C83-4144-8AD1-83288B08789B}"/>
    <hyperlink ref="U181" location="A126235446A" display="A126235446A" xr:uid="{FA50AA13-F52F-452C-B834-2136F298D050}"/>
    <hyperlink ref="U201" location="A126249702K" display="A126249702K" xr:uid="{45863AC9-AC5E-4F24-8AA0-25335CA8CB20}"/>
    <hyperlink ref="U221" location="A126242574A" display="A126242574A" xr:uid="{C17EBC4E-681B-46EC-8333-86A1256517B4}"/>
    <hyperlink ref="M182" location="A126235114F" display="A126235114F" xr:uid="{57CE94E1-34DD-4D0C-BB2C-6A10897EEE87}"/>
    <hyperlink ref="M202" location="A126249370A" display="A126249370A" xr:uid="{C4964266-1D3A-42B3-A7A5-41F45B618702}"/>
    <hyperlink ref="M222" location="A126242242F" display="A126242242F" xr:uid="{501DAABD-E978-485C-8543-D5A83FC0DA73}"/>
    <hyperlink ref="N182" location="A126235546K" display="A126235546K" xr:uid="{B92D65A1-67E8-4D64-91C7-0C907A025BE3}"/>
    <hyperlink ref="N202" location="A126249802V" display="A126249802V" xr:uid="{D18F5BD8-A890-4F91-800C-F77713B5714F}"/>
    <hyperlink ref="N222" location="A126242674K" display="A126242674K" xr:uid="{A9D27B6A-4213-4011-B4A9-5326C01E66A7}"/>
    <hyperlink ref="O182" location="A126235186T" display="A126235186T" xr:uid="{A0C6C0EA-EF80-4D52-871F-882D00E07839}"/>
    <hyperlink ref="O202" location="A126249442A" display="A126249442A" xr:uid="{9E03E141-F63A-4E55-AD7B-CF26BC29B24B}"/>
    <hyperlink ref="O222" location="A126242314F" display="A126242314F" xr:uid="{0538C4C6-46E0-42AA-8465-CF6DECE6DE63}"/>
    <hyperlink ref="P182" location="A126235690C" display="A126235690C" xr:uid="{F7635548-F367-4A18-A3A1-67A9A1FE3D65}"/>
    <hyperlink ref="P202" location="A126249946F" display="A126249946F" xr:uid="{3B23BD13-B506-4AF9-815E-6C2C0F7F64E3}"/>
    <hyperlink ref="P222" location="A126242818K" display="A126242818K" xr:uid="{073B14AF-02E1-47DE-8CE3-108B9DBEA53E}"/>
    <hyperlink ref="Q182" location="A126235258T" display="A126235258T" xr:uid="{944947BB-458A-4074-B96C-341386EAA2D6}"/>
    <hyperlink ref="Q202" location="A126249514A" display="A126249514A" xr:uid="{B173444B-B54B-4D14-87DA-227456443963}"/>
    <hyperlink ref="Q222" location="A126242386T" display="A126242386T" xr:uid="{6EDD20B9-AE52-4EF8-8636-A16F7E908D52}"/>
    <hyperlink ref="R182" location="A126235402X" display="A126235402X" xr:uid="{A0051D69-D987-4C7B-BB15-6FB9B438BE46}"/>
    <hyperlink ref="R202" location="A126249658L" display="A126249658L" xr:uid="{AF241061-57C5-4B23-AF9A-1E5B36E4C395}"/>
    <hyperlink ref="R222" location="A126242530X" display="A126242530X" xr:uid="{B25344E1-34EB-4191-8169-EE20A8961939}"/>
    <hyperlink ref="S182" location="A126235042F" display="A126235042F" xr:uid="{9B3B8173-BA4C-47D8-A6FC-0371241656FC}"/>
    <hyperlink ref="S202" location="A126249298V" display="A126249298V" xr:uid="{97B7D676-3D7B-4C4C-AEEB-F2D9EC9F40FA}"/>
    <hyperlink ref="S222" location="A126242170F" display="A126242170F" xr:uid="{2AAF570B-7ABF-40FC-BFF0-BA0D7F36C3F6}"/>
    <hyperlink ref="T182" location="A126235762C" display="A126235762C" xr:uid="{80160CB5-9A2A-4F2F-ABAF-8FA3D149BCDE}"/>
    <hyperlink ref="T202" location="A126250018L" display="A126250018L" xr:uid="{5C59A27F-9CDE-439B-9B4C-C01439237280}"/>
    <hyperlink ref="T222" location="A126242890C" display="A126242890C" xr:uid="{36097FE3-714F-4D53-8C89-2B7B85AB902C}"/>
    <hyperlink ref="U182" location="A126235474K" display="A126235474K" xr:uid="{4762428E-9727-4E29-B9C0-7824EC812793}"/>
    <hyperlink ref="U202" location="A126249730V" display="A126249730V" xr:uid="{80D26F9D-DDB0-44F2-9328-49C38220A641}"/>
    <hyperlink ref="U222" location="A126242602X" display="A126242602X" xr:uid="{F1B0AAD7-3379-4930-912E-7CC098D9EEE9}"/>
    <hyperlink ref="M183" location="A126235090X" display="A126235090X" xr:uid="{931BBADE-2702-4BA1-AB09-E56A69963222}"/>
    <hyperlink ref="M203" location="A126249346A" display="A126249346A" xr:uid="{3A7FD64E-57A0-4218-B533-C1BCB95D02BF}"/>
    <hyperlink ref="M223" location="A126242218F" display="A126242218F" xr:uid="{1470A46E-A7A2-46C0-98A9-A82177E2CE52}"/>
    <hyperlink ref="N183" location="A126235522T" display="A126235522T" xr:uid="{18D9620F-899A-41E8-8393-C52FFEBF32C2}"/>
    <hyperlink ref="N203" location="A126249778F" display="A126249778F" xr:uid="{FD6B6A5F-DCDC-49D1-8FB0-45A7EC4B3B38}"/>
    <hyperlink ref="N223" location="A126242650T" display="A126242650T" xr:uid="{91241E76-828D-471F-8C8D-7669CEC30E68}"/>
    <hyperlink ref="O183" location="A126235162X" display="A126235162X" xr:uid="{500970B1-E172-4160-9D76-9CEF771ADF36}"/>
    <hyperlink ref="O203" location="A126249418A" display="A126249418A" xr:uid="{763B3538-F367-40C1-B607-11E7E909994E}"/>
    <hyperlink ref="O223" location="A126242290X" display="A126242290X" xr:uid="{50830012-8326-40D6-A706-3D456E4727F1}"/>
    <hyperlink ref="P183" location="A126235666C" display="A126235666C" xr:uid="{E3AE6D7E-78D0-4B33-804A-4495CA5F5AAE}"/>
    <hyperlink ref="P203" location="A126249922L" display="A126249922L" xr:uid="{5FCC3F23-A0ED-4E2B-8EAB-CE4C7A69444E}"/>
    <hyperlink ref="P223" location="A126242794C" display="A126242794C" xr:uid="{F125D772-DFAB-451F-AFAC-F783A6C5A868}"/>
    <hyperlink ref="Q183" location="A126235234X" display="A126235234X" xr:uid="{8E438DD1-2A2B-4C10-B607-CC19D2D61158}"/>
    <hyperlink ref="Q203" location="A126249490V" display="A126249490V" xr:uid="{7CF13C1D-02E3-4F78-A709-7E23BABD3A8E}"/>
    <hyperlink ref="Q223" location="A126242362X" display="A126242362X" xr:uid="{FAE266B7-4D5D-4AF3-B739-A7CA02432E54}"/>
    <hyperlink ref="R183" location="A126235378K" display="A126235378K" xr:uid="{AD33D464-8699-408E-953D-22B27B4F31A5}"/>
    <hyperlink ref="R203" location="A126249634V" display="A126249634V" xr:uid="{9998F5ED-B48B-4B76-A1C3-0CA8CA4CB367}"/>
    <hyperlink ref="R223" location="A126242506X" display="A126242506X" xr:uid="{98F00B77-5E1F-41DF-B4BD-2961CB60A0B3}"/>
    <hyperlink ref="S183" location="A126235018F" display="A126235018F" xr:uid="{BA6F4308-489F-4FE2-BEFD-5F7388E3CDF3}"/>
    <hyperlink ref="S203" location="A126249274A" display="A126249274A" xr:uid="{2C950138-7E64-421F-942B-05C5425B9B7A}"/>
    <hyperlink ref="S223" location="A126242146F" display="A126242146F" xr:uid="{49A7E406-D141-4C02-B3CB-0E12841BBA6A}"/>
    <hyperlink ref="T183" location="A126235738C" display="A126235738C" xr:uid="{711603AA-5BCF-42A5-8774-70B70F557606}"/>
    <hyperlink ref="T203" location="A126249994X" display="A126249994X" xr:uid="{7F3D30F1-6A4C-475A-B829-CF9441D6FF34}"/>
    <hyperlink ref="T223" location="A126242866C" display="A126242866C" xr:uid="{2114841D-0FB0-4E3E-8DB6-FC996269FD45}"/>
    <hyperlink ref="U183" location="A126235450T" display="A126235450T" xr:uid="{8B1F8F98-E9C1-41FE-BF6D-F65AD492D7CD}"/>
    <hyperlink ref="U203" location="A126249706V" display="A126249706V" xr:uid="{A56ADE30-848F-40AE-A9C6-D1AF4E562C9B}"/>
    <hyperlink ref="U223" location="A126242578K" display="A126242578K" xr:uid="{D3FFB3AC-1AAA-4FE9-83FA-7487EDC5E388}"/>
    <hyperlink ref="M184" location="A126235118R" display="A126235118R" xr:uid="{75B81D99-7F6A-4661-826D-F748DCF528EF}"/>
    <hyperlink ref="M204" location="A126249374K" display="A126249374K" xr:uid="{65E21F87-848E-4F6E-A3F1-D5BA82C47BF6}"/>
    <hyperlink ref="M224" location="A126242246R" display="A126242246R" xr:uid="{D94FB12B-D6B8-4282-A333-33BFA097C358}"/>
    <hyperlink ref="N184" location="A126235550A" display="A126235550A" xr:uid="{9E4163C0-8C59-4978-8288-FDE5BFAEBC38}"/>
    <hyperlink ref="N204" location="A126249806C" display="A126249806C" xr:uid="{1DA25329-1094-488D-B63B-1B092E17398A}"/>
    <hyperlink ref="N224" location="A126242678V" display="A126242678V" xr:uid="{C57F366C-5923-403C-8120-3FD639624B58}"/>
    <hyperlink ref="O184" location="A126235190J" display="A126235190J" xr:uid="{324EAC90-1113-4DC4-B2CD-BC3A6F770E42}"/>
    <hyperlink ref="O204" location="A126249446K" display="A126249446K" xr:uid="{5AFA822B-2BD0-444C-9457-A31D74DA9C86}"/>
    <hyperlink ref="O224" location="A126242318R" display="A126242318R" xr:uid="{242C47E6-CDEA-40C3-8ABF-D23480EBC616}"/>
    <hyperlink ref="P184" location="A126235694L" display="A126235694L" xr:uid="{93CEF1F3-8447-4582-94BB-2A37CB12DB19}"/>
    <hyperlink ref="P204" location="A126249950W" display="A126249950W" xr:uid="{76A1CA9E-62F3-4F9F-AE22-DC1E48729217}"/>
    <hyperlink ref="P224" location="A126242822A" display="A126242822A" xr:uid="{66CACAE4-D499-4801-B9CF-1372B61D09DC}"/>
    <hyperlink ref="Q184" location="A126235262J" display="A126235262J" xr:uid="{91DE0601-AD8D-4AE6-9D56-4C81089CE9AB}"/>
    <hyperlink ref="Q204" location="A126249518K" display="A126249518K" xr:uid="{C7508161-7BE3-424E-85FF-5C634B902AE8}"/>
    <hyperlink ref="Q224" location="A126242390J" display="A126242390J" xr:uid="{EA29536D-9AFE-4B26-9020-1849CB03B879}"/>
    <hyperlink ref="R184" location="A126235406J" display="A126235406J" xr:uid="{8EAC9E86-3999-4012-909D-CBE984971529}"/>
    <hyperlink ref="R204" location="A126249662C" display="A126249662C" xr:uid="{DDEB86C2-B783-4E75-9774-376F899B6ADE}"/>
    <hyperlink ref="R224" location="A126242534J" display="A126242534J" xr:uid="{1B59E076-77CB-4190-8E26-B58B8B030349}"/>
    <hyperlink ref="S184" location="A126235046R" display="A126235046R" xr:uid="{D5C87E8A-AE01-4C09-95A4-23FC8CCB3767}"/>
    <hyperlink ref="S204" location="A126249302X" display="A126249302X" xr:uid="{2334452D-FB36-47AC-80E0-3FAAD8F43152}"/>
    <hyperlink ref="S224" location="A126242174R" display="A126242174R" xr:uid="{43B16B6C-4D69-4A43-8342-432DAE57FA3B}"/>
    <hyperlink ref="T184" location="A126235766L" display="A126235766L" xr:uid="{3907B951-26B4-4593-87B4-5F8F12F38A66}"/>
    <hyperlink ref="T204" location="A126250022C" display="A126250022C" xr:uid="{C6F7B2AC-2A98-434B-9A1A-24DF0D97F7B2}"/>
    <hyperlink ref="T224" location="A126242894L" display="A126242894L" xr:uid="{E5AE4B61-CE48-4D84-8E4C-C91429E98173}"/>
    <hyperlink ref="U184" location="A126235478V" display="A126235478V" xr:uid="{85902008-D625-48C9-925F-AD002F3A6DD0}"/>
    <hyperlink ref="U204" location="A126249734C" display="A126249734C" xr:uid="{9A01D35F-23AF-451E-BBA1-5A9BF6419EC1}"/>
    <hyperlink ref="U224" location="A126242606J" display="A126242606J" xr:uid="{A667A81B-52A0-449E-AC25-FE1B73ECD5EB}"/>
    <hyperlink ref="V185" location="A126231954X" display="A126231954X" xr:uid="{2CDD73C3-45BA-45CB-9ADB-C5A64ED37611}"/>
    <hyperlink ref="V205" location="A126246210K" display="A126246210K" xr:uid="{C7987EAB-026E-4ECC-B923-F77E8790352E}"/>
    <hyperlink ref="V225" location="A126239082W" display="A126239082W" xr:uid="{44BC1557-2014-4AE9-B69A-012B32247A90}"/>
    <hyperlink ref="W185" location="A126232386F" display="A126232386F" xr:uid="{C26EAA65-7535-42BD-BEC0-F9F8402ADA28}"/>
    <hyperlink ref="W205" location="A126246642R" display="A126246642R" xr:uid="{A034B0AD-60C3-42E6-8CD4-936D4B0877C8}"/>
    <hyperlink ref="W225" location="A126239514R" display="A126239514R" xr:uid="{BF391D5F-6623-4F3F-8DE1-BB9E862ACA8C}"/>
    <hyperlink ref="X185" location="A126232026A" display="A126232026A" xr:uid="{9D7D6EC9-D41D-4B71-8415-CA7331F1C599}"/>
    <hyperlink ref="X205" location="A126246282W" display="A126246282W" xr:uid="{3350E7CF-ED6B-4542-9BF5-6B5F5CB8356F}"/>
    <hyperlink ref="X225" location="A126239154W" display="A126239154W" xr:uid="{8641C35A-05D1-4AF1-B6E0-71425423F25E}"/>
    <hyperlink ref="Y185" location="A126232530L" display="A126232530L" xr:uid="{F9D2B3DE-7AA3-43F3-932B-1D04CE5DFCFD}"/>
    <hyperlink ref="Y205" location="A126246786A" display="A126246786A" xr:uid="{ADD2D1CA-3697-4580-AF2B-E45D3213FE85}"/>
    <hyperlink ref="Y225" location="A126239658A" display="A126239658A" xr:uid="{B988E391-675F-4181-950C-9B1B7128124B}"/>
    <hyperlink ref="Z185" location="A126232098L" display="A126232098L" xr:uid="{53786AEF-76F5-4AF6-B529-C8C0A705FC9B}"/>
    <hyperlink ref="Z205" location="A126246354W" display="A126246354W" xr:uid="{7A7F921A-655B-4071-A005-C9FA0D1EFD2D}"/>
    <hyperlink ref="Z225" location="A126239226W" display="A126239226W" xr:uid="{1E0F5324-4A59-4A78-A8B5-E48062ED6CC3}"/>
    <hyperlink ref="AA185" location="A126232242V" display="A126232242V" xr:uid="{E7F41F35-17CF-44B4-B5EA-929300D79599}"/>
    <hyperlink ref="AA205" location="A126246498J" display="A126246498J" xr:uid="{23E9C725-27C2-4B07-9BF2-3B4FD1EA4DDC}"/>
    <hyperlink ref="AA225" location="A126239370R" display="A126239370R" xr:uid="{E3DA4576-13AA-4FD5-8418-BD3657D605F5}"/>
    <hyperlink ref="AB185" location="A126231882X" display="A126231882X" xr:uid="{42630DCC-2A65-4219-A53D-D3096C6925D8}"/>
    <hyperlink ref="AB205" location="A126246138C" display="A126246138C" xr:uid="{9A4D5995-BC95-451C-AF64-A390BBFACA47}"/>
    <hyperlink ref="AB225" location="A126239010K" display="A126239010K" xr:uid="{D5C96EEB-B96D-4EC9-83FB-66259BDDA704}"/>
    <hyperlink ref="AC185" location="A126232602L" display="A126232602L" xr:uid="{02A670DB-1885-49AA-8AA6-F2EA5788A365}"/>
    <hyperlink ref="AC205" location="A126246858A" display="A126246858A" xr:uid="{19419BEC-B00D-427D-A728-7DDF9E53640E}"/>
    <hyperlink ref="AC225" location="A126239730J" display="A126239730J" xr:uid="{313D881F-EE6F-4F3B-8B3E-4C3012DE9967}"/>
    <hyperlink ref="AD185" location="A126232314V" display="A126232314V" xr:uid="{B110F184-3B85-4B00-BA20-9F5D05BD9B7B}"/>
    <hyperlink ref="AD205" location="A126246570R" display="A126246570R" xr:uid="{D217CAA8-D698-442D-8383-8008D3484D4C}"/>
    <hyperlink ref="AD225" location="A126239442R" display="A126239442R" xr:uid="{D1F7ADE4-376C-49F2-9292-D54E9964672F}"/>
    <hyperlink ref="V168" location="A126231966J" display="A126231966J" xr:uid="{A9120290-B3DE-4C59-9D79-1C8B0CEA941A}"/>
    <hyperlink ref="V188" location="A126246222V" display="A126246222V" xr:uid="{0E18F6A1-96BF-458F-A73D-2BFF48F17970}"/>
    <hyperlink ref="V208" location="A126239094F" display="A126239094F" xr:uid="{3BC69E36-FFC7-47D3-8640-21C972FAA921}"/>
    <hyperlink ref="W168" location="A126232398R" display="A126232398R" xr:uid="{128AB31E-7E3A-45CA-9666-2AA16B4CE4B3}"/>
    <hyperlink ref="W188" location="A126246654X" display="A126246654X" xr:uid="{26ECC8BD-4DEE-49B3-96B2-AFAFE6D45C40}"/>
    <hyperlink ref="W208" location="A126239526X" display="A126239526X" xr:uid="{A569F07A-0F61-4ABC-A2A8-31481E1A5CA6}"/>
    <hyperlink ref="X168" location="A126232038K" display="A126232038K" xr:uid="{72EBC62B-9F0B-44BD-AE28-4B2FECF225EE}"/>
    <hyperlink ref="X188" location="A126246294F" display="A126246294F" xr:uid="{F8EAEA25-1584-4DFF-A328-56056BFD0D1E}"/>
    <hyperlink ref="X208" location="A126239166F" display="A126239166F" xr:uid="{72F7AFA9-9132-46B3-9B25-ADB0B59A7B16}"/>
    <hyperlink ref="Y168" location="A126232542W" display="A126232542W" xr:uid="{AFBDF028-CF3A-4432-AD51-9B63091CE5E7}"/>
    <hyperlink ref="Y188" location="A126246798K" display="A126246798K" xr:uid="{F5C2C0B7-0AD6-4DA0-8416-C6D98B42B32B}"/>
    <hyperlink ref="Y208" location="A126239670T" display="A126239670T" xr:uid="{4BE2C470-94D0-4B5D-85A0-2ECB4BC340AD}"/>
    <hyperlink ref="Z168" location="A126232110T" display="A126232110T" xr:uid="{D8862CB9-82FD-473D-9C86-FA8E9862B212}"/>
    <hyperlink ref="Z188" location="A126246366F" display="A126246366F" xr:uid="{7D5AC291-9803-43D9-8832-3AAD38BB1321}"/>
    <hyperlink ref="Z208" location="A126239238F" display="A126239238F" xr:uid="{40435A96-ABC8-4D06-B0BA-1A16145057E5}"/>
    <hyperlink ref="AA168" location="A126232254C" display="A126232254C" xr:uid="{697D32B2-7B74-491C-A1DB-82A967231807}"/>
    <hyperlink ref="AA188" location="A126246510L" display="A126246510L" xr:uid="{3C0277BF-E292-45E2-8CA8-5A080F732427}"/>
    <hyperlink ref="AA208" location="A126239382X" display="A126239382X" xr:uid="{530D4B4C-E7E2-42A2-AAC3-610085C05655}"/>
    <hyperlink ref="AB168" location="A126231894J" display="A126231894J" xr:uid="{AF39F270-9251-4E4D-90EC-C2686AF9FA0C}"/>
    <hyperlink ref="AB188" location="A126246150V" display="A126246150V" xr:uid="{B57D705B-AF90-4E72-AF08-101E5838FA1F}"/>
    <hyperlink ref="AB208" location="A126239022V" display="A126239022V" xr:uid="{CE3043F6-3790-4DD8-BA14-A50B242299B2}"/>
    <hyperlink ref="AC168" location="A126232614W" display="A126232614W" xr:uid="{47B37E16-AD4F-440B-84C1-59E814E9F118}"/>
    <hyperlink ref="AC188" location="A126246870T" display="A126246870T" xr:uid="{38256E72-BD9E-4EC8-82FF-3C92E524D081}"/>
    <hyperlink ref="AC208" location="A126239742T" display="A126239742T" xr:uid="{262C27A7-BC7F-4DE1-83A6-36B6A7DD4D86}"/>
    <hyperlink ref="AD168" location="A126232326C" display="A126232326C" xr:uid="{D7940EFE-C521-4402-A031-DD23C475DC36}"/>
    <hyperlink ref="AD188" location="A126246582X" display="A126246582X" xr:uid="{63312349-ABFA-46E9-8A6D-CFE301A3A8FB}"/>
    <hyperlink ref="AD208" location="A126239454X" display="A126239454X" xr:uid="{66C6A6CB-004B-4CA3-AC1E-FD350BDC89A8}"/>
    <hyperlink ref="V169" location="A126231934R" display="A126231934R" xr:uid="{4CEC3B74-72A6-4DAD-A1EC-35D17DB298AB}"/>
    <hyperlink ref="V189" location="A126246190L" display="A126246190L" xr:uid="{9644D7F1-47AE-40F8-B6F2-17D477846C8A}"/>
    <hyperlink ref="V209" location="A126239062L" display="A126239062L" xr:uid="{DFA4BE81-28BC-4E83-AED4-FBD334989C0B}"/>
    <hyperlink ref="W169" location="A126232366W" display="A126232366W" xr:uid="{3F4E1667-B3F7-4CB9-B6E3-28F6E8F83FF0}"/>
    <hyperlink ref="W189" location="A126246622F" display="A126246622F" xr:uid="{EB000303-42E9-40FF-B2F0-138420744201}"/>
    <hyperlink ref="W209" location="A126239494T" display="A126239494T" xr:uid="{8D606C04-9DE7-4781-9FC8-503F561A95C4}"/>
    <hyperlink ref="X169" location="A126232006T" display="A126232006T" xr:uid="{D04CC5E1-1B2C-4601-B985-FE62760F125A}"/>
    <hyperlink ref="X189" location="A126246262L" display="A126246262L" xr:uid="{C0C0DCF8-D47F-4394-AE0F-030F951D2A35}"/>
    <hyperlink ref="X209" location="A126239134L" display="A126239134L" xr:uid="{32E65028-4EFC-4EFA-9BE8-EED57B7390B5}"/>
    <hyperlink ref="Y169" location="A126232510C" display="A126232510C" xr:uid="{4B713F6D-F711-4F2E-BD0F-0B96F15958E2}"/>
    <hyperlink ref="Y189" location="A126246766T" display="A126246766T" xr:uid="{BD9C2834-9D33-4DB5-8E7D-D45EA9DCA7A5}"/>
    <hyperlink ref="Y209" location="A126239638T" display="A126239638T" xr:uid="{04817A4E-EC9C-457E-B38F-4E9FA735FF4C}"/>
    <hyperlink ref="Z169" location="A126232078C" display="A126232078C" xr:uid="{30BC4027-2E10-43BE-ABC4-E7A6C44375DD}"/>
    <hyperlink ref="Z189" location="A126246334L" display="A126246334L" xr:uid="{62DD8965-AD2E-4B0B-A0FB-DBD28E8BF518}"/>
    <hyperlink ref="Z209" location="A126239206L" display="A126239206L" xr:uid="{7BC7E0C5-FFCA-4B8B-8352-380E847DFA4C}"/>
    <hyperlink ref="AA169" location="A126232222K" display="A126232222K" xr:uid="{E8B389D3-04A0-4867-8B21-8E30CFAB98B1}"/>
    <hyperlink ref="AA189" location="A126246478X" display="A126246478X" xr:uid="{B8288457-6427-421F-83A1-FEA0EA7C1D2E}"/>
    <hyperlink ref="AA209" location="A126239350F" display="A126239350F" xr:uid="{DC4B3CD2-D272-4A10-9004-2D263C2B7115}"/>
    <hyperlink ref="AB169" location="A126231862R" display="A126231862R" xr:uid="{598B7F40-7F59-4228-AB56-42D78FA90379}"/>
    <hyperlink ref="AB189" location="A126246118V" display="A126246118V" xr:uid="{9D8F32D1-9346-4AFE-92AA-9BC3B6AC20AA}"/>
    <hyperlink ref="AB209" location="A126238990K" display="A126238990K" xr:uid="{A655DC92-370F-4616-8FBE-D44D43B1881A}"/>
    <hyperlink ref="AC169" location="A126232582R" display="A126232582R" xr:uid="{833F9AB7-9F51-4CB8-8CC8-4AFEDBDF88EE}"/>
    <hyperlink ref="AC189" location="A126246838T" display="A126246838T" xr:uid="{C3E9FF1F-756C-4A67-B406-2B6841981FBF}"/>
    <hyperlink ref="AC209" location="A126239710X" display="A126239710X" xr:uid="{1BE0EFFC-2A84-4CE6-965D-FD35FCE45B47}"/>
    <hyperlink ref="AD169" location="A126232294W" display="A126232294W" xr:uid="{3F4CF918-BB28-4CE9-962B-D11D8C447313}"/>
    <hyperlink ref="AD189" location="A126246550F" display="A126246550F" xr:uid="{0E47D399-E1C1-48D8-8B6E-A5AB89C9C64A}"/>
    <hyperlink ref="AD209" location="A126239422F" display="A126239422F" xr:uid="{5F817040-3F9A-4333-91B3-3DE13C3D7653}"/>
    <hyperlink ref="V170" location="A126231970X" display="A126231970X" xr:uid="{9B4B8296-5BD7-46AB-85E0-69677AD7F7B0}"/>
    <hyperlink ref="V190" location="A126246226C" display="A126246226C" xr:uid="{9ED0D178-6253-40CC-87AB-32D5368CF155}"/>
    <hyperlink ref="V210" location="A126239098R" display="A126239098R" xr:uid="{90AB9C77-69B7-4207-8FAB-28FCE396AA1B}"/>
    <hyperlink ref="W170" location="A126232402V" display="A126232402V" xr:uid="{E56CE39D-9445-4232-9889-67C4CA205164}"/>
    <hyperlink ref="W190" location="A126246658J" display="A126246658J" xr:uid="{AAA68D57-AA83-42C9-9137-3BEDDEC5489B}"/>
    <hyperlink ref="W210" location="A126239530R" display="A126239530R" xr:uid="{040BF825-5ABC-4CF4-B515-FC3E4DBA7BE4}"/>
    <hyperlink ref="X170" location="A126232042A" display="A126232042A" xr:uid="{05421F45-8186-43CB-A349-645AB604CB4F}"/>
    <hyperlink ref="X190" location="A126246298R" display="A126246298R" xr:uid="{FF68BF2C-0FDF-41E2-81CD-56A2DC85ED23}"/>
    <hyperlink ref="X210" location="A126239170W" display="A126239170W" xr:uid="{0278A230-93AE-4339-9FBC-D05AECB2053E}"/>
    <hyperlink ref="Y170" location="A126232546F" display="A126232546F" xr:uid="{CF0F3997-7297-4B97-BE50-DFF7F4DB0F0B}"/>
    <hyperlink ref="Y190" location="A126246802R" display="A126246802R" xr:uid="{25DC8EB3-9D5C-4BA0-830B-C729F30FFB43}"/>
    <hyperlink ref="Y210" location="A126239674A" display="A126239674A" xr:uid="{A9F2D293-8A51-49E0-B21B-DDCD12B20E6A}"/>
    <hyperlink ref="Z170" location="A126232114A" display="A126232114A" xr:uid="{4D359E1D-9BDF-448A-96A8-0B7F323C34E8}"/>
    <hyperlink ref="Z190" location="A126246370W" display="A126246370W" xr:uid="{DF985DF4-B37F-4D02-83EE-C27AEB110569}"/>
    <hyperlink ref="Z210" location="A126239242W" display="A126239242W" xr:uid="{85E7DD0C-2446-48F5-BE80-4937CBC3E2DF}"/>
    <hyperlink ref="AA170" location="A126232258L" display="A126232258L" xr:uid="{055B294E-7CB6-4BC6-85FE-DE9DD3E776B5}"/>
    <hyperlink ref="AA190" location="A126246514W" display="A126246514W" xr:uid="{BD12F719-6E56-4737-B479-9AD5B8B679D7}"/>
    <hyperlink ref="AA210" location="A126239386J" display="A126239386J" xr:uid="{490799EE-9AA2-4DBA-84AA-0236472D577D}"/>
    <hyperlink ref="AB170" location="A126231898T" display="A126231898T" xr:uid="{A801FB9E-D213-4CBE-AB60-71EC9050CF18}"/>
    <hyperlink ref="AB190" location="A126246154C" display="A126246154C" xr:uid="{06FE0820-29A8-4EA2-A1E5-DE60EB37C381}"/>
    <hyperlink ref="AB210" location="A126239026C" display="A126239026C" xr:uid="{DB866A66-0EEE-49D8-8CC2-078C91E7BC4E}"/>
    <hyperlink ref="AC170" location="A126232618F" display="A126232618F" xr:uid="{C61E44A1-E0A8-4A64-A6A8-A5FB5DC01B21}"/>
    <hyperlink ref="AC190" location="A126246874A" display="A126246874A" xr:uid="{AB29C4B2-FCD9-49B3-91A1-E63088DC54CB}"/>
    <hyperlink ref="AC210" location="A126239746A" display="A126239746A" xr:uid="{C3FF5FFE-D4A7-4F4B-953C-1633C1C1A14C}"/>
    <hyperlink ref="AD170" location="A126232330V" display="A126232330V" xr:uid="{2F8266B0-4262-4D40-BEFC-087B295227D8}"/>
    <hyperlink ref="AD190" location="A126246586J" display="A126246586J" xr:uid="{DFE62C99-AC9E-430A-BB76-37E99F2ED727}"/>
    <hyperlink ref="AD210" location="A126239458J" display="A126239458J" xr:uid="{AB7828E0-0D72-48EA-B099-08B2CDB69455}"/>
    <hyperlink ref="V171" location="A126231974J" display="A126231974J" xr:uid="{A8A21C70-36D8-4807-89E2-3B23CA6AB8B5}"/>
    <hyperlink ref="V191" location="A126246230V" display="A126246230V" xr:uid="{DDB17542-81EF-4436-9A3B-9378AA374ACA}"/>
    <hyperlink ref="V211" location="A126239102V" display="A126239102V" xr:uid="{3F947DC0-6428-4CEF-8C25-783610A103FC}"/>
    <hyperlink ref="W171" location="A126232406C" display="A126232406C" xr:uid="{A75E6EA7-E8DA-4346-AEA3-C3F52CC9728D}"/>
    <hyperlink ref="W191" location="A126246662X" display="A126246662X" xr:uid="{4A78ABA8-B4D8-4854-B271-9E4EF1495FDA}"/>
    <hyperlink ref="W211" location="A126239534X" display="A126239534X" xr:uid="{EEEAE98A-90D7-4741-AC0E-BABFB09E234F}"/>
    <hyperlink ref="X171" location="A126232046K" display="A126232046K" xr:uid="{7670396C-BD3A-4EC3-A8DE-EC50E51B2951}"/>
    <hyperlink ref="X191" location="A126246302V" display="A126246302V" xr:uid="{E6B2E269-81F6-4EB3-963A-62D6369E950E}"/>
    <hyperlink ref="X211" location="A126239174F" display="A126239174F" xr:uid="{B4436594-CBA8-4CE2-B34D-350B8C51F58F}"/>
    <hyperlink ref="Y171" location="A126232550W" display="A126232550W" xr:uid="{147A86BD-7EEF-4A36-968C-AE910DD8D52A}"/>
    <hyperlink ref="Y191" location="A126246806X" display="A126246806X" xr:uid="{2109149A-3C99-466A-BE2E-3C234A6973E5}"/>
    <hyperlink ref="Y211" location="A126239678K" display="A126239678K" xr:uid="{470CF78C-712B-4363-B4C0-F4EED672BF2F}"/>
    <hyperlink ref="Z171" location="A126232118K" display="A126232118K" xr:uid="{B1EF464D-A7ED-4BEB-8BBB-3EFD8CFB77A0}"/>
    <hyperlink ref="Z191" location="A126246374F" display="A126246374F" xr:uid="{BAB30BBE-8512-4A34-AFA8-CCDE21FBFF9C}"/>
    <hyperlink ref="Z211" location="A126239246F" display="A126239246F" xr:uid="{BBB0318D-B6CC-47E6-88A5-93ABA3D80F54}"/>
    <hyperlink ref="AA171" location="A126232262C" display="A126232262C" xr:uid="{D367FCF5-575A-49B1-B541-10DFF9415E90}"/>
    <hyperlink ref="AA191" location="A126246518F" display="A126246518F" xr:uid="{B719BD32-91F3-4679-B04A-28A484E7BF36}"/>
    <hyperlink ref="AA211" location="A126239390X" display="A126239390X" xr:uid="{C436B68F-1B4D-42B5-AE83-16932FBF5A18}"/>
    <hyperlink ref="AB171" location="A126231902W" display="A126231902W" xr:uid="{B27B8715-6717-4BDB-85C5-C615D0F76BBA}"/>
    <hyperlink ref="AB191" location="A126246158L" display="A126246158L" xr:uid="{0F9EBCAC-A46E-497B-B37F-A05C40E65516}"/>
    <hyperlink ref="AB211" location="A126239030V" display="A126239030V" xr:uid="{A50CF8C5-AFA0-4FF3-8402-34A8DB79E863}"/>
    <hyperlink ref="AC171" location="A126232622W" display="A126232622W" xr:uid="{C2179F54-88BE-4E79-A5F0-C5A6C0F028CD}"/>
    <hyperlink ref="AC191" location="A126246878K" display="A126246878K" xr:uid="{F187B0C7-0E14-4F4C-BF8A-714895B7BCB0}"/>
    <hyperlink ref="AC211" location="A126239750T" display="A126239750T" xr:uid="{189941BC-FAA9-4468-8F9C-D8A839E21517}"/>
    <hyperlink ref="AD171" location="A126232334C" display="A126232334C" xr:uid="{108C85D2-856E-40AE-8360-5788DA236554}"/>
    <hyperlink ref="AD191" location="A126246590X" display="A126246590X" xr:uid="{BDD07F53-8F3C-4645-831E-CA5FE2A30988}"/>
    <hyperlink ref="AD211" location="A126239462X" display="A126239462X" xr:uid="{44A98B54-7F69-4A00-9D10-24118C79CC2B}"/>
    <hyperlink ref="V172" location="A126231938X" display="A126231938X" xr:uid="{CF89B0AE-25B3-42AA-A506-F9E8CFB46F90}"/>
    <hyperlink ref="V192" location="A126246194W" display="A126246194W" xr:uid="{F8DB4591-4439-4A8C-9592-2E167D4EB978}"/>
    <hyperlink ref="V212" location="A126239066W" display="A126239066W" xr:uid="{329246EE-F9A3-493F-9DD1-C677B37DF204}"/>
    <hyperlink ref="W172" location="A126232370L" display="A126232370L" xr:uid="{9CC64AFD-D98A-437E-8ADB-F3197CC902BB}"/>
    <hyperlink ref="W192" location="A126246626R" display="A126246626R" xr:uid="{012C4B2A-AF10-4427-B20F-3FFECD3AA16F}"/>
    <hyperlink ref="W212" location="A126239498A" display="A126239498A" xr:uid="{31E76C57-244B-4958-8232-C6941BDC74D1}"/>
    <hyperlink ref="X172" location="A126232010J" display="A126232010J" xr:uid="{AA8BACBE-FBDE-4594-AD0F-F70A78B6EEBA}"/>
    <hyperlink ref="X192" location="A126246266W" display="A126246266W" xr:uid="{98D63DE0-9CC3-41CB-9A9D-D29C79B86271}"/>
    <hyperlink ref="X212" location="A126239138W" display="A126239138W" xr:uid="{7D2CD7CE-C683-4602-979F-B2AD9E245CF0}"/>
    <hyperlink ref="Y172" location="A126232514L" display="A126232514L" xr:uid="{355CA280-EBCA-498F-976C-39C3E9359A33}"/>
    <hyperlink ref="Y192" location="A126246770J" display="A126246770J" xr:uid="{7A79C863-85B7-416D-B72C-3E6A7340BFF2}"/>
    <hyperlink ref="Y212" location="A126239642J" display="A126239642J" xr:uid="{1BE016E7-A070-4576-9EEB-B495755CDEAC}"/>
    <hyperlink ref="Z172" location="A126232082V" display="A126232082V" xr:uid="{4541DD54-D893-442C-ABDF-BAE7ED6A5F47}"/>
    <hyperlink ref="Z192" location="A126246338W" display="A126246338W" xr:uid="{2AE0AC5D-C36D-41CF-B89F-CC5CDDDA5DA4}"/>
    <hyperlink ref="Z212" location="A126239210C" display="A126239210C" xr:uid="{13C7CCF6-86CA-4D8B-A9E7-42DEAB23C759}"/>
    <hyperlink ref="AA172" location="A126232226V" display="A126232226V" xr:uid="{C45FCECD-5564-44BF-9CCF-EC89E38B061C}"/>
    <hyperlink ref="AA192" location="A126246482R" display="A126246482R" xr:uid="{BC58F522-0A35-4D65-B617-2F5731A26F23}"/>
    <hyperlink ref="AA212" location="A126239354R" display="A126239354R" xr:uid="{D240AE04-D280-4400-BAFE-F596D0E72831}"/>
    <hyperlink ref="AB172" location="A126231866X" display="A126231866X" xr:uid="{55BB787E-7F49-409F-96D4-80C38773499E}"/>
    <hyperlink ref="AB192" location="A126246122K" display="A126246122K" xr:uid="{53F0131C-C82A-4DC2-B2E7-FF7876204CDD}"/>
    <hyperlink ref="AB212" location="A126238994V" display="A126238994V" xr:uid="{A331A1DE-CE94-485C-A913-9D2059D4D054}"/>
    <hyperlink ref="AC172" location="A126232586X" display="A126232586X" xr:uid="{A0D51F55-DAC9-4F3A-9DD8-1C606D386BE4}"/>
    <hyperlink ref="AC192" location="A126246842J" display="A126246842J" xr:uid="{0741F133-8A2A-40C4-9208-814B8BEC2E76}"/>
    <hyperlink ref="AC212" location="A126239714J" display="A126239714J" xr:uid="{1E93FD72-D588-4EB4-8A3D-63F28DF31A1E}"/>
    <hyperlink ref="AD172" location="A126232298F" display="A126232298F" xr:uid="{7F5FC4DC-7F46-42D1-B9F0-E056FCD15E3E}"/>
    <hyperlink ref="AD192" location="A126246554R" display="A126246554R" xr:uid="{E9C16C38-4A99-4222-AD33-C41CA5D4CA31}"/>
    <hyperlink ref="AD212" location="A126239426R" display="A126239426R" xr:uid="{E235BAEA-B90C-413E-9A5E-7166DE2109BE}"/>
    <hyperlink ref="V173" location="A126231942R" display="A126231942R" xr:uid="{76BB306F-2651-48AE-8054-92A22DFA6082}"/>
    <hyperlink ref="V193" location="A126246198F" display="A126246198F" xr:uid="{B40A24BB-DBBC-4F52-A560-86FD6AE1B76A}"/>
    <hyperlink ref="V213" location="A126239070L" display="A126239070L" xr:uid="{6E222FA0-0B07-4404-BA3A-B8E4CFC5D153}"/>
    <hyperlink ref="W173" location="A126232374W" display="A126232374W" xr:uid="{40EC8EBB-7BE6-441A-A1CC-B8D5EBAC6F91}"/>
    <hyperlink ref="W193" location="A126246630F" display="A126246630F" xr:uid="{5CF06B81-D193-4254-AB8C-ACB5693A8533}"/>
    <hyperlink ref="W213" location="A126239502F" display="A126239502F" xr:uid="{2C15ADB9-07F2-4962-8D8B-087E2CAC06AD}"/>
    <hyperlink ref="X173" location="A126232014T" display="A126232014T" xr:uid="{839FAB97-3863-443F-A826-8370A7BFF035}"/>
    <hyperlink ref="X193" location="A126246270L" display="A126246270L" xr:uid="{2F56F91F-0EA4-439E-B414-3B92BFF8C17C}"/>
    <hyperlink ref="X213" location="A126239142L" display="A126239142L" xr:uid="{6630C13E-D46E-437C-8ECF-F0AE27D7D106}"/>
    <hyperlink ref="Y173" location="A126232518W" display="A126232518W" xr:uid="{EEB2AF4F-D01D-49B1-9AE3-AE5B9618015C}"/>
    <hyperlink ref="Y193" location="A126246774T" display="A126246774T" xr:uid="{9546CB4F-DB18-4E25-8F96-C07FC3A7ADD7}"/>
    <hyperlink ref="Y213" location="A126239646T" display="A126239646T" xr:uid="{B395DB8D-A282-447C-81BE-ED72A4521BFD}"/>
    <hyperlink ref="Z173" location="A126232086C" display="A126232086C" xr:uid="{EDA7FFD5-6723-4E00-9D7B-5E22D64D7294}"/>
    <hyperlink ref="Z193" location="A126246342L" display="A126246342L" xr:uid="{C7525F08-7097-46E3-8DD8-B2C0397EC910}"/>
    <hyperlink ref="Z213" location="A126239214L" display="A126239214L" xr:uid="{EA83B59D-5555-4C6B-9435-F23BB5365F1C}"/>
    <hyperlink ref="AA173" location="A126232230K" display="A126232230K" xr:uid="{673A5618-E95D-43FA-8645-37FD191617D5}"/>
    <hyperlink ref="AA193" location="A126246486X" display="A126246486X" xr:uid="{C4462D8F-345C-427D-9FD7-3193551D2912}"/>
    <hyperlink ref="AA213" location="A126239358X" display="A126239358X" xr:uid="{FF259B1F-B880-4F23-BAAB-D287A168A993}"/>
    <hyperlink ref="AB173" location="A126231870R" display="A126231870R" xr:uid="{86E9118B-4BCD-4290-AC94-9E90EC2FCFA4}"/>
    <hyperlink ref="AB193" location="A126246126V" display="A126246126V" xr:uid="{F7D5CE15-AD78-46BA-84EC-BE3913012280}"/>
    <hyperlink ref="AB213" location="A126238998C" display="A126238998C" xr:uid="{CD724011-1374-44C9-A4C2-7A2A21F4B946}"/>
    <hyperlink ref="AC173" location="A126232590R" display="A126232590R" xr:uid="{A77E48BB-A078-4F09-81F0-10BA90E82BD1}"/>
    <hyperlink ref="AC193" location="A126246846T" display="A126246846T" xr:uid="{0093E666-B7A8-481A-A543-FF689058958C}"/>
    <hyperlink ref="AC213" location="A126239718T" display="A126239718T" xr:uid="{35DFE36B-DA78-4097-9F18-1922D7A92AAF}"/>
    <hyperlink ref="AD173" location="A126232302K" display="A126232302K" xr:uid="{61A4CDB0-7DB4-45CC-A4F0-4971BE3C8C79}"/>
    <hyperlink ref="AD193" location="A126246558X" display="A126246558X" xr:uid="{3750C1BC-9A68-43F1-9C06-D4ABF875CE8E}"/>
    <hyperlink ref="AD213" location="A126239430F" display="A126239430F" xr:uid="{C362BAE7-FC9A-46D8-98F7-4F3B0F7DC975}"/>
    <hyperlink ref="V174" location="A126231958J" display="A126231958J" xr:uid="{997A61CF-8458-499F-9EED-DB57E843D131}"/>
    <hyperlink ref="V194" location="A126246214V" display="A126246214V" xr:uid="{1DB303B8-E91F-405E-8F82-CBA177DDACF8}"/>
    <hyperlink ref="V214" location="A126239086F" display="A126239086F" xr:uid="{BF042A71-8730-4182-9E82-8A68A3D38EBF}"/>
    <hyperlink ref="W174" location="A126232390W" display="A126232390W" xr:uid="{FE79C96D-86CA-4529-9E48-1A44AEFF3460}"/>
    <hyperlink ref="W194" location="A126246646X" display="A126246646X" xr:uid="{8F5DB75E-0C61-4886-9FB2-64BC7538A9AC}"/>
    <hyperlink ref="W214" location="A126239518X" display="A126239518X" xr:uid="{9E6CBD98-2CB0-4CF0-B71A-00C037645FA7}"/>
    <hyperlink ref="X174" location="A126232030T" display="A126232030T" xr:uid="{780DB4FE-869E-45D0-B612-A7ADAFEC09E4}"/>
    <hyperlink ref="X194" location="A126246286F" display="A126246286F" xr:uid="{380CB168-612A-435F-94D0-4232866051C1}"/>
    <hyperlink ref="X214" location="A126239158F" display="A126239158F" xr:uid="{6F2FC827-E6B8-4C82-8138-F9FFAB997747}"/>
    <hyperlink ref="Y174" location="A126232534W" display="A126232534W" xr:uid="{FF0C7ECE-0979-426A-BA81-A247FC01B431}"/>
    <hyperlink ref="Y194" location="A126246790T" display="A126246790T" xr:uid="{215E71F5-2FAC-4031-9893-F6D465C3CF3D}"/>
    <hyperlink ref="Y214" location="A126239662T" display="A126239662T" xr:uid="{6432A121-8606-462F-B685-8A257CD8741F}"/>
    <hyperlink ref="Z174" location="A126232102T" display="A126232102T" xr:uid="{DBAC55FD-97D1-4B31-964D-076D5CE6C23D}"/>
    <hyperlink ref="Z194" location="A126246358F" display="A126246358F" xr:uid="{FA21ECAE-3D51-4333-9BC8-74833DAECC65}"/>
    <hyperlink ref="Z214" location="A126239230L" display="A126239230L" xr:uid="{5E67844A-A271-4A1E-8A26-8636C197B914}"/>
    <hyperlink ref="AA174" location="A126232246C" display="A126232246C" xr:uid="{E42E660C-DC67-463F-974B-31942E2A1838}"/>
    <hyperlink ref="AA194" location="A126246502L" display="A126246502L" xr:uid="{E0062E37-9418-43E6-BAFD-8AF91CF790FF}"/>
    <hyperlink ref="AA214" location="A126239374X" display="A126239374X" xr:uid="{5CD507FC-D006-4547-A9AC-771D22575AB1}"/>
    <hyperlink ref="AB174" location="A126231886J" display="A126231886J" xr:uid="{E4509F78-2C46-43FC-9419-E67AC013A7E9}"/>
    <hyperlink ref="AB194" location="A126246142V" display="A126246142V" xr:uid="{52B1267F-C0B9-423F-A4DE-14F0B735FE49}"/>
    <hyperlink ref="AB214" location="A126239014V" display="A126239014V" xr:uid="{15354E19-A518-4BCB-8A26-F10515891DA4}"/>
    <hyperlink ref="AC174" location="A126232606W" display="A126232606W" xr:uid="{CF8DF041-F5B7-4B25-9080-5DC476A6ED51}"/>
    <hyperlink ref="AC194" location="A126246862T" display="A126246862T" xr:uid="{3ADFBCDA-B21C-4915-AF69-271CAD1F190A}"/>
    <hyperlink ref="AC214" location="A126239734T" display="A126239734T" xr:uid="{AF8BB71A-4D16-467B-82FC-9F22527EE61A}"/>
    <hyperlink ref="AD174" location="A126232318C" display="A126232318C" xr:uid="{EBEE2555-EFF9-4FA9-8C40-04B484F0D12F}"/>
    <hyperlink ref="AD194" location="A126246574X" display="A126246574X" xr:uid="{9DEA5187-20F0-48C2-A863-548B693CA100}"/>
    <hyperlink ref="AD214" location="A126239446X" display="A126239446X" xr:uid="{7F1DE93E-4324-4357-806E-1EEC7B2BAB0C}"/>
    <hyperlink ref="V175" location="A126231926R" display="A126231926R" xr:uid="{985820D0-EA29-4561-970F-0AA9BFD42223}"/>
    <hyperlink ref="V195" location="A126246182L" display="A126246182L" xr:uid="{7E7C286A-8BC1-4A33-8627-D55497BC13E8}"/>
    <hyperlink ref="V215" location="A126239054L" display="A126239054L" xr:uid="{1B0C85C9-0F8A-44EF-86C0-80AA49381D23}"/>
    <hyperlink ref="W175" location="A126232358W" display="A126232358W" xr:uid="{F6C6E100-ABFC-4CEC-AEEE-A7107A8FC826}"/>
    <hyperlink ref="W195" location="A126246614F" display="A126246614F" xr:uid="{9A96D79E-D3A4-454B-AAA4-DBDD236FD126}"/>
    <hyperlink ref="W215" location="A126239486T" display="A126239486T" xr:uid="{A93BFB9F-F91F-429A-B4BA-22D5D8BC06C7}"/>
    <hyperlink ref="X175" location="A126231998A" display="A126231998A" xr:uid="{F308B033-1C73-48D4-B23F-7DFA25980FBA}"/>
    <hyperlink ref="X195" location="A126246254L" display="A126246254L" xr:uid="{49F2ADCA-599A-441E-95D8-19A308192705}"/>
    <hyperlink ref="X215" location="A126239126L" display="A126239126L" xr:uid="{EF782BDC-949E-468D-B6A3-B36A46B250E5}"/>
    <hyperlink ref="Y175" location="A126232502C" display="A126232502C" xr:uid="{B2D6EB06-3312-4A04-92BC-DF215CA6ECE4}"/>
    <hyperlink ref="Y195" location="A126246758T" display="A126246758T" xr:uid="{F758BE9A-FA33-43F1-A6EF-D9F0781F555C}"/>
    <hyperlink ref="Y215" location="A126239630X" display="A126239630X" xr:uid="{FF79AF46-FAE9-414B-932C-3EC241D8B537}"/>
    <hyperlink ref="Z175" location="A126232070K" display="A126232070K" xr:uid="{779B683E-5ABC-4FB3-8BA3-527985EEE8B5}"/>
    <hyperlink ref="Z195" location="A126246326L" display="A126246326L" xr:uid="{E319A907-99BA-424E-A5EB-9CF4F80EF217}"/>
    <hyperlink ref="Z215" location="A126239198X" display="A126239198X" xr:uid="{C9A7E789-D44C-44F8-9315-72145F32C3A6}"/>
    <hyperlink ref="AA175" location="A126232214K" display="A126232214K" xr:uid="{FB1464E0-D54E-4ED7-8070-78CD77706594}"/>
    <hyperlink ref="AA195" location="A126246470F" display="A126246470F" xr:uid="{735F4D24-757A-46DD-A2D1-5593E6475255}"/>
    <hyperlink ref="AA215" location="A126239342F" display="A126239342F" xr:uid="{C9E26AE4-295C-47EA-997A-57BB9BBF31D8}"/>
    <hyperlink ref="AB175" location="A126231854R" display="A126231854R" xr:uid="{A9902E83-37F9-4FE8-BDC7-88DE614DC930}"/>
    <hyperlink ref="AB195" location="A126246110A" display="A126246110A" xr:uid="{B7951C56-D8BA-41D6-8245-24BBBC964D8B}"/>
    <hyperlink ref="AB215" location="A126238982K" display="A126238982K" xr:uid="{9E389513-2F8F-46B4-90F8-CA292F232FF5}"/>
    <hyperlink ref="AC175" location="A126232574R" display="A126232574R" xr:uid="{180C6943-88F4-4437-8D32-2EC1CE924191}"/>
    <hyperlink ref="AC195" location="A126246830X" display="A126246830X" xr:uid="{9A919E1D-C973-401C-A722-86F92B1A485B}"/>
    <hyperlink ref="AC215" location="A126239702X" display="A126239702X" xr:uid="{4E2975A9-AF0E-4E43-929F-07C73C71188C}"/>
    <hyperlink ref="AD175" location="A126232286W" display="A126232286W" xr:uid="{B7BAFC5E-6EEB-47D8-BA6C-982F9724FB1F}"/>
    <hyperlink ref="AD195" location="A126246542F" display="A126246542F" xr:uid="{FF070063-9D8B-4748-8934-7F31A68EF348}"/>
    <hyperlink ref="AD215" location="A126239414F" display="A126239414F" xr:uid="{BCDE9C79-04CF-422E-A124-397B872389EA}"/>
    <hyperlink ref="V176" location="A126231978T" display="A126231978T" xr:uid="{21A8839E-E062-41B2-95AE-B61EA68D5AF8}"/>
    <hyperlink ref="V196" location="A126246234C" display="A126246234C" xr:uid="{AC7BB36C-F239-47A1-ABD3-B0A935D8DF17}"/>
    <hyperlink ref="V216" location="A126239106C" display="A126239106C" xr:uid="{13BA530F-04FD-4EC6-9C4E-5F3811AD641E}"/>
    <hyperlink ref="W176" location="A126232410V" display="A126232410V" xr:uid="{2F5FF8FF-23D9-4381-855F-C3FCD8B58429}"/>
    <hyperlink ref="W196" location="A126246666J" display="A126246666J" xr:uid="{EB7FFF12-5C5D-4B16-B7CF-CE9E6B9BB7B8}"/>
    <hyperlink ref="W216" location="A126239538J" display="A126239538J" xr:uid="{6D6229C8-D87E-4109-AB7D-C1914FDA07D0}"/>
    <hyperlink ref="X176" location="A126232050A" display="A126232050A" xr:uid="{1EE58FE5-4311-45E4-B4E5-8AB8AEC87C72}"/>
    <hyperlink ref="X196" location="A126246306C" display="A126246306C" xr:uid="{B86E0E3C-A06D-4D7D-9435-D2F29A1F9491}"/>
    <hyperlink ref="X216" location="A126239178R" display="A126239178R" xr:uid="{99FF1424-C70B-48A4-997D-24C3F4B32A12}"/>
    <hyperlink ref="Y176" location="A126232554F" display="A126232554F" xr:uid="{FAD919BB-117F-42E4-B680-7F3D96BA6466}"/>
    <hyperlink ref="Y196" location="A126246810R" display="A126246810R" xr:uid="{068E75D1-0D04-4651-ACDA-8AB97D93C794}"/>
    <hyperlink ref="Y216" location="A126239682A" display="A126239682A" xr:uid="{29D70F86-0E27-4377-B253-1C03B04B7C5B}"/>
    <hyperlink ref="Z176" location="A126232122A" display="A126232122A" xr:uid="{27C5CF7F-558A-41F3-832B-E6D83D3046BE}"/>
    <hyperlink ref="Z196" location="A126246378R" display="A126246378R" xr:uid="{06358C31-E7C0-4B2C-A225-AD2A44DE7BA3}"/>
    <hyperlink ref="Z216" location="A126239250W" display="A126239250W" xr:uid="{E2F62DC3-312A-42C3-85BD-3EC3AE0CAEAD}"/>
    <hyperlink ref="AA176" location="A126232266L" display="A126232266L" xr:uid="{E0A2B3E0-2FCE-457A-877B-C3C1F7C32CEF}"/>
    <hyperlink ref="AA196" location="A126246522W" display="A126246522W" xr:uid="{24979F2E-5F10-4A37-809D-30D0313FE56D}"/>
    <hyperlink ref="AA216" location="A126239394J" display="A126239394J" xr:uid="{FB85CBE3-D8A0-4377-B851-B4112085F7FE}"/>
    <hyperlink ref="AB176" location="A126231906F" display="A126231906F" xr:uid="{60D26AF6-4FC9-4264-BA77-00853F9842CD}"/>
    <hyperlink ref="AB196" location="A126246162C" display="A126246162C" xr:uid="{1EB70172-5668-4D45-867B-E4E12B6252F3}"/>
    <hyperlink ref="AB216" location="A126239034C" display="A126239034C" xr:uid="{9A4F3D2B-15A3-4958-94A8-1353FD65A15F}"/>
    <hyperlink ref="AC176" location="A126232626F" display="A126232626F" xr:uid="{8BEA8D32-D5CB-4D91-883C-06CA7D3FFCE3}"/>
    <hyperlink ref="AC196" location="A126246882A" display="A126246882A" xr:uid="{9DA238A5-F894-4575-B712-1F2481D5FB8B}"/>
    <hyperlink ref="AC216" location="A126239754A" display="A126239754A" xr:uid="{025E80F0-CEC8-4A22-A092-442E33FC689D}"/>
    <hyperlink ref="AD176" location="A126232338L" display="A126232338L" xr:uid="{438C1A64-5676-43DE-A9BA-61B4C4814C70}"/>
    <hyperlink ref="AD196" location="A126246594J" display="A126246594J" xr:uid="{72B8B1FE-D91F-495B-850F-8441582C7AEA}"/>
    <hyperlink ref="AD216" location="A126239466J" display="A126239466J" xr:uid="{BDBC2F5C-B6C1-484D-BD84-9B3A1FFD305B}"/>
    <hyperlink ref="V177" location="A126231962X" display="A126231962X" xr:uid="{814CE64F-4414-41B5-8944-8E240477C613}"/>
    <hyperlink ref="V197" location="A126246218C" display="A126246218C" xr:uid="{A7D15ED3-0367-4EC9-8032-A33C203C38B6}"/>
    <hyperlink ref="V217" location="A126239090W" display="A126239090W" xr:uid="{B4B9E5DB-2F7F-4DA0-9BC3-6F91B32FB78B}"/>
    <hyperlink ref="W177" location="A126232394F" display="A126232394F" xr:uid="{6C04E2A6-BA6E-40E6-AAFA-5AC447602C63}"/>
    <hyperlink ref="W197" location="A126246650R" display="A126246650R" xr:uid="{34CECA9D-5FDB-43F9-B65C-0D5071A449A9}"/>
    <hyperlink ref="W217" location="A126239522R" display="A126239522R" xr:uid="{CC1F338A-D2A7-4FA1-9CFC-2D741E60F323}"/>
    <hyperlink ref="X177" location="A126232034A" display="A126232034A" xr:uid="{B62D98FE-418F-4E14-A3BC-E6494E0E8FB4}"/>
    <hyperlink ref="X197" location="A126246290W" display="A126246290W" xr:uid="{920DDEA2-A77E-48C6-940D-384709CA86A8}"/>
    <hyperlink ref="X217" location="A126239162W" display="A126239162W" xr:uid="{2DE36B4D-09D4-40D9-A34B-4DF36F93859A}"/>
    <hyperlink ref="Y177" location="A126232538F" display="A126232538F" xr:uid="{9DC33BC2-2A0E-4727-AAAE-B8BA77CDE450}"/>
    <hyperlink ref="Y197" location="A126246794A" display="A126246794A" xr:uid="{39DCD5B9-67F4-40B9-8A25-6FAAD6CCF8EC}"/>
    <hyperlink ref="Y217" location="A126239666A" display="A126239666A" xr:uid="{D51F8950-41B8-4662-AAD1-774D7D531DA2}"/>
    <hyperlink ref="Z177" location="A126232106A" display="A126232106A" xr:uid="{21833FEA-31A8-4F5F-81F3-E8BE5176BC66}"/>
    <hyperlink ref="Z197" location="A126246362W" display="A126246362W" xr:uid="{3B49B18D-E6F1-4751-93EF-5A1F2F074ABB}"/>
    <hyperlink ref="Z217" location="A126239234W" display="A126239234W" xr:uid="{12F14189-085C-48C8-8195-FB3AAE4588E8}"/>
    <hyperlink ref="AA177" location="A126232250V" display="A126232250V" xr:uid="{B32416D2-F3FE-4223-9D22-8D7DE0F64DE6}"/>
    <hyperlink ref="AA197" location="A126246506W" display="A126246506W" xr:uid="{5AED8937-B518-4124-A0A7-D733C88994F3}"/>
    <hyperlink ref="AA217" location="A126239378J" display="A126239378J" xr:uid="{73955052-ACC6-423A-B21A-35F42F1EF979}"/>
    <hyperlink ref="AB177" location="A126231890X" display="A126231890X" xr:uid="{DCA567A2-BBBD-46D1-B7A4-830563E4F4C6}"/>
    <hyperlink ref="AB197" location="A126246146C" display="A126246146C" xr:uid="{1340CC5B-9381-44C3-914A-EA2816A4C70D}"/>
    <hyperlink ref="AB217" location="A126239018C" display="A126239018C" xr:uid="{63B20633-77CB-4440-85B4-D1E669AE9707}"/>
    <hyperlink ref="AC177" location="A126232610L" display="A126232610L" xr:uid="{94C8FA36-436A-472E-9C96-29156F9FF6AF}"/>
    <hyperlink ref="AC197" location="A126246866A" display="A126246866A" xr:uid="{A0F05376-E362-4749-A2E0-4720A45EBC79}"/>
    <hyperlink ref="AC217" location="A126239738A" display="A126239738A" xr:uid="{538F1B78-2964-41BC-BA27-316E794F5428}"/>
    <hyperlink ref="AD177" location="A126232322V" display="A126232322V" xr:uid="{74F6D271-C9AF-4D99-9F67-40A2506D2580}"/>
    <hyperlink ref="AD197" location="A126246578J" display="A126246578J" xr:uid="{F5B19DC3-F47A-4432-BC9F-6533D78D825C}"/>
    <hyperlink ref="AD217" location="A126239450R" display="A126239450R" xr:uid="{B68BAAA8-634A-47CC-871C-52F54DB9FDD0}"/>
    <hyperlink ref="V178" location="A126231982J" display="A126231982J" xr:uid="{BC7FABBD-4D27-42F5-A21B-E88A8E6CEFFC}"/>
    <hyperlink ref="V198" location="A126246238L" display="A126246238L" xr:uid="{4C57A93B-DF86-4165-8275-42C247517877}"/>
    <hyperlink ref="V218" location="A126239110V" display="A126239110V" xr:uid="{78088D5E-20B6-4719-86B0-2897E177D737}"/>
    <hyperlink ref="W178" location="A126232414C" display="A126232414C" xr:uid="{E9F5F89C-0927-458E-9BDE-D0B223EE7A5A}"/>
    <hyperlink ref="W198" location="A126246670X" display="A126246670X" xr:uid="{D19BB3F4-3FCA-406C-9B32-DB605969EB14}"/>
    <hyperlink ref="W218" location="A126239542X" display="A126239542X" xr:uid="{C027506B-2472-4AA3-8475-61B3419690BE}"/>
    <hyperlink ref="X178" location="A126232054K" display="A126232054K" xr:uid="{091F53BF-9417-4CC0-AAE0-356FDF977033}"/>
    <hyperlink ref="X198" location="A126246310V" display="A126246310V" xr:uid="{6708939C-8D3E-4791-A9E2-1EA7673FC207}"/>
    <hyperlink ref="X218" location="A126239182F" display="A126239182F" xr:uid="{905A5968-07C1-458E-8E15-BA0A58B6F7FF}"/>
    <hyperlink ref="Y178" location="A126232558R" display="A126232558R" xr:uid="{DCE92E1B-2F08-4197-8AF9-5B9D5FECE204}"/>
    <hyperlink ref="Y198" location="A126246814X" display="A126246814X" xr:uid="{908BC0EA-97B6-466E-9FC2-D5D3C6329827}"/>
    <hyperlink ref="Y218" location="A126239686K" display="A126239686K" xr:uid="{ADABF12E-5A06-4C52-BE92-B61D97BF3CFD}"/>
    <hyperlink ref="Z178" location="A126232126K" display="A126232126K" xr:uid="{780BBF98-3574-4F64-B6FA-CE36331F608D}"/>
    <hyperlink ref="Z198" location="A126246382F" display="A126246382F" xr:uid="{D9BDE3DA-47E6-4325-8F7B-78259D0DE92C}"/>
    <hyperlink ref="Z218" location="A126239254F" display="A126239254F" xr:uid="{8E2741FC-2898-486F-9CA3-23A7B7FB6D50}"/>
    <hyperlink ref="AA178" location="A126232270C" display="A126232270C" xr:uid="{564A163D-81BF-47AC-A310-1B09C8262764}"/>
    <hyperlink ref="AA198" location="A126246526F" display="A126246526F" xr:uid="{71B0CCB3-8D8A-47C3-BC75-1FD5ECE7FB34}"/>
    <hyperlink ref="AA218" location="A126239398T" display="A126239398T" xr:uid="{847119B9-7E84-4197-B12A-46CA79A728F7}"/>
    <hyperlink ref="AB178" location="A126231910W" display="A126231910W" xr:uid="{1E0882D3-9888-48D1-B67A-35BADD209C85}"/>
    <hyperlink ref="AB198" location="A126246166L" display="A126246166L" xr:uid="{893386F6-D9CD-4C78-AA07-1FCC20F07F9B}"/>
    <hyperlink ref="AB218" location="A126239038L" display="A126239038L" xr:uid="{90CEC774-9A78-4A71-B84A-48ABE674D224}"/>
    <hyperlink ref="AC178" location="A126232630W" display="A126232630W" xr:uid="{5B74C362-E819-4016-B01A-0E811AA65A13}"/>
    <hyperlink ref="AC198" location="A126246886K" display="A126246886K" xr:uid="{9AF59EAF-DC38-4C8C-9C8B-E06ABCD9F4DD}"/>
    <hyperlink ref="AC218" location="A126239758K" display="A126239758K" xr:uid="{A074ED4A-2B57-42FE-A64B-79CC5E31EDAE}"/>
    <hyperlink ref="AD178" location="A126232342C" display="A126232342C" xr:uid="{C3BA53DF-120E-4150-9DD1-E9F0EA2E8D15}"/>
    <hyperlink ref="AD198" location="A126246598T" display="A126246598T" xr:uid="{7757233B-5B2C-4167-BF34-1A7CB22C6D40}"/>
    <hyperlink ref="AD218" location="A126239470X" display="A126239470X" xr:uid="{472D1061-4ACD-4C53-A8AB-9A7E19F9D2B6}"/>
    <hyperlink ref="V179" location="A126231930F" display="A126231930F" xr:uid="{F285787A-EB78-4848-BA44-E5ADC2CD2D33}"/>
    <hyperlink ref="V199" location="A126246186W" display="A126246186W" xr:uid="{D8E38216-10A9-4784-8577-86DC2AFBAA1F}"/>
    <hyperlink ref="V219" location="A126239058W" display="A126239058W" xr:uid="{D70CBA64-684E-4EFC-8A1C-1019A2FA6CC6}"/>
    <hyperlink ref="W179" location="A126232362L" display="A126232362L" xr:uid="{80D24411-F04B-4BA8-A16A-C1BED54C8EC6}"/>
    <hyperlink ref="W199" location="A126246618R" display="A126246618R" xr:uid="{1E78BC8B-C593-41B3-8D5F-518804E48FE4}"/>
    <hyperlink ref="W219" location="A126239490J" display="A126239490J" xr:uid="{721532BA-AE5D-49CA-AFF0-5352D282F9B6}"/>
    <hyperlink ref="X179" location="A126232002J" display="A126232002J" xr:uid="{094C02C5-B5C3-4CB1-A804-48ECAF2508AD}"/>
    <hyperlink ref="X199" location="A126246258W" display="A126246258W" xr:uid="{781507A6-F58B-4C89-81E7-640974829CA5}"/>
    <hyperlink ref="X219" location="A126239130C" display="A126239130C" xr:uid="{1CF83275-E725-4032-ABF1-2072A364E074}"/>
    <hyperlink ref="Y179" location="A126232506L" display="A126232506L" xr:uid="{BAB0AA42-6DE6-49A0-AD6C-2EF92C772941}"/>
    <hyperlink ref="Y199" location="A126246762J" display="A126246762J" xr:uid="{B0684E17-56F8-40D1-8A77-4A66EC465DB6}"/>
    <hyperlink ref="Y219" location="A126239634J" display="A126239634J" xr:uid="{60F98B5E-0C9B-4895-9358-A8E1C79AA495}"/>
    <hyperlink ref="Z179" location="A126232074V" display="A126232074V" xr:uid="{DBDFF569-8C17-4295-890A-C0FEEEBFA2B6}"/>
    <hyperlink ref="Z199" location="A126246330C" display="A126246330C" xr:uid="{28F3131F-C214-44BE-B018-58420927A24D}"/>
    <hyperlink ref="Z219" location="A126239202C" display="A126239202C" xr:uid="{6538A626-0F33-4E8E-9173-990AA3B059C1}"/>
    <hyperlink ref="AA179" location="A126232218V" display="A126232218V" xr:uid="{1767204D-6091-4331-8096-F3893B4C58C9}"/>
    <hyperlink ref="AA199" location="A126246474R" display="A126246474R" xr:uid="{787E9091-AF52-4E68-826F-037FDF337FC5}"/>
    <hyperlink ref="AA219" location="A126239346R" display="A126239346R" xr:uid="{821F78B0-688A-42CB-B20B-5F6F520F39D7}"/>
    <hyperlink ref="AB179" location="A126231858X" display="A126231858X" xr:uid="{C9EC93BD-CE44-4243-AAA5-129A6C3D1239}"/>
    <hyperlink ref="AB199" location="A126246114K" display="A126246114K" xr:uid="{BCE55269-59DF-428C-94C6-CCE6D5AA044C}"/>
    <hyperlink ref="AB219" location="A126238986V" display="A126238986V" xr:uid="{CDFE3535-6A5D-4707-A815-D1CEF450CDFA}"/>
    <hyperlink ref="AC179" location="A126232578X" display="A126232578X" xr:uid="{27DF6C97-D0D5-44E4-A429-F252860A2F17}"/>
    <hyperlink ref="AC199" location="A126246834J" display="A126246834J" xr:uid="{B180FA6A-8DE3-4B2F-AAF9-09ABEE947523}"/>
    <hyperlink ref="AC219" location="A126239706J" display="A126239706J" xr:uid="{7B8965DC-45CA-492B-A1FF-9D51A3B053CB}"/>
    <hyperlink ref="AD179" location="A126232290L" display="A126232290L" xr:uid="{6F65EC0A-61A1-4A3A-8810-E095E759F0F8}"/>
    <hyperlink ref="AD199" location="A126246546R" display="A126246546R" xr:uid="{C1D3AA85-D895-41B2-86D7-A2B6001EB26D}"/>
    <hyperlink ref="AD219" location="A126239418R" display="A126239418R" xr:uid="{F0B64F2A-A20E-4424-8381-09C487243B54}"/>
    <hyperlink ref="V180" location="A126231914F" display="A126231914F" xr:uid="{E0B55016-FB0C-4F65-9638-E230B93836B2}"/>
    <hyperlink ref="V200" location="A126246170C" display="A126246170C" xr:uid="{CA1BF275-C22A-4C9C-8048-EF3F5CA2E135}"/>
    <hyperlink ref="V220" location="A126239042C" display="A126239042C" xr:uid="{95C5B9F2-6547-4D41-9CD8-CB8AED084498}"/>
    <hyperlink ref="W180" location="A126232346L" display="A126232346L" xr:uid="{9E1F2FBD-85F3-407A-B337-252F512D86AD}"/>
    <hyperlink ref="W200" location="A126246602W" display="A126246602W" xr:uid="{7B944F79-8BE7-4ACF-86B9-FC8A5A41B126}"/>
    <hyperlink ref="W220" location="A126239474J" display="A126239474J" xr:uid="{AAD83653-E345-4F47-8283-E259B95E26B6}"/>
    <hyperlink ref="X180" location="A126231986T" display="A126231986T" xr:uid="{1B45AB0D-5088-453E-A112-E9AD42EDD954}"/>
    <hyperlink ref="X200" location="A126246242C" display="A126246242C" xr:uid="{DA1DD83B-277D-4F67-967C-02B3A14E31D0}"/>
    <hyperlink ref="X220" location="A126239114C" display="A126239114C" xr:uid="{4BE3E3CD-D926-4844-9A10-2292876B3DC9}"/>
    <hyperlink ref="Y180" location="A126232490F" display="A126232490F" xr:uid="{AEBCED18-1F52-4497-93B9-C9362966E920}"/>
    <hyperlink ref="Y200" location="A126246746J" display="A126246746J" xr:uid="{9FACF4A3-FB66-430B-8B6A-67971887FFB2}"/>
    <hyperlink ref="Y220" location="A126239618J" display="A126239618J" xr:uid="{FA09F9F4-2EAD-4398-B7E3-25935901BDD2}"/>
    <hyperlink ref="Z180" location="A126232058V" display="A126232058V" xr:uid="{23270B65-74FF-46A2-896B-234E506B3AA8}"/>
    <hyperlink ref="Z200" location="A126246314C" display="A126246314C" xr:uid="{394A01A8-D6EE-4396-9AC3-6EE3E408D8CD}"/>
    <hyperlink ref="Z220" location="A126239186R" display="A126239186R" xr:uid="{3144549F-9DE5-4855-8E0A-02BF7EF5EE64}"/>
    <hyperlink ref="AA180" location="A126232202A" display="A126232202A" xr:uid="{1EA0E7AD-B7A7-4A9C-8397-FFD662BAE44A}"/>
    <hyperlink ref="AA200" location="A126246458R" display="A126246458R" xr:uid="{0ACAE760-61F9-4D56-8BD8-16C7DAB48E11}"/>
    <hyperlink ref="AA220" location="A126239330W" display="A126239330W" xr:uid="{D19BA919-367E-4011-B7CB-4E277D1AF5FF}"/>
    <hyperlink ref="AB180" location="A126231842F" display="A126231842F" xr:uid="{F4EC50FB-57ED-4588-890C-4F16DA134841}"/>
    <hyperlink ref="AB200" location="A126246098W" display="A126246098W" xr:uid="{C0DEBCEF-D5FB-47F5-9297-69F5871EF461}"/>
    <hyperlink ref="AB220" location="A126238970A" display="A126238970A" xr:uid="{EB2BBF46-690A-41D8-B5E4-484E47A5D9D8}"/>
    <hyperlink ref="AC180" location="A126232562F" display="A126232562F" xr:uid="{936EE3A8-CE86-4201-BBCE-6CE1BFD86626}"/>
    <hyperlink ref="AC200" location="A126246818J" display="A126246818J" xr:uid="{79EE2AE2-31CD-4ABB-8E21-8B5408A95DAF}"/>
    <hyperlink ref="AC220" location="A126239690A" display="A126239690A" xr:uid="{E1DD3A4A-3440-4C1C-8765-595302BFC586}"/>
    <hyperlink ref="AD180" location="A126232274L" display="A126232274L" xr:uid="{05A19626-398A-441B-A173-868C74EC7F71}"/>
    <hyperlink ref="AD200" location="A126246530W" display="A126246530W" xr:uid="{3F8D659C-FAAD-4D57-8745-C07F868C8130}"/>
    <hyperlink ref="AD220" location="A126239402W" display="A126239402W" xr:uid="{D6910E9C-432C-4543-ACFD-14C362990479}"/>
    <hyperlink ref="V181" location="A126231918R" display="A126231918R" xr:uid="{C43914F9-9962-4F34-8969-7A9025A15DD5}"/>
    <hyperlink ref="V201" location="A126246174L" display="A126246174L" xr:uid="{04536C3C-A171-4118-A275-F45DADC40A3A}"/>
    <hyperlink ref="V221" location="A126239046L" display="A126239046L" xr:uid="{223F602F-A7BD-47C3-BC94-54EEB9A03083}"/>
    <hyperlink ref="W181" location="A126232350C" display="A126232350C" xr:uid="{57CA18C3-99A5-4AC2-B274-7CD5A5045E35}"/>
    <hyperlink ref="W201" location="A126246606F" display="A126246606F" xr:uid="{620B43DC-3313-4835-87D5-1595CE1980D0}"/>
    <hyperlink ref="W221" location="A126239478T" display="A126239478T" xr:uid="{A28BBF80-3622-437E-BCEA-32686A63C5C3}"/>
    <hyperlink ref="X181" location="A126231990J" display="A126231990J" xr:uid="{6CE64F39-FE86-426A-995F-9B7AC88D3174}"/>
    <hyperlink ref="X201" location="A126246246L" display="A126246246L" xr:uid="{6508FB8B-8C8E-4C36-A2B1-19ACC8562537}"/>
    <hyperlink ref="X221" location="A126239118L" display="A126239118L" xr:uid="{46A60D6E-512B-42DD-B6A6-BFE1D477481B}"/>
    <hyperlink ref="Y181" location="A126232494R" display="A126232494R" xr:uid="{F1150091-59BE-46BA-B5F8-AE95D40EC167}"/>
    <hyperlink ref="Y201" location="A126246750X" display="A126246750X" xr:uid="{89419F8B-24E0-48A6-BDAC-4B2E494EEDCF}"/>
    <hyperlink ref="Y221" location="A126239622X" display="A126239622X" xr:uid="{A850501A-CF6A-457D-9BD5-650EA53FB702}"/>
    <hyperlink ref="Z181" location="A126232062K" display="A126232062K" xr:uid="{ADDC6E27-A3ED-43C7-BEE7-F68E52100FB4}"/>
    <hyperlink ref="Z201" location="A126246318L" display="A126246318L" xr:uid="{8371809B-32A1-4166-A9B8-924C26CDCDED}"/>
    <hyperlink ref="Z221" location="A126239190F" display="A126239190F" xr:uid="{4658E707-F5BB-4549-BA9B-0E9C729B0B6D}"/>
    <hyperlink ref="AA181" location="A126232206K" display="A126232206K" xr:uid="{9189452E-AA0C-420A-B30A-10EB9C4B3486}"/>
    <hyperlink ref="AA201" location="A126246462F" display="A126246462F" xr:uid="{6D3D9283-C8D3-4B7F-BEF0-F7E31186C7F5}"/>
    <hyperlink ref="AA221" location="A126239334F" display="A126239334F" xr:uid="{7C7D1B88-3160-4984-8AF0-8F78317082E1}"/>
    <hyperlink ref="AB181" location="A126231846R" display="A126231846R" xr:uid="{E7DA3A39-B223-468F-9149-61DF35467C54}"/>
    <hyperlink ref="AB201" location="A126246102A" display="A126246102A" xr:uid="{8A7BD837-6BB7-4C3B-A210-8D3A08085616}"/>
    <hyperlink ref="AB221" location="A126238974K" display="A126238974K" xr:uid="{C0C7BA5E-D9B0-4560-A7C5-4522F62548E6}"/>
    <hyperlink ref="AC181" location="A126232566R" display="A126232566R" xr:uid="{4175D0CE-AA13-415B-BBA4-7AB64B094A33}"/>
    <hyperlink ref="AC201" location="A126246822X" display="A126246822X" xr:uid="{979286BF-7E4C-4F6A-B9BB-FB2DF8F45956}"/>
    <hyperlink ref="AC221" location="A126239694K" display="A126239694K" xr:uid="{D9B1E47F-05DE-4DA0-B134-21BA0204D2EE}"/>
    <hyperlink ref="AD181" location="A126232278W" display="A126232278W" xr:uid="{6BD0D39D-5CF0-4895-BC03-E71F72AAB9C6}"/>
    <hyperlink ref="AD201" location="A126246534F" display="A126246534F" xr:uid="{D0C20FE6-BCDB-428A-AB61-F4DD1478232B}"/>
    <hyperlink ref="AD221" location="A126239406F" display="A126239406F" xr:uid="{9B87B354-1FA4-4546-B43D-1AEA63B28270}"/>
    <hyperlink ref="V182" location="A126231946X" display="A126231946X" xr:uid="{12840C80-2548-482C-A186-3856A4EAF37C}"/>
    <hyperlink ref="V202" location="A126246202K" display="A126246202K" xr:uid="{081D78D6-D3C9-4E05-AA99-175A37074EDD}"/>
    <hyperlink ref="V222" location="A126239074W" display="A126239074W" xr:uid="{0C58648F-0373-4C6E-9A8F-DFFCB631EB08}"/>
    <hyperlink ref="W182" location="A126232378F" display="A126232378F" xr:uid="{3A31141B-E835-45D8-B254-299229A830E5}"/>
    <hyperlink ref="W202" location="A126246634R" display="A126246634R" xr:uid="{47732C41-9C28-4E88-A7C1-47E6E972E443}"/>
    <hyperlink ref="W222" location="A126239506R" display="A126239506R" xr:uid="{A9CC19A5-EC07-4E0C-AA97-BEF64CC8F197}"/>
    <hyperlink ref="X182" location="A126232018A" display="A126232018A" xr:uid="{4B28EB7E-FB1E-4987-B468-9B8B9A6D01D3}"/>
    <hyperlink ref="X202" location="A126246274W" display="A126246274W" xr:uid="{B616D07B-85FC-4C47-91C6-DD02467B0376}"/>
    <hyperlink ref="X222" location="A126239146W" display="A126239146W" xr:uid="{30C6BA68-978F-454A-BE1D-4456E9C71BDE}"/>
    <hyperlink ref="Y182" location="A126232522L" display="A126232522L" xr:uid="{138193E4-D3FA-4D83-92BB-00EBD5E76BA4}"/>
    <hyperlink ref="Y202" location="A126246778A" display="A126246778A" xr:uid="{398F5BA7-00FE-45F9-A92D-EC77C02E74F0}"/>
    <hyperlink ref="Y222" location="A126239650J" display="A126239650J" xr:uid="{626E905E-9255-4C91-89C5-7EB72EB259B1}"/>
    <hyperlink ref="Z182" location="A126232090V" display="A126232090V" xr:uid="{C9C1EF56-029B-419E-9C0A-2A261E52FA03}"/>
    <hyperlink ref="Z202" location="A126246346W" display="A126246346W" xr:uid="{B44E177F-9CD3-4E71-91A0-ADC514E19D69}"/>
    <hyperlink ref="Z222" location="A126239218W" display="A126239218W" xr:uid="{2AFBAE79-B7C3-4B87-9B16-051C01F74311}"/>
    <hyperlink ref="AA182" location="A126232234V" display="A126232234V" xr:uid="{85D24811-556B-43CE-963D-6F9B3D987A7C}"/>
    <hyperlink ref="AA202" location="A126246490R" display="A126246490R" xr:uid="{95A2126B-3F42-4F5B-9F2D-55EDC3B0082C}"/>
    <hyperlink ref="AA222" location="A126239362R" display="A126239362R" xr:uid="{B9E9B8A8-24A7-4D1F-B4C8-3ACC5456CD4C}"/>
    <hyperlink ref="AB182" location="A126231874X" display="A126231874X" xr:uid="{E3740D66-E074-453D-AAFC-4F0A6C7B69C5}"/>
    <hyperlink ref="AB202" location="A126246130K" display="A126246130K" xr:uid="{10186BFF-BF98-44DF-A819-D05CCF11A0C4}"/>
    <hyperlink ref="AB222" location="A126239002K" display="A126239002K" xr:uid="{EB3AA0B6-A312-4420-B4D0-2C17D9BF0FB0}"/>
    <hyperlink ref="AC182" location="A126232594X" display="A126232594X" xr:uid="{BFE2FCC0-2929-48D9-82A7-0EDCB27E825A}"/>
    <hyperlink ref="AC202" location="A126246850J" display="A126246850J" xr:uid="{79ECA279-C619-46C2-AAD2-3FEC311DDEBD}"/>
    <hyperlink ref="AC222" location="A126239722J" display="A126239722J" xr:uid="{27ED9C8A-2EB5-432B-A9BA-39E0B67FC351}"/>
    <hyperlink ref="AD182" location="A126232306V" display="A126232306V" xr:uid="{4A9B0831-D34C-4BA0-B1E9-8923B7DF431E}"/>
    <hyperlink ref="AD202" location="A126246562R" display="A126246562R" xr:uid="{6B448843-1536-4201-A902-D581149A3A9C}"/>
    <hyperlink ref="AD222" location="A126239434R" display="A126239434R" xr:uid="{D8A5C558-EB38-49DD-B892-D9DC338D6D6C}"/>
    <hyperlink ref="V183" location="A126231922F" display="A126231922F" xr:uid="{5607A1DB-3EF4-47E2-B8E3-2DA94FAC6F6B}"/>
    <hyperlink ref="V203" location="A126246178W" display="A126246178W" xr:uid="{D3B7CB2B-3B09-41E1-96C3-2C201F28A416}"/>
    <hyperlink ref="V223" location="A126239050C" display="A126239050C" xr:uid="{F4F0DF1B-E9FF-493F-9424-336D493225CA}"/>
    <hyperlink ref="W183" location="A126232354L" display="A126232354L" xr:uid="{7934770B-A219-42B0-965E-843B7853EF63}"/>
    <hyperlink ref="W203" location="A126246610W" display="A126246610W" xr:uid="{4AC48284-F2BC-44F0-987A-5045EAA6E07A}"/>
    <hyperlink ref="W223" location="A126239482J" display="A126239482J" xr:uid="{95BEDDE2-5C77-4E67-9AF8-85E545AC2765}"/>
    <hyperlink ref="X183" location="A126231994T" display="A126231994T" xr:uid="{24607562-5E37-4892-B368-869F98CF6C21}"/>
    <hyperlink ref="X203" location="A126246250C" display="A126246250C" xr:uid="{FD2B0142-18CC-44BF-BA17-05CBC1DACA08}"/>
    <hyperlink ref="X223" location="A126239122C" display="A126239122C" xr:uid="{6F837DE0-D02E-4598-8316-2C4A7DD2EBD8}"/>
    <hyperlink ref="Y183" location="A126232498X" display="A126232498X" xr:uid="{5DBBD3C5-3BAB-4354-9777-F180A76F27D6}"/>
    <hyperlink ref="Y203" location="A126246754J" display="A126246754J" xr:uid="{315B67BC-B165-43DC-B86E-8E2FE7EDC577}"/>
    <hyperlink ref="Y223" location="A126239626J" display="A126239626J" xr:uid="{E454C248-4717-476D-88E2-FDEFE61D93BE}"/>
    <hyperlink ref="Z183" location="A126232066V" display="A126232066V" xr:uid="{2CEA59F1-C1A6-4817-B42A-9DED32088739}"/>
    <hyperlink ref="Z203" location="A126246322C" display="A126246322C" xr:uid="{C879D4C9-05BE-47D6-A42B-1E3CBF81A2CC}"/>
    <hyperlink ref="Z223" location="A126239194R" display="A126239194R" xr:uid="{2AE39C9F-4FE3-4D16-AC79-472F7734E6DE}"/>
    <hyperlink ref="AA183" location="A126232210A" display="A126232210A" xr:uid="{44E1C41E-5E48-47A5-8F38-9649BC6A5635}"/>
    <hyperlink ref="AA203" location="A126246466R" display="A126246466R" xr:uid="{637AE199-5407-4682-800D-CE35F5B7A172}"/>
    <hyperlink ref="AA223" location="A126239338R" display="A126239338R" xr:uid="{7A9167F7-6F78-4BA1-9FEC-1E86113A8156}"/>
    <hyperlink ref="AB183" location="A126231850F" display="A126231850F" xr:uid="{DA0AA8EA-704E-4CCF-BD12-641A8D7388E1}"/>
    <hyperlink ref="AB203" location="A126246106K" display="A126246106K" xr:uid="{CE9BAA33-618E-48E0-8086-3D83249DD2BB}"/>
    <hyperlink ref="AB223" location="A126238978V" display="A126238978V" xr:uid="{D2A41126-E18F-4056-A57F-99CFF5BA7BCA}"/>
    <hyperlink ref="AC183" location="A126232570F" display="A126232570F" xr:uid="{B0DB2AA9-F84D-42E6-8E27-5447D63B5FB3}"/>
    <hyperlink ref="AC203" location="A126246826J" display="A126246826J" xr:uid="{62A67D81-6AEA-4A4E-8AC9-175A02741DAE}"/>
    <hyperlink ref="AC223" location="A126239698V" display="A126239698V" xr:uid="{E2166781-65D5-486C-8BAA-708F7A7C1E53}"/>
    <hyperlink ref="AD183" location="A126232282L" display="A126232282L" xr:uid="{FDAEB8FE-1580-410C-A302-202649FFF2C0}"/>
    <hyperlink ref="AD203" location="A126246538R" display="A126246538R" xr:uid="{FB8D3D2B-2051-40AA-94C2-8B17A6F34E14}"/>
    <hyperlink ref="AD223" location="A126239410W" display="A126239410W" xr:uid="{3964D23B-80AA-4E2D-8E67-39029E92A923}"/>
    <hyperlink ref="V184" location="A126231950R" display="A126231950R" xr:uid="{A6DAE064-25F9-49E8-B3D7-094A4EAB5936}"/>
    <hyperlink ref="V204" location="A126246206V" display="A126246206V" xr:uid="{9A81A6E4-625F-47C3-B930-930FD8C77205}"/>
    <hyperlink ref="V224" location="A126239078F" display="A126239078F" xr:uid="{4B96F7E9-60C0-4FD7-BD47-AC9BA92407FA}"/>
    <hyperlink ref="W184" location="A126232382W" display="A126232382W" xr:uid="{9B13C324-42F5-4514-8417-455FEB1A0193}"/>
    <hyperlink ref="W204" location="A126246638X" display="A126246638X" xr:uid="{5F3C547B-774E-4D72-85E4-DDD9F4B3897C}"/>
    <hyperlink ref="W224" location="A126239510F" display="A126239510F" xr:uid="{B190D725-8EA0-41C3-A266-B11AF6E8FD7F}"/>
    <hyperlink ref="X184" location="A126232022T" display="A126232022T" xr:uid="{653B6C9D-1BBA-4A8A-A352-830421D1130B}"/>
    <hyperlink ref="X204" location="A126246278F" display="A126246278F" xr:uid="{D8BA6EA5-4E7C-4586-88AE-AD445FC51392}"/>
    <hyperlink ref="X224" location="A126239150L" display="A126239150L" xr:uid="{FF8F863A-0F2F-4D95-A8DC-B4E687E00E82}"/>
    <hyperlink ref="Y184" location="A126232526W" display="A126232526W" xr:uid="{D19AC609-189D-4367-8249-2E8ABE833D0F}"/>
    <hyperlink ref="Y204" location="A126246782T" display="A126246782T" xr:uid="{9B60875F-54E7-4F37-AE1B-809E0278BD3E}"/>
    <hyperlink ref="Y224" location="A126239654T" display="A126239654T" xr:uid="{950B0249-2F95-4F10-91BB-71E4738FE36D}"/>
    <hyperlink ref="Z184" location="A126232094C" display="A126232094C" xr:uid="{43511FC3-74FA-43EB-9388-E379A8A3338B}"/>
    <hyperlink ref="Z204" location="A126246350L" display="A126246350L" xr:uid="{1A12F20A-181F-4EB3-9657-D1014245DD1C}"/>
    <hyperlink ref="Z224" location="A126239222L" display="A126239222L" xr:uid="{F367197A-BA4C-49A1-B04F-8A020EF838E0}"/>
    <hyperlink ref="AA184" location="A126232238C" display="A126232238C" xr:uid="{3B6A2A5D-85A7-43E7-8559-D33A3E4919C2}"/>
    <hyperlink ref="AA204" location="A126246494X" display="A126246494X" xr:uid="{90A0CB2E-F6A6-46D1-860E-9F1903C6EDEA}"/>
    <hyperlink ref="AA224" location="A126239366X" display="A126239366X" xr:uid="{F1F9C790-6386-435D-9E42-5E5B4EDF0D79}"/>
    <hyperlink ref="AB184" location="A126231878J" display="A126231878J" xr:uid="{DC9F80E6-457D-4A2D-84C7-7DBD2094E8D6}"/>
    <hyperlink ref="AB204" location="A126246134V" display="A126246134V" xr:uid="{9494E0A6-6866-4BE1-8CDA-40578C1E9C75}"/>
    <hyperlink ref="AB224" location="A126239006V" display="A126239006V" xr:uid="{C290F398-E4BF-4DA2-8BE4-A28099D28E6F}"/>
    <hyperlink ref="AC184" location="A126232598J" display="A126232598J" xr:uid="{E5249177-9FCC-48CD-B141-4040C445F9C6}"/>
    <hyperlink ref="AC204" location="A126246854T" display="A126246854T" xr:uid="{0E4EE845-3366-4451-BC53-3425D1F71951}"/>
    <hyperlink ref="AC224" location="A126239726T" display="A126239726T" xr:uid="{DC7906EE-7221-4A19-8B0A-B938DE3C0AC4}"/>
    <hyperlink ref="AD184" location="A126232310K" display="A126232310K" xr:uid="{59D68B56-CFAE-4CA0-8D86-89F150AAE887}"/>
    <hyperlink ref="AD204" location="A126246566X" display="A126246566X" xr:uid="{7F9D7C45-ADA5-4636-9137-2B7B0656458C}"/>
    <hyperlink ref="AD224" location="A126239438X" display="A126239438X" xr:uid="{18F21E9E-C03B-4FC2-B2E4-D288C73C4143}"/>
    <hyperlink ref="AE185" location="A126235914C" display="A126235914C" xr:uid="{CA28C1EB-D3AF-4F5E-9752-DAB72A15A74C}"/>
    <hyperlink ref="AE205" location="A126250170F" display="A126250170F" xr:uid="{1BD7516A-34E3-43BA-B1CA-B96548282C28}"/>
    <hyperlink ref="AE225" location="A126243042F" display="A126243042F" xr:uid="{AABC148F-F60C-4B47-83EC-C5F17043ADD2}"/>
    <hyperlink ref="AF185" location="A126236346K" display="A126236346K" xr:uid="{27EF3EB6-6271-427E-97AE-13BBDC7CB632}"/>
    <hyperlink ref="AF205" location="A126250602X" display="A126250602X" xr:uid="{F626582E-C166-4C6E-AC35-246AAA9A62B0}"/>
    <hyperlink ref="AF225" location="A126243474K" display="A126243474K" xr:uid="{4B649D61-A1ED-44C1-A3E3-287404BE4EBF}"/>
    <hyperlink ref="AG185" location="A126235986R" display="A126235986R" xr:uid="{B3B4F828-68F9-4CFB-9F56-C2589F467482}"/>
    <hyperlink ref="AG205" location="A126250242F" display="A126250242F" xr:uid="{3226BCB8-741B-4E95-8FB0-8489567E4B45}"/>
    <hyperlink ref="AG225" location="A126243114F" display="A126243114F" xr:uid="{E9E60BEB-39EA-4CED-B906-DF5A630EAA11}"/>
    <hyperlink ref="AH185" location="A126236490C" display="A126236490C" xr:uid="{E931EF52-2C54-4969-A272-39A4FFC19B71}"/>
    <hyperlink ref="AH205" location="A126250746K" display="A126250746K" xr:uid="{1DDE02EE-6EB3-4047-A3F7-A6C24720F908}"/>
    <hyperlink ref="AH225" location="A126243618K" display="A126243618K" xr:uid="{32EE2BB6-282E-41BF-99BB-B09F603F96D2}"/>
    <hyperlink ref="AI185" location="A126236058T" display="A126236058T" xr:uid="{159E4D6D-3105-4289-92FF-C97A2BEDF691}"/>
    <hyperlink ref="AI205" location="A126250314F" display="A126250314F" xr:uid="{5594D371-0EF7-498C-93C7-CD2BEAA0F0CC}"/>
    <hyperlink ref="AI225" location="A126243186T" display="A126243186T" xr:uid="{3343DD27-53E3-433D-9AC8-121E441DDB66}"/>
    <hyperlink ref="AJ185" location="A126236202X" display="A126236202X" xr:uid="{00C84ADC-8693-47D6-970C-47F61077DDFA}"/>
    <hyperlink ref="AJ205" location="A126250458T" display="A126250458T" xr:uid="{3DEAEB8D-99F9-45FE-A81C-F215E7E93E25}"/>
    <hyperlink ref="AJ225" location="A126243330X" display="A126243330X" xr:uid="{ED1BDCC8-05A1-4322-853F-ECA4D8804910}"/>
    <hyperlink ref="AK185" location="A126235842C" display="A126235842C" xr:uid="{6253B960-C708-4481-A036-5EC8EE18EFD3}"/>
    <hyperlink ref="AK205" location="A126250098X" display="A126250098X" xr:uid="{8D0CCCE5-0C25-47E3-8566-717DF2E94BA8}"/>
    <hyperlink ref="AK225" location="A126242970C" display="A126242970C" xr:uid="{3FEC495F-81F1-4967-B2FF-DF043CAFC32E}"/>
    <hyperlink ref="AL185" location="A126236562C" display="A126236562C" xr:uid="{B49507F0-DA02-4A72-B848-22A03CC371A8}"/>
    <hyperlink ref="AL205" location="A126250818K" display="A126250818K" xr:uid="{64003F4A-8251-4A2D-AF5B-9A111BB075D0}"/>
    <hyperlink ref="AL225" location="A126243690C" display="A126243690C" xr:uid="{50218C89-9298-4665-BEFD-5CC04C5054CA}"/>
    <hyperlink ref="AM185" location="A126236274K" display="A126236274K" xr:uid="{DDC03C2F-EE71-4596-AF11-E70C6A046BE0}"/>
    <hyperlink ref="AM205" location="A126250530X" display="A126250530X" xr:uid="{BD11EC31-BBCF-4772-AFB7-54F3342F3629}"/>
    <hyperlink ref="AM225" location="A126243402X" display="A126243402X" xr:uid="{387689E5-4793-4E26-83C1-5ABEC9221B8F}"/>
    <hyperlink ref="AE168" location="A126235926L" display="A126235926L" xr:uid="{15C44176-9170-4A26-B9FD-157D63C52C71}"/>
    <hyperlink ref="AE188" location="A126250182R" display="A126250182R" xr:uid="{66C5B91D-1138-41E3-87F1-5EA7306C2B55}"/>
    <hyperlink ref="AE208" location="A126243054R" display="A126243054R" xr:uid="{7012D09F-2F08-4BD7-A56A-5977DCD1415E}"/>
    <hyperlink ref="AF168" location="A126236358V" display="A126236358V" xr:uid="{AC960F65-B12E-47BA-BCEA-FE6F28060D47}"/>
    <hyperlink ref="AF188" location="A126250614J" display="A126250614J" xr:uid="{9810A4F0-3C8F-4FAF-AD68-36E8B7B925E4}"/>
    <hyperlink ref="AF208" location="A126243486V" display="A126243486V" xr:uid="{A4750A88-8E85-4BC9-9791-29163D630062}"/>
    <hyperlink ref="AG168" location="A126235998X" display="A126235998X" xr:uid="{70820E98-684C-4226-9DDC-46C13EFF6FD3}"/>
    <hyperlink ref="AG188" location="A126250254R" display="A126250254R" xr:uid="{87FF58E5-4FE6-4E66-9495-C6D903915737}"/>
    <hyperlink ref="AG208" location="A126243126R" display="A126243126R" xr:uid="{72C85A51-7095-4D91-AD7D-1981670BBC85}"/>
    <hyperlink ref="AH168" location="A126236502A" display="A126236502A" xr:uid="{8666A27E-4674-4D9F-B661-4F2CC701722E}"/>
    <hyperlink ref="AH188" location="A126250758V" display="A126250758V" xr:uid="{20BBF1EB-E373-48EE-90F5-005C0BCF4EFA}"/>
    <hyperlink ref="AH208" location="A126243630A" display="A126243630A" xr:uid="{ED2EA15D-FD8C-409E-9E55-0ACC98844382}"/>
    <hyperlink ref="AI168" location="A126236070J" display="A126236070J" xr:uid="{B3C38382-9017-47FB-927A-A91F112D1CFE}"/>
    <hyperlink ref="AI188" location="A126250326R" display="A126250326R" xr:uid="{3A771A22-08CF-4ACD-86AD-58DAF9D1E65B}"/>
    <hyperlink ref="AI208" location="A126243198A" display="A126243198A" xr:uid="{852D81DB-16A3-43AA-950A-68DF1FED0822}"/>
    <hyperlink ref="AJ168" location="A126236214J" display="A126236214J" xr:uid="{5AE9F04E-94A1-4ED4-8706-A962A85694CB}"/>
    <hyperlink ref="AJ188" location="A126250470J" display="A126250470J" xr:uid="{62C6EDE3-EEDF-402D-9F55-BE63B5497707}"/>
    <hyperlink ref="AJ208" location="A126243342J" display="A126243342J" xr:uid="{B42EC16C-A125-430F-8760-47697CE04157}"/>
    <hyperlink ref="AK168" location="A126235854L" display="A126235854L" xr:uid="{C77842DE-6B22-4531-8B09-6B89A8CFDA30}"/>
    <hyperlink ref="AK188" location="A126250110C" display="A126250110C" xr:uid="{2B4A9C8B-0851-43CD-A190-35BE4BE81D0D}"/>
    <hyperlink ref="AK208" location="A126242982L" display="A126242982L" xr:uid="{AADBCC47-6482-4BCF-AA27-0EF2276C4598}"/>
    <hyperlink ref="AL168" location="A126236574L" display="A126236574L" xr:uid="{8B80B2D3-C329-4AD5-BFCD-D5B1318545FC}"/>
    <hyperlink ref="AL188" location="A126250830A" display="A126250830A" xr:uid="{F6E7C432-9BA0-4646-A47D-C8D5CAC00F43}"/>
    <hyperlink ref="AL208" location="A126243702A" display="A126243702A" xr:uid="{6C8FBAD9-D1E6-48DC-B7CF-70FBD8B6ACAD}"/>
    <hyperlink ref="AM168" location="A126236286V" display="A126236286V" xr:uid="{2BD582ED-8AEF-4FA6-B5A6-62B968627033}"/>
    <hyperlink ref="AM188" location="A126250542J" display="A126250542J" xr:uid="{D38B9D47-D6B9-493B-8412-2FDFE759F5C4}"/>
    <hyperlink ref="AM208" location="A126243414J" display="A126243414J" xr:uid="{C7EBE4C0-3768-43CC-91D7-0272E5A8281F}"/>
    <hyperlink ref="AE169" location="A126235894F" display="A126235894F" xr:uid="{4645D93E-5D04-4941-9E03-74B57C6AE81E}"/>
    <hyperlink ref="AE189" location="A126250150W" display="A126250150W" xr:uid="{CDB928AB-7B27-40E5-A18B-CE183896CC34}"/>
    <hyperlink ref="AE209" location="A126243022W" display="A126243022W" xr:uid="{3425E7A5-5CFD-4EE1-9107-2E14484E828F}"/>
    <hyperlink ref="AF169" location="A126236326A" display="A126236326A" xr:uid="{C2900702-D86F-4CBC-BD39-F160228227EF}"/>
    <hyperlink ref="AF189" location="A126250582A" display="A126250582A" xr:uid="{87252FF5-E615-4E9D-9017-8678286F82B4}"/>
    <hyperlink ref="AF209" location="A126243454A" display="A126243454A" xr:uid="{E4338BF2-FA78-4D12-BC35-66E5E173278C}"/>
    <hyperlink ref="AG169" location="A126235966F" display="A126235966F" xr:uid="{B8BF7C7C-8FC5-4739-AEDA-CABE9243114F}"/>
    <hyperlink ref="AG189" location="A126250222W" display="A126250222W" xr:uid="{D1ECB310-DF9C-4D4B-B892-A7D5BDB65D33}"/>
    <hyperlink ref="AG209" location="A126243094J" display="A126243094J" xr:uid="{D8469B6D-B22A-435B-A39C-6ECABA57331D}"/>
    <hyperlink ref="AH169" location="A126236470V" display="A126236470V" xr:uid="{1BEA6588-EE39-4894-92CD-D97056DEA6C6}"/>
    <hyperlink ref="AH189" location="A126250726A" display="A126250726A" xr:uid="{2CEB6557-9DD1-4904-88FF-658F2F408427}"/>
    <hyperlink ref="AH209" location="A126243598L" display="A126243598L" xr:uid="{44131D71-CD49-43FC-ADA2-BB373FF18E75}"/>
    <hyperlink ref="AI169" location="A126236038J" display="A126236038J" xr:uid="{9B201301-CC8A-4709-90DD-B1741E5E385D}"/>
    <hyperlink ref="AI189" location="A126250294J" display="A126250294J" xr:uid="{17AF0928-E239-46BD-ADCE-0679EB95B48D}"/>
    <hyperlink ref="AI209" location="A126243166J" display="A126243166J" xr:uid="{34CE9E4F-768D-4B58-B342-CD8EE5068D24}"/>
    <hyperlink ref="AJ169" location="A126236182A" display="A126236182A" xr:uid="{CEFAD69C-76DF-47FE-94FF-1FB6D7AC03FE}"/>
    <hyperlink ref="AJ189" location="A126250438J" display="A126250438J" xr:uid="{3A71A083-6E77-430C-9200-21ED6C939D64}"/>
    <hyperlink ref="AJ209" location="A126243310R" display="A126243310R" xr:uid="{10202C26-B234-4E57-9F5C-FFC5D8DC4BB0}"/>
    <hyperlink ref="AK169" location="A126235822V" display="A126235822V" xr:uid="{52D7C70A-8B7B-4E53-A8C9-DFA57B6AF9FB}"/>
    <hyperlink ref="AK189" location="A126250078R" display="A126250078R" xr:uid="{A7BBEBB6-6B5E-4280-9EB3-C97365565C24}"/>
    <hyperlink ref="AK209" location="A126242950V" display="A126242950V" xr:uid="{5A721076-5379-41C8-8DF5-8F70231EE229}"/>
    <hyperlink ref="AL169" location="A126236542V" display="A126236542V" xr:uid="{E576E496-8E06-4627-9980-46C22214FFC1}"/>
    <hyperlink ref="AL189" location="A126250798L" display="A126250798L" xr:uid="{15FC4628-994F-4978-A91B-03C5A9BEBA08}"/>
    <hyperlink ref="AL209" location="A126243670V" display="A126243670V" xr:uid="{A7069932-0C87-48F2-8B65-A8C4F82AD2FE}"/>
    <hyperlink ref="AM169" location="A126236254A" display="A126236254A" xr:uid="{A6C92DD1-A844-454A-83E5-44DAB2FA70B1}"/>
    <hyperlink ref="AM189" location="A126250510R" display="A126250510R" xr:uid="{564DA47B-F280-4064-A956-3327CDC1B60F}"/>
    <hyperlink ref="AM209" location="A126243382A" display="A126243382A" xr:uid="{3B9FEAF9-E6EA-4C16-81B9-898486A20CEE}"/>
    <hyperlink ref="AE170" location="A126235930C" display="A126235930C" xr:uid="{E4CBFD7B-39A8-4F9C-B0E7-15C529348C64}"/>
    <hyperlink ref="AE190" location="A126250186X" display="A126250186X" xr:uid="{1C42F70D-F767-410F-B247-7881AF484446}"/>
    <hyperlink ref="AE210" location="A126243058X" display="A126243058X" xr:uid="{734C7D1C-AEA9-48E2-ABA9-541E362513A4}"/>
    <hyperlink ref="AF170" location="A126236362K" display="A126236362K" xr:uid="{15D20D55-E0D4-49CF-A60E-D6BDEFEA8FDE}"/>
    <hyperlink ref="AF190" location="A126250618T" display="A126250618T" xr:uid="{38304AEF-88EA-4C7D-99EC-3153CD9BE253}"/>
    <hyperlink ref="AF210" location="A126243490K" display="A126243490K" xr:uid="{74EFA42D-B21E-4EE3-9333-2346E6B4E356}"/>
    <hyperlink ref="AG170" location="A126236002F" display="A126236002F" xr:uid="{B17CE5FE-4F85-42D2-B6BE-9FEC47885577}"/>
    <hyperlink ref="AG190" location="A126250258X" display="A126250258X" xr:uid="{D66B8D74-E54F-4692-A364-8A7DA650C41E}"/>
    <hyperlink ref="AG210" location="A126243130F" display="A126243130F" xr:uid="{20909F20-8036-444F-BD83-212F90638D19}"/>
    <hyperlink ref="AH170" location="A126236506K" display="A126236506K" xr:uid="{A642C4AF-2671-4A21-946C-5D205E8ECCBA}"/>
    <hyperlink ref="AH190" location="A126250762K" display="A126250762K" xr:uid="{2578C575-54A6-435A-BA6A-640FBFB63236}"/>
    <hyperlink ref="AH210" location="A126243634K" display="A126243634K" xr:uid="{08E9CC3F-AE0F-4F8B-A979-F725B33A0F9B}"/>
    <hyperlink ref="AI170" location="A126236074T" display="A126236074T" xr:uid="{DA83C3B0-96DB-435F-92BE-2CB5CBA2913B}"/>
    <hyperlink ref="AI190" location="A126250330F" display="A126250330F" xr:uid="{FD32504A-7180-4A04-A8AE-AAAC7D8A5B19}"/>
    <hyperlink ref="AI210" location="A126243202F" display="A126243202F" xr:uid="{6F6E79E2-991A-43E7-B9CD-AFF3AB193738}"/>
    <hyperlink ref="AJ170" location="A126236218T" display="A126236218T" xr:uid="{F434D169-50F5-44C2-B9E8-84F144630B69}"/>
    <hyperlink ref="AJ190" location="A126250474T" display="A126250474T" xr:uid="{64B9B3AF-CC69-47A6-991E-DC071F5C8D9B}"/>
    <hyperlink ref="AJ210" location="A126243346T" display="A126243346T" xr:uid="{E0E7E83B-11F8-499C-9D0A-FEFE85DDF601}"/>
    <hyperlink ref="AK170" location="A126235858W" display="A126235858W" xr:uid="{5AB6C822-EA1C-45D6-9B58-52D79CB99D54}"/>
    <hyperlink ref="AK190" location="A126250114L" display="A126250114L" xr:uid="{0BB1F920-89A2-4CE4-930D-AE1C54F2A1EC}"/>
    <hyperlink ref="AK210" location="A126242986W" display="A126242986W" xr:uid="{9704CA7F-7CD2-49B7-9CD9-4A6870C551F9}"/>
    <hyperlink ref="AL170" location="A126236578W" display="A126236578W" xr:uid="{2D1DB98A-27F1-40CD-822B-DF93689EEF99}"/>
    <hyperlink ref="AL190" location="A126250834K" display="A126250834K" xr:uid="{A9D413D8-1AAC-4FE5-B181-0E8A3D8881C5}"/>
    <hyperlink ref="AL210" location="A126243706K" display="A126243706K" xr:uid="{A81E201B-6A3B-4824-B043-1E0A11FF160C}"/>
    <hyperlink ref="AM170" location="A126236290K" display="A126236290K" xr:uid="{634DB883-C21B-4FEE-A877-E78FFCD98500}"/>
    <hyperlink ref="AM190" location="A126250546T" display="A126250546T" xr:uid="{FBEDA0AE-6ED0-4DA6-B268-A9B8ABE5D041}"/>
    <hyperlink ref="AM210" location="A126243418T" display="A126243418T" xr:uid="{195DD4C7-508A-459F-9562-39EE968F45F5}"/>
    <hyperlink ref="AE171" location="A126235934L" display="A126235934L" xr:uid="{C813D5E3-155F-4256-B523-9078CBE94E28}"/>
    <hyperlink ref="AE191" location="A126250190R" display="A126250190R" xr:uid="{31168D3A-93EC-436A-87C5-8ECF00EA45CB}"/>
    <hyperlink ref="AE211" location="A126243062R" display="A126243062R" xr:uid="{4DAFC295-C333-49F7-B16B-E75C9DE89676}"/>
    <hyperlink ref="AF171" location="A126236366V" display="A126236366V" xr:uid="{A8E0B23A-3E3B-40D1-B6F9-7E249948F1B5}"/>
    <hyperlink ref="AF191" location="A126250622J" display="A126250622J" xr:uid="{639F3752-21B1-4CA2-BCF4-984CD01F2434}"/>
    <hyperlink ref="AF211" location="A126243494V" display="A126243494V" xr:uid="{15BCFBC1-350B-4E00-A6F9-E8076F0FA72A}"/>
    <hyperlink ref="AG171" location="A126236006R" display="A126236006R" xr:uid="{A6227CC5-6CA7-47EF-8D0C-A03F6E9AE828}"/>
    <hyperlink ref="AG191" location="A126250262R" display="A126250262R" xr:uid="{D515703D-3834-4928-BBA1-4D9D78FBE055}"/>
    <hyperlink ref="AG211" location="A126243134R" display="A126243134R" xr:uid="{07908674-CACC-45DD-8B4D-C4B0A07BCF7D}"/>
    <hyperlink ref="AH171" location="A126236510A" display="A126236510A" xr:uid="{6D700C45-59B1-4297-88DB-3C915A1880D9}"/>
    <hyperlink ref="AH191" location="A126250766V" display="A126250766V" xr:uid="{92BBCE64-0939-4529-8621-B03B51D4EE84}"/>
    <hyperlink ref="AH211" location="A126243638V" display="A126243638V" xr:uid="{F62B5D12-18D5-4810-A509-A76B5F2C17DF}"/>
    <hyperlink ref="AI171" location="A126236078A" display="A126236078A" xr:uid="{1C5527A6-2217-4F6E-A0F0-258ED0C2951F}"/>
    <hyperlink ref="AI191" location="A126250334R" display="A126250334R" xr:uid="{5AAA801B-ADD3-42D1-A713-9B2B1141AE95}"/>
    <hyperlink ref="AI211" location="A126243206R" display="A126243206R" xr:uid="{5722DD4A-8A32-4478-A4F0-B31D5B1788D3}"/>
    <hyperlink ref="AJ171" location="A126236222J" display="A126236222J" xr:uid="{2772E90A-1F9B-46BD-A0E6-E115D9E3DE89}"/>
    <hyperlink ref="AJ191" location="A126250478A" display="A126250478A" xr:uid="{B07DC9DC-A1B9-4859-BF7A-A7F6B441B72A}"/>
    <hyperlink ref="AJ211" location="A126243350J" display="A126243350J" xr:uid="{37A381F6-F913-4B3B-9460-4613E92D484E}"/>
    <hyperlink ref="AK171" location="A126235862L" display="A126235862L" xr:uid="{163F5248-5458-42B8-AC73-F4F23CD6397C}"/>
    <hyperlink ref="AK191" location="A126250118W" display="A126250118W" xr:uid="{5DC8359A-D5BB-4F3C-AC9C-DE327E264BAC}"/>
    <hyperlink ref="AK211" location="A126242990L" display="A126242990L" xr:uid="{C03178D6-A5F1-47A3-9DB3-BFF22F9ED632}"/>
    <hyperlink ref="AL171" location="A126236582L" display="A126236582L" xr:uid="{A4BA10C0-C9BB-487C-8A56-3C7E2B2DFE2B}"/>
    <hyperlink ref="AL191" location="A126250838V" display="A126250838V" xr:uid="{E3BD4D3D-B7BA-4BA6-AE9B-DF5D3A174C3E}"/>
    <hyperlink ref="AL211" location="A126243710A" display="A126243710A" xr:uid="{BA3E77CD-2553-47E6-B210-57344FE1DAEE}"/>
    <hyperlink ref="AM171" location="A126236294V" display="A126236294V" xr:uid="{3D7960F5-43E9-44E0-A276-9D31769865A8}"/>
    <hyperlink ref="AM191" location="A126250550J" display="A126250550J" xr:uid="{E167AC65-3607-44AE-8BD7-F6CC96501353}"/>
    <hyperlink ref="AM211" location="A126243422J" display="A126243422J" xr:uid="{F94EEDF1-3D85-47BF-A063-095FF4F1F26B}"/>
    <hyperlink ref="AE172" location="A126235898R" display="A126235898R" xr:uid="{EEE1B37D-3BB4-446C-A83C-D97876BD6910}"/>
    <hyperlink ref="AE192" location="A126250154F" display="A126250154F" xr:uid="{DFEA6166-BED5-429D-B6DA-75B18EE60A6A}"/>
    <hyperlink ref="AE212" location="A126243026F" display="A126243026F" xr:uid="{ABBC9C54-D6C7-45EE-B84E-0A4FD1415796}"/>
    <hyperlink ref="AF172" location="A126236330T" display="A126236330T" xr:uid="{ADEC13F9-43B7-400A-A67C-5DD34D5ED760}"/>
    <hyperlink ref="AF192" location="A126250586K" display="A126250586K" xr:uid="{0E85D33C-178F-4566-879A-F17EA6524845}"/>
    <hyperlink ref="AF212" location="A126243458K" display="A126243458K" xr:uid="{95EB7B3E-61E1-4BA0-823A-6BE1BAC80357}"/>
    <hyperlink ref="AG172" location="A126235970W" display="A126235970W" xr:uid="{BB003522-CE55-478A-BF4E-88D4B19A3835}"/>
    <hyperlink ref="AG192" location="A126250226F" display="A126250226F" xr:uid="{E5F13936-58DF-42E3-86B1-E60F5B46BD08}"/>
    <hyperlink ref="AG212" location="A126243098T" display="A126243098T" xr:uid="{91B8F76E-2A35-47CF-AAED-52463014D463}"/>
    <hyperlink ref="AH172" location="A126236474C" display="A126236474C" xr:uid="{8263F4DC-866F-4B27-A363-49799546EE3D}"/>
    <hyperlink ref="AH192" location="A126250730T" display="A126250730T" xr:uid="{F2E5E9FD-6145-4FFA-A81E-9675FAF83C74}"/>
    <hyperlink ref="AH212" location="A126243602T" display="A126243602T" xr:uid="{43285BFB-0271-4652-AF92-C8C0974E5874}"/>
    <hyperlink ref="AI172" location="A126236042X" display="A126236042X" xr:uid="{E6AE2D91-C045-4DD4-83E5-8592081895FB}"/>
    <hyperlink ref="AI192" location="A126250298T" display="A126250298T" xr:uid="{C4603E89-84B7-4521-9B3F-B0351ECF7FE6}"/>
    <hyperlink ref="AI212" location="A126243170X" display="A126243170X" xr:uid="{81F5E545-D8D3-41FB-9D3D-22BD5EFACA55}"/>
    <hyperlink ref="AJ172" location="A126236186K" display="A126236186K" xr:uid="{665AFB30-00E3-4DB1-B7C8-E9198D5C3371}"/>
    <hyperlink ref="AJ192" location="A126250442X" display="A126250442X" xr:uid="{B2635094-D8D2-477F-B564-58115D6EA16A}"/>
    <hyperlink ref="AJ212" location="A126243314X" display="A126243314X" xr:uid="{F67968B8-EAB4-4E95-844F-58E46406772A}"/>
    <hyperlink ref="AK172" location="A126235826C" display="A126235826C" xr:uid="{04BFDB6C-BE4B-4D97-AA9B-E62F382213CD}"/>
    <hyperlink ref="AK192" location="A126250082F" display="A126250082F" xr:uid="{E24D879D-529D-4602-BA95-58A46D48C9F1}"/>
    <hyperlink ref="AK212" location="A126242954C" display="A126242954C" xr:uid="{A675D43D-3D57-4ABB-9215-56F092870BEA}"/>
    <hyperlink ref="AL172" location="A126236546C" display="A126236546C" xr:uid="{F5A336C0-5835-4BEB-8883-01BC049E36C4}"/>
    <hyperlink ref="AL192" location="A126250802T" display="A126250802T" xr:uid="{8AFC42C5-9F67-4C87-9220-9BFFAA15F6AA}"/>
    <hyperlink ref="AL212" location="A126243674C" display="A126243674C" xr:uid="{A3F72908-2249-414D-A19C-93D2D05F200B}"/>
    <hyperlink ref="AM172" location="A126236258K" display="A126236258K" xr:uid="{F5269E47-54B5-4BE5-B3D2-A670CBDCCA60}"/>
    <hyperlink ref="AM192" location="A126250514X" display="A126250514X" xr:uid="{1C343E0A-CE92-4C99-97F8-DD6D6223C8AA}"/>
    <hyperlink ref="AM212" location="A126243386K" display="A126243386K" xr:uid="{6E46E9E8-1736-4860-A6BF-D2D6535E60A9}"/>
    <hyperlink ref="AE173" location="A126235902V" display="A126235902V" xr:uid="{1CDFC60F-841B-49AF-B1F3-766D2025627B}"/>
    <hyperlink ref="AE193" location="A126250158R" display="A126250158R" xr:uid="{872056B6-C0F7-4FCE-9F7A-4E4EAFE87710}"/>
    <hyperlink ref="AE213" location="A126243030W" display="A126243030W" xr:uid="{F0DBA23E-675C-40EA-ABD7-B3710FF46E47}"/>
    <hyperlink ref="AF173" location="A126236334A" display="A126236334A" xr:uid="{5D8237FB-AB87-40FE-90D6-72922D2C5B1E}"/>
    <hyperlink ref="AF193" location="A126250590A" display="A126250590A" xr:uid="{EBE846FF-4F45-4BBE-9F2E-9E39609F9B76}"/>
    <hyperlink ref="AF213" location="A126243462A" display="A126243462A" xr:uid="{A2A92E09-AEB3-4800-A102-D826202B9D6F}"/>
    <hyperlink ref="AG173" location="A126235974F" display="A126235974F" xr:uid="{AF629666-1568-4381-87F2-4F1C8517F4D3}"/>
    <hyperlink ref="AG193" location="A126250230W" display="A126250230W" xr:uid="{E4A70553-FC1F-47BD-83A3-6A1D8F8DECDC}"/>
    <hyperlink ref="AG213" location="A126243102W" display="A126243102W" xr:uid="{FE16C0C8-87DE-490B-95F8-AD825ED925E6}"/>
    <hyperlink ref="AH173" location="A126236478L" display="A126236478L" xr:uid="{587B54DE-ECDE-428C-8D2D-644BCF77FD05}"/>
    <hyperlink ref="AH193" location="A126250734A" display="A126250734A" xr:uid="{6796F2E7-A09C-41DE-9C1A-719938A21D64}"/>
    <hyperlink ref="AH213" location="A126243606A" display="A126243606A" xr:uid="{987E1857-F6B2-4E0A-9968-CF2224B658E9}"/>
    <hyperlink ref="AI173" location="A126236046J" display="A126236046J" xr:uid="{BFF2565D-DFE0-42B6-853B-790F2DDD0F43}"/>
    <hyperlink ref="AI193" location="A126250302W" display="A126250302W" xr:uid="{64F3E76F-5333-4039-A677-89F4BAE37F0E}"/>
    <hyperlink ref="AI213" location="A126243174J" display="A126243174J" xr:uid="{825CB7A6-C841-40C2-AC63-4D93EFCD286D}"/>
    <hyperlink ref="AJ173" location="A126236190A" display="A126236190A" xr:uid="{ECA4CD3A-E242-4A9C-A4BE-464564063BFC}"/>
    <hyperlink ref="AJ193" location="A126250446J" display="A126250446J" xr:uid="{34F956D4-5D9C-4B1F-91CF-8AF712BD5AD2}"/>
    <hyperlink ref="AJ213" location="A126243318J" display="A126243318J" xr:uid="{470EA28F-BA7E-4A91-99D6-B0003C2FA71F}"/>
    <hyperlink ref="AK173" location="A126235830V" display="A126235830V" xr:uid="{207A3FBE-EB12-4397-A6C5-2E529A384C38}"/>
    <hyperlink ref="AK193" location="A126250086R" display="A126250086R" xr:uid="{495D7EA6-880E-4828-99FF-B7AF126C3D5D}"/>
    <hyperlink ref="AK213" location="A126242958L" display="A126242958L" xr:uid="{D6139730-DD6F-46A1-B9F1-5361CE6F27EB}"/>
    <hyperlink ref="AL173" location="A126236550V" display="A126236550V" xr:uid="{793C62C8-AD80-4C81-B8D2-1D1425F2C878}"/>
    <hyperlink ref="AL193" location="A126250806A" display="A126250806A" xr:uid="{B932C144-C7CB-4D10-8954-3E7BA76496F4}"/>
    <hyperlink ref="AL213" location="A126243678L" display="A126243678L" xr:uid="{E3ACAE6C-5F42-4B2D-B032-5B2F834D8B5C}"/>
    <hyperlink ref="AM173" location="A126236262A" display="A126236262A" xr:uid="{98F15033-BF4B-4B8C-BE65-967F6F152933}"/>
    <hyperlink ref="AM193" location="A126250518J" display="A126250518J" xr:uid="{4BB21184-CDA1-499B-8CDB-A5F8AED1B769}"/>
    <hyperlink ref="AM213" location="A126243390A" display="A126243390A" xr:uid="{FB21502C-1F47-44A0-B279-C17818E933F8}"/>
    <hyperlink ref="AE174" location="A126235918L" display="A126235918L" xr:uid="{E52858CB-394C-4DE2-9D1D-C749DB6C02E6}"/>
    <hyperlink ref="AE194" location="A126250174R" display="A126250174R" xr:uid="{02B81351-FF56-4FE0-939D-7D37EE4A1C25}"/>
    <hyperlink ref="AE214" location="A126243046R" display="A126243046R" xr:uid="{8B647E59-1897-4E61-89F9-FCE218DEA1C3}"/>
    <hyperlink ref="AF174" location="A126236350A" display="A126236350A" xr:uid="{E4E7501C-5E22-4514-8CE3-2C079CF86221}"/>
    <hyperlink ref="AF194" location="A126250606J" display="A126250606J" xr:uid="{3C83E369-B800-4EA1-B644-B1E038F5BD29}"/>
    <hyperlink ref="AF214" location="A126243478V" display="A126243478V" xr:uid="{3726116B-1EF4-49D8-893B-963BFBC3F688}"/>
    <hyperlink ref="AG174" location="A126235990F" display="A126235990F" xr:uid="{9A8FD84D-4E3F-4039-B6EB-25E62B53D78C}"/>
    <hyperlink ref="AG194" location="A126250246R" display="A126250246R" xr:uid="{FCA71DAA-3908-4742-8C5C-01F8DD8A507C}"/>
    <hyperlink ref="AG214" location="A126243118R" display="A126243118R" xr:uid="{18C666B9-E96D-46BB-A950-68F89C68B8D0}"/>
    <hyperlink ref="AH174" location="A126236494L" display="A126236494L" xr:uid="{EFB1C033-24D4-450D-8543-D82CEA0B24EE}"/>
    <hyperlink ref="AH194" location="A126250750A" display="A126250750A" xr:uid="{1B8D9048-6D76-47AE-96E0-A5102BAFEDE6}"/>
    <hyperlink ref="AH214" location="A126243622A" display="A126243622A" xr:uid="{B77FEA3C-7070-4983-98EC-E23806CAACC9}"/>
    <hyperlink ref="AI174" location="A126236062J" display="A126236062J" xr:uid="{34C1DEF3-6A18-472A-993D-2A64565F0BA9}"/>
    <hyperlink ref="AI194" location="A126250318R" display="A126250318R" xr:uid="{4826B836-CBF4-4207-A1F0-053D7D57F741}"/>
    <hyperlink ref="AI214" location="A126243190J" display="A126243190J" xr:uid="{933AD34E-4FB8-4E09-AFDB-41D0CD9BB80D}"/>
    <hyperlink ref="AJ174" location="A126236206J" display="A126236206J" xr:uid="{6599C4F0-D0F4-4B2A-9304-F1E0BCDC9AEE}"/>
    <hyperlink ref="AJ194" location="A126250462J" display="A126250462J" xr:uid="{7F6B5C78-3280-4D9F-A60B-F0AF43CE2392}"/>
    <hyperlink ref="AJ214" location="A126243334J" display="A126243334J" xr:uid="{A22655D1-6C60-46F8-8F4B-A5BB08185000}"/>
    <hyperlink ref="AK174" location="A126235846L" display="A126235846L" xr:uid="{9211D8D7-DCAB-4208-A554-7C6905BB4EAE}"/>
    <hyperlink ref="AK194" location="A126250102C" display="A126250102C" xr:uid="{982313EF-37FF-438A-B52A-373C068E830F}"/>
    <hyperlink ref="AK214" location="A126242974L" display="A126242974L" xr:uid="{3A4001A7-3968-41A5-9065-D64972F439C2}"/>
    <hyperlink ref="AL174" location="A126236566L" display="A126236566L" xr:uid="{B5B1840D-9941-47B1-A30E-5430A04ED37B}"/>
    <hyperlink ref="AL194" location="A126250822A" display="A126250822A" xr:uid="{0F094D81-11F9-4BDA-A278-3755A0DBC856}"/>
    <hyperlink ref="AL214" location="A126243694L" display="A126243694L" xr:uid="{3E3F07B7-1403-4DC2-930E-98EEB6C8AFE4}"/>
    <hyperlink ref="AM174" location="A126236278V" display="A126236278V" xr:uid="{A65804A2-2D54-4AF3-8FED-1FE68F9BF7B3}"/>
    <hyperlink ref="AM194" location="A126250534J" display="A126250534J" xr:uid="{8F72864C-44EE-410E-9B20-10EDA0885DD4}"/>
    <hyperlink ref="AM214" location="A126243406J" display="A126243406J" xr:uid="{10F3FBEE-A865-4904-9B2A-ECD31C7A401A}"/>
    <hyperlink ref="AE175" location="A126235886F" display="A126235886F" xr:uid="{2009689C-71B2-468F-9039-B6AA41D5330A}"/>
    <hyperlink ref="AE195" location="A126250142W" display="A126250142W" xr:uid="{C2B6541B-A80D-4BA3-BC2D-3E43C4ADA73E}"/>
    <hyperlink ref="AE215" location="A126243014W" display="A126243014W" xr:uid="{142D9B79-B81E-432B-A390-B367C68518C8}"/>
    <hyperlink ref="AF175" location="A126236318A" display="A126236318A" xr:uid="{62D3D609-BD74-4F03-B889-F3274D61041A}"/>
    <hyperlink ref="AF195" location="A126250574A" display="A126250574A" xr:uid="{50FFC850-7162-4E07-9580-912EB175F7EF}"/>
    <hyperlink ref="AF215" location="A126243446A" display="A126243446A" xr:uid="{A1E5AAD8-6E1F-405C-86BC-0A5227A0344C}"/>
    <hyperlink ref="AG175" location="A126235958F" display="A126235958F" xr:uid="{840C8B7E-BD60-4F7E-A947-A40262FAE17F}"/>
    <hyperlink ref="AG195" location="A126250214W" display="A126250214W" xr:uid="{D48254AB-23A7-4743-B598-6335C2A78F9F}"/>
    <hyperlink ref="AG215" location="A126243086J" display="A126243086J" xr:uid="{076CAB2B-8561-4976-9376-30586937DF5A}"/>
    <hyperlink ref="AH175" location="A126236462V" display="A126236462V" xr:uid="{2DC8DCD9-8C60-4A18-A7C3-5F0468A87E5C}"/>
    <hyperlink ref="AH195" location="A126250718A" display="A126250718A" xr:uid="{6FEBC57B-CBDB-4090-9DFE-144902D3EFB4}"/>
    <hyperlink ref="AH215" location="A126243590V" display="A126243590V" xr:uid="{E1F2CDFD-D9F0-4FBA-A737-6751F9B02C26}"/>
    <hyperlink ref="AI175" location="A126236030R" display="A126236030R" xr:uid="{13CCE243-E13D-496E-B2E0-A877CF837A3F}"/>
    <hyperlink ref="AI195" location="A126250286J" display="A126250286J" xr:uid="{3B636783-465F-4746-85C3-D142FF0EC82C}"/>
    <hyperlink ref="AI215" location="A126243158J" display="A126243158J" xr:uid="{0C42BF62-85AA-4BB3-A9DF-66DC4CAD60DA}"/>
    <hyperlink ref="AJ175" location="A126236174A" display="A126236174A" xr:uid="{BC4A4067-3054-48FD-ACE3-FFFCEA589ED5}"/>
    <hyperlink ref="AJ195" location="A126250430R" display="A126250430R" xr:uid="{8EE8E22B-DCFB-4840-A95F-099D90582AB2}"/>
    <hyperlink ref="AJ215" location="A126243302R" display="A126243302R" xr:uid="{6D372387-BB73-4648-AE17-1144F8BF4E66}"/>
    <hyperlink ref="AK175" location="A126235814V" display="A126235814V" xr:uid="{CB67DBCE-CF5A-4AAD-AB95-64DF19E23DCB}"/>
    <hyperlink ref="AK195" location="A126250070W" display="A126250070W" xr:uid="{A2425C6E-61F4-4F39-97DF-4984526CE0EB}"/>
    <hyperlink ref="AK215" location="A126242942V" display="A126242942V" xr:uid="{B6EAB069-F84A-48E5-9ADE-7C149CD8AD4C}"/>
    <hyperlink ref="AL175" location="A126236534V" display="A126236534V" xr:uid="{EFA073F5-B384-454D-A4E5-60F6F7E7A0FE}"/>
    <hyperlink ref="AL195" location="A126250790V" display="A126250790V" xr:uid="{AB0193C9-9622-43F9-A993-76EB9C3035EF}"/>
    <hyperlink ref="AL215" location="A126243662V" display="A126243662V" xr:uid="{1B7E3F6C-DACF-4CA9-AA8C-FF8634502A3A}"/>
    <hyperlink ref="AM175" location="A126236246A" display="A126236246A" xr:uid="{E001A475-F00D-4093-A27F-AA274BA2089C}"/>
    <hyperlink ref="AM195" location="A126250502R" display="A126250502R" xr:uid="{5B403A22-8409-4323-AFDC-41EF0E532A39}"/>
    <hyperlink ref="AM215" location="A126243374A" display="A126243374A" xr:uid="{07741E75-C57D-4C6C-9874-B9C43E98AD15}"/>
    <hyperlink ref="AE176" location="A126235938W" display="A126235938W" xr:uid="{CC507DF4-7C47-46CA-95CE-E90CB0B5A8B1}"/>
    <hyperlink ref="AE196" location="A126250194X" display="A126250194X" xr:uid="{147C852D-FE70-4690-AB26-BC4290F98757}"/>
    <hyperlink ref="AE216" location="A126243066X" display="A126243066X" xr:uid="{248AB3C6-56D1-4B78-BFEC-5ECBFA30E0AA}"/>
    <hyperlink ref="AF176" location="A126236370K" display="A126236370K" xr:uid="{B8C1AA3B-CD66-4E7A-A590-08F6C010B62B}"/>
    <hyperlink ref="AF196" location="A126250626T" display="A126250626T" xr:uid="{0E650716-1F39-4475-A4A6-A2B95B758E51}"/>
    <hyperlink ref="AF216" location="A126243498C" display="A126243498C" xr:uid="{7EE1B5F5-7737-4D60-B2EA-703BF6D412AF}"/>
    <hyperlink ref="AG176" location="A126236010F" display="A126236010F" xr:uid="{71FDC49F-7E03-4D20-92B4-8D83A3B7D79E}"/>
    <hyperlink ref="AG196" location="A126250266X" display="A126250266X" xr:uid="{C5F59941-3E79-43AD-8A0A-096AF3262C3E}"/>
    <hyperlink ref="AG216" location="A126243138X" display="A126243138X" xr:uid="{066A9308-BD4D-4DC7-9E7D-42C84DBCA3C6}"/>
    <hyperlink ref="AH176" location="A126236514K" display="A126236514K" xr:uid="{0D9A66BE-9048-4E52-A50A-22E89E124922}"/>
    <hyperlink ref="AH196" location="A126250770K" display="A126250770K" xr:uid="{13BE67D6-C5F5-4298-BF98-D6CDFF03F7C4}"/>
    <hyperlink ref="AH216" location="A126243642K" display="A126243642K" xr:uid="{4A0786B3-FA8D-4449-B538-21F8B29125D0}"/>
    <hyperlink ref="AI176" location="A126236082T" display="A126236082T" xr:uid="{936D8044-0FBF-4B08-9293-5B721EC94C43}"/>
    <hyperlink ref="AI196" location="A126250338X" display="A126250338X" xr:uid="{A6BC1D51-97BA-4A97-9C3C-28959D4EE557}"/>
    <hyperlink ref="AI216" location="A126243210F" display="A126243210F" xr:uid="{6236AD1C-006B-4E30-AFB3-673EDCD64C74}"/>
    <hyperlink ref="AJ176" location="A126236226T" display="A126236226T" xr:uid="{7BB2B748-AAF7-4C94-ADB2-3A38F5B06357}"/>
    <hyperlink ref="AJ196" location="A126250482T" display="A126250482T" xr:uid="{123C340C-8CF9-4C93-BFF4-48878B1717AA}"/>
    <hyperlink ref="AJ216" location="A126243354T" display="A126243354T" xr:uid="{AE62B875-0B2A-46FD-B1CC-427763747242}"/>
    <hyperlink ref="AK176" location="A126235866W" display="A126235866W" xr:uid="{6C4E6D52-1EB6-4760-A5EF-406FBD6FEC77}"/>
    <hyperlink ref="AK196" location="A126250122L" display="A126250122L" xr:uid="{DDEF4D67-D137-46C0-8463-9B13899BE6C1}"/>
    <hyperlink ref="AK216" location="A126242994W" display="A126242994W" xr:uid="{29EBDD13-997C-4BF8-96FA-A449B4652FBD}"/>
    <hyperlink ref="AL176" location="A126236586W" display="A126236586W" xr:uid="{81042AC5-1EC4-41BF-8D51-B8AEC4E2FBA1}"/>
    <hyperlink ref="AL196" location="A126250842K" display="A126250842K" xr:uid="{9C37F074-F87E-4422-9F6A-BC0537E75908}"/>
    <hyperlink ref="AL216" location="A126243714K" display="A126243714K" xr:uid="{0463CF76-9A95-4AFB-A9E3-4737F4A2C6C6}"/>
    <hyperlink ref="AM176" location="A126236298C" display="A126236298C" xr:uid="{16A37F37-EF86-4BC9-98A9-226A02CA03BE}"/>
    <hyperlink ref="AM196" location="A126250554T" display="A126250554T" xr:uid="{45E8D1C9-E4F5-4542-87F5-47F01B54D63B}"/>
    <hyperlink ref="AM216" location="A126243426T" display="A126243426T" xr:uid="{5251AC8A-5526-48B3-8051-BEF5895AE23C}"/>
    <hyperlink ref="AE177" location="A126235922C" display="A126235922C" xr:uid="{84DE2B21-F6FC-4E60-9F7D-2C43B5A487D1}"/>
    <hyperlink ref="AE197" location="A126250178X" display="A126250178X" xr:uid="{380EEFE3-EF6C-44C2-B674-BBC57B050800}"/>
    <hyperlink ref="AE217" location="A126243050F" display="A126243050F" xr:uid="{34B18D44-6844-4EAD-9B43-53FF9A5CB75B}"/>
    <hyperlink ref="AF177" location="A126236354K" display="A126236354K" xr:uid="{F1CDF84A-7744-4DB9-BD2E-4C335D6982E9}"/>
    <hyperlink ref="AF197" location="A126250610X" display="A126250610X" xr:uid="{771EE561-B995-4BDF-8E2F-C74894F23BF2}"/>
    <hyperlink ref="AF217" location="A126243482K" display="A126243482K" xr:uid="{70DC34B4-CF6B-4975-9EC6-175D6DE1F2A0}"/>
    <hyperlink ref="AG177" location="A126235994R" display="A126235994R" xr:uid="{C49C1EFA-F087-4682-A19E-A55E2F2F0541}"/>
    <hyperlink ref="AG197" location="A126250250F" display="A126250250F" xr:uid="{AF4A514E-4833-456E-89B8-2B33DFF57D2C}"/>
    <hyperlink ref="AG217" location="A126243122F" display="A126243122F" xr:uid="{D93D0322-3F08-4C5C-93C8-30FD89CFDD2A}"/>
    <hyperlink ref="AH177" location="A126236498W" display="A126236498W" xr:uid="{E2DBFE48-3928-4FA0-BE06-3B73E9D657BB}"/>
    <hyperlink ref="AH197" location="A126250754K" display="A126250754K" xr:uid="{9953E068-33A6-4037-A35D-89870ED8788E}"/>
    <hyperlink ref="AH217" location="A126243626K" display="A126243626K" xr:uid="{0411DF69-D7A7-42B0-911F-0187E1B82E92}"/>
    <hyperlink ref="AI177" location="A126236066T" display="A126236066T" xr:uid="{365679C5-56E1-46C1-BE65-7045956F4A9B}"/>
    <hyperlink ref="AI197" location="A126250322F" display="A126250322F" xr:uid="{8B435661-D372-4087-98C7-4E332EFA02F2}"/>
    <hyperlink ref="AI217" location="A126243194T" display="A126243194T" xr:uid="{1DB003D8-02BC-4352-9DFE-F62188DE9969}"/>
    <hyperlink ref="AJ177" location="A126236210X" display="A126236210X" xr:uid="{851DAFDF-D04E-467A-9078-9FC82C14F6DD}"/>
    <hyperlink ref="AJ197" location="A126250466T" display="A126250466T" xr:uid="{E3419844-DA37-4C3A-95B3-C0741666E214}"/>
    <hyperlink ref="AJ217" location="A126243338T" display="A126243338T" xr:uid="{864C48EA-59CB-4D81-86CB-A609A5858907}"/>
    <hyperlink ref="AK177" location="A126235850C" display="A126235850C" xr:uid="{81A35871-B823-4200-8500-0415DF3F1F59}"/>
    <hyperlink ref="AK197" location="A126250106L" display="A126250106L" xr:uid="{073DF5E2-A274-49DD-B9ED-83E2E47A4B97}"/>
    <hyperlink ref="AK217" location="A126242978W" display="A126242978W" xr:uid="{D29F3F7A-743A-41B7-8653-D6A26B377431}"/>
    <hyperlink ref="AL177" location="A126236570C" display="A126236570C" xr:uid="{21935A8C-5D9C-409F-9FF0-B99C74136AE5}"/>
    <hyperlink ref="AL197" location="A126250826K" display="A126250826K" xr:uid="{8169B328-52A4-4CA8-A0B8-3B75C8C210D2}"/>
    <hyperlink ref="AL217" location="A126243698W" display="A126243698W" xr:uid="{65980C0D-A838-4C37-A1B5-3BA410FDA4C6}"/>
    <hyperlink ref="AM177" location="A126236282K" display="A126236282K" xr:uid="{AF66591B-DF85-4EDE-8BC6-509C5FDC05F2}"/>
    <hyperlink ref="AM197" location="A126250538T" display="A126250538T" xr:uid="{BA117E59-3686-4BD6-91D3-4B772461668D}"/>
    <hyperlink ref="AM217" location="A126243410X" display="A126243410X" xr:uid="{08FBEA62-427C-4D2C-9C5D-F8C3F1845789}"/>
    <hyperlink ref="AE178" location="A126235942L" display="A126235942L" xr:uid="{80CE2789-EEAD-46B0-8682-BFA2967179B7}"/>
    <hyperlink ref="AE198" location="A126250198J" display="A126250198J" xr:uid="{BC872A45-D0A8-4416-83B3-F5C6A46153AB}"/>
    <hyperlink ref="AE218" location="A126243070R" display="A126243070R" xr:uid="{46559251-BBFD-4D58-9C70-F8ABB10A0829}"/>
    <hyperlink ref="AF178" location="A126236374V" display="A126236374V" xr:uid="{D5647D7B-39AE-4D95-B850-9F8EEAFE9968}"/>
    <hyperlink ref="AF198" location="A126250630J" display="A126250630J" xr:uid="{07A584B8-1974-4531-8E53-CF72C8588FD6}"/>
    <hyperlink ref="AF218" location="A126243502J" display="A126243502J" xr:uid="{AC9EBCD7-1983-420E-BCE6-7D3C22AE6C1F}"/>
    <hyperlink ref="AG178" location="A126236014R" display="A126236014R" xr:uid="{CF5AC523-74C9-4DD5-8DA4-BD2B137FE86B}"/>
    <hyperlink ref="AG198" location="A126250270R" display="A126250270R" xr:uid="{80257113-8CDC-4D68-A4B4-46A36829E57D}"/>
    <hyperlink ref="AG218" location="A126243142R" display="A126243142R" xr:uid="{D9F7739E-8A03-4ABC-B54E-1483F9814C5A}"/>
    <hyperlink ref="AH178" location="A126236518V" display="A126236518V" xr:uid="{56494209-B913-4DEF-817D-10049135D834}"/>
    <hyperlink ref="AH198" location="A126250774V" display="A126250774V" xr:uid="{753FC641-1463-478B-8879-CB2530BD842A}"/>
    <hyperlink ref="AH218" location="A126243646V" display="A126243646V" xr:uid="{D4D06A64-32BC-408A-8091-07364D756E76}"/>
    <hyperlink ref="AI178" location="A126236086A" display="A126236086A" xr:uid="{2971BE5A-2523-4C6F-894D-BB0122658589}"/>
    <hyperlink ref="AI198" location="A126250342R" display="A126250342R" xr:uid="{77C35260-FB2A-4362-9BEF-72AFBCAE5F95}"/>
    <hyperlink ref="AI218" location="A126243214R" display="A126243214R" xr:uid="{EF5FCBAD-3587-4EF0-A3AD-8E07E7F1E05C}"/>
    <hyperlink ref="AJ178" location="A126236230J" display="A126236230J" xr:uid="{06895335-390F-4188-8D9D-AC8ED84762F0}"/>
    <hyperlink ref="AJ198" location="A126250486A" display="A126250486A" xr:uid="{A9BE6D3E-A584-4425-A48A-B5B8031A636A}"/>
    <hyperlink ref="AJ218" location="A126243358A" display="A126243358A" xr:uid="{CDF4EB66-3296-4C3B-85F6-CC78A32D419B}"/>
    <hyperlink ref="AK178" location="A126235870L" display="A126235870L" xr:uid="{39FC9E7B-CC97-47B8-AA26-60C2DE0B6DDC}"/>
    <hyperlink ref="AK198" location="A126250126W" display="A126250126W" xr:uid="{BDAF228F-687D-488F-9D98-1EE055A529D3}"/>
    <hyperlink ref="AK218" location="A126242998F" display="A126242998F" xr:uid="{4B3B8673-71BC-4196-81D5-A83F9858BB93}"/>
    <hyperlink ref="AL178" location="A126236590L" display="A126236590L" xr:uid="{3E044BDE-710D-4FE6-AD1F-165A5CEC3875}"/>
    <hyperlink ref="AL198" location="A126250846V" display="A126250846V" xr:uid="{8AC15E18-1787-405B-95A6-004C7A607E53}"/>
    <hyperlink ref="AL218" location="A126243718V" display="A126243718V" xr:uid="{39085A6F-043D-4FE2-B4B0-76B7C611FAEB}"/>
    <hyperlink ref="AM178" location="A126236302J" display="A126236302J" xr:uid="{2A42E8D9-9DA9-4F54-B346-B3A470F80841}"/>
    <hyperlink ref="AM198" location="A126250558A" display="A126250558A" xr:uid="{F4EBA76F-9A5D-4CFB-997A-83CDFE914FEC}"/>
    <hyperlink ref="AM218" location="A126243430J" display="A126243430J" xr:uid="{71CC4AD4-DAF6-45C0-B8E2-0396D09E34AB}"/>
    <hyperlink ref="AE179" location="A126235890W" display="A126235890W" xr:uid="{BEF0A731-3B2D-4ED4-80EF-7D4750AE23B2}"/>
    <hyperlink ref="AE199" location="A126250146F" display="A126250146F" xr:uid="{268E5939-5911-49DA-83EA-A4322030A7FD}"/>
    <hyperlink ref="AE219" location="A126243018F" display="A126243018F" xr:uid="{55FCD4B4-20DE-429A-9D20-D603ABF7F6BF}"/>
    <hyperlink ref="AF179" location="A126236322T" display="A126236322T" xr:uid="{77514146-4404-4010-B00C-3119D9483147}"/>
    <hyperlink ref="AF199" location="A126250578K" display="A126250578K" xr:uid="{5E4829C4-5442-4932-AFD2-E73BC4B29CC7}"/>
    <hyperlink ref="AF219" location="A126243450T" display="A126243450T" xr:uid="{89BBC48B-0FD1-4DC3-867E-047525EE4307}"/>
    <hyperlink ref="AG179" location="A126235962W" display="A126235962W" xr:uid="{DF386EA6-DE8F-41CF-959D-5858A0BBFFD1}"/>
    <hyperlink ref="AG199" location="A126250218F" display="A126250218F" xr:uid="{46F79428-BB3D-481C-A9F9-400E91FACDAF}"/>
    <hyperlink ref="AG219" location="A126243090X" display="A126243090X" xr:uid="{57D82D84-441D-445C-B057-476F1059E62D}"/>
    <hyperlink ref="AH179" location="A126236466C" display="A126236466C" xr:uid="{46C44990-6BA1-4C18-B676-FAB6302E4FF9}"/>
    <hyperlink ref="AH199" location="A126250722T" display="A126250722T" xr:uid="{3BD5DA27-4018-4090-84D9-0981D89E0494}"/>
    <hyperlink ref="AH219" location="A126243594C" display="A126243594C" xr:uid="{68D83713-812A-4BB2-AB82-7C1717D602C9}"/>
    <hyperlink ref="AI179" location="A126236034X" display="A126236034X" xr:uid="{A0D32C8D-5822-4872-A30F-ECCA1912CF42}"/>
    <hyperlink ref="AI199" location="A126250290X" display="A126250290X" xr:uid="{17889919-425A-4D2A-A398-FEE68705F7B3}"/>
    <hyperlink ref="AI219" location="A126243162X" display="A126243162X" xr:uid="{8E454F0B-72DD-42EB-82B4-793035593FFB}"/>
    <hyperlink ref="AJ179" location="A126236178K" display="A126236178K" xr:uid="{E83F021D-DABF-439F-81B1-76F89F7D4CE8}"/>
    <hyperlink ref="AJ199" location="A126250434X" display="A126250434X" xr:uid="{E80F6A1A-0A0C-41A9-8EA3-8A0F146668B2}"/>
    <hyperlink ref="AJ219" location="A126243306X" display="A126243306X" xr:uid="{AE8903E5-0C31-47E2-AFDC-177F8C2B3E7A}"/>
    <hyperlink ref="AK179" location="A126235818C" display="A126235818C" xr:uid="{01346A00-FD1D-4835-AFCF-AC252FAA758A}"/>
    <hyperlink ref="AK199" location="A126250074F" display="A126250074F" xr:uid="{AA9A2BC7-E647-440E-89BB-348516997185}"/>
    <hyperlink ref="AK219" location="A126242946C" display="A126242946C" xr:uid="{7D052088-7C97-42C3-B58E-F8179AA842B6}"/>
    <hyperlink ref="AL179" location="A126236538C" display="A126236538C" xr:uid="{27160ECE-9666-4668-A391-91B4421DAB61}"/>
    <hyperlink ref="AL199" location="A126250794C" display="A126250794C" xr:uid="{E715FD20-E8AA-486C-8E2D-8BAE85004103}"/>
    <hyperlink ref="AL219" location="A126243666C" display="A126243666C" xr:uid="{B494507A-6E28-4C42-B7A5-D2EE5DD05302}"/>
    <hyperlink ref="AM179" location="A126236250T" display="A126236250T" xr:uid="{E7860ABD-2671-466C-8A99-A4108AEC3CC1}"/>
    <hyperlink ref="AM199" location="A126250506X" display="A126250506X" xr:uid="{0EC00811-66D7-45F3-8965-E772203C274D}"/>
    <hyperlink ref="AM219" location="A126243378K" display="A126243378K" xr:uid="{903574E4-7736-46ED-8B27-71C0E6402691}"/>
    <hyperlink ref="AE180" location="A126235874W" display="A126235874W" xr:uid="{2882184E-ED0F-42D8-BE97-0C611BAA84CF}"/>
    <hyperlink ref="AE200" location="A126250130L" display="A126250130L" xr:uid="{09541F18-DCEC-42DC-9CE1-F331FFFB084E}"/>
    <hyperlink ref="AE220" location="A126243002L" display="A126243002L" xr:uid="{A55BA887-2E46-4FF3-B51C-48459F737064}"/>
    <hyperlink ref="AF180" location="A126236306T" display="A126236306T" xr:uid="{7AA3ED02-7166-4591-8607-50204C0332AF}"/>
    <hyperlink ref="AF200" location="A126250562T" display="A126250562T" xr:uid="{5F3AD940-379F-48CB-B1B5-032F041929F8}"/>
    <hyperlink ref="AF220" location="A126243434T" display="A126243434T" xr:uid="{B91B93B5-DCF9-4CD0-BEE8-CB9AFAB02594}"/>
    <hyperlink ref="AG180" location="A126235946W" display="A126235946W" xr:uid="{503C9956-5753-441D-A296-8D233E39F21E}"/>
    <hyperlink ref="AG200" location="A126250202L" display="A126250202L" xr:uid="{8468D051-5E3F-4739-B0B7-EB20ACFBE6AB}"/>
    <hyperlink ref="AG220" location="A126243074X" display="A126243074X" xr:uid="{FD1AA1EA-653A-4E49-9333-145E2F01327D}"/>
    <hyperlink ref="AH180" location="A126236450K" display="A126236450K" xr:uid="{D40B15B0-AB4E-480F-AC97-773477F56A53}"/>
    <hyperlink ref="AH200" location="A126250706T" display="A126250706T" xr:uid="{F93AFC23-9756-4E2C-9FA7-20F4BF9FBAF4}"/>
    <hyperlink ref="AH220" location="A126243578C" display="A126243578C" xr:uid="{24E016BC-8A63-42EE-AFAF-87DACBBE1D69}"/>
    <hyperlink ref="AI180" location="A126236018X" display="A126236018X" xr:uid="{7C56CBE2-0F00-4BD2-82F8-7194848248D5}"/>
    <hyperlink ref="AI200" location="A126250274X" display="A126250274X" xr:uid="{2C9167B7-3A2A-43B5-9443-469D79616641}"/>
    <hyperlink ref="AI220" location="A126243146X" display="A126243146X" xr:uid="{63E9FB84-2CD7-48F7-9EEB-AC9335B0E7F7}"/>
    <hyperlink ref="AJ180" location="A126236162T" display="A126236162T" xr:uid="{587A6A3D-AB29-4255-AB74-3760840478E6}"/>
    <hyperlink ref="AJ200" location="A126250418X" display="A126250418X" xr:uid="{F008AD86-25F5-4CF2-9FBD-194571BD3A22}"/>
    <hyperlink ref="AJ220" location="A126243290T" display="A126243290T" xr:uid="{173745BF-1A88-489C-ADD0-17EFA018393F}"/>
    <hyperlink ref="AK180" location="A126235802K" display="A126235802K" xr:uid="{AF799C56-5269-48E0-A618-5ADB81C26ABB}"/>
    <hyperlink ref="AK200" location="A126250058F" display="A126250058F" xr:uid="{8EF3F06B-8C95-4F3E-9274-C429BFD212F9}"/>
    <hyperlink ref="AK220" location="A126242930K" display="A126242930K" xr:uid="{929AE740-C9CA-4054-B92B-F06595363AB3}"/>
    <hyperlink ref="AL180" location="A126236522K" display="A126236522K" xr:uid="{6F143EEC-502C-4295-AFE1-E05F75FC8951}"/>
    <hyperlink ref="AL200" location="A126250778C" display="A126250778C" xr:uid="{CB01FD5E-9B57-43A3-9DC1-3CEFFC9B9C3D}"/>
    <hyperlink ref="AL220" location="A126243650K" display="A126243650K" xr:uid="{68EFC7D3-0EE2-4C45-8D76-A40212C46BDD}"/>
    <hyperlink ref="AM180" location="A126236234T" display="A126236234T" xr:uid="{3884E677-C004-427C-9BA0-CCCC0488BD6A}"/>
    <hyperlink ref="AM200" location="A126250490T" display="A126250490T" xr:uid="{A6B9343F-2EB7-4B6D-86C6-4DB400E3DD7E}"/>
    <hyperlink ref="AM220" location="A126243362T" display="A126243362T" xr:uid="{04201CBE-DAB1-42A8-AD66-D794785B8F24}"/>
    <hyperlink ref="AE181" location="A126235878F" display="A126235878F" xr:uid="{3051AFFD-DDCB-46FD-AE23-8FBF55E53973}"/>
    <hyperlink ref="AE201" location="A126250134W" display="A126250134W" xr:uid="{BBB5C85F-1872-4FE9-BB2C-E1341E348E60}"/>
    <hyperlink ref="AE221" location="A126243006W" display="A126243006W" xr:uid="{87BB542D-B5D7-4DBE-8F94-A02708FF9427}"/>
    <hyperlink ref="AF181" location="A126236310J" display="A126236310J" xr:uid="{524F5042-FCED-49A6-BCFE-3F18E7683E9C}"/>
    <hyperlink ref="AF201" location="A126250566A" display="A126250566A" xr:uid="{78DB2744-2F0B-4368-A013-1E64BB0DEFA0}"/>
    <hyperlink ref="AF221" location="A126243438A" display="A126243438A" xr:uid="{1B851AA7-D824-4AF3-97A4-DA06424A7D40}"/>
    <hyperlink ref="AG181" location="A126235950L" display="A126235950L" xr:uid="{1A4BE91B-84EE-4035-A6E6-46298D1B5A49}"/>
    <hyperlink ref="AG201" location="A126250206W" display="A126250206W" xr:uid="{2A8F983E-83E8-4DF5-B431-C57F0B6148E0}"/>
    <hyperlink ref="AG221" location="A126243078J" display="A126243078J" xr:uid="{6AB3B5FE-8A4E-4911-A556-D37FAA73D536}"/>
    <hyperlink ref="AH181" location="A126236454V" display="A126236454V" xr:uid="{073F3F83-26EA-47F1-BE61-3070060A41AC}"/>
    <hyperlink ref="AH201" location="A126250710J" display="A126250710J" xr:uid="{74F94C75-1C4B-4CBA-B0F2-772D77EAFD30}"/>
    <hyperlink ref="AH221" location="A126243582V" display="A126243582V" xr:uid="{3EAF4FA0-D106-4ACD-8A20-A2084D651BDC}"/>
    <hyperlink ref="AI181" location="A126236022R" display="A126236022R" xr:uid="{0F937255-A63D-4797-ADD2-581F586DB6F3}"/>
    <hyperlink ref="AI201" location="A126250278J" display="A126250278J" xr:uid="{ABA5FDF3-1D70-4AA2-85B9-521E8CF5B127}"/>
    <hyperlink ref="AI221" location="A126243150R" display="A126243150R" xr:uid="{B5B054F0-EF02-485C-B1A2-72D06892B6E5}"/>
    <hyperlink ref="AJ181" location="A126236166A" display="A126236166A" xr:uid="{7912B1E0-1F73-4FCC-86F6-940B52598A60}"/>
    <hyperlink ref="AJ201" location="A126250422R" display="A126250422R" xr:uid="{1DA27BCE-3244-45CF-9D55-B1ABCB7F086F}"/>
    <hyperlink ref="AJ221" location="A126243294A" display="A126243294A" xr:uid="{2D6C3CF0-BF18-4BA3-99C2-3C7284762CD1}"/>
    <hyperlink ref="AK181" location="A126235806V" display="A126235806V" xr:uid="{F63ED0AD-A850-4D6D-8834-625051C0E376}"/>
    <hyperlink ref="AK201" location="A126250062W" display="A126250062W" xr:uid="{DC4C6C41-5AA0-48C7-8404-6159C830B56B}"/>
    <hyperlink ref="AK221" location="A126242934V" display="A126242934V" xr:uid="{2E90A522-2174-49B7-A162-57CCA2C10CE0}"/>
    <hyperlink ref="AL181" location="A126236526V" display="A126236526V" xr:uid="{694B1288-58B0-413D-82C7-07E5F0A53683}"/>
    <hyperlink ref="AL201" location="A126250782V" display="A126250782V" xr:uid="{2808C951-851C-4C71-B867-858035DD2E67}"/>
    <hyperlink ref="AL221" location="A126243654V" display="A126243654V" xr:uid="{F503D638-C967-4A0C-AD95-0713B2BB5362}"/>
    <hyperlink ref="AM181" location="A126236238A" display="A126236238A" xr:uid="{4C73E2A4-B2E1-4D6B-B6A2-C05B4D0677F3}"/>
    <hyperlink ref="AM201" location="A126250494A" display="A126250494A" xr:uid="{1BB43FF7-44CE-49FB-9C0F-C9096D53EACA}"/>
    <hyperlink ref="AM221" location="A126243366A" display="A126243366A" xr:uid="{61759760-A240-4D37-B2BC-FF2027194387}"/>
    <hyperlink ref="AE182" location="A126235906C" display="A126235906C" xr:uid="{731DC3CE-3D94-41EA-8F21-A4DB7C540EA6}"/>
    <hyperlink ref="AE202" location="A126250162F" display="A126250162F" xr:uid="{04A08442-04D4-4517-BD3A-5D30BCE7739E}"/>
    <hyperlink ref="AE222" location="A126243034F" display="A126243034F" xr:uid="{F8BE5BC9-BB6C-404E-9F67-9F933616213C}"/>
    <hyperlink ref="AF182" location="A126236338K" display="A126236338K" xr:uid="{B1F00F8A-C195-4509-8399-404992F3EF48}"/>
    <hyperlink ref="AF202" location="A126250594K" display="A126250594K" xr:uid="{1786175F-2DEB-4D27-94DE-9E4AB660252E}"/>
    <hyperlink ref="AF222" location="A126243466K" display="A126243466K" xr:uid="{BD452950-EE1A-43D5-B99F-00CA8E6EEE03}"/>
    <hyperlink ref="AG182" location="A126235978R" display="A126235978R" xr:uid="{9B9A156A-CCDD-48F3-9516-A9898BC43659}"/>
    <hyperlink ref="AG202" location="A126250234F" display="A126250234F" xr:uid="{6E72FE51-181D-4D1F-B603-E0462550265F}"/>
    <hyperlink ref="AG222" location="A126243106F" display="A126243106F" xr:uid="{219AF0AD-B4B7-4E08-841F-BEF208DB498C}"/>
    <hyperlink ref="AH182" location="A126236482C" display="A126236482C" xr:uid="{3DDD3662-2426-4E37-B028-F41F072B97E7}"/>
    <hyperlink ref="AH202" location="A126250738K" display="A126250738K" xr:uid="{C62224D9-7F33-45B9-BF36-5184845D0EC7}"/>
    <hyperlink ref="AH222" location="A126243610T" display="A126243610T" xr:uid="{C93B8C94-C14C-4B65-96EE-180ED2E71B58}"/>
    <hyperlink ref="AI182" location="A126236050X" display="A126236050X" xr:uid="{F94AC93E-415A-43CB-8D21-1537112D82E7}"/>
    <hyperlink ref="AI202" location="A126250306F" display="A126250306F" xr:uid="{3ED3D82E-31D2-46E2-8244-DC340E89C789}"/>
    <hyperlink ref="AI222" location="A126243178T" display="A126243178T" xr:uid="{0C5E6B2C-4EA8-4B4B-85B9-77EC9C86E735}"/>
    <hyperlink ref="AJ182" location="A126236194K" display="A126236194K" xr:uid="{2EE42837-1891-42E6-8722-D774EF33C433}"/>
    <hyperlink ref="AJ202" location="A126250450X" display="A126250450X" xr:uid="{6B503F1A-EE03-4716-A2C2-04AD70009348}"/>
    <hyperlink ref="AJ222" location="A126243322X" display="A126243322X" xr:uid="{28449C93-5002-440E-B946-80C9A636E28A}"/>
    <hyperlink ref="AK182" location="A126235834C" display="A126235834C" xr:uid="{B506F853-0C98-466A-BAB7-50AF005E8483}"/>
    <hyperlink ref="AK202" location="A126250090F" display="A126250090F" xr:uid="{51430355-2C3B-4AE8-A06F-B012C4D96D34}"/>
    <hyperlink ref="AK222" location="A126242962C" display="A126242962C" xr:uid="{D7784708-C4BD-43EC-AD87-BC62FDC5743B}"/>
    <hyperlink ref="AL182" location="A126236554C" display="A126236554C" xr:uid="{089B5794-53EE-4533-8622-C88BD0477B4E}"/>
    <hyperlink ref="AL202" location="A126250810T" display="A126250810T" xr:uid="{44A92983-A6B5-4B1C-BA1B-979200416066}"/>
    <hyperlink ref="AL222" location="A126243682C" display="A126243682C" xr:uid="{EED2434D-5924-4E90-995B-9DF5CF27974D}"/>
    <hyperlink ref="AM182" location="A126236266K" display="A126236266K" xr:uid="{D8483B92-0430-4D00-BEBA-8203E7958FA1}"/>
    <hyperlink ref="AM202" location="A126250522X" display="A126250522X" xr:uid="{DF029CF0-6199-46D6-B21F-EB90D0A01B6E}"/>
    <hyperlink ref="AM222" location="A126243394K" display="A126243394K" xr:uid="{BDF959B1-8012-4F85-86B7-76B75E74A877}"/>
    <hyperlink ref="AE183" location="A126235882W" display="A126235882W" xr:uid="{20292A27-A992-4EAE-AA6F-B8E6D69D746F}"/>
    <hyperlink ref="AE203" location="A126250138F" display="A126250138F" xr:uid="{A3ADE19C-3D5D-4144-985D-FA29BEC0A3EF}"/>
    <hyperlink ref="AE223" location="A126243010L" display="A126243010L" xr:uid="{24C6CEC2-57D1-43DD-884A-C9807E58CCEC}"/>
    <hyperlink ref="AF183" location="A126236314T" display="A126236314T" xr:uid="{0BAF48B0-28D0-4F8F-8CF5-5E5026CED814}"/>
    <hyperlink ref="AF203" location="A126250570T" display="A126250570T" xr:uid="{F17C5915-3775-4925-B227-3CA48A8BD3A6}"/>
    <hyperlink ref="AF223" location="A126243442T" display="A126243442T" xr:uid="{AD30FCF1-4C76-4DB4-8153-81D7A08DB150}"/>
    <hyperlink ref="AG183" location="A126235954W" display="A126235954W" xr:uid="{EBF2AF81-0700-4DE3-8505-301D4955A1D8}"/>
    <hyperlink ref="AG203" location="A126250210L" display="A126250210L" xr:uid="{CC846E8B-B49D-4F06-BE37-7800A77851A3}"/>
    <hyperlink ref="AG223" location="A126243082X" display="A126243082X" xr:uid="{9E8B4E45-8EC5-4C3C-A011-CA122F186E1B}"/>
    <hyperlink ref="AH183" location="A126236458C" display="A126236458C" xr:uid="{0E8637B2-5F80-4693-A8A5-5137D0E57FDD}"/>
    <hyperlink ref="AH203" location="A126250714T" display="A126250714T" xr:uid="{EF53285A-6372-4D09-98C5-B51593293A18}"/>
    <hyperlink ref="AH223" location="A126243586C" display="A126243586C" xr:uid="{2C64E3FF-453E-4817-BCF1-B697026DF243}"/>
    <hyperlink ref="AI183" location="A126236026X" display="A126236026X" xr:uid="{30575AA6-476E-45B9-8BAA-0F17557AD2C8}"/>
    <hyperlink ref="AI203" location="A126250282X" display="A126250282X" xr:uid="{0736A217-EB6E-49F3-AF10-7DF3CEAF70ED}"/>
    <hyperlink ref="AI223" location="A126243154X" display="A126243154X" xr:uid="{9A84606F-4C06-43D9-B79E-658B9971A75F}"/>
    <hyperlink ref="AJ183" location="A126236170T" display="A126236170T" xr:uid="{5D33A278-FD2D-40FD-BCEA-05655316E3DE}"/>
    <hyperlink ref="AJ203" location="A126250426X" display="A126250426X" xr:uid="{2CC26173-25B8-4253-BBDB-DE381A4CA32A}"/>
    <hyperlink ref="AJ223" location="A126243298K" display="A126243298K" xr:uid="{AA4F3E6C-A92A-4768-8F71-E2E147D75E12}"/>
    <hyperlink ref="AK183" location="A126235810K" display="A126235810K" xr:uid="{8898EC97-6242-408E-8339-DC8A4B18A57B}"/>
    <hyperlink ref="AK203" location="A126250066F" display="A126250066F" xr:uid="{5D2DE238-3E13-42D7-800B-E7149E1DDDB2}"/>
    <hyperlink ref="AK223" location="A126242938C" display="A126242938C" xr:uid="{C4C2C0BE-42C8-4684-9B28-89DB3E59CA33}"/>
    <hyperlink ref="AL183" location="A126236530K" display="A126236530K" xr:uid="{0B2DC838-D124-477D-A16E-AB42FE2FF43D}"/>
    <hyperlink ref="AL203" location="A126250786C" display="A126250786C" xr:uid="{5154C468-9415-41F5-B5F0-ED78384E711D}"/>
    <hyperlink ref="AL223" location="A126243658C" display="A126243658C" xr:uid="{25A122C1-BD7C-42C5-A52B-EFF4B1079C0C}"/>
    <hyperlink ref="AM183" location="A126236242T" display="A126236242T" xr:uid="{2CA4A079-6FFB-4100-8B0D-1A1EB790E5D4}"/>
    <hyperlink ref="AM203" location="A126250498K" display="A126250498K" xr:uid="{F5F4D6E6-3C31-4E79-A39E-4570A04366DB}"/>
    <hyperlink ref="AM223" location="A126243370T" display="A126243370T" xr:uid="{1635E4E9-D0AC-4B39-A9FE-20B8B9A54120}"/>
    <hyperlink ref="AE184" location="A126235910V" display="A126235910V" xr:uid="{262354A1-30D4-45EA-8D2C-330B5812B308}"/>
    <hyperlink ref="AE204" location="A126250166R" display="A126250166R" xr:uid="{2C525094-38AB-44C2-A25F-5E8C5AAF900B}"/>
    <hyperlink ref="AE224" location="A126243038R" display="A126243038R" xr:uid="{82390CC6-9453-47DC-A8DB-C49D02138060}"/>
    <hyperlink ref="AF184" location="A126236342A" display="A126236342A" xr:uid="{5B863978-2857-45C0-9FFC-423C8ABD8067}"/>
    <hyperlink ref="AF204" location="A126250598V" display="A126250598V" xr:uid="{266A552B-26F4-45D3-9B9B-AC1A30392838}"/>
    <hyperlink ref="AF224" location="A126243470A" display="A126243470A" xr:uid="{581F7E7E-B458-4BAD-B0F8-07D88C4E7158}"/>
    <hyperlink ref="AG184" location="A126235982F" display="A126235982F" xr:uid="{D49305FC-E3B4-40A8-AC27-5D48FCD7F90A}"/>
    <hyperlink ref="AG204" location="A126250238R" display="A126250238R" xr:uid="{854F97D1-0B74-4FDB-87A2-C613343EDC45}"/>
    <hyperlink ref="AG224" location="A126243110W" display="A126243110W" xr:uid="{6AD5F557-AEFE-4E67-9BF8-91CDC302792B}"/>
    <hyperlink ref="AH184" location="A126236486L" display="A126236486L" xr:uid="{72AE1B4B-B442-44F7-A4AC-DA8414395CF2}"/>
    <hyperlink ref="AH204" location="A126250742A" display="A126250742A" xr:uid="{541E872B-18AA-4E82-B9FA-56B2E290B5FF}"/>
    <hyperlink ref="AH224" location="A126243614A" display="A126243614A" xr:uid="{2E314EBD-395B-44CC-97A1-896AE07614F7}"/>
    <hyperlink ref="AI184" location="A126236054J" display="A126236054J" xr:uid="{5C5EF899-1C83-4510-8DF2-6DBA50AC51B9}"/>
    <hyperlink ref="AI204" location="A126250310W" display="A126250310W" xr:uid="{3E4ED860-BBFC-4F53-A427-4F2D5FC52996}"/>
    <hyperlink ref="AI224" location="A126243182J" display="A126243182J" xr:uid="{EB0EC375-9E57-430E-8BF9-785A0AF89ED6}"/>
    <hyperlink ref="AJ184" location="A126236198V" display="A126236198V" xr:uid="{71540EF9-1866-4ED7-9C9B-6B518A8AC8A0}"/>
    <hyperlink ref="AJ204" location="A126250454J" display="A126250454J" xr:uid="{D92F5616-4DC9-4101-9A55-54FD5367FABF}"/>
    <hyperlink ref="AJ224" location="A126243326J" display="A126243326J" xr:uid="{860CE6DE-0890-43B1-B2E3-327ABC6E4067}"/>
    <hyperlink ref="AK184" location="A126235838L" display="A126235838L" xr:uid="{5F2054D4-FAA7-4E58-8D54-5D36485ABAEA}"/>
    <hyperlink ref="AK204" location="A126250094R" display="A126250094R" xr:uid="{08EB87D9-9A59-4306-B802-326DEC9A6155}"/>
    <hyperlink ref="AK224" location="A126242966L" display="A126242966L" xr:uid="{4AE6CB05-EC8A-4C9F-835F-BD683A09CA66}"/>
    <hyperlink ref="AL184" location="A126236558L" display="A126236558L" xr:uid="{ED62ABAA-448D-414A-ADC3-D63AC8F0FBCE}"/>
    <hyperlink ref="AL204" location="A126250814A" display="A126250814A" xr:uid="{C252D21E-C6B3-449E-8B0F-5B5651686BF5}"/>
    <hyperlink ref="AL224" location="A126243686L" display="A126243686L" xr:uid="{04893AFF-75A3-42EB-8060-DB2149D0CB71}"/>
    <hyperlink ref="AM184" location="A126236270A" display="A126236270A" xr:uid="{2394DC09-A932-454F-BC45-D0518BC9CA60}"/>
    <hyperlink ref="AM204" location="A126250526J" display="A126250526J" xr:uid="{37776CF3-505B-41BF-8FC2-E1D6BD23D403}"/>
    <hyperlink ref="AM224" location="A126243398V" display="A126243398V" xr:uid="{316AD908-A876-4E7C-B9FC-24B39544A45E}"/>
    <hyperlink ref="AN185" location="A126236706C" display="A126236706C" xr:uid="{B800BD5D-BA99-4672-8720-14FACF50FC9A}"/>
    <hyperlink ref="AN205" location="A126250962C" display="A126250962C" xr:uid="{B9304368-7AB7-4AA6-BC47-9AE40D672865}"/>
    <hyperlink ref="AN225" location="A126243834C" display="A126243834C" xr:uid="{1CE85CB1-7783-4760-B036-FFDE363D0A53}"/>
    <hyperlink ref="AO185" location="A126237138K" display="A126237138K" xr:uid="{4A7933CC-BBB3-4FD8-9C52-0664A65BA6A8}"/>
    <hyperlink ref="AO205" location="A126251394K" display="A126251394K" xr:uid="{489C1BE9-E210-4EC0-82B6-43637DA726AB}"/>
    <hyperlink ref="AO225" location="A126244266K" display="A126244266K" xr:uid="{85E7B657-CF9E-4D3F-B1E6-1E2FCBA0CD98}"/>
    <hyperlink ref="AP185" location="A126236778R" display="A126236778R" xr:uid="{03B4C930-05C1-4AAF-AB0B-42CC663ADD50}"/>
    <hyperlink ref="AP205" location="A126251034F" display="A126251034F" xr:uid="{ACFDFCCE-27FA-43DB-BB2D-2BD04A4173C9}"/>
    <hyperlink ref="AP225" location="A126243906C" display="A126243906C" xr:uid="{330192F0-5390-4793-8F79-3DF781154504}"/>
    <hyperlink ref="AQ185" location="A126237282C" display="A126237282C" xr:uid="{641D6F1F-9761-4C14-8C42-9D5D66D19531}"/>
    <hyperlink ref="AQ205" location="A126251538K" display="A126251538K" xr:uid="{4C5B8C7D-7E1D-4DCD-8A4E-1C2862D9010B}"/>
    <hyperlink ref="AQ225" location="A126244410T" display="A126244410T" xr:uid="{9A4B79BE-E079-48D3-8859-A6488BEB8C76}"/>
    <hyperlink ref="AR185" location="A126236850W" display="A126236850W" xr:uid="{F5FB423A-0A4F-4F43-B5F2-3415EDE7B36F}"/>
    <hyperlink ref="AR205" location="A126251106F" display="A126251106F" xr:uid="{A17D771E-0034-4282-A716-E9ED9BDBFC69}"/>
    <hyperlink ref="AR225" location="A126243978R" display="A126243978R" xr:uid="{9CCB9203-3F2D-425B-8447-F59B1D5C40B2}"/>
    <hyperlink ref="AS185" location="A126236994J" display="A126236994J" xr:uid="{4C391CC6-98C0-4708-B70F-6EB5A05BDAA6}"/>
    <hyperlink ref="AS205" location="A126251250X" display="A126251250X" xr:uid="{11F86EA3-EFA1-4CEC-B08E-C85D5731EA7B}"/>
    <hyperlink ref="AS225" location="A126244122X" display="A126244122X" xr:uid="{9F006DF1-264C-4288-893D-711551D6A720}"/>
    <hyperlink ref="AT185" location="A126236634C" display="A126236634C" xr:uid="{89F52E67-4F0D-4F64-AC68-303D7087DFD2}"/>
    <hyperlink ref="AT205" location="A126250890C" display="A126250890C" xr:uid="{5CF5EF9B-3EB7-4AD1-913B-5B7C296BD20D}"/>
    <hyperlink ref="AT225" location="A126243762C" display="A126243762C" xr:uid="{F40EF14A-8878-4D4A-AD5F-E0AD8625A5CF}"/>
    <hyperlink ref="AU185" location="A126237354C" display="A126237354C" xr:uid="{DF95312C-50DE-405B-BE77-7D2E75AABAD5}"/>
    <hyperlink ref="AU205" location="A126251610T" display="A126251610T" xr:uid="{C47EBAAB-6F8E-4578-B282-D0F16B7D8617}"/>
    <hyperlink ref="AU225" location="A126244482C" display="A126244482C" xr:uid="{3D187090-82B6-417E-981C-AF3D73E8D22A}"/>
    <hyperlink ref="AV185" location="A126237066K" display="A126237066K" xr:uid="{FA88F162-762D-4E2B-A20A-59C83DD52373}"/>
    <hyperlink ref="AV205" location="A126251322X" display="A126251322X" xr:uid="{020968AE-47E7-43FD-9F78-35B6F0BCBFA6}"/>
    <hyperlink ref="AV225" location="A126244194K" display="A126244194K" xr:uid="{D83CB388-FE5F-4585-9FA7-C0C250B80FD7}"/>
    <hyperlink ref="AN168" location="A126236718L" display="A126236718L" xr:uid="{DA98AC52-4E69-4274-9C8F-D5A477BB0ABC}"/>
    <hyperlink ref="AN188" location="A126250974L" display="A126250974L" xr:uid="{1B5D0B92-945E-4EFE-81BF-E1E9AA323AB1}"/>
    <hyperlink ref="AN208" location="A126243846L" display="A126243846L" xr:uid="{2C967664-4E6B-4D94-8BAB-C20C313BA3F0}"/>
    <hyperlink ref="AO168" location="A126237150A" display="A126237150A" xr:uid="{6389C528-D73D-4D0B-A871-598512A934CE}"/>
    <hyperlink ref="AO188" location="A126251406J" display="A126251406J" xr:uid="{DA52C087-4093-4A62-A6D3-7B94938CBB03}"/>
    <hyperlink ref="AO208" location="A126244278V" display="A126244278V" xr:uid="{9DC90AB7-C811-42F3-B266-004CDD4B265C}"/>
    <hyperlink ref="AP168" location="A126236790F" display="A126236790F" xr:uid="{DED4CB80-0802-4E1A-BE74-A7964C1C342B}"/>
    <hyperlink ref="AP188" location="A126251046R" display="A126251046R" xr:uid="{3E132BD8-BB94-45A8-BCF2-CB9A0B79A2FB}"/>
    <hyperlink ref="AP208" location="A126243918L" display="A126243918L" xr:uid="{DE2E08CE-24F6-4313-83EF-A85A59CA6226}"/>
    <hyperlink ref="AQ168" location="A126237294L" display="A126237294L" xr:uid="{5103DBA4-E852-4A3A-8082-83225FECD6A4}"/>
    <hyperlink ref="AQ188" location="A126251550A" display="A126251550A" xr:uid="{9A470F5F-695D-4929-ABA4-E1B475BCDA4B}"/>
    <hyperlink ref="AQ208" location="A126244422A" display="A126244422A" xr:uid="{C9EDE65A-DD7B-474D-ACF3-452FEB3606C0}"/>
    <hyperlink ref="AR168" location="A126236862F" display="A126236862F" xr:uid="{362796D7-A84F-4C7E-8134-6D2D709C3DAC}"/>
    <hyperlink ref="AR188" location="A126251118R" display="A126251118R" xr:uid="{39F49C3E-3887-4983-8B17-A96D073615F8}"/>
    <hyperlink ref="AR208" location="A126243990F" display="A126243990F" xr:uid="{F3029CDD-FB3C-49B7-BAB4-C045EBDA0E91}"/>
    <hyperlink ref="AS168" location="A126237006J" display="A126237006J" xr:uid="{2C9EE409-FF48-404A-AF78-C7DE8048705C}"/>
    <hyperlink ref="AS188" location="A126251262J" display="A126251262J" xr:uid="{02E479E3-40F3-439A-A6B6-B622795E8F16}"/>
    <hyperlink ref="AS208" location="A126244134J" display="A126244134J" xr:uid="{CD1DD834-D02C-4DA3-9833-E087972C4EF9}"/>
    <hyperlink ref="AT168" location="A126236646L" display="A126236646L" xr:uid="{14CEE9A8-CE01-4FA4-941A-A16705784CE2}"/>
    <hyperlink ref="AT188" location="A126250902A" display="A126250902A" xr:uid="{6FCEE680-A7D7-466E-965A-424ACE5F6A4E}"/>
    <hyperlink ref="AT208" location="A126243774L" display="A126243774L" xr:uid="{DD2E68F8-352A-4355-8302-00160EEC1364}"/>
    <hyperlink ref="AU168" location="A126237366L" display="A126237366L" xr:uid="{DA0CA5EC-5813-4D17-BAA7-DBFF52A81AE5}"/>
    <hyperlink ref="AU188" location="A126251622A" display="A126251622A" xr:uid="{8ED8AC9C-57E9-4ADE-9CEF-C12282FEB9E6}"/>
    <hyperlink ref="AU208" location="A126244494L" display="A126244494L" xr:uid="{39590DF0-3346-4DDF-999D-CFB323510802}"/>
    <hyperlink ref="AV168" location="A126237078V" display="A126237078V" xr:uid="{F306A840-A7C9-47DB-AF9B-52E5750B5245}"/>
    <hyperlink ref="AV188" location="A126251334J" display="A126251334J" xr:uid="{EA1DA805-8E85-48FB-8F09-7DE1C8E98593}"/>
    <hyperlink ref="AV208" location="A126244206J" display="A126244206J" xr:uid="{FD24330F-A413-4E7F-8C91-3D98608FAE93}"/>
    <hyperlink ref="AN169" location="A126236686F" display="A126236686F" xr:uid="{1DB827EA-689C-4286-8B27-B19D456F7932}"/>
    <hyperlink ref="AN189" location="A126250942V" display="A126250942V" xr:uid="{45E1FB48-1D2C-499A-A065-5E47FE1B687A}"/>
    <hyperlink ref="AN209" location="A126243814V" display="A126243814V" xr:uid="{73714E4C-FFB6-44D1-BD69-B8020B1FBB4C}"/>
    <hyperlink ref="AO169" location="A126237118A" display="A126237118A" xr:uid="{66A469DA-1608-4143-B511-D0AD850DA544}"/>
    <hyperlink ref="AO189" location="A126251374A" display="A126251374A" xr:uid="{9A73BE2B-1A48-4EA2-B99D-3A7030A91FB7}"/>
    <hyperlink ref="AO209" location="A126244246A" display="A126244246A" xr:uid="{0827366D-A4ED-4A4C-B1DE-55164B982501}"/>
    <hyperlink ref="AP169" location="A126236758F" display="A126236758F" xr:uid="{614F1168-986F-426E-8A9D-F47D57F70E3F}"/>
    <hyperlink ref="AP189" location="A126251014W" display="A126251014W" xr:uid="{93A9BCF2-63C9-4CB4-B163-8FCFB3163E94}"/>
    <hyperlink ref="AP209" location="A126243886F" display="A126243886F" xr:uid="{B79F0000-4F03-4D65-86F4-0494F8DDC050}"/>
    <hyperlink ref="AQ169" location="A126237262V" display="A126237262V" xr:uid="{9C0B4AD7-A277-42CC-96D4-C140DFF1F823}"/>
    <hyperlink ref="AQ189" location="A126251518A" display="A126251518A" xr:uid="{33AFA342-06D1-4E49-81AD-DE936FB42690}"/>
    <hyperlink ref="AQ209" location="A126244390V" display="A126244390V" xr:uid="{F38B3D36-656B-4908-A0F0-C5B6C0665749}"/>
    <hyperlink ref="AR169" location="A126236830L" display="A126236830L" xr:uid="{7C091ECB-6A77-4307-B5C7-CDDD25AA4C4A}"/>
    <hyperlink ref="AR189" location="A126251086J" display="A126251086J" xr:uid="{3F38574E-9A9A-46C6-8CB9-915BA0A34D01}"/>
    <hyperlink ref="AR209" location="A126243958F" display="A126243958F" xr:uid="{57336691-D133-437C-ADC8-DB6258562AFE}"/>
    <hyperlink ref="AS169" location="A126236974X" display="A126236974X" xr:uid="{61FB7D20-CCD3-4AD1-A866-B56059C04532}"/>
    <hyperlink ref="AS189" location="A126251230R" display="A126251230R" xr:uid="{E359DC97-13F6-4F92-BAC2-42C53F453313}"/>
    <hyperlink ref="AS209" location="A126244102R" display="A126244102R" xr:uid="{C0383C18-1DF9-491F-BD33-B290D65C81B7}"/>
    <hyperlink ref="AT169" location="A126236614V" display="A126236614V" xr:uid="{73D282B8-FDF9-4CF1-87F6-3CB8D5169CA7}"/>
    <hyperlink ref="AT189" location="A126250870V" display="A126250870V" xr:uid="{65E21FF3-58F1-44DB-86C5-55EAED066352}"/>
    <hyperlink ref="AT209" location="A126243742V" display="A126243742V" xr:uid="{0493DB39-6C93-4904-8C8B-4DBD2E92A1AF}"/>
    <hyperlink ref="AU169" location="A126237334V" display="A126237334V" xr:uid="{7BABBD93-A3AF-4C78-9348-533210BA5816}"/>
    <hyperlink ref="AU189" location="A126251590V" display="A126251590V" xr:uid="{535C80E1-E8E2-4726-8D47-76281780AE64}"/>
    <hyperlink ref="AU209" location="A126244462V" display="A126244462V" xr:uid="{FF96BAB4-EAF1-4DFE-A640-9C95833A9E86}"/>
    <hyperlink ref="AV169" location="A126237046A" display="A126237046A" xr:uid="{023ACA3F-F374-42B2-9947-DD3C77CC0CB7}"/>
    <hyperlink ref="AV189" location="A126251302R" display="A126251302R" xr:uid="{9298C184-4EB5-4725-8384-5C85277C8D5C}"/>
    <hyperlink ref="AV209" location="A126244174A" display="A126244174A" xr:uid="{B9457E9F-A484-46F7-8067-568623A76386}"/>
    <hyperlink ref="AN170" location="A126236722C" display="A126236722C" xr:uid="{B6A6A341-8311-4D0A-AAFA-BA68002AA98A}"/>
    <hyperlink ref="AN190" location="A126250978W" display="A126250978W" xr:uid="{89FE5A8A-5F51-49F3-B581-FC38B886DCB1}"/>
    <hyperlink ref="AN210" location="A126243850C" display="A126243850C" xr:uid="{43F4D95D-273A-45DA-B5C5-317866C5005E}"/>
    <hyperlink ref="AO170" location="A126237154K" display="A126237154K" xr:uid="{1F589A33-E4C0-4256-A87A-2D3011019E02}"/>
    <hyperlink ref="AO190" location="A126251410X" display="A126251410X" xr:uid="{BD716A5D-C0F1-46C8-A224-12D83ECFFF05}"/>
    <hyperlink ref="AO210" location="A126244282K" display="A126244282K" xr:uid="{853DD57F-487C-4BF5-BBD1-43E60BE7922F}"/>
    <hyperlink ref="AP170" location="A126236794R" display="A126236794R" xr:uid="{1143D88D-C556-44D8-B94D-3AABC2B9BB97}"/>
    <hyperlink ref="AP190" location="A126251050F" display="A126251050F" xr:uid="{D108840B-A756-435C-BD3D-0EC495422136}"/>
    <hyperlink ref="AP210" location="A126243922C" display="A126243922C" xr:uid="{45919512-B364-4107-97C2-46D2B7AC5A56}"/>
    <hyperlink ref="AQ170" location="A126237298W" display="A126237298W" xr:uid="{C5368218-05BB-4806-9243-E613B3DE5202}"/>
    <hyperlink ref="AQ190" location="A126251554K" display="A126251554K" xr:uid="{4967C6BE-7F0B-47FF-9E76-D5245A03D912}"/>
    <hyperlink ref="AQ210" location="A126244426K" display="A126244426K" xr:uid="{77685B17-9633-4B55-80CA-AAADDAB7230B}"/>
    <hyperlink ref="AR170" location="A126236866R" display="A126236866R" xr:uid="{0DBDF11D-ECC3-45A8-874C-CC544E01CE5B}"/>
    <hyperlink ref="AR190" location="A126251122F" display="A126251122F" xr:uid="{6470CBCC-CF70-4FCE-8D2F-15A55A74D944}"/>
    <hyperlink ref="AR210" location="A126243994R" display="A126243994R" xr:uid="{317ADBD6-2E81-4A01-A2E5-DD1A9F926A7B}"/>
    <hyperlink ref="AS170" location="A126237010X" display="A126237010X" xr:uid="{A92D1A9E-F894-4947-8DE1-A96E884E68A3}"/>
    <hyperlink ref="AS190" location="A126251266T" display="A126251266T" xr:uid="{C91C6DD7-1321-4CBE-AEB7-40B6F8D60A3A}"/>
    <hyperlink ref="AS210" location="A126244138T" display="A126244138T" xr:uid="{456B7B45-45DF-412C-93CE-3725F72B7CC6}"/>
    <hyperlink ref="AT170" location="A126236650C" display="A126236650C" xr:uid="{E6EF21D8-45EC-412A-864D-2F54CBA0F8E0}"/>
    <hyperlink ref="AT190" location="A126250906K" display="A126250906K" xr:uid="{87AA92BD-FDE6-4A79-9611-913A444F39A6}"/>
    <hyperlink ref="AT210" location="A126243778W" display="A126243778W" xr:uid="{DC508791-815B-468E-AC83-F3636A776E43}"/>
    <hyperlink ref="AU170" location="A126237370C" display="A126237370C" xr:uid="{C3E1A5C9-7E5A-4C1E-9189-169EF0D35986}"/>
    <hyperlink ref="AU190" location="A126251626K" display="A126251626K" xr:uid="{DBADBB8A-8100-41E4-A70A-5BA71910A81A}"/>
    <hyperlink ref="AU210" location="A126244498W" display="A126244498W" xr:uid="{7C4E18A9-322B-4447-BC06-1461AC8DAE3E}"/>
    <hyperlink ref="AV170" location="A126237082K" display="A126237082K" xr:uid="{B8FAD371-68FB-4B24-B944-F8D281D2C378}"/>
    <hyperlink ref="AV190" location="A126251338T" display="A126251338T" xr:uid="{8F3AE3D8-6610-47C2-A8BE-690484C89ABE}"/>
    <hyperlink ref="AV210" location="A126244210X" display="A126244210X" xr:uid="{88D4DF28-889E-40B8-AA77-D2C88DDFAFF6}"/>
    <hyperlink ref="AN171" location="A126236726L" display="A126236726L" xr:uid="{7F6C37D1-9B8B-4788-B7B5-624FA78FF73B}"/>
    <hyperlink ref="AN191" location="A126250982L" display="A126250982L" xr:uid="{C61E30F6-A90D-4411-A5D9-CE7EB19981BB}"/>
    <hyperlink ref="AN211" location="A126243854L" display="A126243854L" xr:uid="{A65BC2F8-24C8-4638-B7F4-88E50FEF8DEF}"/>
    <hyperlink ref="AO171" location="A126237158V" display="A126237158V" xr:uid="{763F7CCD-D1C6-48D7-84A5-5F5EA3184EDC}"/>
    <hyperlink ref="AO191" location="A126251414J" display="A126251414J" xr:uid="{78547357-F003-4484-8458-1F00AC9525B4}"/>
    <hyperlink ref="AO211" location="A126244286V" display="A126244286V" xr:uid="{D814247D-66DA-4A7F-B7AE-05CC49AF21BF}"/>
    <hyperlink ref="AP171" location="A126236798X" display="A126236798X" xr:uid="{CE1DEE7E-90EC-4189-97D4-382D10306DDD}"/>
    <hyperlink ref="AP191" location="A126251054R" display="A126251054R" xr:uid="{210D3B77-AEB0-4323-8EF3-603F28FE723B}"/>
    <hyperlink ref="AP211" location="A126243926L" display="A126243926L" xr:uid="{D8B6EF42-306C-4729-AC78-BEEBCE331748}"/>
    <hyperlink ref="AQ171" location="A126237302A" display="A126237302A" xr:uid="{430B0BEE-9BE6-40C7-8261-FD4A3AC8C2AF}"/>
    <hyperlink ref="AQ191" location="A126251558V" display="A126251558V" xr:uid="{6C8523C0-1DC3-4BA7-BC54-E3CCC8ACBD5F}"/>
    <hyperlink ref="AQ211" location="A126244430A" display="A126244430A" xr:uid="{22AEFD38-80EA-4D17-A612-D40E260954B4}"/>
    <hyperlink ref="AR171" location="A126236870F" display="A126236870F" xr:uid="{23542FA5-F9FB-47BD-9961-EC784F395196}"/>
    <hyperlink ref="AR191" location="A126251126R" display="A126251126R" xr:uid="{9129148B-115A-4225-9EAA-D1FD1B22285B}"/>
    <hyperlink ref="AR211" location="A126243998X" display="A126243998X" xr:uid="{8230CD75-CC3A-49AE-848A-7DB162DC30D9}"/>
    <hyperlink ref="AS171" location="A126237014J" display="A126237014J" xr:uid="{9B646D92-90FE-439B-980D-3E80E7E6C687}"/>
    <hyperlink ref="AS191" location="A126251270J" display="A126251270J" xr:uid="{5635377A-8B2E-45D9-BE06-C9B7C71E35BB}"/>
    <hyperlink ref="AS211" location="A126244142J" display="A126244142J" xr:uid="{015CA40D-84CD-47AB-88B2-68E6E054E886}"/>
    <hyperlink ref="AT171" location="A126236654L" display="A126236654L" xr:uid="{239F25D4-2FF3-45BC-A4C8-10F750A9550E}"/>
    <hyperlink ref="AT191" location="A126250910A" display="A126250910A" xr:uid="{208A23DC-5EEE-418B-971D-F48338DDD5F9}"/>
    <hyperlink ref="AT211" location="A126243782L" display="A126243782L" xr:uid="{0717D207-79B9-4A5B-AF9B-6C2EF3736D8B}"/>
    <hyperlink ref="AU171" location="A126237374L" display="A126237374L" xr:uid="{858C9128-2DD3-411C-90B4-91C93C76AAC4}"/>
    <hyperlink ref="AU191" location="A126251630A" display="A126251630A" xr:uid="{B621EA2C-8E03-4536-A0BD-388445844B1E}"/>
    <hyperlink ref="AU211" location="A126244502A" display="A126244502A" xr:uid="{363FE0B5-C6CC-4868-B514-773E81DE0FB7}"/>
    <hyperlink ref="AV171" location="A126237086V" display="A126237086V" xr:uid="{821AA17B-C7B7-4499-A0F5-882EFFCC2AC3}"/>
    <hyperlink ref="AV191" location="A126251342J" display="A126251342J" xr:uid="{B1717CAD-6DFD-4A65-A569-748A6E797972}"/>
    <hyperlink ref="AV211" location="A126244214J" display="A126244214J" xr:uid="{DB91910C-F592-48EC-8184-AF3733C17FCE}"/>
    <hyperlink ref="AN172" location="A126236690W" display="A126236690W" xr:uid="{40810B3C-CABB-4BA4-8B96-2E373FCDD983}"/>
    <hyperlink ref="AN192" location="A126250946C" display="A126250946C" xr:uid="{DD611BB5-F832-4257-9B4B-17BDCB1E26BD}"/>
    <hyperlink ref="AN212" location="A126243818C" display="A126243818C" xr:uid="{643D7D2A-455B-49C4-B179-76104A80B7F0}"/>
    <hyperlink ref="AO172" location="A126237122T" display="A126237122T" xr:uid="{86CDF500-8027-4399-8DFC-E5AA6FC7B8AB}"/>
    <hyperlink ref="AO192" location="A126251378K" display="A126251378K" xr:uid="{EFE97FEB-59DB-4603-A0F6-0D0BDB29363D}"/>
    <hyperlink ref="AO212" location="A126244250T" display="A126244250T" xr:uid="{B45B7536-3108-4B90-BD6E-88222A9A561E}"/>
    <hyperlink ref="AP172" location="A126236762W" display="A126236762W" xr:uid="{EAFDA6C7-32CA-4DE6-A5EB-802421C7F88B}"/>
    <hyperlink ref="AP192" location="A126251018F" display="A126251018F" xr:uid="{468A022C-4C70-4EDC-B52F-08BCCFAAC50D}"/>
    <hyperlink ref="AP212" location="A126243890W" display="A126243890W" xr:uid="{2C510B22-B2B0-42B9-87DC-991E52F83D4C}"/>
    <hyperlink ref="AQ172" location="A126237266C" display="A126237266C" xr:uid="{5592691E-33FD-4402-92AA-1DBA4AF46841}"/>
    <hyperlink ref="AQ192" location="A126251522T" display="A126251522T" xr:uid="{E768DAC1-5462-479B-8D1A-CF5ACF6FEB28}"/>
    <hyperlink ref="AQ212" location="A126244394C" display="A126244394C" xr:uid="{5DC1B245-E748-4398-872F-778A1CF119E5}"/>
    <hyperlink ref="AR172" location="A126236834W" display="A126236834W" xr:uid="{39832A9F-13AA-4F3C-AC29-32F249783FB4}"/>
    <hyperlink ref="AR192" location="A126251090X" display="A126251090X" xr:uid="{86E74FB4-7233-4B65-817D-A1B0B538E091}"/>
    <hyperlink ref="AR212" location="A126243962W" display="A126243962W" xr:uid="{991CE707-6780-4246-A7CA-399981C45985}"/>
    <hyperlink ref="AS172" location="A126236978J" display="A126236978J" xr:uid="{7C480FF6-F25E-4003-B2BC-2D56E740E2BB}"/>
    <hyperlink ref="AS192" location="A126251234X" display="A126251234X" xr:uid="{F06D53F7-E758-4862-A85B-AE2C4A87ABA8}"/>
    <hyperlink ref="AS212" location="A126244106X" display="A126244106X" xr:uid="{38E3CEFB-A0D8-4A70-A446-6AF44D688962}"/>
    <hyperlink ref="AT172" location="A126236618C" display="A126236618C" xr:uid="{5D297FA9-6721-43E0-B993-C8FFFEA22A9E}"/>
    <hyperlink ref="AT192" location="A126250874C" display="A126250874C" xr:uid="{99230B30-A75F-4968-BF88-50A422DB5C19}"/>
    <hyperlink ref="AT212" location="A126243746C" display="A126243746C" xr:uid="{9FE621F4-DFB1-4097-B1D3-34EA2F491776}"/>
    <hyperlink ref="AU172" location="A126237338C" display="A126237338C" xr:uid="{152702A1-920F-47EF-9343-7F963FAEFE5D}"/>
    <hyperlink ref="AU192" location="A126251594C" display="A126251594C" xr:uid="{139D76ED-5B64-486C-801E-FA90D3436D6A}"/>
    <hyperlink ref="AU212" location="A126244466C" display="A126244466C" xr:uid="{D8F68720-80CC-4502-B2F1-086361051DEA}"/>
    <hyperlink ref="AV172" location="A126237050T" display="A126237050T" xr:uid="{57E2C513-E00F-4C65-B813-F6DD4A45372E}"/>
    <hyperlink ref="AV192" location="A126251306X" display="A126251306X" xr:uid="{EFBB027E-2EA7-4964-BD36-3809A4133209}"/>
    <hyperlink ref="AV212" location="A126244178K" display="A126244178K" xr:uid="{13FD8C0D-04DB-40CA-87D0-A68258D15130}"/>
    <hyperlink ref="AN173" location="A126236694F" display="A126236694F" xr:uid="{6FDD9AC1-A078-4ECB-95E6-ECB4CC56A247}"/>
    <hyperlink ref="AN193" location="A126250950V" display="A126250950V" xr:uid="{DDBBDE0C-892C-4674-ABE5-C62F63BBB75C}"/>
    <hyperlink ref="AN213" location="A126243822V" display="A126243822V" xr:uid="{3933CF80-5A7C-4C8C-A8FA-496673CE1613}"/>
    <hyperlink ref="AO173" location="A126237126A" display="A126237126A" xr:uid="{D3DA45A0-DC44-4FF0-9CCA-F13DA0DAC8A0}"/>
    <hyperlink ref="AO193" location="A126251382A" display="A126251382A" xr:uid="{EDCC6E00-5F8D-4A54-BBA5-928B667AB5ED}"/>
    <hyperlink ref="AO213" location="A126244254A" display="A126244254A" xr:uid="{39AA729E-7B80-45EC-BFA1-7259E9F6DBA9}"/>
    <hyperlink ref="AP173" location="A126236766F" display="A126236766F" xr:uid="{6443C565-1A87-43CC-962C-0F1A1B41F3D5}"/>
    <hyperlink ref="AP193" location="A126251022W" display="A126251022W" xr:uid="{50AC6496-8A9B-49F7-B2D1-AB3796294EE3}"/>
    <hyperlink ref="AP213" location="A126243894F" display="A126243894F" xr:uid="{3DF857F8-6596-47EF-9182-F202C07C9F45}"/>
    <hyperlink ref="AQ173" location="A126237270V" display="A126237270V" xr:uid="{765E49B9-289E-4419-BCE6-35AEBF8AA4DD}"/>
    <hyperlink ref="AQ193" location="A126251526A" display="A126251526A" xr:uid="{E20913F0-7D9E-454B-B701-5229C530D5E3}"/>
    <hyperlink ref="AQ213" location="A126244398L" display="A126244398L" xr:uid="{0326087E-9A0A-4303-9CB0-5D0674CA2F36}"/>
    <hyperlink ref="AR173" location="A126236838F" display="A126236838F" xr:uid="{593ED891-BBFA-457B-A091-63EC3BD12854}"/>
    <hyperlink ref="AR193" location="A126251094J" display="A126251094J" xr:uid="{0E12529E-DFC0-49C0-87A4-F9367841602A}"/>
    <hyperlink ref="AR213" location="A126243966F" display="A126243966F" xr:uid="{11A6D824-2CCB-42C1-B3D3-2F88B3F56AD7}"/>
    <hyperlink ref="AS173" location="A126236982X" display="A126236982X" xr:uid="{52E7531D-B2DA-444E-BCAD-557C76C6FCA3}"/>
    <hyperlink ref="AS193" location="A126251238J" display="A126251238J" xr:uid="{4F67C8E7-8346-4303-ADFF-6525769F6E9B}"/>
    <hyperlink ref="AS213" location="A126244110R" display="A126244110R" xr:uid="{706E0945-B5C7-4D60-B1E5-E48CE16C9E4B}"/>
    <hyperlink ref="AT173" location="A126236622V" display="A126236622V" xr:uid="{EA2588DA-2F00-4DB2-B319-475B9739CFE7}"/>
    <hyperlink ref="AT193" location="A126250878L" display="A126250878L" xr:uid="{4F147D3E-A618-4175-A957-CFE2E2C92D65}"/>
    <hyperlink ref="AT213" location="A126243750V" display="A126243750V" xr:uid="{131CDDA3-A165-4FC2-9F40-4DFD31114744}"/>
    <hyperlink ref="AU173" location="A126237342V" display="A126237342V" xr:uid="{BAA8E376-0B27-45A1-8607-3B3B124756A8}"/>
    <hyperlink ref="AU193" location="A126251598L" display="A126251598L" xr:uid="{CFFE90C4-071B-4869-9746-B40F1AF21417}"/>
    <hyperlink ref="AU213" location="A126244470V" display="A126244470V" xr:uid="{A9CA52C1-D2B3-47DA-B9C1-7E26045CAEB3}"/>
    <hyperlink ref="AV173" location="A126237054A" display="A126237054A" xr:uid="{AC467356-9887-4A27-8AC6-76F7E89BC3EC}"/>
    <hyperlink ref="AV193" location="A126251310R" display="A126251310R" xr:uid="{C9FF8A65-5BF8-4FCB-8D74-4764FD7F2439}"/>
    <hyperlink ref="AV213" location="A126244182A" display="A126244182A" xr:uid="{B5E4BFE8-758A-44BA-9057-DCDF3C0F89B6}"/>
    <hyperlink ref="AN174" location="A126236710V" display="A126236710V" xr:uid="{0D92AD4B-39DF-4268-868C-A43B39E3C070}"/>
    <hyperlink ref="AN194" location="A126250966L" display="A126250966L" xr:uid="{0523556E-E4A6-434A-9621-DAFAA44AFEFB}"/>
    <hyperlink ref="AN214" location="A126243838L" display="A126243838L" xr:uid="{2F9E7030-77F9-4034-A76C-25F1146E96E5}"/>
    <hyperlink ref="AO174" location="A126237142A" display="A126237142A" xr:uid="{B7A779B9-88AC-47DA-BA5A-04934F7A77A6}"/>
    <hyperlink ref="AO194" location="A126251398V" display="A126251398V" xr:uid="{99BAD3D1-E6A9-4164-8E87-8DF4985BA7E1}"/>
    <hyperlink ref="AO214" location="A126244270A" display="A126244270A" xr:uid="{52547831-17DE-47CB-8362-4032E6D9FDB0}"/>
    <hyperlink ref="AP174" location="A126236782F" display="A126236782F" xr:uid="{FB362509-A3D8-4012-B777-BB228F1FBE17}"/>
    <hyperlink ref="AP194" location="A126251038R" display="A126251038R" xr:uid="{A66540D0-293B-4EA1-97CC-A9AECB60B6E7}"/>
    <hyperlink ref="AP214" location="A126243910V" display="A126243910V" xr:uid="{965183F4-CA40-4B62-8DF5-F28A0F0FB454}"/>
    <hyperlink ref="AQ174" location="A126237286L" display="A126237286L" xr:uid="{578A566A-C22D-46DB-AA97-E9433682513E}"/>
    <hyperlink ref="AQ194" location="A126251542A" display="A126251542A" xr:uid="{39A44C00-765B-4CE0-97AC-98A3273E47E5}"/>
    <hyperlink ref="AQ214" location="A126244414A" display="A126244414A" xr:uid="{EAC3547E-AFDE-4D2C-85F9-7D75C2D9C735}"/>
    <hyperlink ref="AR174" location="A126236854F" display="A126236854F" xr:uid="{B54F897D-C355-44DF-BA3A-0B41F1730576}"/>
    <hyperlink ref="AR194" location="A126251110W" display="A126251110W" xr:uid="{033DA3A0-0973-4AEE-BC50-DCEE77D2DB45}"/>
    <hyperlink ref="AR214" location="A126243982F" display="A126243982F" xr:uid="{6A716493-D708-4C43-9A12-78443E0500F9}"/>
    <hyperlink ref="AS174" location="A126236998T" display="A126236998T" xr:uid="{E4B78D52-2DEA-4BFC-BEF8-BB9C820E3E6B}"/>
    <hyperlink ref="AS194" location="A126251254J" display="A126251254J" xr:uid="{37C58E7C-168D-472B-B455-6828545687C3}"/>
    <hyperlink ref="AS214" location="A126244126J" display="A126244126J" xr:uid="{84A5F1FF-8AF3-41F7-9E5B-46F4D5E2327A}"/>
    <hyperlink ref="AT174" location="A126236638L" display="A126236638L" xr:uid="{05F3939D-0F0C-4E7C-88FC-4D95752A0CB7}"/>
    <hyperlink ref="AT194" location="A126250894L" display="A126250894L" xr:uid="{2CEE1437-C4B4-41FE-BC51-5BA388DCFFF4}"/>
    <hyperlink ref="AT214" location="A126243766L" display="A126243766L" xr:uid="{5FD7D01B-0E4C-46C9-96F1-D8239CDF248A}"/>
    <hyperlink ref="AU174" location="A126237358L" display="A126237358L" xr:uid="{3A6F4D8F-179A-4A18-9609-3BD7BDD6E0C5}"/>
    <hyperlink ref="AU194" location="A126251614A" display="A126251614A" xr:uid="{B6876E0D-284C-4EF4-A396-082D9B2A72A5}"/>
    <hyperlink ref="AU214" location="A126244486L" display="A126244486L" xr:uid="{FD071B66-4031-4EDE-922F-F97312C5FF0F}"/>
    <hyperlink ref="AV174" location="A126237070A" display="A126237070A" xr:uid="{F0270724-7E29-407C-A35D-0E8CB686CEA6}"/>
    <hyperlink ref="AV194" location="A126251326J" display="A126251326J" xr:uid="{BCC89C12-1A20-4597-9217-A760BF15ED6D}"/>
    <hyperlink ref="AV214" location="A126244198V" display="A126244198V" xr:uid="{F3E2C5DF-DE0D-4D6A-88FF-D8837AB4B7B2}"/>
    <hyperlink ref="AN175" location="A126236678F" display="A126236678F" xr:uid="{678F9B8A-D3B4-4CD1-A0E1-58F7B84A977B}"/>
    <hyperlink ref="AN195" location="A126250934V" display="A126250934V" xr:uid="{7CA54923-8DF8-4550-95E1-32FAF36302A9}"/>
    <hyperlink ref="AN215" location="A126243806V" display="A126243806V" xr:uid="{F5F05C71-5FEF-483B-80CC-63B4360EB1E7}"/>
    <hyperlink ref="AO175" location="A126237110J" display="A126237110J" xr:uid="{4D3D054A-57FB-4F63-B64D-734CAF483081}"/>
    <hyperlink ref="AO195" location="A126251366A" display="A126251366A" xr:uid="{E5DE5411-4EE8-4BBC-9F11-E0ED3168DC9C}"/>
    <hyperlink ref="AO215" location="A126244238A" display="A126244238A" xr:uid="{4BC8891E-755F-47F5-8DDC-9419BA5E771C}"/>
    <hyperlink ref="AP175" location="A126236750L" display="A126236750L" xr:uid="{951A26A5-CFEA-47BD-A50B-446790953E0F}"/>
    <hyperlink ref="AP195" location="A126251006W" display="A126251006W" xr:uid="{E0692324-19EB-4BFC-9B62-AD5019DE948B}"/>
    <hyperlink ref="AP215" location="A126243878F" display="A126243878F" xr:uid="{1FCC32F2-D4D5-4691-99A0-DB6B59FDA47B}"/>
    <hyperlink ref="AQ175" location="A126237254V" display="A126237254V" xr:uid="{EC5C4387-D5FA-4131-8444-15410D8E4440}"/>
    <hyperlink ref="AQ195" location="A126251510J" display="A126251510J" xr:uid="{65976656-C214-48BD-871B-E8106120B6D4}"/>
    <hyperlink ref="AQ215" location="A126244382V" display="A126244382V" xr:uid="{E1352044-BDE1-4B95-B1E6-8C983B9BBAF3}"/>
    <hyperlink ref="AR175" location="A126236822L" display="A126236822L" xr:uid="{5BFE7692-4D54-4B01-BAB5-D550C18EE584}"/>
    <hyperlink ref="AR195" location="A126251078J" display="A126251078J" xr:uid="{FAFAA4FB-CEEC-4F8B-BD7D-ECEAB9DAF285}"/>
    <hyperlink ref="AR215" location="A126243950L" display="A126243950L" xr:uid="{5F15BC0E-38B5-476D-B175-3C63924DBF55}"/>
    <hyperlink ref="AS175" location="A126236966X" display="A126236966X" xr:uid="{48688987-A944-4AE8-A237-9EDBFFBE362B}"/>
    <hyperlink ref="AS195" location="A126251222R" display="A126251222R" xr:uid="{34892F2F-6108-4B89-BEB7-AE4F8F9E8BF9}"/>
    <hyperlink ref="AS215" location="A126244094A" display="A126244094A" xr:uid="{E10E189B-8604-4FC0-AC49-15A2259C87FF}"/>
    <hyperlink ref="AT175" location="A126236606V" display="A126236606V" xr:uid="{4472782E-B05F-4C40-9BA4-4739C89B87AA}"/>
    <hyperlink ref="AT195" location="A126250862V" display="A126250862V" xr:uid="{4C34081C-D518-4ED0-8E17-23D4D2B39392}"/>
    <hyperlink ref="AT215" location="A126243734V" display="A126243734V" xr:uid="{DFC8C0A9-85B6-40AE-A620-F8FD272CCE0F}"/>
    <hyperlink ref="AU175" location="A126237326V" display="A126237326V" xr:uid="{3E2AEC37-C152-411C-95EB-2653FDDEDC58}"/>
    <hyperlink ref="AU195" location="A126251582V" display="A126251582V" xr:uid="{AE6C1908-AF9B-444F-949F-B08DFFA1F20A}"/>
    <hyperlink ref="AU215" location="A126244454V" display="A126244454V" xr:uid="{44942FEE-2F6A-4E9D-867F-FDF8D969AAC4}"/>
    <hyperlink ref="AV175" location="A126237038A" display="A126237038A" xr:uid="{4E875CDD-683A-45E8-AA74-9B20D70E54B1}"/>
    <hyperlink ref="AV195" location="A126251294A" display="A126251294A" xr:uid="{399F029C-7D5E-42E5-9AD7-02D4A2B102CC}"/>
    <hyperlink ref="AV215" location="A126244166A" display="A126244166A" xr:uid="{0E9882FC-B58C-49C2-B36F-C354576BFE83}"/>
    <hyperlink ref="AN176" location="A126236730C" display="A126236730C" xr:uid="{5F553344-C23A-411F-B22D-5ECDB71C95B2}"/>
    <hyperlink ref="AN196" location="A126250986W" display="A126250986W" xr:uid="{5CF80C41-1D84-4069-83B3-89756B115A47}"/>
    <hyperlink ref="AN216" location="A126243858W" display="A126243858W" xr:uid="{FE950CC0-6278-41A4-B6FE-97008CA5C515}"/>
    <hyperlink ref="AO176" location="A126237162K" display="A126237162K" xr:uid="{7CC51297-3B6F-4A7D-88F5-D94F00DC0C5B}"/>
    <hyperlink ref="AO196" location="A126251418T" display="A126251418T" xr:uid="{AB506CFF-F6D0-4DF0-B3C7-66E4EEBCE145}"/>
    <hyperlink ref="AO216" location="A126244290K" display="A126244290K" xr:uid="{B29FD644-123F-46A7-AA95-A72BC35A9EA6}"/>
    <hyperlink ref="AP176" location="A126236802C" display="A126236802C" xr:uid="{C6FE32BF-F922-4087-8CBA-B219539223E0}"/>
    <hyperlink ref="AP196" location="A126251058X" display="A126251058X" xr:uid="{4A82494B-312D-4804-BCA4-58EDFC7D0516}"/>
    <hyperlink ref="AP216" location="A126243930C" display="A126243930C" xr:uid="{895DBF18-9B61-40C0-A08A-4FA89539D454}"/>
    <hyperlink ref="AQ176" location="A126237306K" display="A126237306K" xr:uid="{F97F9ED3-E0A3-44BB-8BD1-84F73E34F0CB}"/>
    <hyperlink ref="AQ196" location="A126251562K" display="A126251562K" xr:uid="{C1A8C073-4139-4BCC-9DCA-53961DD33085}"/>
    <hyperlink ref="AQ216" location="A126244434K" display="A126244434K" xr:uid="{900F50E6-B021-4A64-AE2E-A5F9EE99DE7C}"/>
    <hyperlink ref="AR176" location="A126236874R" display="A126236874R" xr:uid="{12E3F7E7-72D6-42F6-883B-9FE523B09AA2}"/>
    <hyperlink ref="AR196" location="A126251130F" display="A126251130F" xr:uid="{9744EC21-2816-452E-878D-24BC195AF94C}"/>
    <hyperlink ref="AR216" location="A126244002F" display="A126244002F" xr:uid="{CDD299FE-DDFA-4F58-B9D9-38C4A84E2D6A}"/>
    <hyperlink ref="AS176" location="A126237018T" display="A126237018T" xr:uid="{6341FD0F-C654-40A2-978E-500936941BCD}"/>
    <hyperlink ref="AS196" location="A126251274T" display="A126251274T" xr:uid="{2FD3B114-4CF8-45DD-BEB1-04EF41CBE9B5}"/>
    <hyperlink ref="AS216" location="A126244146T" display="A126244146T" xr:uid="{7B59DAA3-E857-43A4-8364-472D8A613937}"/>
    <hyperlink ref="AT176" location="A126236658W" display="A126236658W" xr:uid="{545AACCC-2844-47D3-8B6D-440319E607CC}"/>
    <hyperlink ref="AT196" location="A126250914K" display="A126250914K" xr:uid="{60283C6F-15F4-4AAC-93C1-4A3AE7ECE7C5}"/>
    <hyperlink ref="AT216" location="A126243786W" display="A126243786W" xr:uid="{2AAA1E2E-3323-414E-A0C9-76AE334DBD85}"/>
    <hyperlink ref="AU176" location="A126237378W" display="A126237378W" xr:uid="{9363827E-1DCB-4E89-A3EA-F7B880074C58}"/>
    <hyperlink ref="AU196" location="A126251634K" display="A126251634K" xr:uid="{42DB148B-26A1-4D7C-BF0E-3ECD32BDC341}"/>
    <hyperlink ref="AU216" location="A126244506K" display="A126244506K" xr:uid="{64F790F7-6A8F-4676-B2B3-300569B14046}"/>
    <hyperlink ref="AV176" location="A126237090K" display="A126237090K" xr:uid="{DE8FA11B-7806-428F-8E8D-88CDC7315627}"/>
    <hyperlink ref="AV196" location="A126251346T" display="A126251346T" xr:uid="{6FFBE12F-A95E-4751-B082-DC5D84D0DB41}"/>
    <hyperlink ref="AV216" location="A126244218T" display="A126244218T" xr:uid="{E1DD023E-F0E1-4F5B-B4C6-134D9A01E39E}"/>
    <hyperlink ref="AN177" location="A126236714C" display="A126236714C" xr:uid="{7DD0AFB3-D31B-4C77-892F-A65F02F89354}"/>
    <hyperlink ref="AN197" location="A126250970C" display="A126250970C" xr:uid="{7960598E-C273-4B7F-9FFF-B0477C7F6694}"/>
    <hyperlink ref="AN217" location="A126243842C" display="A126243842C" xr:uid="{1055F191-632E-497A-A2D7-8AF7DEEAD721}"/>
    <hyperlink ref="AO177" location="A126237146K" display="A126237146K" xr:uid="{E873EA13-56A6-45C4-99FA-7E6B50CDE0EE}"/>
    <hyperlink ref="AO197" location="A126251402X" display="A126251402X" xr:uid="{72EF334F-4BCF-4633-8187-CABBEBA47F26}"/>
    <hyperlink ref="AO217" location="A126244274K" display="A126244274K" xr:uid="{0D716AB6-BFC1-4BBA-825F-AF346EEBB245}"/>
    <hyperlink ref="AP177" location="A126236786R" display="A126236786R" xr:uid="{C327CC10-D0C8-4DC8-B692-399DB7B2EE15}"/>
    <hyperlink ref="AP197" location="A126251042F" display="A126251042F" xr:uid="{6E643833-0FEA-444E-9098-75FA0857D515}"/>
    <hyperlink ref="AP217" location="A126243914C" display="A126243914C" xr:uid="{32B3D147-7968-46F1-A544-708C81018B5F}"/>
    <hyperlink ref="AQ177" location="A126237290C" display="A126237290C" xr:uid="{157C03D4-79FD-4720-968F-B46134B8A5E9}"/>
    <hyperlink ref="AQ197" location="A126251546K" display="A126251546K" xr:uid="{BDFBBFEB-96D4-456D-8AAC-6FF197F031AD}"/>
    <hyperlink ref="AQ217" location="A126244418K" display="A126244418K" xr:uid="{D5725ECA-4402-4E6D-9E31-691629CF8624}"/>
    <hyperlink ref="AR177" location="A126236858R" display="A126236858R" xr:uid="{E5870679-D162-4BE4-AD2D-855B28954002}"/>
    <hyperlink ref="AR197" location="A126251114F" display="A126251114F" xr:uid="{A8F0B845-0A8F-44A6-B782-27CB75EC57F6}"/>
    <hyperlink ref="AR217" location="A126243986R" display="A126243986R" xr:uid="{F5370DFE-ADF8-4B74-8264-3751BFB4F158}"/>
    <hyperlink ref="AS177" location="A126237002X" display="A126237002X" xr:uid="{4F84DC46-118A-42E4-AAAD-07A0D2BFABCA}"/>
    <hyperlink ref="AS197" location="A126251258T" display="A126251258T" xr:uid="{D8E550FD-6D99-4621-A4A7-11523FE78188}"/>
    <hyperlink ref="AS217" location="A126244130X" display="A126244130X" xr:uid="{4366CD23-4CAD-486F-9280-8B43AEBCE602}"/>
    <hyperlink ref="AT177" location="A126236642C" display="A126236642C" xr:uid="{04C8237E-B13C-421D-B3D0-D18148671776}"/>
    <hyperlink ref="AT197" location="A126250898W" display="A126250898W" xr:uid="{C18F7C31-9E8B-459B-AB97-5F011ACBE120}"/>
    <hyperlink ref="AT217" location="A126243770C" display="A126243770C" xr:uid="{59931ED2-3675-40D7-9086-FEFB690CAA86}"/>
    <hyperlink ref="AU177" location="A126237362C" display="A126237362C" xr:uid="{39EF97B8-00E5-42C6-B2CA-BE7597B8DD84}"/>
    <hyperlink ref="AU197" location="A126251618K" display="A126251618K" xr:uid="{0F534304-95FF-458C-B857-4E8FCEB9C4AB}"/>
    <hyperlink ref="AU217" location="A126244490C" display="A126244490C" xr:uid="{C4004783-24A4-48AD-ADD5-8036BEFF46B2}"/>
    <hyperlink ref="AV177" location="A126237074K" display="A126237074K" xr:uid="{82F8BED9-276D-489A-BBE7-A17846E85DCE}"/>
    <hyperlink ref="AV197" location="A126251330X" display="A126251330X" xr:uid="{27DFA86E-EB57-4FA2-8300-980AF8912627}"/>
    <hyperlink ref="AV217" location="A126244202X" display="A126244202X" xr:uid="{3BA5E55F-9F43-49E0-923B-0D38C34261DF}"/>
    <hyperlink ref="AN178" location="A126236734L" display="A126236734L" xr:uid="{508F3B73-6097-4A4A-9441-15B78AC8F66A}"/>
    <hyperlink ref="AN198" location="A126250990L" display="A126250990L" xr:uid="{9D3E36FD-35D9-437D-9837-7E6EC14FF4DA}"/>
    <hyperlink ref="AN218" location="A126243862L" display="A126243862L" xr:uid="{759755C6-94E1-47B2-9489-9B20FD1AE2FC}"/>
    <hyperlink ref="AO178" location="A126237166V" display="A126237166V" xr:uid="{F6C7D1C0-47F3-4A6D-ABD2-4869DFC888B6}"/>
    <hyperlink ref="AO198" location="A126251422J" display="A126251422J" xr:uid="{AB441015-0049-481C-9CCF-C6DC60BBD8F4}"/>
    <hyperlink ref="AO218" location="A126244294V" display="A126244294V" xr:uid="{E7B0470C-A0A2-42C4-AB0C-62391C75B9D9}"/>
    <hyperlink ref="AP178" location="A126236806L" display="A126236806L" xr:uid="{168222A8-A039-4D1F-8350-739998B77809}"/>
    <hyperlink ref="AP198" location="A126251062R" display="A126251062R" xr:uid="{E0D6B0B7-D1D7-46AC-B321-FFC795826183}"/>
    <hyperlink ref="AP218" location="A126243934L" display="A126243934L" xr:uid="{01E4B8BA-0123-4B9D-95B7-DCD53C2E8734}"/>
    <hyperlink ref="AQ178" location="A126237310A" display="A126237310A" xr:uid="{917D84E8-A27B-4ABA-A391-4B84EDFB0F49}"/>
    <hyperlink ref="AQ198" location="A126251566V" display="A126251566V" xr:uid="{8AD8D861-0882-42DF-BF52-33A854159599}"/>
    <hyperlink ref="AQ218" location="A126244438V" display="A126244438V" xr:uid="{867AE96F-BC6F-4187-A6ED-C16D9C43E0DA}"/>
    <hyperlink ref="AR178" location="A126236878X" display="A126236878X" xr:uid="{B1F5D7E8-C1A0-49B2-9C95-D3C61B9E5CCF}"/>
    <hyperlink ref="AR198" location="A126251134R" display="A126251134R" xr:uid="{4D71E2C3-4339-47B7-8581-A0BC56169E76}"/>
    <hyperlink ref="AR218" location="A126244006R" display="A126244006R" xr:uid="{7D48B97E-0C75-448D-9322-C4FFF7166E11}"/>
    <hyperlink ref="AS178" location="A126237022J" display="A126237022J" xr:uid="{4BD12720-0878-48D7-80C0-E7D8FD0FBB4B}"/>
    <hyperlink ref="AS198" location="A126251278A" display="A126251278A" xr:uid="{A80F3BBC-0B53-48B5-BE3B-B181F8B6A31D}"/>
    <hyperlink ref="AS218" location="A126244150J" display="A126244150J" xr:uid="{10D181F7-4275-45FE-AB10-184B6E2FFFA3}"/>
    <hyperlink ref="AT178" location="A126236662L" display="A126236662L" xr:uid="{C8A34855-DFC0-4BE3-9D23-067E2BCFF49A}"/>
    <hyperlink ref="AT198" location="A126250918V" display="A126250918V" xr:uid="{7C3E9A8E-96BF-4A7E-A12D-E4CE7C813F15}"/>
    <hyperlink ref="AT218" location="A126243790L" display="A126243790L" xr:uid="{AC7FFF1E-EFF2-41FE-953D-AC3CD269C999}"/>
    <hyperlink ref="AU178" location="A126237382L" display="A126237382L" xr:uid="{54ED64D9-B31A-481B-A288-9BC5BDCF378F}"/>
    <hyperlink ref="AU198" location="A126251638V" display="A126251638V" xr:uid="{2495CAB3-FA58-45DA-B250-FCB353244485}"/>
    <hyperlink ref="AU218" location="A126244510A" display="A126244510A" xr:uid="{1CDB7F1A-6F1D-4F2B-921D-1ADF2B8988B8}"/>
    <hyperlink ref="AV178" location="A126237094V" display="A126237094V" xr:uid="{6875E4BA-A165-463E-8F6F-68538C3CCD48}"/>
    <hyperlink ref="AV198" location="A126251350J" display="A126251350J" xr:uid="{FD27416D-9B40-43EE-B21B-289864A0E232}"/>
    <hyperlink ref="AV218" location="A126244222J" display="A126244222J" xr:uid="{FE179C83-521F-4544-A05F-EF782505236C}"/>
    <hyperlink ref="AN179" location="A126236682W" display="A126236682W" xr:uid="{3C615009-D856-4DA9-8F4E-18504C085E8F}"/>
    <hyperlink ref="AN199" location="A126250938C" display="A126250938C" xr:uid="{E35B5850-406A-44FF-BD79-8AFF437C7017}"/>
    <hyperlink ref="AN219" location="A126243810K" display="A126243810K" xr:uid="{11D20406-7C73-4FF0-B2D7-E3708882DEA4}"/>
    <hyperlink ref="AO179" location="A126237114T" display="A126237114T" xr:uid="{211303F3-9E39-4A61-B994-54366BF1FF66}"/>
    <hyperlink ref="AO199" location="A126251370T" display="A126251370T" xr:uid="{32CE0921-13B0-418A-9575-B984062AFE15}"/>
    <hyperlink ref="AO219" location="A126244242T" display="A126244242T" xr:uid="{7E52F7E0-90DF-402E-B691-0CE19DFC4F8C}"/>
    <hyperlink ref="AP179" location="A126236754W" display="A126236754W" xr:uid="{008D5F04-B840-4DFA-A319-A5CBD73A7E1B}"/>
    <hyperlink ref="AP199" location="A126251010L" display="A126251010L" xr:uid="{270D47D3-C440-475F-B0E6-9586CCD147C7}"/>
    <hyperlink ref="AP219" location="A126243882W" display="A126243882W" xr:uid="{594F5AB7-3D7D-4DBD-B7CC-A3A298CAE1BA}"/>
    <hyperlink ref="AQ179" location="A126237258C" display="A126237258C" xr:uid="{46ADD7B6-FA43-488D-9DB1-76093E43ED17}"/>
    <hyperlink ref="AQ199" location="A126251514T" display="A126251514T" xr:uid="{1EBCAC8E-B9A7-49F0-A6DE-1B1BCF191053}"/>
    <hyperlink ref="AQ219" location="A126244386C" display="A126244386C" xr:uid="{C308D175-689F-4310-9FFF-C777C9E9306C}"/>
    <hyperlink ref="AR179" location="A126236826W" display="A126236826W" xr:uid="{4DFBFACD-640C-4F68-AB14-9DCE392E50BF}"/>
    <hyperlink ref="AR199" location="A126251082X" display="A126251082X" xr:uid="{6D77D370-6231-42C0-83FE-0E73C5A348E6}"/>
    <hyperlink ref="AR219" location="A126243954W" display="A126243954W" xr:uid="{E411826A-F684-4C3B-814D-917D2FBF2E6F}"/>
    <hyperlink ref="AS179" location="A126236970R" display="A126236970R" xr:uid="{467A3F34-B3C6-4505-B3F5-5FD60805A2FE}"/>
    <hyperlink ref="AS199" location="A126251226X" display="A126251226X" xr:uid="{1D671D37-9FEC-4670-B7DC-3A02A3A63682}"/>
    <hyperlink ref="AS219" location="A126244098K" display="A126244098K" xr:uid="{5C6A3FAF-8D28-4DA2-BBDC-2F117DD480EC}"/>
    <hyperlink ref="AT179" location="A126236610K" display="A126236610K" xr:uid="{EFF4760C-389E-4F99-803D-142C288DE3BE}"/>
    <hyperlink ref="AT199" location="A126250866C" display="A126250866C" xr:uid="{956C4779-DD78-4BF4-94F6-A683BB14FA23}"/>
    <hyperlink ref="AT219" location="A126243738C" display="A126243738C" xr:uid="{7F484B05-C3E3-44A3-BC75-F911E88F8FFC}"/>
    <hyperlink ref="AU179" location="A126237330K" display="A126237330K" xr:uid="{654000A0-EDE1-4413-AE59-A6218651CCA0}"/>
    <hyperlink ref="AU199" location="A126251586C" display="A126251586C" xr:uid="{434C023B-4DAC-4256-ACB7-94EB98B1B6D1}"/>
    <hyperlink ref="AU219" location="A126244458C" display="A126244458C" xr:uid="{F51898F2-970F-4151-846A-83C7FC76E415}"/>
    <hyperlink ref="AV179" location="A126237042T" display="A126237042T" xr:uid="{82C7AEE4-F08F-451C-9307-1C7F8F352642}"/>
    <hyperlink ref="AV199" location="A126251298K" display="A126251298K" xr:uid="{7E44B8D9-E65A-480C-9C4F-B4104517DA42}"/>
    <hyperlink ref="AV219" location="A126244170T" display="A126244170T" xr:uid="{90FC28B4-2EAD-41A2-B587-212286F7A5C0}"/>
    <hyperlink ref="AN180" location="A126236666W" display="A126236666W" xr:uid="{4DDE5AF1-9EF3-431A-8CE1-E5AB5257ABF3}"/>
    <hyperlink ref="AN200" location="A126250922K" display="A126250922K" xr:uid="{F3458799-B891-4AE6-B4C6-C5721C90F816}"/>
    <hyperlink ref="AN220" location="A126243794W" display="A126243794W" xr:uid="{7B78418A-D28C-4EDF-99B4-78992AD6AF8B}"/>
    <hyperlink ref="AO180" location="A126237098C" display="A126237098C" xr:uid="{128A94F3-E273-4A94-986B-04722BDB4EBE}"/>
    <hyperlink ref="AO200" location="A126251354T" display="A126251354T" xr:uid="{DC8CC7DE-15BF-42B4-8964-2EFF7AF0E41C}"/>
    <hyperlink ref="AO220" location="A126244226T" display="A126244226T" xr:uid="{02CBF4AE-2B62-42E0-8DCF-697E9EA5583D}"/>
    <hyperlink ref="AP180" location="A126236738W" display="A126236738W" xr:uid="{A2820997-271F-41E2-B107-EBF58F642024}"/>
    <hyperlink ref="AP200" location="A126250994W" display="A126250994W" xr:uid="{DE320000-564D-4B37-9908-88347FC02EFB}"/>
    <hyperlink ref="AP220" location="A126243866W" display="A126243866W" xr:uid="{32951DE2-FB47-446D-9ADC-782A3E40809B}"/>
    <hyperlink ref="AQ180" location="A126237242K" display="A126237242K" xr:uid="{72B43E9E-9424-45D6-ABA0-7DCCD3A39127}"/>
    <hyperlink ref="AQ200" location="A126251498C" display="A126251498C" xr:uid="{41888679-1AB1-4F6D-98AB-7CAF17AABD68}"/>
    <hyperlink ref="AQ220" location="A126244370K" display="A126244370K" xr:uid="{010F2CAF-12CB-4770-8B8A-CBCED146FF13}"/>
    <hyperlink ref="AR180" location="A126236810C" display="A126236810C" xr:uid="{4F538149-3868-478D-9EB3-7D91CBBB460D}"/>
    <hyperlink ref="AR200" location="A126251066X" display="A126251066X" xr:uid="{3DA33806-CC91-4755-9978-7DE535489C25}"/>
    <hyperlink ref="AR220" location="A126243938W" display="A126243938W" xr:uid="{3391B798-F26B-45C4-874E-111AC8AC644B}"/>
    <hyperlink ref="AS180" location="A126236954R" display="A126236954R" xr:uid="{798738C1-3329-4841-A853-51A3150721FF}"/>
    <hyperlink ref="AS200" location="A126251210F" display="A126251210F" xr:uid="{396571FB-0B99-4576-B616-36875685D9AD}"/>
    <hyperlink ref="AS220" location="A126244082T" display="A126244082T" xr:uid="{F5148735-14AC-4971-845E-CD1B276CF591}"/>
    <hyperlink ref="AT180" location="A126236594W" display="A126236594W" xr:uid="{97FCE6BC-7780-4831-989C-E7A06202334C}"/>
    <hyperlink ref="AT200" location="A126250850K" display="A126250850K" xr:uid="{E2CEB88A-B708-4DA8-9D06-CC4CE0458EB1}"/>
    <hyperlink ref="AT220" location="A126243722K" display="A126243722K" xr:uid="{5AC218C5-C948-4C8F-8DB0-5E1A961D708F}"/>
    <hyperlink ref="AU180" location="A126237314K" display="A126237314K" xr:uid="{2751ABE1-FF6F-4602-88A7-ED7D84141CE5}"/>
    <hyperlink ref="AU200" location="A126251570K" display="A126251570K" xr:uid="{A31C485D-75F3-4A47-94B2-9005C035AD5B}"/>
    <hyperlink ref="AU220" location="A126244442K" display="A126244442K" xr:uid="{FCCC1782-54F6-4AC7-9993-CDBBF4006D4D}"/>
    <hyperlink ref="AV180" location="A126237026T" display="A126237026T" xr:uid="{6D5EDFB9-55DF-44F7-8B8D-C0BC45BC3EA4}"/>
    <hyperlink ref="AV200" location="A126251282T" display="A126251282T" xr:uid="{17EEEA26-238E-40B0-AE58-8B6AE9DF4ABD}"/>
    <hyperlink ref="AV220" location="A126244154T" display="A126244154T" xr:uid="{45D26ECF-8529-4B44-BDB0-153FB879A82A}"/>
    <hyperlink ref="AN181" location="A126236670L" display="A126236670L" xr:uid="{B054E6D9-EB8D-4AEA-8CA7-D0242BB3A2EA}"/>
    <hyperlink ref="AN201" location="A126250926V" display="A126250926V" xr:uid="{D140EB74-1D40-4C48-ADCD-B39287A1634D}"/>
    <hyperlink ref="AN221" location="A126243798F" display="A126243798F" xr:uid="{9EF31090-C481-4A61-877A-B578D6F0573E}"/>
    <hyperlink ref="AO181" location="A126237102J" display="A126237102J" xr:uid="{F783180A-0BFB-45A5-9679-CDE63EAF7881}"/>
    <hyperlink ref="AO201" location="A126251358A" display="A126251358A" xr:uid="{C3A1B4DD-DDCC-4C4A-BC16-1C458BAED0CD}"/>
    <hyperlink ref="AO221" location="A126244230J" display="A126244230J" xr:uid="{9F643402-A9A1-4D91-91EC-E04BD929E2F8}"/>
    <hyperlink ref="AP181" location="A126236742L" display="A126236742L" xr:uid="{3F3FD063-30A1-482A-A552-5F1E36DC44B7}"/>
    <hyperlink ref="AP201" location="A126250998F" display="A126250998F" xr:uid="{B80B9B37-3355-4A0C-BBFF-552563E5894E}"/>
    <hyperlink ref="AP221" location="A126243870L" display="A126243870L" xr:uid="{E2838AFC-C60D-48D1-8318-F30E99FE71AE}"/>
    <hyperlink ref="AQ181" location="A126237246V" display="A126237246V" xr:uid="{42B6695E-3FEC-46FF-8A17-C882DD2C153E}"/>
    <hyperlink ref="AQ201" location="A126251502J" display="A126251502J" xr:uid="{195D4D6A-F3D0-45F7-AACB-01A8E15A82D8}"/>
    <hyperlink ref="AQ221" location="A126244374V" display="A126244374V" xr:uid="{F7FACEE2-2E0A-4064-B25A-BB3CA624B03F}"/>
    <hyperlink ref="AR181" location="A126236814L" display="A126236814L" xr:uid="{68770525-08C5-4812-835B-E1908BAE2055}"/>
    <hyperlink ref="AR201" location="A126251070R" display="A126251070R" xr:uid="{8A66DB41-B483-43AF-91AF-E8E3421A96C2}"/>
    <hyperlink ref="AR221" location="A126243942L" display="A126243942L" xr:uid="{D9CF633F-5F80-47AD-BD9F-B4E9A1F2622C}"/>
    <hyperlink ref="AS181" location="A126236958X" display="A126236958X" xr:uid="{2846618C-1751-4120-9F91-2C11840880E6}"/>
    <hyperlink ref="AS201" location="A126251214R" display="A126251214R" xr:uid="{68CE495A-1C15-4BF7-A356-74DAEA7581FD}"/>
    <hyperlink ref="AS221" location="A126244086A" display="A126244086A" xr:uid="{4682C950-F46D-4828-B75F-BFC34868F090}"/>
    <hyperlink ref="AT181" location="A126236598F" display="A126236598F" xr:uid="{4825561D-5187-4B3F-A1E9-B5AA03AB02DC}"/>
    <hyperlink ref="AT201" location="A126250854V" display="A126250854V" xr:uid="{221117BF-93DD-4CBF-BF2F-2C55E880C361}"/>
    <hyperlink ref="AT221" location="A126243726V" display="A126243726V" xr:uid="{7875DD55-45D8-4677-8DD9-6B1F87093E25}"/>
    <hyperlink ref="AU181" location="A126237318V" display="A126237318V" xr:uid="{16CE7065-817C-4499-AC43-258FDB8834B6}"/>
    <hyperlink ref="AU201" location="A126251574V" display="A126251574V" xr:uid="{4BB21862-BE4D-440F-8F3B-B24532F07F3C}"/>
    <hyperlink ref="AU221" location="A126244446V" display="A126244446V" xr:uid="{5EAF3715-4CDB-4CAD-9E45-DC8AB6323ABA}"/>
    <hyperlink ref="AV181" location="A126237030J" display="A126237030J" xr:uid="{E1E90440-D4D3-4343-AF0A-6D9832EF9F29}"/>
    <hyperlink ref="AV201" location="A126251286A" display="A126251286A" xr:uid="{ABFDBDE3-67C1-4F10-902E-A56FFAA1C550}"/>
    <hyperlink ref="AV221" location="A126244158A" display="A126244158A" xr:uid="{A68B45FB-7FCD-4664-A233-9B19FBEBB1AA}"/>
    <hyperlink ref="AN182" location="A126236698R" display="A126236698R" xr:uid="{6A32CE45-1AF1-4675-A88B-BE8632B83B86}"/>
    <hyperlink ref="AN202" location="A126250954C" display="A126250954C" xr:uid="{88D52FF2-67E1-4DB0-ACCF-D0D8EF6B405F}"/>
    <hyperlink ref="AN222" location="A126243826C" display="A126243826C" xr:uid="{DEDB8D9E-6481-4AD9-9E38-C23438A600AB}"/>
    <hyperlink ref="AO182" location="A126237130T" display="A126237130T" xr:uid="{E4461883-B27E-42C4-8C17-9E10424784B2}"/>
    <hyperlink ref="AO202" location="A126251386K" display="A126251386K" xr:uid="{38EBFFBE-E4B8-4ABF-8D2B-3D29E4D54B96}"/>
    <hyperlink ref="AO222" location="A126244258K" display="A126244258K" xr:uid="{2E64876E-6327-41EC-AB1A-0D21FF0F2783}"/>
    <hyperlink ref="AP182" location="A126236770W" display="A126236770W" xr:uid="{4572DA4A-635B-4C4D-99BC-AD05B3A46DF0}"/>
    <hyperlink ref="AP202" location="A126251026F" display="A126251026F" xr:uid="{EA6C0122-94D8-4FC7-A7FD-1A6D77B0FD10}"/>
    <hyperlink ref="AP222" location="A126243898R" display="A126243898R" xr:uid="{E50C3857-1F8D-4258-B1D5-D308F8D109ED}"/>
    <hyperlink ref="AQ182" location="A126237274C" display="A126237274C" xr:uid="{B5EF915B-AB03-4357-8921-4F9C7330D7F8}"/>
    <hyperlink ref="AQ202" location="A126251530T" display="A126251530T" xr:uid="{29CF0A85-5C66-4505-9C99-AC939A9AA793}"/>
    <hyperlink ref="AQ222" location="A126244402T" display="A126244402T" xr:uid="{5DE8B6E5-540F-42CB-85B6-7762B6B3EA6D}"/>
    <hyperlink ref="AR182" location="A126236842W" display="A126236842W" xr:uid="{E6B77109-B7F0-456B-BD53-71F783E96AAE}"/>
    <hyperlink ref="AR202" location="A126251098T" display="A126251098T" xr:uid="{616F46CA-E9E1-488E-8162-6CF3AE1CB70E}"/>
    <hyperlink ref="AR222" location="A126243970W" display="A126243970W" xr:uid="{3A71C64B-A2F6-43F1-8226-9AEB48A8CF94}"/>
    <hyperlink ref="AS182" location="A126236986J" display="A126236986J" xr:uid="{FCDA7D56-5348-4701-B5E1-0169A1FB9648}"/>
    <hyperlink ref="AS202" location="A126251242X" display="A126251242X" xr:uid="{9283C62D-1DF6-42C1-AA8D-3D5D232D4755}"/>
    <hyperlink ref="AS222" location="A126244114X" display="A126244114X" xr:uid="{CCE990F0-CB5E-4137-90C5-2949DF8C507B}"/>
    <hyperlink ref="AT182" location="A126236626C" display="A126236626C" xr:uid="{60332D9F-EA96-4CDC-9610-454F8D502615}"/>
    <hyperlink ref="AT202" location="A126250882C" display="A126250882C" xr:uid="{14C97D61-4901-4421-8210-6C881F697AFC}"/>
    <hyperlink ref="AT222" location="A126243754C" display="A126243754C" xr:uid="{9B78418F-09D0-4E5F-A6BE-EB221669F647}"/>
    <hyperlink ref="AU182" location="A126237346C" display="A126237346C" xr:uid="{D6F39535-82AE-4E6A-BA44-A802910B0743}"/>
    <hyperlink ref="AU202" location="A126251602T" display="A126251602T" xr:uid="{58D6D624-DD00-4E07-9DA8-717F91DCAFB0}"/>
    <hyperlink ref="AU222" location="A126244474C" display="A126244474C" xr:uid="{1C6BF297-1FAA-4757-BAD2-91E0F3AC1126}"/>
    <hyperlink ref="AV182" location="A126237058K" display="A126237058K" xr:uid="{062CD63E-37A2-4774-BD3A-BEF1C018AAE3}"/>
    <hyperlink ref="AV202" location="A126251314X" display="A126251314X" xr:uid="{DF8D4D21-77AB-4DB9-9980-2A3A3A86116B}"/>
    <hyperlink ref="AV222" location="A126244186K" display="A126244186K" xr:uid="{5D73EFFE-BFD9-4670-8D2B-82FAD8D4630A}"/>
    <hyperlink ref="AN183" location="A126236674W" display="A126236674W" xr:uid="{4BA27C70-5DC1-43DB-8DDD-21E8A2E588A6}"/>
    <hyperlink ref="AN203" location="A126250930K" display="A126250930K" xr:uid="{E50989F7-171F-4A01-976F-98E117692D75}"/>
    <hyperlink ref="AN223" location="A126243802K" display="A126243802K" xr:uid="{FDA1D70B-BDED-43D5-893E-39FA8A003E8B}"/>
    <hyperlink ref="AO183" location="A126237106T" display="A126237106T" xr:uid="{08161474-5551-4226-A1CD-CE53B9078137}"/>
    <hyperlink ref="AO203" location="A126251362T" display="A126251362T" xr:uid="{84487348-AD0A-4153-AEFD-433A1BAB121C}"/>
    <hyperlink ref="AO223" location="A126244234T" display="A126244234T" xr:uid="{94EB7E93-F69E-4664-9177-B367C4ED1CD0}"/>
    <hyperlink ref="AP183" location="A126236746W" display="A126236746W" xr:uid="{EA1DD3AA-6B18-403E-8F6E-C3704C4786DD}"/>
    <hyperlink ref="AP203" location="A126251002L" display="A126251002L" xr:uid="{50D63915-C79F-4D14-9938-6970C2D2FEF3}"/>
    <hyperlink ref="AP223" location="A126243874W" display="A126243874W" xr:uid="{5C3719A9-5736-490A-8892-D0408AF849C4}"/>
    <hyperlink ref="AQ183" location="A126237250K" display="A126237250K" xr:uid="{6BE6C16C-AB00-4E40-837B-823154317C08}"/>
    <hyperlink ref="AQ203" location="A126251506T" display="A126251506T" xr:uid="{9C96E378-EE5A-4065-9D3A-09C32B88BB1E}"/>
    <hyperlink ref="AQ223" location="A126244378C" display="A126244378C" xr:uid="{763ABA08-905B-414B-A8B1-E1DEE44A344B}"/>
    <hyperlink ref="AR183" location="A126236818W" display="A126236818W" xr:uid="{011BEA0C-2A0E-4848-ACFE-BB05B59A2EE4}"/>
    <hyperlink ref="AR203" location="A126251074X" display="A126251074X" xr:uid="{32DD5F86-2A87-4792-9742-C6DA8938491B}"/>
    <hyperlink ref="AR223" location="A126243946W" display="A126243946W" xr:uid="{E3B49852-8AFC-4232-8BAC-58E79A3951FB}"/>
    <hyperlink ref="AS183" location="A126236962R" display="A126236962R" xr:uid="{258ACAB6-E7E2-40CA-AA21-190DF7A2541A}"/>
    <hyperlink ref="AS203" location="A126251218X" display="A126251218X" xr:uid="{B4F3CFA4-5753-42EC-BA58-A3C594C31D6A}"/>
    <hyperlink ref="AS223" location="A126244090T" display="A126244090T" xr:uid="{F9EDBFB3-4040-4FE6-9D6E-16A5906695AC}"/>
    <hyperlink ref="AT183" location="A126236602K" display="A126236602K" xr:uid="{FC6F3260-7C4D-4591-8129-786CFEC90C75}"/>
    <hyperlink ref="AT203" location="A126250858C" display="A126250858C" xr:uid="{129786FD-33A3-499E-B46E-229EB071A7DE}"/>
    <hyperlink ref="AT223" location="A126243730K" display="A126243730K" xr:uid="{07029D85-8439-4715-B1F9-7E634BFBC826}"/>
    <hyperlink ref="AU183" location="A126237322K" display="A126237322K" xr:uid="{8DABC550-9568-4FB7-8808-879CE4F50876}"/>
    <hyperlink ref="AU203" location="A126251578C" display="A126251578C" xr:uid="{3C272404-2FB9-4FDF-B2E4-42B0AF335FC5}"/>
    <hyperlink ref="AU223" location="A126244450K" display="A126244450K" xr:uid="{E0F59813-AD41-4AB8-9C28-39305C0A5765}"/>
    <hyperlink ref="AV183" location="A126237034T" display="A126237034T" xr:uid="{36528643-26C1-4A92-BDED-F67FEFD1A1B6}"/>
    <hyperlink ref="AV203" location="A126251290T" display="A126251290T" xr:uid="{1E3FE2C5-81C7-49C1-98AC-751809584F6E}"/>
    <hyperlink ref="AV223" location="A126244162T" display="A126244162T" xr:uid="{6CF93DD1-207F-40AA-91AD-00B7CCB873EC}"/>
    <hyperlink ref="AN184" location="A126236702V" display="A126236702V" xr:uid="{F3A495BA-38ED-417B-ACA2-8A033FD80569}"/>
    <hyperlink ref="AN204" location="A126250958L" display="A126250958L" xr:uid="{03780479-3C8A-4C62-9B6B-C7E3F9E5A28B}"/>
    <hyperlink ref="AN224" location="A126243830V" display="A126243830V" xr:uid="{42546C1A-E970-465C-9155-BB68707536BF}"/>
    <hyperlink ref="AO184" location="A126237134A" display="A126237134A" xr:uid="{8A468A2A-F5BD-48C9-B864-2D0C588F3FD9}"/>
    <hyperlink ref="AO204" location="A126251390A" display="A126251390A" xr:uid="{A7F4FCB8-A5F4-4B58-BEF5-ABCC0AF67110}"/>
    <hyperlink ref="AO224" location="A126244262A" display="A126244262A" xr:uid="{2BC5F2B0-D04D-4234-9BB0-37AA3CF92D0D}"/>
    <hyperlink ref="AP184" location="A126236774F" display="A126236774F" xr:uid="{0FCD4163-DDF4-4900-8CC2-9EBEF4E887D4}"/>
    <hyperlink ref="AP204" location="A126251030W" display="A126251030W" xr:uid="{C7AFD3D6-D03A-44F8-AE30-C6E34595DB12}"/>
    <hyperlink ref="AP224" location="A126243902V" display="A126243902V" xr:uid="{1A5DF68E-8FE4-46BA-8677-916DE8250030}"/>
    <hyperlink ref="AQ184" location="A126237278L" display="A126237278L" xr:uid="{F0D9C284-ACF1-41EB-A8E6-93BA15D5FBF2}"/>
    <hyperlink ref="AQ204" location="A126251534A" display="A126251534A" xr:uid="{C88EC9C4-9C0E-42E5-82FE-4CBC9A95E277}"/>
    <hyperlink ref="AQ224" location="A126244406A" display="A126244406A" xr:uid="{588C1A5E-7CB5-45C1-9923-97366465ED0E}"/>
    <hyperlink ref="AR184" location="A126236846F" display="A126236846F" xr:uid="{260954B0-6D8D-416B-8748-AB7E52942E3C}"/>
    <hyperlink ref="AR204" location="A126251102W" display="A126251102W" xr:uid="{61D7B53D-7F19-4BFA-B7B0-1B603D892800}"/>
    <hyperlink ref="AR224" location="A126243974F" display="A126243974F" xr:uid="{26CA0CCC-6452-4B8A-AAB3-8AB561695D46}"/>
    <hyperlink ref="AS184" location="A126236990X" display="A126236990X" xr:uid="{57D63410-0CF5-413F-8A73-0A1B7A445D62}"/>
    <hyperlink ref="AS204" location="A126251246J" display="A126251246J" xr:uid="{F25B0B82-1A30-4CCA-BDB4-80181C404707}"/>
    <hyperlink ref="AS224" location="A126244118J" display="A126244118J" xr:uid="{160FA7D0-F10E-4D00-A7AE-5779FE65BF11}"/>
    <hyperlink ref="AT184" location="A126236630V" display="A126236630V" xr:uid="{6CE9A1E4-2D66-43D6-BC94-62DC623EF911}"/>
    <hyperlink ref="AT204" location="A126250886L" display="A126250886L" xr:uid="{7102B43B-6612-49A4-93F3-24CEEAE16BBC}"/>
    <hyperlink ref="AT224" location="A126243758L" display="A126243758L" xr:uid="{59239E71-05D9-457D-B957-B205EBC02534}"/>
    <hyperlink ref="AU184" location="A126237350V" display="A126237350V" xr:uid="{30C58E8C-A582-47E1-8B55-9123E847DAF3}"/>
    <hyperlink ref="AU204" location="A126251606A" display="A126251606A" xr:uid="{6B4AC5DD-49D1-40A3-B55C-B004B94B8E8D}"/>
    <hyperlink ref="AU224" location="A126244478L" display="A126244478L" xr:uid="{BC0D8A38-DC5B-4947-BAFB-DB7D0683C185}"/>
    <hyperlink ref="AV184" location="A126237062A" display="A126237062A" xr:uid="{612E4454-EA48-4DC9-873B-24B80F553199}"/>
    <hyperlink ref="AV204" location="A126251318J" display="A126251318J" xr:uid="{E9644C4B-320B-4600-9670-388A006F60B8}"/>
    <hyperlink ref="AV224" location="A126244190A" display="A126244190A" xr:uid="{7E931FA0-3544-45A8-9C01-F5D33124DF18}"/>
    <hyperlink ref="AW185" location="A126232746X" display="A126232746X" xr:uid="{300121B9-32C1-4A9F-A20F-34B50D2B673B}"/>
    <hyperlink ref="AW205" location="A126247002K" display="A126247002K" xr:uid="{A9DA403F-D14E-4272-BF58-917D8BA79B63}"/>
    <hyperlink ref="AW225" location="A126239874V" display="A126239874V" xr:uid="{283204CB-B87A-4298-9605-9D607E3191F4}"/>
    <hyperlink ref="AX185" location="A126233178F" display="A126233178F" xr:uid="{C85C4730-EB08-4343-9F88-E0EAABF2E71B}"/>
    <hyperlink ref="AX205" location="A126247434R" display="A126247434R" xr:uid="{0F354C73-0859-43AF-BE73-373E1B07298C}"/>
    <hyperlink ref="AX225" location="A126240306V" display="A126240306V" xr:uid="{85691B49-3655-4DCF-93D1-10481DD1CAE1}"/>
    <hyperlink ref="AY185" location="A126232818X" display="A126232818X" xr:uid="{BEA147D9-3C1D-4805-AE3A-BB7EA415663C}"/>
    <hyperlink ref="AY205" location="A126247074W" display="A126247074W" xr:uid="{FE01A8AF-8B44-4639-988A-8E2FB8041573}"/>
    <hyperlink ref="AY225" location="A126239946V" display="A126239946V" xr:uid="{C2B0B440-DB11-4A50-B7D4-884610402AC8}"/>
    <hyperlink ref="AZ185" location="A126233322L" display="A126233322L" xr:uid="{004797D6-ED27-464C-BC01-32725B702DED}"/>
    <hyperlink ref="AZ205" location="A126247578A" display="A126247578A" xr:uid="{A6921116-C11A-4315-9E92-9AA8FF3A5C1C}"/>
    <hyperlink ref="AZ225" location="A126240450L" display="A126240450L" xr:uid="{39A25C02-2981-46E3-B41C-1BEFBEEE2FCC}"/>
    <hyperlink ref="BA185" location="A126232890T" display="A126232890T" xr:uid="{1015CF67-C220-4437-A6C8-57C146AB336B}"/>
    <hyperlink ref="BA205" location="A126247146W" display="A126247146W" xr:uid="{D111C275-93DA-4F1F-9821-EE944FB31DA3}"/>
    <hyperlink ref="BA225" location="A126240018A" display="A126240018A" xr:uid="{7411792C-D474-4DCB-A9D7-0818F2426FA8}"/>
    <hyperlink ref="BB185" location="A126233034V" display="A126233034V" xr:uid="{C4DB8563-2095-4AD3-A197-44DA317BF1AF}"/>
    <hyperlink ref="BB205" location="A126247290R" display="A126247290R" xr:uid="{DE8704B2-042D-4A90-B926-809AEEEE8130}"/>
    <hyperlink ref="BB225" location="A126240162V" display="A126240162V" xr:uid="{335A931B-A917-4CF2-B9FE-605F2CF18398}"/>
    <hyperlink ref="BC185" location="A126232674X" display="A126232674X" xr:uid="{DD7F78A4-8634-4A55-BB93-4B6EE34C1B76}"/>
    <hyperlink ref="BC205" location="A126246930J" display="A126246930J" xr:uid="{560A2C9F-6035-4EEE-A80D-0EF910D82834}"/>
    <hyperlink ref="BC225" location="A126239802J" display="A126239802J" xr:uid="{A3384BE5-B0AA-402E-86B4-E5AAA0F31477}"/>
    <hyperlink ref="BD185" location="A126233394X" display="A126233394X" xr:uid="{38F48FE6-D99B-40BB-99D7-EA2AE1483841}"/>
    <hyperlink ref="BD205" location="A126247650J" display="A126247650J" xr:uid="{08A0B848-4A54-44AB-92F7-DC786977A551}"/>
    <hyperlink ref="BD225" location="A126240522L" display="A126240522L" xr:uid="{F56E96A3-2053-4DC3-A6BF-1CE4C885094B}"/>
    <hyperlink ref="BE185" location="A126233106V" display="A126233106V" xr:uid="{B045B430-2221-4EC2-92F7-891F70667FD5}"/>
    <hyperlink ref="BE205" location="A126247362R" display="A126247362R" xr:uid="{4398DE3E-A22B-4139-A439-A0201E6503B0}"/>
    <hyperlink ref="BE225" location="A126240234V" display="A126240234V" xr:uid="{8C935A53-829D-4232-BA6C-2B3CEC8922E5}"/>
    <hyperlink ref="AW168" location="A126232758J" display="A126232758J" xr:uid="{4747F12F-683C-405C-A2C8-5DFA0C4B38C8}"/>
    <hyperlink ref="AW188" location="A126247014V" display="A126247014V" xr:uid="{EE87C994-EA8E-4313-8333-15DAAC5C020C}"/>
    <hyperlink ref="AW208" location="A126239886C" display="A126239886C" xr:uid="{4CDC744D-DD59-4893-AAE5-4C4F4BC325E3}"/>
    <hyperlink ref="AX168" location="A126233190W" display="A126233190W" xr:uid="{13346855-7F30-49CD-BB18-5AB4B8830E4D}"/>
    <hyperlink ref="AX188" location="A126247446X" display="A126247446X" xr:uid="{5474C258-D010-4E35-99CB-EB1A8323B6F0}"/>
    <hyperlink ref="AX208" location="A126240318C" display="A126240318C" xr:uid="{584AFB46-5CD2-4802-93CC-52476307D9F0}"/>
    <hyperlink ref="AY168" location="A126232830R" display="A126232830R" xr:uid="{A62B45DA-0228-4EFF-A972-E512D7CB0C98}"/>
    <hyperlink ref="AY188" location="A126247086F" display="A126247086F" xr:uid="{3E4F057E-9D48-4A47-B514-BFEFBA274BC5}"/>
    <hyperlink ref="AY208" location="A126239958C" display="A126239958C" xr:uid="{0B6E3A5C-DA2F-46E9-8A84-C1829C598688}"/>
    <hyperlink ref="AZ168" location="A126233334W" display="A126233334W" xr:uid="{9176B700-0DB4-4AE2-8736-BE5146DE597D}"/>
    <hyperlink ref="AZ188" location="A126247590T" display="A126247590T" xr:uid="{0FD4F244-8EC9-4194-9C5E-7CDDE1FEC8A1}"/>
    <hyperlink ref="AZ208" location="A126240462W" display="A126240462W" xr:uid="{D0248DFC-F68D-420D-B77C-9B8AF4DFCB69}"/>
    <hyperlink ref="BA168" location="A126232902R" display="A126232902R" xr:uid="{2387652C-6047-4F1F-B2AC-7D45AB71BDF7}"/>
    <hyperlink ref="BA188" location="A126247158F" display="A126247158F" xr:uid="{352BB15C-4D81-4074-A144-B751BFCF9638}"/>
    <hyperlink ref="BA208" location="A126240030T" display="A126240030T" xr:uid="{C33BA81C-CA04-432D-BF5B-A5EDACE0AA59}"/>
    <hyperlink ref="BB168" location="A126233046C" display="A126233046C" xr:uid="{A54CD0A9-C174-49AE-BF25-F7EB5F9A236C}"/>
    <hyperlink ref="BB188" location="A126247302L" display="A126247302L" xr:uid="{B07DAE26-3DC6-424E-8F97-813F4B9E6139}"/>
    <hyperlink ref="BB208" location="A126240174C" display="A126240174C" xr:uid="{3DBDD2E8-0E20-4D84-980D-C656D9F7AD24}"/>
    <hyperlink ref="BC168" location="A126232686J" display="A126232686J" xr:uid="{29B906EB-0D64-4FD3-B45B-7683FA5101E9}"/>
    <hyperlink ref="BC188" location="A126246942T" display="A126246942T" xr:uid="{B0B31643-5464-410F-B750-E87CEF4AF8C9}"/>
    <hyperlink ref="BC208" location="A126239814T" display="A126239814T" xr:uid="{44996656-4CCF-4651-9BAD-CB049DF8F815}"/>
    <hyperlink ref="BD168" location="A126233406W" display="A126233406W" xr:uid="{1EEE26BC-FD8F-4BBE-8D1E-D6E6EFFE3112}"/>
    <hyperlink ref="BD188" location="A126247662T" display="A126247662T" xr:uid="{9A5FE39A-CFFA-46A8-94D0-5AD79EE7F05B}"/>
    <hyperlink ref="BD208" location="A126240534W" display="A126240534W" xr:uid="{BC093F2C-5083-413B-95D2-0F57071339B3}"/>
    <hyperlink ref="BE168" location="A126233118C" display="A126233118C" xr:uid="{1BA17D77-2B14-4401-BF38-5259B95C38C2}"/>
    <hyperlink ref="BE188" location="A126247374X" display="A126247374X" xr:uid="{43F877EB-6C69-4590-A43B-E5D93C601282}"/>
    <hyperlink ref="BE208" location="A126240246C" display="A126240246C" xr:uid="{9DB832CF-F2AA-4969-8BBC-2A7A173201E2}"/>
    <hyperlink ref="AW169" location="A126232726R" display="A126232726R" xr:uid="{83E7561F-E4F1-4A3D-B852-18573F8CFF6C}"/>
    <hyperlink ref="AW189" location="A126246982K" display="A126246982K" xr:uid="{6F3B19DE-A684-4296-9847-450751E50A4C}"/>
    <hyperlink ref="AW209" location="A126239854K" display="A126239854K" xr:uid="{7768778D-7C01-43BA-830A-CCACC5262302}"/>
    <hyperlink ref="AX169" location="A126233158W" display="A126233158W" xr:uid="{987141F6-83EA-4EAE-902C-A24AC3F0431F}"/>
    <hyperlink ref="AX189" location="A126247414F" display="A126247414F" xr:uid="{DACDA7CC-DB19-4429-A558-452F21610B18}"/>
    <hyperlink ref="AX209" location="A126240286W" display="A126240286W" xr:uid="{EB9CA0AF-9030-4154-9A18-97D020C639EA}"/>
    <hyperlink ref="AY169" location="A126232798A" display="A126232798A" xr:uid="{D0846BFC-0155-4229-B900-410E0AF3BCF1}"/>
    <hyperlink ref="AY189" location="A126247054L" display="A126247054L" xr:uid="{29A3FCD3-9E80-4B7D-AC59-F583109FD2B8}"/>
    <hyperlink ref="AY209" location="A126239926K" display="A126239926K" xr:uid="{339A3352-E193-4444-A544-36ADBCFD5EA5}"/>
    <hyperlink ref="AZ169" location="A126233302C" display="A126233302C" xr:uid="{05078BA9-B70F-4E07-9D4E-B9A26D2BCF0E}"/>
    <hyperlink ref="AZ189" location="A126247558T" display="A126247558T" xr:uid="{9C76760D-FB95-4673-B783-103A1B925FC4}"/>
    <hyperlink ref="AZ209" location="A126240430C" display="A126240430C" xr:uid="{45F3B216-69CB-4438-AAE1-197C78B08161}"/>
    <hyperlink ref="BA169" location="A126232870J" display="A126232870J" xr:uid="{BCC932C1-D398-4087-A2FD-2D9670186600}"/>
    <hyperlink ref="BA189" location="A126247126L" display="A126247126L" xr:uid="{2AEF4839-FE01-42AB-A77C-EE2F7A11CE43}"/>
    <hyperlink ref="BA209" location="A126239998W" display="A126239998W" xr:uid="{A392853E-402B-4177-896E-87C93082E35B}"/>
    <hyperlink ref="BB169" location="A126233014K" display="A126233014K" xr:uid="{DCA5DD1A-D911-45DB-A749-6067D2723ABE}"/>
    <hyperlink ref="BB189" location="A126247270F" display="A126247270F" xr:uid="{4B7BF02D-3368-47CA-9CF0-62D9B1191A79}"/>
    <hyperlink ref="BB209" location="A126240142K" display="A126240142K" xr:uid="{00CCCB45-8D3A-4645-921D-1AE54001ED31}"/>
    <hyperlink ref="BC169" location="A126232654R" display="A126232654R" xr:uid="{E8D407A5-0236-4626-8DB7-FEEE3C5F9870}"/>
    <hyperlink ref="BC189" location="A126246910X" display="A126246910X" xr:uid="{E41B7C82-1AF8-42E1-B184-B230BD44957C}"/>
    <hyperlink ref="BC209" location="A126239782K" display="A126239782K" xr:uid="{530207D0-1B89-4579-B08D-C59BF6A6641F}"/>
    <hyperlink ref="BD169" location="A126233374R" display="A126233374R" xr:uid="{8345858F-1B50-4E18-92F8-34B8ADBD9C69}"/>
    <hyperlink ref="BD189" location="A126247630X" display="A126247630X" xr:uid="{9C7A1560-658B-41EE-9216-5D2E3D25A225}"/>
    <hyperlink ref="BD209" location="A126240502C" display="A126240502C" xr:uid="{3D676A2F-55C0-43FA-921B-CF96656E4F7B}"/>
    <hyperlink ref="BE169" location="A126233086W" display="A126233086W" xr:uid="{999ED193-B20E-4AFF-8AAC-C83214AAEDB9}"/>
    <hyperlink ref="BE189" location="A126247342F" display="A126247342F" xr:uid="{0B8D3B6B-C94E-4BF2-B51A-3D5B36A8E65E}"/>
    <hyperlink ref="BE209" location="A126240214K" display="A126240214K" xr:uid="{1AE9FDB9-14F0-45F9-9A71-10E6795AA6DB}"/>
    <hyperlink ref="AW170" location="A126232762X" display="A126232762X" xr:uid="{99859BFC-B3DA-44AB-A769-FF50023F09E4}"/>
    <hyperlink ref="AW190" location="A126247018C" display="A126247018C" xr:uid="{63BB6B62-4CDA-4E9D-8F90-F0189C71CBA2}"/>
    <hyperlink ref="AW210" location="A126239890V" display="A126239890V" xr:uid="{3BDC69C7-38FD-4835-8EBB-678ED3062733}"/>
    <hyperlink ref="AX170" location="A126233194F" display="A126233194F" xr:uid="{765207DC-5845-48D7-881F-11EF9A5DAE67}"/>
    <hyperlink ref="AX190" location="A126247450R" display="A126247450R" xr:uid="{1371AF52-9CC4-43B2-9B7B-B00E5FA173E9}"/>
    <hyperlink ref="AX210" location="A126240322V" display="A126240322V" xr:uid="{D9B61D77-B9B8-4B85-B873-6F2D9E191560}"/>
    <hyperlink ref="AY170" location="A126232834X" display="A126232834X" xr:uid="{F8F8365B-840A-437B-BC96-6922C7274F01}"/>
    <hyperlink ref="AY190" location="A126247090W" display="A126247090W" xr:uid="{2204F2FA-48D2-4609-A3AA-462B17B7B1B0}"/>
    <hyperlink ref="AY210" location="A126239962V" display="A126239962V" xr:uid="{76E7A53B-EA15-4E6F-84DA-976AA06770D3}"/>
    <hyperlink ref="AZ170" location="A126233338F" display="A126233338F" xr:uid="{36B9FE23-8BBA-4783-9E72-9B20E9192FFD}"/>
    <hyperlink ref="AZ190" location="A126247594A" display="A126247594A" xr:uid="{1B1C1556-1739-4D43-91B3-C1FA454E020B}"/>
    <hyperlink ref="AZ210" location="A126240466F" display="A126240466F" xr:uid="{3B427A52-0B63-4DB0-8622-2C231B964BE7}"/>
    <hyperlink ref="BA170" location="A126232906X" display="A126232906X" xr:uid="{D3E5AA89-9389-42F2-8A10-86697FF1AA4E}"/>
    <hyperlink ref="BA190" location="A126247162W" display="A126247162W" xr:uid="{94DFE507-BE4D-4D11-8C3D-1D1AEA6FF417}"/>
    <hyperlink ref="BA210" location="A126240034A" display="A126240034A" xr:uid="{9204F367-E98A-4CDC-B9D3-232A737B7E4B}"/>
    <hyperlink ref="BB170" location="A126233050V" display="A126233050V" xr:uid="{C2D8DC5B-6B06-421A-804E-19E2E99211C4}"/>
    <hyperlink ref="BB190" location="A126247306W" display="A126247306W" xr:uid="{2FA9F831-A220-4EC8-A265-4E19F91351A5}"/>
    <hyperlink ref="BB210" location="A126240178L" display="A126240178L" xr:uid="{C01EAC25-A1A6-4FEC-ABAA-05583012F3F2}"/>
    <hyperlink ref="BC170" location="A126232690X" display="A126232690X" xr:uid="{21D1A50A-1E67-4FA0-8EC7-48C4D9D03925}"/>
    <hyperlink ref="BC190" location="A126246946A" display="A126246946A" xr:uid="{DBE760BD-0E98-41EE-909E-840F637FDAA5}"/>
    <hyperlink ref="BC210" location="A126239818A" display="A126239818A" xr:uid="{4F84DC6B-61D7-4F9F-B74F-79756CAC915E}"/>
    <hyperlink ref="BD170" location="A126233410L" display="A126233410L" xr:uid="{05743EC9-3C47-469D-9B9A-008B52F3CBA3}"/>
    <hyperlink ref="BD190" location="A126247666A" display="A126247666A" xr:uid="{CB8EC65A-7DD2-40E3-85E2-0F5B037E667B}"/>
    <hyperlink ref="BD210" location="A126240538F" display="A126240538F" xr:uid="{FBA1DDD6-940E-4449-882B-03B61E761E89}"/>
    <hyperlink ref="BE170" location="A126233122V" display="A126233122V" xr:uid="{02FC72E6-1B72-4302-A3CC-F18DD14C51BB}"/>
    <hyperlink ref="BE190" location="A126247378J" display="A126247378J" xr:uid="{A7FA0892-DEC2-4A0F-BB2D-5B28D8BE346B}"/>
    <hyperlink ref="BE210" location="A126240250V" display="A126240250V" xr:uid="{A1385985-5704-49ED-956C-A81FBEC476AC}"/>
    <hyperlink ref="AW171" location="A126232766J" display="A126232766J" xr:uid="{A4A9C163-8D88-4C52-87C7-54324144AE7F}"/>
    <hyperlink ref="AW191" location="A126247022V" display="A126247022V" xr:uid="{0C29221D-205A-4F0A-9D69-A672DB05E3E4}"/>
    <hyperlink ref="AW211" location="A126239894C" display="A126239894C" xr:uid="{D9F44186-A70F-49CA-BB88-737195E379FA}"/>
    <hyperlink ref="AX171" location="A126233198R" display="A126233198R" xr:uid="{FEA0BE84-B1FD-41F6-9253-BE9937B43080}"/>
    <hyperlink ref="AX191" location="A126247454X" display="A126247454X" xr:uid="{6E1C12B2-D27A-4067-97C2-FA1272D96DCA}"/>
    <hyperlink ref="AX211" location="A126240326C" display="A126240326C" xr:uid="{9063F8F7-A8DC-4437-ACAF-68FF29DA9BCE}"/>
    <hyperlink ref="AY171" location="A126232838J" display="A126232838J" xr:uid="{0515EFC9-818C-43C4-85A7-CCC5613F7599}"/>
    <hyperlink ref="AY191" location="A126247094F" display="A126247094F" xr:uid="{66C26ABF-A581-46D3-B57D-A53809DBE866}"/>
    <hyperlink ref="AY211" location="A126239966C" display="A126239966C" xr:uid="{A8CB04B5-799A-42AE-995F-89F028D76CDB}"/>
    <hyperlink ref="AZ171" location="A126233342W" display="A126233342W" xr:uid="{6374FF49-4830-42EC-AF62-30EB1D56FF14}"/>
    <hyperlink ref="AZ191" location="A126247598K" display="A126247598K" xr:uid="{BD1F0C5D-7303-4489-8246-A1E787E818C6}"/>
    <hyperlink ref="AZ211" location="A126240470W" display="A126240470W" xr:uid="{B94BBBBC-AD0D-4A0E-8AE0-720FEB76EEB3}"/>
    <hyperlink ref="BA171" location="A126232910R" display="A126232910R" xr:uid="{BBB6753F-39EB-4A4F-BCD1-136733129A83}"/>
    <hyperlink ref="BA191" location="A126247166F" display="A126247166F" xr:uid="{C6FF728A-592B-43CE-88CF-76025DD70A1B}"/>
    <hyperlink ref="BA211" location="A126240038K" display="A126240038K" xr:uid="{CB0EA01E-CB51-4B9B-948C-FFD8418C2DCD}"/>
    <hyperlink ref="BB171" location="A126233054C" display="A126233054C" xr:uid="{B0973116-23A1-4336-8CC0-4B80702ABCBC}"/>
    <hyperlink ref="BB191" location="A126247310L" display="A126247310L" xr:uid="{DEFCBF9D-6803-4CC9-9D19-6257FF38D9D7}"/>
    <hyperlink ref="BB211" location="A126240182C" display="A126240182C" xr:uid="{CD8A7798-69F1-4EA0-846E-543C7FBB9912}"/>
    <hyperlink ref="BC171" location="A126232694J" display="A126232694J" xr:uid="{276F2B02-EADA-48D3-BDB8-7FF34230E42C}"/>
    <hyperlink ref="BC191" location="A126246950T" display="A126246950T" xr:uid="{974AD75E-46D7-4003-B41B-A33578F7A077}"/>
    <hyperlink ref="BC211" location="A126239822T" display="A126239822T" xr:uid="{D497D62A-0CF3-470E-AC68-43D52AA61429}"/>
    <hyperlink ref="BD171" location="A126233414W" display="A126233414W" xr:uid="{2A4B2127-F9DF-4F49-9419-EBB50F8421B5}"/>
    <hyperlink ref="BD191" location="A126247670T" display="A126247670T" xr:uid="{E2286249-8A51-4E47-BDB1-7BD6951CFAB8}"/>
    <hyperlink ref="BD211" location="A126240542W" display="A126240542W" xr:uid="{BA865D95-4C32-46B8-8F3E-35993D027FBD}"/>
    <hyperlink ref="BE171" location="A126233126C" display="A126233126C" xr:uid="{5D79A6A7-8F33-4C80-9A63-584719F159B8}"/>
    <hyperlink ref="BE191" location="A126247382X" display="A126247382X" xr:uid="{0AB30D04-4D82-4C08-9BE8-5E02C42BD7CB}"/>
    <hyperlink ref="BE211" location="A126240254C" display="A126240254C" xr:uid="{FFAFD7B9-1C98-4237-A900-81A0C2D79A56}"/>
    <hyperlink ref="AW172" location="A126232730F" display="A126232730F" xr:uid="{C87B4702-776D-42EC-9F3C-854C86880DCB}"/>
    <hyperlink ref="AW192" location="A126246986V" display="A126246986V" xr:uid="{6A398475-AA5D-4E2A-BF1B-95A1C5A83D84}"/>
    <hyperlink ref="AW212" location="A126239858V" display="A126239858V" xr:uid="{15810730-433E-4884-B1D4-D7D0099176BB}"/>
    <hyperlink ref="AX172" location="A126233162L" display="A126233162L" xr:uid="{A3CF0F00-959A-4020-B20F-CC4F645B71AC}"/>
    <hyperlink ref="AX192" location="A126247418R" display="A126247418R" xr:uid="{926ADA59-AE9A-4A24-BBCE-2653345C8486}"/>
    <hyperlink ref="AX212" location="A126240290L" display="A126240290L" xr:uid="{812F20DF-7ABB-45D8-B931-9415ABE6BBEF}"/>
    <hyperlink ref="AY172" location="A126232802F" display="A126232802F" xr:uid="{5B3FA0C1-80CE-4B9F-B3A6-6434636F26AB}"/>
    <hyperlink ref="AY192" location="A126247058W" display="A126247058W" xr:uid="{5E4AFFFA-FA4E-4C62-A7DF-0BDA189EBA9D}"/>
    <hyperlink ref="AY212" location="A126239930A" display="A126239930A" xr:uid="{E005DE39-DA99-48A5-8D90-CDFDEE4986F8}"/>
    <hyperlink ref="AZ172" location="A126233306L" display="A126233306L" xr:uid="{A7ED4BE3-1CE5-4517-BEEB-1C7F9F3A0D53}"/>
    <hyperlink ref="AZ192" location="A126247562J" display="A126247562J" xr:uid="{8175947D-1D6E-4BD1-BC43-BBEFBE99CCD4}"/>
    <hyperlink ref="AZ212" location="A126240434L" display="A126240434L" xr:uid="{A9828B23-FBD2-4D66-86FC-B47ED1478FB3}"/>
    <hyperlink ref="BA172" location="A126232874T" display="A126232874T" xr:uid="{B9C07C81-2F58-43F5-973D-F98E0C34F70B}"/>
    <hyperlink ref="BA192" location="A126247130C" display="A126247130C" xr:uid="{3CBADD4D-C52B-4AFD-A6C1-AD088EECD7A8}"/>
    <hyperlink ref="BA212" location="A126240002J" display="A126240002J" xr:uid="{3C60C163-7DC1-42BA-9B32-0283D8567D41}"/>
    <hyperlink ref="BB172" location="A126233018V" display="A126233018V" xr:uid="{98198C14-50F5-44FB-8281-3C3807F75389}"/>
    <hyperlink ref="BB192" location="A126247274R" display="A126247274R" xr:uid="{EDC7987E-8D6D-431A-A399-06159339DC99}"/>
    <hyperlink ref="BB212" location="A126240146V" display="A126240146V" xr:uid="{573A2D28-43A7-41D7-80A0-C519B968BBF7}"/>
    <hyperlink ref="BC172" location="A126232658X" display="A126232658X" xr:uid="{160AED93-192A-4EAF-AD46-CE81B7A26670}"/>
    <hyperlink ref="BC192" location="A126246914J" display="A126246914J" xr:uid="{886A65F9-8AB8-4C2F-8FB5-A02D8E118D17}"/>
    <hyperlink ref="BC212" location="A126239786V" display="A126239786V" xr:uid="{985A563B-B104-481A-9859-4C51E540F6F7}"/>
    <hyperlink ref="BD172" location="A126233378X" display="A126233378X" xr:uid="{0D210B4C-1BC9-49BB-86F4-A3B672AC1220}"/>
    <hyperlink ref="BD192" location="A126247634J" display="A126247634J" xr:uid="{C4CE9A0A-9D5A-4FAB-9527-ED638C63361B}"/>
    <hyperlink ref="BD212" location="A126240506L" display="A126240506L" xr:uid="{93FB636D-2628-4705-A07F-619D243D24F1}"/>
    <hyperlink ref="BE172" location="A126233090L" display="A126233090L" xr:uid="{78885D58-3122-40BB-A287-60BEBD26B93E}"/>
    <hyperlink ref="BE192" location="A126247346R" display="A126247346R" xr:uid="{B270A084-24EC-4184-9E4F-AFF179EFB4A8}"/>
    <hyperlink ref="BE212" location="A126240218V" display="A126240218V" xr:uid="{9E8EB0BE-AF76-4F37-9B2F-01EE7535DEF5}"/>
    <hyperlink ref="AW173" location="A126232734R" display="A126232734R" xr:uid="{C3185289-EBA1-4103-93BC-44A6ADBFCF31}"/>
    <hyperlink ref="AW193" location="A126246990K" display="A126246990K" xr:uid="{B0CC4989-6937-43C9-B100-445FFF89FEEB}"/>
    <hyperlink ref="AW213" location="A126239862K" display="A126239862K" xr:uid="{73CE22BA-96A7-4760-A335-D1C5770938F8}"/>
    <hyperlink ref="AX173" location="A126233166W" display="A126233166W" xr:uid="{C5C432F7-0ABA-40C6-B339-BAC4639C924F}"/>
    <hyperlink ref="AX193" location="A126247422F" display="A126247422F" xr:uid="{AA8E4177-01EE-4E23-9424-2459384C7217}"/>
    <hyperlink ref="AX213" location="A126240294W" display="A126240294W" xr:uid="{5329141B-DDC9-42B0-B25A-6320FAEE2308}"/>
    <hyperlink ref="AY173" location="A126232806R" display="A126232806R" xr:uid="{93FF3C10-9D45-4301-B8ED-C852EE0545AF}"/>
    <hyperlink ref="AY193" location="A126247062L" display="A126247062L" xr:uid="{25860F19-08A3-4687-AE19-81E3C62344F4}"/>
    <hyperlink ref="AY213" location="A126239934K" display="A126239934K" xr:uid="{A50D0F82-63A4-4436-8ED3-AEDEFCDFFAB2}"/>
    <hyperlink ref="AZ173" location="A126233310C" display="A126233310C" xr:uid="{1F61E3B1-535B-4406-AC4D-1352BB5DC771}"/>
    <hyperlink ref="AZ193" location="A126247566T" display="A126247566T" xr:uid="{8F5781E7-AABC-4B8B-AA75-BA473DB3E7D3}"/>
    <hyperlink ref="AZ213" location="A126240438W" display="A126240438W" xr:uid="{7FDCB228-1040-46CB-B413-934691D9F2B4}"/>
    <hyperlink ref="BA173" location="A126232878A" display="A126232878A" xr:uid="{0FD7C5C2-5037-42A9-9399-9FCB79390A0A}"/>
    <hyperlink ref="BA193" location="A126247134L" display="A126247134L" xr:uid="{29C89F2D-A6B5-4120-9DB9-DA16B4374689}"/>
    <hyperlink ref="BA213" location="A126240006T" display="A126240006T" xr:uid="{B4648CAF-5551-438B-AAF2-821A789627B5}"/>
    <hyperlink ref="BB173" location="A126233022K" display="A126233022K" xr:uid="{14802864-ABB1-4ECC-8110-05CDFDDD0DB4}"/>
    <hyperlink ref="BB193" location="A126247278X" display="A126247278X" xr:uid="{8AE66561-46B5-4D73-ABCF-1CA55E6E451B}"/>
    <hyperlink ref="BB213" location="A126240150K" display="A126240150K" xr:uid="{501DA4E9-A14A-4E8E-835B-513363C6E375}"/>
    <hyperlink ref="BC173" location="A126232662R" display="A126232662R" xr:uid="{B14FD224-BE61-49F9-936E-1CD4AB40E8A1}"/>
    <hyperlink ref="BC193" location="A126246918T" display="A126246918T" xr:uid="{C3F45C05-2945-412B-B365-F973225584EA}"/>
    <hyperlink ref="BC213" location="A126239790K" display="A126239790K" xr:uid="{424CE446-F87B-4357-BD81-CACAD7AC55BE}"/>
    <hyperlink ref="BD173" location="A126233382R" display="A126233382R" xr:uid="{212155AE-1663-4CEB-A3AE-03EED484D7D7}"/>
    <hyperlink ref="BD193" location="A126247638T" display="A126247638T" xr:uid="{7A114A48-B92A-49CB-B825-F1831BB21809}"/>
    <hyperlink ref="BD213" location="A126240510C" display="A126240510C" xr:uid="{2EC3A3DC-8C24-4926-B01E-905BBD5D8059}"/>
    <hyperlink ref="BE173" location="A126233094W" display="A126233094W" xr:uid="{33C12542-7E52-4A09-B51F-D9AEB303BF57}"/>
    <hyperlink ref="BE193" location="A126247350F" display="A126247350F" xr:uid="{9FD0097D-E608-407E-9D7B-4A2252161CAC}"/>
    <hyperlink ref="BE213" location="A126240222K" display="A126240222K" xr:uid="{1C54FA39-6478-4EC9-87F5-0C23B19D396F}"/>
    <hyperlink ref="AW174" location="A126232750R" display="A126232750R" xr:uid="{F291805E-2563-4229-809F-44DCE217FA9C}"/>
    <hyperlink ref="AW194" location="A126247006V" display="A126247006V" xr:uid="{4FB2A8A3-8945-4C5C-9AF4-362AD7B1A0D0}"/>
    <hyperlink ref="AW214" location="A126239878C" display="A126239878C" xr:uid="{519F25C2-8788-45B1-AC5E-BD371D435DF8}"/>
    <hyperlink ref="AX174" location="A126233182W" display="A126233182W" xr:uid="{BDD1EBBE-006D-4B0D-A86F-41D0A72FEAA3}"/>
    <hyperlink ref="AX194" location="A126247438X" display="A126247438X" xr:uid="{B3A8D39D-943A-481D-BE6D-5EDE8ECCE9EF}"/>
    <hyperlink ref="AX214" location="A126240310K" display="A126240310K" xr:uid="{223856F5-F816-4140-A5B4-B4922683D38E}"/>
    <hyperlink ref="AY174" location="A126232822R" display="A126232822R" xr:uid="{E795159D-9BF2-47F1-A62E-E99F1C1FD35C}"/>
    <hyperlink ref="AY194" location="A126247078F" display="A126247078F" xr:uid="{14624405-00BC-4825-B63B-28CCEB5CDC71}"/>
    <hyperlink ref="AY214" location="A126239950K" display="A126239950K" xr:uid="{D8066181-DEAA-4B18-8058-C1D8D814FE32}"/>
    <hyperlink ref="AZ174" location="A126233326W" display="A126233326W" xr:uid="{D77DC5E8-5204-4838-998C-4839BCDAB2BD}"/>
    <hyperlink ref="AZ194" location="A126247582T" display="A126247582T" xr:uid="{19360E2D-030D-4042-A3AA-77CF26417596}"/>
    <hyperlink ref="AZ214" location="A126240454W" display="A126240454W" xr:uid="{0BC67211-A23C-4CAC-AEA7-74D6D8732B4B}"/>
    <hyperlink ref="BA174" location="A126232894A" display="A126232894A" xr:uid="{1962576A-9A9F-4FD1-98C4-4B5A17A8C273}"/>
    <hyperlink ref="BA194" location="A126247150L" display="A126247150L" xr:uid="{6380DB49-0BAB-41C4-8271-FF089BDCB87E}"/>
    <hyperlink ref="BA214" location="A126240022T" display="A126240022T" xr:uid="{68F4D957-C7A0-4298-B955-31EA80ED1C79}"/>
    <hyperlink ref="BB174" location="A126233038C" display="A126233038C" xr:uid="{51932A54-95E5-48DE-9F50-9344F9A0909A}"/>
    <hyperlink ref="BB194" location="A126247294X" display="A126247294X" xr:uid="{97C07E93-309B-4BE5-B0FD-357F9339ED30}"/>
    <hyperlink ref="BB214" location="A126240166C" display="A126240166C" xr:uid="{7EA28005-993F-4E5A-8BC2-6BB29B972DC7}"/>
    <hyperlink ref="BC174" location="A126232678J" display="A126232678J" xr:uid="{6BB0A41A-337F-4703-99B4-8318521FC357}"/>
    <hyperlink ref="BC194" location="A126246934T" display="A126246934T" xr:uid="{5DF837EC-A712-437D-AF41-D1364A1FD85E}"/>
    <hyperlink ref="BC214" location="A126239806T" display="A126239806T" xr:uid="{BC09F49A-AF93-4491-908A-855A9902198A}"/>
    <hyperlink ref="BD174" location="A126233398J" display="A126233398J" xr:uid="{3BCA0F6A-CB33-484E-BCF2-D5395F493738}"/>
    <hyperlink ref="BD194" location="A126247654T" display="A126247654T" xr:uid="{7BD7E10C-6E3E-45AD-9633-A2C76A3F63B1}"/>
    <hyperlink ref="BD214" location="A126240526W" display="A126240526W" xr:uid="{B863B5B0-29E4-4B6A-9284-B4BAF9511D77}"/>
    <hyperlink ref="BE174" location="A126233110K" display="A126233110K" xr:uid="{DA075742-7BD1-4308-8A61-21A0261D4EBC}"/>
    <hyperlink ref="BE194" location="A126247366X" display="A126247366X" xr:uid="{23CD197F-9146-465C-B090-FFFD1AF7433D}"/>
    <hyperlink ref="BE214" location="A126240238C" display="A126240238C" xr:uid="{759FC57A-6261-4F8A-B3D3-4E1B0BD070EE}"/>
    <hyperlink ref="AW175" location="A126232718R" display="A126232718R" xr:uid="{2F7137EA-451F-4BDA-8ABC-EA24CAA8B124}"/>
    <hyperlink ref="AW195" location="A126246974K" display="A126246974K" xr:uid="{BCA044C7-C0DA-4801-96A0-5516EFF804E4}"/>
    <hyperlink ref="AW215" location="A126239846K" display="A126239846K" xr:uid="{832BF544-DB03-4034-9161-6D0F3E94D0BC}"/>
    <hyperlink ref="AX175" location="A126233150C" display="A126233150C" xr:uid="{01D22AB3-4110-4FCF-AED9-B2E11379D6C5}"/>
    <hyperlink ref="AX195" location="A126247406F" display="A126247406F" xr:uid="{3700E7F2-F359-4111-9EEF-CE9AD5C719E0}"/>
    <hyperlink ref="AX215" location="A126240278W" display="A126240278W" xr:uid="{5C330A01-87EA-4389-B10E-80B1AC14CEF7}"/>
    <hyperlink ref="AY175" location="A126232790J" display="A126232790J" xr:uid="{B6FFAF61-8834-437E-87E9-97E9B3B0F8D6}"/>
    <hyperlink ref="AY195" location="A126247046L" display="A126247046L" xr:uid="{87F80C16-D4A7-4410-ABE4-6BDEA03F1992}"/>
    <hyperlink ref="AY215" location="A126239918K" display="A126239918K" xr:uid="{8948B605-646E-4B36-AD08-33B91BA3CF2C}"/>
    <hyperlink ref="AZ175" location="A126233294R" display="A126233294R" xr:uid="{AFC21872-2300-4A40-BD86-F14759D58FD5}"/>
    <hyperlink ref="AZ195" location="A126247550X" display="A126247550X" xr:uid="{1F7827A5-1B96-40AA-93F9-0DC21C41A223}"/>
    <hyperlink ref="AZ215" location="A126240422C" display="A126240422C" xr:uid="{C298D087-C312-4802-A5C9-35B13DAB290F}"/>
    <hyperlink ref="BA175" location="A126232862J" display="A126232862J" xr:uid="{E8D72343-907D-4BDB-AE78-94443E2D83BF}"/>
    <hyperlink ref="BA195" location="A126247118L" display="A126247118L" xr:uid="{B1C83A5D-FB6F-4A70-A6C7-D3314A91C641}"/>
    <hyperlink ref="BA215" location="A126239990C" display="A126239990C" xr:uid="{BA1AF53E-F899-4AB3-9C38-0BBF854AF9BC}"/>
    <hyperlink ref="BB175" location="A126233006K" display="A126233006K" xr:uid="{6BC5AF4C-C0C5-4548-828F-F9DBCF828D66}"/>
    <hyperlink ref="BB195" location="A126247262F" display="A126247262F" xr:uid="{F58DB7C9-B8C4-4295-9A93-F999A62BCC28}"/>
    <hyperlink ref="BB215" location="A126240134K" display="A126240134K" xr:uid="{FB3B4968-D404-4A3A-B44D-CE5B2C7373EE}"/>
    <hyperlink ref="BC175" location="A126232646R" display="A126232646R" xr:uid="{227DBB58-938F-4BE3-9FF8-16234F8C593B}"/>
    <hyperlink ref="BC195" location="A126246902X" display="A126246902X" xr:uid="{4880CD50-A4B4-47CB-BA0E-B6FD6C34F7A4}"/>
    <hyperlink ref="BC215" location="A126239774K" display="A126239774K" xr:uid="{A2D565A4-C313-4E4E-9984-E1FD806CBF02}"/>
    <hyperlink ref="BD175" location="A126233366R" display="A126233366R" xr:uid="{0B780961-8C97-4070-8072-742E711716B2}"/>
    <hyperlink ref="BD195" location="A126247622X" display="A126247622X" xr:uid="{2852F3AC-6ABF-41F2-A6D9-CE6F062831B4}"/>
    <hyperlink ref="BD215" location="A126240494R" display="A126240494R" xr:uid="{1CDF67EB-34A5-4FFE-B16C-717BFD401C02}"/>
    <hyperlink ref="BE175" location="A126233078W" display="A126233078W" xr:uid="{C1272406-2CDF-440D-A883-071EE0B349E1}"/>
    <hyperlink ref="BE195" location="A126247334F" display="A126247334F" xr:uid="{A11712CD-528A-422F-BA8F-A0F19D59D090}"/>
    <hyperlink ref="BE215" location="A126240206K" display="A126240206K" xr:uid="{DF54BD3E-966F-4D4A-9567-04A58D48AAB3}"/>
    <hyperlink ref="AW176" location="A126232770X" display="A126232770X" xr:uid="{072D5D20-73C8-4E85-8653-AABCC1F6E06A}"/>
    <hyperlink ref="AW196" location="A126247026C" display="A126247026C" xr:uid="{25B68522-F185-4099-BDC8-168277928D2F}"/>
    <hyperlink ref="AW216" location="A126239898L" display="A126239898L" xr:uid="{8FF0C5E3-4E70-4CEF-9F0A-8F96AC8AABD2}"/>
    <hyperlink ref="AX176" location="A126233202V" display="A126233202V" xr:uid="{2EF90DA1-0775-41E4-85D6-4D43D1082874}"/>
    <hyperlink ref="AX196" location="A126247458J" display="A126247458J" xr:uid="{A123C73C-B098-41F4-A848-008DDB582474}"/>
    <hyperlink ref="AX216" location="A126240330V" display="A126240330V" xr:uid="{131C5B71-1AB0-434F-9494-EA3645233B46}"/>
    <hyperlink ref="AY176" location="A126232842X" display="A126232842X" xr:uid="{2745CCA6-342C-49A0-A2E7-BD8C87D903D4}"/>
    <hyperlink ref="AY196" location="A126247098R" display="A126247098R" xr:uid="{B4E60FF9-1A49-4C46-BAAE-FCC5845E8F6E}"/>
    <hyperlink ref="AY216" location="A126239970V" display="A126239970V" xr:uid="{87DBDF55-BC86-4ADD-94E4-F306895370B8}"/>
    <hyperlink ref="AZ176" location="A126233346F" display="A126233346F" xr:uid="{7D9A8174-CAE5-4810-9A7F-2E97F29A99C9}"/>
    <hyperlink ref="AZ196" location="A126247602R" display="A126247602R" xr:uid="{F2E07948-CD2F-4BA7-8035-7E95E20D0C1C}"/>
    <hyperlink ref="AZ216" location="A126240474F" display="A126240474F" xr:uid="{47B021B5-4C35-4AC8-B792-5B2C2646D70F}"/>
    <hyperlink ref="BA176" location="A126232914X" display="A126232914X" xr:uid="{7746183D-F17E-41D6-AB66-B7AE98E348A1}"/>
    <hyperlink ref="BA196" location="A126247170W" display="A126247170W" xr:uid="{0B376B16-D6A7-4281-BE5C-A339D18E52F5}"/>
    <hyperlink ref="BA216" location="A126240042A" display="A126240042A" xr:uid="{416F29E2-35AE-44C8-B80C-F1835C33E557}"/>
    <hyperlink ref="BB176" location="A126233058L" display="A126233058L" xr:uid="{9E13F7BA-BE23-47DC-9C90-CBFCEF4A8105}"/>
    <hyperlink ref="BB196" location="A126247314W" display="A126247314W" xr:uid="{F5B3BA9C-9F29-46AF-8C12-EFC91C61295D}"/>
    <hyperlink ref="BB216" location="A126240186L" display="A126240186L" xr:uid="{807D217A-528F-4415-911E-ED95498A3AAA}"/>
    <hyperlink ref="BC176" location="A126232698T" display="A126232698T" xr:uid="{F77AE59E-02B1-45F8-B4DF-8C9FA366FAFA}"/>
    <hyperlink ref="BC196" location="A126246954A" display="A126246954A" xr:uid="{A8CE36F7-F74E-4825-A6BF-6A0089243E0D}"/>
    <hyperlink ref="BC216" location="A126239826A" display="A126239826A" xr:uid="{2ABCB397-E853-4B04-A339-5642DC2B406B}"/>
    <hyperlink ref="BD176" location="A126233418F" display="A126233418F" xr:uid="{3281FA4C-1D0E-4A9B-8E9B-CC2D51938028}"/>
    <hyperlink ref="BD196" location="A126247674A" display="A126247674A" xr:uid="{273DB50E-0452-4B29-884A-EBB8BCAA7F44}"/>
    <hyperlink ref="BD216" location="A126240546F" display="A126240546F" xr:uid="{9E8A3598-14A4-47F2-8909-0E81DE65C082}"/>
    <hyperlink ref="BE176" location="A126233130V" display="A126233130V" xr:uid="{59B32C9A-DA58-4DF5-864E-B34D5C336CC7}"/>
    <hyperlink ref="BE196" location="A126247386J" display="A126247386J" xr:uid="{58F80BB1-0DE0-4A4E-BBA2-0382BC895DD4}"/>
    <hyperlink ref="BE216" location="A126240258L" display="A126240258L" xr:uid="{4980AEE4-2EBB-42E4-811D-4D3E5B0AD3EE}"/>
    <hyperlink ref="AW177" location="A126232754X" display="A126232754X" xr:uid="{7917C31D-E263-4185-993E-FD21818DA1B9}"/>
    <hyperlink ref="AW197" location="A126247010K" display="A126247010K" xr:uid="{26AC8F4D-DB28-4537-85D9-61BE83F8F234}"/>
    <hyperlink ref="AW217" location="A126239882V" display="A126239882V" xr:uid="{7DF51A78-BF8B-4B0E-8B08-FAFFF6C23BE6}"/>
    <hyperlink ref="AX177" location="A126233186F" display="A126233186F" xr:uid="{F0658332-33AA-4AC8-A496-9AA44E479F18}"/>
    <hyperlink ref="AX197" location="A126247442R" display="A126247442R" xr:uid="{140E2BF6-F0DB-451B-BD4D-8AC5DD745CDC}"/>
    <hyperlink ref="AX217" location="A126240314V" display="A126240314V" xr:uid="{E92D1965-B772-4256-9494-EC327BCEA874}"/>
    <hyperlink ref="AY177" location="A126232826X" display="A126232826X" xr:uid="{8E5891F1-208C-4B83-A06E-921E77304739}"/>
    <hyperlink ref="AY197" location="A126247082W" display="A126247082W" xr:uid="{C1165877-832B-4982-B9AE-4F0F474819AB}"/>
    <hyperlink ref="AY217" location="A126239954V" display="A126239954V" xr:uid="{44EA7E17-638C-463C-B57C-B074BD295711}"/>
    <hyperlink ref="AZ177" location="A126233330L" display="A126233330L" xr:uid="{CB159DB3-EB48-4D4D-8EB0-B5C5AD0035BB}"/>
    <hyperlink ref="AZ197" location="A126247586A" display="A126247586A" xr:uid="{13181573-95DB-4B79-BCE1-98B2C3975EE8}"/>
    <hyperlink ref="AZ217" location="A126240458F" display="A126240458F" xr:uid="{886EBB4B-3EE7-4A9B-8EE3-85684E0DF9BD}"/>
    <hyperlink ref="BA177" location="A126232898K" display="A126232898K" xr:uid="{8A68B5CA-FC6F-4528-93AD-C9A9419AA37E}"/>
    <hyperlink ref="BA197" location="A126247154W" display="A126247154W" xr:uid="{03997604-C5E0-46A2-9688-4C62D457F3AD}"/>
    <hyperlink ref="BA217" location="A126240026A" display="A126240026A" xr:uid="{DEDB472A-6EFF-4058-BC9F-D2C375D10097}"/>
    <hyperlink ref="BB177" location="A126233042V" display="A126233042V" xr:uid="{CE9EA660-3897-40D2-81D8-C9FC62B88B1C}"/>
    <hyperlink ref="BB197" location="A126247298J" display="A126247298J" xr:uid="{5D75CF61-7F28-4C72-B463-52CE0EBEF73B}"/>
    <hyperlink ref="BB217" location="A126240170V" display="A126240170V" xr:uid="{F92F0DC3-2FF3-4FD7-992E-B2E75C6DF2CB}"/>
    <hyperlink ref="BC177" location="A126232682X" display="A126232682X" xr:uid="{6F3B92AE-5097-4B85-8845-67D365DD97A6}"/>
    <hyperlink ref="BC197" location="A126246938A" display="A126246938A" xr:uid="{06ACFD29-013C-40CB-B331-D2F79310FA32}"/>
    <hyperlink ref="BC217" location="A126239810J" display="A126239810J" xr:uid="{BF573B18-C387-4C1D-813E-E3F270212E5E}"/>
    <hyperlink ref="BD177" location="A126233402L" display="A126233402L" xr:uid="{1CEF98F1-FB3E-4847-94AE-95348F93B7B8}"/>
    <hyperlink ref="BD197" location="A126247658A" display="A126247658A" xr:uid="{BC1E29C7-9CE1-4929-8DE2-F0E9761DF56E}"/>
    <hyperlink ref="BD217" location="A126240530L" display="A126240530L" xr:uid="{AEC6BA44-32E8-4EE3-9E77-8967EDA221C5}"/>
    <hyperlink ref="BE177" location="A126233114V" display="A126233114V" xr:uid="{C53E2DAD-2EB9-4D4B-90BE-C534C8D8B172}"/>
    <hyperlink ref="BE197" location="A126247370R" display="A126247370R" xr:uid="{9FBC44FD-3E24-4ED6-95B2-77C88DB8A927}"/>
    <hyperlink ref="BE217" location="A126240242V" display="A126240242V" xr:uid="{DDFFFE79-2C3A-4D44-BB2D-0B0A730B7108}"/>
    <hyperlink ref="AW178" location="A126232774J" display="A126232774J" xr:uid="{191AF04F-5DC4-4B23-949F-F11C7B627632}"/>
    <hyperlink ref="AW198" location="A126247030V" display="A126247030V" xr:uid="{9C0E3D4F-B0D8-4097-9A71-D312C61600C5}"/>
    <hyperlink ref="AW218" location="A126239902T" display="A126239902T" xr:uid="{E4428946-72C3-4C4C-BA13-7385830B3DDB}"/>
    <hyperlink ref="AX178" location="A126233206C" display="A126233206C" xr:uid="{F79A0A7D-7F25-4E7B-B758-20F8556B169E}"/>
    <hyperlink ref="AX198" location="A126247462X" display="A126247462X" xr:uid="{8DA624F6-29C9-4A76-A62C-C352DE15FE47}"/>
    <hyperlink ref="AX218" location="A126240334C" display="A126240334C" xr:uid="{201622B8-E636-4434-87E3-4E9FFE893FBF}"/>
    <hyperlink ref="AY178" location="A126232846J" display="A126232846J" xr:uid="{3E060DA1-5CED-4438-8055-214037BE7D79}"/>
    <hyperlink ref="AY198" location="A126247102V" display="A126247102V" xr:uid="{86F16249-D999-4A47-A746-A5407CCDEEE0}"/>
    <hyperlink ref="AY218" location="A126239974C" display="A126239974C" xr:uid="{B35EE579-81CC-4D5D-B2D8-FE404BAAF546}"/>
    <hyperlink ref="AZ178" location="A126233350W" display="A126233350W" xr:uid="{EC54DF7D-02B4-4BBA-9A1F-9D980A126322}"/>
    <hyperlink ref="AZ198" location="A126247606X" display="A126247606X" xr:uid="{E18E120F-9444-4668-8773-0BB2C075BBEB}"/>
    <hyperlink ref="AZ218" location="A126240478R" display="A126240478R" xr:uid="{D4E0C224-0DCE-4456-A4B0-1B7B63D56E66}"/>
    <hyperlink ref="BA178" location="A126232918J" display="A126232918J" xr:uid="{5F82E39E-5ADB-4801-BA71-185AC7858B36}"/>
    <hyperlink ref="BA198" location="A126247174F" display="A126247174F" xr:uid="{92B5E4AB-7D2D-4286-9AA6-04D8564E6B3F}"/>
    <hyperlink ref="BA218" location="A126240046K" display="A126240046K" xr:uid="{25F23CCC-C7A9-454E-85A8-C4BCBBB42D98}"/>
    <hyperlink ref="BB178" location="A126233062C" display="A126233062C" xr:uid="{857FB4FD-3572-465D-95EE-52E3E85737F8}"/>
    <hyperlink ref="BB198" location="A126247318F" display="A126247318F" xr:uid="{0F28E4D2-7022-4BDC-9843-AE1ABA8E8B73}"/>
    <hyperlink ref="BB218" location="A126240190C" display="A126240190C" xr:uid="{B25FB929-14D1-4ABB-97E9-A41265761590}"/>
    <hyperlink ref="BC178" location="A126232702W" display="A126232702W" xr:uid="{883CA395-E3AC-4555-ABF6-35093FC97C07}"/>
    <hyperlink ref="BC198" location="A126246958K" display="A126246958K" xr:uid="{DFBB9A56-6576-4B7A-86C4-E9D24D6D83D4}"/>
    <hyperlink ref="BC218" location="A126239830T" display="A126239830T" xr:uid="{ED3B19EC-F2B1-408D-86C0-8C23E91E62F6}"/>
    <hyperlink ref="BD178" location="A126233422W" display="A126233422W" xr:uid="{88167F84-2795-4DC9-A6BC-82A9DC86C4BB}"/>
    <hyperlink ref="BD198" location="A126247678K" display="A126247678K" xr:uid="{0D72C369-50AA-4989-8AB9-E19742FD5C0A}"/>
    <hyperlink ref="BD218" location="A126240550W" display="A126240550W" xr:uid="{D4045CC9-5050-46B2-B41B-7F2ECEF53235}"/>
    <hyperlink ref="BE178" location="A126233134C" display="A126233134C" xr:uid="{792220A4-A4F4-4905-ACE1-CE2A9E7F55C0}"/>
    <hyperlink ref="BE198" location="A126247390X" display="A126247390X" xr:uid="{F9FC0E16-2878-49A0-992F-8E230A52AE11}"/>
    <hyperlink ref="BE218" location="A126240262C" display="A126240262C" xr:uid="{2D870F65-DB62-4E05-9A32-C8F62EE90DFF}"/>
    <hyperlink ref="AW179" location="A126232722F" display="A126232722F" xr:uid="{DF8C5E29-A291-4A7D-88A2-34605CFE6080}"/>
    <hyperlink ref="AW199" location="A126246978V" display="A126246978V" xr:uid="{11BB958E-60D0-4D07-A924-C30DE63C26E0}"/>
    <hyperlink ref="AW219" location="A126239850A" display="A126239850A" xr:uid="{4619E52B-6483-4851-9A15-86279C2B5B30}"/>
    <hyperlink ref="AX179" location="A126233154L" display="A126233154L" xr:uid="{FDEA60D0-3A32-4A4F-B0C8-815025228ECF}"/>
    <hyperlink ref="AX199" location="A126247410W" display="A126247410W" xr:uid="{A5206FBA-72A7-432C-AC1F-AE9629441BA4}"/>
    <hyperlink ref="AX219" location="A126240282L" display="A126240282L" xr:uid="{34111117-7FF6-45AC-A58C-AB81EE602337}"/>
    <hyperlink ref="AY179" location="A126232794T" display="A126232794T" xr:uid="{99AB8AB9-6405-4827-B441-EBD036837830}"/>
    <hyperlink ref="AY199" location="A126247050C" display="A126247050C" xr:uid="{441F4CC5-0959-4D3C-9ACB-1D3AF8EC14CC}"/>
    <hyperlink ref="AY219" location="A126239922A" display="A126239922A" xr:uid="{D46825D0-ED2D-4BBC-8B1D-10C0442F5D04}"/>
    <hyperlink ref="AZ179" location="A126233298X" display="A126233298X" xr:uid="{AE30934B-4D5F-464F-913F-FAEAC06C5E45}"/>
    <hyperlink ref="AZ199" location="A126247554J" display="A126247554J" xr:uid="{C1AEEBF1-1921-41E3-87E8-18A03DDCC1C6}"/>
    <hyperlink ref="AZ219" location="A126240426L" display="A126240426L" xr:uid="{E87FEE72-48CD-4610-BBE4-FBA05C050C62}"/>
    <hyperlink ref="BA179" location="A126232866T" display="A126232866T" xr:uid="{07675F49-F945-48EE-B20C-00F4450A8BE6}"/>
    <hyperlink ref="BA199" location="A126247122C" display="A126247122C" xr:uid="{E1B7F571-EAE6-4CC3-A2FF-692E2FB1709C}"/>
    <hyperlink ref="BA219" location="A126239994L" display="A126239994L" xr:uid="{C041E084-FA5E-4550-9226-D671458986A5}"/>
    <hyperlink ref="BB179" location="A126233010A" display="A126233010A" xr:uid="{A4D33210-9D24-4784-832E-AFBB31E418D9}"/>
    <hyperlink ref="BB199" location="A126247266R" display="A126247266R" xr:uid="{827560B3-C443-434B-A047-4492E31ECEF3}"/>
    <hyperlink ref="BB219" location="A126240138V" display="A126240138V" xr:uid="{0552DE43-F17A-49C6-A4E0-A7D358A89830}"/>
    <hyperlink ref="BC179" location="A126232650F" display="A126232650F" xr:uid="{49384B6C-3EC5-4E1E-9505-03E465A6579E}"/>
    <hyperlink ref="BC199" location="A126246906J" display="A126246906J" xr:uid="{326D4DBB-523F-4CF2-9F1D-837BA721F968}"/>
    <hyperlink ref="BC219" location="A126239778V" display="A126239778V" xr:uid="{FFEF2490-B2C3-49A3-AF17-A9917298699F}"/>
    <hyperlink ref="BD179" location="A126233370F" display="A126233370F" xr:uid="{1B010FB4-702F-49B2-A020-D587683CBF54}"/>
    <hyperlink ref="BD199" location="A126247626J" display="A126247626J" xr:uid="{653CFEDC-CA0F-48C9-8A53-BCB90895ED01}"/>
    <hyperlink ref="BD219" location="A126240498X" display="A126240498X" xr:uid="{D39F7919-D4A9-4B5E-845C-611EF767E850}"/>
    <hyperlink ref="BE179" location="A126233082L" display="A126233082L" xr:uid="{6A37B9C2-40D8-4FD1-9CFF-48F4D3F846E5}"/>
    <hyperlink ref="BE199" location="A126247338R" display="A126247338R" xr:uid="{7783597D-554B-4D1E-B39F-AE75A23C4204}"/>
    <hyperlink ref="BE219" location="A126240210A" display="A126240210A" xr:uid="{D665943B-F03B-49DF-8E09-5B0B577740E9}"/>
    <hyperlink ref="AW180" location="A126232706F" display="A126232706F" xr:uid="{BB69C810-C691-49FC-BCDA-302E8A655D09}"/>
    <hyperlink ref="AW200" location="A126246962A" display="A126246962A" xr:uid="{72A54C73-0E06-416D-A90D-0EBFE2B87683}"/>
    <hyperlink ref="AW220" location="A126239834A" display="A126239834A" xr:uid="{D2677187-576D-419E-B6CA-6070D243DE07}"/>
    <hyperlink ref="AX180" location="A126233138L" display="A126233138L" xr:uid="{EE0611B7-4231-4078-B32B-57B9EB242C61}"/>
    <hyperlink ref="AX200" location="A126247394J" display="A126247394J" xr:uid="{88EABF43-EAF6-47B4-975D-1B94B355CD88}"/>
    <hyperlink ref="AX220" location="A126240266L" display="A126240266L" xr:uid="{A2CD9B32-98AA-43AD-B8A3-FF24B9875BAE}"/>
    <hyperlink ref="AY180" location="A126232778T" display="A126232778T" xr:uid="{E49BCEB9-6AC5-4061-83AA-7233CCCA2C38}"/>
    <hyperlink ref="AY200" location="A126247034C" display="A126247034C" xr:uid="{8FFFBC64-1713-4F80-BCD9-CC4A1BB4CC13}"/>
    <hyperlink ref="AY220" location="A126239906A" display="A126239906A" xr:uid="{73C132CF-4943-4EDA-AF4E-5AE6CBB0675D}"/>
    <hyperlink ref="AZ180" location="A126233282F" display="A126233282F" xr:uid="{D546EDB4-8814-46F3-A058-46702964BE4C}"/>
    <hyperlink ref="AZ200" location="A126247538J" display="A126247538J" xr:uid="{E4303982-10A8-44EC-A68B-4BBC09E0A111}"/>
    <hyperlink ref="AZ220" location="A126240410V" display="A126240410V" xr:uid="{9B3A8434-C028-4652-B5E7-E409F3E50F8A}"/>
    <hyperlink ref="BA180" location="A126232850X" display="A126232850X" xr:uid="{49068D85-4E7B-446A-8E3B-469C930EFAB0}"/>
    <hyperlink ref="BA200" location="A126247106C" display="A126247106C" xr:uid="{0B24BAAE-1B99-4329-9101-87FC7BCB9842}"/>
    <hyperlink ref="BA220" location="A126239978L" display="A126239978L" xr:uid="{DA7F3D1C-5161-489A-A85F-FFF3B12D5538}"/>
    <hyperlink ref="BB180" location="A126232994K" display="A126232994K" xr:uid="{8A845556-1C6D-416E-8CF7-E0C7E8363ECF}"/>
    <hyperlink ref="BB200" location="A126247250W" display="A126247250W" xr:uid="{95D6CC2E-94E9-40F1-90F1-144516E56CA6}"/>
    <hyperlink ref="BB220" location="A126240122A" display="A126240122A" xr:uid="{B9DCB946-4EDA-45F0-A3E9-1E2828E8FB6D}"/>
    <hyperlink ref="BC180" location="A126232634F" display="A126232634F" xr:uid="{77A55466-C6DD-4730-A186-D96DE0868567}"/>
    <hyperlink ref="BC200" location="A126246890A" display="A126246890A" xr:uid="{A938E6D9-84FD-48DF-AA95-E3055FE1A884}"/>
    <hyperlink ref="BC220" location="A126239762A" display="A126239762A" xr:uid="{683723EF-19C3-43CD-B3A0-1ED80E691E2B}"/>
    <hyperlink ref="BD180" location="A126233354F" display="A126233354F" xr:uid="{A2F6EB0B-CFF9-454D-A231-BAA3E203A297}"/>
    <hyperlink ref="BD200" location="A126247610R" display="A126247610R" xr:uid="{82BC19CD-72FD-4333-B9A6-A021D61CE445}"/>
    <hyperlink ref="BD220" location="A126240482F" display="A126240482F" xr:uid="{F80F96CF-DA4E-4088-9627-D8CF1DF0E9FA}"/>
    <hyperlink ref="BE180" location="A126233066L" display="A126233066L" xr:uid="{3C7FA9D6-2C86-4D5A-B80D-0AA29C63DD15}"/>
    <hyperlink ref="BE200" location="A126247322W" display="A126247322W" xr:uid="{697ADDF6-EF30-4736-801C-256AF9CFD774}"/>
    <hyperlink ref="BE220" location="A126240194L" display="A126240194L" xr:uid="{CFC95FB5-DE5C-44D0-A95A-D6EDBE4C5EAF}"/>
    <hyperlink ref="AW181" location="A126232710W" display="A126232710W" xr:uid="{3F810002-9F29-4206-9206-890159FD90A8}"/>
    <hyperlink ref="AW201" location="A126246966K" display="A126246966K" xr:uid="{EF793348-1665-481B-A03C-916FB158CEEB}"/>
    <hyperlink ref="AW221" location="A126239838K" display="A126239838K" xr:uid="{F08F0C20-FE99-4A56-B85D-01BB3231030D}"/>
    <hyperlink ref="AX181" location="A126233142C" display="A126233142C" xr:uid="{042A3C9F-9CA4-47A3-9B65-3F87227370E8}"/>
    <hyperlink ref="AX201" location="A126247398T" display="A126247398T" xr:uid="{1056E43C-482D-4F9C-973B-EFA2826C0043}"/>
    <hyperlink ref="AX221" location="A126240270C" display="A126240270C" xr:uid="{F2B0215B-4720-4516-8EC1-BB2840572743}"/>
    <hyperlink ref="AY181" location="A126232782J" display="A126232782J" xr:uid="{5C16C3BB-739D-4A49-BCC0-AF7B9738F151}"/>
    <hyperlink ref="AY201" location="A126247038L" display="A126247038L" xr:uid="{D0A0F83A-CD69-405C-8830-0CC7476A8257}"/>
    <hyperlink ref="AY221" location="A126239910T" display="A126239910T" xr:uid="{11C65192-DECD-4E5E-859A-17A8334A46BB}"/>
    <hyperlink ref="AZ181" location="A126233286R" display="A126233286R" xr:uid="{06432DC4-0320-431E-9E84-A4F9CFDF04D6}"/>
    <hyperlink ref="AZ201" location="A126247542X" display="A126247542X" xr:uid="{E62C58FF-D705-436C-8B4C-4C84D0A490CB}"/>
    <hyperlink ref="AZ221" location="A126240414C" display="A126240414C" xr:uid="{4862DD6F-13F9-4310-A241-6AFADEDD019F}"/>
    <hyperlink ref="BA181" location="A126232854J" display="A126232854J" xr:uid="{9B6AF224-BD86-4C26-BD4F-D7BEEE3A1B5D}"/>
    <hyperlink ref="BA201" location="A126247110V" display="A126247110V" xr:uid="{3789E061-8513-46FD-AF34-DFCE46EFB41A}"/>
    <hyperlink ref="BA221" location="A126239982C" display="A126239982C" xr:uid="{2E4E33E1-4F4F-47F0-B717-F7A49C815BD4}"/>
    <hyperlink ref="BB181" location="A126232998V" display="A126232998V" xr:uid="{35DCD33B-D911-4043-A7DD-DE7D0A63C46D}"/>
    <hyperlink ref="BB201" location="A126247254F" display="A126247254F" xr:uid="{86182304-10E7-4939-8B7C-86FD07E04FD4}"/>
    <hyperlink ref="BB221" location="A126240126K" display="A126240126K" xr:uid="{DF20E5C7-A576-419C-87F7-4826BD039B0F}"/>
    <hyperlink ref="BC181" location="A126232638R" display="A126232638R" xr:uid="{193425CA-2C75-4A8C-8609-AB089C227846}"/>
    <hyperlink ref="BC201" location="A126246894K" display="A126246894K" xr:uid="{476ED7EF-B514-407E-A735-58E67E99E3E0}"/>
    <hyperlink ref="BC221" location="A126239766K" display="A126239766K" xr:uid="{4215C309-C3DC-4C96-AA26-88D1075877FB}"/>
    <hyperlink ref="BD181" location="A126233358R" display="A126233358R" xr:uid="{0EC6F787-09EB-4F0C-9E02-F9962B84D711}"/>
    <hyperlink ref="BD201" location="A126247614X" display="A126247614X" xr:uid="{4DF018FD-221D-4DE2-BFFE-69025DD3FCF8}"/>
    <hyperlink ref="BD221" location="A126240486R" display="A126240486R" xr:uid="{0D44B1A9-D468-42F9-B5E0-51A793E10A9A}"/>
    <hyperlink ref="BE181" location="A126233070C" display="A126233070C" xr:uid="{65F6CEEB-68CB-4F63-9632-8FFD356005C8}"/>
    <hyperlink ref="BE201" location="A126247326F" display="A126247326F" xr:uid="{36CFE61C-2932-401A-A96D-B42EC4CB84A2}"/>
    <hyperlink ref="BE221" location="A126240198W" display="A126240198W" xr:uid="{A837AA45-EBF5-4019-8AEB-6EA59C6C64D2}"/>
    <hyperlink ref="AW182" location="A126232738X" display="A126232738X" xr:uid="{7B0EC8D5-78ED-430B-BA66-4F8DDCA64583}"/>
    <hyperlink ref="AW202" location="A126246994V" display="A126246994V" xr:uid="{0FB6279F-CCAC-4E53-9A1D-37D6F0D445E4}"/>
    <hyperlink ref="AW222" location="A126239866V" display="A126239866V" xr:uid="{0336AF8C-2F46-402C-9FF0-17997414C2CE}"/>
    <hyperlink ref="AX182" location="A126233170L" display="A126233170L" xr:uid="{1A385420-0741-4B35-AD68-5FD580AF3448}"/>
    <hyperlink ref="AX202" location="A126247426R" display="A126247426R" xr:uid="{2D69046F-9370-4951-B1F2-9DDA6C70E83C}"/>
    <hyperlink ref="AX222" location="A126240298F" display="A126240298F" xr:uid="{50BC1075-0DE0-4C8A-A43F-2759553C997B}"/>
    <hyperlink ref="AY182" location="A126232810F" display="A126232810F" xr:uid="{73D7C3AB-FB26-4B8D-9041-A767A39C2A59}"/>
    <hyperlink ref="AY202" location="A126247066W" display="A126247066W" xr:uid="{6D6A7BF4-90BE-4DE4-8B4C-C90036B55EE0}"/>
    <hyperlink ref="AY222" location="A126239938V" display="A126239938V" xr:uid="{085BA4B7-9940-48FB-9D5A-71DA53D51A42}"/>
    <hyperlink ref="AZ182" location="A126233314L" display="A126233314L" xr:uid="{4CE2A6C0-6C16-447C-898E-4A6CAE89EA95}"/>
    <hyperlink ref="AZ202" location="A126247570J" display="A126247570J" xr:uid="{9F6DBBEA-45DB-4031-A41F-FD0474100104}"/>
    <hyperlink ref="AZ222" location="A126240442L" display="A126240442L" xr:uid="{351F370A-C816-4845-B731-0BED766DABF7}"/>
    <hyperlink ref="BA182" location="A126232882T" display="A126232882T" xr:uid="{F1E3AA6B-E6C8-4810-B8AE-10D95F680052}"/>
    <hyperlink ref="BA202" location="A126247138W" display="A126247138W" xr:uid="{79DE8329-7B5C-4D13-AA49-26C5D9C0BE1C}"/>
    <hyperlink ref="BA222" location="A126240010J" display="A126240010J" xr:uid="{872773A5-F82D-444F-BD24-7A7D993C0781}"/>
    <hyperlink ref="BB182" location="A126233026V" display="A126233026V" xr:uid="{2C7A0FF5-E5C7-4526-8E30-C42AB05EA94C}"/>
    <hyperlink ref="BB202" location="A126247282R" display="A126247282R" xr:uid="{8000BD66-0164-4CE9-B77F-7CA8D8B0D6E1}"/>
    <hyperlink ref="BB222" location="A126240154V" display="A126240154V" xr:uid="{3D384622-A662-4423-A008-9F722C249610}"/>
    <hyperlink ref="BC182" location="A126232666X" display="A126232666X" xr:uid="{562A11E4-BA6A-4EC8-8861-FD955D8B097A}"/>
    <hyperlink ref="BC202" location="A126246922J" display="A126246922J" xr:uid="{A8E7540E-E91F-4E07-BA72-B5CD2A42471C}"/>
    <hyperlink ref="BC222" location="A126239794V" display="A126239794V" xr:uid="{C02ACE80-C51C-48E7-A574-CCB92215616B}"/>
    <hyperlink ref="BD182" location="A126233386X" display="A126233386X" xr:uid="{D2F907F9-E5BC-4F06-8741-4E8C5EF2936E}"/>
    <hyperlink ref="BD202" location="A126247642J" display="A126247642J" xr:uid="{8B1DF26F-E686-4E32-AF8F-52B1780D06D9}"/>
    <hyperlink ref="BD222" location="A126240514L" display="A126240514L" xr:uid="{ADD8814C-7AF5-447B-B0F5-58C0094641BF}"/>
    <hyperlink ref="BE182" location="A126233098F" display="A126233098F" xr:uid="{09B39513-AAF1-467E-81F9-C151393BEFDA}"/>
    <hyperlink ref="BE202" location="A126247354R" display="A126247354R" xr:uid="{D219A74A-4312-4BB7-BD35-FE4FE674973D}"/>
    <hyperlink ref="BE222" location="A126240226V" display="A126240226V" xr:uid="{B36F9DAD-A14C-4111-84F9-A063452CB829}"/>
    <hyperlink ref="AW183" location="A126232714F" display="A126232714F" xr:uid="{436C8DD7-FD35-452D-835B-9EAB1D121D63}"/>
    <hyperlink ref="AW203" location="A126246970A" display="A126246970A" xr:uid="{2F0B30BE-1EA1-4738-8734-A3969B82BCAC}"/>
    <hyperlink ref="AW223" location="A126239842A" display="A126239842A" xr:uid="{1C188E0D-E316-439C-A023-2684AEDA9F9C}"/>
    <hyperlink ref="AX183" location="A126233146L" display="A126233146L" xr:uid="{81BB1290-46FE-4E21-A364-D06EE6AE34E0}"/>
    <hyperlink ref="AX203" location="A126247402W" display="A126247402W" xr:uid="{DD405667-00EC-4D5A-865A-7CA4B1841BF0}"/>
    <hyperlink ref="AX223" location="A126240274L" display="A126240274L" xr:uid="{C44B5482-E8E3-4C45-AD29-EC5EF233070D}"/>
    <hyperlink ref="AY183" location="A126232786T" display="A126232786T" xr:uid="{FA17F250-0845-445C-A51A-A0F83718A64D}"/>
    <hyperlink ref="AY203" location="A126247042C" display="A126247042C" xr:uid="{646294BF-5777-4757-8273-89D5E1F91FF7}"/>
    <hyperlink ref="AY223" location="A126239914A" display="A126239914A" xr:uid="{69585259-7C32-40AE-8ED1-334B040BF3DB}"/>
    <hyperlink ref="AZ183" location="A126233290F" display="A126233290F" xr:uid="{28AC4EF2-26D0-4AC7-8DB9-CC66FC30E0A5}"/>
    <hyperlink ref="AZ203" location="A126247546J" display="A126247546J" xr:uid="{21588951-B520-4965-AA6F-34BE154D4CF3}"/>
    <hyperlink ref="AZ223" location="A126240418L" display="A126240418L" xr:uid="{154A3000-EBE0-4290-B370-434D41A0E6E2}"/>
    <hyperlink ref="BA183" location="A126232858T" display="A126232858T" xr:uid="{B6CAD8B8-05CC-44BA-837A-EEF4567D13A3}"/>
    <hyperlink ref="BA203" location="A126247114C" display="A126247114C" xr:uid="{B76E3C86-0882-4687-BB96-C8C02E8DC11A}"/>
    <hyperlink ref="BA223" location="A126239986L" display="A126239986L" xr:uid="{D0F529E2-A386-446C-AE6E-4579A296444B}"/>
    <hyperlink ref="BB183" location="A126233002A" display="A126233002A" xr:uid="{2301681C-7004-4C93-9860-A438915EA3CA}"/>
    <hyperlink ref="BB203" location="A126247258R" display="A126247258R" xr:uid="{209EF305-9BDF-43A0-9EE1-74096733340A}"/>
    <hyperlink ref="BB223" location="A126240130A" display="A126240130A" xr:uid="{50C82CA5-9D0A-4C30-BCFD-FAB8B4DFF74A}"/>
    <hyperlink ref="BC183" location="A126232642F" display="A126232642F" xr:uid="{1E3EA35B-EB9C-45AE-A36A-1AB2AC41EBDE}"/>
    <hyperlink ref="BC203" location="A126246898V" display="A126246898V" xr:uid="{588D4654-C7DC-4380-8D16-35554EB1B2DD}"/>
    <hyperlink ref="BC223" location="A126239770A" display="A126239770A" xr:uid="{F1BF0915-9F02-48D4-AFB7-E21FAA526311}"/>
    <hyperlink ref="BD183" location="A126233362F" display="A126233362F" xr:uid="{7D1AA6C2-5B1E-4962-B094-E75CF9290CBF}"/>
    <hyperlink ref="BD203" location="A126247618J" display="A126247618J" xr:uid="{81D63B23-4487-4059-9B45-8142651ADED5}"/>
    <hyperlink ref="BD223" location="A126240490F" display="A126240490F" xr:uid="{F8A236CB-137D-48D8-90C7-C5C0BABC0CF4}"/>
    <hyperlink ref="BE183" location="A126233074L" display="A126233074L" xr:uid="{E42D28AF-93A8-4286-A97A-E1D223F49916}"/>
    <hyperlink ref="BE203" location="A126247330W" display="A126247330W" xr:uid="{4749D5D0-090A-4389-8386-B4DE5C52DED3}"/>
    <hyperlink ref="BE223" location="A126240202A" display="A126240202A" xr:uid="{BAD8BBCD-708B-4174-BE5C-DEA9E3B1D3FF}"/>
    <hyperlink ref="AW184" location="A126232742R" display="A126232742R" xr:uid="{BBF664A8-0F58-43D1-A772-FD0CA5F557D6}"/>
    <hyperlink ref="AW204" location="A126246998C" display="A126246998C" xr:uid="{40E0D652-2C4D-4713-B32B-2871054B6B24}"/>
    <hyperlink ref="AW224" location="A126239870K" display="A126239870K" xr:uid="{8B653B96-9EFD-44B8-AC9A-3B51989BC038}"/>
    <hyperlink ref="AX184" location="A126233174W" display="A126233174W" xr:uid="{B27EAEA1-36D2-462D-937D-4DC0BF3FBEFD}"/>
    <hyperlink ref="AX204" location="A126247430F" display="A126247430F" xr:uid="{DB4CCE72-C387-43F9-AE11-13BCC05C1E81}"/>
    <hyperlink ref="AX224" location="A126240302K" display="A126240302K" xr:uid="{9B391AE7-EA4A-466E-B837-5A036434995E}"/>
    <hyperlink ref="AY184" location="A126232814R" display="A126232814R" xr:uid="{FE62FF18-F42A-4CD2-9E07-DE065F46B29B}"/>
    <hyperlink ref="AY204" location="A126247070L" display="A126247070L" xr:uid="{22802DBC-B02F-4E6D-8678-FE2F22B9D563}"/>
    <hyperlink ref="AY224" location="A126239942K" display="A126239942K" xr:uid="{3E2FB27D-066F-4729-A22D-45548B9E4045}"/>
    <hyperlink ref="AZ184" location="A126233318W" display="A126233318W" xr:uid="{459B2646-EC39-40B6-9654-E10EFB141BCE}"/>
    <hyperlink ref="AZ204" location="A126247574T" display="A126247574T" xr:uid="{E129FA0C-399A-4337-8256-0835E707D75A}"/>
    <hyperlink ref="AZ224" location="A126240446W" display="A126240446W" xr:uid="{7E91A29F-9BAF-42CD-A95E-6F195D9C2394}"/>
    <hyperlink ref="BA184" location="A126232886A" display="A126232886A" xr:uid="{227BAD8B-35D3-4961-ACBB-C752BAD526C6}"/>
    <hyperlink ref="BA204" location="A126247142L" display="A126247142L" xr:uid="{35A4B794-5B38-4259-89C9-CD4412F4624F}"/>
    <hyperlink ref="BA224" location="A126240014T" display="A126240014T" xr:uid="{218A4DB4-B94E-4896-BE03-25A69952F146}"/>
    <hyperlink ref="BB184" location="A126233030K" display="A126233030K" xr:uid="{B09A2BBD-23AB-43C3-8CAF-BE7784443451}"/>
    <hyperlink ref="BB204" location="A126247286X" display="A126247286X" xr:uid="{18CBB2D1-4913-4623-B104-220DE32B2E2F}"/>
    <hyperlink ref="BB224" location="A126240158C" display="A126240158C" xr:uid="{B1322167-987A-40B1-AC15-DCCA87796196}"/>
    <hyperlink ref="BC184" location="A126232670R" display="A126232670R" xr:uid="{52DBF0CA-CF8E-4297-9973-77C7485B82CF}"/>
    <hyperlink ref="BC204" location="A126246926T" display="A126246926T" xr:uid="{B18E3A78-6400-459F-8C20-CD4FD6E44F9C}"/>
    <hyperlink ref="BC224" location="A126239798C" display="A126239798C" xr:uid="{B93C95F0-FE0E-4930-A022-0C42B5B93EA9}"/>
    <hyperlink ref="BD184" location="A126233390R" display="A126233390R" xr:uid="{4CD1EFDD-4890-4C12-AAE0-73241E0C7354}"/>
    <hyperlink ref="BD204" location="A126247646T" display="A126247646T" xr:uid="{07C4D0FF-8B7D-4F85-92F3-C74C83046FF9}"/>
    <hyperlink ref="BD224" location="A126240518W" display="A126240518W" xr:uid="{4EBE42E8-995E-4ACA-B464-6A509ADAAE9D}"/>
    <hyperlink ref="BE184" location="A126233102K" display="A126233102K" xr:uid="{567DA9DE-22ED-409E-9288-730008538FDF}"/>
    <hyperlink ref="BE204" location="A126247358X" display="A126247358X" xr:uid="{54547063-FC0F-428C-8884-8BD2D09BCC7E}"/>
    <hyperlink ref="BE224" location="A126240230K" display="A126240230K" xr:uid="{581D2C15-5C21-498E-A173-7E0679ACC5DD}"/>
    <hyperlink ref="BF185" location="A126233538X" display="A126233538X" xr:uid="{F54D80ED-8C30-436C-9120-A11A77D9C4C2}"/>
    <hyperlink ref="BF205" location="A126247794V" display="A126247794V" xr:uid="{E53257D3-DB4B-4B8C-A668-65987CFFF745}"/>
    <hyperlink ref="BF225" location="A126240666X" display="A126240666X" xr:uid="{42C7E34D-F015-40B2-AD13-71D01DEA3A38}"/>
    <hyperlink ref="BG185" location="A126233970K" display="A126233970K" xr:uid="{61396A10-E285-449D-98D8-C694A58DE35E}"/>
    <hyperlink ref="BG205" location="A126248226R" display="A126248226R" xr:uid="{D667D031-239D-41D5-8CB6-13CF9F9C1D8D}"/>
    <hyperlink ref="BG225" location="A126241098F" display="A126241098F" xr:uid="{2D73E1DB-2A25-44A8-BF0D-103562405981}"/>
    <hyperlink ref="BH185" location="A126233610F" display="A126233610F" xr:uid="{76473DE2-E658-46B9-8846-32C4BFFD007C}"/>
    <hyperlink ref="BH205" location="A126247866V" display="A126247866V" xr:uid="{AD2AA024-DB6B-46A0-8226-94DCCA7243A3}"/>
    <hyperlink ref="BH225" location="A126240738X" display="A126240738X" xr:uid="{89D1A876-B61D-40DC-A575-7144415B9703}"/>
    <hyperlink ref="BI185" location="A126234114L" display="A126234114L" xr:uid="{B8BC03D8-9FC7-459D-99C0-EEABE473993E}"/>
    <hyperlink ref="BI205" location="A126248370J" display="A126248370J" xr:uid="{4F13D4BE-BA90-4D64-80E7-06DED22FC834}"/>
    <hyperlink ref="BI225" location="A126241242L" display="A126241242L" xr:uid="{EC115CD1-2E32-41AE-8DFE-A43BA580C7DA}"/>
    <hyperlink ref="BJ185" location="A126233682T" display="A126233682T" xr:uid="{63420E8E-B6A0-4412-A8BF-CDBF4BBDF45F}"/>
    <hyperlink ref="BJ205" location="A126247938V" display="A126247938V" xr:uid="{2F8B23C3-A670-45BA-BAC4-017AF54DFE9B}"/>
    <hyperlink ref="BJ225" location="A126240810F" display="A126240810F" xr:uid="{A98CE7B8-2910-46AA-B659-748D57186BF8}"/>
    <hyperlink ref="BK185" location="A126233826T" display="A126233826T" xr:uid="{61A745DC-2277-4DAF-AA2A-7BC03017A659}"/>
    <hyperlink ref="BK205" location="A126248082R" display="A126248082R" xr:uid="{12AABC09-470C-45A8-90B8-97EA9F7E89E9}"/>
    <hyperlink ref="BK225" location="A126240954T" display="A126240954T" xr:uid="{93C0D6CC-3E4E-4734-B391-1FFFD48F31EE}"/>
    <hyperlink ref="BL185" location="A126233466X" display="A126233466X" xr:uid="{7E944419-AB73-424F-AE51-039251164E1C}"/>
    <hyperlink ref="BL205" location="A126247722J" display="A126247722J" xr:uid="{1D4BAC6A-C3F5-4541-959C-0AD11EF7EC61}"/>
    <hyperlink ref="BL225" location="A126240594X" display="A126240594X" xr:uid="{3F2E81F8-153D-4488-92A7-96DEBDA645AE}"/>
    <hyperlink ref="BM185" location="A126234186X" display="A126234186X" xr:uid="{0BADF9C4-9CF2-4991-8C0F-800F4D84E7D2}"/>
    <hyperlink ref="BM205" location="A126248442J" display="A126248442J" xr:uid="{966F33C6-C1E3-4D8D-91B3-6759AB09EA93}"/>
    <hyperlink ref="BM225" location="A126241314L" display="A126241314L" xr:uid="{AE817BCC-8ACE-4AA8-96E5-346C68E13F8D}"/>
    <hyperlink ref="BN185" location="A126233898C" display="A126233898C" xr:uid="{1269AA34-ECE1-470F-8B1A-9819BB972CFF}"/>
    <hyperlink ref="BN205" location="A126248154R" display="A126248154R" xr:uid="{84C9C692-C01B-4099-8F10-3A9E364221FD}"/>
    <hyperlink ref="BN225" location="A126241026V" display="A126241026V" xr:uid="{89DA9426-2170-4BB5-B6E3-08F9FC221FD3}"/>
    <hyperlink ref="BF168" location="A126233550R" display="A126233550R" xr:uid="{0DF72D78-05AA-43AD-8986-84E823A28B0B}"/>
    <hyperlink ref="BF188" location="A126247806T" display="A126247806T" xr:uid="{F5CA7F65-A4AF-44B0-B994-9364831AB7CD}"/>
    <hyperlink ref="BF208" location="A126240678J" display="A126240678J" xr:uid="{A76B8620-0722-4CAB-8BA4-674488CC35D5}"/>
    <hyperlink ref="BG168" location="A126233982V" display="A126233982V" xr:uid="{9D4A3E9A-EADC-4255-AC69-A039AC5684DE}"/>
    <hyperlink ref="BG188" location="A126248238X" display="A126248238X" xr:uid="{4C82EECA-E75F-48D5-92E4-9C73AD972330}"/>
    <hyperlink ref="BG208" location="A126241110K" display="A126241110K" xr:uid="{08D0368C-7F1C-4864-9EE6-C763B29ECB47}"/>
    <hyperlink ref="BH168" location="A126233622R" display="A126233622R" xr:uid="{34DCA416-CC25-446C-B9EB-78A6D7BDF701}"/>
    <hyperlink ref="BH188" location="A126247878C" display="A126247878C" xr:uid="{46685323-9034-4217-A4BD-9DD94BB3A2D8}"/>
    <hyperlink ref="BH208" location="A126240750R" display="A126240750R" xr:uid="{DCD7CA2A-9F98-4910-850E-66A52C23744F}"/>
    <hyperlink ref="BI168" location="A126234126W" display="A126234126W" xr:uid="{DF42D58A-22E0-465F-9112-5527D1EE1AD4}"/>
    <hyperlink ref="BI188" location="A126248382T" display="A126248382T" xr:uid="{1B225869-7474-4BC3-8532-B1C5E2E00CCF}"/>
    <hyperlink ref="BI208" location="A126241254W" display="A126241254W" xr:uid="{29E01CC4-B729-45F5-93FA-82F92ADAFD77}"/>
    <hyperlink ref="BJ168" location="A126233694A" display="A126233694A" xr:uid="{F07714EC-5569-470C-B6B4-5A82AB4D19C9}"/>
    <hyperlink ref="BJ188" location="A126247950K" display="A126247950K" xr:uid="{F8A5A725-94CC-45F8-80FC-4046900D66FD}"/>
    <hyperlink ref="BJ208" location="A126240822R" display="A126240822R" xr:uid="{5A32FB68-6D6B-4E37-957F-C09AAB7F6458}"/>
    <hyperlink ref="BK168" location="A126233838A" display="A126233838A" xr:uid="{933C4DBE-157A-49E4-8325-522375AF8ECB}"/>
    <hyperlink ref="BK188" location="A126248094X" display="A126248094X" xr:uid="{F2B27F75-45C7-4830-B821-1830F64AD661}"/>
    <hyperlink ref="BK208" location="A126240966A" display="A126240966A" xr:uid="{EE4FBB72-FBED-41C8-ADD9-53E640E031F8}"/>
    <hyperlink ref="BL168" location="A126233478J" display="A126233478J" xr:uid="{0473DE4C-81E1-4099-89A7-4A94E7EC8850}"/>
    <hyperlink ref="BL188" location="A126247734T" display="A126247734T" xr:uid="{A73547D5-E8E6-4F02-9A6E-C39FD35BC14E}"/>
    <hyperlink ref="BL208" location="A126240606W" display="A126240606W" xr:uid="{7D5561C2-E646-4E18-AF82-542D8AE58CBC}"/>
    <hyperlink ref="BM168" location="A126234198J" display="A126234198J" xr:uid="{CB24C6BA-C51C-4565-971B-283889C3728B}"/>
    <hyperlink ref="BM188" location="A126248454T" display="A126248454T" xr:uid="{ED6163D9-EC7F-41A1-AE34-85DC8619730F}"/>
    <hyperlink ref="BM208" location="A126241326W" display="A126241326W" xr:uid="{B40737E1-17DF-4753-B843-251E1C5F3592}"/>
    <hyperlink ref="BN168" location="A126233910J" display="A126233910J" xr:uid="{99DA0F12-732C-485B-8454-4336824CD1C0}"/>
    <hyperlink ref="BN188" location="A126248166X" display="A126248166X" xr:uid="{35C1D7FB-8C5A-4D71-BA52-E7C650C8E79B}"/>
    <hyperlink ref="BN208" location="A126241038C" display="A126241038C" xr:uid="{A418803C-6012-475F-95F5-6ECB24F1821D}"/>
    <hyperlink ref="BF169" location="A126233518R" display="A126233518R" xr:uid="{D42D6055-D074-416F-9022-9795385DF842}"/>
    <hyperlink ref="BF189" location="A126247774K" display="A126247774K" xr:uid="{A80C6A00-FFD7-4763-8712-5FE9D9E5DD45}"/>
    <hyperlink ref="BF209" location="A126240646R" display="A126240646R" xr:uid="{2C8A3762-62D1-454A-8E4A-7E8B7DA058E0}"/>
    <hyperlink ref="BG169" location="A126233950A" display="A126233950A" xr:uid="{67872611-80EB-4E65-A3E6-A54F54249DDB}"/>
    <hyperlink ref="BG189" location="A126248206F" display="A126248206F" xr:uid="{AD7D8DC9-4B8C-44A3-A24B-BABA03FBBC6A}"/>
    <hyperlink ref="BG209" location="A126241078W" display="A126241078W" xr:uid="{A68C6D29-9D4D-4220-A352-54FB61FB75FA}"/>
    <hyperlink ref="BH169" location="A126233590J" display="A126233590J" xr:uid="{4A96BD9E-4610-47F9-8125-148468057B2C}"/>
    <hyperlink ref="BH189" location="A126247846K" display="A126247846K" xr:uid="{E5B4D361-4E7B-43C8-AD6C-02A3132378D8}"/>
    <hyperlink ref="BH209" location="A126240718R" display="A126240718R" xr:uid="{EB334548-83F4-4698-AC65-2138D5CF7DDA}"/>
    <hyperlink ref="BI169" location="A126234094R" display="A126234094R" xr:uid="{1EE516E3-BBB1-4B96-A1A4-ECDEABD96EDF}"/>
    <hyperlink ref="BI189" location="A126248350X" display="A126248350X" xr:uid="{3425A717-1017-46C4-9B61-027188AA4F64}"/>
    <hyperlink ref="BI209" location="A126241222C" display="A126241222C" xr:uid="{BF26DF39-EE74-4A30-A148-4CDE0BAFE022}"/>
    <hyperlink ref="BJ169" location="A126233662J" display="A126233662J" xr:uid="{1460863A-D457-4BE7-BD78-28E50EA7864E}"/>
    <hyperlink ref="BJ189" location="A126247918K" display="A126247918K" xr:uid="{A5E310FF-E2C5-4521-9AFC-C705F1FEF6ED}"/>
    <hyperlink ref="BJ209" location="A126240790J" display="A126240790J" xr:uid="{D02877B3-2966-403A-A8A7-F072687849E7}"/>
    <hyperlink ref="BK169" location="A126233806J" display="A126233806J" xr:uid="{E7D2463A-F368-4086-9F34-4E822FFAFF70}"/>
    <hyperlink ref="BK189" location="A126248062F" display="A126248062F" xr:uid="{A582CB37-DB4E-4EBD-A245-5D3BE55D96A1}"/>
    <hyperlink ref="BK209" location="A126240934J" display="A126240934J" xr:uid="{E1FC0DE7-789D-47FD-B1A2-21F04DDBAC4C}"/>
    <hyperlink ref="BL169" location="A126233446R" display="A126233446R" xr:uid="{5D4E89A6-8ADB-42C9-ADBA-907808C1CEF6}"/>
    <hyperlink ref="BL189" location="A126247702X" display="A126247702X" xr:uid="{74133904-F187-4067-B5E1-D74F36F0DFA4}"/>
    <hyperlink ref="BL209" location="A126240574R" display="A126240574R" xr:uid="{5CFE34F1-7366-4E5B-9DD2-3433ED40D258}"/>
    <hyperlink ref="BM169" location="A126234166R" display="A126234166R" xr:uid="{8D8C209A-E6AF-4B75-BF17-D44B03E5AD75}"/>
    <hyperlink ref="BM189" location="A126248422X" display="A126248422X" xr:uid="{C7F62F55-40CB-4EDE-A295-7D7D946098C0}"/>
    <hyperlink ref="BM209" location="A126241294R" display="A126241294R" xr:uid="{CF71FF37-C2A5-4C44-AFAB-88AF9D5CFB95}"/>
    <hyperlink ref="BN169" location="A126233878V" display="A126233878V" xr:uid="{580BA1BC-1522-4274-8720-31F46D5F82DE}"/>
    <hyperlink ref="BN189" location="A126248134F" display="A126248134F" xr:uid="{50C1156F-6672-4B00-8F8A-11F5F4F1193E}"/>
    <hyperlink ref="BN209" location="A126241006K" display="A126241006K" xr:uid="{63F75296-AA69-4F87-BDC5-9FFE94E50DD5}"/>
    <hyperlink ref="BF170" location="A126233554X" display="A126233554X" xr:uid="{FA00EF5F-513B-4D08-A396-713DA768F4AE}"/>
    <hyperlink ref="BF190" location="A126247810J" display="A126247810J" xr:uid="{78DF6E62-948D-456B-B354-D12A3EE97368}"/>
    <hyperlink ref="BF210" location="A126240682X" display="A126240682X" xr:uid="{9F2FD9F6-70E0-440B-B46A-E243A6ADBD61}"/>
    <hyperlink ref="BG170" location="A126233986C" display="A126233986C" xr:uid="{91F3974A-9D68-4CC5-985D-CA1EC1A288A1}"/>
    <hyperlink ref="BG190" location="A126248242R" display="A126248242R" xr:uid="{A24CFBC0-4F9E-4F29-BCB8-6AA2BC38CF5D}"/>
    <hyperlink ref="BG210" location="A126241114V" display="A126241114V" xr:uid="{BF10A65D-DA49-44E4-A93E-051F41935F09}"/>
    <hyperlink ref="BH170" location="A126233626X" display="A126233626X" xr:uid="{57ACE461-EE9B-4035-9882-A31A2A4056D8}"/>
    <hyperlink ref="BH190" location="A126247882V" display="A126247882V" xr:uid="{32ABCF37-147D-4BED-A700-9A60D6AA5B4F}"/>
    <hyperlink ref="BH210" location="A126240754X" display="A126240754X" xr:uid="{B87A4D6C-F34F-453B-99FF-1A8FCB434D23}"/>
    <hyperlink ref="BI170" location="A126234130L" display="A126234130L" xr:uid="{90DAD5FF-B1EA-4B90-AFE6-DFC63B00C9A6}"/>
    <hyperlink ref="BI190" location="A126248386A" display="A126248386A" xr:uid="{E6283E70-70C6-4206-BE2C-9D5D9178B9F5}"/>
    <hyperlink ref="BI210" location="A126241258F" display="A126241258F" xr:uid="{2DBA5458-D2AB-442A-AEFB-705C08F2EFE8}"/>
    <hyperlink ref="BJ170" location="A126233698K" display="A126233698K" xr:uid="{93C37790-CCB4-468A-B08A-7C60CFB38EBA}"/>
    <hyperlink ref="BJ190" location="A126247954V" display="A126247954V" xr:uid="{936EEB85-0111-4853-A926-2E30BDD99297}"/>
    <hyperlink ref="BJ210" location="A126240826X" display="A126240826X" xr:uid="{9006AE0D-D9E5-4D2C-81C1-F58D0BF3715F}"/>
    <hyperlink ref="BK170" location="A126233842T" display="A126233842T" xr:uid="{80FCDE77-7F3B-42AD-A8D1-F31DE74B6EDC}"/>
    <hyperlink ref="BK190" location="A126248098J" display="A126248098J" xr:uid="{29B02908-0C9C-4961-9821-866D14ACA4F9}"/>
    <hyperlink ref="BK210" location="A126240970T" display="A126240970T" xr:uid="{F667F935-5668-49FD-8F9A-0F353DEC5D7A}"/>
    <hyperlink ref="BL170" location="A126233482X" display="A126233482X" xr:uid="{3252A395-4DB2-4502-B884-51C9E004DCEA}"/>
    <hyperlink ref="BL190" location="A126247738A" display="A126247738A" xr:uid="{DFD0C450-9864-43A2-BC19-714D61B00359}"/>
    <hyperlink ref="BL210" location="A126240610L" display="A126240610L" xr:uid="{57DEE2E1-7224-4EB6-B688-8D5CCE919381}"/>
    <hyperlink ref="BM170" location="A126234202L" display="A126234202L" xr:uid="{C212647E-2644-4C74-8AF2-ACEA68F0DE69}"/>
    <hyperlink ref="BM190" location="A126248458A" display="A126248458A" xr:uid="{F823D421-3865-44ED-B7BC-078F553FE2DF}"/>
    <hyperlink ref="BM210" location="A126241330L" display="A126241330L" xr:uid="{92B9A2C4-A268-486B-88D8-775643E85947}"/>
    <hyperlink ref="BN170" location="A126233914T" display="A126233914T" xr:uid="{459DAB35-D638-4AC5-A9D5-F7C078AE9182}"/>
    <hyperlink ref="BN190" location="A126248170R" display="A126248170R" xr:uid="{DCD89E24-992F-4F1B-82E3-ED408D1C7127}"/>
    <hyperlink ref="BN210" location="A126241042V" display="A126241042V" xr:uid="{0685C284-033A-4988-9375-7C0A3870CDB7}"/>
    <hyperlink ref="BF171" location="A126233558J" display="A126233558J" xr:uid="{C1582919-3FB7-4F61-AD55-2A889EC38CBE}"/>
    <hyperlink ref="BF191" location="A126247814T" display="A126247814T" xr:uid="{28EB9D75-52C5-4704-A050-5ABBD6268F81}"/>
    <hyperlink ref="BF211" location="A126240686J" display="A126240686J" xr:uid="{3E45132E-4372-483A-B3C1-81D511F6C18B}"/>
    <hyperlink ref="BG171" location="A126233990V" display="A126233990V" xr:uid="{60DC67A7-BD49-4BA8-83BD-D96B4BFEFB2D}"/>
    <hyperlink ref="BG191" location="A126248246X" display="A126248246X" xr:uid="{20D1D84E-2971-4B9A-AFCB-CBA681B618DD}"/>
    <hyperlink ref="BG211" location="A126241118C" display="A126241118C" xr:uid="{8B1B68D0-47E3-4D1C-AD29-1B136C3A760A}"/>
    <hyperlink ref="BH171" location="A126233630R" display="A126233630R" xr:uid="{3761150B-3536-47F9-8137-F27F43A81594}"/>
    <hyperlink ref="BH191" location="A126247886C" display="A126247886C" xr:uid="{7D6853B1-0CDC-46AE-9369-5B99A097E80C}"/>
    <hyperlink ref="BH211" location="A126240758J" display="A126240758J" xr:uid="{F8AFF655-A003-415A-ABBE-31439BB8434F}"/>
    <hyperlink ref="BI171" location="A126234134W" display="A126234134W" xr:uid="{7EB9A171-9444-4D60-9643-40E3D245CF0E}"/>
    <hyperlink ref="BI191" location="A126248390T" display="A126248390T" xr:uid="{F0206801-46E6-4AEB-A4EA-BF86B44E97A8}"/>
    <hyperlink ref="BI211" location="A126241262W" display="A126241262W" xr:uid="{D952BF3D-53CF-4671-AFF1-F11118C8F833}"/>
    <hyperlink ref="BJ171" location="A126233702R" display="A126233702R" xr:uid="{92F12BE6-9C41-4D37-A167-557EE479EE4A}"/>
    <hyperlink ref="BJ191" location="A126247958C" display="A126247958C" xr:uid="{FB6362DF-F6C4-4EA8-B6E5-BF349F1F6FC0}"/>
    <hyperlink ref="BJ211" location="A126240830R" display="A126240830R" xr:uid="{D4C1F950-22EC-436A-B71A-2369715F9293}"/>
    <hyperlink ref="BK171" location="A126233846A" display="A126233846A" xr:uid="{BA3C72AE-390E-4F89-A0D8-88F0AFFE57EA}"/>
    <hyperlink ref="BK191" location="A126248102L" display="A126248102L" xr:uid="{6BD70CB4-64E4-4C28-8B5D-A7EE3E9FBE19}"/>
    <hyperlink ref="BK211" location="A126240974A" display="A126240974A" xr:uid="{E2DF2618-ADD8-4AC2-9526-D5E94B200C6A}"/>
    <hyperlink ref="BL171" location="A126233486J" display="A126233486J" xr:uid="{F8FA9892-6E3D-4B35-933C-16B5E6E85633}"/>
    <hyperlink ref="BL191" location="A126247742T" display="A126247742T" xr:uid="{0490CB85-8218-46CF-B364-5DE703895B78}"/>
    <hyperlink ref="BL211" location="A126240614W" display="A126240614W" xr:uid="{FD3DC09E-7CD2-421B-958F-D3D1D76207E6}"/>
    <hyperlink ref="BM171" location="A126234206W" display="A126234206W" xr:uid="{238FA5B9-6D0E-4198-8497-56793BA5F1E9}"/>
    <hyperlink ref="BM191" location="A126248462T" display="A126248462T" xr:uid="{7CB186D4-A851-43B5-AF28-49DEB4BE57B1}"/>
    <hyperlink ref="BM211" location="A126241334W" display="A126241334W" xr:uid="{D8BA2DED-1BB0-434D-A513-DC9B999E8784}"/>
    <hyperlink ref="BN171" location="A126233918A" display="A126233918A" xr:uid="{E507F830-7574-4E58-9998-37005C1B3F37}"/>
    <hyperlink ref="BN191" location="A126248174X" display="A126248174X" xr:uid="{DE743147-2BD6-404D-AD74-FA8794CD0BDC}"/>
    <hyperlink ref="BN211" location="A126241046C" display="A126241046C" xr:uid="{389D8B7D-B1F4-42FC-9F96-D1C64898FAEA}"/>
    <hyperlink ref="BF172" location="A126233522F" display="A126233522F" xr:uid="{87B80FCB-7E83-42FC-9C15-B22FBA381E65}"/>
    <hyperlink ref="BF192" location="A126247778V" display="A126247778V" xr:uid="{B853B0E1-94FE-4706-BF6B-3836C369ED54}"/>
    <hyperlink ref="BF212" location="A126240650F" display="A126240650F" xr:uid="{98789CB4-C3C0-4099-95B4-986EB1733D9F}"/>
    <hyperlink ref="BG172" location="A126233954K" display="A126233954K" xr:uid="{102F8A42-A005-43C9-9686-67881543D3D8}"/>
    <hyperlink ref="BG192" location="A126248210W" display="A126248210W" xr:uid="{6F45272B-641D-4842-ABA4-6C161B8D67D3}"/>
    <hyperlink ref="BG212" location="A126241082L" display="A126241082L" xr:uid="{739871F0-AAC9-469C-95AC-3ACA75E2E1C1}"/>
    <hyperlink ref="BH172" location="A126233594T" display="A126233594T" xr:uid="{92F96812-0557-47EF-862D-5B495647A8AA}"/>
    <hyperlink ref="BH192" location="A126247850A" display="A126247850A" xr:uid="{BDFD60F1-90F0-4A5E-A06D-2E185CEC4787}"/>
    <hyperlink ref="BH212" location="A126240722F" display="A126240722F" xr:uid="{885EF588-0D6D-4AE6-AB50-C3448F561EF0}"/>
    <hyperlink ref="BI172" location="A126234098X" display="A126234098X" xr:uid="{6E03AF29-A6A2-427D-AB94-5D8236F4DA98}"/>
    <hyperlink ref="BI192" location="A126248354J" display="A126248354J" xr:uid="{AF0F8E6D-9230-43DC-AB82-3CDC84D218DE}"/>
    <hyperlink ref="BI212" location="A126241226L" display="A126241226L" xr:uid="{4CC974E0-3C2C-4BBD-A299-C833F0B2C7C2}"/>
    <hyperlink ref="BJ172" location="A126233666T" display="A126233666T" xr:uid="{8DF926AC-7DD0-4B63-B20B-9DA729E8183D}"/>
    <hyperlink ref="BJ192" location="A126247922A" display="A126247922A" xr:uid="{A8604FD5-EE37-4589-AD30-0C55EA0B7E50}"/>
    <hyperlink ref="BJ212" location="A126240794T" display="A126240794T" xr:uid="{626220AB-E4AE-4063-9CB7-65459C0B018E}"/>
    <hyperlink ref="BK172" location="A126233810X" display="A126233810X" xr:uid="{052295D8-28C6-4A7B-B121-8E2A2A402E86}"/>
    <hyperlink ref="BK192" location="A126248066R" display="A126248066R" xr:uid="{86246CD4-E7B9-47A9-9617-5CE8D166F44E}"/>
    <hyperlink ref="BK212" location="A126240938T" display="A126240938T" xr:uid="{838CC3D5-E4AF-4CD4-8866-42F8D5770B66}"/>
    <hyperlink ref="BL172" location="A126233450F" display="A126233450F" xr:uid="{55287C51-2E0D-4F01-84FB-928B09F3D859}"/>
    <hyperlink ref="BL192" location="A126247706J" display="A126247706J" xr:uid="{8BFC0219-DC1A-45C6-9F7F-9708E354B215}"/>
    <hyperlink ref="BL212" location="A126240578X" display="A126240578X" xr:uid="{BE00AA46-973E-4764-AA63-CAEB86BB5E3A}"/>
    <hyperlink ref="BM172" location="A126234170F" display="A126234170F" xr:uid="{4C046C42-3BAC-4B59-87B0-935A8C342C5B}"/>
    <hyperlink ref="BM192" location="A126248426J" display="A126248426J" xr:uid="{0327EF08-906B-4F62-A60A-A87AF44D0952}"/>
    <hyperlink ref="BM212" location="A126241298X" display="A126241298X" xr:uid="{19B89E4B-9B89-4CFB-BEBD-6AC07A795F81}"/>
    <hyperlink ref="BN172" location="A126233882K" display="A126233882K" xr:uid="{35D40057-5A02-4E6C-8562-074585C9C00C}"/>
    <hyperlink ref="BN192" location="A126248138R" display="A126248138R" xr:uid="{5E5C07D6-3E6F-414C-B4FD-BEF49DA0F310}"/>
    <hyperlink ref="BN212" location="A126241010A" display="A126241010A" xr:uid="{15E947C6-654B-461F-B7F8-A43E573CB466}"/>
    <hyperlink ref="BF173" location="A126233526R" display="A126233526R" xr:uid="{55B4C4E8-224D-4A55-BE04-D4EE3742FF58}"/>
    <hyperlink ref="BF193" location="A126247782K" display="A126247782K" xr:uid="{B0671D48-AE9B-4411-9F05-8A56037D137B}"/>
    <hyperlink ref="BF213" location="A126240654R" display="A126240654R" xr:uid="{680DA760-3EC1-4565-8EB9-EC35D8394993}"/>
    <hyperlink ref="BG173" location="A126233958V" display="A126233958V" xr:uid="{0AADA5CC-6345-4036-B8C3-6ABD9D673300}"/>
    <hyperlink ref="BG193" location="A126248214F" display="A126248214F" xr:uid="{82E76E4F-3129-4DD5-A8DD-F8FE385EE7AC}"/>
    <hyperlink ref="BG213" location="A126241086W" display="A126241086W" xr:uid="{7A827D1B-0C6C-4BC1-94C8-BBD150B95E42}"/>
    <hyperlink ref="BH173" location="A126233598A" display="A126233598A" xr:uid="{83BC7A8C-3D16-46A3-BA8F-D9DF94515EE5}"/>
    <hyperlink ref="BH193" location="A126247854K" display="A126247854K" xr:uid="{E2908C27-B91C-4767-B846-6FBB72AF7FBD}"/>
    <hyperlink ref="BH213" location="A126240726R" display="A126240726R" xr:uid="{CFEA1E5B-8412-4556-B378-78BB22325A81}"/>
    <hyperlink ref="BI173" location="A126234102C" display="A126234102C" xr:uid="{2122289A-2082-4F13-A9B8-A8DE95C3B92D}"/>
    <hyperlink ref="BI193" location="A126248358T" display="A126248358T" xr:uid="{77C9553A-BF42-4D31-B722-C42B8009921B}"/>
    <hyperlink ref="BI213" location="A126241230C" display="A126241230C" xr:uid="{E60387A8-2808-4717-92E1-EACCA03C5488}"/>
    <hyperlink ref="BJ173" location="A126233670J" display="A126233670J" xr:uid="{174ABE4C-E099-4442-8856-84A7A73BF01F}"/>
    <hyperlink ref="BJ193" location="A126247926K" display="A126247926K" xr:uid="{324F1596-35D3-4153-8005-FCDDCBBF103F}"/>
    <hyperlink ref="BJ213" location="A126240798A" display="A126240798A" xr:uid="{50233C85-2B99-47F1-9398-D742DAB591EF}"/>
    <hyperlink ref="BK173" location="A126233814J" display="A126233814J" xr:uid="{65D5E087-9CA7-4268-8C8E-D118850D8222}"/>
    <hyperlink ref="BK193" location="A126248070F" display="A126248070F" xr:uid="{7E2215D2-9C2F-4667-A9D9-65F915CC9493}"/>
    <hyperlink ref="BK213" location="A126240942J" display="A126240942J" xr:uid="{FF55CA30-2E30-4CC6-A9DE-187CBE2EC131}"/>
    <hyperlink ref="BL173" location="A126233454R" display="A126233454R" xr:uid="{76CD822D-D964-4280-A54C-A35817564312}"/>
    <hyperlink ref="BL193" location="A126247710X" display="A126247710X" xr:uid="{D2CF6B86-2A7B-4DA7-A326-05047B5E5B88}"/>
    <hyperlink ref="BL213" location="A126240582R" display="A126240582R" xr:uid="{5A0E0A05-1468-4827-9DD1-286D54FC757A}"/>
    <hyperlink ref="BM173" location="A126234174R" display="A126234174R" xr:uid="{F478FA0E-0CAF-41FF-B230-1B30A86086C4}"/>
    <hyperlink ref="BM193" location="A126248430X" display="A126248430X" xr:uid="{977C599F-6057-492A-9330-CF459E5A6B68}"/>
    <hyperlink ref="BM213" location="A126241302C" display="A126241302C" xr:uid="{4B6287E0-4445-43E5-BD02-AF7B167900EE}"/>
    <hyperlink ref="BN173" location="A126233886V" display="A126233886V" xr:uid="{6AD44BF8-3816-4CDC-961D-F020AF519A24}"/>
    <hyperlink ref="BN193" location="A126248142F" display="A126248142F" xr:uid="{0A98C37C-E637-408D-BE2C-5019068D2187}"/>
    <hyperlink ref="BN213" location="A126241014K" display="A126241014K" xr:uid="{A3F7BAF0-7BAE-4CCA-9249-1BFC0020F817}"/>
    <hyperlink ref="BF174" location="A126233542R" display="A126233542R" xr:uid="{DE8F122A-FB84-4FC6-A03A-B3B109BFF03D}"/>
    <hyperlink ref="BF194" location="A126247798C" display="A126247798C" xr:uid="{A8D79A9D-8827-45C9-8C15-BE18BDE15EBD}"/>
    <hyperlink ref="BF214" location="A126240670R" display="A126240670R" xr:uid="{171B0584-68D5-4F76-B070-5B2758D149B1}"/>
    <hyperlink ref="BG174" location="A126233974V" display="A126233974V" xr:uid="{823F623A-6FC0-4269-AE49-077A53DAC5F1}"/>
    <hyperlink ref="BG194" location="A126248230F" display="A126248230F" xr:uid="{BCA52D56-EE3C-45B3-937D-2C8CB4B04FBC}"/>
    <hyperlink ref="BG214" location="A126241102K" display="A126241102K" xr:uid="{E52FAB1F-8EBD-47F5-A86B-A9ED6B3EFD44}"/>
    <hyperlink ref="BH174" location="A126233614R" display="A126233614R" xr:uid="{F1D7F815-C71A-471F-9504-CE1D1EAF64F5}"/>
    <hyperlink ref="BH194" location="A126247870K" display="A126247870K" xr:uid="{77129207-04B6-42A4-B391-95F3C9D061C2}"/>
    <hyperlink ref="BH214" location="A126240742R" display="A126240742R" xr:uid="{7AE1CDBE-6835-4316-9C6E-E1DB28CC0DD7}"/>
    <hyperlink ref="BI174" location="A126234118W" display="A126234118W" xr:uid="{85CCC06E-C3BF-482E-8A1D-E609CE365787}"/>
    <hyperlink ref="BI194" location="A126248374T" display="A126248374T" xr:uid="{470EB438-495F-4EE6-A954-CB25FE3802C5}"/>
    <hyperlink ref="BI214" location="A126241246W" display="A126241246W" xr:uid="{201F6927-21D6-4D51-809C-C850F6262B87}"/>
    <hyperlink ref="BJ174" location="A126233686A" display="A126233686A" xr:uid="{86DD9DAE-FB54-4CA9-ADBE-FBB582C4B880}"/>
    <hyperlink ref="BJ194" location="A126247942K" display="A126247942K" xr:uid="{5861DE72-B92A-4D84-A05C-3C39A8BD3643}"/>
    <hyperlink ref="BJ214" location="A126240814R" display="A126240814R" xr:uid="{AD689880-E092-43EA-A75A-96F880BDE893}"/>
    <hyperlink ref="BK174" location="A126233830J" display="A126233830J" xr:uid="{EE6AF8C0-FF97-44FF-9D5E-DB53CFC85260}"/>
    <hyperlink ref="BK194" location="A126248086X" display="A126248086X" xr:uid="{8E601A99-1C26-4458-9533-83F874CC7609}"/>
    <hyperlink ref="BK214" location="A126240958A" display="A126240958A" xr:uid="{A3995918-C31E-401A-9717-26C36A7710EF}"/>
    <hyperlink ref="BL174" location="A126233470R" display="A126233470R" xr:uid="{8CC8F6E0-8F79-44EC-8642-7BD3E4C7DAF5}"/>
    <hyperlink ref="BL194" location="A126247726T" display="A126247726T" xr:uid="{B0A9B912-DCCB-4D0E-9F54-0DAF1D4DBDA9}"/>
    <hyperlink ref="BL214" location="A126240598J" display="A126240598J" xr:uid="{30DC5833-3490-4EC2-9E37-B847981AB780}"/>
    <hyperlink ref="BM174" location="A126234190R" display="A126234190R" xr:uid="{23C583E8-BF84-456E-976A-188822E88CAB}"/>
    <hyperlink ref="BM194" location="A126248446T" display="A126248446T" xr:uid="{AB898BE7-2269-417D-A1D4-1C500E777D55}"/>
    <hyperlink ref="BM214" location="A126241318W" display="A126241318W" xr:uid="{CF47C013-EAAE-4BF0-B1BF-45E834DF7804}"/>
    <hyperlink ref="BN174" location="A126233902J" display="A126233902J" xr:uid="{304648B8-55CE-4F7E-B29A-D605449988B0}"/>
    <hyperlink ref="BN194" location="A126248158X" display="A126248158X" xr:uid="{EABD84AE-884B-40FD-B199-B1092D191E94}"/>
    <hyperlink ref="BN214" location="A126241030K" display="A126241030K" xr:uid="{B2276787-9FB3-4B0F-9B91-E82EB70D4686}"/>
    <hyperlink ref="BF175" location="A126233510W" display="A126233510W" xr:uid="{BA4D43B6-8F83-4097-BD4B-71B2B596E025}"/>
    <hyperlink ref="BF195" location="A126247766K" display="A126247766K" xr:uid="{CB432D83-19CE-426C-A120-A0CC67A2335F}"/>
    <hyperlink ref="BF215" location="A126240638R" display="A126240638R" xr:uid="{7DCF60F9-172E-4C23-B850-0AF235514FFE}"/>
    <hyperlink ref="BG175" location="A126233942A" display="A126233942A" xr:uid="{35AC9C41-12F0-45CD-A072-FECA17F70C24}"/>
    <hyperlink ref="BG195" location="A126248198T" display="A126248198T" xr:uid="{8D4C7F42-484C-4EE8-AB9A-341FCCA38FD6}"/>
    <hyperlink ref="BG215" location="A126241070C" display="A126241070C" xr:uid="{69D697F5-54CC-40C4-901C-399016EC50E7}"/>
    <hyperlink ref="BH175" location="A126233582J" display="A126233582J" xr:uid="{79596CC4-F8C4-49EF-AD5B-62F820199675}"/>
    <hyperlink ref="BH195" location="A126247838K" display="A126247838K" xr:uid="{37FFFF88-DB07-4215-A6E2-25738171273C}"/>
    <hyperlink ref="BH215" location="A126240710W" display="A126240710W" xr:uid="{A66C181F-3CCF-4A8F-A109-541D3CA6198E}"/>
    <hyperlink ref="BI175" location="A126234086R" display="A126234086R" xr:uid="{FF40CFC9-2998-47A5-A4F8-7596784362E7}"/>
    <hyperlink ref="BI195" location="A126248342X" display="A126248342X" xr:uid="{33EDE3EB-6A48-402C-B125-22CC3FD65689}"/>
    <hyperlink ref="BI215" location="A126241214C" display="A126241214C" xr:uid="{CE527627-8971-40C0-959C-966D401BDA74}"/>
    <hyperlink ref="BJ175" location="A126233654J" display="A126233654J" xr:uid="{1DBC1BF0-AC42-40F0-82DE-EF6574F95F10}"/>
    <hyperlink ref="BJ195" location="A126247910T" display="A126247910T" xr:uid="{87D7096C-80DB-4ABA-BBB0-25F1327766AA}"/>
    <hyperlink ref="BJ215" location="A126240782J" display="A126240782J" xr:uid="{91FA880B-8348-4BA2-A11C-86CB5270B787}"/>
    <hyperlink ref="BK175" location="A126233798V" display="A126233798V" xr:uid="{B251B7A9-DF73-4585-852E-DFB0D6B1429B}"/>
    <hyperlink ref="BK195" location="A126248054F" display="A126248054F" xr:uid="{9AA440C1-EAEF-4D12-AC46-F4F7135C55FC}"/>
    <hyperlink ref="BK215" location="A126240926J" display="A126240926J" xr:uid="{09DBDF37-E6F0-4A29-B17C-E1739EDD72F3}"/>
    <hyperlink ref="BL175" location="A126233438R" display="A126233438R" xr:uid="{3FDE0C5F-1C42-4317-9A7C-6425BA681CB0}"/>
    <hyperlink ref="BL195" location="A126247694K" display="A126247694K" xr:uid="{2BC24917-2280-41E2-B135-F4BD4C354CDD}"/>
    <hyperlink ref="BL215" location="A126240566R" display="A126240566R" xr:uid="{A3D8AA87-838E-474E-8738-1A180AA18FEC}"/>
    <hyperlink ref="BM175" location="A126234158R" display="A126234158R" xr:uid="{4648DC90-0035-43E2-9C35-2D3586B8EEBD}"/>
    <hyperlink ref="BM195" location="A126248414X" display="A126248414X" xr:uid="{C051C287-25A6-460E-9E93-5FC01A293C3A}"/>
    <hyperlink ref="BM215" location="A126241286R" display="A126241286R" xr:uid="{CF2737D1-9F00-4A14-879B-A9D48B74CFBF}"/>
    <hyperlink ref="BN175" location="A126233870A" display="A126233870A" xr:uid="{509CA001-7683-4779-90B0-9429FD7F5323}"/>
    <hyperlink ref="BN195" location="A126248126F" display="A126248126F" xr:uid="{53EED154-75C5-4A3E-B761-574FE478E144}"/>
    <hyperlink ref="BN215" location="A126240998V" display="A126240998V" xr:uid="{EDB74198-212C-4098-B873-EF12F1ACFFD5}"/>
    <hyperlink ref="BF176" location="A126233562X" display="A126233562X" xr:uid="{2C45E6EB-2CCF-46DD-894B-DE2D5FD3AB60}"/>
    <hyperlink ref="BF196" location="A126247818A" display="A126247818A" xr:uid="{74233293-586E-4F0D-80BF-7E8222E47347}"/>
    <hyperlink ref="BF216" location="A126240690X" display="A126240690X" xr:uid="{02A7E4B2-8BE0-48FA-B618-806B60BD1944}"/>
    <hyperlink ref="BG176" location="A126233994C" display="A126233994C" xr:uid="{43A424C9-9FF0-4A66-9AA4-4DEECA2735E5}"/>
    <hyperlink ref="BG196" location="A126248250R" display="A126248250R" xr:uid="{352D4B46-D77B-4BB3-AC54-59408A5DD0A8}"/>
    <hyperlink ref="BG216" location="A126241122V" display="A126241122V" xr:uid="{D858FA7E-AF8B-4E18-88E0-A40975947BDA}"/>
    <hyperlink ref="BH176" location="A126233634X" display="A126233634X" xr:uid="{546AC041-C8BD-4EF9-A3B2-AC1339C856FB}"/>
    <hyperlink ref="BH196" location="A126247890V" display="A126247890V" xr:uid="{66756DE1-6FFD-4E11-9E41-FFF9FE940DD0}"/>
    <hyperlink ref="BH216" location="A126240762X" display="A126240762X" xr:uid="{81527DE6-B680-4389-8A1B-560DC39EF6C0}"/>
    <hyperlink ref="BI176" location="A126234138F" display="A126234138F" xr:uid="{7822106A-2E78-4B7B-B586-BDEA50915C43}"/>
    <hyperlink ref="BI196" location="A126248394A" display="A126248394A" xr:uid="{9BC70FF0-561B-4F62-910E-F61F9C9E3143}"/>
    <hyperlink ref="BI216" location="A126241266F" display="A126241266F" xr:uid="{CB7EFAED-6344-4BD3-9FE7-55999C6AFF58}"/>
    <hyperlink ref="BJ176" location="A126233706X" display="A126233706X" xr:uid="{06F3F8DB-45BA-4487-ACF4-82D5A3CF0C71}"/>
    <hyperlink ref="BJ196" location="A126247962V" display="A126247962V" xr:uid="{8447F2E1-8E42-422D-A730-9DE6008EE0D3}"/>
    <hyperlink ref="BJ216" location="A126240834X" display="A126240834X" xr:uid="{B2A3481B-F6D5-49E1-8DA2-CAD488604B30}"/>
    <hyperlink ref="BK176" location="A126233850T" display="A126233850T" xr:uid="{B3253518-DF43-436E-AFC5-8406FA85125C}"/>
    <hyperlink ref="BK196" location="A126248106W" display="A126248106W" xr:uid="{9A823839-DC87-4B4F-96F3-ED8EABFCC72B}"/>
    <hyperlink ref="BK216" location="A126240978K" display="A126240978K" xr:uid="{A4962BAF-08D4-455A-9F44-18E7D87B07A0}"/>
    <hyperlink ref="BL176" location="A126233490X" display="A126233490X" xr:uid="{E36D3FA0-038E-45C8-A5BC-B9FBC604FD44}"/>
    <hyperlink ref="BL196" location="A126247746A" display="A126247746A" xr:uid="{A6FB231B-3808-4A8C-B885-E65E0E440C6D}"/>
    <hyperlink ref="BL216" location="A126240618F" display="A126240618F" xr:uid="{8846F70E-3DF6-41A7-9A78-30E83142F6CF}"/>
    <hyperlink ref="BM176" location="A126234210L" display="A126234210L" xr:uid="{C7FEF669-7AD9-4C9E-804B-6814BC27474C}"/>
    <hyperlink ref="BM196" location="A126248466A" display="A126248466A" xr:uid="{B2964142-C4A3-4F89-B1FE-23263F6871D9}"/>
    <hyperlink ref="BM216" location="A126241338F" display="A126241338F" xr:uid="{50179CAB-FF37-4B6B-84A0-A4F5F52D832A}"/>
    <hyperlink ref="BN176" location="A126233922T" display="A126233922T" xr:uid="{0044763F-9057-49B7-BD4C-DF2D8F1550D2}"/>
    <hyperlink ref="BN196" location="A126248178J" display="A126248178J" xr:uid="{6511845D-8F0E-4B89-BB12-90B31BDD146C}"/>
    <hyperlink ref="BN216" location="A126241050V" display="A126241050V" xr:uid="{2A346739-6C02-44E2-843C-7CC1F7B383ED}"/>
    <hyperlink ref="BF177" location="A126233546X" display="A126233546X" xr:uid="{B0A8ACF1-2874-4ECC-917D-09BF3C9D916E}"/>
    <hyperlink ref="BF197" location="A126247802J" display="A126247802J" xr:uid="{3DAF37EF-FD63-4064-B8C4-1D520DA64DB4}"/>
    <hyperlink ref="BF217" location="A126240674X" display="A126240674X" xr:uid="{1269953B-D028-4A9B-9662-3A63E13BC861}"/>
    <hyperlink ref="BG177" location="A126233978C" display="A126233978C" xr:uid="{07FD5963-E58F-44F8-8051-A5CE90093362}"/>
    <hyperlink ref="BG197" location="A126248234R" display="A126248234R" xr:uid="{D201C358-1268-48F4-A51A-EBA272E82FC5}"/>
    <hyperlink ref="BG217" location="A126241106V" display="A126241106V" xr:uid="{AF5DA239-D8B0-416A-A681-22490B07DAA8}"/>
    <hyperlink ref="BH177" location="A126233618X" display="A126233618X" xr:uid="{053B008B-0E37-4DC9-AAA6-F744A65E3D7B}"/>
    <hyperlink ref="BH197" location="A126247874V" display="A126247874V" xr:uid="{AF7D7524-B482-49B8-B1AF-FB3FA6091C20}"/>
    <hyperlink ref="BH217" location="A126240746X" display="A126240746X" xr:uid="{4F4F4AE1-458D-4DDF-BC4E-68369122B6A8}"/>
    <hyperlink ref="BI177" location="A126234122L" display="A126234122L" xr:uid="{8B1A0CD1-F08B-4BB9-9C91-DB68D1A1182C}"/>
    <hyperlink ref="BI197" location="A126248378A" display="A126248378A" xr:uid="{55D58432-B644-4BDC-82FC-E24399A4EF88}"/>
    <hyperlink ref="BI217" location="A126241250L" display="A126241250L" xr:uid="{467CCE42-E225-49D4-A32A-C0CDE4C9AF9F}"/>
    <hyperlink ref="BJ177" location="A126233690T" display="A126233690T" xr:uid="{A6516410-8B45-4A05-B289-4D3B9077FC22}"/>
    <hyperlink ref="BJ197" location="A126247946V" display="A126247946V" xr:uid="{B24381FF-3E85-496E-B8A0-32339B59B6F4}"/>
    <hyperlink ref="BJ217" location="A126240818X" display="A126240818X" xr:uid="{F51E7BFB-2145-4A46-BB0B-AFBBF60ED822}"/>
    <hyperlink ref="BK177" location="A126233834T" display="A126233834T" xr:uid="{6721E584-2ABA-45A0-A208-E4829BFCE194}"/>
    <hyperlink ref="BK197" location="A126248090R" display="A126248090R" xr:uid="{C2DEFF26-C290-4023-8E7D-724DADC4E5CF}"/>
    <hyperlink ref="BK217" location="A126240962T" display="A126240962T" xr:uid="{D0BDE1B7-FB41-4ADB-AC8B-975A9B998497}"/>
    <hyperlink ref="BL177" location="A126233474X" display="A126233474X" xr:uid="{F79D4B9C-2EAC-4011-A01E-F5E731E11C3F}"/>
    <hyperlink ref="BL197" location="A126247730J" display="A126247730J" xr:uid="{DDDC77D1-97C1-40B6-840E-9ACB97AC6C1A}"/>
    <hyperlink ref="BL217" location="A126240602L" display="A126240602L" xr:uid="{2AE3BC98-C210-4623-ADF9-100C21996FBC}"/>
    <hyperlink ref="BM177" location="A126234194X" display="A126234194X" xr:uid="{B541CC1B-7878-4BFF-8E02-57C730BD5D44}"/>
    <hyperlink ref="BM197" location="A126248450J" display="A126248450J" xr:uid="{6E018EDF-0761-40CB-A7D9-1FA3AFD6C44B}"/>
    <hyperlink ref="BM217" location="A126241322L" display="A126241322L" xr:uid="{95B22C5A-4E2A-4330-BB0E-4F946957BE87}"/>
    <hyperlink ref="BN177" location="A126233906T" display="A126233906T" xr:uid="{974817DE-872F-44D0-9E54-45E22B168AAB}"/>
    <hyperlink ref="BN197" location="A126248162R" display="A126248162R" xr:uid="{1E808B0E-C29B-44A8-B43D-F7CACD4C8D20}"/>
    <hyperlink ref="BN217" location="A126241034V" display="A126241034V" xr:uid="{D4054CA7-0BD9-4DAE-94A4-E6F47DED6E88}"/>
    <hyperlink ref="BF178" location="A126233566J" display="A126233566J" xr:uid="{13183E09-6688-4DC0-B880-953760BE98C0}"/>
    <hyperlink ref="BF198" location="A126247822T" display="A126247822T" xr:uid="{E0413422-46CF-4E8B-BD4D-EBA02DEAA870}"/>
    <hyperlink ref="BF218" location="A126240694J" display="A126240694J" xr:uid="{F763019C-C6C9-4DB8-BBF5-27B94D1E76C4}"/>
    <hyperlink ref="BG178" location="A126233998L" display="A126233998L" xr:uid="{66F692AB-D5C1-4029-9449-71E5116099C5}"/>
    <hyperlink ref="BG198" location="A126248254X" display="A126248254X" xr:uid="{99085EF1-4D37-4C45-B79D-FDBDA44F0A34}"/>
    <hyperlink ref="BG218" location="A126241126C" display="A126241126C" xr:uid="{CC8E8FCF-7876-48A1-B889-E177B0E34FA0}"/>
    <hyperlink ref="BH178" location="A126233638J" display="A126233638J" xr:uid="{2CE82ECC-5CCE-4ED1-89E0-47D484CB38E9}"/>
    <hyperlink ref="BH198" location="A126247894C" display="A126247894C" xr:uid="{7DD9ED38-0918-471B-BDF0-A4AA35BFA3C8}"/>
    <hyperlink ref="BH218" location="A126240766J" display="A126240766J" xr:uid="{CDC43539-8378-4959-9796-A53A87800171}"/>
    <hyperlink ref="BI178" location="A126234142W" display="A126234142W" xr:uid="{D1680544-E7D8-469F-A4D4-5994BB413D02}"/>
    <hyperlink ref="BI198" location="A126248398K" display="A126248398K" xr:uid="{586D62F1-F87A-4E02-99D0-59674DDBF0BC}"/>
    <hyperlink ref="BI218" location="A126241270W" display="A126241270W" xr:uid="{6F053BD1-2B79-4D0F-8903-008F5E89D2B7}"/>
    <hyperlink ref="BJ178" location="A126233710R" display="A126233710R" xr:uid="{32D88275-3F87-4D6C-A5A8-E7DFB2F877C3}"/>
    <hyperlink ref="BJ198" location="A126247966C" display="A126247966C" xr:uid="{00B2498C-E1DB-41BC-9006-41E889F9467F}"/>
    <hyperlink ref="BJ218" location="A126240838J" display="A126240838J" xr:uid="{9486D2EE-2DA2-4013-BC12-8C1535FB790C}"/>
    <hyperlink ref="BK178" location="A126233854A" display="A126233854A" xr:uid="{E6679CED-B6D3-4B97-8FBB-20C69CD35011}"/>
    <hyperlink ref="BK198" location="A126248110L" display="A126248110L" xr:uid="{1618C22C-DC53-4B4C-98B1-EAC2F0BBC2C4}"/>
    <hyperlink ref="BK218" location="A126240982A" display="A126240982A" xr:uid="{6DC9ACD1-4AFC-462A-84C8-CD233F38EF0A}"/>
    <hyperlink ref="BL178" location="A126233494J" display="A126233494J" xr:uid="{379F4C04-289A-44CC-B182-003E734A37C3}"/>
    <hyperlink ref="BL198" location="A126247750T" display="A126247750T" xr:uid="{9BB56D22-8F0B-4D45-8653-AC2BA04730C6}"/>
    <hyperlink ref="BL218" location="A126240622W" display="A126240622W" xr:uid="{57C73B8E-A3C0-4E8F-9039-547C0D97612A}"/>
    <hyperlink ref="BM178" location="A126234214W" display="A126234214W" xr:uid="{9905D62B-04AA-404A-AF2A-B2169668A561}"/>
    <hyperlink ref="BM198" location="A126248470T" display="A126248470T" xr:uid="{B6DAB73D-8A5E-4A5B-8ABC-A70C28F06890}"/>
    <hyperlink ref="BM218" location="A126241342W" display="A126241342W" xr:uid="{E7A39A85-387B-47C5-8ED5-6E447E82CA68}"/>
    <hyperlink ref="BN178" location="A126233926A" display="A126233926A" xr:uid="{1B455B37-F455-4441-85A1-4E994BCBB5C3}"/>
    <hyperlink ref="BN198" location="A126248182X" display="A126248182X" xr:uid="{E0FD59DA-496C-4792-8532-EBF555E83B98}"/>
    <hyperlink ref="BN218" location="A126241054C" display="A126241054C" xr:uid="{80493BD4-6657-4493-961A-73822F2664FE}"/>
    <hyperlink ref="BF179" location="A126233514F" display="A126233514F" xr:uid="{7D7340B1-0329-4330-BA5A-4CEC6D6EB5D2}"/>
    <hyperlink ref="BF199" location="A126247770A" display="A126247770A" xr:uid="{B858F9A1-434B-41FD-8929-F29D61898CCE}"/>
    <hyperlink ref="BF219" location="A126240642F" display="A126240642F" xr:uid="{71CE5F8B-BD7F-46BC-9CB2-7E27EAFF8AB2}"/>
    <hyperlink ref="BG179" location="A126233946K" display="A126233946K" xr:uid="{56B41F02-DF2C-4990-8B60-9664B44FD3D7}"/>
    <hyperlink ref="BG199" location="A126248202W" display="A126248202W" xr:uid="{D9B4CB72-BCD5-4244-AFA7-D5BF5B82B024}"/>
    <hyperlink ref="BG219" location="A126241074L" display="A126241074L" xr:uid="{19547C8A-8DF6-4973-8DCE-5E9BE7D3A08B}"/>
    <hyperlink ref="BH179" location="A126233586T" display="A126233586T" xr:uid="{4C73833F-0AEE-4ACB-A6CF-852C45B8BAC7}"/>
    <hyperlink ref="BH199" location="A126247842A" display="A126247842A" xr:uid="{3425868E-3E82-4B56-AD8E-5349A700220B}"/>
    <hyperlink ref="BH219" location="A126240714F" display="A126240714F" xr:uid="{7093A3AC-4323-4D51-B33E-E64334871D2C}"/>
    <hyperlink ref="BI179" location="A126234090F" display="A126234090F" xr:uid="{D86793A3-A6CD-448A-AF4F-FFB0A37628BC}"/>
    <hyperlink ref="BI199" location="A126248346J" display="A126248346J" xr:uid="{5B20CC2D-126F-41D6-8C5D-E6F544C880D6}"/>
    <hyperlink ref="BI219" location="A126241218L" display="A126241218L" xr:uid="{EB80DD82-AC05-4196-87AC-4EA98C10C880}"/>
    <hyperlink ref="BJ179" location="A126233658T" display="A126233658T" xr:uid="{CABF1D41-B89E-47CE-B69C-1531E576BDCD}"/>
    <hyperlink ref="BJ199" location="A126247914A" display="A126247914A" xr:uid="{AE3B0E78-424F-4DC8-94ED-68F0A53B74EA}"/>
    <hyperlink ref="BJ219" location="A126240786T" display="A126240786T" xr:uid="{1764A129-F251-42AC-B8FF-B903EC13006F}"/>
    <hyperlink ref="BK179" location="A126233802X" display="A126233802X" xr:uid="{EBB42098-4595-4A37-8BCA-EAF1A3F24264}"/>
    <hyperlink ref="BK199" location="A126248058R" display="A126248058R" xr:uid="{8477DAD0-8A14-484B-8830-BADAFCBD814A}"/>
    <hyperlink ref="BK219" location="A126240930X" display="A126240930X" xr:uid="{044329AC-31B4-492F-8F21-322A6EE1CA55}"/>
    <hyperlink ref="BL179" location="A126233442F" display="A126233442F" xr:uid="{8067252A-2B99-44FE-82E9-D0CD856657A1}"/>
    <hyperlink ref="BL199" location="A126247698V" display="A126247698V" xr:uid="{1951BA90-6B06-4F8B-B07B-B872CAFC4B2A}"/>
    <hyperlink ref="BL219" location="A126240570F" display="A126240570F" xr:uid="{E9FC5C45-A07B-49A5-A4C3-0BA067AAA6F1}"/>
    <hyperlink ref="BM179" location="A126234162F" display="A126234162F" xr:uid="{E4EDE141-FB86-488B-B84A-8756940436FD}"/>
    <hyperlink ref="BM199" location="A126248418J" display="A126248418J" xr:uid="{956EF64A-DABB-49F2-8E07-0347E473E738}"/>
    <hyperlink ref="BM219" location="A126241290F" display="A126241290F" xr:uid="{BD05FCC4-5AB3-4FB8-89ED-AE1D6EC4D707}"/>
    <hyperlink ref="BN179" location="A126233874K" display="A126233874K" xr:uid="{02BB9BC6-3E06-49BD-A90F-00ACF91F2998}"/>
    <hyperlink ref="BN199" location="A126248130W" display="A126248130W" xr:uid="{49D53BA6-904B-484E-A1F3-755B1DADCC6B}"/>
    <hyperlink ref="BN219" location="A126241002A" display="A126241002A" xr:uid="{3DF890C3-E231-4F07-8D35-8F5FDE6FCA23}"/>
    <hyperlink ref="BF180" location="A126233498T" display="A126233498T" xr:uid="{D6053E1C-19DE-4244-B0E9-AC378B17CCFC}"/>
    <hyperlink ref="BF200" location="A126247754A" display="A126247754A" xr:uid="{BC647938-53DB-44DF-BFAF-5860CB5E3B71}"/>
    <hyperlink ref="BF220" location="A126240626F" display="A126240626F" xr:uid="{D298D913-B836-4AE1-B436-9A9805FA2C13}"/>
    <hyperlink ref="BG180" location="A126233930T" display="A126233930T" xr:uid="{13E5FC80-C365-49A4-85DD-0ABC61993A71}"/>
    <hyperlink ref="BG200" location="A126248186J" display="A126248186J" xr:uid="{F37B3B6C-6069-4509-8513-6C3B97D1FB8C}"/>
    <hyperlink ref="BG220" location="A126241058L" display="A126241058L" xr:uid="{A5B18E5B-3B5E-4318-A17E-E4C34A0124AE}"/>
    <hyperlink ref="BH180" location="A126233570X" display="A126233570X" xr:uid="{B34F3FB2-4369-4411-A1A4-17B9BB756E47}"/>
    <hyperlink ref="BH200" location="A126247826A" display="A126247826A" xr:uid="{E0C8F771-E945-4FC9-BEE4-750CA0A7583B}"/>
    <hyperlink ref="BH220" location="A126240698T" display="A126240698T" xr:uid="{D6A6B435-ABF0-4A71-93BD-52651C508E69}"/>
    <hyperlink ref="BI180" location="A126234074F" display="A126234074F" xr:uid="{F5722CAA-2BC6-46EA-A1D8-2493FD6FA2D8}"/>
    <hyperlink ref="BI200" location="A126248330R" display="A126248330R" xr:uid="{2995B4BE-416B-41C8-AFB4-46E7347DE88D}"/>
    <hyperlink ref="BI220" location="A126241202V" display="A126241202V" xr:uid="{941020DC-1562-425E-A863-DF8D234DFC35}"/>
    <hyperlink ref="BJ180" location="A126233642X" display="A126233642X" xr:uid="{FBDCF3BC-74C4-4FF5-960F-C1618F9827F3}"/>
    <hyperlink ref="BJ200" location="A126247898L" display="A126247898L" xr:uid="{1E52F90D-422E-4EEA-B6CD-9F880A877735}"/>
    <hyperlink ref="BJ220" location="A126240770X" display="A126240770X" xr:uid="{F2428E4D-3170-40AD-B1BA-7E775A0D9B36}"/>
    <hyperlink ref="BK180" location="A126233786K" display="A126233786K" xr:uid="{9408ECD4-E9CB-42AF-BEAF-F757B98D7C32}"/>
    <hyperlink ref="BK200" location="A126248042W" display="A126248042W" xr:uid="{71760FEB-85EF-4E93-A1BE-DB503CE83E87}"/>
    <hyperlink ref="BK220" location="A126240914X" display="A126240914X" xr:uid="{CCD8F259-F42C-497B-A758-98A953AE4228}"/>
    <hyperlink ref="BL180" location="A126233426F" display="A126233426F" xr:uid="{EED92519-765F-4B19-B70A-E7C4CB438D35}"/>
    <hyperlink ref="BL200" location="A126247682A" display="A126247682A" xr:uid="{EF0ED38A-EE65-46B6-BDD3-68198E363E4A}"/>
    <hyperlink ref="BL220" location="A126240554F" display="A126240554F" xr:uid="{372D735C-3068-498F-BE8A-CB34F0E66516}"/>
    <hyperlink ref="BM180" location="A126234146F" display="A126234146F" xr:uid="{11D4E414-39ED-45E3-8120-9032AD7423C2}"/>
    <hyperlink ref="BM200" location="A126248402R" display="A126248402R" xr:uid="{3BF17A3A-04CF-463B-A04E-0B5621030358}"/>
    <hyperlink ref="BM220" location="A126241274F" display="A126241274F" xr:uid="{32BE9775-C5F6-49FF-8424-0E7C0A2B3A18}"/>
    <hyperlink ref="BN180" location="A126233858K" display="A126233858K" xr:uid="{055F2197-560D-4642-92C4-40DC8D6F8C99}"/>
    <hyperlink ref="BN200" location="A126248114W" display="A126248114W" xr:uid="{569D0A97-6848-4113-A745-7BA2EA13FB08}"/>
    <hyperlink ref="BN220" location="A126240986K" display="A126240986K" xr:uid="{B8317883-4C90-490E-AE6A-744B6C5B9D53}"/>
    <hyperlink ref="BF181" location="A126233502W" display="A126233502W" xr:uid="{CBC4D27F-7938-4171-A1A4-1A6FB836F082}"/>
    <hyperlink ref="BF201" location="A126247758K" display="A126247758K" xr:uid="{C3146E3C-8EA7-44D9-B2D0-C3FB10940DE4}"/>
    <hyperlink ref="BF221" location="A126240630W" display="A126240630W" xr:uid="{6FB0123B-ED8A-47F9-88DA-3577268415FF}"/>
    <hyperlink ref="BG181" location="A126233934A" display="A126233934A" xr:uid="{5B01FF9D-AABE-4FF0-BB91-2DD6CFBE8330}"/>
    <hyperlink ref="BG201" location="A126248190X" display="A126248190X" xr:uid="{A62DA9DC-19C3-41A4-84C6-8F0A12ABC264}"/>
    <hyperlink ref="BG221" location="A126241062C" display="A126241062C" xr:uid="{52D4E312-0A03-4A30-BFF8-2CD09E500852}"/>
    <hyperlink ref="BH181" location="A126233574J" display="A126233574J" xr:uid="{35601019-527F-4B5F-BAE9-F7077EDB0630}"/>
    <hyperlink ref="BH201" location="A126247830T" display="A126247830T" xr:uid="{42E3631E-BA78-4223-A961-2FD94A95FE0B}"/>
    <hyperlink ref="BH221" location="A126240702W" display="A126240702W" xr:uid="{C0C9BAC7-75E5-4A83-84AB-C59B856B3FA2}"/>
    <hyperlink ref="BI181" location="A126234078R" display="A126234078R" xr:uid="{69A85BE9-EA9C-4372-9FEF-BC6DEDBE01EF}"/>
    <hyperlink ref="BI201" location="A126248334X" display="A126248334X" xr:uid="{29831F3D-2840-451B-985C-CE1AA81D538B}"/>
    <hyperlink ref="BI221" location="A126241206C" display="A126241206C" xr:uid="{3F4168D0-480A-4891-AF28-270FB3A0DACD}"/>
    <hyperlink ref="BJ181" location="A126233646J" display="A126233646J" xr:uid="{40F3FB32-0982-450A-BD7A-95D291776101}"/>
    <hyperlink ref="BJ201" location="A126247902T" display="A126247902T" xr:uid="{E9FFB8A8-0F98-485D-8261-2FAB253DCA3B}"/>
    <hyperlink ref="BJ221" location="A126240774J" display="A126240774J" xr:uid="{6597AF13-7932-4429-AA18-F4EC573E3778}"/>
    <hyperlink ref="BK181" location="A126233790A" display="A126233790A" xr:uid="{CC3CDFAF-7350-45CE-8516-9B0F587CA76A}"/>
    <hyperlink ref="BK201" location="A126248046F" display="A126248046F" xr:uid="{85D442E9-F867-415F-82A0-3D69254D8F55}"/>
    <hyperlink ref="BK221" location="A126240918J" display="A126240918J" xr:uid="{E6D77337-3D5F-4E7E-859C-4F02529AC6AE}"/>
    <hyperlink ref="BL181" location="A126233430W" display="A126233430W" xr:uid="{9216035A-346A-499F-8441-AACAF15F5E9B}"/>
    <hyperlink ref="BL201" location="A126247686K" display="A126247686K" xr:uid="{B979433E-43A2-4208-9F79-4702B68ECD7A}"/>
    <hyperlink ref="BL221" location="A126240558R" display="A126240558R" xr:uid="{A1C28B08-C841-4867-B98D-88D6019128CE}"/>
    <hyperlink ref="BM181" location="A126234150W" display="A126234150W" xr:uid="{901E87BA-FE36-45C4-B2C2-BA7D46889838}"/>
    <hyperlink ref="BM201" location="A126248406X" display="A126248406X" xr:uid="{ACC1C991-1DFD-44D7-A533-08FEA8F0B8B9}"/>
    <hyperlink ref="BM221" location="A126241278R" display="A126241278R" xr:uid="{A00DB907-5F80-465A-A204-713DB98EF7F3}"/>
    <hyperlink ref="BN181" location="A126233862A" display="A126233862A" xr:uid="{DDBEB95E-2AEB-48CB-8CDD-A40FB267A402}"/>
    <hyperlink ref="BN201" location="A126248118F" display="A126248118F" xr:uid="{8E1F7C26-E042-47BE-BFEE-7EE26C1067A0}"/>
    <hyperlink ref="BN221" location="A126240990A" display="A126240990A" xr:uid="{AFC05681-2C19-469F-BBB7-48601348D653}"/>
    <hyperlink ref="BF182" location="A126233530F" display="A126233530F" xr:uid="{AF6BC5AE-23F2-40DB-9C84-03CC07BF3BEB}"/>
    <hyperlink ref="BF202" location="A126247786V" display="A126247786V" xr:uid="{E1FA319A-1000-449C-8674-3C7EEC596FE9}"/>
    <hyperlink ref="BF222" location="A126240658X" display="A126240658X" xr:uid="{5ADA25E9-8ECF-47E4-8EB8-EAD065683AC1}"/>
    <hyperlink ref="BG182" location="A126233962K" display="A126233962K" xr:uid="{3494C4CF-F822-48EB-B9BF-D646B7D32A9D}"/>
    <hyperlink ref="BG202" location="A126248218R" display="A126248218R" xr:uid="{02706E32-A5DC-4C06-B22B-06370E1F14C7}"/>
    <hyperlink ref="BG222" location="A126241090L" display="A126241090L" xr:uid="{B3FCE7CE-10DE-403D-BCB3-2C7EA36BAEC3}"/>
    <hyperlink ref="BH182" location="A126233602F" display="A126233602F" xr:uid="{4874CF2C-1A2B-468E-8AB2-A45ECC14FE26}"/>
    <hyperlink ref="BH202" location="A126247858V" display="A126247858V" xr:uid="{4EBA8033-E1E8-4D30-8630-713FA899EACB}"/>
    <hyperlink ref="BH222" location="A126240730F" display="A126240730F" xr:uid="{559BCCFD-DD87-44AD-99B7-FAAA1DA54E1E}"/>
    <hyperlink ref="BI182" location="A126234106L" display="A126234106L" xr:uid="{6D13A91A-DFA1-4CDA-9104-5FFCF630A87F}"/>
    <hyperlink ref="BI202" location="A126248362J" display="A126248362J" xr:uid="{359FF60D-481F-4BD6-B740-A59052EDE9E3}"/>
    <hyperlink ref="BI222" location="A126241234L" display="A126241234L" xr:uid="{0E9998A9-2FCF-4575-AFD7-D7C17E2E6084}"/>
    <hyperlink ref="BJ182" location="A126233674T" display="A126233674T" xr:uid="{A69A4BD6-0A4F-46FB-BE48-C0DE36F0D936}"/>
    <hyperlink ref="BJ202" location="A126247930A" display="A126247930A" xr:uid="{60C30EC8-8D4F-46B1-BCBD-B640E4C12E1A}"/>
    <hyperlink ref="BJ222" location="A126240802F" display="A126240802F" xr:uid="{3CED851A-2331-401D-BD80-8054A6DD4B62}"/>
    <hyperlink ref="BK182" location="A126233818T" display="A126233818T" xr:uid="{4854CDC8-FFB5-495B-8751-EC3CAACD1876}"/>
    <hyperlink ref="BK202" location="A126248074R" display="A126248074R" xr:uid="{A7AA3973-E018-4935-B8DE-71EF7445E41F}"/>
    <hyperlink ref="BK222" location="A126240946T" display="A126240946T" xr:uid="{73B0F60F-D867-4EE4-A511-2DE40D444284}"/>
    <hyperlink ref="BL182" location="A126233458X" display="A126233458X" xr:uid="{5457531E-D76C-41D0-9353-034BC88FA84E}"/>
    <hyperlink ref="BL202" location="A126247714J" display="A126247714J" xr:uid="{E29BFBF0-175E-46DB-A178-49CC65E09F0E}"/>
    <hyperlink ref="BL222" location="A126240586X" display="A126240586X" xr:uid="{984817B0-6385-45D5-9930-4711E6D5D1FD}"/>
    <hyperlink ref="BM182" location="A126234178X" display="A126234178X" xr:uid="{52C67F80-33EA-4A8E-ADA4-D02B64B9E9A3}"/>
    <hyperlink ref="BM202" location="A126248434J" display="A126248434J" xr:uid="{51A1B2C3-1CB0-4121-9D7F-9474ED734684}"/>
    <hyperlink ref="BM222" location="A126241306L" display="A126241306L" xr:uid="{628976EF-2D57-4646-935F-ECBD0C61994E}"/>
    <hyperlink ref="BN182" location="A126233890K" display="A126233890K" xr:uid="{DE83F56E-4461-48EC-93D6-838828470CFA}"/>
    <hyperlink ref="BN202" location="A126248146R" display="A126248146R" xr:uid="{60E70C73-52AB-453C-B3C9-77B22DA5BE81}"/>
    <hyperlink ref="BN222" location="A126241018V" display="A126241018V" xr:uid="{76EE5FD0-7AD9-4B52-B932-5B8275504C1A}"/>
    <hyperlink ref="BF183" location="A126233506F" display="A126233506F" xr:uid="{98903AB5-F14D-47A4-8B98-DA1849B0DD80}"/>
    <hyperlink ref="BF203" location="A126247762A" display="A126247762A" xr:uid="{D80FB86C-7531-4217-89A6-60E2268D7E10}"/>
    <hyperlink ref="BF223" location="A126240634F" display="A126240634F" xr:uid="{B6B00EF0-F9A3-4540-ADB7-60B09C4EC2A0}"/>
    <hyperlink ref="BG183" location="A126233938K" display="A126233938K" xr:uid="{5FB9CE9F-7C88-4DC2-A521-3D90414F5AAD}"/>
    <hyperlink ref="BG203" location="A126248194J" display="A126248194J" xr:uid="{C051E3CE-C6CF-4ECB-8C92-277CBF2732BE}"/>
    <hyperlink ref="BG223" location="A126241066L" display="A126241066L" xr:uid="{E437DD99-7E2A-45FE-8618-790B99165199}"/>
    <hyperlink ref="BH183" location="A126233578T" display="A126233578T" xr:uid="{97CDD0B2-0CC2-420C-8F71-AFF053B601A5}"/>
    <hyperlink ref="BH203" location="A126247834A" display="A126247834A" xr:uid="{DB70D285-018A-4EA9-9007-48D2A93CB7DC}"/>
    <hyperlink ref="BH223" location="A126240706F" display="A126240706F" xr:uid="{54D60F85-2C14-4A31-B0CD-B7360173F06F}"/>
    <hyperlink ref="BI183" location="A126234082F" display="A126234082F" xr:uid="{55111BF3-445B-4247-A26C-23AC4A3A487C}"/>
    <hyperlink ref="BI203" location="A126248338J" display="A126248338J" xr:uid="{3765F274-0944-4D5E-87DC-4428A7E2C5E6}"/>
    <hyperlink ref="BI223" location="A126241210V" display="A126241210V" xr:uid="{346B62C1-3008-435B-BBC0-5A6CC120B3C5}"/>
    <hyperlink ref="BJ183" location="A126233650X" display="A126233650X" xr:uid="{41BAB723-980F-419C-B162-9EA55664B3A0}"/>
    <hyperlink ref="BJ203" location="A126247906A" display="A126247906A" xr:uid="{BD4F940F-512A-459D-8D7C-9DFC2DC9C081}"/>
    <hyperlink ref="BJ223" location="A126240778T" display="A126240778T" xr:uid="{514B8361-CA99-4553-AD4E-9EE520F5D3A5}"/>
    <hyperlink ref="BK183" location="A126233794K" display="A126233794K" xr:uid="{9599993A-E68A-49F8-98CC-44A56198202C}"/>
    <hyperlink ref="BK203" location="A126248050W" display="A126248050W" xr:uid="{737B14C9-4255-475F-8601-7A06B16F3586}"/>
    <hyperlink ref="BK223" location="A126240922X" display="A126240922X" xr:uid="{0B7ECE2A-2FB6-4240-A418-79FE3AE1F4BC}"/>
    <hyperlink ref="BL183" location="A126233434F" display="A126233434F" xr:uid="{FEBC19A6-0C15-4820-B76D-EB34E610B2B8}"/>
    <hyperlink ref="BL203" location="A126247690A" display="A126247690A" xr:uid="{41751042-F428-4DCD-84B7-9D3ED54CA549}"/>
    <hyperlink ref="BL223" location="A126240562F" display="A126240562F" xr:uid="{AEA2EF67-ACBB-40BD-A45F-B744D99DD868}"/>
    <hyperlink ref="BM183" location="A126234154F" display="A126234154F" xr:uid="{96BBFC8E-4A04-4633-A533-1ED1FE0B4391}"/>
    <hyperlink ref="BM203" location="A126248410R" display="A126248410R" xr:uid="{C17BB180-9FDA-4440-8F17-9BAD325CDAB0}"/>
    <hyperlink ref="BM223" location="A126241282F" display="A126241282F" xr:uid="{2155307C-23BB-4DAD-BC45-B2ACCFEE08A7}"/>
    <hyperlink ref="BN183" location="A126233866K" display="A126233866K" xr:uid="{42DF2E38-A402-4583-911E-7587BE5698F0}"/>
    <hyperlink ref="BN203" location="A126248122W" display="A126248122W" xr:uid="{5C05E977-8378-404D-9DB4-53126E1A49F7}"/>
    <hyperlink ref="BN223" location="A126240994K" display="A126240994K" xr:uid="{756F01E1-6AF1-40FB-9610-88DED6849BF6}"/>
    <hyperlink ref="BF184" location="A126233534R" display="A126233534R" xr:uid="{DB8A04FB-9AF6-454D-A6F9-2E9DFF9BA4DA}"/>
    <hyperlink ref="BF204" location="A126247790K" display="A126247790K" xr:uid="{81203798-CB3E-4106-806D-D82834CE4602}"/>
    <hyperlink ref="BF224" location="A126240662R" display="A126240662R" xr:uid="{7B6B5367-0B0A-49EF-AFE8-C2C37F430FE6}"/>
    <hyperlink ref="BG184" location="A126233966V" display="A126233966V" xr:uid="{CF41C7B1-AF38-41EE-A7C9-86DE32D3D72F}"/>
    <hyperlink ref="BG204" location="A126248222F" display="A126248222F" xr:uid="{0ADB38C8-75E1-4886-8A73-D56C86C450DB}"/>
    <hyperlink ref="BG224" location="A126241094W" display="A126241094W" xr:uid="{F20331F7-19E3-4C9C-847E-CF9BD6D31631}"/>
    <hyperlink ref="BH184" location="A126233606R" display="A126233606R" xr:uid="{A60EF844-B9E8-4F16-A371-26940E3D69BE}"/>
    <hyperlink ref="BH204" location="A126247862K" display="A126247862K" xr:uid="{BE9EDDE3-F811-4A1A-A816-89236F77EB1B}"/>
    <hyperlink ref="BH224" location="A126240734R" display="A126240734R" xr:uid="{B60C2396-337E-49ED-A33F-E6BFDCDF5351}"/>
    <hyperlink ref="BI184" location="A126234110C" display="A126234110C" xr:uid="{3498A581-E800-4921-8CFD-8409CA558E70}"/>
    <hyperlink ref="BI204" location="A126248366T" display="A126248366T" xr:uid="{7BDABDF3-B997-486F-87EB-8817BFC55626}"/>
    <hyperlink ref="BI224" location="A126241238W" display="A126241238W" xr:uid="{FD19133D-4480-4722-9C12-C093E714E0D8}"/>
    <hyperlink ref="BJ184" location="A126233678A" display="A126233678A" xr:uid="{F3B85940-62FC-4C15-AB9B-9D0934051F69}"/>
    <hyperlink ref="BJ204" location="A126247934K" display="A126247934K" xr:uid="{DB13D855-937D-4CAC-BBE9-739936185B93}"/>
    <hyperlink ref="BJ224" location="A126240806R" display="A126240806R" xr:uid="{2FA1E407-5001-49AA-BACC-6BBD29414693}"/>
    <hyperlink ref="BK184" location="A126233822J" display="A126233822J" xr:uid="{696437D4-8072-49EA-AB68-B4739250C643}"/>
    <hyperlink ref="BK204" location="A126248078X" display="A126248078X" xr:uid="{3A4D9D38-1C16-4E03-9887-F4AB0D155FC8}"/>
    <hyperlink ref="BK224" location="A126240950J" display="A126240950J" xr:uid="{C113CC43-670F-450F-8ADF-B51A72B8ACF1}"/>
    <hyperlink ref="BL184" location="A126233462R" display="A126233462R" xr:uid="{7829EE1E-059C-4FC6-9ED9-E4107D623845}"/>
    <hyperlink ref="BL204" location="A126247718T" display="A126247718T" xr:uid="{B99A6045-D10D-498C-985F-07DE11BFE9AB}"/>
    <hyperlink ref="BL224" location="A126240590R" display="A126240590R" xr:uid="{BFFBF14B-D309-49AA-9DDC-B0BB823218F8}"/>
    <hyperlink ref="BM184" location="A126234182R" display="A126234182R" xr:uid="{284DC0BB-0EA3-413D-95C6-E26B20DCC416}"/>
    <hyperlink ref="BM204" location="A126248438T" display="A126248438T" xr:uid="{4E5D7C38-37D8-489D-9CCA-FCE580291757}"/>
    <hyperlink ref="BM224" location="A126241310C" display="A126241310C" xr:uid="{9D9494C2-1BE4-41A1-95C8-616467DBB8DC}"/>
    <hyperlink ref="BN184" location="A126233894V" display="A126233894V" xr:uid="{51A9074C-E294-414B-99F1-C58A08457043}"/>
    <hyperlink ref="BN204" location="A126248150F" display="A126248150F" xr:uid="{91520DF3-39D0-4401-82D2-DF2047BEFF6C}"/>
    <hyperlink ref="BN224" location="A126241022K" display="A126241022K" xr:uid="{2F777568-F867-4464-B1AD-D98256C3F40B}"/>
    <hyperlink ref="BO185" location="A126234330F" display="A126234330F" xr:uid="{7E923158-A273-4088-92BA-4A9AE773FCD4}"/>
    <hyperlink ref="BO205" location="A126248586V" display="A126248586V" xr:uid="{87694283-25DF-4B21-8C7D-939CF2BA0FC8}"/>
    <hyperlink ref="BO225" location="A126241458X" display="A126241458X" xr:uid="{236E2E04-4AE7-4ABD-8D9E-10A41D980A00}"/>
    <hyperlink ref="BP185" location="A126234762K" display="A126234762K" xr:uid="{FD5A10FC-2A0A-416E-9D42-1FD2D500738F}"/>
    <hyperlink ref="BP205" location="A126249018R" display="A126249018R" xr:uid="{BE51E354-8719-415B-BE22-AC6F3BCCE480}"/>
    <hyperlink ref="BP225" location="A126241890K" display="A126241890K" xr:uid="{3024069D-6B30-47B9-B796-46622B372A51}"/>
    <hyperlink ref="BQ185" location="A126234402F" display="A126234402F" xr:uid="{A41B67B2-6B60-4F73-A558-E6B5ACC2DD97}"/>
    <hyperlink ref="BQ205" location="A126248658V" display="A126248658V" xr:uid="{8BD551AF-BF24-4B54-BD5E-7FB5F2672DE2}"/>
    <hyperlink ref="BQ225" location="A126241530F" display="A126241530F" xr:uid="{A5E71B3F-689F-44A5-81AD-BD0F30F3D007}"/>
    <hyperlink ref="BR185" location="A126234906K" display="A126234906K" xr:uid="{BA51D00B-2A02-4B5D-97F4-69D1CA94215D}"/>
    <hyperlink ref="BR205" location="A126249162J" display="A126249162J" xr:uid="{6A67D872-CD20-4DB0-A8E8-5A2F19403D65}"/>
    <hyperlink ref="BR225" location="A126242034L" display="A126242034L" xr:uid="{164709B0-6704-4796-B7AC-6214501E08AF}"/>
    <hyperlink ref="BS185" location="A126234474T" display="A126234474T" xr:uid="{788CC548-36D9-41FE-8643-A30AC594543C}"/>
    <hyperlink ref="BS205" location="A126248730A" display="A126248730A" xr:uid="{CCEAF9E0-C7FA-44CE-83C6-C957E51DAEAE}"/>
    <hyperlink ref="BS225" location="A126241602F" display="A126241602F" xr:uid="{DEA06D91-EAE0-4052-ABA7-432A914C2A3B}"/>
    <hyperlink ref="BT185" location="A126234618T" display="A126234618T" xr:uid="{815CD71B-EA19-4A2B-B8F2-757F997AFCF0}"/>
    <hyperlink ref="BT205" location="A126248874L" display="A126248874L" xr:uid="{F8965E04-D2B4-48E9-86F4-B18989AB4FEB}"/>
    <hyperlink ref="BT225" location="A126241746T" display="A126241746T" xr:uid="{9ACC5A1E-5FFF-4A55-8DB4-883DAAF0B783}"/>
    <hyperlink ref="BU185" location="A126234258X" display="A126234258X" xr:uid="{EFA05756-01FC-4540-AFA1-EE573694C5B1}"/>
    <hyperlink ref="BU205" location="A126248514J" display="A126248514J" xr:uid="{7275D5E9-BB74-4E2B-BCD3-FC4CB557E51F}"/>
    <hyperlink ref="BU225" location="A126241386X" display="A126241386X" xr:uid="{046744AD-13C0-452D-9D71-A82F8CE08CBF}"/>
    <hyperlink ref="BV185" location="A126234978W" display="A126234978W" xr:uid="{4CA55C9B-59C4-455C-8B12-96C0BEB5850E}"/>
    <hyperlink ref="BV205" location="A126249234J" display="A126249234J" xr:uid="{1715ABC7-9323-4FE0-BAD4-7D93805FBB12}"/>
    <hyperlink ref="BV225" location="A126242106L" display="A126242106L" xr:uid="{F2D246FD-9D9A-4CCC-B0DD-0CAE51FB34C5}"/>
    <hyperlink ref="BW185" location="A126234690K" display="A126234690K" xr:uid="{12E36C65-80BC-43F9-B767-B0FF82554311}"/>
    <hyperlink ref="BW205" location="A126248946L" display="A126248946L" xr:uid="{8A21722D-EDE0-4BF9-98F7-C601F27B081C}"/>
    <hyperlink ref="BW225" location="A126241818T" display="A126241818T" xr:uid="{97B22F2E-E5EE-404D-A9C7-3B3B0353DFC0}"/>
    <hyperlink ref="BO168" location="A126234342R" display="A126234342R" xr:uid="{5576D2A9-1EBC-4929-B4F1-4B2AFE6C3EDE}"/>
    <hyperlink ref="BO188" location="A126248598C" display="A126248598C" xr:uid="{92F4EDED-9F87-4781-9869-D51DA62598A7}"/>
    <hyperlink ref="BO208" location="A126241470R" display="A126241470R" xr:uid="{DACC98E7-557E-4D99-8302-19731DF7973E}"/>
    <hyperlink ref="BP168" location="A126234774V" display="A126234774V" xr:uid="{1C7F6616-56AE-4319-8369-0F8618B8A2D9}"/>
    <hyperlink ref="BP188" location="A126249030F" display="A126249030F" xr:uid="{72D2B7AB-C0F5-4BF1-BDAE-3B9EB67D5A14}"/>
    <hyperlink ref="BP208" location="A126241902J" display="A126241902J" xr:uid="{8C13A4B8-93E0-4873-A373-FFE71E18319F}"/>
    <hyperlink ref="BQ168" location="A126234414R" display="A126234414R" xr:uid="{20E7E1D7-AD2E-41E3-88EF-B7EE6AFABAB1}"/>
    <hyperlink ref="BQ188" location="A126248670K" display="A126248670K" xr:uid="{1A84F36B-417C-4964-BD17-AF8393682A33}"/>
    <hyperlink ref="BQ208" location="A126241542R" display="A126241542R" xr:uid="{5A1E31E7-500F-4746-A9FC-E36AA2172426}"/>
    <hyperlink ref="BR168" location="A126234918V" display="A126234918V" xr:uid="{34FF1C4A-7D73-4615-ABA4-72A82322557D}"/>
    <hyperlink ref="BR188" location="A126249174T" display="A126249174T" xr:uid="{53A18961-DBA7-4C0B-B05C-7839997DD891}"/>
    <hyperlink ref="BR208" location="A126242046W" display="A126242046W" xr:uid="{BD3D8774-C735-4133-9B78-BD652A3505E9}"/>
    <hyperlink ref="BS168" location="A126234486A" display="A126234486A" xr:uid="{B36F4088-87D2-4E7B-9DE7-0EBCF7CA480B}"/>
    <hyperlink ref="BS188" location="A126248742K" display="A126248742K" xr:uid="{05509208-8429-47D5-BE6F-EDAC03E9A66C}"/>
    <hyperlink ref="BS208" location="A126241614R" display="A126241614R" xr:uid="{1A94B30A-B224-43A5-881C-24AFD6A546AB}"/>
    <hyperlink ref="BT168" location="A126234630J" display="A126234630J" xr:uid="{F3CFA0C2-BA9D-4D07-B631-828D9FE35E6C}"/>
    <hyperlink ref="BT188" location="A126248886W" display="A126248886W" xr:uid="{59CA53AB-73F8-4620-B0CA-8EEEB518B920}"/>
    <hyperlink ref="BT208" location="A126241758A" display="A126241758A" xr:uid="{71E984FF-36D1-4261-8FAC-9A458510918B}"/>
    <hyperlink ref="BU168" location="A126234270R" display="A126234270R" xr:uid="{D3DC6110-3098-4F05-88AF-193AADCF7122}"/>
    <hyperlink ref="BU188" location="A126248526T" display="A126248526T" xr:uid="{0507C56A-9051-4698-80EC-9D65F2D126FE}"/>
    <hyperlink ref="BU208" location="A126241398J" display="A126241398J" xr:uid="{B6860CBC-9358-4B6A-A950-1CB5A3F6A15C}"/>
    <hyperlink ref="BV168" location="A126234990L" display="A126234990L" xr:uid="{3C830D8D-A693-450F-9618-E87C7FB58E61}"/>
    <hyperlink ref="BV188" location="A126249246T" display="A126249246T" xr:uid="{E8393C31-B59D-4AF1-A4E2-CEBD20AFC0AB}"/>
    <hyperlink ref="BV208" location="A126242118W" display="A126242118W" xr:uid="{D2B41E8C-3F6C-4D4A-BB0D-1F63CD48AB63}"/>
    <hyperlink ref="BW168" location="A126234702J" display="A126234702J" xr:uid="{3655E208-AB5C-4633-B69C-429EBD8EB896}"/>
    <hyperlink ref="BW188" location="A126248958W" display="A126248958W" xr:uid="{D0647D09-5DDA-4C9D-9619-CE44D9E719D2}"/>
    <hyperlink ref="BW208" location="A126241830J" display="A126241830J" xr:uid="{2F65A7C5-049C-4634-A277-8BCE8BBAB5CC}"/>
    <hyperlink ref="BO169" location="A126234310W" display="A126234310W" xr:uid="{05932370-5685-49D4-8744-3E33D0BAE417}"/>
    <hyperlink ref="BO189" location="A126248566K" display="A126248566K" xr:uid="{F7D010FD-7324-442F-8EAC-1847C8E9877A}"/>
    <hyperlink ref="BO209" location="A126241438R" display="A126241438R" xr:uid="{4450AEC7-6645-4999-AC87-F1714AA67868}"/>
    <hyperlink ref="BP169" location="A126234742A" display="A126234742A" xr:uid="{5DE72EB1-014A-43AE-ACEA-3B6D2486F608}"/>
    <hyperlink ref="BP189" location="A126248998R" display="A126248998R" xr:uid="{FE050153-9D88-46F4-BA6B-B2A5506C2110}"/>
    <hyperlink ref="BP209" location="A126241870A" display="A126241870A" xr:uid="{30BE52E8-D059-47C4-841E-2241FB5FA692}"/>
    <hyperlink ref="BQ169" location="A126234382J" display="A126234382J" xr:uid="{8ECC7AE7-5B00-4EF8-ABF6-604F62766A3A}"/>
    <hyperlink ref="BQ189" location="A126248638K" display="A126248638K" xr:uid="{5A649B49-0F65-4919-A9D0-0C4C5C7D436E}"/>
    <hyperlink ref="BQ209" location="A126241510W" display="A126241510W" xr:uid="{1C0A6007-FE28-4490-A1BB-CED4419A37C3}"/>
    <hyperlink ref="BR169" location="A126234886L" display="A126234886L" xr:uid="{C45F1929-D861-420F-966A-AB50A473112F}"/>
    <hyperlink ref="BR189" location="A126249142X" display="A126249142X" xr:uid="{E937057F-3747-4C7D-923E-0D6F4E57C554}"/>
    <hyperlink ref="BR209" location="A126242014C" display="A126242014C" xr:uid="{0E3EA6F3-BDA1-40DA-B7E8-AAC7AFC33602}"/>
    <hyperlink ref="BS169" location="A126234454J" display="A126234454J" xr:uid="{F81A92F3-9D7F-4244-ACE2-9717244AC389}"/>
    <hyperlink ref="BS189" location="A126248710T" display="A126248710T" xr:uid="{B36B9AB8-ECD8-407E-8069-EAB0E9157C98}"/>
    <hyperlink ref="BS209" location="A126241582J" display="A126241582J" xr:uid="{5D899462-BB0A-4BE6-B4C7-72F6488EA822}"/>
    <hyperlink ref="BT169" location="A126234598V" display="A126234598V" xr:uid="{6448273B-8462-4F05-8453-A0752E50323D}"/>
    <hyperlink ref="BT189" location="A126248854C" display="A126248854C" xr:uid="{451D6A1A-7B9F-45D1-B45E-F44A5E61F1AB}"/>
    <hyperlink ref="BT209" location="A126241726J" display="A126241726J" xr:uid="{B5C4586B-C786-4DF9-8E67-7340915669BE}"/>
    <hyperlink ref="BU169" location="A126234238R" display="A126234238R" xr:uid="{64C027A9-D260-492E-9C62-547D43F909DA}"/>
    <hyperlink ref="BU189" location="A126248494K" display="A126248494K" xr:uid="{5DF30F9C-0F09-4CA5-BEA3-1E42AB94C3C4}"/>
    <hyperlink ref="BU209" location="A126241366R" display="A126241366R" xr:uid="{5F463376-1696-4663-A2C2-4E2893134A78}"/>
    <hyperlink ref="BV169" location="A126234958L" display="A126234958L" xr:uid="{BC949D87-7DFF-4AB1-B9E8-3704531BBB24}"/>
    <hyperlink ref="BV189" location="A126249214X" display="A126249214X" xr:uid="{9569D2CD-BB31-4224-A169-FD54789EF70E}"/>
    <hyperlink ref="BV209" location="A126242086R" display="A126242086R" xr:uid="{16A123A8-4335-47A6-8393-EFEC68C072DB}"/>
    <hyperlink ref="BW169" location="A126234670A" display="A126234670A" xr:uid="{C1D520DD-B8FC-4925-966F-BA3278491374}"/>
    <hyperlink ref="BW189" location="A126248926C" display="A126248926C" xr:uid="{2A4A5A14-60E3-4E8F-BC82-7E8D45FF50A4}"/>
    <hyperlink ref="BW209" location="A126241798V" display="A126241798V" xr:uid="{DC6D2131-3BB2-4475-9052-78358EAADCD5}"/>
    <hyperlink ref="BO170" location="A126234346X" display="A126234346X" xr:uid="{4CF45905-98A0-4F81-9368-17F058C3031D}"/>
    <hyperlink ref="BO190" location="A126248602J" display="A126248602J" xr:uid="{40FE2592-F63F-430E-A336-1BA9189DAB4A}"/>
    <hyperlink ref="BO210" location="A126241474X" display="A126241474X" xr:uid="{5071F225-1532-4A92-838B-7EEA1EE47788}"/>
    <hyperlink ref="BP170" location="A126234778C" display="A126234778C" xr:uid="{27CD762D-2605-4E9A-AFD2-C67E02E6ADFA}"/>
    <hyperlink ref="BP190" location="A126249034R" display="A126249034R" xr:uid="{337ECF7C-CC51-4C80-A43F-E1CACABFFFAA}"/>
    <hyperlink ref="BP210" location="A126241906T" display="A126241906T" xr:uid="{7CB031E0-E834-4218-A889-46C94E3E16D9}"/>
    <hyperlink ref="BQ170" location="A126234418X" display="A126234418X" xr:uid="{86AFEE29-75F6-490C-84D2-E9A4DC44B930}"/>
    <hyperlink ref="BQ190" location="A126248674V" display="A126248674V" xr:uid="{06DD5587-1F5A-460F-9F77-137A9439E0F5}"/>
    <hyperlink ref="BQ210" location="A126241546X" display="A126241546X" xr:uid="{AB520D41-A226-404E-B98D-6027673BF944}"/>
    <hyperlink ref="BR170" location="A126234922K" display="A126234922K" xr:uid="{F2ECEB7A-A992-4448-834E-64E79532E6B1}"/>
    <hyperlink ref="BR190" location="A126249178A" display="A126249178A" xr:uid="{3B573A8C-5540-40A0-B42B-9F4665CE4F98}"/>
    <hyperlink ref="BR210" location="A126242050L" display="A126242050L" xr:uid="{D314C5A8-8D01-4426-BD78-30C7A541CDB2}"/>
    <hyperlink ref="BS170" location="A126234490T" display="A126234490T" xr:uid="{5BCDDFD6-5D67-4659-8CCB-248B421802A8}"/>
    <hyperlink ref="BS190" location="A126248746V" display="A126248746V" xr:uid="{C510C17B-551D-404E-8157-249E101071D9}"/>
    <hyperlink ref="BS210" location="A126241618X" display="A126241618X" xr:uid="{D3AE92A9-6160-4C39-9E76-2D52B8508D01}"/>
    <hyperlink ref="BT170" location="A126234634T" display="A126234634T" xr:uid="{8CACDEF8-18EA-460F-A110-67CFC36D89EA}"/>
    <hyperlink ref="BT190" location="A126248890L" display="A126248890L" xr:uid="{0B6FD5CF-006F-4B7D-9C1F-39CB7865C257}"/>
    <hyperlink ref="BT210" location="A126241762T" display="A126241762T" xr:uid="{3B3CB23E-C935-4731-9D28-764EE167B77A}"/>
    <hyperlink ref="BU170" location="A126234274X" display="A126234274X" xr:uid="{7421B4F7-B035-4F14-9636-29D67F3697C4}"/>
    <hyperlink ref="BU190" location="A126248530J" display="A126248530J" xr:uid="{5B5EC394-6256-473F-9527-8CE5C10A16BE}"/>
    <hyperlink ref="BU210" location="A126241402L" display="A126241402L" xr:uid="{691DA267-907E-48BC-B324-ACC5A7053869}"/>
    <hyperlink ref="BV170" location="A126234994W" display="A126234994W" xr:uid="{8592321D-1F55-4901-B220-8F6AD16DA3E0}"/>
    <hyperlink ref="BV190" location="A126249250J" display="A126249250J" xr:uid="{7E19ED30-FF4B-49B0-B7A3-FA26CB016A2B}"/>
    <hyperlink ref="BV210" location="A126242122L" display="A126242122L" xr:uid="{600F9252-544C-4CBD-A924-3032A8050091}"/>
    <hyperlink ref="BW170" location="A126234706T" display="A126234706T" xr:uid="{A249AD4C-910B-427B-B38E-86754F0B10EB}"/>
    <hyperlink ref="BW190" location="A126248962L" display="A126248962L" xr:uid="{3A8F6800-C2B6-4A78-AAB8-B1D8E0ECC104}"/>
    <hyperlink ref="BW210" location="A126241834T" display="A126241834T" xr:uid="{7D0063B9-4B40-414E-81EF-874005F6032B}"/>
    <hyperlink ref="BO171" location="A126234350R" display="A126234350R" xr:uid="{9171AF1F-9A5E-424F-B274-38696FDF5A1D}"/>
    <hyperlink ref="BO191" location="A126248606T" display="A126248606T" xr:uid="{99F316F0-5DF5-4CE8-B933-848F84FA56A0}"/>
    <hyperlink ref="BO211" location="A126241478J" display="A126241478J" xr:uid="{52DC9EE7-D371-4A6F-BD88-A1BC06849188}"/>
    <hyperlink ref="BP171" location="A126234782V" display="A126234782V" xr:uid="{32385824-4CCE-421F-8E26-17AE123DBDE2}"/>
    <hyperlink ref="BP191" location="A126249038X" display="A126249038X" xr:uid="{6E1A493D-0CD1-42DD-B14E-72AA37DCEF18}"/>
    <hyperlink ref="BP211" location="A126241910J" display="A126241910J" xr:uid="{55E41247-A5A4-44BB-8D90-CE2425AE961B}"/>
    <hyperlink ref="BQ171" location="A126234422R" display="A126234422R" xr:uid="{7FEAA61A-571F-4E41-ACB4-22C836CFEF52}"/>
    <hyperlink ref="BQ191" location="A126248678C" display="A126248678C" xr:uid="{AAA6AA20-7950-4C1C-B56A-95C8EC62D102}"/>
    <hyperlink ref="BQ211" location="A126241550R" display="A126241550R" xr:uid="{13D7A8AC-8D0B-4EDC-AFCB-776E57FEDA01}"/>
    <hyperlink ref="BR171" location="A126234926V" display="A126234926V" xr:uid="{71AEB226-B655-4C6F-A07E-E3BE48AA1D0D}"/>
    <hyperlink ref="BR191" location="A126249182T" display="A126249182T" xr:uid="{5F73CA49-CF1B-41F6-A071-AD6B37CBDEEB}"/>
    <hyperlink ref="BR211" location="A126242054W" display="A126242054W" xr:uid="{B5BCC42C-5AB8-40EB-A1ED-6FE834841D13}"/>
    <hyperlink ref="BS171" location="A126234494A" display="A126234494A" xr:uid="{5A9E90D7-5C16-4CA1-A40C-654A05225447}"/>
    <hyperlink ref="BS191" location="A126248750K" display="A126248750K" xr:uid="{9557541B-F9B0-4DA5-B1EC-1599D21E5A71}"/>
    <hyperlink ref="BS211" location="A126241622R" display="A126241622R" xr:uid="{ADA745DC-B3AD-49C6-953A-36CE4704CE17}"/>
    <hyperlink ref="BT171" location="A126234638A" display="A126234638A" xr:uid="{DB17725F-E21D-4CD0-9F33-94D225E754DA}"/>
    <hyperlink ref="BT191" location="A126248894W" display="A126248894W" xr:uid="{545B8D2B-03DD-4B48-8324-D2950DCB03F3}"/>
    <hyperlink ref="BT211" location="A126241766A" display="A126241766A" xr:uid="{EE249816-CFC7-4440-BD7A-0F39E92F811F}"/>
    <hyperlink ref="BU171" location="A126234278J" display="A126234278J" xr:uid="{C1C907A2-F593-4BDF-BF92-5431A9394D3B}"/>
    <hyperlink ref="BU191" location="A126248534T" display="A126248534T" xr:uid="{8D93C0B3-3BAF-4C25-86EF-D6A7DEA2ACEC}"/>
    <hyperlink ref="BU211" location="A126241406W" display="A126241406W" xr:uid="{0C0086A2-C90C-433F-BB48-2DFF788084F5}"/>
    <hyperlink ref="BV171" location="A126234998F" display="A126234998F" xr:uid="{02FDC130-F294-4845-A583-C8039DCB6790}"/>
    <hyperlink ref="BV191" location="A126249254T" display="A126249254T" xr:uid="{B75A67F9-A968-423A-8CC7-98C78D1EE21E}"/>
    <hyperlink ref="BV211" location="A126242126W" display="A126242126W" xr:uid="{9D7262F0-124E-4388-9D01-86DF5B49BAFD}"/>
    <hyperlink ref="BW171" location="A126234710J" display="A126234710J" xr:uid="{8D6E067E-ABAE-49E6-9952-CDB67B0F6B02}"/>
    <hyperlink ref="BW191" location="A126248966W" display="A126248966W" xr:uid="{11F9E6D6-1BA3-4875-B593-4FC8B2A431B6}"/>
    <hyperlink ref="BW211" location="A126241838A" display="A126241838A" xr:uid="{6B6C58AA-E450-4CFF-A5C8-D470932FA3CB}"/>
    <hyperlink ref="BO172" location="A126234314F" display="A126234314F" xr:uid="{9B601054-D645-40E7-933F-38737D231EC3}"/>
    <hyperlink ref="BO192" location="A126248570A" display="A126248570A" xr:uid="{5C239AC7-425A-4F78-96F9-C9859703A8DA}"/>
    <hyperlink ref="BO212" location="A126241442F" display="A126241442F" xr:uid="{0FDACD8F-8DCD-4F1F-8C9B-8D4DD161E43A}"/>
    <hyperlink ref="BP172" location="A126234746K" display="A126234746K" xr:uid="{6FCE4344-B083-46EC-8EEE-CC53634D0AEA}"/>
    <hyperlink ref="BP192" location="A126249002W" display="A126249002W" xr:uid="{80A6BC50-37D1-4423-8301-D9794E56A0D4}"/>
    <hyperlink ref="BP212" location="A126241874K" display="A126241874K" xr:uid="{DED1B380-7D92-48AC-897C-F72D89A3D22F}"/>
    <hyperlink ref="BQ172" location="A126234386T" display="A126234386T" xr:uid="{0D1B47A3-7EC4-47E8-A218-50D3F63F1F30}"/>
    <hyperlink ref="BQ192" location="A126248642A" display="A126248642A" xr:uid="{3D98D939-5B2F-406B-A7A5-7819C5160EC1}"/>
    <hyperlink ref="BQ212" location="A126241514F" display="A126241514F" xr:uid="{F06A364A-70EB-47AB-A961-9922FF5F08CE}"/>
    <hyperlink ref="BR172" location="A126234890C" display="A126234890C" xr:uid="{CC887FBA-F819-41C7-B9D2-93A4794E16F8}"/>
    <hyperlink ref="BR192" location="A126249146J" display="A126249146J" xr:uid="{4BCFE0A1-D48E-46C2-BD49-209E8B5528F8}"/>
    <hyperlink ref="BR212" location="A126242018L" display="A126242018L" xr:uid="{3FF4BB5A-0B38-44EE-BF17-E547618DC365}"/>
    <hyperlink ref="BS172" location="A126234458T" display="A126234458T" xr:uid="{2115FB79-604A-4272-9701-C8604E6FB25A}"/>
    <hyperlink ref="BS192" location="A126248714A" display="A126248714A" xr:uid="{B5DF80DD-232F-4772-9D6B-DCA76E19E0A6}"/>
    <hyperlink ref="BS212" location="A126241586T" display="A126241586T" xr:uid="{87225F68-6480-4889-B1DC-765ED0FD2DDE}"/>
    <hyperlink ref="BT172" location="A126234602X" display="A126234602X" xr:uid="{5E365E18-8EFF-406F-B8A5-231E07CF5505}"/>
    <hyperlink ref="BT192" location="A126248858L" display="A126248858L" xr:uid="{3E87872D-0F91-4FDB-8A89-A27D2C068393}"/>
    <hyperlink ref="BT212" location="A126241730X" display="A126241730X" xr:uid="{B32F103A-DC1E-49BE-B88F-D9FCFD2C6DD1}"/>
    <hyperlink ref="BU172" location="A126234242F" display="A126234242F" xr:uid="{ED335844-471B-42E2-8649-35EA35E00CD0}"/>
    <hyperlink ref="BU192" location="A126248498V" display="A126248498V" xr:uid="{163428C3-1247-4AE0-8C41-FB909BE45FE9}"/>
    <hyperlink ref="BU212" location="A126241370F" display="A126241370F" xr:uid="{86F8B135-1739-4DC8-9568-F57FCF47E65F}"/>
    <hyperlink ref="BV172" location="A126234962C" display="A126234962C" xr:uid="{92851EC0-BA4A-42C7-93AB-19111FF44F4A}"/>
    <hyperlink ref="BV192" location="A126249218J" display="A126249218J" xr:uid="{59B15276-F837-4B2A-B8F8-673F5CE382C5}"/>
    <hyperlink ref="BV212" location="A126242090F" display="A126242090F" xr:uid="{E5BF0620-594C-49CA-9BC6-8508EFC3CCB9}"/>
    <hyperlink ref="BW172" location="A126234674K" display="A126234674K" xr:uid="{122FF7AA-3C1D-4777-BF63-BDDAEE6B47A7}"/>
    <hyperlink ref="BW192" location="A126248930V" display="A126248930V" xr:uid="{B8B932A9-4AAF-43EE-A283-67F8C2A53D24}"/>
    <hyperlink ref="BW212" location="A126241802X" display="A126241802X" xr:uid="{E6432F31-E89B-416A-B342-F5AA2B61C484}"/>
    <hyperlink ref="BO173" location="A126234318R" display="A126234318R" xr:uid="{60A877CD-CC6B-4D9D-9EB8-78C5771EBEF8}"/>
    <hyperlink ref="BO193" location="A126248574K" display="A126248574K" xr:uid="{C689E939-7526-4A5B-9C9E-DCEF56BBD153}"/>
    <hyperlink ref="BO213" location="A126241446R" display="A126241446R" xr:uid="{DAAC3E17-985B-44CC-9FD2-724DEBC38A8B}"/>
    <hyperlink ref="BP173" location="A126234750A" display="A126234750A" xr:uid="{B082E9B7-37FE-47B6-B7A6-43614119EE6C}"/>
    <hyperlink ref="BP193" location="A126249006F" display="A126249006F" xr:uid="{2BB11DA0-20D8-41EA-BB62-5E8B3CC4A02E}"/>
    <hyperlink ref="BP213" location="A126241878V" display="A126241878V" xr:uid="{EFA3BB9E-2599-4FB5-B537-9AC8363547A2}"/>
    <hyperlink ref="BQ173" location="A126234390J" display="A126234390J" xr:uid="{D851F020-CD12-417E-8235-68E103D1E63D}"/>
    <hyperlink ref="BQ193" location="A126248646K" display="A126248646K" xr:uid="{85334E3C-1959-4DB4-B2EB-83A54475382C}"/>
    <hyperlink ref="BQ213" location="A126241518R" display="A126241518R" xr:uid="{1F02DB7F-1FF9-49CF-A0EE-6070B32A5B23}"/>
    <hyperlink ref="BR173" location="A126234894L" display="A126234894L" xr:uid="{C7C9B680-E003-4242-B51F-7B12FD1A85AB}"/>
    <hyperlink ref="BR193" location="A126249150X" display="A126249150X" xr:uid="{CF9C6F26-2E7A-4310-86A8-020669B6BE8B}"/>
    <hyperlink ref="BR213" location="A126242022C" display="A126242022C" xr:uid="{A4B9E3EF-15FD-4D87-8B01-ECADE3EAE997}"/>
    <hyperlink ref="BS173" location="A126234462J" display="A126234462J" xr:uid="{49537CBB-2708-41DD-813A-01D36D947DC2}"/>
    <hyperlink ref="BS193" location="A126248718K" display="A126248718K" xr:uid="{AE2CB72D-574A-46DE-B2C6-8F2BA1B839C2}"/>
    <hyperlink ref="BS213" location="A126241590J" display="A126241590J" xr:uid="{A67D8A87-E756-46CB-9CFD-10B66F22358A}"/>
    <hyperlink ref="BT173" location="A126234606J" display="A126234606J" xr:uid="{7819CB4D-FF82-45FA-B853-6CDAC206D6A9}"/>
    <hyperlink ref="BT193" location="A126248862C" display="A126248862C" xr:uid="{E7500314-365B-4FD9-A41F-2A9227EEA977}"/>
    <hyperlink ref="BT213" location="A126241734J" display="A126241734J" xr:uid="{D841311B-2BC3-4FB9-9B65-A728B7B84CCD}"/>
    <hyperlink ref="BU173" location="A126234246R" display="A126234246R" xr:uid="{A95253F8-B0CD-41B9-A5F5-7A4616BEEF7F}"/>
    <hyperlink ref="BU193" location="A126248502X" display="A126248502X" xr:uid="{C963004A-8E2D-43A1-8C00-4A0272DF908A}"/>
    <hyperlink ref="BU213" location="A126241374R" display="A126241374R" xr:uid="{5EFC26C3-EADA-4D0B-B32B-2F15D4A5E1F1}"/>
    <hyperlink ref="BV173" location="A126234966L" display="A126234966L" xr:uid="{A72632AA-2E41-4D1E-BE4D-A0C495D284B5}"/>
    <hyperlink ref="BV193" location="A126249222X" display="A126249222X" xr:uid="{8D06F9B7-9D56-4B97-83D7-CDCF0C4BD2CE}"/>
    <hyperlink ref="BV213" location="A126242094R" display="A126242094R" xr:uid="{FBB6558E-E53D-4979-87F5-6171C788E426}"/>
    <hyperlink ref="BW173" location="A126234678V" display="A126234678V" xr:uid="{04F0F644-2C99-4DCD-B9EB-0C92B7539636}"/>
    <hyperlink ref="BW193" location="A126248934C" display="A126248934C" xr:uid="{CC18BDBE-B465-4F2C-8622-B6FB6DE35C0A}"/>
    <hyperlink ref="BW213" location="A126241806J" display="A126241806J" xr:uid="{7980FA8F-AE79-4CBA-8080-37DD3D6CDCEE}"/>
    <hyperlink ref="BO174" location="A126234334R" display="A126234334R" xr:uid="{243BC258-02B0-4080-87BC-052618272600}"/>
    <hyperlink ref="BO194" location="A126248590K" display="A126248590K" xr:uid="{A764372C-1003-4293-BEA0-BBA8F2F4A97B}"/>
    <hyperlink ref="BO214" location="A126241462R" display="A126241462R" xr:uid="{D310D0D0-E4B4-47AA-B512-3E4A8E08DC77}"/>
    <hyperlink ref="BP174" location="A126234766V" display="A126234766V" xr:uid="{F231BE04-6174-420C-AEB3-FA5A645EA12A}"/>
    <hyperlink ref="BP194" location="A126249022F" display="A126249022F" xr:uid="{537A768C-1E92-4FAB-8CF3-33DCA0809721}"/>
    <hyperlink ref="BP214" location="A126241894V" display="A126241894V" xr:uid="{F305D432-BB9A-4CBA-8A07-4DB62D72DE9C}"/>
    <hyperlink ref="BQ174" location="A126234406R" display="A126234406R" xr:uid="{227D6243-6941-4FF5-AAAC-DC2304B6A5C2}"/>
    <hyperlink ref="BQ194" location="A126248662K" display="A126248662K" xr:uid="{7CA4E344-23F4-4BE9-8AD5-B08BF4AF2520}"/>
    <hyperlink ref="BQ214" location="A126241534R" display="A126241534R" xr:uid="{EA35F4E6-AD4B-455B-A06E-D0966D5555A7}"/>
    <hyperlink ref="BR174" location="A126234910A" display="A126234910A" xr:uid="{42F4B4EC-C78C-4205-BFD4-B4666B2F433B}"/>
    <hyperlink ref="BR194" location="A126249166T" display="A126249166T" xr:uid="{D374FE52-AC7F-42D8-8545-A2E98B07E67F}"/>
    <hyperlink ref="BR214" location="A126242038W" display="A126242038W" xr:uid="{4D7B8DFE-95AE-49AF-B67C-147F50DB8FC7}"/>
    <hyperlink ref="BS174" location="A126234478A" display="A126234478A" xr:uid="{063D1FE9-3636-4AF7-BB93-96BECC424E0D}"/>
    <hyperlink ref="BS194" location="A126248734K" display="A126248734K" xr:uid="{B9E590F8-D577-4C12-A3EB-228B70EA695A}"/>
    <hyperlink ref="BS214" location="A126241606R" display="A126241606R" xr:uid="{949E2151-4072-4CA8-B124-1E1B45573BFF}"/>
    <hyperlink ref="BT174" location="A126234622J" display="A126234622J" xr:uid="{4F2EF004-4737-4E2C-AB53-8F956475FE0B}"/>
    <hyperlink ref="BT194" location="A126248878W" display="A126248878W" xr:uid="{A52E7597-E2EB-48D8-864B-3F1D54C2E3E0}"/>
    <hyperlink ref="BT214" location="A126241750J" display="A126241750J" xr:uid="{0B332D1D-C4F7-4175-86EF-D9DC22AA02E2}"/>
    <hyperlink ref="BU174" location="A126234262R" display="A126234262R" xr:uid="{1FB4D95A-4176-446C-9EC1-DDA06F5A29E4}"/>
    <hyperlink ref="BU194" location="A126248518T" display="A126248518T" xr:uid="{76214CD0-3A43-405C-B911-D6C7A599A347}"/>
    <hyperlink ref="BU214" location="A126241390R" display="A126241390R" xr:uid="{FADAD5C7-2230-4E53-A4A5-5314D6FE6C6B}"/>
    <hyperlink ref="BV174" location="A126234982L" display="A126234982L" xr:uid="{C5D9FE08-D9C0-4363-B670-23355F58FFAA}"/>
    <hyperlink ref="BV194" location="A126249238T" display="A126249238T" xr:uid="{FE326E52-51AC-4E55-B90A-87936508C612}"/>
    <hyperlink ref="BV214" location="A126242110C" display="A126242110C" xr:uid="{2D6B67B2-D6D4-42EA-8B2C-9B821748EB60}"/>
    <hyperlink ref="BW174" location="A126234694V" display="A126234694V" xr:uid="{A3F5941E-B142-4536-9143-0DAEB6103B7E}"/>
    <hyperlink ref="BW194" location="A126248950C" display="A126248950C" xr:uid="{0AF4519F-E1F8-4AD5-A2A0-591ED88B5EA3}"/>
    <hyperlink ref="BW214" location="A126241822J" display="A126241822J" xr:uid="{C32BAE29-615D-4D90-9311-DEE439DE4339}"/>
    <hyperlink ref="BO175" location="A126234302W" display="A126234302W" xr:uid="{35FFA82F-770B-4E02-AB1D-3B079636AF47}"/>
    <hyperlink ref="BO195" location="A126248558K" display="A126248558K" xr:uid="{906831C4-9A09-40E7-A9DF-B65BA7DA7BA4}"/>
    <hyperlink ref="BO215" location="A126241430W" display="A126241430W" xr:uid="{E6D143ED-76DD-4538-A2B5-8465C03C11FE}"/>
    <hyperlink ref="BP175" location="A126234734A" display="A126234734A" xr:uid="{651A0EC8-F2F6-4547-A09A-DA6DF694D783}"/>
    <hyperlink ref="BP195" location="A126248990W" display="A126248990W" xr:uid="{B1674BD7-69BE-4D25-8A50-2AB6A664A8C9}"/>
    <hyperlink ref="BP215" location="A126241862A" display="A126241862A" xr:uid="{17AD2281-3693-47BF-88A2-13D0F45EC5D8}"/>
    <hyperlink ref="BQ175" location="A126234374J" display="A126234374J" xr:uid="{EC0F0433-05C7-4111-9625-FC1C0723A690}"/>
    <hyperlink ref="BQ195" location="A126248630T" display="A126248630T" xr:uid="{FFCA2588-98D8-4EA2-BA2C-5D401C7DA620}"/>
    <hyperlink ref="BQ215" location="A126241502W" display="A126241502W" xr:uid="{79451067-1E8B-4F2C-8D8E-25A0EB37E5D7}"/>
    <hyperlink ref="BR175" location="A126234878L" display="A126234878L" xr:uid="{F208D883-CC62-4CFB-BD4A-7E2348360E85}"/>
    <hyperlink ref="BR195" location="A126249134X" display="A126249134X" xr:uid="{B39D23C5-A064-406A-9741-CF3E4B68444B}"/>
    <hyperlink ref="BR215" location="A126242006C" display="A126242006C" xr:uid="{D6BDB001-4D31-4739-AA25-328A1CD2F3EA}"/>
    <hyperlink ref="BS175" location="A126234446J" display="A126234446J" xr:uid="{667C01C8-F1AD-45F4-A394-B7FBDA1B78E9}"/>
    <hyperlink ref="BS195" location="A126248702T" display="A126248702T" xr:uid="{5972C894-DB94-4BD0-8A7A-A79E981E849D}"/>
    <hyperlink ref="BS215" location="A126241574J" display="A126241574J" xr:uid="{CC8B9F36-7CE9-492A-AAE7-8269C2DAF754}"/>
    <hyperlink ref="BT175" location="A126234590A" display="A126234590A" xr:uid="{019163D1-6AC9-4D7E-8528-F54FFE415427}"/>
    <hyperlink ref="BT195" location="A126248846C" display="A126248846C" xr:uid="{05B02DAE-C959-43C7-9ADA-4D42C1573243}"/>
    <hyperlink ref="BT215" location="A126241718J" display="A126241718J" xr:uid="{774BE4AD-3C69-4C9B-A13C-C9C0BF1843D9}"/>
    <hyperlink ref="BU175" location="A126234230W" display="A126234230W" xr:uid="{A819BCCE-6C08-4B9E-9EF2-B39F1FEB0B6D}"/>
    <hyperlink ref="BU195" location="A126248486K" display="A126248486K" xr:uid="{6A2C46B2-6C53-4462-A334-64CCD5B4E86D}"/>
    <hyperlink ref="BU215" location="A126241358R" display="A126241358R" xr:uid="{B1FB7E6D-3C70-4630-830A-A296AF455D8F}"/>
    <hyperlink ref="BV175" location="A126234950V" display="A126234950V" xr:uid="{379CB6C4-3A47-445B-81B8-A99ECA63DE96}"/>
    <hyperlink ref="BV195" location="A126249206X" display="A126249206X" xr:uid="{5BE23F44-C0DD-471B-BE42-D2B796D1FCA8}"/>
    <hyperlink ref="BV215" location="A126242078R" display="A126242078R" xr:uid="{ABCF7727-DB14-4415-AAA0-7356038786D6}"/>
    <hyperlink ref="BW175" location="A126234662A" display="A126234662A" xr:uid="{E55F88EB-3044-467B-92B2-5B4B43B312B3}"/>
    <hyperlink ref="BW195" location="A126248918C" display="A126248918C" xr:uid="{62010620-4B0D-491E-B888-F870724FBAE1}"/>
    <hyperlink ref="BW215" location="A126241790A" display="A126241790A" xr:uid="{CD5657AF-516B-4922-BC31-5912B48A5DF4}"/>
    <hyperlink ref="BO176" location="A126234354X" display="A126234354X" xr:uid="{8097EEAA-1176-4C7D-8AC2-DA860F424A8D}"/>
    <hyperlink ref="BO196" location="A126248610J" display="A126248610J" xr:uid="{D5E90689-BF74-48E5-AA62-820A02363B8A}"/>
    <hyperlink ref="BO216" location="A126241482X" display="A126241482X" xr:uid="{3EA7E3C4-8EC9-49B1-8A14-0ACC5E5D63C6}"/>
    <hyperlink ref="BP176" location="A126234786C" display="A126234786C" xr:uid="{CC0DDAEA-B1DE-4457-93C9-77147A698C68}"/>
    <hyperlink ref="BP196" location="A126249042R" display="A126249042R" xr:uid="{49C4EEB7-60FF-4D7E-A064-C30CD140FFB1}"/>
    <hyperlink ref="BP216" location="A126241914T" display="A126241914T" xr:uid="{D6DDBC85-9C28-41A1-A150-5993D2042FC0}"/>
    <hyperlink ref="BQ176" location="A126234426X" display="A126234426X" xr:uid="{34726A0C-6CFD-43A0-A846-83851C0ADFD4}"/>
    <hyperlink ref="BQ196" location="A126248682V" display="A126248682V" xr:uid="{ACA0364A-0A93-4870-86E4-4BC11A4875FA}"/>
    <hyperlink ref="BQ216" location="A126241554X" display="A126241554X" xr:uid="{C9E867A8-7760-499C-A867-EECF3B69206C}"/>
    <hyperlink ref="BR176" location="A126234930K" display="A126234930K" xr:uid="{D2B58383-9333-4247-99F4-9A66338A44C3}"/>
    <hyperlink ref="BR196" location="A126249186A" display="A126249186A" xr:uid="{68D154F4-26A0-4AF7-9517-78BA67049791}"/>
    <hyperlink ref="BR216" location="A126242058F" display="A126242058F" xr:uid="{299A5041-4748-48ED-ADB9-49671C754019}"/>
    <hyperlink ref="BS176" location="A126234498K" display="A126234498K" xr:uid="{B1411345-C15E-4BDB-8854-297E0F61DD03}"/>
    <hyperlink ref="BS196" location="A126248754V" display="A126248754V" xr:uid="{9F3DF37F-2512-4CB8-8A72-8EDBD57848FB}"/>
    <hyperlink ref="BS216" location="A126241626X" display="A126241626X" xr:uid="{395E2FD9-893E-4D36-9E66-908735139213}"/>
    <hyperlink ref="BT176" location="A126234642T" display="A126234642T" xr:uid="{7DC6524A-AFDD-40EC-8078-A7E0DD82CF5B}"/>
    <hyperlink ref="BT196" location="A126248898F" display="A126248898F" xr:uid="{54A4B9C4-E65F-4B93-9D9C-3B3701A76AA8}"/>
    <hyperlink ref="BT216" location="A126241770T" display="A126241770T" xr:uid="{6A3FB170-1871-4B84-99E1-5A615950CC9E}"/>
    <hyperlink ref="BU176" location="A126234282X" display="A126234282X" xr:uid="{B2A87E7B-BDDB-43A9-ADF7-91E1AE2BED1E}"/>
    <hyperlink ref="BU196" location="A126248538A" display="A126248538A" xr:uid="{8BE4CAA7-1231-425D-8420-B584B2ED1888}"/>
    <hyperlink ref="BU216" location="A126241410L" display="A126241410L" xr:uid="{2D21947F-2206-4F19-B96D-B49DCBC57F63}"/>
    <hyperlink ref="BV176" location="A126235002L" display="A126235002L" xr:uid="{1772E9A2-D31B-4E39-A5E6-AEF4751F855B}"/>
    <hyperlink ref="BV196" location="A126249258A" display="A126249258A" xr:uid="{F7397C98-2A6F-45EF-A721-A968C9F7D8CA}"/>
    <hyperlink ref="BV216" location="A126242130L" display="A126242130L" xr:uid="{28D42A64-085A-47B2-9C0A-A06DAE12F6DC}"/>
    <hyperlink ref="BW176" location="A126234714T" display="A126234714T" xr:uid="{147AB126-FCF1-48F2-AB63-65CAE8E3224A}"/>
    <hyperlink ref="BW196" location="A126248970L" display="A126248970L" xr:uid="{26CB7987-01A9-441B-ABD8-6C2616005588}"/>
    <hyperlink ref="BW216" location="A126241842T" display="A126241842T" xr:uid="{7F63CB65-A74E-41D4-BB1C-A9BA65B48240}"/>
    <hyperlink ref="BO177" location="A126234338X" display="A126234338X" xr:uid="{CE9354FE-7DC8-4A33-9DAD-1B8011A24A60}"/>
    <hyperlink ref="BO197" location="A126248594V" display="A126248594V" xr:uid="{BF5D2532-0A67-464D-938F-80B48E91F938}"/>
    <hyperlink ref="BO217" location="A126241466X" display="A126241466X" xr:uid="{7F7812B6-AD83-46FE-81F4-AFCE52280E18}"/>
    <hyperlink ref="BP177" location="A126234770K" display="A126234770K" xr:uid="{E6ED81AA-5CC4-447D-B2E4-AEED4956B528}"/>
    <hyperlink ref="BP197" location="A126249026R" display="A126249026R" xr:uid="{77882CC2-11DC-4A74-824C-A92460B749D1}"/>
    <hyperlink ref="BP217" location="A126241898C" display="A126241898C" xr:uid="{FA214910-1025-454A-ADF1-7F0AE5B90D4B}"/>
    <hyperlink ref="BQ177" location="A126234410F" display="A126234410F" xr:uid="{278E4365-8040-40A0-B00D-BC278A54A7C5}"/>
    <hyperlink ref="BQ197" location="A126248666V" display="A126248666V" xr:uid="{EF234BF5-03A7-4FEB-A2BB-6D434BAB019F}"/>
    <hyperlink ref="BQ217" location="A126241538X" display="A126241538X" xr:uid="{C32D6309-A78D-41F3-A3A1-AB0418A0C733}"/>
    <hyperlink ref="BR177" location="A126234914K" display="A126234914K" xr:uid="{067F0407-A5E2-4E65-BC63-B93793F213D1}"/>
    <hyperlink ref="BR197" location="A126249170J" display="A126249170J" xr:uid="{6E897CC7-7973-4163-90E4-4F2D9A1538BB}"/>
    <hyperlink ref="BR217" location="A126242042L" display="A126242042L" xr:uid="{62E2C111-37D4-4C27-9A10-EB25796ADBB4}"/>
    <hyperlink ref="BS177" location="A126234482T" display="A126234482T" xr:uid="{F1EA3470-81A0-4C35-9866-C185C288F9AC}"/>
    <hyperlink ref="BS197" location="A126248738V" display="A126248738V" xr:uid="{ADFD9E32-2383-4800-AC32-B9FB807355F1}"/>
    <hyperlink ref="BS217" location="A126241610F" display="A126241610F" xr:uid="{09F81D26-B5F6-4D7C-BE81-566BAA7D5112}"/>
    <hyperlink ref="BT177" location="A126234626T" display="A126234626T" xr:uid="{B5EA6557-8C02-4151-B268-F1A45F1A8BF1}"/>
    <hyperlink ref="BT197" location="A126248882L" display="A126248882L" xr:uid="{480EBAA5-0675-4D78-B38B-3412A4BF17BE}"/>
    <hyperlink ref="BT217" location="A126241754T" display="A126241754T" xr:uid="{D1C932A4-DD93-413E-81CF-09B0EECF8038}"/>
    <hyperlink ref="BU177" location="A126234266X" display="A126234266X" xr:uid="{B07FE0C1-02D8-4990-AD99-ACD5578CA1F0}"/>
    <hyperlink ref="BU197" location="A126248522J" display="A126248522J" xr:uid="{9E8DC2B8-AF0B-43DD-975C-5655B61091CF}"/>
    <hyperlink ref="BU217" location="A126241394X" display="A126241394X" xr:uid="{DD09E0E0-6BD8-43CD-A283-F1DDF849AE1A}"/>
    <hyperlink ref="BV177" location="A126234986W" display="A126234986W" xr:uid="{A1E9A60E-B657-4614-B9BD-96FF241F025F}"/>
    <hyperlink ref="BV197" location="A126249242J" display="A126249242J" xr:uid="{A250FD0F-660D-4E53-B9EF-476128F4AB4A}"/>
    <hyperlink ref="BV217" location="A126242114L" display="A126242114L" xr:uid="{9898502D-B5FD-4E41-B0EE-2FADE8BA576E}"/>
    <hyperlink ref="BW177" location="A126234698C" display="A126234698C" xr:uid="{386197E0-6ACA-45E6-B2DD-35E5D5445A07}"/>
    <hyperlink ref="BW197" location="A126248954L" display="A126248954L" xr:uid="{1A75D5EA-077B-421F-85D1-C55CB41C0C5E}"/>
    <hyperlink ref="BW217" location="A126241826T" display="A126241826T" xr:uid="{7F45DACB-B35D-42C1-9281-4C45DF1E5029}"/>
    <hyperlink ref="BO178" location="A126234358J" display="A126234358J" xr:uid="{C3783487-0D9F-458A-817A-3693D4DC8934}"/>
    <hyperlink ref="BO198" location="A126248614T" display="A126248614T" xr:uid="{B91AEC81-F24D-4769-B4A5-5684D27C6B13}"/>
    <hyperlink ref="BO218" location="A126241486J" display="A126241486J" xr:uid="{1C136918-D151-447F-881B-EB65A5E66299}"/>
    <hyperlink ref="BP178" location="A126234790V" display="A126234790V" xr:uid="{C50ECCB3-5EB3-4C73-B731-CF5C38C5490D}"/>
    <hyperlink ref="BP198" location="A126249046X" display="A126249046X" xr:uid="{9A571334-C88E-4A1D-B2FA-9AF74448DAC7}"/>
    <hyperlink ref="BP218" location="A126241918A" display="A126241918A" xr:uid="{12795EC2-E371-44EF-8637-C279E55BE778}"/>
    <hyperlink ref="BQ178" location="A126234430R" display="A126234430R" xr:uid="{0920EFB1-CF86-4AAD-98BA-4F7DEA8020EF}"/>
    <hyperlink ref="BQ198" location="A126248686C" display="A126248686C" xr:uid="{1F846899-FEFC-40AD-8E48-D104271E9460}"/>
    <hyperlink ref="BQ218" location="A126241558J" display="A126241558J" xr:uid="{01CAA92C-02BA-4392-A562-BC0FAAE41B8E}"/>
    <hyperlink ref="BR178" location="A126234934V" display="A126234934V" xr:uid="{34400D82-4165-4EB9-B4A2-0E5A689DD428}"/>
    <hyperlink ref="BR198" location="A126249190T" display="A126249190T" xr:uid="{17B8B762-AC7A-4AAF-8E13-1FACB4B46952}"/>
    <hyperlink ref="BR218" location="A126242062W" display="A126242062W" xr:uid="{B10247AA-BA32-48DF-BD6C-4FAF3AD104F0}"/>
    <hyperlink ref="BS178" location="A126234502R" display="A126234502R" xr:uid="{D2A11BF5-B0B4-4518-B9C9-62AECDDCCD74}"/>
    <hyperlink ref="BS198" location="A126248758C" display="A126248758C" xr:uid="{84A40A9F-79D2-448F-AD71-C0D48D930BA5}"/>
    <hyperlink ref="BS218" location="A126241630R" display="A126241630R" xr:uid="{299A079E-4C18-4EBD-9588-85EAF6563466}"/>
    <hyperlink ref="BT178" location="A126234646A" display="A126234646A" xr:uid="{EDE042F0-26B3-4D1C-BD82-51C4535C730E}"/>
    <hyperlink ref="BT198" location="A126248902K" display="A126248902K" xr:uid="{F8093936-4B3A-4639-B82D-7DE397646F6A}"/>
    <hyperlink ref="BT218" location="A126241774A" display="A126241774A" xr:uid="{8A7A3B30-66EB-4EF0-B521-3EFF59AE1E91}"/>
    <hyperlink ref="BU178" location="A126234286J" display="A126234286J" xr:uid="{9F7E733B-8054-4696-A41C-6DF4221D1A81}"/>
    <hyperlink ref="BU198" location="A126248542T" display="A126248542T" xr:uid="{1B0F72C2-2A63-4FF8-B412-6C4C2AC5E943}"/>
    <hyperlink ref="BU218" location="A126241414W" display="A126241414W" xr:uid="{749EE3EA-D6F0-4779-A1F2-4896F80D7381}"/>
    <hyperlink ref="BV178" location="A126235006W" display="A126235006W" xr:uid="{2E947DCC-3CB6-4695-A1F0-C42271D57983}"/>
    <hyperlink ref="BV198" location="A126249262T" display="A126249262T" xr:uid="{9A5CF669-2397-443A-8030-3B48557802E1}"/>
    <hyperlink ref="BV218" location="A126242134W" display="A126242134W" xr:uid="{E0365223-18F0-4462-9FF0-CF50075BFF4A}"/>
    <hyperlink ref="BW178" location="A126234718A" display="A126234718A" xr:uid="{16260DA8-0FCB-4754-A460-10EAF8A24342}"/>
    <hyperlink ref="BW198" location="A126248974W" display="A126248974W" xr:uid="{4804F06E-6943-43D1-914C-555BC2FAC95E}"/>
    <hyperlink ref="BW218" location="A126241846A" display="A126241846A" xr:uid="{7422D57E-7299-428B-B742-46293DDFC265}"/>
    <hyperlink ref="BO179" location="A126234306F" display="A126234306F" xr:uid="{BCB31597-06B5-4298-8E8A-1C16D0871EDC}"/>
    <hyperlink ref="BO199" location="A126248562A" display="A126248562A" xr:uid="{2D5FE220-0934-4CF7-A643-5FCCC880101E}"/>
    <hyperlink ref="BO219" location="A126241434F" display="A126241434F" xr:uid="{5DE0AFAC-5CC7-487A-BDF2-A2001F64617F}"/>
    <hyperlink ref="BP179" location="A126234738K" display="A126234738K" xr:uid="{871E9BC6-91A6-4355-BDC7-AF4AEB03E4D5}"/>
    <hyperlink ref="BP199" location="A126248994F" display="A126248994F" xr:uid="{CFF15B19-7786-456B-BAE5-03CE34943DD7}"/>
    <hyperlink ref="BP219" location="A126241866K" display="A126241866K" xr:uid="{77346D78-601B-4272-A086-5F679547D3DF}"/>
    <hyperlink ref="BQ179" location="A126234378T" display="A126234378T" xr:uid="{5C603842-7539-479E-9293-37BAAD25EBBA}"/>
    <hyperlink ref="BQ199" location="A126248634A" display="A126248634A" xr:uid="{D9603BC6-5FF9-4FCE-BAC7-8579122D695B}"/>
    <hyperlink ref="BQ219" location="A126241506F" display="A126241506F" xr:uid="{56770F37-1EA7-49F8-AF23-2BF562B31812}"/>
    <hyperlink ref="BR179" location="A126234882C" display="A126234882C" xr:uid="{1CBACCF6-96F4-4564-BEED-8A7318311726}"/>
    <hyperlink ref="BR199" location="A126249138J" display="A126249138J" xr:uid="{52406277-5706-4467-B8E9-1BE28F0EC470}"/>
    <hyperlink ref="BR219" location="A126242010V" display="A126242010V" xr:uid="{4EB40745-18E3-4F42-8F47-8BE9273AA1E8}"/>
    <hyperlink ref="BS179" location="A126234450X" display="A126234450X" xr:uid="{45635214-297F-41EF-9458-C2AFF7D495DA}"/>
    <hyperlink ref="BS199" location="A126248706A" display="A126248706A" xr:uid="{32A3FA46-32B4-4239-905F-3FA382A72FFB}"/>
    <hyperlink ref="BS219" location="A126241578T" display="A126241578T" xr:uid="{AAAD8D59-F714-448B-9956-17E8EFB35EFC}"/>
    <hyperlink ref="BT179" location="A126234594K" display="A126234594K" xr:uid="{74266797-AABD-4AF1-9638-F6718928BB47}"/>
    <hyperlink ref="BT199" location="A126248850V" display="A126248850V" xr:uid="{77A67D6E-61A6-46E9-A1B6-8C1FB5DFF826}"/>
    <hyperlink ref="BT219" location="A126241722X" display="A126241722X" xr:uid="{EFC75C32-2C20-4C60-8FA1-1BEE859EDDEF}"/>
    <hyperlink ref="BU179" location="A126234234F" display="A126234234F" xr:uid="{E14AA1ED-592F-4A52-956E-692919B20184}"/>
    <hyperlink ref="BU199" location="A126248490A" display="A126248490A" xr:uid="{FA8B5A29-A203-412D-BAC5-A3DFBE9CD7E0}"/>
    <hyperlink ref="BU219" location="A126241362F" display="A126241362F" xr:uid="{66A6B49E-4406-4A6F-B971-80E04B9E6868}"/>
    <hyperlink ref="BV179" location="A126234954C" display="A126234954C" xr:uid="{61101170-6730-40D8-BB2B-2F618E51D708}"/>
    <hyperlink ref="BV199" location="A126249210R" display="A126249210R" xr:uid="{EA5E4B92-0751-4346-89FE-57B59423FF00}"/>
    <hyperlink ref="BV219" location="A126242082F" display="A126242082F" xr:uid="{FECEF48F-EFA5-48BD-B4E8-39C7320A8D37}"/>
    <hyperlink ref="BW179" location="A126234666K" display="A126234666K" xr:uid="{1BB35F39-6519-4774-B08A-1296FADC923B}"/>
    <hyperlink ref="BW199" location="A126248922V" display="A126248922V" xr:uid="{C288638C-17E9-4EA4-A268-8AC3C56A8D10}"/>
    <hyperlink ref="BW219" location="A126241794K" display="A126241794K" xr:uid="{1DB08BDB-AE8F-466B-AA1A-0F5DC7F8505E}"/>
    <hyperlink ref="BO180" location="A126234290X" display="A126234290X" xr:uid="{4E5D08A2-B81A-434B-AB16-848509926647}"/>
    <hyperlink ref="BO200" location="A126248546A" display="A126248546A" xr:uid="{DDDF3336-7B20-4422-9814-FC3CA298F14F}"/>
    <hyperlink ref="BO220" location="A126241418F" display="A126241418F" xr:uid="{3E31C7D9-3DD3-4ABB-854E-FDB072F3AE7A}"/>
    <hyperlink ref="BP180" location="A126234722T" display="A126234722T" xr:uid="{59CB451E-059B-464B-AFB3-0B8845B87A96}"/>
    <hyperlink ref="BP200" location="A126248978F" display="A126248978F" xr:uid="{CEA49596-233E-4CEF-B692-485BCD385279}"/>
    <hyperlink ref="BP220" location="A126241850T" display="A126241850T" xr:uid="{8BC29838-8196-456A-94A6-68EFA69C5F60}"/>
    <hyperlink ref="BQ180" location="A126234362X" display="A126234362X" xr:uid="{18A8CD7D-84FC-49B1-AFFD-3BA7D1C972E9}"/>
    <hyperlink ref="BQ200" location="A126248618A" display="A126248618A" xr:uid="{DE67F758-ED84-4822-B48C-B92DA961D44C}"/>
    <hyperlink ref="BQ220" location="A126241490X" display="A126241490X" xr:uid="{A6D72582-9C80-458A-9F1C-BC7FE5E70AD8}"/>
    <hyperlink ref="BR180" location="A126234866C" display="A126234866C" xr:uid="{AD2A158C-6674-4F18-84E0-193E06DF67C7}"/>
    <hyperlink ref="BR200" location="A126249122R" display="A126249122R" xr:uid="{A8396065-C0B9-4EBB-B06F-954E2048FF63}"/>
    <hyperlink ref="BR220" location="A126241994C" display="A126241994C" xr:uid="{9E61DFA5-993D-44B5-A167-C5E0531C4B18}"/>
    <hyperlink ref="BS180" location="A126234434X" display="A126234434X" xr:uid="{6B23D491-00D6-4E24-95ED-F76C4174E509}"/>
    <hyperlink ref="BS200" location="A126248690V" display="A126248690V" xr:uid="{AEFEFA2D-27A3-4F87-B9DA-2AA24DE350E4}"/>
    <hyperlink ref="BS220" location="A126241562X" display="A126241562X" xr:uid="{AEC07EE6-1ABC-4460-A2FA-E7B0A5839BC5}"/>
    <hyperlink ref="BT180" location="A126234578K" display="A126234578K" xr:uid="{6040120D-723D-4CAA-A5CF-C3EBBEFC0B4D}"/>
    <hyperlink ref="BT200" location="A126248834V" display="A126248834V" xr:uid="{0742927A-7F56-45FC-A2ED-4AF5C17B1A59}"/>
    <hyperlink ref="BT220" location="A126241706X" display="A126241706X" xr:uid="{2069A5FE-4D83-4CE4-AF80-87EA12F66D33}"/>
    <hyperlink ref="BU180" location="A126234218F" display="A126234218F" xr:uid="{08FF10F4-149E-4316-B376-45D5FE5087B0}"/>
    <hyperlink ref="BU200" location="A126248474A" display="A126248474A" xr:uid="{7209659C-E4EE-4426-AA1C-101081CADDD1}"/>
    <hyperlink ref="BU220" location="A126241346F" display="A126241346F" xr:uid="{B73687EE-23A2-43C9-960E-4117549177F7}"/>
    <hyperlink ref="BV180" location="A126234938C" display="A126234938C" xr:uid="{A9D4339C-D4DE-4D62-AAE5-B2A5AA97D227}"/>
    <hyperlink ref="BV200" location="A126249194A" display="A126249194A" xr:uid="{79219C37-3EE2-40F5-91A0-67928D4B7EE1}"/>
    <hyperlink ref="BV220" location="A126242066F" display="A126242066F" xr:uid="{CAB10583-E076-47E7-9D3C-99EEEED2655E}"/>
    <hyperlink ref="BW180" location="A126234650T" display="A126234650T" xr:uid="{9A6CA29B-BEF5-4D0D-8A36-962F4BFB8A6E}"/>
    <hyperlink ref="BW200" location="A126248906V" display="A126248906V" xr:uid="{A23C71C5-4712-49EC-87AF-793DEDB0067B}"/>
    <hyperlink ref="BW220" location="A126241778K" display="A126241778K" xr:uid="{77FE5318-5F48-4DDE-9408-39789BDA4C0A}"/>
    <hyperlink ref="BO181" location="A126234294J" display="A126234294J" xr:uid="{E6C71CFE-43C2-4141-9CD1-5E85EFACC97B}"/>
    <hyperlink ref="BO201" location="A126248550T" display="A126248550T" xr:uid="{A3111AF0-DC5D-45A0-83D0-7F4FF9040015}"/>
    <hyperlink ref="BO221" location="A126241422W" display="A126241422W" xr:uid="{FEE86131-D045-4B47-8D1A-93E10B80EABA}"/>
    <hyperlink ref="BP181" location="A126234726A" display="A126234726A" xr:uid="{A9085090-AF91-4B6F-BBAA-6C0D8B91DC21}"/>
    <hyperlink ref="BP201" location="A126248982W" display="A126248982W" xr:uid="{B16B847F-4F26-4637-B711-8AF1A71A88A1}"/>
    <hyperlink ref="BP221" location="A126241854A" display="A126241854A" xr:uid="{18636AAF-586A-4131-BF6D-010FB188A8AB}"/>
    <hyperlink ref="BQ181" location="A126234366J" display="A126234366J" xr:uid="{A3142CC5-567A-439F-9305-077C1290C5F9}"/>
    <hyperlink ref="BQ201" location="A126248622T" display="A126248622T" xr:uid="{6CC04A9F-BC76-44DC-9B9D-92E8A8CB650D}"/>
    <hyperlink ref="BQ221" location="A126241494J" display="A126241494J" xr:uid="{E4A592B6-BEAF-4290-BB56-E0695B4117A5}"/>
    <hyperlink ref="BR181" location="A126234870V" display="A126234870V" xr:uid="{25CF9E5C-74F2-4C41-872B-C01A593E425E}"/>
    <hyperlink ref="BR201" location="A126249126X" display="A126249126X" xr:uid="{CE5872C4-9364-40E6-A580-640E8F18EE5E}"/>
    <hyperlink ref="BR221" location="A126241998L" display="A126241998L" xr:uid="{605716DE-918D-4A3C-A130-36EA4865BEB6}"/>
    <hyperlink ref="BS181" location="A126234438J" display="A126234438J" xr:uid="{67C8590E-7A41-42BD-A6CF-A01A344849AC}"/>
    <hyperlink ref="BS201" location="A126248694C" display="A126248694C" xr:uid="{F5CF93C8-DF64-4878-A44F-94321F0691E3}"/>
    <hyperlink ref="BS221" location="A126241566J" display="A126241566J" xr:uid="{DDB34EC6-6A89-44B5-AAB6-AEB0D93DB0A5}"/>
    <hyperlink ref="BT181" location="A126234582A" display="A126234582A" xr:uid="{2695EA33-0B62-4E23-A31D-03B2700EA1F9}"/>
    <hyperlink ref="BT201" location="A126248838C" display="A126248838C" xr:uid="{3888E509-AFE1-46B8-A795-253735372899}"/>
    <hyperlink ref="BT221" location="A126241710R" display="A126241710R" xr:uid="{9153C5CD-A91C-45BB-A639-D29B014AAC7F}"/>
    <hyperlink ref="BU181" location="A126234222W" display="A126234222W" xr:uid="{85C1C4B6-CEB8-43F9-BE61-C7C42E8A0CED}"/>
    <hyperlink ref="BU201" location="A126248478K" display="A126248478K" xr:uid="{6768ECE7-8F51-4D75-BC2A-2F383CA74637}"/>
    <hyperlink ref="BU221" location="A126241350W" display="A126241350W" xr:uid="{928018CF-71EF-49DD-B01D-C19C493B02D0}"/>
    <hyperlink ref="BV181" location="A126234942V" display="A126234942V" xr:uid="{42ABCC74-837D-4065-A851-3F29F2E797CF}"/>
    <hyperlink ref="BV201" location="A126249198K" display="A126249198K" xr:uid="{9EC3DEA0-7211-4DED-B4D2-1CB27192EF8A}"/>
    <hyperlink ref="BV221" location="A126242070W" display="A126242070W" xr:uid="{71951365-1074-42D4-B546-8FB053333142}"/>
    <hyperlink ref="BW181" location="A126234654A" display="A126234654A" xr:uid="{18492E87-AEC6-4F0A-9013-111657EB45EF}"/>
    <hyperlink ref="BW201" location="A126248910K" display="A126248910K" xr:uid="{AD278859-2352-4399-9961-9139731F1094}"/>
    <hyperlink ref="BW221" location="A126241782A" display="A126241782A" xr:uid="{03C8B918-0586-4B0A-9AF1-E2ADB528D3FE}"/>
    <hyperlink ref="BO182" location="A126234322F" display="A126234322F" xr:uid="{D167B6BD-435D-44A7-A503-01EE0EF13417}"/>
    <hyperlink ref="BO202" location="A126248578V" display="A126248578V" xr:uid="{B4961AB6-A0E5-43F8-9747-4A340FE84C15}"/>
    <hyperlink ref="BO222" location="A126241450F" display="A126241450F" xr:uid="{0B6A4E34-20B0-461A-832B-5A3A17D1F05E}"/>
    <hyperlink ref="BP182" location="A126234754K" display="A126234754K" xr:uid="{7BF84A2A-3895-4868-B249-F8640B363070}"/>
    <hyperlink ref="BP202" location="A126249010W" display="A126249010W" xr:uid="{1631C9CE-7105-4002-B7D6-22F7E06E90CC}"/>
    <hyperlink ref="BP222" location="A126241882K" display="A126241882K" xr:uid="{A9729DD2-2E6C-44A2-AC74-E811871E0F94}"/>
    <hyperlink ref="BQ182" location="A126234394T" display="A126234394T" xr:uid="{EA166AFB-1674-4411-9B53-5D5F18FC05A6}"/>
    <hyperlink ref="BQ202" location="A126248650A" display="A126248650A" xr:uid="{5D5631BD-D4CB-4CCE-A2A6-9875E9C6377D}"/>
    <hyperlink ref="BQ222" location="A126241522F" display="A126241522F" xr:uid="{3EA9CB8E-C31E-4490-B445-F5EF9AF90609}"/>
    <hyperlink ref="BR182" location="A126234898W" display="A126234898W" xr:uid="{E5AD0766-EEED-4003-92E7-F74183D19289}"/>
    <hyperlink ref="BR202" location="A126249154J" display="A126249154J" xr:uid="{C0D0BE2B-B239-4A68-842E-40E2D2F779F0}"/>
    <hyperlink ref="BR222" location="A126242026L" display="A126242026L" xr:uid="{F32E0588-D204-4F7D-884E-97E6650C101B}"/>
    <hyperlink ref="BS182" location="A126234466T" display="A126234466T" xr:uid="{8755D335-5E24-4766-8177-E62943CE5BFC}"/>
    <hyperlink ref="BS202" location="A126248722A" display="A126248722A" xr:uid="{30366EA5-B7EF-49A6-BA45-D286E4DA7CC0}"/>
    <hyperlink ref="BS222" location="A126241594T" display="A126241594T" xr:uid="{C0B3371A-1D59-4EA8-864C-5CBB52846A81}"/>
    <hyperlink ref="BT182" location="A126234610X" display="A126234610X" xr:uid="{4BFFC5C9-BDF2-419D-8553-8A122532CA9A}"/>
    <hyperlink ref="BT202" location="A126248866L" display="A126248866L" xr:uid="{A729C7A2-CE94-4C79-BE64-685A6B068009}"/>
    <hyperlink ref="BT222" location="A126241738T" display="A126241738T" xr:uid="{91B8C7DA-DFE5-4721-9A26-90EE5D766D1F}"/>
    <hyperlink ref="BU182" location="A126234250F" display="A126234250F" xr:uid="{29CA494C-80A7-45B3-B0A4-950967E23D59}"/>
    <hyperlink ref="BU202" location="A126248506J" display="A126248506J" xr:uid="{A46F81DC-B9D1-409E-BD14-1A83D90E86C6}"/>
    <hyperlink ref="BU222" location="A126241378X" display="A126241378X" xr:uid="{E4BBEE8A-0632-483C-B182-1A1FB1B12EEF}"/>
    <hyperlink ref="BV182" location="A126234970C" display="A126234970C" xr:uid="{3F049944-8432-401A-8C72-9A69CC1A609B}"/>
    <hyperlink ref="BV202" location="A126249226J" display="A126249226J" xr:uid="{45CD4515-C32A-4CE9-A20E-5D993C77B18C}"/>
    <hyperlink ref="BV222" location="A126242098X" display="A126242098X" xr:uid="{79FC97B0-3D15-464B-AC4A-C7656443BBE5}"/>
    <hyperlink ref="BW182" location="A126234682K" display="A126234682K" xr:uid="{489E9D52-7CFE-4E2E-B46F-43F2AF969626}"/>
    <hyperlink ref="BW202" location="A126248938L" display="A126248938L" xr:uid="{C373CD25-1F82-4FE2-8A68-C67E971B63F6}"/>
    <hyperlink ref="BW222" location="A126241810X" display="A126241810X" xr:uid="{5466604B-575D-4572-A9C4-8E3BD62B422A}"/>
    <hyperlink ref="BO183" location="A126234298T" display="A126234298T" xr:uid="{4B18E3C7-44FC-44FA-A909-86E7AA9D62DC}"/>
    <hyperlink ref="BO203" location="A126248554A" display="A126248554A" xr:uid="{C1EBCF77-0C67-4983-90EB-46A2B457CE12}"/>
    <hyperlink ref="BO223" location="A126241426F" display="A126241426F" xr:uid="{9991291F-E420-4153-B7B8-9D93375FE32D}"/>
    <hyperlink ref="BP183" location="A126234730T" display="A126234730T" xr:uid="{D676C0E2-E3A1-482C-906F-78F89FD0AAB8}"/>
    <hyperlink ref="BP203" location="A126248986F" display="A126248986F" xr:uid="{8A1055BC-76BF-4F6C-AC93-2CCBB0FAAD81}"/>
    <hyperlink ref="BP223" location="A126241858K" display="A126241858K" xr:uid="{5AB1EBD0-DEC4-40AC-A67C-267C8A05170D}"/>
    <hyperlink ref="BQ183" location="A126234370X" display="A126234370X" xr:uid="{2DA3C5DB-8003-48AC-B608-4A9E4D5D3C6C}"/>
    <hyperlink ref="BQ203" location="A126248626A" display="A126248626A" xr:uid="{2377F29B-093C-406C-92FD-EF55876F76E4}"/>
    <hyperlink ref="BQ223" location="A126241498T" display="A126241498T" xr:uid="{0E488CD7-5B95-4366-ACD9-926B3EB44B6A}"/>
    <hyperlink ref="BR183" location="A126234874C" display="A126234874C" xr:uid="{CF760F37-4C5F-4909-BD15-F5E4313B78B9}"/>
    <hyperlink ref="BR203" location="A126249130R" display="A126249130R" xr:uid="{CDE76BA5-CDA4-4C27-85ED-5A1F99ED793A}"/>
    <hyperlink ref="BR223" location="A126242002V" display="A126242002V" xr:uid="{9930D5FC-5A96-47BD-82A2-01E5D6CAAA60}"/>
    <hyperlink ref="BS183" location="A126234442X" display="A126234442X" xr:uid="{DF5145F0-CB60-4C91-914A-D4B32119DFEC}"/>
    <hyperlink ref="BS203" location="A126248698L" display="A126248698L" xr:uid="{E62E5617-DBEC-4386-B00D-061A1025B44E}"/>
    <hyperlink ref="BS223" location="A126241570X" display="A126241570X" xr:uid="{4892356D-959C-420D-8441-66DD8C95B842}"/>
    <hyperlink ref="BT183" location="A126234586K" display="A126234586K" xr:uid="{202B85B7-02BA-4CF0-BF52-CFCF78944A0A}"/>
    <hyperlink ref="BT203" location="A126248842V" display="A126248842V" xr:uid="{1A832AA4-368F-4744-B316-B57329C3EA26}"/>
    <hyperlink ref="BT223" location="A126241714X" display="A126241714X" xr:uid="{533EC4BB-2383-4A6B-A845-539AE00FE014}"/>
    <hyperlink ref="BU183" location="A126234226F" display="A126234226F" xr:uid="{45C02C9F-8EEC-4C2A-B669-66ED533AB7CA}"/>
    <hyperlink ref="BU203" location="A126248482A" display="A126248482A" xr:uid="{B85F4AB1-47AC-4381-A73E-C580678C983F}"/>
    <hyperlink ref="BU223" location="A126241354F" display="A126241354F" xr:uid="{66505003-1F4A-4AA2-B2D7-088C481B54C4}"/>
    <hyperlink ref="BV183" location="A126234946C" display="A126234946C" xr:uid="{8165DEC2-5E31-4350-A26F-50EB0A8F79C3}"/>
    <hyperlink ref="BV203" location="A126249202R" display="A126249202R" xr:uid="{42B66F13-17C0-4535-A937-E87B752BABC9}"/>
    <hyperlink ref="BV223" location="A126242074F" display="A126242074F" xr:uid="{393B66AA-5F17-41DD-A6B6-8B39CFAE1731}"/>
    <hyperlink ref="BW183" location="A126234658K" display="A126234658K" xr:uid="{285B7236-AB9D-4A9B-BD81-CC02630ADC0D}"/>
    <hyperlink ref="BW203" location="A126248914V" display="A126248914V" xr:uid="{58707C65-3943-4E03-B1B7-317DDD9F1A17}"/>
    <hyperlink ref="BW223" location="A126241786K" display="A126241786K" xr:uid="{07FEB235-7EA0-404A-A699-B5DD51E95B46}"/>
    <hyperlink ref="BO184" location="A126234326R" display="A126234326R" xr:uid="{468CD604-9934-4CD2-AB4F-3443E087498A}"/>
    <hyperlink ref="BO204" location="A126248582K" display="A126248582K" xr:uid="{139024D4-5C03-4E51-8B52-DCA7723AF8D8}"/>
    <hyperlink ref="BO224" location="A126241454R" display="A126241454R" xr:uid="{406DB20D-7735-4B9D-A4DA-6E7CC475E6A1}"/>
    <hyperlink ref="BP184" location="A126234758V" display="A126234758V" xr:uid="{E89A9640-E51A-42A6-B8F1-035A5C3CE54E}"/>
    <hyperlink ref="BP204" location="A126249014F" display="A126249014F" xr:uid="{21CB6715-3C26-4A34-ACB1-56A90B2C6304}"/>
    <hyperlink ref="BP224" location="A126241886V" display="A126241886V" xr:uid="{DC894F4C-5609-4DC5-865B-E110E5DE344F}"/>
    <hyperlink ref="BQ184" location="A126234398A" display="A126234398A" xr:uid="{FA1186B2-A33E-4D09-92B3-74757F82E779}"/>
    <hyperlink ref="BQ204" location="A126248654K" display="A126248654K" xr:uid="{840C3828-2D6E-4D8D-8DE0-557AA2EDFEBF}"/>
    <hyperlink ref="BQ224" location="A126241526R" display="A126241526R" xr:uid="{56D6471A-DB53-4894-9354-059A9325BF54}"/>
    <hyperlink ref="BR184" location="A126234902A" display="A126234902A" xr:uid="{296B7A64-E07C-4B11-A6C9-C8BD7D3FF96B}"/>
    <hyperlink ref="BR204" location="A126249158T" display="A126249158T" xr:uid="{1F8BBE1C-E883-4668-9462-2F1013B2384C}"/>
    <hyperlink ref="BR224" location="A126242030C" display="A126242030C" xr:uid="{562A45F3-34A1-495E-A4D4-A6050BD36F52}"/>
    <hyperlink ref="BS184" location="A126234470J" display="A126234470J" xr:uid="{A729A356-ACD0-4140-9D31-54D853E231CE}"/>
    <hyperlink ref="BS204" location="A126248726K" display="A126248726K" xr:uid="{36489259-7004-4530-A995-4CCA5E29A45A}"/>
    <hyperlink ref="BS224" location="A126241598A" display="A126241598A" xr:uid="{40203CA8-5149-4D7F-8534-BC382D2BCC49}"/>
    <hyperlink ref="BT184" location="A126234614J" display="A126234614J" xr:uid="{905C61D9-E6E0-485F-9E13-789FACBEC226}"/>
    <hyperlink ref="BT204" location="A126248870C" display="A126248870C" xr:uid="{72630E91-7427-4456-8E27-B0C2270E0D3B}"/>
    <hyperlink ref="BT224" location="A126241742J" display="A126241742J" xr:uid="{5A497F4F-5B44-4B27-837D-1BCD5662182C}"/>
    <hyperlink ref="BU184" location="A126234254R" display="A126234254R" xr:uid="{51694931-4371-4C05-8EE8-6F957E0DE17B}"/>
    <hyperlink ref="BU204" location="A126248510X" display="A126248510X" xr:uid="{40CD2CE4-73BE-4233-BC31-BDBD4DDA9724}"/>
    <hyperlink ref="BU224" location="A126241382R" display="A126241382R" xr:uid="{BC6085F3-231E-469F-BED9-BC98BD150B16}"/>
    <hyperlink ref="BV184" location="A126234974L" display="A126234974L" xr:uid="{5A25A8BD-349D-4BF8-A435-4E9E81B74928}"/>
    <hyperlink ref="BV204" location="A126249230X" display="A126249230X" xr:uid="{8A469E1F-258A-4DE9-A353-7B5DB213BB46}"/>
    <hyperlink ref="BV224" location="A126242102C" display="A126242102C" xr:uid="{5477F349-1949-4606-9ED4-6BFD9AD0B017}"/>
    <hyperlink ref="BW184" location="A126234686V" display="A126234686V" xr:uid="{A353E189-BF64-4675-88FB-7EB5AE142A44}"/>
    <hyperlink ref="BW204" location="A126248942C" display="A126248942C" xr:uid="{202219DF-7C56-42EA-9E7C-E39A43B986C3}"/>
    <hyperlink ref="BW224" location="A126241814J" display="A126241814J" xr:uid="{463A54B7-594D-4B2A-9D37-97B74E01EBAA}"/>
    <hyperlink ref="BX185" location="A126231162A" display="A126231162A" xr:uid="{90F428F2-93C9-41A6-B18A-FBAEC9CD45A7}"/>
    <hyperlink ref="BX205" location="A126245418C" display="A126245418C" xr:uid="{9A87F595-8A3E-4215-B9AD-71ABC722DEAD}"/>
    <hyperlink ref="BX225" location="A126238290W" display="A126238290W" xr:uid="{A30D7D0E-76E2-4779-A34F-C87F4A46AD26}"/>
    <hyperlink ref="BY185" location="A126231594F" display="A126231594F" xr:uid="{56D94124-6583-4DD7-8E27-EA463F1BF89C}"/>
    <hyperlink ref="BY205" location="A126245850R" display="A126245850R" xr:uid="{53120BB8-D403-4E21-BEC2-63E66A65A5D5}"/>
    <hyperlink ref="BY225" location="A126238722R" display="A126238722R" xr:uid="{D39A141B-08C7-4A2F-8E5F-A647B01BC350}"/>
    <hyperlink ref="BZ185" location="A126231234A" display="A126231234A" xr:uid="{63F54CE4-DC99-4E54-9470-3BECD460D588}"/>
    <hyperlink ref="BZ205" location="A126245490W" display="A126245490W" xr:uid="{E2480828-1BF4-41DE-A706-E0145EF64B93}"/>
    <hyperlink ref="BZ225" location="A126238362W" display="A126238362W" xr:uid="{D9BB34BF-0F00-4AC3-99CC-4EC17F0F6210}"/>
    <hyperlink ref="CA185" location="A126231738F" display="A126231738F" xr:uid="{B09E7F73-862A-4E71-AF13-190DBD5F00D0}"/>
    <hyperlink ref="CA205" location="A126245994A" display="A126245994A" xr:uid="{45B0EF05-CB62-40E5-85BF-B5A712769978}"/>
    <hyperlink ref="CA225" location="A126238866A" display="A126238866A" xr:uid="{FA3325EC-3B8A-4EFF-B0EC-72B8333AF293}"/>
    <hyperlink ref="CB185" location="A126231306A" display="A126231306A" xr:uid="{577B18F6-EB6C-4A5C-832F-049521016BE0}"/>
    <hyperlink ref="CB205" location="A126245562W" display="A126245562W" xr:uid="{CF6DF7F8-9840-4254-98C8-1FE9760D0EA8}"/>
    <hyperlink ref="CB225" location="A126238434W" display="A126238434W" xr:uid="{A223F88E-6549-447F-B378-6B6C3C07DDBB}"/>
    <hyperlink ref="CC185" location="A126231450V" display="A126231450V" xr:uid="{40B68D40-894B-42CA-BAFE-7D1BEC02EA3E}"/>
    <hyperlink ref="CC205" location="A126245706W" display="A126245706W" xr:uid="{71B22758-B41C-4346-9169-50D2E48E924D}"/>
    <hyperlink ref="CC225" location="A126238578J" display="A126238578J" xr:uid="{52AAD162-1E08-44C9-B697-F2381BF2246C}"/>
    <hyperlink ref="CD185" location="A126231090A" display="A126231090A" xr:uid="{A856DB41-C8FB-470E-B69C-91125E4647E1}"/>
    <hyperlink ref="CD205" location="A126245346C" display="A126245346C" xr:uid="{C498BF96-C518-42A7-AAFB-0A668FB63B1D}"/>
    <hyperlink ref="CD225" location="A126238218C" display="A126238218C" xr:uid="{4C4F7970-91C8-4025-AF07-BF0EFD895C94}"/>
    <hyperlink ref="CE185" location="A126231810L" display="A126231810L" xr:uid="{DBF1B51E-CD8F-40BB-8BCF-1AFF61FC57C4}"/>
    <hyperlink ref="CE205" location="A126246066C" display="A126246066C" xr:uid="{6A2FA6AB-10FD-4F83-83EE-C2CF0CA59117}"/>
    <hyperlink ref="CE225" location="A126238938A" display="A126238938A" xr:uid="{F9A44B46-4A14-4DBF-9AAA-72C2ED6896DA}"/>
    <hyperlink ref="CF185" location="A126231522V" display="A126231522V" xr:uid="{8FD90CC9-6FB3-4DE4-A3C8-5476BAD59F17}"/>
    <hyperlink ref="CF205" location="A126245778J" display="A126245778J" xr:uid="{F7744FD4-E233-496B-9F35-878359105E25}"/>
    <hyperlink ref="CF225" location="A126238650R" display="A126238650R" xr:uid="{C5E42FAD-C1B0-42F7-AE6B-9D59588F05A7}"/>
    <hyperlink ref="BX168" location="A126231174K" display="A126231174K" xr:uid="{AEC45830-DC2E-4442-B89B-94D1769D7A20}"/>
    <hyperlink ref="BX188" location="A126245430V" display="A126245430V" xr:uid="{C171256C-2D3F-4E99-898F-CBAE5D99015D}"/>
    <hyperlink ref="BX208" location="A126238302V" display="A126238302V" xr:uid="{1E63CAF4-CF52-4461-B29C-AA62EB3ABA01}"/>
    <hyperlink ref="BY168" location="A126231606C" display="A126231606C" xr:uid="{6DEB2510-8B76-4B88-9133-764D8E2F57D7}"/>
    <hyperlink ref="BY188" location="A126245862X" display="A126245862X" xr:uid="{9EBDBA39-4E16-4F16-97E8-5D2AA5728CAD}"/>
    <hyperlink ref="BY208" location="A126238734X" display="A126238734X" xr:uid="{F5245E1F-0BA0-47E1-B178-60A7A7CEB71F}"/>
    <hyperlink ref="BZ168" location="A126231246K" display="A126231246K" xr:uid="{6350C2BB-0CF2-477B-A5DF-11FCD3FD5D75}"/>
    <hyperlink ref="BZ188" location="A126245502V" display="A126245502V" xr:uid="{73161ECC-2E44-4201-8FDA-446AFCA664B8}"/>
    <hyperlink ref="BZ208" location="A126238374F" display="A126238374F" xr:uid="{AAD6206A-FF39-4817-95CB-00BEC90CA031}"/>
    <hyperlink ref="CA168" location="A126231750W" display="A126231750W" xr:uid="{55DBE2E1-ED7B-494B-9A51-8CD3780E6B30}"/>
    <hyperlink ref="CA188" location="A126246006A" display="A126246006A" xr:uid="{8B05DAEA-5AC1-493F-8505-96A0F8499010}"/>
    <hyperlink ref="CA208" location="A126238878K" display="A126238878K" xr:uid="{65864D3B-CA22-44F4-A33B-1E44CA776F7C}"/>
    <hyperlink ref="CB168" location="A126231318K" display="A126231318K" xr:uid="{F739A741-D7D4-409D-A7C3-F5EF2B51675B}"/>
    <hyperlink ref="CB188" location="A126245574F" display="A126245574F" xr:uid="{995111C2-0F68-457C-A55D-07D0B2B122A6}"/>
    <hyperlink ref="CB208" location="A126238446F" display="A126238446F" xr:uid="{3269EB5B-124E-4DF6-8D75-732D2F9494FA}"/>
    <hyperlink ref="CC168" location="A126231462C" display="A126231462C" xr:uid="{7E62CE0D-60C4-40C4-912F-3D5E6255DB5B}"/>
    <hyperlink ref="CC188" location="A126245718F" display="A126245718F" xr:uid="{16121E74-399F-456F-B028-3477A7F3457A}"/>
    <hyperlink ref="CC208" location="A126238590X" display="A126238590X" xr:uid="{80B70293-EC12-43D2-AE04-63E348AE2957}"/>
    <hyperlink ref="CD168" location="A126231102X" display="A126231102X" xr:uid="{651CC093-8C59-4B05-ADD4-B54E792BA4A8}"/>
    <hyperlink ref="CD188" location="A126245358L" display="A126245358L" xr:uid="{EF936BE2-6FAB-46F5-A0F1-7F7E62A1B497}"/>
    <hyperlink ref="CD208" location="A126238230V" display="A126238230V" xr:uid="{148C1319-C583-448F-A543-876233F2F279}"/>
    <hyperlink ref="CE168" location="A126231822W" display="A126231822W" xr:uid="{C3F05317-19B3-45E7-AB82-1136E4CF4E64}"/>
    <hyperlink ref="CE188" location="A126246078L" display="A126246078L" xr:uid="{7A958CC1-ED9F-4A9E-A843-F83B7415B8CF}"/>
    <hyperlink ref="CE208" location="A126238950T" display="A126238950T" xr:uid="{A1D4DC22-C909-4B83-B9C2-8F8A05B39852}"/>
    <hyperlink ref="CF168" location="A126231534C" display="A126231534C" xr:uid="{0E00FC36-9F0F-49D6-ADEC-8A021F7119D7}"/>
    <hyperlink ref="CF188" location="A126245790X" display="A126245790X" xr:uid="{2690A02C-DCBB-4988-B133-A609AD0CDFD4}"/>
    <hyperlink ref="CF208" location="A126238662X" display="A126238662X" xr:uid="{72D3B8D1-BC13-46DD-A047-465FC5479224}"/>
    <hyperlink ref="BX169" location="A126231142T" display="A126231142T" xr:uid="{74630F9B-11F6-448F-96E2-AC580BBF2863}"/>
    <hyperlink ref="BX189" location="A126245398F" display="A126245398F" xr:uid="{CB0C30A4-D424-4C2B-B480-0E6E510DDA9C}"/>
    <hyperlink ref="BX209" location="A126238270L" display="A126238270L" xr:uid="{E11A64D7-8820-4343-9058-EF940878B16C}"/>
    <hyperlink ref="BY169" location="A126231574W" display="A126231574W" xr:uid="{A6C48A56-2C06-4B98-92E0-EB5DF976592D}"/>
    <hyperlink ref="BY189" location="A126245830F" display="A126245830F" xr:uid="{C74A615B-8D06-4D07-9873-68453B1BB03F}"/>
    <hyperlink ref="BY209" location="A126238702F" display="A126238702F" xr:uid="{8D7203A8-6D42-4699-BCBA-8A675A1238BC}"/>
    <hyperlink ref="BZ169" location="A126231214T" display="A126231214T" xr:uid="{43B73136-A6FE-47B3-9D2E-07460D3DE687}"/>
    <hyperlink ref="BZ189" location="A126245470L" display="A126245470L" xr:uid="{9E276E4D-ED32-41E6-9DDA-CB6A6489A5B7}"/>
    <hyperlink ref="BZ209" location="A126238342L" display="A126238342L" xr:uid="{9BE440E4-933D-4AA4-B629-8D9BCF35ED98}"/>
    <hyperlink ref="CA169" location="A126231718W" display="A126231718W" xr:uid="{C3EBB788-7F89-49B6-A911-0C104F82CF6E}"/>
    <hyperlink ref="CA189" location="A126245974T" display="A126245974T" xr:uid="{AB917AC6-DF38-427B-8DD2-01EF5BFD14FE}"/>
    <hyperlink ref="CA209" location="A126238846T" display="A126238846T" xr:uid="{419D8282-A6E2-4139-AD08-AD886FE566EF}"/>
    <hyperlink ref="CB169" location="A126231286C" display="A126231286C" xr:uid="{56089B73-396C-4E4A-A0E1-458E0EE68B65}"/>
    <hyperlink ref="CB189" location="A126245542L" display="A126245542L" xr:uid="{F35F14A8-B44D-40EC-9081-EC121813E01A}"/>
    <hyperlink ref="CB209" location="A126238414L" display="A126238414L" xr:uid="{2B8B1FEC-71A2-400E-AD48-4BEE31531197}"/>
    <hyperlink ref="CC169" location="A126231430K" display="A126231430K" xr:uid="{532A4CAB-3C97-4C8B-9278-CF622771799B}"/>
    <hyperlink ref="CC189" location="A126245686X" display="A126245686X" xr:uid="{546A3CCC-1BA4-47F9-8492-649B962419E2}"/>
    <hyperlink ref="CC209" location="A126238558X" display="A126238558X" xr:uid="{F0D2B348-BBA8-4364-832F-F4ADAED88738}"/>
    <hyperlink ref="CD169" location="A126231070T" display="A126231070T" xr:uid="{F790D535-9652-4E4B-A676-C4936E93D67B}"/>
    <hyperlink ref="CD189" location="A126245326V" display="A126245326V" xr:uid="{C0A37E50-530C-4203-9BCB-E1C762CE1C1B}"/>
    <hyperlink ref="CD209" location="A126238198F" display="A126238198F" xr:uid="{59F14E60-B0BD-407E-B6CD-98EF0F013ABF}"/>
    <hyperlink ref="CE169" location="A126231790R" display="A126231790R" xr:uid="{67FEEA13-ECF6-4359-B9A7-5ADDED4A5E05}"/>
    <hyperlink ref="CE189" location="A126246046V" display="A126246046V" xr:uid="{0B2859CE-037A-4667-9FBE-4E41E1A571FB}"/>
    <hyperlink ref="CE209" location="A126238918T" display="A126238918T" xr:uid="{30198C9B-821A-4F95-B926-61F799F4CEB8}"/>
    <hyperlink ref="CF169" location="A126231502K" display="A126231502K" xr:uid="{1C692685-F431-4657-8463-5EDA0F46450B}"/>
    <hyperlink ref="CF189" location="A126245758X" display="A126245758X" xr:uid="{E4263FF2-5E18-4614-AB5D-AEA58462049C}"/>
    <hyperlink ref="CF209" location="A126238630F" display="A126238630F" xr:uid="{663B9626-A1F1-4D06-A56E-9571F190C591}"/>
    <hyperlink ref="BX170" location="A126231178V" display="A126231178V" xr:uid="{F10C17AB-57C6-434C-9BD4-67BA53657C77}"/>
    <hyperlink ref="BX190" location="A126245434C" display="A126245434C" xr:uid="{EA63193B-7706-4AF9-83CB-A0CD3B2BA557}"/>
    <hyperlink ref="BX210" location="A126238306C" display="A126238306C" xr:uid="{3E250044-BE24-4E29-AB19-0E8AF38C2782}"/>
    <hyperlink ref="BY170" location="A126231610V" display="A126231610V" xr:uid="{E5ACF64C-9099-468A-B892-986B8BE0E832}"/>
    <hyperlink ref="BY190" location="A126245866J" display="A126245866J" xr:uid="{9AD396EA-4BC8-4F8C-9FFA-6A1F04EA8FF4}"/>
    <hyperlink ref="BY210" location="A126238738J" display="A126238738J" xr:uid="{0F5C4EAB-4475-4B9D-881A-7F22117984C9}"/>
    <hyperlink ref="BZ170" location="A126231250A" display="A126231250A" xr:uid="{8FFCD667-40CD-4041-9870-563F327C3C9B}"/>
    <hyperlink ref="BZ190" location="A126245506C" display="A126245506C" xr:uid="{4E25D389-580C-4BA1-ADE6-A5E270AC9DD2}"/>
    <hyperlink ref="BZ210" location="A126238378R" display="A126238378R" xr:uid="{0806BD44-3C82-47B6-A56E-F128568062D8}"/>
    <hyperlink ref="CA170" location="A126231754F" display="A126231754F" xr:uid="{FA0BF6BD-473B-4DCA-9900-D734AB975B73}"/>
    <hyperlink ref="CA190" location="A126246010T" display="A126246010T" xr:uid="{2CC0FED0-7387-4855-85BD-FFA4712C63CD}"/>
    <hyperlink ref="CA210" location="A126238882A" display="A126238882A" xr:uid="{FA88DD72-9EE7-4A8F-B80C-87E1BC27FF64}"/>
    <hyperlink ref="CB170" location="A126231322A" display="A126231322A" xr:uid="{536D63A7-AF71-49D7-9CC2-0F17BF34F3FE}"/>
    <hyperlink ref="CB190" location="A126245578R" display="A126245578R" xr:uid="{633EBA15-BD7F-453A-9260-3E6C7E7A3585}"/>
    <hyperlink ref="CB210" location="A126238450W" display="A126238450W" xr:uid="{E1D18E55-E0C0-4AA0-AE97-1FEAE3C0753F}"/>
    <hyperlink ref="CC170" location="A126231466L" display="A126231466L" xr:uid="{6CAAB1F5-D9C1-47E4-9AE6-3E6CB72D0571}"/>
    <hyperlink ref="CC190" location="A126245722W" display="A126245722W" xr:uid="{EF7BCC5A-E955-47FA-AF20-76A9396F5106}"/>
    <hyperlink ref="CC210" location="A126238594J" display="A126238594J" xr:uid="{62287BAB-431D-4C15-B7A5-1AACD8843257}"/>
    <hyperlink ref="CD170" location="A126231106J" display="A126231106J" xr:uid="{AEDE54C7-675B-49CB-803B-244270E30422}"/>
    <hyperlink ref="CD190" location="A126245362C" display="A126245362C" xr:uid="{9CE4CFC7-77AB-4078-B3C6-13A14A52A7B3}"/>
    <hyperlink ref="CD210" location="A126238234C" display="A126238234C" xr:uid="{785E58E3-14D1-4700-BA3D-79DAC8528DDC}"/>
    <hyperlink ref="CE170" location="A126231826F" display="A126231826F" xr:uid="{E69D92D5-A744-44E2-8141-61018E65BFEC}"/>
    <hyperlink ref="CE190" location="A126246082C" display="A126246082C" xr:uid="{8A6A6001-C822-42AB-B50D-926A85CB8DE4}"/>
    <hyperlink ref="CE210" location="A126238954A" display="A126238954A" xr:uid="{6A9F9224-6134-4067-825A-357733F22960}"/>
    <hyperlink ref="CF170" location="A126231538L" display="A126231538L" xr:uid="{FF7DF9C0-2536-493A-B02C-2265699CC02A}"/>
    <hyperlink ref="CF190" location="A126245794J" display="A126245794J" xr:uid="{1B920B67-B778-4A5B-BB1A-777FD1C9C637}"/>
    <hyperlink ref="CF210" location="A126238666J" display="A126238666J" xr:uid="{294E3642-A1C6-4515-8F19-7195FD68585F}"/>
    <hyperlink ref="BX171" location="A126231182K" display="A126231182K" xr:uid="{4436088A-C6B0-4308-9BB9-640FEB9BB32C}"/>
    <hyperlink ref="BX191" location="A126245438L" display="A126245438L" xr:uid="{5567607C-7F53-40FF-9E9C-710E78D32D0E}"/>
    <hyperlink ref="BX211" location="A126238310V" display="A126238310V" xr:uid="{D15822A3-A672-44FA-99CE-D70931438401}"/>
    <hyperlink ref="BY171" location="A126231614C" display="A126231614C" xr:uid="{A65D1A6A-8696-4D4E-B5E1-3A25BB3612BF}"/>
    <hyperlink ref="BY191" location="A126245870X" display="A126245870X" xr:uid="{DCA94E13-EBA8-4DC7-9D3F-15FE37C32B68}"/>
    <hyperlink ref="BY211" location="A126238742X" display="A126238742X" xr:uid="{D8EAD7C0-CAC7-4571-AF8A-E314875B0C06}"/>
    <hyperlink ref="BZ171" location="A126231254K" display="A126231254K" xr:uid="{653B8220-7615-41B9-98CF-D59E225CD32C}"/>
    <hyperlink ref="BZ191" location="A126245510V" display="A126245510V" xr:uid="{C185F33D-5783-445E-93BF-F1A42F4E7A04}"/>
    <hyperlink ref="BZ211" location="A126238382F" display="A126238382F" xr:uid="{3715764B-91FB-409D-B850-C42470F75D59}"/>
    <hyperlink ref="CA171" location="A126231758R" display="A126231758R" xr:uid="{9030DFCF-2999-4C32-B69A-3D44F7552A2B}"/>
    <hyperlink ref="CA191" location="A126246014A" display="A126246014A" xr:uid="{E88C9442-F596-4892-BED7-A26354517D50}"/>
    <hyperlink ref="CA211" location="A126238886K" display="A126238886K" xr:uid="{A59E7DE8-1310-4370-845D-D74255B7B6CE}"/>
    <hyperlink ref="CB171" location="A126231326K" display="A126231326K" xr:uid="{80337C5A-6C33-4F28-8B5B-DB0C7108CC30}"/>
    <hyperlink ref="CB191" location="A126245582F" display="A126245582F" xr:uid="{5AB40249-9178-4167-A7FC-EA490836D99C}"/>
    <hyperlink ref="CB211" location="A126238454F" display="A126238454F" xr:uid="{474ECA6A-20AF-4559-B015-1F30F14D7DC3}"/>
    <hyperlink ref="CC171" location="A126231470C" display="A126231470C" xr:uid="{A8DFD123-6301-411E-8783-6C2B52892027}"/>
    <hyperlink ref="CC191" location="A126245726F" display="A126245726F" xr:uid="{C1E1FEB4-76BE-44AE-A1AB-D932E68E9BF1}"/>
    <hyperlink ref="CC211" location="A126238598T" display="A126238598T" xr:uid="{268DB1C8-4EEB-4C52-A036-8D0DB4AE177D}"/>
    <hyperlink ref="CD171" location="A126231110X" display="A126231110X" xr:uid="{62584EFD-F7A9-4BF2-89B1-3A56A65C06E9}"/>
    <hyperlink ref="CD191" location="A126245366L" display="A126245366L" xr:uid="{4B487582-B12D-483D-8A2B-BA2094F70092}"/>
    <hyperlink ref="CD211" location="A126238238L" display="A126238238L" xr:uid="{BC91A493-9E7B-43E3-9030-AE81EFE14908}"/>
    <hyperlink ref="CE171" location="A126231830W" display="A126231830W" xr:uid="{0310CECC-341C-4120-8A61-02B4C423A019}"/>
    <hyperlink ref="CE191" location="A126246086L" display="A126246086L" xr:uid="{E7ECEDBD-CF60-4FC5-9690-42BE86BD7132}"/>
    <hyperlink ref="CE211" location="A126238958K" display="A126238958K" xr:uid="{E5F0AC34-391A-485B-A62E-B3DFEA00D711}"/>
    <hyperlink ref="CF171" location="A126231542C" display="A126231542C" xr:uid="{946D8701-4784-4E24-A06B-F41178CB9114}"/>
    <hyperlink ref="CF191" location="A126245798T" display="A126245798T" xr:uid="{A23B553E-D3AA-4CA8-9567-28AD86BDF4F7}"/>
    <hyperlink ref="CF211" location="A126238670X" display="A126238670X" xr:uid="{39C3E72C-7A69-472A-9BD3-730F70419520}"/>
    <hyperlink ref="BX172" location="A126231146A" display="A126231146A" xr:uid="{017646E3-3E9A-46B7-8083-3BC00153DEAD}"/>
    <hyperlink ref="BX192" location="A126245402K" display="A126245402K" xr:uid="{9DD62105-D133-4015-900E-948BA6A2931A}"/>
    <hyperlink ref="BX212" location="A126238274W" display="A126238274W" xr:uid="{EA1E44AE-9CE0-49C6-86F3-95A67A3A7F86}"/>
    <hyperlink ref="BY172" location="A126231578F" display="A126231578F" xr:uid="{C826DF95-51A0-4C90-9D9A-761919A0EFB9}"/>
    <hyperlink ref="BY192" location="A126245834R" display="A126245834R" xr:uid="{ED3FB3BE-B441-4D2E-A68A-8DEB0FC0A227}"/>
    <hyperlink ref="BY212" location="A126238706R" display="A126238706R" xr:uid="{A04FA439-DF52-4E22-8D8D-DF8ACD6FC847}"/>
    <hyperlink ref="BZ172" location="A126231218A" display="A126231218A" xr:uid="{C816192E-EC34-42D4-AE09-DF7C32D0E1BD}"/>
    <hyperlink ref="BZ192" location="A126245474W" display="A126245474W" xr:uid="{C29427EE-F0CE-46B4-978A-58D02C035638}"/>
    <hyperlink ref="BZ212" location="A126238346W" display="A126238346W" xr:uid="{27AB62E7-C00A-4C9A-906D-387D2D96B20A}"/>
    <hyperlink ref="CA172" location="A126231722L" display="A126231722L" xr:uid="{E0C1CC0E-315D-4C48-8E0F-4BC04F71DBEA}"/>
    <hyperlink ref="CA192" location="A126245978A" display="A126245978A" xr:uid="{DB0CD822-21CE-4F37-88AE-BC45170A7E4B}"/>
    <hyperlink ref="CA212" location="A126238850J" display="A126238850J" xr:uid="{3996C459-FE40-4096-AF48-8024CFB727D8}"/>
    <hyperlink ref="CB172" location="A126231290V" display="A126231290V" xr:uid="{0E325BF4-41FD-46DB-B0D0-5B830DE08556}"/>
    <hyperlink ref="CB192" location="A126245546W" display="A126245546W" xr:uid="{361E178A-7436-4DA9-B245-61A0778F8A19}"/>
    <hyperlink ref="CB212" location="A126238418W" display="A126238418W" xr:uid="{F5C7A1EA-D273-4BC0-B794-AAB40C5FF8AB}"/>
    <hyperlink ref="CC172" location="A126231434V" display="A126231434V" xr:uid="{24C14C95-A95F-474B-BAF3-B16E8C955672}"/>
    <hyperlink ref="CC192" location="A126245690R" display="A126245690R" xr:uid="{F6D335F0-83C6-46C3-874D-1BE1697D27CA}"/>
    <hyperlink ref="CC212" location="A126238562R" display="A126238562R" xr:uid="{E93C3173-6B82-4A72-853F-B1399CB650CA}"/>
    <hyperlink ref="CD172" location="A126231074A" display="A126231074A" xr:uid="{C69A9B83-4E8F-4AA1-B867-A8E079D44858}"/>
    <hyperlink ref="CD192" location="A126245330K" display="A126245330K" xr:uid="{7698516F-69C7-457A-A507-105B6D597A27}"/>
    <hyperlink ref="CD212" location="A126238202K" display="A126238202K" xr:uid="{7CD2EF8E-FDA7-4E4C-92EA-D84FE81FC41E}"/>
    <hyperlink ref="CE172" location="A126231794X" display="A126231794X" xr:uid="{9CC8DB10-A6FA-4D2C-AF55-2E9ECA12F346}"/>
    <hyperlink ref="CE192" location="A126246050K" display="A126246050K" xr:uid="{B96691EA-D9FF-4EB9-90BC-D54E0C0E9E66}"/>
    <hyperlink ref="CE212" location="A126238922J" display="A126238922J" xr:uid="{8CC9BC48-DEA5-4552-B212-CC799BD6FD2B}"/>
    <hyperlink ref="CF172" location="A126231506V" display="A126231506V" xr:uid="{B58ABEFF-BA53-4630-9986-5D6A58EF87C4}"/>
    <hyperlink ref="CF192" location="A126245762R" display="A126245762R" xr:uid="{EF5C0E68-31AD-49BC-A2EA-7395014BD6C5}"/>
    <hyperlink ref="CF212" location="A126238634R" display="A126238634R" xr:uid="{DDF47FB6-A157-405E-B6B6-62B4037F7E56}"/>
    <hyperlink ref="BX173" location="A126231150T" display="A126231150T" xr:uid="{3B4C9F23-84B1-4FEE-9FA3-A56939FADC05}"/>
    <hyperlink ref="BX193" location="A126245406V" display="A126245406V" xr:uid="{1770BDA9-E331-4F46-8DF2-4D5FCDFEEF06}"/>
    <hyperlink ref="BX213" location="A126238278F" display="A126238278F" xr:uid="{56E84474-8090-42C8-9C1E-78CDDFE6FDED}"/>
    <hyperlink ref="BY173" location="A126231582W" display="A126231582W" xr:uid="{2E43A342-E1C8-46E3-B6E8-4C79A0722BAD}"/>
    <hyperlink ref="BY193" location="A126245838X" display="A126245838X" xr:uid="{260A9BE0-C2F6-4CB9-8D0F-F995E53728F9}"/>
    <hyperlink ref="BY213" location="A126238710F" display="A126238710F" xr:uid="{1A98D082-86EB-4726-8572-3A62E8948137}"/>
    <hyperlink ref="BZ173" location="A126231222T" display="A126231222T" xr:uid="{ACD4BF6E-9FB8-4134-B96A-7F49D997D092}"/>
    <hyperlink ref="BZ193" location="A126245478F" display="A126245478F" xr:uid="{F7C4952B-0EF4-4C40-B855-925ABDD726DE}"/>
    <hyperlink ref="BZ213" location="A126238350L" display="A126238350L" xr:uid="{3F8788AF-C755-4C21-BA34-1465235BE487}"/>
    <hyperlink ref="CA173" location="A126231726W" display="A126231726W" xr:uid="{EF79F227-A3B8-45D6-B4F4-6DEE80B53275}"/>
    <hyperlink ref="CA193" location="A126245982T" display="A126245982T" xr:uid="{0D439D41-776E-4C72-B9D8-B7E8D9CA3A59}"/>
    <hyperlink ref="CA213" location="A126238854T" display="A126238854T" xr:uid="{7CA86340-46E7-47C5-84E8-F0958B783E66}"/>
    <hyperlink ref="CB173" location="A126231294C" display="A126231294C" xr:uid="{A13556E7-D670-4BBC-94D5-2F1DCE338360}"/>
    <hyperlink ref="CB193" location="A126245550L" display="A126245550L" xr:uid="{A715309B-0955-4808-B168-474AAC42A54C}"/>
    <hyperlink ref="CB213" location="A126238422L" display="A126238422L" xr:uid="{CD1BE32C-9A9C-4E21-9B80-2363B7EADA21}"/>
    <hyperlink ref="CC173" location="A126231438C" display="A126231438C" xr:uid="{AA5B1023-658D-4E63-9D13-F91ECF23A811}"/>
    <hyperlink ref="CC193" location="A126245694X" display="A126245694X" xr:uid="{3CF3D9F7-C61B-4656-9CA7-AB88592B5D41}"/>
    <hyperlink ref="CC213" location="A126238566X" display="A126238566X" xr:uid="{8D86A14F-78C2-4F07-A885-86AEBBD4899B}"/>
    <hyperlink ref="CD173" location="A126231078K" display="A126231078K" xr:uid="{68479BA0-713F-4F76-969C-8C8DF3A31369}"/>
    <hyperlink ref="CD193" location="A126245334V" display="A126245334V" xr:uid="{683606E0-BCF7-49E9-9F54-08989B8228E7}"/>
    <hyperlink ref="CD213" location="A126238206V" display="A126238206V" xr:uid="{C0922DC2-9AF7-47F8-87A4-9B3724C0CB2F}"/>
    <hyperlink ref="CE173" location="A126231798J" display="A126231798J" xr:uid="{50C4C47F-C680-4678-8CF4-ABB9EDBE1945}"/>
    <hyperlink ref="CE193" location="A126246054V" display="A126246054V" xr:uid="{32937049-9846-4E82-A209-09AD03449432}"/>
    <hyperlink ref="CE213" location="A126238926T" display="A126238926T" xr:uid="{5A2FE27E-C460-47DB-BD7F-6AFAE535951D}"/>
    <hyperlink ref="CF173" location="A126231510K" display="A126231510K" xr:uid="{306011BC-52B1-4A7B-9F91-7600FFCB5A77}"/>
    <hyperlink ref="CF193" location="A126245766X" display="A126245766X" xr:uid="{C84F83A1-935C-44A8-97D7-22799E1F2DDB}"/>
    <hyperlink ref="CF213" location="A126238638X" display="A126238638X" xr:uid="{B6008DF0-9E24-420F-AF1D-6F776B135E3C}"/>
    <hyperlink ref="BX174" location="A126231166K" display="A126231166K" xr:uid="{AE7634D2-D833-4D6F-B587-CAF0DC6702D6}"/>
    <hyperlink ref="BX194" location="A126245422V" display="A126245422V" xr:uid="{275306E6-C669-4BD4-A682-B5C2454A410C}"/>
    <hyperlink ref="BX214" location="A126238294F" display="A126238294F" xr:uid="{25AE090E-B102-4F29-AC24-5C12AC676625}"/>
    <hyperlink ref="BY174" location="A126231598R" display="A126231598R" xr:uid="{75447451-C465-4DB0-8ED1-BE61CC9D8017}"/>
    <hyperlink ref="BY194" location="A126245854X" display="A126245854X" xr:uid="{9F08F01D-6E98-4061-BE46-13F3C1FAF87E}"/>
    <hyperlink ref="BY214" location="A126238726X" display="A126238726X" xr:uid="{CFF2A707-889C-4744-B6C6-8787384418E9}"/>
    <hyperlink ref="BZ174" location="A126231238K" display="A126231238K" xr:uid="{E06587DD-DDFA-4537-932C-DE319AECF7B7}"/>
    <hyperlink ref="BZ194" location="A126245494F" display="A126245494F" xr:uid="{92AEDE01-141D-4F7F-9CE8-CB9D3BAD1A87}"/>
    <hyperlink ref="BZ214" location="A126238366F" display="A126238366F" xr:uid="{CB397168-2169-46E1-9047-3940574CE1BB}"/>
    <hyperlink ref="CA174" location="A126231742W" display="A126231742W" xr:uid="{656DD7C0-9E02-4213-A6EB-3A9553BF40B5}"/>
    <hyperlink ref="CA194" location="A126245998K" display="A126245998K" xr:uid="{1236B3CC-4ADC-40DE-83DA-CCE57E0F49B4}"/>
    <hyperlink ref="CA214" location="A126238870T" display="A126238870T" xr:uid="{180511E8-01D6-43CC-8124-044C01CF82BB}"/>
    <hyperlink ref="CB174" location="A126231310T" display="A126231310T" xr:uid="{59D2CC6E-B1D8-48F8-B50F-AFD23F52AB9F}"/>
    <hyperlink ref="CB194" location="A126245566F" display="A126245566F" xr:uid="{9B91820C-B319-44B1-9677-F19B298546BD}"/>
    <hyperlink ref="CB214" location="A126238438F" display="A126238438F" xr:uid="{3F3574F1-A484-4EC7-B94B-FDFC9F69A4D4}"/>
    <hyperlink ref="CC174" location="A126231454C" display="A126231454C" xr:uid="{F877C80B-F8BF-498B-823E-F7B735EB867D}"/>
    <hyperlink ref="CC194" location="A126245710L" display="A126245710L" xr:uid="{366E98BB-37FC-4277-B37B-BA827E8BB55C}"/>
    <hyperlink ref="CC214" location="A126238582X" display="A126238582X" xr:uid="{9988FC03-E1C0-4FEE-85CF-B5A6F63EED64}"/>
    <hyperlink ref="CD174" location="A126231094K" display="A126231094K" xr:uid="{130DD84B-901E-47AE-8FBB-EB00B88BBCE0}"/>
    <hyperlink ref="CD194" location="A126245350V" display="A126245350V" xr:uid="{348E977D-E265-4B46-87B3-EDA0D0AC11AF}"/>
    <hyperlink ref="CD214" location="A126238222V" display="A126238222V" xr:uid="{6CC78724-0D55-4693-95CC-E242007059D6}"/>
    <hyperlink ref="CE174" location="A126231814W" display="A126231814W" xr:uid="{334D388A-6FA8-4B27-A6FD-F71B4F3254B5}"/>
    <hyperlink ref="CE194" location="A126246070V" display="A126246070V" xr:uid="{0EC2B5BC-B6F5-400A-B609-9F92B4DEB908}"/>
    <hyperlink ref="CE214" location="A126238942T" display="A126238942T" xr:uid="{394AD8B2-3FD4-417D-A597-2E129491DFEB}"/>
    <hyperlink ref="CF174" location="A126231526C" display="A126231526C" xr:uid="{B1AAA126-0432-49CE-93A4-4AA0DFA27820}"/>
    <hyperlink ref="CF194" location="A126245782X" display="A126245782X" xr:uid="{08F7372E-4917-4E6B-8357-F29232E42820}"/>
    <hyperlink ref="CF214" location="A126238654X" display="A126238654X" xr:uid="{D7A8FB15-119A-476C-8EE4-CD610BD02663}"/>
    <hyperlink ref="BX175" location="A126231134T" display="A126231134T" xr:uid="{B74E5592-D1AB-4F3E-801A-BBC4B9AE546C}"/>
    <hyperlink ref="BX195" location="A126245390L" display="A126245390L" xr:uid="{CD5815ED-8E12-481E-9ACB-5771205F8AE4}"/>
    <hyperlink ref="BX215" location="A126238262L" display="A126238262L" xr:uid="{5E8676AE-B984-47B8-A5A7-73932279034A}"/>
    <hyperlink ref="BY175" location="A126231566W" display="A126231566W" xr:uid="{7990DC0F-3FBF-41E5-861D-EE53E31606FA}"/>
    <hyperlink ref="BY195" location="A126245822F" display="A126245822F" xr:uid="{AC1516D9-147E-4E61-8396-E8266CBA7574}"/>
    <hyperlink ref="BY215" location="A126238694T" display="A126238694T" xr:uid="{46E00CA7-BCBE-474A-A538-C4E8A01D46C4}"/>
    <hyperlink ref="BZ175" location="A126231206T" display="A126231206T" xr:uid="{37F034B8-D925-4844-877A-571661A0E5D2}"/>
    <hyperlink ref="BZ195" location="A126245462L" display="A126245462L" xr:uid="{B59CE88E-CC0C-467D-BBB2-EE3B482C70BD}"/>
    <hyperlink ref="BZ215" location="A126238334L" display="A126238334L" xr:uid="{13C8648C-EF0A-4BB6-8655-B69A73ABCBC8}"/>
    <hyperlink ref="CA175" location="A126231710C" display="A126231710C" xr:uid="{5EE72F0E-1A7E-4876-861D-8DAA96CBF0D9}"/>
    <hyperlink ref="CA195" location="A126245966T" display="A126245966T" xr:uid="{BFCD9B38-361C-4D65-BF46-2CD7F522D51F}"/>
    <hyperlink ref="CA215" location="A126238838T" display="A126238838T" xr:uid="{7AFEC7B8-1A95-4D8C-A91B-40B06850F66E}"/>
    <hyperlink ref="CB175" location="A126231278C" display="A126231278C" xr:uid="{26C2A87E-0C48-4B3F-AA03-916A1CE85C9F}"/>
    <hyperlink ref="CB195" location="A126245534L" display="A126245534L" xr:uid="{F2B05C9D-EEF8-4AE3-8633-D9E79B4AA9CD}"/>
    <hyperlink ref="CB215" location="A126238406L" display="A126238406L" xr:uid="{293C152D-44D3-474D-9708-D2FA05365562}"/>
    <hyperlink ref="CC175" location="A126231422K" display="A126231422K" xr:uid="{D32EC37E-C667-49A9-A417-DE69FB13F50E}"/>
    <hyperlink ref="CC195" location="A126245678X" display="A126245678X" xr:uid="{F78FDF71-90B9-417E-9DE8-CF231662D664}"/>
    <hyperlink ref="CC215" location="A126238550F" display="A126238550F" xr:uid="{E4AE370B-8A33-453F-B4FD-5DFE91CB6939}"/>
    <hyperlink ref="CD175" location="A126231062T" display="A126231062T" xr:uid="{1C7B817A-4A76-4B13-9190-5C15B8B2D0C6}"/>
    <hyperlink ref="CD195" location="A126245318V" display="A126245318V" xr:uid="{1FDA603C-43E3-46BC-8972-0DF5A720217A}"/>
    <hyperlink ref="CD215" location="A126238190L" display="A126238190L" xr:uid="{B3403B5A-369F-4F32-89BC-7366CFFC9CCA}"/>
    <hyperlink ref="CE175" location="A126231782R" display="A126231782R" xr:uid="{18B6B784-6DDC-4998-B3D2-9D33B27C311D}"/>
    <hyperlink ref="CE195" location="A126246038V" display="A126246038V" xr:uid="{A368AC26-C1C6-4970-808E-421AACFD2B47}"/>
    <hyperlink ref="CE215" location="A126238910X" display="A126238910X" xr:uid="{167A8EC9-9307-462F-AB3F-8601D4C1400C}"/>
    <hyperlink ref="CF175" location="A126231494W" display="A126231494W" xr:uid="{791A05FF-D360-4DE9-B62D-06796F56EBB9}"/>
    <hyperlink ref="CF195" location="A126245750F" display="A126245750F" xr:uid="{7DD8980C-59B5-4A8D-81A6-F91C09AB7F06}"/>
    <hyperlink ref="CF215" location="A126238622F" display="A126238622F" xr:uid="{6F4121AB-244D-4826-B111-600591595767}"/>
    <hyperlink ref="BX176" location="A126231186V" display="A126231186V" xr:uid="{B6F1C8A8-3C8B-469C-BEFE-639323BCE3E4}"/>
    <hyperlink ref="BX196" location="A126245442C" display="A126245442C" xr:uid="{654BCE70-1A42-4B81-AB24-8216079AE68B}"/>
    <hyperlink ref="BX216" location="A126238314C" display="A126238314C" xr:uid="{8B956D13-0BFB-4D0F-B619-10B7FE089B57}"/>
    <hyperlink ref="BY176" location="A126231618L" display="A126231618L" xr:uid="{A18B78AB-B836-4D2D-9C1D-A005150377B9}"/>
    <hyperlink ref="BY196" location="A126245874J" display="A126245874J" xr:uid="{EEFD3BBA-64EB-4CBA-AA44-AE2860B9C6C1}"/>
    <hyperlink ref="BY216" location="A126238746J" display="A126238746J" xr:uid="{8C220E4F-9421-4D61-8535-37843F2CFF32}"/>
    <hyperlink ref="BZ176" location="A126231258V" display="A126231258V" xr:uid="{096A418B-5310-4AFD-89E7-EF053108D672}"/>
    <hyperlink ref="BZ196" location="A126245514C" display="A126245514C" xr:uid="{88B0FB95-6A2C-44DB-8651-536355C824FB}"/>
    <hyperlink ref="BZ216" location="A126238386R" display="A126238386R" xr:uid="{206BC030-B6B9-46CC-BBD3-302996279344}"/>
    <hyperlink ref="CA176" location="A126231762F" display="A126231762F" xr:uid="{24B98DFA-DBCC-4001-A490-8654DE1C4F3D}"/>
    <hyperlink ref="CA196" location="A126246018K" display="A126246018K" xr:uid="{23A44E5C-F1FE-4727-9DEC-A64975983962}"/>
    <hyperlink ref="CA216" location="A126238890A" display="A126238890A" xr:uid="{59E34DB4-6B00-4D96-9470-32B39C919499}"/>
    <hyperlink ref="CB176" location="A126231330A" display="A126231330A" xr:uid="{BE264E06-6720-4863-8CEA-9B19506F55BC}"/>
    <hyperlink ref="CB196" location="A126245586R" display="A126245586R" xr:uid="{83BDA5FB-D209-4CFC-84A1-1333904347A8}"/>
    <hyperlink ref="CB216" location="A126238458R" display="A126238458R" xr:uid="{EC62D9B8-3779-4394-84A5-898516F59591}"/>
    <hyperlink ref="CC176" location="A126231474L" display="A126231474L" xr:uid="{82C27380-56FA-476D-A1B0-33797CE11FD2}"/>
    <hyperlink ref="CC196" location="A126245730W" display="A126245730W" xr:uid="{02BAEE6C-83FB-4BE7-85EE-B4ACC2F9A033}"/>
    <hyperlink ref="CC216" location="A126238602W" display="A126238602W" xr:uid="{5DE8AEAC-C6F1-4ABA-B8A2-BACC5B493E4B}"/>
    <hyperlink ref="CD176" location="A126231114J" display="A126231114J" xr:uid="{66353727-F7CC-4E9C-AC85-CB14A3693526}"/>
    <hyperlink ref="CD196" location="A126245370C" display="A126245370C" xr:uid="{AFFFC93A-0811-43CC-B1B3-C4C9969D441E}"/>
    <hyperlink ref="CD216" location="A126238242C" display="A126238242C" xr:uid="{BA701C59-972C-404A-93E5-24BFCE7B5139}"/>
    <hyperlink ref="CE176" location="A126231834F" display="A126231834F" xr:uid="{E3EBA6BF-82E0-466D-86A0-A2E018EA3316}"/>
    <hyperlink ref="CE196" location="A126246090C" display="A126246090C" xr:uid="{1664F38E-E75D-47B7-8C2D-D4BE8CEFAD6B}"/>
    <hyperlink ref="CE216" location="A126238962A" display="A126238962A" xr:uid="{43083EE5-F60F-45B1-A00C-F22F8BD094BA}"/>
    <hyperlink ref="CF176" location="A126231546L" display="A126231546L" xr:uid="{37E25CAF-58FC-411B-8344-F3F7C630A846}"/>
    <hyperlink ref="CF196" location="A126245802W" display="A126245802W" xr:uid="{61CE9A7B-B1F9-4E0D-B178-39C1F43C692A}"/>
    <hyperlink ref="CF216" location="A126238674J" display="A126238674J" xr:uid="{3AB7AD2E-A98E-4F96-923B-C29225E29D94}"/>
    <hyperlink ref="BX177" location="A126231170A" display="A126231170A" xr:uid="{B022FA1B-3E17-4961-851E-064053CBB5E9}"/>
    <hyperlink ref="BX197" location="A126245426C" display="A126245426C" xr:uid="{56B52F72-28D1-4549-B321-055071052A0C}"/>
    <hyperlink ref="BX217" location="A126238298R" display="A126238298R" xr:uid="{01D4B6AA-ADF3-4F18-AEF8-8AC3C9E9C526}"/>
    <hyperlink ref="BY177" location="A126231602V" display="A126231602V" xr:uid="{BC7D7737-1C94-4060-BA7F-A29EAAFE758C}"/>
    <hyperlink ref="BY197" location="A126245858J" display="A126245858J" xr:uid="{9D11BB76-2FC6-49B0-AB54-FF239F988FB7}"/>
    <hyperlink ref="BY217" location="A126238730R" display="A126238730R" xr:uid="{826544C3-9B2F-44F4-9515-10A8E76BEE05}"/>
    <hyperlink ref="BZ177" location="A126231242A" display="A126231242A" xr:uid="{FA44A4D5-7FED-4DA2-B6B8-5D6133C22295}"/>
    <hyperlink ref="BZ197" location="A126245498R" display="A126245498R" xr:uid="{9B94DE92-771F-4786-915D-E7AC7495D936}"/>
    <hyperlink ref="BZ217" location="A126238370W" display="A126238370W" xr:uid="{3AEB9EBC-10E5-43A5-8913-D7892B613C76}"/>
    <hyperlink ref="CA177" location="A126231746F" display="A126231746F" xr:uid="{6CA9426C-C725-4C34-978E-4C755E2B8124}"/>
    <hyperlink ref="CA197" location="A126246002T" display="A126246002T" xr:uid="{241D726C-0D71-40EB-8216-4C1E2F902D68}"/>
    <hyperlink ref="CA217" location="A126238874A" display="A126238874A" xr:uid="{5489A2E4-4EC9-4734-9FA0-3A30110ACF81}"/>
    <hyperlink ref="CB177" location="A126231314A" display="A126231314A" xr:uid="{C5C146AD-D99F-4F02-B992-EAF906015484}"/>
    <hyperlink ref="CB197" location="A126245570W" display="A126245570W" xr:uid="{C4302B14-D9E1-4367-82E8-78915AA5B822}"/>
    <hyperlink ref="CB217" location="A126238442W" display="A126238442W" xr:uid="{468A8742-9FD8-4150-A862-9212BFB07AFB}"/>
    <hyperlink ref="CC177" location="A126231458L" display="A126231458L" xr:uid="{D827742C-2262-45B4-A3C8-E95AAA1E69C3}"/>
    <hyperlink ref="CC197" location="A126245714W" display="A126245714W" xr:uid="{6F74E1E7-AE0B-4A6C-B6A1-F31136C0E952}"/>
    <hyperlink ref="CC217" location="A126238586J" display="A126238586J" xr:uid="{3A55DF0C-E9E0-4BC0-BBD1-A0514B755540}"/>
    <hyperlink ref="CD177" location="A126231098V" display="A126231098V" xr:uid="{F2FA4086-2383-4A38-A068-363D4B5B04C5}"/>
    <hyperlink ref="CD197" location="A126245354C" display="A126245354C" xr:uid="{895A5562-86AD-4126-9487-5D0712007D15}"/>
    <hyperlink ref="CD217" location="A126238226C" display="A126238226C" xr:uid="{7815C2C4-9BA5-45BB-B12E-7676EE731CF0}"/>
    <hyperlink ref="CE177" location="A126231818F" display="A126231818F" xr:uid="{76C14899-264F-446D-8C73-9AB33BA71D27}"/>
    <hyperlink ref="CE197" location="A126246074C" display="A126246074C" xr:uid="{39CB9C25-47DF-48D8-B3BE-A2C5DD6EBCFF}"/>
    <hyperlink ref="CE217" location="A126238946A" display="A126238946A" xr:uid="{8A34118D-CF42-441A-9254-9BB6E7C199AF}"/>
    <hyperlink ref="CF177" location="A126231530V" display="A126231530V" xr:uid="{4668DD2F-570C-49B7-AF47-ACC1343AA429}"/>
    <hyperlink ref="CF197" location="A126245786J" display="A126245786J" xr:uid="{30AA3EC6-62C1-4829-B6ED-1044998D7FA6}"/>
    <hyperlink ref="CF217" location="A126238658J" display="A126238658J" xr:uid="{D2F25F73-8F90-4A33-858A-5EE6D5ACAF80}"/>
    <hyperlink ref="BX178" location="A126231190K" display="A126231190K" xr:uid="{C6F222F7-7798-407A-A9B8-F9E6444F4D21}"/>
    <hyperlink ref="BX198" location="A126245446L" display="A126245446L" xr:uid="{5D103E7B-CDDC-4608-BB54-523034672682}"/>
    <hyperlink ref="BX218" location="A126238318L" display="A126238318L" xr:uid="{E7FB55B6-00E9-4C53-B2F2-7566AA1FB735}"/>
    <hyperlink ref="BY178" location="A126231622C" display="A126231622C" xr:uid="{1D238C16-CA92-4B74-897A-A862AA2C88AF}"/>
    <hyperlink ref="BY198" location="A126245878T" display="A126245878T" xr:uid="{51317724-CA33-4C47-93EC-E18CD94F5B0D}"/>
    <hyperlink ref="BY218" location="A126238750X" display="A126238750X" xr:uid="{FF402348-D1C6-435A-AC38-D5CF5413ECDB}"/>
    <hyperlink ref="BZ178" location="A126231262K" display="A126231262K" xr:uid="{E0215165-D813-483D-AC9F-538A9801EE03}"/>
    <hyperlink ref="BZ198" location="A126245518L" display="A126245518L" xr:uid="{A6272A57-9DBF-4AD3-8484-33A7EA422EDB}"/>
    <hyperlink ref="BZ218" location="A126238390F" display="A126238390F" xr:uid="{980F7313-6B81-412A-8EFC-D18664614D89}"/>
    <hyperlink ref="CA178" location="A126231766R" display="A126231766R" xr:uid="{C4151944-54A3-4798-B928-A07A07125A19}"/>
    <hyperlink ref="CA198" location="A126246022A" display="A126246022A" xr:uid="{9A7F2D84-213D-4E6A-88BA-D1A49869E99D}"/>
    <hyperlink ref="CA218" location="A126238894K" display="A126238894K" xr:uid="{9F163C14-AD12-456D-B29D-B0B036F6A862}"/>
    <hyperlink ref="CB178" location="A126231334K" display="A126231334K" xr:uid="{F5082087-611F-4E8C-8A47-0D9F70BE09B0}"/>
    <hyperlink ref="CB198" location="A126245590F" display="A126245590F" xr:uid="{7A38F665-2053-46B5-9726-1948AB14B26E}"/>
    <hyperlink ref="CB218" location="A126238462F" display="A126238462F" xr:uid="{BA34F8A7-922B-4C2D-99C3-D80A1E230C08}"/>
    <hyperlink ref="CC178" location="A126231478W" display="A126231478W" xr:uid="{8F020B05-1CA3-4828-A976-3C6E6E0C25C7}"/>
    <hyperlink ref="CC198" location="A126245734F" display="A126245734F" xr:uid="{7753E50D-721F-496F-B999-4720D00358CE}"/>
    <hyperlink ref="CC218" location="A126238606F" display="A126238606F" xr:uid="{8D2C24B2-0C0B-418F-9C84-297E9DAE6F5D}"/>
    <hyperlink ref="CD178" location="A126231118T" display="A126231118T" xr:uid="{D98266C7-68E4-40A0-9E8A-15809104B81C}"/>
    <hyperlink ref="CD198" location="A126245374L" display="A126245374L" xr:uid="{64DF5569-C26C-4829-84BD-16373626AB02}"/>
    <hyperlink ref="CD218" location="A126238246L" display="A126238246L" xr:uid="{4938FA9F-A85E-49C3-9317-C5AA38D87903}"/>
    <hyperlink ref="CE178" location="A126231838R" display="A126231838R" xr:uid="{95558449-9648-4D7E-B823-FC55094B404B}"/>
    <hyperlink ref="CE198" location="A126246094L" display="A126246094L" xr:uid="{6ACC0B2C-75A2-48C3-B073-12545F6C0F6C}"/>
    <hyperlink ref="CE218" location="A126238966K" display="A126238966K" xr:uid="{4429E1FE-BC5C-4D13-8B8B-508616914ACB}"/>
    <hyperlink ref="CF178" location="A126231550C" display="A126231550C" xr:uid="{EB763FC5-BA4D-4C61-9B37-E41C357006BB}"/>
    <hyperlink ref="CF198" location="A126245806F" display="A126245806F" xr:uid="{68031C5F-7DA2-4B8A-B85A-96F533227509}"/>
    <hyperlink ref="CF218" location="A126238678T" display="A126238678T" xr:uid="{BD894DEA-8D36-42F5-81C3-29E9AE83BCAE}"/>
    <hyperlink ref="BX179" location="A126231138A" display="A126231138A" xr:uid="{0F699E8B-CA53-4265-BF2F-76745334CC86}"/>
    <hyperlink ref="BX199" location="A126245394W" display="A126245394W" xr:uid="{11766D04-28EB-4CE2-9CA0-98D06D275C1B}"/>
    <hyperlink ref="BX219" location="A126238266W" display="A126238266W" xr:uid="{DB3E64B9-E952-4BDA-8085-19FF473CB62D}"/>
    <hyperlink ref="BY179" location="A126231570L" display="A126231570L" xr:uid="{7EF116C6-E728-4C82-A21F-E3DD82BBCEA5}"/>
    <hyperlink ref="BY199" location="A126245826R" display="A126245826R" xr:uid="{C8BBA90E-D1BA-4481-8FC4-F2B1C87D1AE0}"/>
    <hyperlink ref="BY219" location="A126238698A" display="A126238698A" xr:uid="{6961803F-E8C3-4FAE-9305-3EA57D97CAEE}"/>
    <hyperlink ref="BZ179" location="A126231210J" display="A126231210J" xr:uid="{56E0F599-7846-4905-AF5C-FC41781A3E58}"/>
    <hyperlink ref="BZ199" location="A126245466W" display="A126245466W" xr:uid="{DE16F81C-C60C-4AD9-966F-A08895CA6415}"/>
    <hyperlink ref="BZ219" location="A126238338W" display="A126238338W" xr:uid="{170835CD-2FCD-4322-8EE5-C7F1F74314C4}"/>
    <hyperlink ref="CA179" location="A126231714L" display="A126231714L" xr:uid="{1AAA5127-4D82-4CC3-BE9A-A1FA4509C7DA}"/>
    <hyperlink ref="CA199" location="A126245970J" display="A126245970J" xr:uid="{5CA115FB-C279-44E8-81B0-746E9171087B}"/>
    <hyperlink ref="CA219" location="A126238842J" display="A126238842J" xr:uid="{775936FC-B588-4ED0-8732-FD2C66241FBC}"/>
    <hyperlink ref="CB179" location="A126231282V" display="A126231282V" xr:uid="{CDC33D66-F810-4D56-BD9F-5FEAD45BBCF2}"/>
    <hyperlink ref="CB199" location="A126245538W" display="A126245538W" xr:uid="{E2D46843-7AB7-4F70-B231-69B5658F17EA}"/>
    <hyperlink ref="CB219" location="A126238410C" display="A126238410C" xr:uid="{35F44605-BCFD-4D11-9534-773636B84634}"/>
    <hyperlink ref="CC179" location="A126231426V" display="A126231426V" xr:uid="{FC9D1949-A912-4692-9386-CF1F8746EE68}"/>
    <hyperlink ref="CC199" location="A126245682R" display="A126245682R" xr:uid="{36E69956-0122-4D40-999E-7E9800436A1E}"/>
    <hyperlink ref="CC219" location="A126238554R" display="A126238554R" xr:uid="{1B7ED190-AB62-4D52-B7C7-6D927D2C5A8A}"/>
    <hyperlink ref="CD179" location="A126231066A" display="A126231066A" xr:uid="{85A1DAC6-EE01-4DC9-B505-BB142FC690BC}"/>
    <hyperlink ref="CD199" location="A126245322K" display="A126245322K" xr:uid="{DACB50D1-107E-4282-8BD7-4ABD9BA1EAE8}"/>
    <hyperlink ref="CD219" location="A126238194W" display="A126238194W" xr:uid="{BD6CBDFA-AABD-4980-9CCA-61CBEA961088}"/>
    <hyperlink ref="CE179" location="A126231786X" display="A126231786X" xr:uid="{A0EC2FF8-0770-4CD1-B63A-686C13837A93}"/>
    <hyperlink ref="CE199" location="A126246042K" display="A126246042K" xr:uid="{4DB3E5AD-8446-4009-AD11-81B75B5B84C9}"/>
    <hyperlink ref="CE219" location="A126238914J" display="A126238914J" xr:uid="{B43F9352-D558-4811-8DD4-CB075B2A6DF6}"/>
    <hyperlink ref="CF179" location="A126231498F" display="A126231498F" xr:uid="{E8822788-75D7-4F20-92A5-E7A141436F9D}"/>
    <hyperlink ref="CF199" location="A126245754R" display="A126245754R" xr:uid="{94C699BB-13CC-4492-A161-41603D92FE56}"/>
    <hyperlink ref="CF219" location="A126238626R" display="A126238626R" xr:uid="{CEE26189-DB6D-4526-9804-C2A2A67C6B47}"/>
    <hyperlink ref="BX180" location="A126231122J" display="A126231122J" xr:uid="{4CC31C5E-D5C5-413D-BA8F-679EF693EABD}"/>
    <hyperlink ref="BX200" location="A126245378W" display="A126245378W" xr:uid="{971F3093-B4E1-49FA-BEFC-030BEA11F77F}"/>
    <hyperlink ref="BX220" location="A126238250C" display="A126238250C" xr:uid="{FB057267-9638-45ED-83CA-F18E950A3648}"/>
    <hyperlink ref="BY180" location="A126231554L" display="A126231554L" xr:uid="{E1ABDA88-F60C-4F5D-B1F8-D2C20AD678A1}"/>
    <hyperlink ref="BY200" location="A126245810W" display="A126245810W" xr:uid="{0C0889E8-1DCD-43D6-8DCD-E7125C12930C}"/>
    <hyperlink ref="BY220" location="A126238682J" display="A126238682J" xr:uid="{AC9D51B0-7B83-4B8C-B09F-B1EFAF9A9672}"/>
    <hyperlink ref="BZ180" location="A126231194V" display="A126231194V" xr:uid="{2126C7F4-5B6D-453B-B13A-95B447227AE9}"/>
    <hyperlink ref="BZ200" location="A126245450C" display="A126245450C" xr:uid="{F5DA60A1-B363-4EBD-B9FE-BD8807D0A47A}"/>
    <hyperlink ref="BZ220" location="A126238322C" display="A126238322C" xr:uid="{2704A6B2-DF70-45DC-A7C9-928CC16A1DD5}"/>
    <hyperlink ref="CA180" location="A126231698X" display="A126231698X" xr:uid="{DECC4CED-74C2-42A2-BF9F-6F1926D64038}"/>
    <hyperlink ref="CA200" location="A126245954J" display="A126245954J" xr:uid="{F627D135-7C9C-4296-8AE4-EA9626CA0914}"/>
    <hyperlink ref="CA220" location="A126238826J" display="A126238826J" xr:uid="{62FBF664-5051-44F7-A259-DAC1C0536394}"/>
    <hyperlink ref="CB180" location="A126231266V" display="A126231266V" xr:uid="{DC8692DA-5028-4E83-A166-A4D41854188D}"/>
    <hyperlink ref="CB200" location="A126245522C" display="A126245522C" xr:uid="{DBE74E97-1758-409E-899C-A0EAFC440D97}"/>
    <hyperlink ref="CB220" location="A126238394R" display="A126238394R" xr:uid="{A501A2F1-3815-4586-8297-0031B7866E8A}"/>
    <hyperlink ref="CC180" location="A126231410A" display="A126231410A" xr:uid="{ADE4B094-1BEC-4919-9290-3F824530FC19}"/>
    <hyperlink ref="CC200" location="A126245666R" display="A126245666R" xr:uid="{092C9E6D-D869-4383-B721-A5C81F5E0D4D}"/>
    <hyperlink ref="CC220" location="A126238538R" display="A126238538R" xr:uid="{B368BFAF-A7DC-4DC7-9763-5CDD32BF5BCF}"/>
    <hyperlink ref="CD180" location="A126231050J" display="A126231050J" xr:uid="{01F5F665-C6D6-458E-B066-C8E8D8DC630A}"/>
    <hyperlink ref="CD200" location="A126245306K" display="A126245306K" xr:uid="{ED4C2907-164D-43D6-BDEA-421028C46398}"/>
    <hyperlink ref="CD220" location="A126238178W" display="A126238178W" xr:uid="{596A1A25-829A-47AE-AA65-364EF8A8D533}"/>
    <hyperlink ref="CE180" location="A126231770F" display="A126231770F" xr:uid="{84D66122-4D39-42B4-9FB3-10EBC6A519DC}"/>
    <hyperlink ref="CE200" location="A126246026K" display="A126246026K" xr:uid="{1A9B0B84-3030-4B84-AEE3-DFCE748D715E}"/>
    <hyperlink ref="CE220" location="A126238898V" display="A126238898V" xr:uid="{373F9369-6603-47D6-A8E7-063872580E8E}"/>
    <hyperlink ref="CF180" location="A126231482L" display="A126231482L" xr:uid="{4312D233-EB6B-4614-AFBE-3BAEFA29B940}"/>
    <hyperlink ref="CF200" location="A126245738R" display="A126245738R" xr:uid="{C0B5CA85-CBC8-4F46-A407-F9366108E3CF}"/>
    <hyperlink ref="CF220" location="A126238610W" display="A126238610W" xr:uid="{9C0F8853-BBD5-4272-87AD-D4C807B3F815}"/>
    <hyperlink ref="BX181" location="A126231126T" display="A126231126T" xr:uid="{A3FB35FF-73B0-4027-8CF4-BDACB50EE15F}"/>
    <hyperlink ref="BX201" location="A126245382L" display="A126245382L" xr:uid="{7B2A9B9D-F45B-47A0-AC13-F229A7805923}"/>
    <hyperlink ref="BX221" location="A126238254L" display="A126238254L" xr:uid="{DF1A6D7C-BCCF-45CC-AE2D-249552F75D46}"/>
    <hyperlink ref="BY181" location="A126231558W" display="A126231558W" xr:uid="{774007F5-AA1F-4B50-AFEA-B2CA1E44082F}"/>
    <hyperlink ref="BY201" location="A126245814F" display="A126245814F" xr:uid="{F14F19B9-837D-4D12-A267-86D61E7F40B2}"/>
    <hyperlink ref="BY221" location="A126238686T" display="A126238686T" xr:uid="{74EB1CEB-2686-4861-942E-5ACF155CAFCE}"/>
    <hyperlink ref="BZ181" location="A126231198C" display="A126231198C" xr:uid="{DAFA1B2D-23C3-48CD-8EBE-DB0A89C3D432}"/>
    <hyperlink ref="BZ201" location="A126245454L" display="A126245454L" xr:uid="{4BFDA21A-9432-48F0-AF4F-2A61092AB895}"/>
    <hyperlink ref="BZ221" location="A126238326L" display="A126238326L" xr:uid="{5B6701C9-37F7-4B4A-B379-7F94928CE5DF}"/>
    <hyperlink ref="CA181" location="A126231702C" display="A126231702C" xr:uid="{B912CD65-2C6F-4650-A10B-AF63BBB3312C}"/>
    <hyperlink ref="CA201" location="A126245958T" display="A126245958T" xr:uid="{A7DEE19E-A72B-4E8B-9BD7-065745278B2F}"/>
    <hyperlink ref="CA221" location="A126238830X" display="A126238830X" xr:uid="{548DBC02-1D94-4FBA-A9CB-213A454F8F12}"/>
    <hyperlink ref="CB181" location="A126231270K" display="A126231270K" xr:uid="{61EA09DA-1CD1-4C30-94BF-A5B70C83E307}"/>
    <hyperlink ref="CB201" location="A126245526L" display="A126245526L" xr:uid="{BBBFCF3A-B6A5-4840-ABA4-8E0F0495C442}"/>
    <hyperlink ref="CB221" location="A126238398X" display="A126238398X" xr:uid="{BBECEA80-0622-470C-A51B-472EF2C1E49A}"/>
    <hyperlink ref="CC181" location="A126231414K" display="A126231414K" xr:uid="{5BF76150-CAD8-4688-8F12-0FD42223D9FF}"/>
    <hyperlink ref="CC201" location="A126245670F" display="A126245670F" xr:uid="{9B1D7C14-3E98-4C1D-88CF-A328662139BF}"/>
    <hyperlink ref="CC221" location="A126238542F" display="A126238542F" xr:uid="{83A53F69-E4E9-4B1C-8B37-1CB87B0BF88D}"/>
    <hyperlink ref="CD181" location="A126231054T" display="A126231054T" xr:uid="{F85B2242-0D76-4FB2-B1FB-F3B0E067728A}"/>
    <hyperlink ref="CD201" location="A126245310A" display="A126245310A" xr:uid="{465559B2-1C86-43D9-8D74-731FC89614F2}"/>
    <hyperlink ref="CD221" location="A126238182L" display="A126238182L" xr:uid="{B7618D34-8E17-49E4-B179-DD819C1F2EAB}"/>
    <hyperlink ref="CE181" location="A126231774R" display="A126231774R" xr:uid="{1EBC4DD9-B31A-4994-946F-DC0F17554202}"/>
    <hyperlink ref="CE201" location="A126246030A" display="A126246030A" xr:uid="{34EFB09E-78B1-494B-9E4F-BE04CB77935E}"/>
    <hyperlink ref="CE221" location="A126238902X" display="A126238902X" xr:uid="{91FF86A2-AD50-446F-9E8F-8CA50213E4AB}"/>
    <hyperlink ref="CF181" location="A126231486W" display="A126231486W" xr:uid="{CCD6B7FE-1EE8-44EB-9DA4-112C6D14014E}"/>
    <hyperlink ref="CF201" location="A126245742F" display="A126245742F" xr:uid="{318EFE1A-9AB1-40AB-A864-33711B7C1D7A}"/>
    <hyperlink ref="CF221" location="A126238614F" display="A126238614F" xr:uid="{CA722EF8-917B-4326-840D-FD4DC1A8C109}"/>
    <hyperlink ref="BX182" location="A126231154A" display="A126231154A" xr:uid="{EEAB5D40-65DE-4B9C-8E49-9780384C5EC5}"/>
    <hyperlink ref="BX202" location="A126245410K" display="A126245410K" xr:uid="{E8ED7AC5-4907-45EA-BFBD-E4F2285D13C3}"/>
    <hyperlink ref="BX222" location="A126238282W" display="A126238282W" xr:uid="{B84A32D6-92F4-47A7-8D48-6C5990F043D3}"/>
    <hyperlink ref="BY182" location="A126231586F" display="A126231586F" xr:uid="{34068ADD-49EA-445E-A7D0-5FEBDFC28C86}"/>
    <hyperlink ref="BY202" location="A126245842R" display="A126245842R" xr:uid="{43A3C46B-9EF5-4B5D-B4B4-FF7B1C7D1A78}"/>
    <hyperlink ref="BY222" location="A126238714R" display="A126238714R" xr:uid="{2308789D-7558-4876-B372-DD9233BA86DD}"/>
    <hyperlink ref="BZ182" location="A126231226A" display="A126231226A" xr:uid="{F0B6F989-FAF6-47C7-A6F5-C42DB32429F9}"/>
    <hyperlink ref="BZ202" location="A126245482W" display="A126245482W" xr:uid="{57F62F47-466F-4E9B-A6BA-FCBF103A0107}"/>
    <hyperlink ref="BZ222" location="A126238354W" display="A126238354W" xr:uid="{04F32949-381B-41CB-B850-89B815841FDB}"/>
    <hyperlink ref="CA182" location="A126231730L" display="A126231730L" xr:uid="{7D9FB530-45EF-4B7F-A887-387F5DE58218}"/>
    <hyperlink ref="CA202" location="A126245986A" display="A126245986A" xr:uid="{A1CA1FA0-CC1D-401C-A691-7A2FCF0077A3}"/>
    <hyperlink ref="CA222" location="A126238858A" display="A126238858A" xr:uid="{AE493001-A245-4ACA-9736-4AF98130873C}"/>
    <hyperlink ref="CB182" location="A126231298L" display="A126231298L" xr:uid="{99DF9EE4-DAD6-4495-981A-B772554EB7A8}"/>
    <hyperlink ref="CB202" location="A126245554W" display="A126245554W" xr:uid="{7089C5F1-C41D-4EB3-9C25-45031817ACAE}"/>
    <hyperlink ref="CB222" location="A126238426W" display="A126238426W" xr:uid="{1DA0AF85-B523-4069-973D-B155F2F7F9DD}"/>
    <hyperlink ref="CC182" location="A126231442V" display="A126231442V" xr:uid="{7F3C86AE-4B23-44DC-B2B6-43C7F64B072C}"/>
    <hyperlink ref="CC202" location="A126245698J" display="A126245698J" xr:uid="{88B9310E-5AE9-4636-B99A-A9078BD9EF91}"/>
    <hyperlink ref="CC222" location="A126238570R" display="A126238570R" xr:uid="{33A69505-DE4F-4DF1-82DC-F16930E58825}"/>
    <hyperlink ref="CD182" location="A126231082A" display="A126231082A" xr:uid="{6D288C23-19A0-4AB3-8A42-D04EB222B771}"/>
    <hyperlink ref="CD202" location="A126245338C" display="A126245338C" xr:uid="{E555D50A-047B-49A6-B800-6BD590B006D0}"/>
    <hyperlink ref="CD222" location="A126238210K" display="A126238210K" xr:uid="{33318472-59F1-44CC-87EF-76B49AD4DF8C}"/>
    <hyperlink ref="CE182" location="A126231802L" display="A126231802L" xr:uid="{258879E8-121B-43B8-8550-0CD92D2A3358}"/>
    <hyperlink ref="CE202" location="A126246058C" display="A126246058C" xr:uid="{CF82406A-D97D-44CE-B2AA-2F6BDA359B53}"/>
    <hyperlink ref="CE222" location="A126238930J" display="A126238930J" xr:uid="{09E8E0F4-4105-4DFE-B211-99EF599E092D}"/>
    <hyperlink ref="CF182" location="A126231514V" display="A126231514V" xr:uid="{346A91C5-E884-4382-A828-9062631C5D43}"/>
    <hyperlink ref="CF202" location="A126245770R" display="A126245770R" xr:uid="{1F507319-2480-4735-8B02-A4C3FE636BD8}"/>
    <hyperlink ref="CF222" location="A126238642R" display="A126238642R" xr:uid="{61AC5F05-27C8-4FB2-907E-C18A5E3A78ED}"/>
    <hyperlink ref="BX183" location="A126231130J" display="A126231130J" xr:uid="{216F4074-E94B-4DB2-885C-A100756E11D0}"/>
    <hyperlink ref="BX203" location="A126245386W" display="A126245386W" xr:uid="{64418534-A508-4943-94A6-DB3BA83FA865}"/>
    <hyperlink ref="BX223" location="A126238258W" display="A126238258W" xr:uid="{13724DB4-A481-4810-A12C-28050C4E05D8}"/>
    <hyperlink ref="BY183" location="A126231562L" display="A126231562L" xr:uid="{897BCFD9-E8ED-409D-BA7F-64BE291D3927}"/>
    <hyperlink ref="BY203" location="A126245818R" display="A126245818R" xr:uid="{51D6DBD8-38B5-4E63-9C11-CBB4573DBAD6}"/>
    <hyperlink ref="BY223" location="A126238690J" display="A126238690J" xr:uid="{089598E8-4D64-447F-9399-FBDD94AD798D}"/>
    <hyperlink ref="BZ183" location="A126231202J" display="A126231202J" xr:uid="{2A55125E-31FC-41BD-B634-BE7416263224}"/>
    <hyperlink ref="BZ203" location="A126245458W" display="A126245458W" xr:uid="{EA1B9EF2-61AF-45ED-8B5F-FFAA6F714BB6}"/>
    <hyperlink ref="BZ223" location="A126238330C" display="A126238330C" xr:uid="{00689AC7-A8D3-4FD5-BB9E-11578E99B267}"/>
    <hyperlink ref="CA183" location="A126231706L" display="A126231706L" xr:uid="{D05C0EF8-66D1-4C44-B577-3DB55FB02DDD}"/>
    <hyperlink ref="CA203" location="A126245962J" display="A126245962J" xr:uid="{C2F15E80-7F32-40F8-B5ED-9C5104306C1E}"/>
    <hyperlink ref="CA223" location="A126238834J" display="A126238834J" xr:uid="{070F7242-47D9-44B0-875B-F78D52CE1852}"/>
    <hyperlink ref="CB183" location="A126231274V" display="A126231274V" xr:uid="{AF26FAF8-36F2-428D-8DA8-3697A15D56F9}"/>
    <hyperlink ref="CB203" location="A126245530C" display="A126245530C" xr:uid="{22E62B5C-C85B-42AD-8261-9BCC3292D834}"/>
    <hyperlink ref="CB223" location="A126238402C" display="A126238402C" xr:uid="{C02DA349-E205-4B6B-9EFA-DDFEDC4A7CDC}"/>
    <hyperlink ref="CC183" location="A126231418V" display="A126231418V" xr:uid="{7FFD8CC6-1724-4E8C-9426-E27D63984707}"/>
    <hyperlink ref="CC203" location="A126245674R" display="A126245674R" xr:uid="{2DC1EFA3-B573-4345-8569-6F1D5A8FF8A3}"/>
    <hyperlink ref="CC223" location="A126238546R" display="A126238546R" xr:uid="{4E9E860A-29C3-4C54-AB84-23BF54660E00}"/>
    <hyperlink ref="CD183" location="A126231058A" display="A126231058A" xr:uid="{98BECF16-5B9B-4C48-8ED5-0673815427E1}"/>
    <hyperlink ref="CD203" location="A126245314K" display="A126245314K" xr:uid="{B1CCFFA7-1938-4874-BBCB-A81C7A0F3283}"/>
    <hyperlink ref="CD223" location="A126238186W" display="A126238186W" xr:uid="{5D50E23B-B185-40A6-BFC0-17DB7F7787EB}"/>
    <hyperlink ref="CE183" location="A126231778X" display="A126231778X" xr:uid="{BAAD796E-64BF-4B15-9706-0FBF146980EA}"/>
    <hyperlink ref="CE203" location="A126246034K" display="A126246034K" xr:uid="{E501D5F9-2DA2-44B0-B4CF-AD7992E81669}"/>
    <hyperlink ref="CE223" location="A126238906J" display="A126238906J" xr:uid="{ADEA65F5-C8F6-445C-8FD8-96AB1C97A615}"/>
    <hyperlink ref="CF183" location="A126231490L" display="A126231490L" xr:uid="{C2BBF93F-7A75-4202-9B94-842AEF56D73E}"/>
    <hyperlink ref="CF203" location="A126245746R" display="A126245746R" xr:uid="{7BD8E5D3-42B1-4075-A55D-DE388405FD24}"/>
    <hyperlink ref="CF223" location="A126238618R" display="A126238618R" xr:uid="{C1DF1D3B-C99E-43C9-BA01-A9FD718986EF}"/>
    <hyperlink ref="BX184" location="A126231158K" display="A126231158K" xr:uid="{1290E950-8F3D-4168-A1ED-8E7D8F641D00}"/>
    <hyperlink ref="BX204" location="A126245414V" display="A126245414V" xr:uid="{FD7789C4-2767-44D0-B942-B60200F96E46}"/>
    <hyperlink ref="BX224" location="A126238286F" display="A126238286F" xr:uid="{E477F9DD-8E88-45A3-93B6-64160C74F5F7}"/>
    <hyperlink ref="BY184" location="A126231590W" display="A126231590W" xr:uid="{A7B4DEE8-1980-43A0-855B-F2D07AA04BE4}"/>
    <hyperlink ref="BY204" location="A126245846X" display="A126245846X" xr:uid="{4CEF6CEC-E0F3-4447-B2E6-4C0D69F7C98B}"/>
    <hyperlink ref="BY224" location="A126238718X" display="A126238718X" xr:uid="{AF4A5EFE-1D52-4ACA-BCDB-60D1F167633F}"/>
    <hyperlink ref="BZ184" location="A126231230T" display="A126231230T" xr:uid="{E3957387-AD39-452B-A423-7A19F42BB04C}"/>
    <hyperlink ref="BZ204" location="A126245486F" display="A126245486F" xr:uid="{B099EEC3-B92C-4104-A690-837B13701C7C}"/>
    <hyperlink ref="BZ224" location="A126238358F" display="A126238358F" xr:uid="{806098E3-8436-4B9B-BE59-C57D4E2DC62F}"/>
    <hyperlink ref="CA184" location="A126231734W" display="A126231734W" xr:uid="{7955645B-8B1C-45D7-9BF2-AD2DBFD632D2}"/>
    <hyperlink ref="CA204" location="A126245990T" display="A126245990T" xr:uid="{1C7AF782-9706-4A71-A4CD-014E4ECA9D7C}"/>
    <hyperlink ref="CA224" location="A126238862T" display="A126238862T" xr:uid="{F06CB18F-BC1E-45D7-BF26-A171B7873879}"/>
    <hyperlink ref="CB184" location="A126231302T" display="A126231302T" xr:uid="{3E639972-4C25-48E4-81AB-3235F79D8794}"/>
    <hyperlink ref="CB204" location="A126245558F" display="A126245558F" xr:uid="{863969EC-81D4-4F46-96C9-589525F94CF8}"/>
    <hyperlink ref="CB224" location="A126238430L" display="A126238430L" xr:uid="{4022E409-9056-420F-B02F-AC8143A1660D}"/>
    <hyperlink ref="CC184" location="A126231446C" display="A126231446C" xr:uid="{FB286487-4FC3-4BA6-9488-0F368D0BAE7E}"/>
    <hyperlink ref="CC204" location="A126245702L" display="A126245702L" xr:uid="{FABD8504-B9E2-4C31-976C-71B30DA1D9F6}"/>
    <hyperlink ref="CC224" location="A126238574X" display="A126238574X" xr:uid="{4A640302-0445-4076-81DC-E408C2C57B4E}"/>
    <hyperlink ref="CD184" location="A126231086K" display="A126231086K" xr:uid="{0D3E2192-F536-4A0F-8BEA-401932A3E720}"/>
    <hyperlink ref="CD204" location="A126245342V" display="A126245342V" xr:uid="{1052A0C1-2E95-47E6-9534-4C21CF8C75E2}"/>
    <hyperlink ref="CD224" location="A126238214V" display="A126238214V" xr:uid="{C6E85A5E-F789-497A-9ED4-4CF532F7099D}"/>
    <hyperlink ref="CE184" location="A126231806W" display="A126231806W" xr:uid="{30432403-75DB-430D-A64F-42C1CDE158A1}"/>
    <hyperlink ref="CE204" location="A126246062V" display="A126246062V" xr:uid="{A54099A7-8F61-4B8C-A779-37464E59B125}"/>
    <hyperlink ref="CE224" location="A126238934T" display="A126238934T" xr:uid="{F7939654-C796-48CE-AA29-707934769CFF}"/>
    <hyperlink ref="CF184" location="A126231518C" display="A126231518C" xr:uid="{AD7D63F2-BC1C-4E27-A6B1-636EE96BC9C2}"/>
    <hyperlink ref="CF204" location="A126245774X" display="A126245774X" xr:uid="{2B8A65D4-0FDF-458D-B70B-D397B799699B}"/>
    <hyperlink ref="CF224" location="A126238646X" display="A126238646X" xr:uid="{AD754A52-C7F4-45A6-9966-3606008F8B11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5843</v>
      </c>
      <c r="C1" s="3" t="s">
        <v>5844</v>
      </c>
      <c r="D1" s="3" t="s">
        <v>5845</v>
      </c>
      <c r="E1" s="3" t="s">
        <v>5846</v>
      </c>
      <c r="F1" s="3" t="s">
        <v>5847</v>
      </c>
      <c r="G1" s="3" t="s">
        <v>6370</v>
      </c>
      <c r="H1" s="3" t="s">
        <v>6371</v>
      </c>
      <c r="I1" s="3" t="s">
        <v>6372</v>
      </c>
      <c r="J1" s="3" t="s">
        <v>6856</v>
      </c>
      <c r="K1" s="3" t="s">
        <v>6857</v>
      </c>
      <c r="L1" s="3" t="s">
        <v>6858</v>
      </c>
      <c r="M1" s="3" t="s">
        <v>7342</v>
      </c>
      <c r="N1" s="3" t="s">
        <v>7343</v>
      </c>
      <c r="O1" s="3" t="s">
        <v>7344</v>
      </c>
      <c r="P1" s="3" t="s">
        <v>8272</v>
      </c>
      <c r="Q1" s="3" t="s">
        <v>8273</v>
      </c>
      <c r="R1" s="3" t="s">
        <v>8274</v>
      </c>
      <c r="S1" s="3" t="s">
        <v>8275</v>
      </c>
      <c r="T1" s="3" t="s">
        <v>8276</v>
      </c>
      <c r="U1" s="3" t="s">
        <v>8277</v>
      </c>
      <c r="V1" s="3" t="s">
        <v>8800</v>
      </c>
      <c r="W1" s="3" t="s">
        <v>8801</v>
      </c>
      <c r="X1" s="3" t="s">
        <v>8802</v>
      </c>
      <c r="Y1" s="3" t="s">
        <v>4459</v>
      </c>
      <c r="Z1" s="3" t="s">
        <v>4460</v>
      </c>
      <c r="AA1" s="3" t="s">
        <v>4461</v>
      </c>
      <c r="AB1" s="3" t="s">
        <v>5848</v>
      </c>
      <c r="AC1" s="3" t="s">
        <v>5849</v>
      </c>
      <c r="AD1" s="3" t="s">
        <v>5850</v>
      </c>
      <c r="AE1" s="3" t="s">
        <v>5851</v>
      </c>
      <c r="AF1" s="3" t="s">
        <v>5852</v>
      </c>
      <c r="AG1" s="3" t="s">
        <v>5853</v>
      </c>
      <c r="AH1" s="3" t="s">
        <v>6373</v>
      </c>
      <c r="AI1" s="3" t="s">
        <v>6374</v>
      </c>
      <c r="AJ1" s="3" t="s">
        <v>6375</v>
      </c>
      <c r="AK1" s="3" t="s">
        <v>6859</v>
      </c>
      <c r="AL1" s="3" t="s">
        <v>6860</v>
      </c>
      <c r="AM1" s="3" t="s">
        <v>6861</v>
      </c>
      <c r="AN1" s="3" t="s">
        <v>7345</v>
      </c>
      <c r="AO1" s="3" t="s">
        <v>7346</v>
      </c>
      <c r="AP1" s="3" t="s">
        <v>7347</v>
      </c>
      <c r="AQ1" s="3" t="s">
        <v>8278</v>
      </c>
      <c r="AR1" s="3" t="s">
        <v>8279</v>
      </c>
      <c r="AS1" s="3" t="s">
        <v>8280</v>
      </c>
      <c r="AT1" s="3" t="s">
        <v>8281</v>
      </c>
      <c r="AU1" s="3" t="s">
        <v>8282</v>
      </c>
      <c r="AV1" s="3" t="s">
        <v>8283</v>
      </c>
      <c r="AW1" s="3" t="s">
        <v>8803</v>
      </c>
      <c r="AX1" s="3" t="s">
        <v>8804</v>
      </c>
      <c r="AY1" s="3" t="s">
        <v>8805</v>
      </c>
      <c r="AZ1" s="3" t="s">
        <v>4462</v>
      </c>
      <c r="BA1" s="3" t="s">
        <v>4463</v>
      </c>
      <c r="BB1" s="3" t="s">
        <v>4464</v>
      </c>
      <c r="BC1" s="3" t="s">
        <v>5854</v>
      </c>
      <c r="BD1" s="3" t="s">
        <v>5855</v>
      </c>
      <c r="BE1" s="3" t="s">
        <v>5856</v>
      </c>
      <c r="BF1" s="3" t="s">
        <v>5857</v>
      </c>
      <c r="BG1" s="3" t="s">
        <v>5858</v>
      </c>
      <c r="BH1" s="3" t="s">
        <v>5859</v>
      </c>
      <c r="BI1" s="3" t="s">
        <v>6376</v>
      </c>
      <c r="BJ1" s="3" t="s">
        <v>6377</v>
      </c>
      <c r="BK1" s="3" t="s">
        <v>6378</v>
      </c>
      <c r="BL1" s="3" t="s">
        <v>6862</v>
      </c>
      <c r="BM1" s="3" t="s">
        <v>6863</v>
      </c>
      <c r="BN1" s="3" t="s">
        <v>6864</v>
      </c>
      <c r="BO1" s="3" t="s">
        <v>7348</v>
      </c>
      <c r="BP1" s="3" t="s">
        <v>7349</v>
      </c>
      <c r="BQ1" s="3" t="s">
        <v>7350</v>
      </c>
      <c r="BR1" s="3" t="s">
        <v>8284</v>
      </c>
      <c r="BS1" s="3" t="s">
        <v>8285</v>
      </c>
      <c r="BT1" s="3" t="s">
        <v>8286</v>
      </c>
      <c r="BU1" s="3" t="s">
        <v>8287</v>
      </c>
      <c r="BV1" s="3" t="s">
        <v>8288</v>
      </c>
      <c r="BW1" s="3" t="s">
        <v>8289</v>
      </c>
      <c r="BX1" s="3" t="s">
        <v>8806</v>
      </c>
      <c r="BY1" s="3" t="s">
        <v>8807</v>
      </c>
      <c r="BZ1" s="3" t="s">
        <v>8808</v>
      </c>
      <c r="CA1" s="3" t="s">
        <v>4465</v>
      </c>
      <c r="CB1" s="3" t="s">
        <v>4466</v>
      </c>
      <c r="CC1" s="3" t="s">
        <v>4467</v>
      </c>
      <c r="CD1" s="3" t="s">
        <v>5860</v>
      </c>
      <c r="CE1" s="3" t="s">
        <v>5861</v>
      </c>
      <c r="CF1" s="3" t="s">
        <v>5862</v>
      </c>
      <c r="CG1" s="3" t="s">
        <v>5863</v>
      </c>
      <c r="CH1" s="3" t="s">
        <v>5864</v>
      </c>
      <c r="CI1" s="3" t="s">
        <v>5865</v>
      </c>
      <c r="CJ1" s="3" t="s">
        <v>6379</v>
      </c>
      <c r="CK1" s="3" t="s">
        <v>6380</v>
      </c>
      <c r="CL1" s="3" t="s">
        <v>6381</v>
      </c>
      <c r="CM1" s="3" t="s">
        <v>6865</v>
      </c>
      <c r="CN1" s="3" t="s">
        <v>6866</v>
      </c>
      <c r="CO1" s="3" t="s">
        <v>6867</v>
      </c>
      <c r="CP1" s="3" t="s">
        <v>7351</v>
      </c>
      <c r="CQ1" s="3" t="s">
        <v>7352</v>
      </c>
      <c r="CR1" s="3" t="s">
        <v>7353</v>
      </c>
      <c r="CS1" s="3" t="s">
        <v>8290</v>
      </c>
      <c r="CT1" s="3" t="s">
        <v>8291</v>
      </c>
      <c r="CU1" s="3" t="s">
        <v>8292</v>
      </c>
      <c r="CV1" s="3" t="s">
        <v>8293</v>
      </c>
      <c r="CW1" s="3" t="s">
        <v>8294</v>
      </c>
      <c r="CX1" s="3" t="s">
        <v>8295</v>
      </c>
      <c r="CY1" s="3" t="s">
        <v>8809</v>
      </c>
      <c r="CZ1" s="3" t="s">
        <v>8810</v>
      </c>
      <c r="DA1" s="3" t="s">
        <v>8811</v>
      </c>
      <c r="DB1" s="3" t="s">
        <v>4468</v>
      </c>
      <c r="DC1" s="3" t="s">
        <v>4469</v>
      </c>
      <c r="DD1" s="3" t="s">
        <v>4470</v>
      </c>
      <c r="DE1" s="3" t="s">
        <v>5866</v>
      </c>
      <c r="DF1" s="3" t="s">
        <v>5867</v>
      </c>
      <c r="DG1" s="3" t="s">
        <v>5868</v>
      </c>
      <c r="DH1" s="3" t="s">
        <v>5869</v>
      </c>
      <c r="DI1" s="3" t="s">
        <v>5870</v>
      </c>
      <c r="DJ1" s="3" t="s">
        <v>5871</v>
      </c>
      <c r="DK1" s="3" t="s">
        <v>6382</v>
      </c>
      <c r="DL1" s="3" t="s">
        <v>6383</v>
      </c>
      <c r="DM1" s="3" t="s">
        <v>6384</v>
      </c>
      <c r="DN1" s="3" t="s">
        <v>6868</v>
      </c>
      <c r="DO1" s="3" t="s">
        <v>6869</v>
      </c>
      <c r="DP1" s="3" t="s">
        <v>6870</v>
      </c>
      <c r="DQ1" s="3" t="s">
        <v>7354</v>
      </c>
      <c r="DR1" s="3" t="s">
        <v>7355</v>
      </c>
      <c r="DS1" s="3" t="s">
        <v>7356</v>
      </c>
      <c r="DT1" s="3" t="s">
        <v>8296</v>
      </c>
      <c r="DU1" s="3" t="s">
        <v>8297</v>
      </c>
      <c r="DV1" s="3" t="s">
        <v>8298</v>
      </c>
      <c r="DW1" s="3" t="s">
        <v>8299</v>
      </c>
      <c r="DX1" s="3" t="s">
        <v>8300</v>
      </c>
      <c r="DY1" s="3" t="s">
        <v>8301</v>
      </c>
      <c r="DZ1" s="3" t="s">
        <v>8812</v>
      </c>
      <c r="EA1" s="3" t="s">
        <v>8813</v>
      </c>
      <c r="EB1" s="3" t="s">
        <v>8814</v>
      </c>
      <c r="EC1" s="3" t="s">
        <v>4471</v>
      </c>
      <c r="ED1" s="3" t="s">
        <v>4472</v>
      </c>
      <c r="EE1" s="3" t="s">
        <v>4473</v>
      </c>
      <c r="EF1" s="3" t="s">
        <v>5872</v>
      </c>
      <c r="EG1" s="3" t="s">
        <v>5873</v>
      </c>
      <c r="EH1" s="3" t="s">
        <v>5874</v>
      </c>
      <c r="EI1" s="3" t="s">
        <v>5875</v>
      </c>
      <c r="EJ1" s="3" t="s">
        <v>5876</v>
      </c>
      <c r="EK1" s="3" t="s">
        <v>5877</v>
      </c>
      <c r="EL1" s="3" t="s">
        <v>6385</v>
      </c>
      <c r="EM1" s="3" t="s">
        <v>6386</v>
      </c>
      <c r="EN1" s="3" t="s">
        <v>6387</v>
      </c>
      <c r="EO1" s="3" t="s">
        <v>6871</v>
      </c>
      <c r="EP1" s="3" t="s">
        <v>6872</v>
      </c>
      <c r="EQ1" s="3" t="s">
        <v>6873</v>
      </c>
      <c r="ER1" s="3" t="s">
        <v>7357</v>
      </c>
      <c r="ES1" s="3" t="s">
        <v>7358</v>
      </c>
      <c r="ET1" s="3" t="s">
        <v>7359</v>
      </c>
      <c r="EU1" s="3" t="s">
        <v>8302</v>
      </c>
      <c r="EV1" s="3" t="s">
        <v>8303</v>
      </c>
      <c r="EW1" s="3" t="s">
        <v>8304</v>
      </c>
      <c r="EX1" s="3" t="s">
        <v>8305</v>
      </c>
      <c r="EY1" s="3" t="s">
        <v>8306</v>
      </c>
      <c r="EZ1" s="3" t="s">
        <v>8307</v>
      </c>
      <c r="FA1" s="3" t="s">
        <v>8815</v>
      </c>
      <c r="FB1" s="3" t="s">
        <v>8816</v>
      </c>
      <c r="FC1" s="3" t="s">
        <v>8817</v>
      </c>
      <c r="FD1" s="3" t="s">
        <v>4474</v>
      </c>
      <c r="FE1" s="3" t="s">
        <v>4475</v>
      </c>
      <c r="FF1" s="3" t="s">
        <v>4476</v>
      </c>
      <c r="FG1" s="3" t="s">
        <v>5878</v>
      </c>
      <c r="FH1" s="3" t="s">
        <v>5879</v>
      </c>
      <c r="FI1" s="3" t="s">
        <v>5880</v>
      </c>
      <c r="FJ1" s="3" t="s">
        <v>5881</v>
      </c>
      <c r="FK1" s="3" t="s">
        <v>5882</v>
      </c>
      <c r="FL1" s="3" t="s">
        <v>5883</v>
      </c>
      <c r="FM1" s="3" t="s">
        <v>6388</v>
      </c>
      <c r="FN1" s="3" t="s">
        <v>6389</v>
      </c>
      <c r="FO1" s="3" t="s">
        <v>6390</v>
      </c>
      <c r="FP1" s="3" t="s">
        <v>6874</v>
      </c>
      <c r="FQ1" s="3" t="s">
        <v>6875</v>
      </c>
      <c r="FR1" s="3" t="s">
        <v>6876</v>
      </c>
      <c r="FS1" s="3" t="s">
        <v>7360</v>
      </c>
      <c r="FT1" s="3" t="s">
        <v>7361</v>
      </c>
      <c r="FU1" s="3" t="s">
        <v>7362</v>
      </c>
      <c r="FV1" s="3" t="s">
        <v>8308</v>
      </c>
      <c r="FW1" s="3" t="s">
        <v>8309</v>
      </c>
      <c r="FX1" s="3" t="s">
        <v>8310</v>
      </c>
      <c r="FY1" s="3" t="s">
        <v>8311</v>
      </c>
      <c r="FZ1" s="3" t="s">
        <v>8312</v>
      </c>
      <c r="GA1" s="3" t="s">
        <v>8313</v>
      </c>
      <c r="GB1" s="3" t="s">
        <v>8818</v>
      </c>
      <c r="GC1" s="3" t="s">
        <v>8819</v>
      </c>
      <c r="GD1" s="3" t="s">
        <v>8820</v>
      </c>
      <c r="GE1" s="3" t="s">
        <v>4477</v>
      </c>
      <c r="GF1" s="3" t="s">
        <v>4478</v>
      </c>
      <c r="GG1" s="3" t="s">
        <v>4479</v>
      </c>
      <c r="GH1" s="3" t="s">
        <v>5884</v>
      </c>
      <c r="GI1" s="3" t="s">
        <v>5885</v>
      </c>
      <c r="GJ1" s="3" t="s">
        <v>5886</v>
      </c>
      <c r="GK1" s="3" t="s">
        <v>5887</v>
      </c>
      <c r="GL1" s="3" t="s">
        <v>5888</v>
      </c>
      <c r="GM1" s="3" t="s">
        <v>5889</v>
      </c>
      <c r="GN1" s="3" t="s">
        <v>6391</v>
      </c>
      <c r="GO1" s="3" t="s">
        <v>6392</v>
      </c>
      <c r="GP1" s="3" t="s">
        <v>6393</v>
      </c>
      <c r="GQ1" s="3" t="s">
        <v>6877</v>
      </c>
      <c r="GR1" s="3" t="s">
        <v>6878</v>
      </c>
      <c r="GS1" s="3" t="s">
        <v>6879</v>
      </c>
      <c r="GT1" s="3" t="s">
        <v>7363</v>
      </c>
      <c r="GU1" s="3" t="s">
        <v>7364</v>
      </c>
      <c r="GV1" s="3" t="s">
        <v>7365</v>
      </c>
      <c r="GW1" s="3" t="s">
        <v>8314</v>
      </c>
      <c r="GX1" s="3" t="s">
        <v>8315</v>
      </c>
      <c r="GY1" s="3" t="s">
        <v>8316</v>
      </c>
      <c r="GZ1" s="3" t="s">
        <v>8317</v>
      </c>
      <c r="HA1" s="3" t="s">
        <v>8318</v>
      </c>
      <c r="HB1" s="3" t="s">
        <v>8319</v>
      </c>
      <c r="HC1" s="3" t="s">
        <v>8821</v>
      </c>
      <c r="HD1" s="3" t="s">
        <v>8822</v>
      </c>
      <c r="HE1" s="3" t="s">
        <v>8823</v>
      </c>
      <c r="HF1" s="3" t="s">
        <v>4480</v>
      </c>
      <c r="HG1" s="3" t="s">
        <v>4481</v>
      </c>
      <c r="HH1" s="3" t="s">
        <v>4482</v>
      </c>
      <c r="HI1" s="3" t="s">
        <v>5890</v>
      </c>
      <c r="HJ1" s="3" t="s">
        <v>5891</v>
      </c>
      <c r="HK1" s="3" t="s">
        <v>5892</v>
      </c>
      <c r="HL1" s="3" t="s">
        <v>5893</v>
      </c>
      <c r="HM1" s="3" t="s">
        <v>5894</v>
      </c>
      <c r="HN1" s="3" t="s">
        <v>5895</v>
      </c>
      <c r="HO1" s="3" t="s">
        <v>6394</v>
      </c>
      <c r="HP1" s="3" t="s">
        <v>6395</v>
      </c>
      <c r="HQ1" s="3" t="s">
        <v>6396</v>
      </c>
      <c r="HR1" s="3" t="s">
        <v>6880</v>
      </c>
      <c r="HS1" s="3" t="s">
        <v>6881</v>
      </c>
      <c r="HT1" s="3" t="s">
        <v>6882</v>
      </c>
      <c r="HU1" s="3" t="s">
        <v>7366</v>
      </c>
      <c r="HV1" s="3" t="s">
        <v>7367</v>
      </c>
      <c r="HW1" s="3" t="s">
        <v>7368</v>
      </c>
      <c r="HX1" s="3" t="s">
        <v>8320</v>
      </c>
      <c r="HY1" s="3" t="s">
        <v>8321</v>
      </c>
      <c r="HZ1" s="3" t="s">
        <v>8322</v>
      </c>
      <c r="IA1" s="3" t="s">
        <v>8323</v>
      </c>
      <c r="IB1" s="3" t="s">
        <v>8324</v>
      </c>
      <c r="IC1" s="3" t="s">
        <v>8325</v>
      </c>
      <c r="ID1" s="3" t="s">
        <v>8824</v>
      </c>
      <c r="IE1" s="3" t="s">
        <v>8825</v>
      </c>
      <c r="IF1" s="3" t="s">
        <v>8826</v>
      </c>
      <c r="IG1" s="3" t="s">
        <v>4483</v>
      </c>
      <c r="IH1" s="3" t="s">
        <v>4484</v>
      </c>
      <c r="II1" s="3" t="s">
        <v>4485</v>
      </c>
      <c r="IJ1" s="3" t="s">
        <v>5896</v>
      </c>
      <c r="IK1" s="3" t="s">
        <v>5897</v>
      </c>
      <c r="IL1" s="3" t="s">
        <v>5898</v>
      </c>
      <c r="IM1" s="3" t="s">
        <v>5899</v>
      </c>
      <c r="IN1" s="3" t="s">
        <v>5900</v>
      </c>
      <c r="IO1" s="3" t="s">
        <v>5901</v>
      </c>
      <c r="IP1" s="3" t="s">
        <v>6397</v>
      </c>
      <c r="IQ1" s="3" t="s">
        <v>6398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4486</v>
      </c>
      <c r="C10" s="8" t="s">
        <v>4487</v>
      </c>
      <c r="D10" s="8" t="s">
        <v>4488</v>
      </c>
      <c r="E10" s="8" t="s">
        <v>4489</v>
      </c>
      <c r="F10" s="8" t="s">
        <v>4490</v>
      </c>
      <c r="G10" s="8" t="s">
        <v>4491</v>
      </c>
      <c r="H10" s="8" t="s">
        <v>4492</v>
      </c>
      <c r="I10" s="8" t="s">
        <v>4493</v>
      </c>
      <c r="J10" s="8" t="s">
        <v>4494</v>
      </c>
      <c r="K10" s="8" t="s">
        <v>4495</v>
      </c>
      <c r="L10" s="8" t="s">
        <v>4496</v>
      </c>
      <c r="M10" s="8" t="s">
        <v>4497</v>
      </c>
      <c r="N10" s="8" t="s">
        <v>4498</v>
      </c>
      <c r="O10" s="8" t="s">
        <v>4499</v>
      </c>
      <c r="P10" s="8" t="s">
        <v>4500</v>
      </c>
      <c r="Q10" s="8" t="s">
        <v>4501</v>
      </c>
      <c r="R10" s="8" t="s">
        <v>4502</v>
      </c>
      <c r="S10" s="8" t="s">
        <v>4503</v>
      </c>
      <c r="T10" s="8" t="s">
        <v>4504</v>
      </c>
      <c r="U10" s="8" t="s">
        <v>4505</v>
      </c>
      <c r="V10" s="8" t="s">
        <v>4506</v>
      </c>
      <c r="W10" s="8" t="s">
        <v>4507</v>
      </c>
      <c r="X10" s="8" t="s">
        <v>4508</v>
      </c>
      <c r="Y10" s="8" t="s">
        <v>4509</v>
      </c>
      <c r="Z10" s="8" t="s">
        <v>4510</v>
      </c>
      <c r="AA10" s="8" t="s">
        <v>4511</v>
      </c>
      <c r="AB10" s="8" t="s">
        <v>4512</v>
      </c>
      <c r="AC10" s="8" t="s">
        <v>4513</v>
      </c>
      <c r="AD10" s="8" t="s">
        <v>4514</v>
      </c>
      <c r="AE10" s="8" t="s">
        <v>4515</v>
      </c>
      <c r="AF10" s="8" t="s">
        <v>4516</v>
      </c>
      <c r="AG10" s="8" t="s">
        <v>4517</v>
      </c>
      <c r="AH10" s="8" t="s">
        <v>4518</v>
      </c>
      <c r="AI10" s="8" t="s">
        <v>4519</v>
      </c>
      <c r="AJ10" s="8" t="s">
        <v>4520</v>
      </c>
      <c r="AK10" s="8" t="s">
        <v>4521</v>
      </c>
      <c r="AL10" s="8" t="s">
        <v>4522</v>
      </c>
      <c r="AM10" s="8" t="s">
        <v>4523</v>
      </c>
      <c r="AN10" s="8" t="s">
        <v>4524</v>
      </c>
      <c r="AO10" s="8" t="s">
        <v>4525</v>
      </c>
      <c r="AP10" s="8" t="s">
        <v>4526</v>
      </c>
      <c r="AQ10" s="8" t="s">
        <v>4527</v>
      </c>
      <c r="AR10" s="8" t="s">
        <v>4528</v>
      </c>
      <c r="AS10" s="8" t="s">
        <v>4529</v>
      </c>
      <c r="AT10" s="8" t="s">
        <v>4530</v>
      </c>
      <c r="AU10" s="8" t="s">
        <v>4531</v>
      </c>
      <c r="AV10" s="8" t="s">
        <v>4532</v>
      </c>
      <c r="AW10" s="8" t="s">
        <v>4533</v>
      </c>
      <c r="AX10" s="8" t="s">
        <v>4534</v>
      </c>
      <c r="AY10" s="8" t="s">
        <v>4535</v>
      </c>
      <c r="AZ10" s="8" t="s">
        <v>4536</v>
      </c>
      <c r="BA10" s="8" t="s">
        <v>4537</v>
      </c>
      <c r="BB10" s="8" t="s">
        <v>4538</v>
      </c>
      <c r="BC10" s="8" t="s">
        <v>4539</v>
      </c>
      <c r="BD10" s="8" t="s">
        <v>4540</v>
      </c>
      <c r="BE10" s="8" t="s">
        <v>4541</v>
      </c>
      <c r="BF10" s="8" t="s">
        <v>4542</v>
      </c>
      <c r="BG10" s="8" t="s">
        <v>4543</v>
      </c>
      <c r="BH10" s="8" t="s">
        <v>4544</v>
      </c>
      <c r="BI10" s="8" t="s">
        <v>4545</v>
      </c>
      <c r="BJ10" s="8" t="s">
        <v>4546</v>
      </c>
      <c r="BK10" s="8" t="s">
        <v>4547</v>
      </c>
      <c r="BL10" s="8" t="s">
        <v>4548</v>
      </c>
      <c r="BM10" s="8" t="s">
        <v>4549</v>
      </c>
      <c r="BN10" s="8" t="s">
        <v>4550</v>
      </c>
      <c r="BO10" s="8" t="s">
        <v>4551</v>
      </c>
      <c r="BP10" s="8" t="s">
        <v>4552</v>
      </c>
      <c r="BQ10" s="8" t="s">
        <v>4553</v>
      </c>
      <c r="BR10" s="8" t="s">
        <v>4554</v>
      </c>
      <c r="BS10" s="8" t="s">
        <v>4555</v>
      </c>
      <c r="BT10" s="8" t="s">
        <v>4556</v>
      </c>
      <c r="BU10" s="8" t="s">
        <v>4557</v>
      </c>
      <c r="BV10" s="8" t="s">
        <v>4558</v>
      </c>
      <c r="BW10" s="8" t="s">
        <v>4559</v>
      </c>
      <c r="BX10" s="8" t="s">
        <v>4560</v>
      </c>
      <c r="BY10" s="8" t="s">
        <v>4561</v>
      </c>
      <c r="BZ10" s="8" t="s">
        <v>4562</v>
      </c>
      <c r="CA10" s="8" t="s">
        <v>4563</v>
      </c>
      <c r="CB10" s="8" t="s">
        <v>4564</v>
      </c>
      <c r="CC10" s="8" t="s">
        <v>4565</v>
      </c>
      <c r="CD10" s="8" t="s">
        <v>4566</v>
      </c>
      <c r="CE10" s="8" t="s">
        <v>4567</v>
      </c>
      <c r="CF10" s="8" t="s">
        <v>4568</v>
      </c>
      <c r="CG10" s="8" t="s">
        <v>4569</v>
      </c>
      <c r="CH10" s="8" t="s">
        <v>4570</v>
      </c>
      <c r="CI10" s="8" t="s">
        <v>4571</v>
      </c>
      <c r="CJ10" s="8" t="s">
        <v>4572</v>
      </c>
      <c r="CK10" s="8" t="s">
        <v>4573</v>
      </c>
      <c r="CL10" s="8" t="s">
        <v>4574</v>
      </c>
      <c r="CM10" s="8" t="s">
        <v>4575</v>
      </c>
      <c r="CN10" s="8" t="s">
        <v>4576</v>
      </c>
      <c r="CO10" s="8" t="s">
        <v>4577</v>
      </c>
      <c r="CP10" s="8" t="s">
        <v>4578</v>
      </c>
      <c r="CQ10" s="8" t="s">
        <v>4579</v>
      </c>
      <c r="CR10" s="8" t="s">
        <v>4580</v>
      </c>
      <c r="CS10" s="8" t="s">
        <v>4581</v>
      </c>
      <c r="CT10" s="8" t="s">
        <v>4582</v>
      </c>
      <c r="CU10" s="8" t="s">
        <v>4583</v>
      </c>
      <c r="CV10" s="8" t="s">
        <v>4584</v>
      </c>
      <c r="CW10" s="8" t="s">
        <v>4585</v>
      </c>
      <c r="CX10" s="8" t="s">
        <v>4586</v>
      </c>
      <c r="CY10" s="8" t="s">
        <v>4587</v>
      </c>
      <c r="CZ10" s="8" t="s">
        <v>4588</v>
      </c>
      <c r="DA10" s="8" t="s">
        <v>4589</v>
      </c>
      <c r="DB10" s="8" t="s">
        <v>4590</v>
      </c>
      <c r="DC10" s="8" t="s">
        <v>4591</v>
      </c>
      <c r="DD10" s="8" t="s">
        <v>4592</v>
      </c>
      <c r="DE10" s="8" t="s">
        <v>4593</v>
      </c>
      <c r="DF10" s="8" t="s">
        <v>4594</v>
      </c>
      <c r="DG10" s="8" t="s">
        <v>4595</v>
      </c>
      <c r="DH10" s="8" t="s">
        <v>4596</v>
      </c>
      <c r="DI10" s="8" t="s">
        <v>4597</v>
      </c>
      <c r="DJ10" s="8" t="s">
        <v>4598</v>
      </c>
      <c r="DK10" s="8" t="s">
        <v>4599</v>
      </c>
      <c r="DL10" s="8" t="s">
        <v>4600</v>
      </c>
      <c r="DM10" s="8" t="s">
        <v>4601</v>
      </c>
      <c r="DN10" s="8" t="s">
        <v>4602</v>
      </c>
      <c r="DO10" s="8" t="s">
        <v>4603</v>
      </c>
      <c r="DP10" s="8" t="s">
        <v>4604</v>
      </c>
      <c r="DQ10" s="8" t="s">
        <v>4605</v>
      </c>
      <c r="DR10" s="8" t="s">
        <v>4606</v>
      </c>
      <c r="DS10" s="8" t="s">
        <v>4607</v>
      </c>
      <c r="DT10" s="8" t="s">
        <v>4608</v>
      </c>
      <c r="DU10" s="8" t="s">
        <v>4609</v>
      </c>
      <c r="DV10" s="8" t="s">
        <v>4610</v>
      </c>
      <c r="DW10" s="8" t="s">
        <v>4611</v>
      </c>
      <c r="DX10" s="8" t="s">
        <v>4612</v>
      </c>
      <c r="DY10" s="8" t="s">
        <v>4613</v>
      </c>
      <c r="DZ10" s="8" t="s">
        <v>4614</v>
      </c>
      <c r="EA10" s="8" t="s">
        <v>4615</v>
      </c>
      <c r="EB10" s="8" t="s">
        <v>4616</v>
      </c>
      <c r="EC10" s="8" t="s">
        <v>4617</v>
      </c>
      <c r="ED10" s="8" t="s">
        <v>4618</v>
      </c>
      <c r="EE10" s="8" t="s">
        <v>4619</v>
      </c>
      <c r="EF10" s="8" t="s">
        <v>4620</v>
      </c>
      <c r="EG10" s="8" t="s">
        <v>4621</v>
      </c>
      <c r="EH10" s="8" t="s">
        <v>4622</v>
      </c>
      <c r="EI10" s="8" t="s">
        <v>4623</v>
      </c>
      <c r="EJ10" s="8" t="s">
        <v>4624</v>
      </c>
      <c r="EK10" s="8" t="s">
        <v>4625</v>
      </c>
      <c r="EL10" s="8" t="s">
        <v>4626</v>
      </c>
      <c r="EM10" s="8" t="s">
        <v>4627</v>
      </c>
      <c r="EN10" s="8" t="s">
        <v>4628</v>
      </c>
      <c r="EO10" s="8" t="s">
        <v>4629</v>
      </c>
      <c r="EP10" s="8" t="s">
        <v>4630</v>
      </c>
      <c r="EQ10" s="8" t="s">
        <v>4631</v>
      </c>
      <c r="ER10" s="8" t="s">
        <v>4632</v>
      </c>
      <c r="ES10" s="8" t="s">
        <v>4633</v>
      </c>
      <c r="ET10" s="8" t="s">
        <v>4634</v>
      </c>
      <c r="EU10" s="8" t="s">
        <v>4635</v>
      </c>
      <c r="EV10" s="8" t="s">
        <v>4636</v>
      </c>
      <c r="EW10" s="8" t="s">
        <v>4637</v>
      </c>
      <c r="EX10" s="8" t="s">
        <v>4638</v>
      </c>
      <c r="EY10" s="8" t="s">
        <v>4639</v>
      </c>
      <c r="EZ10" s="8" t="s">
        <v>4640</v>
      </c>
      <c r="FA10" s="8" t="s">
        <v>4641</v>
      </c>
      <c r="FB10" s="8" t="s">
        <v>4642</v>
      </c>
      <c r="FC10" s="8" t="s">
        <v>4643</v>
      </c>
      <c r="FD10" s="8" t="s">
        <v>4644</v>
      </c>
      <c r="FE10" s="8" t="s">
        <v>4645</v>
      </c>
      <c r="FF10" s="8" t="s">
        <v>4646</v>
      </c>
      <c r="FG10" s="8" t="s">
        <v>4647</v>
      </c>
      <c r="FH10" s="8" t="s">
        <v>4648</v>
      </c>
      <c r="FI10" s="8" t="s">
        <v>4649</v>
      </c>
      <c r="FJ10" s="8" t="s">
        <v>4650</v>
      </c>
      <c r="FK10" s="8" t="s">
        <v>4651</v>
      </c>
      <c r="FL10" s="8" t="s">
        <v>4652</v>
      </c>
      <c r="FM10" s="8" t="s">
        <v>4653</v>
      </c>
      <c r="FN10" s="8" t="s">
        <v>4654</v>
      </c>
      <c r="FO10" s="8" t="s">
        <v>4655</v>
      </c>
      <c r="FP10" s="8" t="s">
        <v>4656</v>
      </c>
      <c r="FQ10" s="8" t="s">
        <v>4657</v>
      </c>
      <c r="FR10" s="8" t="s">
        <v>4658</v>
      </c>
      <c r="FS10" s="8" t="s">
        <v>4659</v>
      </c>
      <c r="FT10" s="8" t="s">
        <v>4660</v>
      </c>
      <c r="FU10" s="8" t="s">
        <v>4661</v>
      </c>
      <c r="FV10" s="8" t="s">
        <v>4662</v>
      </c>
      <c r="FW10" s="8" t="s">
        <v>4663</v>
      </c>
      <c r="FX10" s="8" t="s">
        <v>4664</v>
      </c>
      <c r="FY10" s="8" t="s">
        <v>4665</v>
      </c>
      <c r="FZ10" s="8" t="s">
        <v>4666</v>
      </c>
      <c r="GA10" s="8" t="s">
        <v>4667</v>
      </c>
      <c r="GB10" s="8" t="s">
        <v>4668</v>
      </c>
      <c r="GC10" s="8" t="s">
        <v>4669</v>
      </c>
      <c r="GD10" s="8" t="s">
        <v>4670</v>
      </c>
      <c r="GE10" s="8" t="s">
        <v>4671</v>
      </c>
      <c r="GF10" s="8" t="s">
        <v>4672</v>
      </c>
      <c r="GG10" s="8" t="s">
        <v>4673</v>
      </c>
      <c r="GH10" s="8" t="s">
        <v>4674</v>
      </c>
      <c r="GI10" s="8" t="s">
        <v>4675</v>
      </c>
      <c r="GJ10" s="8" t="s">
        <v>4676</v>
      </c>
      <c r="GK10" s="8" t="s">
        <v>4677</v>
      </c>
      <c r="GL10" s="8" t="s">
        <v>4678</v>
      </c>
      <c r="GM10" s="8" t="s">
        <v>4679</v>
      </c>
      <c r="GN10" s="8" t="s">
        <v>4680</v>
      </c>
      <c r="GO10" s="8" t="s">
        <v>4681</v>
      </c>
      <c r="GP10" s="8" t="s">
        <v>4682</v>
      </c>
      <c r="GQ10" s="8" t="s">
        <v>4683</v>
      </c>
      <c r="GR10" s="8" t="s">
        <v>4684</v>
      </c>
      <c r="GS10" s="8" t="s">
        <v>4685</v>
      </c>
      <c r="GT10" s="8" t="s">
        <v>4686</v>
      </c>
      <c r="GU10" s="8" t="s">
        <v>4687</v>
      </c>
      <c r="GV10" s="8" t="s">
        <v>4688</v>
      </c>
      <c r="GW10" s="8" t="s">
        <v>4689</v>
      </c>
      <c r="GX10" s="8" t="s">
        <v>4690</v>
      </c>
      <c r="GY10" s="8" t="s">
        <v>4691</v>
      </c>
      <c r="GZ10" s="8" t="s">
        <v>4692</v>
      </c>
      <c r="HA10" s="8" t="s">
        <v>4693</v>
      </c>
      <c r="HB10" s="8" t="s">
        <v>4694</v>
      </c>
      <c r="HC10" s="8" t="s">
        <v>4695</v>
      </c>
      <c r="HD10" s="8" t="s">
        <v>4696</v>
      </c>
      <c r="HE10" s="8" t="s">
        <v>4697</v>
      </c>
      <c r="HF10" s="8" t="s">
        <v>4698</v>
      </c>
      <c r="HG10" s="8" t="s">
        <v>4699</v>
      </c>
      <c r="HH10" s="8" t="s">
        <v>4700</v>
      </c>
      <c r="HI10" s="8" t="s">
        <v>4701</v>
      </c>
      <c r="HJ10" s="8" t="s">
        <v>4702</v>
      </c>
      <c r="HK10" s="8" t="s">
        <v>4703</v>
      </c>
      <c r="HL10" s="8" t="s">
        <v>4704</v>
      </c>
      <c r="HM10" s="8" t="s">
        <v>4705</v>
      </c>
      <c r="HN10" s="8" t="s">
        <v>4706</v>
      </c>
      <c r="HO10" s="8" t="s">
        <v>4707</v>
      </c>
      <c r="HP10" s="8" t="s">
        <v>4708</v>
      </c>
      <c r="HQ10" s="8" t="s">
        <v>4709</v>
      </c>
      <c r="HR10" s="8" t="s">
        <v>4710</v>
      </c>
      <c r="HS10" s="8" t="s">
        <v>4711</v>
      </c>
      <c r="HT10" s="8" t="s">
        <v>4712</v>
      </c>
      <c r="HU10" s="8" t="s">
        <v>4713</v>
      </c>
      <c r="HV10" s="8" t="s">
        <v>4714</v>
      </c>
      <c r="HW10" s="8" t="s">
        <v>4715</v>
      </c>
      <c r="HX10" s="8" t="s">
        <v>4716</v>
      </c>
      <c r="HY10" s="8" t="s">
        <v>4717</v>
      </c>
      <c r="HZ10" s="8" t="s">
        <v>4718</v>
      </c>
      <c r="IA10" s="8" t="s">
        <v>4719</v>
      </c>
      <c r="IB10" s="8" t="s">
        <v>4720</v>
      </c>
      <c r="IC10" s="8" t="s">
        <v>4721</v>
      </c>
      <c r="ID10" s="8" t="s">
        <v>4722</v>
      </c>
      <c r="IE10" s="8" t="s">
        <v>4723</v>
      </c>
      <c r="IF10" s="8" t="s">
        <v>4724</v>
      </c>
      <c r="IG10" s="8" t="s">
        <v>4725</v>
      </c>
      <c r="IH10" s="8" t="s">
        <v>4726</v>
      </c>
      <c r="II10" s="8" t="s">
        <v>4727</v>
      </c>
      <c r="IJ10" s="8" t="s">
        <v>4728</v>
      </c>
      <c r="IK10" s="8" t="s">
        <v>4729</v>
      </c>
      <c r="IL10" s="8" t="s">
        <v>4730</v>
      </c>
      <c r="IM10" s="8" t="s">
        <v>4731</v>
      </c>
      <c r="IN10" s="8" t="s">
        <v>4732</v>
      </c>
      <c r="IO10" s="8" t="s">
        <v>4733</v>
      </c>
      <c r="IP10" s="8" t="s">
        <v>4734</v>
      </c>
      <c r="IQ10" s="8" t="s">
        <v>4735</v>
      </c>
    </row>
    <row r="11" spans="1:251">
      <c r="A11" s="10">
        <v>42036</v>
      </c>
      <c r="B11" s="9">
        <v>0</v>
      </c>
      <c r="C11" s="9">
        <v>0.13500000000000001</v>
      </c>
      <c r="D11" s="9">
        <v>0.13500000000000001</v>
      </c>
      <c r="E11" s="9">
        <v>0</v>
      </c>
      <c r="F11" s="9">
        <v>0.13500000000000001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0.13200000000000001</v>
      </c>
      <c r="Q11" s="9">
        <v>0</v>
      </c>
      <c r="R11" s="9">
        <v>0.13200000000000001</v>
      </c>
      <c r="S11" s="9">
        <v>0</v>
      </c>
      <c r="T11" s="9">
        <v>0</v>
      </c>
      <c r="U11" s="9">
        <v>0</v>
      </c>
      <c r="V11" s="9">
        <v>0.13200000000000001</v>
      </c>
      <c r="W11" s="9">
        <v>0</v>
      </c>
      <c r="X11" s="9">
        <v>0.13200000000000001</v>
      </c>
      <c r="Y11" s="9">
        <v>0.13500000000000001</v>
      </c>
      <c r="Z11" s="9">
        <v>0</v>
      </c>
      <c r="AA11" s="9">
        <v>0.13500000000000001</v>
      </c>
      <c r="AB11" s="9">
        <v>0.13500000000000001</v>
      </c>
      <c r="AC11" s="9">
        <v>0</v>
      </c>
      <c r="AD11" s="9">
        <v>0.13500000000000001</v>
      </c>
      <c r="AE11" s="9">
        <v>0.13500000000000001</v>
      </c>
      <c r="AF11" s="9">
        <v>0</v>
      </c>
      <c r="AG11" s="9">
        <v>0.13500000000000001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0.13200000000000001</v>
      </c>
      <c r="BA11" s="9">
        <v>0</v>
      </c>
      <c r="BB11" s="9">
        <v>0.13200000000000001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0.13200000000000001</v>
      </c>
      <c r="BS11" s="9">
        <v>0</v>
      </c>
      <c r="BT11" s="9">
        <v>0.13200000000000001</v>
      </c>
      <c r="BU11" s="9">
        <v>0</v>
      </c>
      <c r="BV11" s="9">
        <v>0</v>
      </c>
      <c r="BW11" s="9">
        <v>0</v>
      </c>
      <c r="BX11" s="9">
        <v>0.13200000000000001</v>
      </c>
      <c r="BY11" s="9">
        <v>0</v>
      </c>
      <c r="BZ11" s="9">
        <v>0.13200000000000001</v>
      </c>
      <c r="CA11" s="9">
        <v>0.49399999999999999</v>
      </c>
      <c r="CB11" s="9">
        <v>0.49399999999999999</v>
      </c>
      <c r="CC11" s="9">
        <v>0</v>
      </c>
      <c r="CD11" s="9">
        <v>0.49399999999999999</v>
      </c>
      <c r="CE11" s="9">
        <v>0.49399999999999999</v>
      </c>
      <c r="CF11" s="9">
        <v>0</v>
      </c>
      <c r="CG11" s="9">
        <v>0.31</v>
      </c>
      <c r="CH11" s="9">
        <v>0.31</v>
      </c>
      <c r="CI11" s="9">
        <v>0</v>
      </c>
      <c r="CJ11" s="9">
        <v>0</v>
      </c>
      <c r="CK11" s="9">
        <v>0</v>
      </c>
      <c r="CL11" s="9">
        <v>0</v>
      </c>
      <c r="CM11" s="9">
        <v>0.185</v>
      </c>
      <c r="CN11" s="9">
        <v>0.185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0.29899999999999999</v>
      </c>
      <c r="DC11" s="9">
        <v>0.14499999999999999</v>
      </c>
      <c r="DD11" s="9">
        <v>0.155</v>
      </c>
      <c r="DE11" s="9">
        <v>0.29899999999999999</v>
      </c>
      <c r="DF11" s="9">
        <v>0.14499999999999999</v>
      </c>
      <c r="DG11" s="9">
        <v>0.155</v>
      </c>
      <c r="DH11" s="9">
        <v>0.29899999999999999</v>
      </c>
      <c r="DI11" s="9">
        <v>0.14499999999999999</v>
      </c>
      <c r="DJ11" s="9">
        <v>0.155</v>
      </c>
      <c r="DK11" s="9">
        <v>0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1.843</v>
      </c>
      <c r="ED11" s="9">
        <v>1.2589999999999999</v>
      </c>
      <c r="EE11" s="9">
        <v>0.58399999999999996</v>
      </c>
      <c r="EF11" s="9">
        <v>1.843</v>
      </c>
      <c r="EG11" s="9">
        <v>1.2589999999999999</v>
      </c>
      <c r="EH11" s="9">
        <v>0.58399999999999996</v>
      </c>
      <c r="EI11" s="9">
        <v>0.14199999999999999</v>
      </c>
      <c r="EJ11" s="9">
        <v>0.14199999999999999</v>
      </c>
      <c r="EK11" s="9">
        <v>0</v>
      </c>
      <c r="EL11" s="9">
        <v>0.63300000000000001</v>
      </c>
      <c r="EM11" s="9">
        <v>0.63300000000000001</v>
      </c>
      <c r="EN11" s="9">
        <v>0</v>
      </c>
      <c r="EO11" s="9">
        <v>0.61599999999999999</v>
      </c>
      <c r="EP11" s="9">
        <v>0.17599999999999999</v>
      </c>
      <c r="EQ11" s="9">
        <v>0.44</v>
      </c>
      <c r="ER11" s="9">
        <v>0.14399999999999999</v>
      </c>
      <c r="ES11" s="9">
        <v>0</v>
      </c>
      <c r="ET11" s="9">
        <v>0.14399999999999999</v>
      </c>
      <c r="EU11" s="9">
        <v>0.307</v>
      </c>
      <c r="EV11" s="9">
        <v>0.307</v>
      </c>
      <c r="EW11" s="9">
        <v>0</v>
      </c>
      <c r="EX11" s="9">
        <v>0.307</v>
      </c>
      <c r="EY11" s="9">
        <v>0.307</v>
      </c>
      <c r="EZ11" s="9">
        <v>0</v>
      </c>
      <c r="FA11" s="9">
        <v>0</v>
      </c>
      <c r="FB11" s="9">
        <v>0</v>
      </c>
      <c r="FC11" s="9">
        <v>0</v>
      </c>
      <c r="FD11" s="9">
        <v>0.152</v>
      </c>
      <c r="FE11" s="9">
        <v>0</v>
      </c>
      <c r="FF11" s="9">
        <v>0.152</v>
      </c>
      <c r="FG11" s="9">
        <v>0.152</v>
      </c>
      <c r="FH11" s="9">
        <v>0</v>
      </c>
      <c r="FI11" s="9">
        <v>0.152</v>
      </c>
      <c r="FJ11" s="9">
        <v>0</v>
      </c>
      <c r="FK11" s="9">
        <v>0</v>
      </c>
      <c r="FL11" s="9">
        <v>0</v>
      </c>
      <c r="FM11" s="9">
        <v>0.152</v>
      </c>
      <c r="FN11" s="9">
        <v>0</v>
      </c>
      <c r="FO11" s="9">
        <v>0.152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0.432</v>
      </c>
      <c r="GF11" s="9">
        <v>0.151</v>
      </c>
      <c r="GG11" s="9">
        <v>0.28100000000000003</v>
      </c>
      <c r="GH11" s="9">
        <v>0.432</v>
      </c>
      <c r="GI11" s="9">
        <v>0.151</v>
      </c>
      <c r="GJ11" s="9">
        <v>0.28100000000000003</v>
      </c>
      <c r="GK11" s="9">
        <v>0.28100000000000003</v>
      </c>
      <c r="GL11" s="9">
        <v>0</v>
      </c>
      <c r="GM11" s="9">
        <v>0.28100000000000003</v>
      </c>
      <c r="GN11" s="9">
        <v>0</v>
      </c>
      <c r="GO11" s="9">
        <v>0</v>
      </c>
      <c r="GP11" s="9">
        <v>0</v>
      </c>
      <c r="GQ11" s="9">
        <v>0.151</v>
      </c>
      <c r="GR11" s="9">
        <v>0.151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0.17599999999999999</v>
      </c>
      <c r="HG11" s="9">
        <v>0</v>
      </c>
      <c r="HH11" s="9">
        <v>0.17599999999999999</v>
      </c>
      <c r="HI11" s="9">
        <v>0.17599999999999999</v>
      </c>
      <c r="HJ11" s="9">
        <v>0</v>
      </c>
      <c r="HK11" s="9">
        <v>0.17599999999999999</v>
      </c>
      <c r="HL11" s="9">
        <v>0</v>
      </c>
      <c r="HM11" s="9">
        <v>0</v>
      </c>
      <c r="HN11" s="9">
        <v>0</v>
      </c>
      <c r="HO11" s="9">
        <v>0.17599999999999999</v>
      </c>
      <c r="HP11" s="9">
        <v>0</v>
      </c>
      <c r="HQ11" s="9">
        <v>0.17599999999999999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0.316</v>
      </c>
      <c r="IH11" s="9">
        <v>0</v>
      </c>
      <c r="II11" s="9">
        <v>0.316</v>
      </c>
      <c r="IJ11" s="9">
        <v>0.316</v>
      </c>
      <c r="IK11" s="9">
        <v>0</v>
      </c>
      <c r="IL11" s="9">
        <v>0.316</v>
      </c>
      <c r="IM11" s="9">
        <v>0.17499999999999999</v>
      </c>
      <c r="IN11" s="9">
        <v>0</v>
      </c>
      <c r="IO11" s="9">
        <v>0.17499999999999999</v>
      </c>
      <c r="IP11" s="9">
        <v>0</v>
      </c>
      <c r="IQ11" s="9">
        <v>0</v>
      </c>
    </row>
    <row r="12" spans="1:251">
      <c r="A12" s="10">
        <v>42401</v>
      </c>
      <c r="B12" s="9">
        <v>0.24399999999999999</v>
      </c>
      <c r="C12" s="9">
        <v>0.127</v>
      </c>
      <c r="D12" s="9">
        <v>0.37</v>
      </c>
      <c r="E12" s="9">
        <v>0.24399999999999999</v>
      </c>
      <c r="F12" s="9">
        <v>0.127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0.15</v>
      </c>
      <c r="Q12" s="9">
        <v>0.15</v>
      </c>
      <c r="R12" s="9">
        <v>0</v>
      </c>
      <c r="S12" s="9">
        <v>0</v>
      </c>
      <c r="T12" s="9">
        <v>0</v>
      </c>
      <c r="U12" s="9">
        <v>0</v>
      </c>
      <c r="V12" s="9">
        <v>0.15</v>
      </c>
      <c r="W12" s="9">
        <v>0.15</v>
      </c>
      <c r="X12" s="9">
        <v>0</v>
      </c>
      <c r="Y12" s="9">
        <v>0.24399999999999999</v>
      </c>
      <c r="Z12" s="9">
        <v>0.24399999999999999</v>
      </c>
      <c r="AA12" s="9">
        <v>0</v>
      </c>
      <c r="AB12" s="9">
        <v>0.24399999999999999</v>
      </c>
      <c r="AC12" s="9">
        <v>0.24399999999999999</v>
      </c>
      <c r="AD12" s="9">
        <v>0</v>
      </c>
      <c r="AE12" s="9">
        <v>0.24399999999999999</v>
      </c>
      <c r="AF12" s="9">
        <v>0.24399999999999999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0.27700000000000002</v>
      </c>
      <c r="BA12" s="9">
        <v>0.15</v>
      </c>
      <c r="BB12" s="9">
        <v>0.127</v>
      </c>
      <c r="BC12" s="9">
        <v>0.127</v>
      </c>
      <c r="BD12" s="9">
        <v>0</v>
      </c>
      <c r="BE12" s="9">
        <v>0.127</v>
      </c>
      <c r="BF12" s="9">
        <v>0.127</v>
      </c>
      <c r="BG12" s="9">
        <v>0</v>
      </c>
      <c r="BH12" s="9">
        <v>0.127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0.15</v>
      </c>
      <c r="BS12" s="9">
        <v>0.15</v>
      </c>
      <c r="BT12" s="9">
        <v>0</v>
      </c>
      <c r="BU12" s="9">
        <v>0</v>
      </c>
      <c r="BV12" s="9">
        <v>0</v>
      </c>
      <c r="BW12" s="9">
        <v>0</v>
      </c>
      <c r="BX12" s="9">
        <v>0.15</v>
      </c>
      <c r="BY12" s="9">
        <v>0.15</v>
      </c>
      <c r="BZ12" s="9">
        <v>0</v>
      </c>
      <c r="CA12" s="9">
        <v>1.149</v>
      </c>
      <c r="CB12" s="9">
        <v>0.67600000000000005</v>
      </c>
      <c r="CC12" s="9">
        <v>0.47299999999999998</v>
      </c>
      <c r="CD12" s="9">
        <v>1.149</v>
      </c>
      <c r="CE12" s="9">
        <v>0.67600000000000005</v>
      </c>
      <c r="CF12" s="9">
        <v>0.47299999999999998</v>
      </c>
      <c r="CG12" s="9">
        <v>0.60599999999999998</v>
      </c>
      <c r="CH12" s="9">
        <v>0.47599999999999998</v>
      </c>
      <c r="CI12" s="9">
        <v>0.13</v>
      </c>
      <c r="CJ12" s="9">
        <v>0.38900000000000001</v>
      </c>
      <c r="CK12" s="9">
        <v>0.2</v>
      </c>
      <c r="CL12" s="9">
        <v>0.19</v>
      </c>
      <c r="CM12" s="9">
        <v>0.153</v>
      </c>
      <c r="CN12" s="9">
        <v>0</v>
      </c>
      <c r="CO12" s="9">
        <v>0.153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0.17199999999999999</v>
      </c>
      <c r="DC12" s="9">
        <v>0.17199999999999999</v>
      </c>
      <c r="DD12" s="9">
        <v>0</v>
      </c>
      <c r="DE12" s="9">
        <v>0.17199999999999999</v>
      </c>
      <c r="DF12" s="9">
        <v>0.17199999999999999</v>
      </c>
      <c r="DG12" s="9">
        <v>0</v>
      </c>
      <c r="DH12" s="9">
        <v>0.17199999999999999</v>
      </c>
      <c r="DI12" s="9">
        <v>0.17199999999999999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0.60399999999999998</v>
      </c>
      <c r="ED12" s="9">
        <v>0.32700000000000001</v>
      </c>
      <c r="EE12" s="9">
        <v>0.27700000000000002</v>
      </c>
      <c r="EF12" s="9">
        <v>0.60399999999999998</v>
      </c>
      <c r="EG12" s="9">
        <v>0.32700000000000001</v>
      </c>
      <c r="EH12" s="9">
        <v>0.27700000000000002</v>
      </c>
      <c r="EI12" s="9">
        <v>0.14899999999999999</v>
      </c>
      <c r="EJ12" s="9">
        <v>0.14899999999999999</v>
      </c>
      <c r="EK12" s="9">
        <v>0</v>
      </c>
      <c r="EL12" s="9">
        <v>0</v>
      </c>
      <c r="EM12" s="9">
        <v>0</v>
      </c>
      <c r="EN12" s="9">
        <v>0</v>
      </c>
      <c r="EO12" s="9">
        <v>0.27700000000000002</v>
      </c>
      <c r="EP12" s="9">
        <v>0</v>
      </c>
      <c r="EQ12" s="9">
        <v>0.27700000000000002</v>
      </c>
      <c r="ER12" s="9">
        <v>0</v>
      </c>
      <c r="ES12" s="9">
        <v>0</v>
      </c>
      <c r="ET12" s="9">
        <v>0</v>
      </c>
      <c r="EU12" s="9">
        <v>0.17799999999999999</v>
      </c>
      <c r="EV12" s="9">
        <v>0.17799999999999999</v>
      </c>
      <c r="EW12" s="9">
        <v>0</v>
      </c>
      <c r="EX12" s="9">
        <v>0.17799999999999999</v>
      </c>
      <c r="EY12" s="9">
        <v>0.17799999999999999</v>
      </c>
      <c r="EZ12" s="9">
        <v>0</v>
      </c>
      <c r="FA12" s="9">
        <v>0</v>
      </c>
      <c r="FB12" s="9">
        <v>0</v>
      </c>
      <c r="FC12" s="9">
        <v>0</v>
      </c>
      <c r="FD12" s="9">
        <v>0.35099999999999998</v>
      </c>
      <c r="FE12" s="9">
        <v>0.221</v>
      </c>
      <c r="FF12" s="9">
        <v>0.13</v>
      </c>
      <c r="FG12" s="9">
        <v>0.35099999999999998</v>
      </c>
      <c r="FH12" s="9">
        <v>0.221</v>
      </c>
      <c r="FI12" s="9">
        <v>0.13</v>
      </c>
      <c r="FJ12" s="9">
        <v>0.35099999999999998</v>
      </c>
      <c r="FK12" s="9">
        <v>0.221</v>
      </c>
      <c r="FL12" s="9">
        <v>0.13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0.70399999999999996</v>
      </c>
      <c r="GF12" s="9">
        <v>0.70399999999999996</v>
      </c>
      <c r="GG12" s="9">
        <v>0</v>
      </c>
      <c r="GH12" s="9">
        <v>0.70399999999999996</v>
      </c>
      <c r="GI12" s="9">
        <v>0.70399999999999996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0.2</v>
      </c>
      <c r="GR12" s="9">
        <v>0.2</v>
      </c>
      <c r="GS12" s="9">
        <v>0</v>
      </c>
      <c r="GT12" s="9">
        <v>0.32</v>
      </c>
      <c r="GU12" s="9">
        <v>0.32</v>
      </c>
      <c r="GV12" s="9">
        <v>0</v>
      </c>
      <c r="GW12" s="9">
        <v>0.184</v>
      </c>
      <c r="GX12" s="9">
        <v>0.184</v>
      </c>
      <c r="GY12" s="9">
        <v>0</v>
      </c>
      <c r="GZ12" s="9">
        <v>0.184</v>
      </c>
      <c r="HA12" s="9">
        <v>0.184</v>
      </c>
      <c r="HB12" s="9">
        <v>0</v>
      </c>
      <c r="HC12" s="9">
        <v>0</v>
      </c>
      <c r="HD12" s="9">
        <v>0</v>
      </c>
      <c r="HE12" s="9">
        <v>0</v>
      </c>
      <c r="HF12" s="9">
        <v>0.37</v>
      </c>
      <c r="HG12" s="9">
        <v>0.217</v>
      </c>
      <c r="HH12" s="9">
        <v>0.153</v>
      </c>
      <c r="HI12" s="9">
        <v>0.37</v>
      </c>
      <c r="HJ12" s="9">
        <v>0.217</v>
      </c>
      <c r="HK12" s="9">
        <v>0.153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0.37</v>
      </c>
      <c r="HS12" s="9">
        <v>0.217</v>
      </c>
      <c r="HT12" s="9">
        <v>0.153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0.76</v>
      </c>
      <c r="IH12" s="9">
        <v>0.121</v>
      </c>
      <c r="II12" s="9">
        <v>0.63900000000000001</v>
      </c>
      <c r="IJ12" s="9">
        <v>0.76</v>
      </c>
      <c r="IK12" s="9">
        <v>0.121</v>
      </c>
      <c r="IL12" s="9">
        <v>0.63900000000000001</v>
      </c>
      <c r="IM12" s="9">
        <v>0.38100000000000001</v>
      </c>
      <c r="IN12" s="9">
        <v>0.121</v>
      </c>
      <c r="IO12" s="9">
        <v>0.26</v>
      </c>
      <c r="IP12" s="9">
        <v>0.379</v>
      </c>
      <c r="IQ12" s="9">
        <v>0</v>
      </c>
    </row>
    <row r="13" spans="1:251">
      <c r="A13" s="10">
        <v>42767</v>
      </c>
      <c r="B13" s="9">
        <v>0.186</v>
      </c>
      <c r="C13" s="9">
        <v>0.182</v>
      </c>
      <c r="D13" s="9">
        <v>0.36799999999999999</v>
      </c>
      <c r="E13" s="9">
        <v>0.186</v>
      </c>
      <c r="F13" s="9">
        <v>0.182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0.36799999999999999</v>
      </c>
      <c r="Z13" s="9">
        <v>0.186</v>
      </c>
      <c r="AA13" s="9">
        <v>0.182</v>
      </c>
      <c r="AB13" s="9">
        <v>0.36799999999999999</v>
      </c>
      <c r="AC13" s="9">
        <v>0.186</v>
      </c>
      <c r="AD13" s="9">
        <v>0.182</v>
      </c>
      <c r="AE13" s="9">
        <v>0.36799999999999999</v>
      </c>
      <c r="AF13" s="9">
        <v>0.186</v>
      </c>
      <c r="AG13" s="9">
        <v>0.182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1.204</v>
      </c>
      <c r="CB13" s="9">
        <v>0.97499999999999998</v>
      </c>
      <c r="CC13" s="9">
        <v>0.22900000000000001</v>
      </c>
      <c r="CD13" s="9">
        <v>1.204</v>
      </c>
      <c r="CE13" s="9">
        <v>0.97499999999999998</v>
      </c>
      <c r="CF13" s="9">
        <v>0.22900000000000001</v>
      </c>
      <c r="CG13" s="9">
        <v>0.83099999999999996</v>
      </c>
      <c r="CH13" s="9">
        <v>0.60199999999999998</v>
      </c>
      <c r="CI13" s="9">
        <v>0.22900000000000001</v>
      </c>
      <c r="CJ13" s="9">
        <v>0.373</v>
      </c>
      <c r="CK13" s="9">
        <v>0.373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0.38700000000000001</v>
      </c>
      <c r="DC13" s="9">
        <v>0.38700000000000001</v>
      </c>
      <c r="DD13" s="9">
        <v>0</v>
      </c>
      <c r="DE13" s="9">
        <v>0.38700000000000001</v>
      </c>
      <c r="DF13" s="9">
        <v>0.38700000000000001</v>
      </c>
      <c r="DG13" s="9">
        <v>0</v>
      </c>
      <c r="DH13" s="9">
        <v>0.38700000000000001</v>
      </c>
      <c r="DI13" s="9">
        <v>0.38700000000000001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0.71799999999999997</v>
      </c>
      <c r="ED13" s="9">
        <v>0.34699999999999998</v>
      </c>
      <c r="EE13" s="9">
        <v>0.371</v>
      </c>
      <c r="EF13" s="9">
        <v>0.71799999999999997</v>
      </c>
      <c r="EG13" s="9">
        <v>0.34699999999999998</v>
      </c>
      <c r="EH13" s="9">
        <v>0.371</v>
      </c>
      <c r="EI13" s="9">
        <v>0.371</v>
      </c>
      <c r="EJ13" s="9">
        <v>0</v>
      </c>
      <c r="EK13" s="9">
        <v>0.371</v>
      </c>
      <c r="EL13" s="9">
        <v>0.189</v>
      </c>
      <c r="EM13" s="9">
        <v>0.189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0.158</v>
      </c>
      <c r="EV13" s="9">
        <v>0.158</v>
      </c>
      <c r="EW13" s="9">
        <v>0</v>
      </c>
      <c r="EX13" s="9">
        <v>0.158</v>
      </c>
      <c r="EY13" s="9">
        <v>0.158</v>
      </c>
      <c r="EZ13" s="9">
        <v>0</v>
      </c>
      <c r="FA13" s="9">
        <v>0</v>
      </c>
      <c r="FB13" s="9">
        <v>0</v>
      </c>
      <c r="FC13" s="9">
        <v>0</v>
      </c>
      <c r="FD13" s="9">
        <v>0.36499999999999999</v>
      </c>
      <c r="FE13" s="9">
        <v>9.2999999999999999E-2</v>
      </c>
      <c r="FF13" s="9">
        <v>0.27200000000000002</v>
      </c>
      <c r="FG13" s="9">
        <v>0.36499999999999999</v>
      </c>
      <c r="FH13" s="9">
        <v>9.2999999999999999E-2</v>
      </c>
      <c r="FI13" s="9">
        <v>0.27200000000000002</v>
      </c>
      <c r="FJ13" s="9">
        <v>0.20699999999999999</v>
      </c>
      <c r="FK13" s="9">
        <v>9.2999999999999999E-2</v>
      </c>
      <c r="FL13" s="9">
        <v>0.115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0.158</v>
      </c>
      <c r="FW13" s="9">
        <v>0</v>
      </c>
      <c r="FX13" s="9">
        <v>0.158</v>
      </c>
      <c r="FY13" s="9">
        <v>0.158</v>
      </c>
      <c r="FZ13" s="9">
        <v>0</v>
      </c>
      <c r="GA13" s="9">
        <v>0.158</v>
      </c>
      <c r="GB13" s="9">
        <v>0</v>
      </c>
      <c r="GC13" s="9">
        <v>0</v>
      </c>
      <c r="GD13" s="9">
        <v>0</v>
      </c>
      <c r="GE13" s="9">
        <v>0.56399999999999995</v>
      </c>
      <c r="GF13" s="9">
        <v>0.19500000000000001</v>
      </c>
      <c r="GG13" s="9">
        <v>0.36899999999999999</v>
      </c>
      <c r="GH13" s="9">
        <v>0.56399999999999995</v>
      </c>
      <c r="GI13" s="9">
        <v>0.19500000000000001</v>
      </c>
      <c r="GJ13" s="9">
        <v>0.36899999999999999</v>
      </c>
      <c r="GK13" s="9">
        <v>0.20399999999999999</v>
      </c>
      <c r="GL13" s="9">
        <v>0</v>
      </c>
      <c r="GM13" s="9">
        <v>0.20399999999999999</v>
      </c>
      <c r="GN13" s="9">
        <v>0.16500000000000001</v>
      </c>
      <c r="GO13" s="9">
        <v>0</v>
      </c>
      <c r="GP13" s="9">
        <v>0.16500000000000001</v>
      </c>
      <c r="GQ13" s="9">
        <v>0</v>
      </c>
      <c r="GR13" s="9">
        <v>0</v>
      </c>
      <c r="GS13" s="9">
        <v>0</v>
      </c>
      <c r="GT13" s="9">
        <v>0.19500000000000001</v>
      </c>
      <c r="GU13" s="9">
        <v>0.19500000000000001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0.64100000000000001</v>
      </c>
      <c r="HG13" s="9">
        <v>0.32200000000000001</v>
      </c>
      <c r="HH13" s="9">
        <v>0.31900000000000001</v>
      </c>
      <c r="HI13" s="9">
        <v>0.64100000000000001</v>
      </c>
      <c r="HJ13" s="9">
        <v>0.32200000000000001</v>
      </c>
      <c r="HK13" s="9">
        <v>0.31900000000000001</v>
      </c>
      <c r="HL13" s="9">
        <v>0</v>
      </c>
      <c r="HM13" s="9">
        <v>0</v>
      </c>
      <c r="HN13" s="9">
        <v>0</v>
      </c>
      <c r="HO13" s="9">
        <v>0.50800000000000001</v>
      </c>
      <c r="HP13" s="9">
        <v>0.189</v>
      </c>
      <c r="HQ13" s="9">
        <v>0.31900000000000001</v>
      </c>
      <c r="HR13" s="9">
        <v>0.13300000000000001</v>
      </c>
      <c r="HS13" s="9">
        <v>0.13300000000000001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0.27800000000000002</v>
      </c>
      <c r="IH13" s="9">
        <v>0</v>
      </c>
      <c r="II13" s="9">
        <v>0.27800000000000002</v>
      </c>
      <c r="IJ13" s="9">
        <v>0.27800000000000002</v>
      </c>
      <c r="IK13" s="9">
        <v>0</v>
      </c>
      <c r="IL13" s="9">
        <v>0.27800000000000002</v>
      </c>
      <c r="IM13" s="9">
        <v>0.115</v>
      </c>
      <c r="IN13" s="9">
        <v>0</v>
      </c>
      <c r="IO13" s="9">
        <v>0.115</v>
      </c>
      <c r="IP13" s="9">
        <v>0</v>
      </c>
      <c r="IQ13" s="9">
        <v>0</v>
      </c>
    </row>
    <row r="14" spans="1:251">
      <c r="A14" s="10">
        <v>43132</v>
      </c>
      <c r="B14" s="9">
        <v>0.11600000000000001</v>
      </c>
      <c r="C14" s="9">
        <v>0.161</v>
      </c>
      <c r="D14" s="9">
        <v>0.11600000000000001</v>
      </c>
      <c r="E14" s="9">
        <v>0.11600000000000001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0.161</v>
      </c>
      <c r="N14" s="9">
        <v>0</v>
      </c>
      <c r="O14" s="9">
        <v>0.161</v>
      </c>
      <c r="P14" s="9">
        <v>0.17799999999999999</v>
      </c>
      <c r="Q14" s="9">
        <v>0.17799999999999999</v>
      </c>
      <c r="R14" s="9">
        <v>0</v>
      </c>
      <c r="S14" s="9">
        <v>0</v>
      </c>
      <c r="T14" s="9">
        <v>0</v>
      </c>
      <c r="U14" s="9">
        <v>0</v>
      </c>
      <c r="V14" s="9">
        <v>0.17799999999999999</v>
      </c>
      <c r="W14" s="9">
        <v>0.17799999999999999</v>
      </c>
      <c r="X14" s="9">
        <v>0</v>
      </c>
      <c r="Y14" s="9">
        <v>0.11600000000000001</v>
      </c>
      <c r="Z14" s="9">
        <v>0.11600000000000001</v>
      </c>
      <c r="AA14" s="9">
        <v>0</v>
      </c>
      <c r="AB14" s="9">
        <v>0.11600000000000001</v>
      </c>
      <c r="AC14" s="9">
        <v>0.11600000000000001</v>
      </c>
      <c r="AD14" s="9">
        <v>0</v>
      </c>
      <c r="AE14" s="9">
        <v>0.11600000000000001</v>
      </c>
      <c r="AF14" s="9">
        <v>0.11600000000000001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0.33900000000000002</v>
      </c>
      <c r="BA14" s="9">
        <v>0.17799999999999999</v>
      </c>
      <c r="BB14" s="9">
        <v>0.161</v>
      </c>
      <c r="BC14" s="9">
        <v>0.161</v>
      </c>
      <c r="BD14" s="9">
        <v>0</v>
      </c>
      <c r="BE14" s="9">
        <v>0.161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0.161</v>
      </c>
      <c r="BP14" s="9">
        <v>0</v>
      </c>
      <c r="BQ14" s="9">
        <v>0.161</v>
      </c>
      <c r="BR14" s="9">
        <v>0.17799999999999999</v>
      </c>
      <c r="BS14" s="9">
        <v>0.17799999999999999</v>
      </c>
      <c r="BT14" s="9">
        <v>0</v>
      </c>
      <c r="BU14" s="9">
        <v>0</v>
      </c>
      <c r="BV14" s="9">
        <v>0</v>
      </c>
      <c r="BW14" s="9">
        <v>0</v>
      </c>
      <c r="BX14" s="9">
        <v>0.17799999999999999</v>
      </c>
      <c r="BY14" s="9">
        <v>0.17799999999999999</v>
      </c>
      <c r="BZ14" s="9">
        <v>0</v>
      </c>
      <c r="CA14" s="9">
        <v>0.84799999999999998</v>
      </c>
      <c r="CB14" s="9">
        <v>0.308</v>
      </c>
      <c r="CC14" s="9">
        <v>0.54100000000000004</v>
      </c>
      <c r="CD14" s="9">
        <v>0.84799999999999998</v>
      </c>
      <c r="CE14" s="9">
        <v>0.308</v>
      </c>
      <c r="CF14" s="9">
        <v>0.54100000000000004</v>
      </c>
      <c r="CG14" s="9">
        <v>0.69</v>
      </c>
      <c r="CH14" s="9">
        <v>0.308</v>
      </c>
      <c r="CI14" s="9">
        <v>0.38200000000000001</v>
      </c>
      <c r="CJ14" s="9">
        <v>0.159</v>
      </c>
      <c r="CK14" s="9">
        <v>0</v>
      </c>
      <c r="CL14" s="9">
        <v>0.159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0.29199999999999998</v>
      </c>
      <c r="ED14" s="9">
        <v>0.13400000000000001</v>
      </c>
      <c r="EE14" s="9">
        <v>0.159</v>
      </c>
      <c r="EF14" s="9">
        <v>0.29199999999999998</v>
      </c>
      <c r="EG14" s="9">
        <v>0.13400000000000001</v>
      </c>
      <c r="EH14" s="9">
        <v>0.159</v>
      </c>
      <c r="EI14" s="9">
        <v>0</v>
      </c>
      <c r="EJ14" s="9">
        <v>0</v>
      </c>
      <c r="EK14" s="9">
        <v>0</v>
      </c>
      <c r="EL14" s="9">
        <v>0.159</v>
      </c>
      <c r="EM14" s="9">
        <v>0</v>
      </c>
      <c r="EN14" s="9">
        <v>0.159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0.13400000000000001</v>
      </c>
      <c r="EV14" s="9">
        <v>0.13400000000000001</v>
      </c>
      <c r="EW14" s="9">
        <v>0</v>
      </c>
      <c r="EX14" s="9">
        <v>0.13400000000000001</v>
      </c>
      <c r="EY14" s="9">
        <v>0.13400000000000001</v>
      </c>
      <c r="EZ14" s="9">
        <v>0</v>
      </c>
      <c r="FA14" s="9">
        <v>0</v>
      </c>
      <c r="FB14" s="9">
        <v>0</v>
      </c>
      <c r="FC14" s="9">
        <v>0</v>
      </c>
      <c r="FD14" s="9">
        <v>0.29799999999999999</v>
      </c>
      <c r="FE14" s="9">
        <v>0.16800000000000001</v>
      </c>
      <c r="FF14" s="9">
        <v>0.13</v>
      </c>
      <c r="FG14" s="9">
        <v>0.29799999999999999</v>
      </c>
      <c r="FH14" s="9">
        <v>0.16800000000000001</v>
      </c>
      <c r="FI14" s="9">
        <v>0.13</v>
      </c>
      <c r="FJ14" s="9">
        <v>0.13</v>
      </c>
      <c r="FK14" s="9">
        <v>0</v>
      </c>
      <c r="FL14" s="9">
        <v>0.13</v>
      </c>
      <c r="FM14" s="9">
        <v>0.16800000000000001</v>
      </c>
      <c r="FN14" s="9">
        <v>0.16800000000000001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1.3480000000000001</v>
      </c>
      <c r="GF14" s="9">
        <v>1.1120000000000001</v>
      </c>
      <c r="GG14" s="9">
        <v>0.23699999999999999</v>
      </c>
      <c r="GH14" s="9">
        <v>1.3480000000000001</v>
      </c>
      <c r="GI14" s="9">
        <v>1.1120000000000001</v>
      </c>
      <c r="GJ14" s="9">
        <v>0.23699999999999999</v>
      </c>
      <c r="GK14" s="9">
        <v>0.51800000000000002</v>
      </c>
      <c r="GL14" s="9">
        <v>0.41599999999999998</v>
      </c>
      <c r="GM14" s="9">
        <v>0.10199999999999999</v>
      </c>
      <c r="GN14" s="9">
        <v>0.52700000000000002</v>
      </c>
      <c r="GO14" s="9">
        <v>0.52700000000000002</v>
      </c>
      <c r="GP14" s="9">
        <v>0</v>
      </c>
      <c r="GQ14" s="9">
        <v>0</v>
      </c>
      <c r="GR14" s="9">
        <v>0</v>
      </c>
      <c r="GS14" s="9">
        <v>0</v>
      </c>
      <c r="GT14" s="9">
        <v>0.30399999999999999</v>
      </c>
      <c r="GU14" s="9">
        <v>0.16900000000000001</v>
      </c>
      <c r="GV14" s="9">
        <v>0.13500000000000001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0.17499999999999999</v>
      </c>
      <c r="HG14" s="9">
        <v>0.17499999999999999</v>
      </c>
      <c r="HH14" s="9">
        <v>0</v>
      </c>
      <c r="HI14" s="9">
        <v>0.17499999999999999</v>
      </c>
      <c r="HJ14" s="9">
        <v>0.17499999999999999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0.17499999999999999</v>
      </c>
      <c r="HS14" s="9">
        <v>0.17499999999999999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0.57599999999999996</v>
      </c>
      <c r="IH14" s="9">
        <v>0.27600000000000002</v>
      </c>
      <c r="II14" s="9">
        <v>0.3</v>
      </c>
      <c r="IJ14" s="9">
        <v>0.57599999999999996</v>
      </c>
      <c r="IK14" s="9">
        <v>0.27600000000000002</v>
      </c>
      <c r="IL14" s="9">
        <v>0.3</v>
      </c>
      <c r="IM14" s="9">
        <v>0.435</v>
      </c>
      <c r="IN14" s="9">
        <v>0.27600000000000002</v>
      </c>
      <c r="IO14" s="9">
        <v>0.159</v>
      </c>
      <c r="IP14" s="9">
        <v>0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1.41</v>
      </c>
      <c r="CB15" s="9">
        <v>0.20799999999999999</v>
      </c>
      <c r="CC15" s="9">
        <v>1.202</v>
      </c>
      <c r="CD15" s="9">
        <v>1.41</v>
      </c>
      <c r="CE15" s="9">
        <v>0.20799999999999999</v>
      </c>
      <c r="CF15" s="9">
        <v>1.202</v>
      </c>
      <c r="CG15" s="9">
        <v>0.76900000000000002</v>
      </c>
      <c r="CH15" s="9">
        <v>0</v>
      </c>
      <c r="CI15" s="9">
        <v>0.76900000000000002</v>
      </c>
      <c r="CJ15" s="9">
        <v>0</v>
      </c>
      <c r="CK15" s="9">
        <v>0</v>
      </c>
      <c r="CL15" s="9">
        <v>0</v>
      </c>
      <c r="CM15" s="9">
        <v>0.433</v>
      </c>
      <c r="CN15" s="9">
        <v>0.20799999999999999</v>
      </c>
      <c r="CO15" s="9">
        <v>0.224</v>
      </c>
      <c r="CP15" s="9">
        <v>0</v>
      </c>
      <c r="CQ15" s="9">
        <v>0</v>
      </c>
      <c r="CR15" s="9">
        <v>0</v>
      </c>
      <c r="CS15" s="9">
        <v>0.20899999999999999</v>
      </c>
      <c r="CT15" s="9">
        <v>0</v>
      </c>
      <c r="CU15" s="9">
        <v>0.20899999999999999</v>
      </c>
      <c r="CV15" s="9">
        <v>0.20899999999999999</v>
      </c>
      <c r="CW15" s="9">
        <v>0</v>
      </c>
      <c r="CX15" s="9">
        <v>0.20899999999999999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0.65600000000000003</v>
      </c>
      <c r="ED15" s="9">
        <v>0.45500000000000002</v>
      </c>
      <c r="EE15" s="9">
        <v>0.20100000000000001</v>
      </c>
      <c r="EF15" s="9">
        <v>0.65600000000000003</v>
      </c>
      <c r="EG15" s="9">
        <v>0.45500000000000002</v>
      </c>
      <c r="EH15" s="9">
        <v>0.20100000000000001</v>
      </c>
      <c r="EI15" s="9">
        <v>0.27900000000000003</v>
      </c>
      <c r="EJ15" s="9">
        <v>0.27900000000000003</v>
      </c>
      <c r="EK15" s="9">
        <v>0</v>
      </c>
      <c r="EL15" s="9">
        <v>0.20100000000000001</v>
      </c>
      <c r="EM15" s="9">
        <v>0</v>
      </c>
      <c r="EN15" s="9">
        <v>0.20100000000000001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0.17499999999999999</v>
      </c>
      <c r="EV15" s="9">
        <v>0.17499999999999999</v>
      </c>
      <c r="EW15" s="9">
        <v>0</v>
      </c>
      <c r="EX15" s="9">
        <v>0.17499999999999999</v>
      </c>
      <c r="EY15" s="9">
        <v>0.17499999999999999</v>
      </c>
      <c r="EZ15" s="9">
        <v>0</v>
      </c>
      <c r="FA15" s="9">
        <v>0</v>
      </c>
      <c r="FB15" s="9">
        <v>0</v>
      </c>
      <c r="FC15" s="9">
        <v>0</v>
      </c>
      <c r="FD15" s="9">
        <v>0.187</v>
      </c>
      <c r="FE15" s="9">
        <v>0.187</v>
      </c>
      <c r="FF15" s="9">
        <v>0</v>
      </c>
      <c r="FG15" s="9">
        <v>0.187</v>
      </c>
      <c r="FH15" s="9">
        <v>0.187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0.187</v>
      </c>
      <c r="FT15" s="9">
        <v>0.187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0.11700000000000001</v>
      </c>
      <c r="GF15" s="9">
        <v>0.11700000000000001</v>
      </c>
      <c r="GG15" s="9">
        <v>0</v>
      </c>
      <c r="GH15" s="9">
        <v>0.11700000000000001</v>
      </c>
      <c r="GI15" s="9">
        <v>0.11700000000000001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0.11700000000000001</v>
      </c>
      <c r="GX15" s="9">
        <v>0.11700000000000001</v>
      </c>
      <c r="GY15" s="9">
        <v>0</v>
      </c>
      <c r="GZ15" s="9">
        <v>0.11700000000000001</v>
      </c>
      <c r="HA15" s="9">
        <v>0.11700000000000001</v>
      </c>
      <c r="HB15" s="9">
        <v>0</v>
      </c>
      <c r="HC15" s="9">
        <v>0</v>
      </c>
      <c r="HD15" s="9">
        <v>0</v>
      </c>
      <c r="HE15" s="9">
        <v>0</v>
      </c>
      <c r="HF15" s="9">
        <v>0.224</v>
      </c>
      <c r="HG15" s="9">
        <v>0</v>
      </c>
      <c r="HH15" s="9">
        <v>0.224</v>
      </c>
      <c r="HI15" s="9">
        <v>0.224</v>
      </c>
      <c r="HJ15" s="9">
        <v>0</v>
      </c>
      <c r="HK15" s="9">
        <v>0.224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0.224</v>
      </c>
      <c r="HS15" s="9">
        <v>0</v>
      </c>
      <c r="HT15" s="9">
        <v>0.224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0.37</v>
      </c>
      <c r="IH15" s="9">
        <v>0.16900000000000001</v>
      </c>
      <c r="II15" s="9">
        <v>0.20100000000000001</v>
      </c>
      <c r="IJ15" s="9">
        <v>0.37</v>
      </c>
      <c r="IK15" s="9">
        <v>0.16900000000000001</v>
      </c>
      <c r="IL15" s="9">
        <v>0.20100000000000001</v>
      </c>
      <c r="IM15" s="9">
        <v>0</v>
      </c>
      <c r="IN15" s="9">
        <v>0</v>
      </c>
      <c r="IO15" s="9">
        <v>0</v>
      </c>
      <c r="IP15" s="9">
        <v>0.37</v>
      </c>
      <c r="IQ15" s="9">
        <v>0.16900000000000001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0.86099999999999999</v>
      </c>
      <c r="CB16" s="9">
        <v>0.434</v>
      </c>
      <c r="CC16" s="9">
        <v>0.42699999999999999</v>
      </c>
      <c r="CD16" s="9">
        <v>0.86099999999999999</v>
      </c>
      <c r="CE16" s="9">
        <v>0.434</v>
      </c>
      <c r="CF16" s="9">
        <v>0.42699999999999999</v>
      </c>
      <c r="CG16" s="9">
        <v>0.48199999999999998</v>
      </c>
      <c r="CH16" s="9">
        <v>0.26</v>
      </c>
      <c r="CI16" s="9">
        <v>0.222</v>
      </c>
      <c r="CJ16" s="9">
        <v>0.17499999999999999</v>
      </c>
      <c r="CK16" s="9">
        <v>0.17499999999999999</v>
      </c>
      <c r="CL16" s="9">
        <v>0</v>
      </c>
      <c r="CM16" s="9">
        <v>0.20499999999999999</v>
      </c>
      <c r="CN16" s="9">
        <v>0</v>
      </c>
      <c r="CO16" s="9">
        <v>0.20499999999999999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0.82699999999999996</v>
      </c>
      <c r="ED16" s="9">
        <v>0.82699999999999996</v>
      </c>
      <c r="EE16" s="9">
        <v>0</v>
      </c>
      <c r="EF16" s="9">
        <v>0.82699999999999996</v>
      </c>
      <c r="EG16" s="9">
        <v>0.82699999999999996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0.223</v>
      </c>
      <c r="EP16" s="9">
        <v>0.223</v>
      </c>
      <c r="EQ16" s="9">
        <v>0</v>
      </c>
      <c r="ER16" s="9">
        <v>0.33900000000000002</v>
      </c>
      <c r="ES16" s="9">
        <v>0.33900000000000002</v>
      </c>
      <c r="ET16" s="9">
        <v>0</v>
      </c>
      <c r="EU16" s="9">
        <v>0.26500000000000001</v>
      </c>
      <c r="EV16" s="9">
        <v>0.26500000000000001</v>
      </c>
      <c r="EW16" s="9">
        <v>0</v>
      </c>
      <c r="EX16" s="9">
        <v>0.26500000000000001</v>
      </c>
      <c r="EY16" s="9">
        <v>0.26500000000000001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0.59799999999999998</v>
      </c>
      <c r="GF16" s="9">
        <v>0.155</v>
      </c>
      <c r="GG16" s="9">
        <v>0.442</v>
      </c>
      <c r="GH16" s="9">
        <v>0.59799999999999998</v>
      </c>
      <c r="GI16" s="9">
        <v>0.155</v>
      </c>
      <c r="GJ16" s="9">
        <v>0.442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0.18</v>
      </c>
      <c r="GR16" s="9">
        <v>0</v>
      </c>
      <c r="GS16" s="9">
        <v>0.18</v>
      </c>
      <c r="GT16" s="9">
        <v>0.41799999999999998</v>
      </c>
      <c r="GU16" s="9">
        <v>0.155</v>
      </c>
      <c r="GV16" s="9">
        <v>0.26300000000000001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0.17199999999999999</v>
      </c>
      <c r="HG16" s="9">
        <v>0</v>
      </c>
      <c r="HH16" s="9">
        <v>0.17199999999999999</v>
      </c>
      <c r="HI16" s="9">
        <v>0.17199999999999999</v>
      </c>
      <c r="HJ16" s="9">
        <v>0</v>
      </c>
      <c r="HK16" s="9">
        <v>0.17199999999999999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0.17199999999999999</v>
      </c>
      <c r="HS16" s="9">
        <v>0</v>
      </c>
      <c r="HT16" s="9">
        <v>0.17199999999999999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0.498</v>
      </c>
      <c r="IH16" s="9">
        <v>0</v>
      </c>
      <c r="II16" s="9">
        <v>0.498</v>
      </c>
      <c r="IJ16" s="9">
        <v>0.498</v>
      </c>
      <c r="IK16" s="9">
        <v>0</v>
      </c>
      <c r="IL16" s="9">
        <v>0.498</v>
      </c>
      <c r="IM16" s="9">
        <v>0.32600000000000001</v>
      </c>
      <c r="IN16" s="9">
        <v>0</v>
      </c>
      <c r="IO16" s="9">
        <v>0.32600000000000001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0.99299999999999999</v>
      </c>
      <c r="CB17" s="9">
        <v>0.45200000000000001</v>
      </c>
      <c r="CC17" s="9">
        <v>0.54100000000000004</v>
      </c>
      <c r="CD17" s="9">
        <v>0.99299999999999999</v>
      </c>
      <c r="CE17" s="9">
        <v>0.45200000000000001</v>
      </c>
      <c r="CF17" s="9">
        <v>0.54100000000000004</v>
      </c>
      <c r="CG17" s="9">
        <v>0.71499999999999997</v>
      </c>
      <c r="CH17" s="9">
        <v>0.45200000000000001</v>
      </c>
      <c r="CI17" s="9">
        <v>0.26300000000000001</v>
      </c>
      <c r="CJ17" s="9">
        <v>0</v>
      </c>
      <c r="CK17" s="9">
        <v>0</v>
      </c>
      <c r="CL17" s="9">
        <v>0</v>
      </c>
      <c r="CM17" s="9">
        <v>0.27800000000000002</v>
      </c>
      <c r="CN17" s="9">
        <v>0</v>
      </c>
      <c r="CO17" s="9">
        <v>0.27800000000000002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0.24399999999999999</v>
      </c>
      <c r="DC17" s="9">
        <v>0</v>
      </c>
      <c r="DD17" s="9">
        <v>0.24399999999999999</v>
      </c>
      <c r="DE17" s="9">
        <v>0.24399999999999999</v>
      </c>
      <c r="DF17" s="9">
        <v>0</v>
      </c>
      <c r="DG17" s="9">
        <v>0.24399999999999999</v>
      </c>
      <c r="DH17" s="9">
        <v>0.24399999999999999</v>
      </c>
      <c r="DI17" s="9">
        <v>0</v>
      </c>
      <c r="DJ17" s="9">
        <v>0.24399999999999999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1.3109999999999999</v>
      </c>
      <c r="ED17" s="9">
        <v>0.29599999999999999</v>
      </c>
      <c r="EE17" s="9">
        <v>1.0149999999999999</v>
      </c>
      <c r="EF17" s="9">
        <v>1.214</v>
      </c>
      <c r="EG17" s="9">
        <v>0.29599999999999999</v>
      </c>
      <c r="EH17" s="9">
        <v>0.91800000000000004</v>
      </c>
      <c r="EI17" s="9">
        <v>0.29599999999999999</v>
      </c>
      <c r="EJ17" s="9">
        <v>0.29599999999999999</v>
      </c>
      <c r="EK17" s="9">
        <v>0</v>
      </c>
      <c r="EL17" s="9">
        <v>0.309</v>
      </c>
      <c r="EM17" s="9">
        <v>0</v>
      </c>
      <c r="EN17" s="9">
        <v>0.309</v>
      </c>
      <c r="EO17" s="9">
        <v>0.13</v>
      </c>
      <c r="EP17" s="9">
        <v>0</v>
      </c>
      <c r="EQ17" s="9">
        <v>0.13</v>
      </c>
      <c r="ER17" s="9">
        <v>0.33600000000000002</v>
      </c>
      <c r="ES17" s="9">
        <v>0</v>
      </c>
      <c r="ET17" s="9">
        <v>0.33600000000000002</v>
      </c>
      <c r="EU17" s="9">
        <v>0.24</v>
      </c>
      <c r="EV17" s="9">
        <v>0</v>
      </c>
      <c r="EW17" s="9">
        <v>0.24</v>
      </c>
      <c r="EX17" s="9">
        <v>0.14299999999999999</v>
      </c>
      <c r="EY17" s="9">
        <v>0</v>
      </c>
      <c r="EZ17" s="9">
        <v>0.14299999999999999</v>
      </c>
      <c r="FA17" s="9">
        <v>9.7000000000000003E-2</v>
      </c>
      <c r="FB17" s="9">
        <v>0</v>
      </c>
      <c r="FC17" s="9">
        <v>9.7000000000000003E-2</v>
      </c>
      <c r="FD17" s="9">
        <v>0.22500000000000001</v>
      </c>
      <c r="FE17" s="9">
        <v>0.22500000000000001</v>
      </c>
      <c r="FF17" s="9">
        <v>0</v>
      </c>
      <c r="FG17" s="9">
        <v>0.22500000000000001</v>
      </c>
      <c r="FH17" s="9">
        <v>0.22500000000000001</v>
      </c>
      <c r="FI17" s="9">
        <v>0</v>
      </c>
      <c r="FJ17" s="9">
        <v>0.22500000000000001</v>
      </c>
      <c r="FK17" s="9">
        <v>0.22500000000000001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0.81299999999999994</v>
      </c>
      <c r="GF17" s="9">
        <v>0.81299999999999994</v>
      </c>
      <c r="GG17" s="9">
        <v>0</v>
      </c>
      <c r="GH17" s="9">
        <v>0.81299999999999994</v>
      </c>
      <c r="GI17" s="9">
        <v>0.81299999999999994</v>
      </c>
      <c r="GJ17" s="9">
        <v>0</v>
      </c>
      <c r="GK17" s="9">
        <v>0</v>
      </c>
      <c r="GL17" s="9">
        <v>0</v>
      </c>
      <c r="GM17" s="9">
        <v>0</v>
      </c>
      <c r="GN17" s="9">
        <v>0.42199999999999999</v>
      </c>
      <c r="GO17" s="9">
        <v>0.42199999999999999</v>
      </c>
      <c r="GP17" s="9">
        <v>0</v>
      </c>
      <c r="GQ17" s="9">
        <v>0</v>
      </c>
      <c r="GR17" s="9">
        <v>0</v>
      </c>
      <c r="GS17" s="9">
        <v>0</v>
      </c>
      <c r="GT17" s="9">
        <v>0.17100000000000001</v>
      </c>
      <c r="GU17" s="9">
        <v>0.17100000000000001</v>
      </c>
      <c r="GV17" s="9">
        <v>0</v>
      </c>
      <c r="GW17" s="9">
        <v>0.219</v>
      </c>
      <c r="GX17" s="9">
        <v>0.219</v>
      </c>
      <c r="GY17" s="9">
        <v>0</v>
      </c>
      <c r="GZ17" s="9">
        <v>0.219</v>
      </c>
      <c r="HA17" s="9">
        <v>0.219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0.503</v>
      </c>
      <c r="IH17" s="9">
        <v>0</v>
      </c>
      <c r="II17" s="9">
        <v>0.503</v>
      </c>
      <c r="IJ17" s="9">
        <v>0.503</v>
      </c>
      <c r="IK17" s="9">
        <v>0</v>
      </c>
      <c r="IL17" s="9">
        <v>0.503</v>
      </c>
      <c r="IM17" s="9">
        <v>0</v>
      </c>
      <c r="IN17" s="9">
        <v>0</v>
      </c>
      <c r="IO17" s="9">
        <v>0</v>
      </c>
      <c r="IP17" s="9">
        <v>0.33700000000000002</v>
      </c>
      <c r="IQ17" s="9">
        <v>0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U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25" s="2" customFormat="1" ht="99.95" customHeight="1">
      <c r="B1" s="3" t="s">
        <v>6399</v>
      </c>
      <c r="C1" s="3" t="s">
        <v>6883</v>
      </c>
      <c r="D1" s="3" t="s">
        <v>6884</v>
      </c>
      <c r="E1" s="3" t="s">
        <v>6885</v>
      </c>
      <c r="F1" s="3" t="s">
        <v>7369</v>
      </c>
      <c r="G1" s="3" t="s">
        <v>7370</v>
      </c>
      <c r="H1" s="3" t="s">
        <v>7371</v>
      </c>
      <c r="I1" s="3" t="s">
        <v>8326</v>
      </c>
      <c r="J1" s="3" t="s">
        <v>8327</v>
      </c>
      <c r="K1" s="3" t="s">
        <v>8328</v>
      </c>
      <c r="L1" s="3" t="s">
        <v>8329</v>
      </c>
      <c r="M1" s="3" t="s">
        <v>8330</v>
      </c>
      <c r="N1" s="3" t="s">
        <v>8331</v>
      </c>
      <c r="O1" s="3" t="s">
        <v>8827</v>
      </c>
      <c r="P1" s="3" t="s">
        <v>8828</v>
      </c>
      <c r="Q1" s="3" t="s">
        <v>8829</v>
      </c>
      <c r="R1" s="3" t="s">
        <v>4736</v>
      </c>
      <c r="S1" s="3" t="s">
        <v>4737</v>
      </c>
      <c r="T1" s="3" t="s">
        <v>4738</v>
      </c>
      <c r="U1" s="3" t="s">
        <v>5902</v>
      </c>
      <c r="V1" s="3" t="s">
        <v>5903</v>
      </c>
      <c r="W1" s="3" t="s">
        <v>5904</v>
      </c>
      <c r="X1" s="3" t="s">
        <v>5905</v>
      </c>
      <c r="Y1" s="3" t="s">
        <v>5906</v>
      </c>
      <c r="Z1" s="3" t="s">
        <v>5907</v>
      </c>
      <c r="AA1" s="3" t="s">
        <v>6400</v>
      </c>
      <c r="AB1" s="3" t="s">
        <v>6401</v>
      </c>
      <c r="AC1" s="3" t="s">
        <v>6402</v>
      </c>
      <c r="AD1" s="3" t="s">
        <v>6886</v>
      </c>
      <c r="AE1" s="3" t="s">
        <v>6887</v>
      </c>
      <c r="AF1" s="3" t="s">
        <v>6888</v>
      </c>
      <c r="AG1" s="3" t="s">
        <v>7372</v>
      </c>
      <c r="AH1" s="3" t="s">
        <v>7373</v>
      </c>
      <c r="AI1" s="3" t="s">
        <v>7374</v>
      </c>
      <c r="AJ1" s="3" t="s">
        <v>8332</v>
      </c>
      <c r="AK1" s="3" t="s">
        <v>8333</v>
      </c>
      <c r="AL1" s="3" t="s">
        <v>8334</v>
      </c>
      <c r="AM1" s="3" t="s">
        <v>8335</v>
      </c>
      <c r="AN1" s="3" t="s">
        <v>8336</v>
      </c>
      <c r="AO1" s="3" t="s">
        <v>8337</v>
      </c>
      <c r="AP1" s="3" t="s">
        <v>8830</v>
      </c>
      <c r="AQ1" s="3" t="s">
        <v>8831</v>
      </c>
      <c r="AR1" s="3" t="s">
        <v>8832</v>
      </c>
      <c r="AS1" s="3" t="s">
        <v>4739</v>
      </c>
      <c r="AT1" s="3" t="s">
        <v>4740</v>
      </c>
      <c r="AU1" s="3" t="s">
        <v>4741</v>
      </c>
      <c r="AV1" s="3" t="s">
        <v>5908</v>
      </c>
      <c r="AW1" s="3" t="s">
        <v>5909</v>
      </c>
      <c r="AX1" s="3" t="s">
        <v>5910</v>
      </c>
      <c r="AY1" s="3" t="s">
        <v>5911</v>
      </c>
      <c r="AZ1" s="3" t="s">
        <v>5912</v>
      </c>
      <c r="BA1" s="3" t="s">
        <v>5913</v>
      </c>
      <c r="BB1" s="3" t="s">
        <v>6403</v>
      </c>
      <c r="BC1" s="3" t="s">
        <v>6404</v>
      </c>
      <c r="BD1" s="3" t="s">
        <v>6405</v>
      </c>
      <c r="BE1" s="3" t="s">
        <v>6889</v>
      </c>
      <c r="BF1" s="3" t="s">
        <v>6890</v>
      </c>
      <c r="BG1" s="3" t="s">
        <v>6891</v>
      </c>
      <c r="BH1" s="3" t="s">
        <v>7375</v>
      </c>
      <c r="BI1" s="3" t="s">
        <v>7376</v>
      </c>
      <c r="BJ1" s="3" t="s">
        <v>7377</v>
      </c>
      <c r="BK1" s="3" t="s">
        <v>8338</v>
      </c>
      <c r="BL1" s="3" t="s">
        <v>8339</v>
      </c>
      <c r="BM1" s="3" t="s">
        <v>8340</v>
      </c>
      <c r="BN1" s="3" t="s">
        <v>8341</v>
      </c>
      <c r="BO1" s="3" t="s">
        <v>8342</v>
      </c>
      <c r="BP1" s="3" t="s">
        <v>8343</v>
      </c>
      <c r="BQ1" s="3" t="s">
        <v>8833</v>
      </c>
      <c r="BR1" s="3" t="s">
        <v>8834</v>
      </c>
      <c r="BS1" s="3" t="s">
        <v>8835</v>
      </c>
      <c r="BT1" s="3" t="s">
        <v>4742</v>
      </c>
      <c r="BU1" s="3" t="s">
        <v>4743</v>
      </c>
      <c r="BV1" s="3" t="s">
        <v>4744</v>
      </c>
      <c r="BW1" s="3" t="s">
        <v>5914</v>
      </c>
      <c r="BX1" s="3" t="s">
        <v>5915</v>
      </c>
      <c r="BY1" s="3" t="s">
        <v>5916</v>
      </c>
      <c r="BZ1" s="3" t="s">
        <v>5917</v>
      </c>
      <c r="CA1" s="3" t="s">
        <v>5918</v>
      </c>
      <c r="CB1" s="3" t="s">
        <v>5919</v>
      </c>
      <c r="CC1" s="3" t="s">
        <v>6406</v>
      </c>
      <c r="CD1" s="3" t="s">
        <v>6407</v>
      </c>
      <c r="CE1" s="3" t="s">
        <v>6408</v>
      </c>
      <c r="CF1" s="3" t="s">
        <v>6892</v>
      </c>
      <c r="CG1" s="3" t="s">
        <v>6893</v>
      </c>
      <c r="CH1" s="3" t="s">
        <v>6894</v>
      </c>
      <c r="CI1" s="3" t="s">
        <v>7378</v>
      </c>
      <c r="CJ1" s="3" t="s">
        <v>7379</v>
      </c>
      <c r="CK1" s="3" t="s">
        <v>7380</v>
      </c>
      <c r="CL1" s="3" t="s">
        <v>8344</v>
      </c>
      <c r="CM1" s="3" t="s">
        <v>8345</v>
      </c>
      <c r="CN1" s="3" t="s">
        <v>8346</v>
      </c>
      <c r="CO1" s="3" t="s">
        <v>8347</v>
      </c>
      <c r="CP1" s="3" t="s">
        <v>8348</v>
      </c>
      <c r="CQ1" s="3" t="s">
        <v>8349</v>
      </c>
      <c r="CR1" s="3" t="s">
        <v>8836</v>
      </c>
      <c r="CS1" s="3" t="s">
        <v>8837</v>
      </c>
      <c r="CT1" s="3" t="s">
        <v>8838</v>
      </c>
      <c r="CU1" s="3" t="s">
        <v>4745</v>
      </c>
      <c r="CV1" s="3" t="s">
        <v>4746</v>
      </c>
      <c r="CW1" s="3" t="s">
        <v>4747</v>
      </c>
      <c r="CX1" s="3" t="s">
        <v>5920</v>
      </c>
      <c r="CY1" s="3" t="s">
        <v>5921</v>
      </c>
      <c r="CZ1" s="3" t="s">
        <v>5922</v>
      </c>
      <c r="DA1" s="3" t="s">
        <v>5923</v>
      </c>
      <c r="DB1" s="3" t="s">
        <v>5924</v>
      </c>
      <c r="DC1" s="3" t="s">
        <v>5925</v>
      </c>
      <c r="DD1" s="3" t="s">
        <v>6409</v>
      </c>
      <c r="DE1" s="3" t="s">
        <v>6410</v>
      </c>
      <c r="DF1" s="3" t="s">
        <v>6411</v>
      </c>
      <c r="DG1" s="3" t="s">
        <v>6895</v>
      </c>
      <c r="DH1" s="3" t="s">
        <v>6896</v>
      </c>
      <c r="DI1" s="3" t="s">
        <v>6897</v>
      </c>
      <c r="DJ1" s="3" t="s">
        <v>7381</v>
      </c>
      <c r="DK1" s="3" t="s">
        <v>7382</v>
      </c>
      <c r="DL1" s="3" t="s">
        <v>7383</v>
      </c>
      <c r="DM1" s="3" t="s">
        <v>8350</v>
      </c>
      <c r="DN1" s="3" t="s">
        <v>8351</v>
      </c>
      <c r="DO1" s="3" t="s">
        <v>8352</v>
      </c>
      <c r="DP1" s="3" t="s">
        <v>8353</v>
      </c>
      <c r="DQ1" s="3" t="s">
        <v>8354</v>
      </c>
      <c r="DR1" s="3" t="s">
        <v>8355</v>
      </c>
      <c r="DS1" s="3" t="s">
        <v>8839</v>
      </c>
      <c r="DT1" s="3" t="s">
        <v>8840</v>
      </c>
      <c r="DU1" s="3" t="s">
        <v>8841</v>
      </c>
    </row>
    <row r="2" spans="1:125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</row>
    <row r="3" spans="1:125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</row>
    <row r="4" spans="1:125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</row>
    <row r="5" spans="1:125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</row>
    <row r="6" spans="1:125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</row>
    <row r="7" spans="1:125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</row>
    <row r="8" spans="1:125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</row>
    <row r="9" spans="1:125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</row>
    <row r="10" spans="1:125">
      <c r="A10" s="4" t="s">
        <v>38</v>
      </c>
      <c r="B10" s="8" t="s">
        <v>4748</v>
      </c>
      <c r="C10" s="8" t="s">
        <v>4749</v>
      </c>
      <c r="D10" s="8" t="s">
        <v>4750</v>
      </c>
      <c r="E10" s="8" t="s">
        <v>4751</v>
      </c>
      <c r="F10" s="8" t="s">
        <v>4752</v>
      </c>
      <c r="G10" s="8" t="s">
        <v>4753</v>
      </c>
      <c r="H10" s="8" t="s">
        <v>4754</v>
      </c>
      <c r="I10" s="8" t="s">
        <v>4755</v>
      </c>
      <c r="J10" s="8" t="s">
        <v>4756</v>
      </c>
      <c r="K10" s="8" t="s">
        <v>4757</v>
      </c>
      <c r="L10" s="8" t="s">
        <v>4758</v>
      </c>
      <c r="M10" s="8" t="s">
        <v>4759</v>
      </c>
      <c r="N10" s="8" t="s">
        <v>4760</v>
      </c>
      <c r="O10" s="8" t="s">
        <v>4761</v>
      </c>
      <c r="P10" s="8" t="s">
        <v>4762</v>
      </c>
      <c r="Q10" s="8" t="s">
        <v>4763</v>
      </c>
      <c r="R10" s="8" t="s">
        <v>4764</v>
      </c>
      <c r="S10" s="8" t="s">
        <v>4765</v>
      </c>
      <c r="T10" s="8" t="s">
        <v>4766</v>
      </c>
      <c r="U10" s="8" t="s">
        <v>4767</v>
      </c>
      <c r="V10" s="8" t="s">
        <v>4768</v>
      </c>
      <c r="W10" s="8" t="s">
        <v>4769</v>
      </c>
      <c r="X10" s="8" t="s">
        <v>4770</v>
      </c>
      <c r="Y10" s="8" t="s">
        <v>4771</v>
      </c>
      <c r="Z10" s="8" t="s">
        <v>4772</v>
      </c>
      <c r="AA10" s="8" t="s">
        <v>4773</v>
      </c>
      <c r="AB10" s="8" t="s">
        <v>4774</v>
      </c>
      <c r="AC10" s="8" t="s">
        <v>4775</v>
      </c>
      <c r="AD10" s="8" t="s">
        <v>4776</v>
      </c>
      <c r="AE10" s="8" t="s">
        <v>4777</v>
      </c>
      <c r="AF10" s="8" t="s">
        <v>4778</v>
      </c>
      <c r="AG10" s="8" t="s">
        <v>4779</v>
      </c>
      <c r="AH10" s="8" t="s">
        <v>4780</v>
      </c>
      <c r="AI10" s="8" t="s">
        <v>4781</v>
      </c>
      <c r="AJ10" s="8" t="s">
        <v>4782</v>
      </c>
      <c r="AK10" s="8" t="s">
        <v>4783</v>
      </c>
      <c r="AL10" s="8" t="s">
        <v>4784</v>
      </c>
      <c r="AM10" s="8" t="s">
        <v>4785</v>
      </c>
      <c r="AN10" s="8" t="s">
        <v>4786</v>
      </c>
      <c r="AO10" s="8" t="s">
        <v>4787</v>
      </c>
      <c r="AP10" s="8" t="s">
        <v>4788</v>
      </c>
      <c r="AQ10" s="8" t="s">
        <v>4789</v>
      </c>
      <c r="AR10" s="8" t="s">
        <v>4790</v>
      </c>
      <c r="AS10" s="8" t="s">
        <v>4791</v>
      </c>
      <c r="AT10" s="8" t="s">
        <v>4792</v>
      </c>
      <c r="AU10" s="8" t="s">
        <v>4793</v>
      </c>
      <c r="AV10" s="8" t="s">
        <v>4794</v>
      </c>
      <c r="AW10" s="8" t="s">
        <v>4795</v>
      </c>
      <c r="AX10" s="8" t="s">
        <v>4796</v>
      </c>
      <c r="AY10" s="8" t="s">
        <v>4797</v>
      </c>
      <c r="AZ10" s="8" t="s">
        <v>4798</v>
      </c>
      <c r="BA10" s="8" t="s">
        <v>4799</v>
      </c>
      <c r="BB10" s="8" t="s">
        <v>4800</v>
      </c>
      <c r="BC10" s="8" t="s">
        <v>4801</v>
      </c>
      <c r="BD10" s="8" t="s">
        <v>4802</v>
      </c>
      <c r="BE10" s="8" t="s">
        <v>4803</v>
      </c>
      <c r="BF10" s="8" t="s">
        <v>4804</v>
      </c>
      <c r="BG10" s="8" t="s">
        <v>4805</v>
      </c>
      <c r="BH10" s="8" t="s">
        <v>4806</v>
      </c>
      <c r="BI10" s="8" t="s">
        <v>4807</v>
      </c>
      <c r="BJ10" s="8" t="s">
        <v>4808</v>
      </c>
      <c r="BK10" s="8" t="s">
        <v>4809</v>
      </c>
      <c r="BL10" s="8" t="s">
        <v>4810</v>
      </c>
      <c r="BM10" s="8" t="s">
        <v>4811</v>
      </c>
      <c r="BN10" s="8" t="s">
        <v>4812</v>
      </c>
      <c r="BO10" s="8" t="s">
        <v>4813</v>
      </c>
      <c r="BP10" s="8" t="s">
        <v>4814</v>
      </c>
      <c r="BQ10" s="8" t="s">
        <v>4815</v>
      </c>
      <c r="BR10" s="8" t="s">
        <v>4816</v>
      </c>
      <c r="BS10" s="8" t="s">
        <v>4817</v>
      </c>
      <c r="BT10" s="8" t="s">
        <v>4818</v>
      </c>
      <c r="BU10" s="8" t="s">
        <v>4819</v>
      </c>
      <c r="BV10" s="8" t="s">
        <v>4820</v>
      </c>
      <c r="BW10" s="8" t="s">
        <v>4821</v>
      </c>
      <c r="BX10" s="8" t="s">
        <v>4822</v>
      </c>
      <c r="BY10" s="8" t="s">
        <v>4823</v>
      </c>
      <c r="BZ10" s="8" t="s">
        <v>4824</v>
      </c>
      <c r="CA10" s="8" t="s">
        <v>4825</v>
      </c>
      <c r="CB10" s="8" t="s">
        <v>4826</v>
      </c>
      <c r="CC10" s="8" t="s">
        <v>4827</v>
      </c>
      <c r="CD10" s="8" t="s">
        <v>4828</v>
      </c>
      <c r="CE10" s="8" t="s">
        <v>4829</v>
      </c>
      <c r="CF10" s="8" t="s">
        <v>4830</v>
      </c>
      <c r="CG10" s="8" t="s">
        <v>4831</v>
      </c>
      <c r="CH10" s="8" t="s">
        <v>4832</v>
      </c>
      <c r="CI10" s="8" t="s">
        <v>4833</v>
      </c>
      <c r="CJ10" s="8" t="s">
        <v>4834</v>
      </c>
      <c r="CK10" s="8" t="s">
        <v>4835</v>
      </c>
      <c r="CL10" s="8" t="s">
        <v>4836</v>
      </c>
      <c r="CM10" s="8" t="s">
        <v>4837</v>
      </c>
      <c r="CN10" s="8" t="s">
        <v>4838</v>
      </c>
      <c r="CO10" s="8" t="s">
        <v>4839</v>
      </c>
      <c r="CP10" s="8" t="s">
        <v>4840</v>
      </c>
      <c r="CQ10" s="8" t="s">
        <v>4841</v>
      </c>
      <c r="CR10" s="8" t="s">
        <v>4842</v>
      </c>
      <c r="CS10" s="8" t="s">
        <v>4843</v>
      </c>
      <c r="CT10" s="8" t="s">
        <v>4844</v>
      </c>
      <c r="CU10" s="8" t="s">
        <v>4845</v>
      </c>
      <c r="CV10" s="8" t="s">
        <v>4846</v>
      </c>
      <c r="CW10" s="8" t="s">
        <v>4847</v>
      </c>
      <c r="CX10" s="8" t="s">
        <v>4848</v>
      </c>
      <c r="CY10" s="8" t="s">
        <v>4849</v>
      </c>
      <c r="CZ10" s="8" t="s">
        <v>4850</v>
      </c>
      <c r="DA10" s="8" t="s">
        <v>4851</v>
      </c>
      <c r="DB10" s="8" t="s">
        <v>4852</v>
      </c>
      <c r="DC10" s="8" t="s">
        <v>4853</v>
      </c>
      <c r="DD10" s="8" t="s">
        <v>4854</v>
      </c>
      <c r="DE10" s="8" t="s">
        <v>4855</v>
      </c>
      <c r="DF10" s="8" t="s">
        <v>4856</v>
      </c>
      <c r="DG10" s="8" t="s">
        <v>4857</v>
      </c>
      <c r="DH10" s="8" t="s">
        <v>4858</v>
      </c>
      <c r="DI10" s="8" t="s">
        <v>4859</v>
      </c>
      <c r="DJ10" s="8" t="s">
        <v>4860</v>
      </c>
      <c r="DK10" s="8" t="s">
        <v>4861</v>
      </c>
      <c r="DL10" s="8" t="s">
        <v>4862</v>
      </c>
      <c r="DM10" s="8" t="s">
        <v>4863</v>
      </c>
      <c r="DN10" s="8" t="s">
        <v>4864</v>
      </c>
      <c r="DO10" s="8" t="s">
        <v>4865</v>
      </c>
      <c r="DP10" s="8" t="s">
        <v>4866</v>
      </c>
      <c r="DQ10" s="8" t="s">
        <v>4867</v>
      </c>
      <c r="DR10" s="8" t="s">
        <v>4868</v>
      </c>
      <c r="DS10" s="8" t="s">
        <v>4869</v>
      </c>
      <c r="DT10" s="8" t="s">
        <v>4870</v>
      </c>
      <c r="DU10" s="8" t="s">
        <v>4871</v>
      </c>
    </row>
    <row r="11" spans="1:125">
      <c r="A11" s="10">
        <v>42036</v>
      </c>
      <c r="B11" s="9">
        <v>0</v>
      </c>
      <c r="C11" s="9">
        <v>0.14000000000000001</v>
      </c>
      <c r="D11" s="9">
        <v>0</v>
      </c>
      <c r="E11" s="9">
        <v>0.14000000000000001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0.152</v>
      </c>
      <c r="S11" s="9">
        <v>0</v>
      </c>
      <c r="T11" s="9">
        <v>0.152</v>
      </c>
      <c r="U11" s="9">
        <v>0.152</v>
      </c>
      <c r="V11" s="9">
        <v>0</v>
      </c>
      <c r="W11" s="9">
        <v>0.152</v>
      </c>
      <c r="X11" s="9">
        <v>0</v>
      </c>
      <c r="Y11" s="9">
        <v>0</v>
      </c>
      <c r="Z11" s="9">
        <v>0</v>
      </c>
      <c r="AA11" s="9">
        <v>0.152</v>
      </c>
      <c r="AB11" s="9">
        <v>0</v>
      </c>
      <c r="AC11" s="9">
        <v>0.152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0.90500000000000003</v>
      </c>
      <c r="AT11" s="9">
        <v>0.57199999999999995</v>
      </c>
      <c r="AU11" s="9">
        <v>0.33300000000000002</v>
      </c>
      <c r="AV11" s="9">
        <v>0.90500000000000003</v>
      </c>
      <c r="AW11" s="9">
        <v>0.57199999999999995</v>
      </c>
      <c r="AX11" s="9">
        <v>0.33300000000000002</v>
      </c>
      <c r="AY11" s="9">
        <v>0.154</v>
      </c>
      <c r="AZ11" s="9">
        <v>0.154</v>
      </c>
      <c r="BA11" s="9">
        <v>0</v>
      </c>
      <c r="BB11" s="9">
        <v>0.44500000000000001</v>
      </c>
      <c r="BC11" s="9">
        <v>0.26900000000000002</v>
      </c>
      <c r="BD11" s="9">
        <v>0.17599999999999999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0.307</v>
      </c>
      <c r="BL11" s="9">
        <v>0.14899999999999999</v>
      </c>
      <c r="BM11" s="9">
        <v>0.157</v>
      </c>
      <c r="BN11" s="9">
        <v>0.307</v>
      </c>
      <c r="BO11" s="9">
        <v>0.14899999999999999</v>
      </c>
      <c r="BP11" s="9">
        <v>0.157</v>
      </c>
      <c r="BQ11" s="9">
        <v>0</v>
      </c>
      <c r="BR11" s="9">
        <v>0</v>
      </c>
      <c r="BS11" s="9">
        <v>0</v>
      </c>
      <c r="BT11" s="9">
        <v>1.0109999999999999</v>
      </c>
      <c r="BU11" s="9">
        <v>0.41099999999999998</v>
      </c>
      <c r="BV11" s="9">
        <v>0.6</v>
      </c>
      <c r="BW11" s="9">
        <v>1.0109999999999999</v>
      </c>
      <c r="BX11" s="9">
        <v>0.41099999999999998</v>
      </c>
      <c r="BY11" s="9">
        <v>0.6</v>
      </c>
      <c r="BZ11" s="9">
        <v>0.46</v>
      </c>
      <c r="CA11" s="9">
        <v>0</v>
      </c>
      <c r="CB11" s="9">
        <v>0.46</v>
      </c>
      <c r="CC11" s="9">
        <v>0.26900000000000002</v>
      </c>
      <c r="CD11" s="9">
        <v>0.26900000000000002</v>
      </c>
      <c r="CE11" s="9">
        <v>0</v>
      </c>
      <c r="CF11" s="9">
        <v>0.28199999999999997</v>
      </c>
      <c r="CG11" s="9">
        <v>0.14199999999999999</v>
      </c>
      <c r="CH11" s="9">
        <v>0.14000000000000001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2.17</v>
      </c>
      <c r="CV11" s="9">
        <v>0.83399999999999996</v>
      </c>
      <c r="CW11" s="9">
        <v>1.337</v>
      </c>
      <c r="CX11" s="9">
        <v>2.17</v>
      </c>
      <c r="CY11" s="9">
        <v>0.83399999999999996</v>
      </c>
      <c r="CZ11" s="9">
        <v>1.337</v>
      </c>
      <c r="DA11" s="9">
        <v>0.77100000000000002</v>
      </c>
      <c r="DB11" s="9">
        <v>0.3</v>
      </c>
      <c r="DC11" s="9">
        <v>0.47199999999999998</v>
      </c>
      <c r="DD11" s="9">
        <v>0.182</v>
      </c>
      <c r="DE11" s="9">
        <v>0.182</v>
      </c>
      <c r="DF11" s="9">
        <v>0</v>
      </c>
      <c r="DG11" s="9">
        <v>0.65100000000000002</v>
      </c>
      <c r="DH11" s="9">
        <v>0.35199999999999998</v>
      </c>
      <c r="DI11" s="9">
        <v>0.29899999999999999</v>
      </c>
      <c r="DJ11" s="9">
        <v>0.376</v>
      </c>
      <c r="DK11" s="9">
        <v>0</v>
      </c>
      <c r="DL11" s="9">
        <v>0.376</v>
      </c>
      <c r="DM11" s="9">
        <v>0.189</v>
      </c>
      <c r="DN11" s="9">
        <v>0</v>
      </c>
      <c r="DO11" s="9">
        <v>0.189</v>
      </c>
      <c r="DP11" s="9">
        <v>0.189</v>
      </c>
      <c r="DQ11" s="9">
        <v>0</v>
      </c>
      <c r="DR11" s="9">
        <v>0.189</v>
      </c>
      <c r="DS11" s="9">
        <v>0</v>
      </c>
      <c r="DT11" s="9">
        <v>0</v>
      </c>
      <c r="DU11" s="9">
        <v>0</v>
      </c>
    </row>
    <row r="12" spans="1:125">
      <c r="A12" s="10">
        <v>42401</v>
      </c>
      <c r="B12" s="9">
        <v>0.379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0.153</v>
      </c>
      <c r="S12" s="9">
        <v>0</v>
      </c>
      <c r="T12" s="9">
        <v>0.153</v>
      </c>
      <c r="U12" s="9">
        <v>0.153</v>
      </c>
      <c r="V12" s="9">
        <v>0</v>
      </c>
      <c r="W12" s="9">
        <v>0.153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0.153</v>
      </c>
      <c r="AE12" s="9">
        <v>0</v>
      </c>
      <c r="AF12" s="9">
        <v>0.153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0.104</v>
      </c>
      <c r="AT12" s="9">
        <v>0</v>
      </c>
      <c r="AU12" s="9">
        <v>0.104</v>
      </c>
      <c r="AV12" s="9">
        <v>0.104</v>
      </c>
      <c r="AW12" s="9">
        <v>0</v>
      </c>
      <c r="AX12" s="9">
        <v>0.104</v>
      </c>
      <c r="AY12" s="9">
        <v>0.104</v>
      </c>
      <c r="AZ12" s="9">
        <v>0</v>
      </c>
      <c r="BA12" s="9">
        <v>0.104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1.595</v>
      </c>
      <c r="BU12" s="9">
        <v>0.89600000000000002</v>
      </c>
      <c r="BV12" s="9">
        <v>0.69899999999999995</v>
      </c>
      <c r="BW12" s="9">
        <v>1.595</v>
      </c>
      <c r="BX12" s="9">
        <v>0.89600000000000002</v>
      </c>
      <c r="BY12" s="9">
        <v>0.69899999999999995</v>
      </c>
      <c r="BZ12" s="9">
        <v>0.35499999999999998</v>
      </c>
      <c r="CA12" s="9">
        <v>0.121</v>
      </c>
      <c r="CB12" s="9">
        <v>0.23400000000000001</v>
      </c>
      <c r="CC12" s="9">
        <v>0.81899999999999995</v>
      </c>
      <c r="CD12" s="9">
        <v>0.629</v>
      </c>
      <c r="CE12" s="9">
        <v>0.19</v>
      </c>
      <c r="CF12" s="9">
        <v>0</v>
      </c>
      <c r="CG12" s="9">
        <v>0</v>
      </c>
      <c r="CH12" s="9">
        <v>0</v>
      </c>
      <c r="CI12" s="9">
        <v>0.42</v>
      </c>
      <c r="CJ12" s="9">
        <v>0.14599999999999999</v>
      </c>
      <c r="CK12" s="9">
        <v>0.27500000000000002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1.7190000000000001</v>
      </c>
      <c r="CV12" s="9">
        <v>0.75900000000000001</v>
      </c>
      <c r="CW12" s="9">
        <v>0.96</v>
      </c>
      <c r="CX12" s="9">
        <v>1.5669999999999999</v>
      </c>
      <c r="CY12" s="9">
        <v>0.75900000000000001</v>
      </c>
      <c r="CZ12" s="9">
        <v>0.80800000000000005</v>
      </c>
      <c r="DA12" s="9">
        <v>0.71499999999999997</v>
      </c>
      <c r="DB12" s="9">
        <v>0.41099999999999998</v>
      </c>
      <c r="DC12" s="9">
        <v>0.30399999999999999</v>
      </c>
      <c r="DD12" s="9">
        <v>0.38900000000000001</v>
      </c>
      <c r="DE12" s="9">
        <v>0.2</v>
      </c>
      <c r="DF12" s="9">
        <v>0.19</v>
      </c>
      <c r="DG12" s="9">
        <v>0.153</v>
      </c>
      <c r="DH12" s="9">
        <v>0</v>
      </c>
      <c r="DI12" s="9">
        <v>0.153</v>
      </c>
      <c r="DJ12" s="9">
        <v>0</v>
      </c>
      <c r="DK12" s="9">
        <v>0</v>
      </c>
      <c r="DL12" s="9">
        <v>0</v>
      </c>
      <c r="DM12" s="9">
        <v>0.46200000000000002</v>
      </c>
      <c r="DN12" s="9">
        <v>0.14799999999999999</v>
      </c>
      <c r="DO12" s="9">
        <v>0.314</v>
      </c>
      <c r="DP12" s="9">
        <v>0.31</v>
      </c>
      <c r="DQ12" s="9">
        <v>0.14799999999999999</v>
      </c>
      <c r="DR12" s="9">
        <v>0.16200000000000001</v>
      </c>
      <c r="DS12" s="9">
        <v>0.152</v>
      </c>
      <c r="DT12" s="9">
        <v>0</v>
      </c>
      <c r="DU12" s="9">
        <v>0.152</v>
      </c>
    </row>
    <row r="13" spans="1:125">
      <c r="A13" s="10">
        <v>42767</v>
      </c>
      <c r="B13" s="9">
        <v>0</v>
      </c>
      <c r="C13" s="9">
        <v>0.16400000000000001</v>
      </c>
      <c r="D13" s="9">
        <v>0</v>
      </c>
      <c r="E13" s="9">
        <v>0.16400000000000001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2.1920000000000002</v>
      </c>
      <c r="BU13" s="9">
        <v>0.84</v>
      </c>
      <c r="BV13" s="9">
        <v>1.351</v>
      </c>
      <c r="BW13" s="9">
        <v>2.1920000000000002</v>
      </c>
      <c r="BX13" s="9">
        <v>0.84</v>
      </c>
      <c r="BY13" s="9">
        <v>1.351</v>
      </c>
      <c r="BZ13" s="9">
        <v>0.90900000000000003</v>
      </c>
      <c r="CA13" s="9">
        <v>0.27800000000000002</v>
      </c>
      <c r="CB13" s="9">
        <v>0.63</v>
      </c>
      <c r="CC13" s="9">
        <v>0.90300000000000002</v>
      </c>
      <c r="CD13" s="9">
        <v>0.56200000000000006</v>
      </c>
      <c r="CE13" s="9">
        <v>0.34100000000000003</v>
      </c>
      <c r="CF13" s="9">
        <v>0.38</v>
      </c>
      <c r="CG13" s="9">
        <v>0</v>
      </c>
      <c r="CH13" s="9">
        <v>0.38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1.022</v>
      </c>
      <c r="CV13" s="9">
        <v>0.439</v>
      </c>
      <c r="CW13" s="9">
        <v>0.58299999999999996</v>
      </c>
      <c r="CX13" s="9">
        <v>1.022</v>
      </c>
      <c r="CY13" s="9">
        <v>0.439</v>
      </c>
      <c r="CZ13" s="9">
        <v>0.58299999999999996</v>
      </c>
      <c r="DA13" s="9">
        <v>0.69899999999999995</v>
      </c>
      <c r="DB13" s="9">
        <v>0.439</v>
      </c>
      <c r="DC13" s="9">
        <v>0.26</v>
      </c>
      <c r="DD13" s="9">
        <v>0.16500000000000001</v>
      </c>
      <c r="DE13" s="9">
        <v>0</v>
      </c>
      <c r="DF13" s="9">
        <v>0.16500000000000001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0.158</v>
      </c>
      <c r="DN13" s="9">
        <v>0</v>
      </c>
      <c r="DO13" s="9">
        <v>0.158</v>
      </c>
      <c r="DP13" s="9">
        <v>0.158</v>
      </c>
      <c r="DQ13" s="9">
        <v>0</v>
      </c>
      <c r="DR13" s="9">
        <v>0.158</v>
      </c>
      <c r="DS13" s="9">
        <v>0</v>
      </c>
      <c r="DT13" s="9">
        <v>0</v>
      </c>
      <c r="DU13" s="9">
        <v>0</v>
      </c>
    </row>
    <row r="14" spans="1:125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0.14099999999999999</v>
      </c>
      <c r="J14" s="9">
        <v>0</v>
      </c>
      <c r="K14" s="9">
        <v>0.14099999999999999</v>
      </c>
      <c r="L14" s="9">
        <v>0.14099999999999999</v>
      </c>
      <c r="M14" s="9">
        <v>0</v>
      </c>
      <c r="N14" s="9">
        <v>0.14099999999999999</v>
      </c>
      <c r="O14" s="9">
        <v>0</v>
      </c>
      <c r="P14" s="9">
        <v>0</v>
      </c>
      <c r="Q14" s="9">
        <v>0</v>
      </c>
      <c r="R14" s="9">
        <v>0.32100000000000001</v>
      </c>
      <c r="S14" s="9">
        <v>0.16700000000000001</v>
      </c>
      <c r="T14" s="9">
        <v>0.154</v>
      </c>
      <c r="U14" s="9">
        <v>0.32100000000000001</v>
      </c>
      <c r="V14" s="9">
        <v>0.16700000000000001</v>
      </c>
      <c r="W14" s="9">
        <v>0.154</v>
      </c>
      <c r="X14" s="9">
        <v>0</v>
      </c>
      <c r="Y14" s="9">
        <v>0</v>
      </c>
      <c r="Z14" s="9">
        <v>0</v>
      </c>
      <c r="AA14" s="9">
        <v>0.32100000000000001</v>
      </c>
      <c r="AB14" s="9">
        <v>0.16700000000000001</v>
      </c>
      <c r="AC14" s="9">
        <v>0.154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1.018</v>
      </c>
      <c r="BU14" s="9">
        <v>0.60399999999999998</v>
      </c>
      <c r="BV14" s="9">
        <v>0.41399999999999998</v>
      </c>
      <c r="BW14" s="9">
        <v>1.018</v>
      </c>
      <c r="BX14" s="9">
        <v>0.60399999999999998</v>
      </c>
      <c r="BY14" s="9">
        <v>0.41399999999999998</v>
      </c>
      <c r="BZ14" s="9">
        <v>0.26700000000000002</v>
      </c>
      <c r="CA14" s="9">
        <v>0.26700000000000002</v>
      </c>
      <c r="CB14" s="9">
        <v>0</v>
      </c>
      <c r="CC14" s="9">
        <v>0.16700000000000001</v>
      </c>
      <c r="CD14" s="9">
        <v>0.16700000000000001</v>
      </c>
      <c r="CE14" s="9">
        <v>0</v>
      </c>
      <c r="CF14" s="9">
        <v>0</v>
      </c>
      <c r="CG14" s="9">
        <v>0</v>
      </c>
      <c r="CH14" s="9">
        <v>0</v>
      </c>
      <c r="CI14" s="9">
        <v>0.58299999999999996</v>
      </c>
      <c r="CJ14" s="9">
        <v>0.16900000000000001</v>
      </c>
      <c r="CK14" s="9">
        <v>0.41399999999999998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2.3210000000000002</v>
      </c>
      <c r="CV14" s="9">
        <v>1.179</v>
      </c>
      <c r="CW14" s="9">
        <v>1.143</v>
      </c>
      <c r="CX14" s="9">
        <v>2.3210000000000002</v>
      </c>
      <c r="CY14" s="9">
        <v>1.179</v>
      </c>
      <c r="CZ14" s="9">
        <v>1.143</v>
      </c>
      <c r="DA14" s="9">
        <v>1.044</v>
      </c>
      <c r="DB14" s="9">
        <v>0.70299999999999996</v>
      </c>
      <c r="DC14" s="9">
        <v>0.34100000000000003</v>
      </c>
      <c r="DD14" s="9">
        <v>0.32600000000000001</v>
      </c>
      <c r="DE14" s="9">
        <v>0.16700000000000001</v>
      </c>
      <c r="DF14" s="9">
        <v>0.159</v>
      </c>
      <c r="DG14" s="9">
        <v>0.498</v>
      </c>
      <c r="DH14" s="9">
        <v>0.14799999999999999</v>
      </c>
      <c r="DI14" s="9">
        <v>0.35099999999999998</v>
      </c>
      <c r="DJ14" s="9">
        <v>0.161</v>
      </c>
      <c r="DK14" s="9">
        <v>0</v>
      </c>
      <c r="DL14" s="9">
        <v>0.161</v>
      </c>
      <c r="DM14" s="9">
        <v>0.29199999999999998</v>
      </c>
      <c r="DN14" s="9">
        <v>0.161</v>
      </c>
      <c r="DO14" s="9">
        <v>0.13100000000000001</v>
      </c>
      <c r="DP14" s="9">
        <v>0.29199999999999998</v>
      </c>
      <c r="DQ14" s="9">
        <v>0.161</v>
      </c>
      <c r="DR14" s="9">
        <v>0.13100000000000001</v>
      </c>
      <c r="DS14" s="9">
        <v>0</v>
      </c>
      <c r="DT14" s="9">
        <v>0</v>
      </c>
      <c r="DU14" s="9">
        <v>0</v>
      </c>
    </row>
    <row r="15" spans="1:125">
      <c r="A15" s="10">
        <v>43497</v>
      </c>
      <c r="B15" s="9">
        <v>0.20100000000000001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0.48799999999999999</v>
      </c>
      <c r="S15" s="9">
        <v>0.32700000000000001</v>
      </c>
      <c r="T15" s="9">
        <v>0.16</v>
      </c>
      <c r="U15" s="9">
        <v>0.32700000000000001</v>
      </c>
      <c r="V15" s="9">
        <v>0.32700000000000001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0.21</v>
      </c>
      <c r="AH15" s="9">
        <v>0.21</v>
      </c>
      <c r="AI15" s="9">
        <v>0</v>
      </c>
      <c r="AJ15" s="9">
        <v>0.27800000000000002</v>
      </c>
      <c r="AK15" s="9">
        <v>0.11700000000000001</v>
      </c>
      <c r="AL15" s="9">
        <v>0.16</v>
      </c>
      <c r="AM15" s="9">
        <v>0.11700000000000001</v>
      </c>
      <c r="AN15" s="9">
        <v>0.11700000000000001</v>
      </c>
      <c r="AO15" s="9">
        <v>0</v>
      </c>
      <c r="AP15" s="9">
        <v>0.16</v>
      </c>
      <c r="AQ15" s="9">
        <v>0</v>
      </c>
      <c r="AR15" s="9">
        <v>0.16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0.47499999999999998</v>
      </c>
      <c r="BU15" s="9">
        <v>0.47499999999999998</v>
      </c>
      <c r="BV15" s="9">
        <v>0</v>
      </c>
      <c r="BW15" s="9">
        <v>0.47499999999999998</v>
      </c>
      <c r="BX15" s="9">
        <v>0.47499999999999998</v>
      </c>
      <c r="BY15" s="9">
        <v>0</v>
      </c>
      <c r="BZ15" s="9">
        <v>0.35899999999999999</v>
      </c>
      <c r="CA15" s="9">
        <v>0.35899999999999999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0.11700000000000001</v>
      </c>
      <c r="CM15" s="9">
        <v>0.11700000000000001</v>
      </c>
      <c r="CN15" s="9">
        <v>0</v>
      </c>
      <c r="CO15" s="9">
        <v>0.11700000000000001</v>
      </c>
      <c r="CP15" s="9">
        <v>0.11700000000000001</v>
      </c>
      <c r="CQ15" s="9">
        <v>0</v>
      </c>
      <c r="CR15" s="9">
        <v>0</v>
      </c>
      <c r="CS15" s="9">
        <v>0</v>
      </c>
      <c r="CT15" s="9">
        <v>0</v>
      </c>
      <c r="CU15" s="9">
        <v>1.885</v>
      </c>
      <c r="CV15" s="9">
        <v>1.208</v>
      </c>
      <c r="CW15" s="9">
        <v>0.67700000000000005</v>
      </c>
      <c r="CX15" s="9">
        <v>1.5720000000000001</v>
      </c>
      <c r="CY15" s="9">
        <v>0.89500000000000002</v>
      </c>
      <c r="CZ15" s="9">
        <v>0.67700000000000005</v>
      </c>
      <c r="DA15" s="9">
        <v>0.63300000000000001</v>
      </c>
      <c r="DB15" s="9">
        <v>0.375</v>
      </c>
      <c r="DC15" s="9">
        <v>0.25800000000000001</v>
      </c>
      <c r="DD15" s="9">
        <v>0.38200000000000001</v>
      </c>
      <c r="DE15" s="9">
        <v>0.18099999999999999</v>
      </c>
      <c r="DF15" s="9">
        <v>0.20100000000000001</v>
      </c>
      <c r="DG15" s="9">
        <v>0.371</v>
      </c>
      <c r="DH15" s="9">
        <v>0.153</v>
      </c>
      <c r="DI15" s="9">
        <v>0.218</v>
      </c>
      <c r="DJ15" s="9">
        <v>0.187</v>
      </c>
      <c r="DK15" s="9">
        <v>0.187</v>
      </c>
      <c r="DL15" s="9">
        <v>0</v>
      </c>
      <c r="DM15" s="9">
        <v>0.313</v>
      </c>
      <c r="DN15" s="9">
        <v>0.313</v>
      </c>
      <c r="DO15" s="9">
        <v>0</v>
      </c>
      <c r="DP15" s="9">
        <v>0</v>
      </c>
      <c r="DQ15" s="9">
        <v>0</v>
      </c>
      <c r="DR15" s="9">
        <v>0</v>
      </c>
      <c r="DS15" s="9">
        <v>0.313</v>
      </c>
      <c r="DT15" s="9">
        <v>0.313</v>
      </c>
      <c r="DU15" s="9">
        <v>0</v>
      </c>
    </row>
    <row r="16" spans="1:125">
      <c r="A16" s="10">
        <v>43862</v>
      </c>
      <c r="B16" s="9">
        <v>0</v>
      </c>
      <c r="C16" s="9">
        <v>0.17199999999999999</v>
      </c>
      <c r="D16" s="9">
        <v>0</v>
      </c>
      <c r="E16" s="9">
        <v>0.17199999999999999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0.65100000000000002</v>
      </c>
      <c r="AT16" s="9">
        <v>0.16600000000000001</v>
      </c>
      <c r="AU16" s="9">
        <v>0.48499999999999999</v>
      </c>
      <c r="AV16" s="9">
        <v>0.48499999999999999</v>
      </c>
      <c r="AW16" s="9">
        <v>0</v>
      </c>
      <c r="AX16" s="9">
        <v>0.48499999999999999</v>
      </c>
      <c r="AY16" s="9">
        <v>0.33400000000000002</v>
      </c>
      <c r="AZ16" s="9">
        <v>0</v>
      </c>
      <c r="BA16" s="9">
        <v>0.33400000000000002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0.151</v>
      </c>
      <c r="BI16" s="9">
        <v>0</v>
      </c>
      <c r="BJ16" s="9">
        <v>0.151</v>
      </c>
      <c r="BK16" s="9">
        <v>0.16600000000000001</v>
      </c>
      <c r="BL16" s="9">
        <v>0.16600000000000001</v>
      </c>
      <c r="BM16" s="9">
        <v>0</v>
      </c>
      <c r="BN16" s="9">
        <v>0</v>
      </c>
      <c r="BO16" s="9">
        <v>0</v>
      </c>
      <c r="BP16" s="9">
        <v>0</v>
      </c>
      <c r="BQ16" s="9">
        <v>0.16600000000000001</v>
      </c>
      <c r="BR16" s="9">
        <v>0.16600000000000001</v>
      </c>
      <c r="BS16" s="9">
        <v>0</v>
      </c>
      <c r="BT16" s="9">
        <v>0.69399999999999995</v>
      </c>
      <c r="BU16" s="9">
        <v>0</v>
      </c>
      <c r="BV16" s="9">
        <v>0.69399999999999995</v>
      </c>
      <c r="BW16" s="9">
        <v>0.69399999999999995</v>
      </c>
      <c r="BX16" s="9">
        <v>0</v>
      </c>
      <c r="BY16" s="9">
        <v>0.69399999999999995</v>
      </c>
      <c r="BZ16" s="9">
        <v>0.16600000000000001</v>
      </c>
      <c r="CA16" s="9">
        <v>0</v>
      </c>
      <c r="CB16" s="9">
        <v>0.16600000000000001</v>
      </c>
      <c r="CC16" s="9">
        <v>0</v>
      </c>
      <c r="CD16" s="9">
        <v>0</v>
      </c>
      <c r="CE16" s="9">
        <v>0</v>
      </c>
      <c r="CF16" s="9">
        <v>0.377</v>
      </c>
      <c r="CG16" s="9">
        <v>0</v>
      </c>
      <c r="CH16" s="9">
        <v>0.377</v>
      </c>
      <c r="CI16" s="9">
        <v>0.151</v>
      </c>
      <c r="CJ16" s="9">
        <v>0</v>
      </c>
      <c r="CK16" s="9">
        <v>0.151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0.42399999999999999</v>
      </c>
      <c r="CV16" s="9">
        <v>0.42399999999999999</v>
      </c>
      <c r="CW16" s="9">
        <v>0</v>
      </c>
      <c r="CX16" s="9">
        <v>0.42399999999999999</v>
      </c>
      <c r="CY16" s="9">
        <v>0.42399999999999999</v>
      </c>
      <c r="CZ16" s="9">
        <v>0</v>
      </c>
      <c r="DA16" s="9">
        <v>0.42399999999999999</v>
      </c>
      <c r="DB16" s="9">
        <v>0.42399999999999999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</row>
    <row r="17" spans="1:125">
      <c r="A17" s="10">
        <v>44228</v>
      </c>
      <c r="B17" s="9">
        <v>0.33700000000000002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0.16600000000000001</v>
      </c>
      <c r="J17" s="9">
        <v>0</v>
      </c>
      <c r="K17" s="9">
        <v>0.16600000000000001</v>
      </c>
      <c r="L17" s="9">
        <v>0.16600000000000001</v>
      </c>
      <c r="M17" s="9">
        <v>0</v>
      </c>
      <c r="N17" s="9">
        <v>0.16600000000000001</v>
      </c>
      <c r="O17" s="9">
        <v>0</v>
      </c>
      <c r="P17" s="9">
        <v>0</v>
      </c>
      <c r="Q17" s="9">
        <v>0</v>
      </c>
      <c r="R17" s="9">
        <v>0.35399999999999998</v>
      </c>
      <c r="S17" s="9">
        <v>0</v>
      </c>
      <c r="T17" s="9">
        <v>0.35399999999999998</v>
      </c>
      <c r="U17" s="9">
        <v>0.35399999999999998</v>
      </c>
      <c r="V17" s="9">
        <v>0</v>
      </c>
      <c r="W17" s="9">
        <v>0.35399999999999998</v>
      </c>
      <c r="X17" s="9">
        <v>0</v>
      </c>
      <c r="Y17" s="9">
        <v>0</v>
      </c>
      <c r="Z17" s="9">
        <v>0</v>
      </c>
      <c r="AA17" s="9">
        <v>0.16900000000000001</v>
      </c>
      <c r="AB17" s="9">
        <v>0</v>
      </c>
      <c r="AC17" s="9">
        <v>0.16900000000000001</v>
      </c>
      <c r="AD17" s="9">
        <v>0</v>
      </c>
      <c r="AE17" s="9">
        <v>0</v>
      </c>
      <c r="AF17" s="9">
        <v>0</v>
      </c>
      <c r="AG17" s="9">
        <v>0.186</v>
      </c>
      <c r="AH17" s="9">
        <v>0</v>
      </c>
      <c r="AI17" s="9">
        <v>0.186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0.14699999999999999</v>
      </c>
      <c r="AT17" s="9">
        <v>0</v>
      </c>
      <c r="AU17" s="9">
        <v>0.14699999999999999</v>
      </c>
      <c r="AV17" s="9">
        <v>0.14699999999999999</v>
      </c>
      <c r="AW17" s="9">
        <v>0</v>
      </c>
      <c r="AX17" s="9">
        <v>0.14699999999999999</v>
      </c>
      <c r="AY17" s="9">
        <v>0.14699999999999999</v>
      </c>
      <c r="AZ17" s="9">
        <v>0</v>
      </c>
      <c r="BA17" s="9">
        <v>0.14699999999999999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1.2689999999999999</v>
      </c>
      <c r="BU17" s="9">
        <v>0.92</v>
      </c>
      <c r="BV17" s="9">
        <v>0.34899999999999998</v>
      </c>
      <c r="BW17" s="9">
        <v>1.2689999999999999</v>
      </c>
      <c r="BX17" s="9">
        <v>0.92</v>
      </c>
      <c r="BY17" s="9">
        <v>0.34899999999999998</v>
      </c>
      <c r="BZ17" s="9">
        <v>0.46500000000000002</v>
      </c>
      <c r="CA17" s="9">
        <v>0.46500000000000002</v>
      </c>
      <c r="CB17" s="9">
        <v>0</v>
      </c>
      <c r="CC17" s="9">
        <v>0.23599999999999999</v>
      </c>
      <c r="CD17" s="9">
        <v>0.23599999999999999</v>
      </c>
      <c r="CE17" s="9">
        <v>0</v>
      </c>
      <c r="CF17" s="9">
        <v>0</v>
      </c>
      <c r="CG17" s="9">
        <v>0</v>
      </c>
      <c r="CH17" s="9">
        <v>0</v>
      </c>
      <c r="CI17" s="9">
        <v>0.34899999999999998</v>
      </c>
      <c r="CJ17" s="9">
        <v>0</v>
      </c>
      <c r="CK17" s="9">
        <v>0.34899999999999998</v>
      </c>
      <c r="CL17" s="9">
        <v>0.219</v>
      </c>
      <c r="CM17" s="9">
        <v>0.219</v>
      </c>
      <c r="CN17" s="9">
        <v>0</v>
      </c>
      <c r="CO17" s="9">
        <v>0.219</v>
      </c>
      <c r="CP17" s="9">
        <v>0.219</v>
      </c>
      <c r="CQ17" s="9">
        <v>0</v>
      </c>
      <c r="CR17" s="9">
        <v>0</v>
      </c>
      <c r="CS17" s="9">
        <v>0</v>
      </c>
      <c r="CT17" s="9">
        <v>0</v>
      </c>
      <c r="CU17" s="9">
        <v>0.999</v>
      </c>
      <c r="CV17" s="9">
        <v>0.75</v>
      </c>
      <c r="CW17" s="9">
        <v>0.248</v>
      </c>
      <c r="CX17" s="9">
        <v>0.999</v>
      </c>
      <c r="CY17" s="9">
        <v>0.75</v>
      </c>
      <c r="CZ17" s="9">
        <v>0.248</v>
      </c>
      <c r="DA17" s="9">
        <v>0.248</v>
      </c>
      <c r="DB17" s="9">
        <v>0</v>
      </c>
      <c r="DC17" s="9">
        <v>0.248</v>
      </c>
      <c r="DD17" s="9">
        <v>0.20799999999999999</v>
      </c>
      <c r="DE17" s="9">
        <v>0.20799999999999999</v>
      </c>
      <c r="DF17" s="9">
        <v>0</v>
      </c>
      <c r="DG17" s="9">
        <v>0.36299999999999999</v>
      </c>
      <c r="DH17" s="9">
        <v>0.36299999999999999</v>
      </c>
      <c r="DI17" s="9">
        <v>0</v>
      </c>
      <c r="DJ17" s="9">
        <v>0.18</v>
      </c>
      <c r="DK17" s="9">
        <v>0.18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87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4872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4873</v>
      </c>
    </row>
    <row r="6" spans="1:13" ht="15.75" customHeight="1">
      <c r="B6" s="86" t="s">
        <v>4874</v>
      </c>
      <c r="C6" s="86"/>
      <c r="D6" s="86"/>
      <c r="E6" s="86"/>
      <c r="F6" s="86"/>
      <c r="G6" s="86"/>
      <c r="H6" s="86"/>
      <c r="I6" s="86"/>
      <c r="J6" s="86"/>
      <c r="K6" s="86"/>
      <c r="L6" s="86"/>
    </row>
    <row r="8" spans="1:13" ht="15">
      <c r="D8" s="16" t="s">
        <v>4876</v>
      </c>
    </row>
    <row r="9" spans="1:13" s="17" customFormat="1"/>
    <row r="10" spans="1:13" ht="22.5" customHeight="1">
      <c r="A10" s="18" t="s">
        <v>4877</v>
      </c>
      <c r="B10" s="18"/>
      <c r="C10" s="18"/>
      <c r="D10" s="18" t="s">
        <v>31</v>
      </c>
      <c r="E10" s="18" t="s">
        <v>38</v>
      </c>
      <c r="F10" s="18" t="s">
        <v>35</v>
      </c>
      <c r="G10" s="18" t="s">
        <v>36</v>
      </c>
      <c r="H10" s="18" t="s">
        <v>4878</v>
      </c>
      <c r="I10" s="18" t="s">
        <v>30</v>
      </c>
      <c r="J10" s="18" t="s">
        <v>32</v>
      </c>
      <c r="K10" s="18" t="s">
        <v>4879</v>
      </c>
      <c r="L10" s="18" t="s">
        <v>34</v>
      </c>
    </row>
    <row r="12" spans="1:13">
      <c r="A12" s="11" t="s">
        <v>0</v>
      </c>
      <c r="D12" s="11" t="s">
        <v>40</v>
      </c>
      <c r="E12" s="19" t="s">
        <v>42</v>
      </c>
      <c r="F12" s="10">
        <v>42036</v>
      </c>
      <c r="G12" s="10">
        <v>44228</v>
      </c>
      <c r="H12" s="11">
        <v>7</v>
      </c>
      <c r="I12" s="20" t="s">
        <v>39</v>
      </c>
      <c r="J12" s="11" t="s">
        <v>41</v>
      </c>
      <c r="K12" s="11" t="s">
        <v>4881</v>
      </c>
      <c r="L12" s="11">
        <v>2</v>
      </c>
    </row>
    <row r="13" spans="1:13">
      <c r="A13" s="11" t="s">
        <v>1</v>
      </c>
      <c r="D13" s="11" t="s">
        <v>40</v>
      </c>
      <c r="E13" s="19" t="s">
        <v>43</v>
      </c>
      <c r="F13" s="10">
        <v>42036</v>
      </c>
      <c r="G13" s="10">
        <v>44228</v>
      </c>
      <c r="H13" s="11">
        <v>7</v>
      </c>
      <c r="I13" s="20" t="s">
        <v>39</v>
      </c>
      <c r="J13" s="11" t="s">
        <v>41</v>
      </c>
      <c r="K13" s="11" t="s">
        <v>4881</v>
      </c>
      <c r="L13" s="11">
        <v>2</v>
      </c>
    </row>
    <row r="14" spans="1:13">
      <c r="A14" s="11" t="s">
        <v>2</v>
      </c>
      <c r="D14" s="11" t="s">
        <v>40</v>
      </c>
      <c r="E14" s="19" t="s">
        <v>44</v>
      </c>
      <c r="F14" s="10">
        <v>42036</v>
      </c>
      <c r="G14" s="10">
        <v>44228</v>
      </c>
      <c r="H14" s="11">
        <v>7</v>
      </c>
      <c r="I14" s="20" t="s">
        <v>39</v>
      </c>
      <c r="J14" s="11" t="s">
        <v>41</v>
      </c>
      <c r="K14" s="11" t="s">
        <v>4881</v>
      </c>
      <c r="L14" s="11">
        <v>2</v>
      </c>
    </row>
    <row r="15" spans="1:13">
      <c r="A15" s="11" t="s">
        <v>4954</v>
      </c>
      <c r="D15" s="11" t="s">
        <v>40</v>
      </c>
      <c r="E15" s="19" t="s">
        <v>45</v>
      </c>
      <c r="F15" s="10">
        <v>42036</v>
      </c>
      <c r="G15" s="10">
        <v>44228</v>
      </c>
      <c r="H15" s="11">
        <v>7</v>
      </c>
      <c r="I15" s="20" t="s">
        <v>39</v>
      </c>
      <c r="J15" s="11" t="s">
        <v>41</v>
      </c>
      <c r="K15" s="11" t="s">
        <v>4881</v>
      </c>
      <c r="L15" s="11">
        <v>2</v>
      </c>
    </row>
    <row r="16" spans="1:13">
      <c r="A16" s="11" t="s">
        <v>4955</v>
      </c>
      <c r="D16" s="11" t="s">
        <v>40</v>
      </c>
      <c r="E16" s="19" t="s">
        <v>46</v>
      </c>
      <c r="F16" s="10">
        <v>42036</v>
      </c>
      <c r="G16" s="10">
        <v>44228</v>
      </c>
      <c r="H16" s="11">
        <v>7</v>
      </c>
      <c r="I16" s="20" t="s">
        <v>39</v>
      </c>
      <c r="J16" s="11" t="s">
        <v>41</v>
      </c>
      <c r="K16" s="11" t="s">
        <v>4881</v>
      </c>
      <c r="L16" s="11">
        <v>2</v>
      </c>
    </row>
    <row r="17" spans="1:12">
      <c r="A17" s="11" t="s">
        <v>4956</v>
      </c>
      <c r="D17" s="11" t="s">
        <v>40</v>
      </c>
      <c r="E17" s="19" t="s">
        <v>47</v>
      </c>
      <c r="F17" s="10">
        <v>42036</v>
      </c>
      <c r="G17" s="10">
        <v>44228</v>
      </c>
      <c r="H17" s="11">
        <v>7</v>
      </c>
      <c r="I17" s="20" t="s">
        <v>39</v>
      </c>
      <c r="J17" s="11" t="s">
        <v>41</v>
      </c>
      <c r="K17" s="11" t="s">
        <v>4881</v>
      </c>
      <c r="L17" s="11">
        <v>2</v>
      </c>
    </row>
    <row r="18" spans="1:12">
      <c r="A18" s="11" t="s">
        <v>4957</v>
      </c>
      <c r="D18" s="11" t="s">
        <v>40</v>
      </c>
      <c r="E18" s="19" t="s">
        <v>48</v>
      </c>
      <c r="F18" s="10">
        <v>42036</v>
      </c>
      <c r="G18" s="10">
        <v>44228</v>
      </c>
      <c r="H18" s="11">
        <v>7</v>
      </c>
      <c r="I18" s="20" t="s">
        <v>39</v>
      </c>
      <c r="J18" s="11" t="s">
        <v>41</v>
      </c>
      <c r="K18" s="11" t="s">
        <v>4881</v>
      </c>
      <c r="L18" s="11">
        <v>2</v>
      </c>
    </row>
    <row r="19" spans="1:12">
      <c r="A19" s="11" t="s">
        <v>4958</v>
      </c>
      <c r="D19" s="11" t="s">
        <v>40</v>
      </c>
      <c r="E19" s="19" t="s">
        <v>49</v>
      </c>
      <c r="F19" s="10">
        <v>42036</v>
      </c>
      <c r="G19" s="10">
        <v>44228</v>
      </c>
      <c r="H19" s="11">
        <v>7</v>
      </c>
      <c r="I19" s="20" t="s">
        <v>39</v>
      </c>
      <c r="J19" s="11" t="s">
        <v>41</v>
      </c>
      <c r="K19" s="11" t="s">
        <v>4881</v>
      </c>
      <c r="L19" s="11">
        <v>2</v>
      </c>
    </row>
    <row r="20" spans="1:12">
      <c r="A20" s="11" t="s">
        <v>4959</v>
      </c>
      <c r="D20" s="11" t="s">
        <v>40</v>
      </c>
      <c r="E20" s="19" t="s">
        <v>50</v>
      </c>
      <c r="F20" s="10">
        <v>42036</v>
      </c>
      <c r="G20" s="10">
        <v>44228</v>
      </c>
      <c r="H20" s="11">
        <v>7</v>
      </c>
      <c r="I20" s="20" t="s">
        <v>39</v>
      </c>
      <c r="J20" s="11" t="s">
        <v>41</v>
      </c>
      <c r="K20" s="11" t="s">
        <v>4881</v>
      </c>
      <c r="L20" s="11">
        <v>2</v>
      </c>
    </row>
    <row r="21" spans="1:12">
      <c r="A21" s="11" t="s">
        <v>5926</v>
      </c>
      <c r="D21" s="11" t="s">
        <v>40</v>
      </c>
      <c r="E21" s="19" t="s">
        <v>51</v>
      </c>
      <c r="F21" s="10">
        <v>42036</v>
      </c>
      <c r="G21" s="10">
        <v>44228</v>
      </c>
      <c r="H21" s="11">
        <v>7</v>
      </c>
      <c r="I21" s="20" t="s">
        <v>39</v>
      </c>
      <c r="J21" s="11" t="s">
        <v>41</v>
      </c>
      <c r="K21" s="11" t="s">
        <v>4881</v>
      </c>
      <c r="L21" s="11">
        <v>2</v>
      </c>
    </row>
    <row r="22" spans="1:12">
      <c r="A22" s="11" t="s">
        <v>5927</v>
      </c>
      <c r="D22" s="11" t="s">
        <v>40</v>
      </c>
      <c r="E22" s="19" t="s">
        <v>52</v>
      </c>
      <c r="F22" s="10">
        <v>42036</v>
      </c>
      <c r="G22" s="10">
        <v>44228</v>
      </c>
      <c r="H22" s="11">
        <v>7</v>
      </c>
      <c r="I22" s="20" t="s">
        <v>39</v>
      </c>
      <c r="J22" s="11" t="s">
        <v>41</v>
      </c>
      <c r="K22" s="11" t="s">
        <v>4881</v>
      </c>
      <c r="L22" s="11">
        <v>2</v>
      </c>
    </row>
    <row r="23" spans="1:12">
      <c r="A23" s="11" t="s">
        <v>5928</v>
      </c>
      <c r="D23" s="11" t="s">
        <v>40</v>
      </c>
      <c r="E23" s="19" t="s">
        <v>53</v>
      </c>
      <c r="F23" s="10">
        <v>42036</v>
      </c>
      <c r="G23" s="10">
        <v>44228</v>
      </c>
      <c r="H23" s="11">
        <v>7</v>
      </c>
      <c r="I23" s="20" t="s">
        <v>39</v>
      </c>
      <c r="J23" s="11" t="s">
        <v>41</v>
      </c>
      <c r="K23" s="11" t="s">
        <v>4881</v>
      </c>
      <c r="L23" s="11">
        <v>2</v>
      </c>
    </row>
    <row r="24" spans="1:12">
      <c r="A24" s="11" t="s">
        <v>6412</v>
      </c>
      <c r="D24" s="11" t="s">
        <v>40</v>
      </c>
      <c r="E24" s="19" t="s">
        <v>54</v>
      </c>
      <c r="F24" s="10">
        <v>42036</v>
      </c>
      <c r="G24" s="10">
        <v>44228</v>
      </c>
      <c r="H24" s="11">
        <v>7</v>
      </c>
      <c r="I24" s="20" t="s">
        <v>39</v>
      </c>
      <c r="J24" s="11" t="s">
        <v>41</v>
      </c>
      <c r="K24" s="11" t="s">
        <v>4881</v>
      </c>
      <c r="L24" s="11">
        <v>2</v>
      </c>
    </row>
    <row r="25" spans="1:12">
      <c r="A25" s="11" t="s">
        <v>6413</v>
      </c>
      <c r="D25" s="11" t="s">
        <v>40</v>
      </c>
      <c r="E25" s="19" t="s">
        <v>55</v>
      </c>
      <c r="F25" s="10">
        <v>42036</v>
      </c>
      <c r="G25" s="10">
        <v>44228</v>
      </c>
      <c r="H25" s="11">
        <v>7</v>
      </c>
      <c r="I25" s="20" t="s">
        <v>39</v>
      </c>
      <c r="J25" s="11" t="s">
        <v>41</v>
      </c>
      <c r="K25" s="11" t="s">
        <v>4881</v>
      </c>
      <c r="L25" s="11">
        <v>2</v>
      </c>
    </row>
    <row r="26" spans="1:12">
      <c r="A26" s="11" t="s">
        <v>6414</v>
      </c>
      <c r="D26" s="11" t="s">
        <v>40</v>
      </c>
      <c r="E26" s="19" t="s">
        <v>56</v>
      </c>
      <c r="F26" s="10">
        <v>42036</v>
      </c>
      <c r="G26" s="10">
        <v>44228</v>
      </c>
      <c r="H26" s="11">
        <v>7</v>
      </c>
      <c r="I26" s="20" t="s">
        <v>39</v>
      </c>
      <c r="J26" s="11" t="s">
        <v>41</v>
      </c>
      <c r="K26" s="11" t="s">
        <v>4881</v>
      </c>
      <c r="L26" s="11">
        <v>2</v>
      </c>
    </row>
    <row r="27" spans="1:12">
      <c r="A27" s="11" t="s">
        <v>6898</v>
      </c>
      <c r="D27" s="11" t="s">
        <v>40</v>
      </c>
      <c r="E27" s="19" t="s">
        <v>57</v>
      </c>
      <c r="F27" s="10">
        <v>42036</v>
      </c>
      <c r="G27" s="10">
        <v>44228</v>
      </c>
      <c r="H27" s="11">
        <v>7</v>
      </c>
      <c r="I27" s="20" t="s">
        <v>39</v>
      </c>
      <c r="J27" s="11" t="s">
        <v>41</v>
      </c>
      <c r="K27" s="11" t="s">
        <v>4881</v>
      </c>
      <c r="L27" s="11">
        <v>2</v>
      </c>
    </row>
    <row r="28" spans="1:12">
      <c r="A28" s="11" t="s">
        <v>6899</v>
      </c>
      <c r="D28" s="11" t="s">
        <v>40</v>
      </c>
      <c r="E28" s="19" t="s">
        <v>58</v>
      </c>
      <c r="F28" s="10">
        <v>42036</v>
      </c>
      <c r="G28" s="10">
        <v>44228</v>
      </c>
      <c r="H28" s="11">
        <v>7</v>
      </c>
      <c r="I28" s="20" t="s">
        <v>39</v>
      </c>
      <c r="J28" s="11" t="s">
        <v>41</v>
      </c>
      <c r="K28" s="11" t="s">
        <v>4881</v>
      </c>
      <c r="L28" s="11">
        <v>2</v>
      </c>
    </row>
    <row r="29" spans="1:12">
      <c r="A29" s="11" t="s">
        <v>6900</v>
      </c>
      <c r="D29" s="11" t="s">
        <v>40</v>
      </c>
      <c r="E29" s="19" t="s">
        <v>59</v>
      </c>
      <c r="F29" s="10">
        <v>42036</v>
      </c>
      <c r="G29" s="10">
        <v>44228</v>
      </c>
      <c r="H29" s="11">
        <v>7</v>
      </c>
      <c r="I29" s="20" t="s">
        <v>39</v>
      </c>
      <c r="J29" s="11" t="s">
        <v>41</v>
      </c>
      <c r="K29" s="11" t="s">
        <v>4881</v>
      </c>
      <c r="L29" s="11">
        <v>2</v>
      </c>
    </row>
    <row r="30" spans="1:12">
      <c r="A30" s="11" t="s">
        <v>7384</v>
      </c>
      <c r="D30" s="11" t="s">
        <v>40</v>
      </c>
      <c r="E30" s="19" t="s">
        <v>60</v>
      </c>
      <c r="F30" s="10">
        <v>42036</v>
      </c>
      <c r="G30" s="10">
        <v>44228</v>
      </c>
      <c r="H30" s="11">
        <v>7</v>
      </c>
      <c r="I30" s="20" t="s">
        <v>39</v>
      </c>
      <c r="J30" s="11" t="s">
        <v>41</v>
      </c>
      <c r="K30" s="11" t="s">
        <v>4881</v>
      </c>
      <c r="L30" s="11">
        <v>2</v>
      </c>
    </row>
    <row r="31" spans="1:12">
      <c r="A31" s="11" t="s">
        <v>7385</v>
      </c>
      <c r="D31" s="11" t="s">
        <v>40</v>
      </c>
      <c r="E31" s="19" t="s">
        <v>61</v>
      </c>
      <c r="F31" s="10">
        <v>42036</v>
      </c>
      <c r="G31" s="10">
        <v>44228</v>
      </c>
      <c r="H31" s="11">
        <v>7</v>
      </c>
      <c r="I31" s="20" t="s">
        <v>39</v>
      </c>
      <c r="J31" s="11" t="s">
        <v>41</v>
      </c>
      <c r="K31" s="11" t="s">
        <v>4881</v>
      </c>
      <c r="L31" s="11">
        <v>2</v>
      </c>
    </row>
    <row r="32" spans="1:12">
      <c r="A32" s="11" t="s">
        <v>7386</v>
      </c>
      <c r="D32" s="11" t="s">
        <v>40</v>
      </c>
      <c r="E32" s="19" t="s">
        <v>62</v>
      </c>
      <c r="F32" s="10">
        <v>42036</v>
      </c>
      <c r="G32" s="10">
        <v>44228</v>
      </c>
      <c r="H32" s="11">
        <v>7</v>
      </c>
      <c r="I32" s="20" t="s">
        <v>39</v>
      </c>
      <c r="J32" s="11" t="s">
        <v>41</v>
      </c>
      <c r="K32" s="11" t="s">
        <v>4881</v>
      </c>
      <c r="L32" s="11">
        <v>2</v>
      </c>
    </row>
    <row r="33" spans="1:12">
      <c r="A33" s="11" t="s">
        <v>7387</v>
      </c>
      <c r="D33" s="11" t="s">
        <v>40</v>
      </c>
      <c r="E33" s="19" t="s">
        <v>63</v>
      </c>
      <c r="F33" s="10">
        <v>42036</v>
      </c>
      <c r="G33" s="10">
        <v>44228</v>
      </c>
      <c r="H33" s="11">
        <v>7</v>
      </c>
      <c r="I33" s="20" t="s">
        <v>39</v>
      </c>
      <c r="J33" s="11" t="s">
        <v>41</v>
      </c>
      <c r="K33" s="11" t="s">
        <v>4881</v>
      </c>
      <c r="L33" s="11">
        <v>2</v>
      </c>
    </row>
    <row r="34" spans="1:12">
      <c r="A34" s="11" t="s">
        <v>7388</v>
      </c>
      <c r="D34" s="11" t="s">
        <v>40</v>
      </c>
      <c r="E34" s="19" t="s">
        <v>64</v>
      </c>
      <c r="F34" s="10">
        <v>42036</v>
      </c>
      <c r="G34" s="10">
        <v>44228</v>
      </c>
      <c r="H34" s="11">
        <v>7</v>
      </c>
      <c r="I34" s="20" t="s">
        <v>39</v>
      </c>
      <c r="J34" s="11" t="s">
        <v>41</v>
      </c>
      <c r="K34" s="11" t="s">
        <v>4881</v>
      </c>
      <c r="L34" s="11">
        <v>2</v>
      </c>
    </row>
    <row r="35" spans="1:12">
      <c r="A35" s="11" t="s">
        <v>7389</v>
      </c>
      <c r="D35" s="11" t="s">
        <v>40</v>
      </c>
      <c r="E35" s="19" t="s">
        <v>65</v>
      </c>
      <c r="F35" s="10">
        <v>42036</v>
      </c>
      <c r="G35" s="10">
        <v>44228</v>
      </c>
      <c r="H35" s="11">
        <v>7</v>
      </c>
      <c r="I35" s="20" t="s">
        <v>39</v>
      </c>
      <c r="J35" s="11" t="s">
        <v>41</v>
      </c>
      <c r="K35" s="11" t="s">
        <v>4881</v>
      </c>
      <c r="L35" s="11">
        <v>2</v>
      </c>
    </row>
    <row r="36" spans="1:12">
      <c r="A36" s="11" t="s">
        <v>8356</v>
      </c>
      <c r="D36" s="11" t="s">
        <v>40</v>
      </c>
      <c r="E36" s="19" t="s">
        <v>66</v>
      </c>
      <c r="F36" s="10">
        <v>42036</v>
      </c>
      <c r="G36" s="10">
        <v>44228</v>
      </c>
      <c r="H36" s="11">
        <v>7</v>
      </c>
      <c r="I36" s="20" t="s">
        <v>39</v>
      </c>
      <c r="J36" s="11" t="s">
        <v>41</v>
      </c>
      <c r="K36" s="11" t="s">
        <v>4881</v>
      </c>
      <c r="L36" s="11">
        <v>2</v>
      </c>
    </row>
    <row r="37" spans="1:12">
      <c r="A37" s="11" t="s">
        <v>8357</v>
      </c>
      <c r="D37" s="11" t="s">
        <v>40</v>
      </c>
      <c r="E37" s="19" t="s">
        <v>67</v>
      </c>
      <c r="F37" s="10">
        <v>42036</v>
      </c>
      <c r="G37" s="10">
        <v>44228</v>
      </c>
      <c r="H37" s="11">
        <v>7</v>
      </c>
      <c r="I37" s="20" t="s">
        <v>39</v>
      </c>
      <c r="J37" s="11" t="s">
        <v>41</v>
      </c>
      <c r="K37" s="11" t="s">
        <v>4881</v>
      </c>
      <c r="L37" s="11">
        <v>2</v>
      </c>
    </row>
    <row r="38" spans="1:12">
      <c r="A38" s="11" t="s">
        <v>8358</v>
      </c>
      <c r="D38" s="11" t="s">
        <v>40</v>
      </c>
      <c r="E38" s="19" t="s">
        <v>68</v>
      </c>
      <c r="F38" s="10">
        <v>42036</v>
      </c>
      <c r="G38" s="10">
        <v>44228</v>
      </c>
      <c r="H38" s="11">
        <v>7</v>
      </c>
      <c r="I38" s="20" t="s">
        <v>39</v>
      </c>
      <c r="J38" s="11" t="s">
        <v>41</v>
      </c>
      <c r="K38" s="11" t="s">
        <v>4881</v>
      </c>
      <c r="L38" s="11">
        <v>2</v>
      </c>
    </row>
    <row r="39" spans="1:12">
      <c r="A39" s="11" t="s">
        <v>3</v>
      </c>
      <c r="D39" s="11" t="s">
        <v>40</v>
      </c>
      <c r="E39" s="19" t="s">
        <v>69</v>
      </c>
      <c r="F39" s="10">
        <v>42036</v>
      </c>
      <c r="G39" s="10">
        <v>44228</v>
      </c>
      <c r="H39" s="11">
        <v>7</v>
      </c>
      <c r="I39" s="20" t="s">
        <v>39</v>
      </c>
      <c r="J39" s="11" t="s">
        <v>41</v>
      </c>
      <c r="K39" s="11" t="s">
        <v>4881</v>
      </c>
      <c r="L39" s="11">
        <v>2</v>
      </c>
    </row>
    <row r="40" spans="1:12">
      <c r="A40" s="11" t="s">
        <v>4</v>
      </c>
      <c r="D40" s="11" t="s">
        <v>40</v>
      </c>
      <c r="E40" s="19" t="s">
        <v>70</v>
      </c>
      <c r="F40" s="10">
        <v>42036</v>
      </c>
      <c r="G40" s="10">
        <v>44228</v>
      </c>
      <c r="H40" s="11">
        <v>7</v>
      </c>
      <c r="I40" s="20" t="s">
        <v>39</v>
      </c>
      <c r="J40" s="11" t="s">
        <v>41</v>
      </c>
      <c r="K40" s="11" t="s">
        <v>4881</v>
      </c>
      <c r="L40" s="11">
        <v>2</v>
      </c>
    </row>
    <row r="41" spans="1:12">
      <c r="A41" s="11" t="s">
        <v>5</v>
      </c>
      <c r="D41" s="11" t="s">
        <v>40</v>
      </c>
      <c r="E41" s="19" t="s">
        <v>71</v>
      </c>
      <c r="F41" s="10">
        <v>42036</v>
      </c>
      <c r="G41" s="10">
        <v>44228</v>
      </c>
      <c r="H41" s="11">
        <v>7</v>
      </c>
      <c r="I41" s="20" t="s">
        <v>39</v>
      </c>
      <c r="J41" s="11" t="s">
        <v>41</v>
      </c>
      <c r="K41" s="11" t="s">
        <v>4881</v>
      </c>
      <c r="L41" s="11">
        <v>2</v>
      </c>
    </row>
    <row r="42" spans="1:12">
      <c r="A42" s="11" t="s">
        <v>4960</v>
      </c>
      <c r="D42" s="11" t="s">
        <v>40</v>
      </c>
      <c r="E42" s="19" t="s">
        <v>72</v>
      </c>
      <c r="F42" s="10">
        <v>42036</v>
      </c>
      <c r="G42" s="10">
        <v>44228</v>
      </c>
      <c r="H42" s="11">
        <v>7</v>
      </c>
      <c r="I42" s="20" t="s">
        <v>39</v>
      </c>
      <c r="J42" s="11" t="s">
        <v>41</v>
      </c>
      <c r="K42" s="11" t="s">
        <v>4881</v>
      </c>
      <c r="L42" s="11">
        <v>2</v>
      </c>
    </row>
    <row r="43" spans="1:12">
      <c r="A43" s="11" t="s">
        <v>4961</v>
      </c>
      <c r="D43" s="11" t="s">
        <v>40</v>
      </c>
      <c r="E43" s="19" t="s">
        <v>73</v>
      </c>
      <c r="F43" s="10">
        <v>42036</v>
      </c>
      <c r="G43" s="10">
        <v>44228</v>
      </c>
      <c r="H43" s="11">
        <v>7</v>
      </c>
      <c r="I43" s="20" t="s">
        <v>39</v>
      </c>
      <c r="J43" s="11" t="s">
        <v>41</v>
      </c>
      <c r="K43" s="11" t="s">
        <v>4881</v>
      </c>
      <c r="L43" s="11">
        <v>2</v>
      </c>
    </row>
    <row r="44" spans="1:12">
      <c r="A44" s="11" t="s">
        <v>4962</v>
      </c>
      <c r="D44" s="11" t="s">
        <v>40</v>
      </c>
      <c r="E44" s="19" t="s">
        <v>74</v>
      </c>
      <c r="F44" s="10">
        <v>42036</v>
      </c>
      <c r="G44" s="10">
        <v>44228</v>
      </c>
      <c r="H44" s="11">
        <v>7</v>
      </c>
      <c r="I44" s="20" t="s">
        <v>39</v>
      </c>
      <c r="J44" s="11" t="s">
        <v>41</v>
      </c>
      <c r="K44" s="11" t="s">
        <v>4881</v>
      </c>
      <c r="L44" s="11">
        <v>2</v>
      </c>
    </row>
    <row r="45" spans="1:12">
      <c r="A45" s="11" t="s">
        <v>4963</v>
      </c>
      <c r="D45" s="11" t="s">
        <v>40</v>
      </c>
      <c r="E45" s="19" t="s">
        <v>75</v>
      </c>
      <c r="F45" s="10">
        <v>42036</v>
      </c>
      <c r="G45" s="10">
        <v>44228</v>
      </c>
      <c r="H45" s="11">
        <v>7</v>
      </c>
      <c r="I45" s="20" t="s">
        <v>39</v>
      </c>
      <c r="J45" s="11" t="s">
        <v>41</v>
      </c>
      <c r="K45" s="11" t="s">
        <v>4881</v>
      </c>
      <c r="L45" s="11">
        <v>2</v>
      </c>
    </row>
    <row r="46" spans="1:12">
      <c r="A46" s="11" t="s">
        <v>4964</v>
      </c>
      <c r="D46" s="11" t="s">
        <v>40</v>
      </c>
      <c r="E46" s="19" t="s">
        <v>76</v>
      </c>
      <c r="F46" s="10">
        <v>42036</v>
      </c>
      <c r="G46" s="10">
        <v>44228</v>
      </c>
      <c r="H46" s="11">
        <v>7</v>
      </c>
      <c r="I46" s="20" t="s">
        <v>39</v>
      </c>
      <c r="J46" s="11" t="s">
        <v>41</v>
      </c>
      <c r="K46" s="11" t="s">
        <v>4881</v>
      </c>
      <c r="L46" s="11">
        <v>2</v>
      </c>
    </row>
    <row r="47" spans="1:12">
      <c r="A47" s="11" t="s">
        <v>4965</v>
      </c>
      <c r="D47" s="11" t="s">
        <v>40</v>
      </c>
      <c r="E47" s="19" t="s">
        <v>77</v>
      </c>
      <c r="F47" s="10">
        <v>42036</v>
      </c>
      <c r="G47" s="10">
        <v>44228</v>
      </c>
      <c r="H47" s="11">
        <v>7</v>
      </c>
      <c r="I47" s="20" t="s">
        <v>39</v>
      </c>
      <c r="J47" s="11" t="s">
        <v>41</v>
      </c>
      <c r="K47" s="11" t="s">
        <v>4881</v>
      </c>
      <c r="L47" s="11">
        <v>2</v>
      </c>
    </row>
    <row r="48" spans="1:12">
      <c r="A48" s="11" t="s">
        <v>5929</v>
      </c>
      <c r="D48" s="11" t="s">
        <v>40</v>
      </c>
      <c r="E48" s="19" t="s">
        <v>78</v>
      </c>
      <c r="F48" s="10">
        <v>42036</v>
      </c>
      <c r="G48" s="10">
        <v>44228</v>
      </c>
      <c r="H48" s="11">
        <v>7</v>
      </c>
      <c r="I48" s="20" t="s">
        <v>39</v>
      </c>
      <c r="J48" s="11" t="s">
        <v>41</v>
      </c>
      <c r="K48" s="11" t="s">
        <v>4881</v>
      </c>
      <c r="L48" s="11">
        <v>2</v>
      </c>
    </row>
    <row r="49" spans="1:12">
      <c r="A49" s="11" t="s">
        <v>5930</v>
      </c>
      <c r="D49" s="11" t="s">
        <v>40</v>
      </c>
      <c r="E49" s="19" t="s">
        <v>79</v>
      </c>
      <c r="F49" s="10">
        <v>42036</v>
      </c>
      <c r="G49" s="10">
        <v>44228</v>
      </c>
      <c r="H49" s="11">
        <v>7</v>
      </c>
      <c r="I49" s="20" t="s">
        <v>39</v>
      </c>
      <c r="J49" s="11" t="s">
        <v>41</v>
      </c>
      <c r="K49" s="11" t="s">
        <v>4881</v>
      </c>
      <c r="L49" s="11">
        <v>2</v>
      </c>
    </row>
    <row r="50" spans="1:12">
      <c r="A50" s="11" t="s">
        <v>5931</v>
      </c>
      <c r="D50" s="11" t="s">
        <v>40</v>
      </c>
      <c r="E50" s="19" t="s">
        <v>80</v>
      </c>
      <c r="F50" s="10">
        <v>42036</v>
      </c>
      <c r="G50" s="10">
        <v>44228</v>
      </c>
      <c r="H50" s="11">
        <v>7</v>
      </c>
      <c r="I50" s="20" t="s">
        <v>39</v>
      </c>
      <c r="J50" s="11" t="s">
        <v>41</v>
      </c>
      <c r="K50" s="11" t="s">
        <v>4881</v>
      </c>
      <c r="L50" s="11">
        <v>2</v>
      </c>
    </row>
    <row r="51" spans="1:12">
      <c r="A51" s="11" t="s">
        <v>6415</v>
      </c>
      <c r="D51" s="11" t="s">
        <v>40</v>
      </c>
      <c r="E51" s="19" t="s">
        <v>81</v>
      </c>
      <c r="F51" s="10">
        <v>42036</v>
      </c>
      <c r="G51" s="10">
        <v>44228</v>
      </c>
      <c r="H51" s="11">
        <v>7</v>
      </c>
      <c r="I51" s="20" t="s">
        <v>39</v>
      </c>
      <c r="J51" s="11" t="s">
        <v>41</v>
      </c>
      <c r="K51" s="11" t="s">
        <v>4881</v>
      </c>
      <c r="L51" s="11">
        <v>2</v>
      </c>
    </row>
    <row r="52" spans="1:12">
      <c r="A52" s="11" t="s">
        <v>6416</v>
      </c>
      <c r="D52" s="11" t="s">
        <v>40</v>
      </c>
      <c r="E52" s="19" t="s">
        <v>82</v>
      </c>
      <c r="F52" s="10">
        <v>42036</v>
      </c>
      <c r="G52" s="10">
        <v>44228</v>
      </c>
      <c r="H52" s="11">
        <v>7</v>
      </c>
      <c r="I52" s="20" t="s">
        <v>39</v>
      </c>
      <c r="J52" s="11" t="s">
        <v>41</v>
      </c>
      <c r="K52" s="11" t="s">
        <v>4881</v>
      </c>
      <c r="L52" s="11">
        <v>2</v>
      </c>
    </row>
    <row r="53" spans="1:12">
      <c r="A53" s="11" t="s">
        <v>6417</v>
      </c>
      <c r="D53" s="11" t="s">
        <v>40</v>
      </c>
      <c r="E53" s="19" t="s">
        <v>83</v>
      </c>
      <c r="F53" s="10">
        <v>42036</v>
      </c>
      <c r="G53" s="10">
        <v>44228</v>
      </c>
      <c r="H53" s="11">
        <v>7</v>
      </c>
      <c r="I53" s="20" t="s">
        <v>39</v>
      </c>
      <c r="J53" s="11" t="s">
        <v>41</v>
      </c>
      <c r="K53" s="11" t="s">
        <v>4881</v>
      </c>
      <c r="L53" s="11">
        <v>2</v>
      </c>
    </row>
    <row r="54" spans="1:12">
      <c r="A54" s="11" t="s">
        <v>6901</v>
      </c>
      <c r="D54" s="11" t="s">
        <v>40</v>
      </c>
      <c r="E54" s="19" t="s">
        <v>84</v>
      </c>
      <c r="F54" s="10">
        <v>42036</v>
      </c>
      <c r="G54" s="10">
        <v>44228</v>
      </c>
      <c r="H54" s="11">
        <v>7</v>
      </c>
      <c r="I54" s="20" t="s">
        <v>39</v>
      </c>
      <c r="J54" s="11" t="s">
        <v>41</v>
      </c>
      <c r="K54" s="11" t="s">
        <v>4881</v>
      </c>
      <c r="L54" s="11">
        <v>2</v>
      </c>
    </row>
    <row r="55" spans="1:12">
      <c r="A55" s="11" t="s">
        <v>6902</v>
      </c>
      <c r="D55" s="11" t="s">
        <v>40</v>
      </c>
      <c r="E55" s="19" t="s">
        <v>85</v>
      </c>
      <c r="F55" s="10">
        <v>42036</v>
      </c>
      <c r="G55" s="10">
        <v>44228</v>
      </c>
      <c r="H55" s="11">
        <v>7</v>
      </c>
      <c r="I55" s="20" t="s">
        <v>39</v>
      </c>
      <c r="J55" s="11" t="s">
        <v>41</v>
      </c>
      <c r="K55" s="11" t="s">
        <v>4881</v>
      </c>
      <c r="L55" s="11">
        <v>2</v>
      </c>
    </row>
    <row r="56" spans="1:12">
      <c r="A56" s="11" t="s">
        <v>6903</v>
      </c>
      <c r="D56" s="11" t="s">
        <v>40</v>
      </c>
      <c r="E56" s="19" t="s">
        <v>86</v>
      </c>
      <c r="F56" s="10">
        <v>42036</v>
      </c>
      <c r="G56" s="10">
        <v>44228</v>
      </c>
      <c r="H56" s="11">
        <v>7</v>
      </c>
      <c r="I56" s="20" t="s">
        <v>39</v>
      </c>
      <c r="J56" s="11" t="s">
        <v>41</v>
      </c>
      <c r="K56" s="11" t="s">
        <v>4881</v>
      </c>
      <c r="L56" s="11">
        <v>2</v>
      </c>
    </row>
    <row r="57" spans="1:12">
      <c r="A57" s="11" t="s">
        <v>7390</v>
      </c>
      <c r="D57" s="11" t="s">
        <v>40</v>
      </c>
      <c r="E57" s="19" t="s">
        <v>87</v>
      </c>
      <c r="F57" s="10">
        <v>42036</v>
      </c>
      <c r="G57" s="10">
        <v>44228</v>
      </c>
      <c r="H57" s="11">
        <v>7</v>
      </c>
      <c r="I57" s="20" t="s">
        <v>39</v>
      </c>
      <c r="J57" s="11" t="s">
        <v>41</v>
      </c>
      <c r="K57" s="11" t="s">
        <v>4881</v>
      </c>
      <c r="L57" s="11">
        <v>2</v>
      </c>
    </row>
    <row r="58" spans="1:12">
      <c r="A58" s="11" t="s">
        <v>7391</v>
      </c>
      <c r="D58" s="11" t="s">
        <v>40</v>
      </c>
      <c r="E58" s="19" t="s">
        <v>88</v>
      </c>
      <c r="F58" s="10">
        <v>42036</v>
      </c>
      <c r="G58" s="10">
        <v>44228</v>
      </c>
      <c r="H58" s="11">
        <v>7</v>
      </c>
      <c r="I58" s="20" t="s">
        <v>39</v>
      </c>
      <c r="J58" s="11" t="s">
        <v>41</v>
      </c>
      <c r="K58" s="11" t="s">
        <v>4881</v>
      </c>
      <c r="L58" s="11">
        <v>2</v>
      </c>
    </row>
    <row r="59" spans="1:12">
      <c r="A59" s="11" t="s">
        <v>7392</v>
      </c>
      <c r="D59" s="11" t="s">
        <v>40</v>
      </c>
      <c r="E59" s="19" t="s">
        <v>89</v>
      </c>
      <c r="F59" s="10">
        <v>42036</v>
      </c>
      <c r="G59" s="10">
        <v>44228</v>
      </c>
      <c r="H59" s="11">
        <v>7</v>
      </c>
      <c r="I59" s="20" t="s">
        <v>39</v>
      </c>
      <c r="J59" s="11" t="s">
        <v>41</v>
      </c>
      <c r="K59" s="11" t="s">
        <v>4881</v>
      </c>
      <c r="L59" s="11">
        <v>2</v>
      </c>
    </row>
    <row r="60" spans="1:12">
      <c r="A60" s="11" t="s">
        <v>7393</v>
      </c>
      <c r="D60" s="11" t="s">
        <v>40</v>
      </c>
      <c r="E60" s="19" t="s">
        <v>90</v>
      </c>
      <c r="F60" s="10">
        <v>42036</v>
      </c>
      <c r="G60" s="10">
        <v>44228</v>
      </c>
      <c r="H60" s="11">
        <v>7</v>
      </c>
      <c r="I60" s="20" t="s">
        <v>39</v>
      </c>
      <c r="J60" s="11" t="s">
        <v>41</v>
      </c>
      <c r="K60" s="11" t="s">
        <v>4881</v>
      </c>
      <c r="L60" s="11">
        <v>2</v>
      </c>
    </row>
    <row r="61" spans="1:12">
      <c r="A61" s="11" t="s">
        <v>7394</v>
      </c>
      <c r="D61" s="11" t="s">
        <v>40</v>
      </c>
      <c r="E61" s="19" t="s">
        <v>91</v>
      </c>
      <c r="F61" s="10">
        <v>42036</v>
      </c>
      <c r="G61" s="10">
        <v>44228</v>
      </c>
      <c r="H61" s="11">
        <v>7</v>
      </c>
      <c r="I61" s="20" t="s">
        <v>39</v>
      </c>
      <c r="J61" s="11" t="s">
        <v>41</v>
      </c>
      <c r="K61" s="11" t="s">
        <v>4881</v>
      </c>
      <c r="L61" s="11">
        <v>2</v>
      </c>
    </row>
    <row r="62" spans="1:12">
      <c r="A62" s="11" t="s">
        <v>7395</v>
      </c>
      <c r="D62" s="11" t="s">
        <v>40</v>
      </c>
      <c r="E62" s="19" t="s">
        <v>92</v>
      </c>
      <c r="F62" s="10">
        <v>42036</v>
      </c>
      <c r="G62" s="10">
        <v>44228</v>
      </c>
      <c r="H62" s="11">
        <v>7</v>
      </c>
      <c r="I62" s="20" t="s">
        <v>39</v>
      </c>
      <c r="J62" s="11" t="s">
        <v>41</v>
      </c>
      <c r="K62" s="11" t="s">
        <v>4881</v>
      </c>
      <c r="L62" s="11">
        <v>2</v>
      </c>
    </row>
    <row r="63" spans="1:12">
      <c r="A63" s="11" t="s">
        <v>8359</v>
      </c>
      <c r="D63" s="11" t="s">
        <v>40</v>
      </c>
      <c r="E63" s="19" t="s">
        <v>93</v>
      </c>
      <c r="F63" s="10">
        <v>42036</v>
      </c>
      <c r="G63" s="10">
        <v>44228</v>
      </c>
      <c r="H63" s="11">
        <v>7</v>
      </c>
      <c r="I63" s="20" t="s">
        <v>39</v>
      </c>
      <c r="J63" s="11" t="s">
        <v>41</v>
      </c>
      <c r="K63" s="11" t="s">
        <v>4881</v>
      </c>
      <c r="L63" s="11">
        <v>2</v>
      </c>
    </row>
    <row r="64" spans="1:12">
      <c r="A64" s="11" t="s">
        <v>8360</v>
      </c>
      <c r="D64" s="11" t="s">
        <v>40</v>
      </c>
      <c r="E64" s="19" t="s">
        <v>94</v>
      </c>
      <c r="F64" s="10">
        <v>42036</v>
      </c>
      <c r="G64" s="10">
        <v>44228</v>
      </c>
      <c r="H64" s="11">
        <v>7</v>
      </c>
      <c r="I64" s="20" t="s">
        <v>39</v>
      </c>
      <c r="J64" s="11" t="s">
        <v>41</v>
      </c>
      <c r="K64" s="11" t="s">
        <v>4881</v>
      </c>
      <c r="L64" s="11">
        <v>2</v>
      </c>
    </row>
    <row r="65" spans="1:12">
      <c r="A65" s="11" t="s">
        <v>8361</v>
      </c>
      <c r="D65" s="11" t="s">
        <v>40</v>
      </c>
      <c r="E65" s="19" t="s">
        <v>95</v>
      </c>
      <c r="F65" s="10">
        <v>42036</v>
      </c>
      <c r="G65" s="10">
        <v>44228</v>
      </c>
      <c r="H65" s="11">
        <v>7</v>
      </c>
      <c r="I65" s="20" t="s">
        <v>39</v>
      </c>
      <c r="J65" s="11" t="s">
        <v>41</v>
      </c>
      <c r="K65" s="11" t="s">
        <v>4881</v>
      </c>
      <c r="L65" s="11">
        <v>2</v>
      </c>
    </row>
    <row r="66" spans="1:12">
      <c r="A66" s="11" t="s">
        <v>6</v>
      </c>
      <c r="D66" s="11" t="s">
        <v>40</v>
      </c>
      <c r="E66" s="19" t="s">
        <v>96</v>
      </c>
      <c r="F66" s="10">
        <v>42036</v>
      </c>
      <c r="G66" s="10">
        <v>44228</v>
      </c>
      <c r="H66" s="11">
        <v>7</v>
      </c>
      <c r="I66" s="20" t="s">
        <v>39</v>
      </c>
      <c r="J66" s="11" t="s">
        <v>41</v>
      </c>
      <c r="K66" s="11" t="s">
        <v>4881</v>
      </c>
      <c r="L66" s="11">
        <v>2</v>
      </c>
    </row>
    <row r="67" spans="1:12">
      <c r="A67" s="11" t="s">
        <v>7</v>
      </c>
      <c r="D67" s="11" t="s">
        <v>40</v>
      </c>
      <c r="E67" s="19" t="s">
        <v>97</v>
      </c>
      <c r="F67" s="10">
        <v>42036</v>
      </c>
      <c r="G67" s="10">
        <v>44228</v>
      </c>
      <c r="H67" s="11">
        <v>7</v>
      </c>
      <c r="I67" s="20" t="s">
        <v>39</v>
      </c>
      <c r="J67" s="11" t="s">
        <v>41</v>
      </c>
      <c r="K67" s="11" t="s">
        <v>4881</v>
      </c>
      <c r="L67" s="11">
        <v>2</v>
      </c>
    </row>
    <row r="68" spans="1:12">
      <c r="A68" s="11" t="s">
        <v>8</v>
      </c>
      <c r="D68" s="11" t="s">
        <v>40</v>
      </c>
      <c r="E68" s="19" t="s">
        <v>98</v>
      </c>
      <c r="F68" s="10">
        <v>42036</v>
      </c>
      <c r="G68" s="10">
        <v>44228</v>
      </c>
      <c r="H68" s="11">
        <v>7</v>
      </c>
      <c r="I68" s="20" t="s">
        <v>39</v>
      </c>
      <c r="J68" s="11" t="s">
        <v>41</v>
      </c>
      <c r="K68" s="11" t="s">
        <v>4881</v>
      </c>
      <c r="L68" s="11">
        <v>2</v>
      </c>
    </row>
    <row r="69" spans="1:12">
      <c r="A69" s="11" t="s">
        <v>4966</v>
      </c>
      <c r="D69" s="11" t="s">
        <v>40</v>
      </c>
      <c r="E69" s="19" t="s">
        <v>99</v>
      </c>
      <c r="F69" s="10">
        <v>42036</v>
      </c>
      <c r="G69" s="10">
        <v>44228</v>
      </c>
      <c r="H69" s="11">
        <v>7</v>
      </c>
      <c r="I69" s="20" t="s">
        <v>39</v>
      </c>
      <c r="J69" s="11" t="s">
        <v>41</v>
      </c>
      <c r="K69" s="11" t="s">
        <v>4881</v>
      </c>
      <c r="L69" s="11">
        <v>2</v>
      </c>
    </row>
    <row r="70" spans="1:12">
      <c r="A70" s="11" t="s">
        <v>4967</v>
      </c>
      <c r="D70" s="11" t="s">
        <v>40</v>
      </c>
      <c r="E70" s="19" t="s">
        <v>100</v>
      </c>
      <c r="F70" s="10">
        <v>42036</v>
      </c>
      <c r="G70" s="10">
        <v>44228</v>
      </c>
      <c r="H70" s="11">
        <v>7</v>
      </c>
      <c r="I70" s="20" t="s">
        <v>39</v>
      </c>
      <c r="J70" s="11" t="s">
        <v>41</v>
      </c>
      <c r="K70" s="11" t="s">
        <v>4881</v>
      </c>
      <c r="L70" s="11">
        <v>2</v>
      </c>
    </row>
    <row r="71" spans="1:12">
      <c r="A71" s="11" t="s">
        <v>4968</v>
      </c>
      <c r="D71" s="11" t="s">
        <v>40</v>
      </c>
      <c r="E71" s="19" t="s">
        <v>101</v>
      </c>
      <c r="F71" s="10">
        <v>42036</v>
      </c>
      <c r="G71" s="10">
        <v>44228</v>
      </c>
      <c r="H71" s="11">
        <v>7</v>
      </c>
      <c r="I71" s="20" t="s">
        <v>39</v>
      </c>
      <c r="J71" s="11" t="s">
        <v>41</v>
      </c>
      <c r="K71" s="11" t="s">
        <v>4881</v>
      </c>
      <c r="L71" s="11">
        <v>2</v>
      </c>
    </row>
    <row r="72" spans="1:12">
      <c r="A72" s="11" t="s">
        <v>4969</v>
      </c>
      <c r="D72" s="11" t="s">
        <v>40</v>
      </c>
      <c r="E72" s="19" t="s">
        <v>102</v>
      </c>
      <c r="F72" s="10">
        <v>42036</v>
      </c>
      <c r="G72" s="10">
        <v>44228</v>
      </c>
      <c r="H72" s="11">
        <v>7</v>
      </c>
      <c r="I72" s="20" t="s">
        <v>39</v>
      </c>
      <c r="J72" s="11" t="s">
        <v>41</v>
      </c>
      <c r="K72" s="11" t="s">
        <v>4881</v>
      </c>
      <c r="L72" s="11">
        <v>2</v>
      </c>
    </row>
    <row r="73" spans="1:12">
      <c r="A73" s="11" t="s">
        <v>4970</v>
      </c>
      <c r="D73" s="11" t="s">
        <v>40</v>
      </c>
      <c r="E73" s="19" t="s">
        <v>103</v>
      </c>
      <c r="F73" s="10">
        <v>42036</v>
      </c>
      <c r="G73" s="10">
        <v>44228</v>
      </c>
      <c r="H73" s="11">
        <v>7</v>
      </c>
      <c r="I73" s="20" t="s">
        <v>39</v>
      </c>
      <c r="J73" s="11" t="s">
        <v>41</v>
      </c>
      <c r="K73" s="11" t="s">
        <v>4881</v>
      </c>
      <c r="L73" s="11">
        <v>2</v>
      </c>
    </row>
    <row r="74" spans="1:12">
      <c r="A74" s="11" t="s">
        <v>4971</v>
      </c>
      <c r="D74" s="11" t="s">
        <v>40</v>
      </c>
      <c r="E74" s="19" t="s">
        <v>104</v>
      </c>
      <c r="F74" s="10">
        <v>42036</v>
      </c>
      <c r="G74" s="10">
        <v>44228</v>
      </c>
      <c r="H74" s="11">
        <v>7</v>
      </c>
      <c r="I74" s="20" t="s">
        <v>39</v>
      </c>
      <c r="J74" s="11" t="s">
        <v>41</v>
      </c>
      <c r="K74" s="11" t="s">
        <v>4881</v>
      </c>
      <c r="L74" s="11">
        <v>2</v>
      </c>
    </row>
    <row r="75" spans="1:12">
      <c r="A75" s="11" t="s">
        <v>5932</v>
      </c>
      <c r="D75" s="11" t="s">
        <v>40</v>
      </c>
      <c r="E75" s="19" t="s">
        <v>105</v>
      </c>
      <c r="F75" s="10">
        <v>42036</v>
      </c>
      <c r="G75" s="10">
        <v>44228</v>
      </c>
      <c r="H75" s="11">
        <v>7</v>
      </c>
      <c r="I75" s="20" t="s">
        <v>39</v>
      </c>
      <c r="J75" s="11" t="s">
        <v>41</v>
      </c>
      <c r="K75" s="11" t="s">
        <v>4881</v>
      </c>
      <c r="L75" s="11">
        <v>2</v>
      </c>
    </row>
    <row r="76" spans="1:12">
      <c r="A76" s="11" t="s">
        <v>5933</v>
      </c>
      <c r="D76" s="11" t="s">
        <v>40</v>
      </c>
      <c r="E76" s="19" t="s">
        <v>106</v>
      </c>
      <c r="F76" s="10">
        <v>42036</v>
      </c>
      <c r="G76" s="10">
        <v>44228</v>
      </c>
      <c r="H76" s="11">
        <v>7</v>
      </c>
      <c r="I76" s="20" t="s">
        <v>39</v>
      </c>
      <c r="J76" s="11" t="s">
        <v>41</v>
      </c>
      <c r="K76" s="11" t="s">
        <v>4881</v>
      </c>
      <c r="L76" s="11">
        <v>2</v>
      </c>
    </row>
    <row r="77" spans="1:12">
      <c r="A77" s="11" t="s">
        <v>5934</v>
      </c>
      <c r="D77" s="11" t="s">
        <v>40</v>
      </c>
      <c r="E77" s="19" t="s">
        <v>107</v>
      </c>
      <c r="F77" s="10">
        <v>42036</v>
      </c>
      <c r="G77" s="10">
        <v>44228</v>
      </c>
      <c r="H77" s="11">
        <v>7</v>
      </c>
      <c r="I77" s="20" t="s">
        <v>39</v>
      </c>
      <c r="J77" s="11" t="s">
        <v>41</v>
      </c>
      <c r="K77" s="11" t="s">
        <v>4881</v>
      </c>
      <c r="L77" s="11">
        <v>2</v>
      </c>
    </row>
    <row r="78" spans="1:12">
      <c r="A78" s="11" t="s">
        <v>6418</v>
      </c>
      <c r="D78" s="11" t="s">
        <v>40</v>
      </c>
      <c r="E78" s="19" t="s">
        <v>108</v>
      </c>
      <c r="F78" s="10">
        <v>42036</v>
      </c>
      <c r="G78" s="10">
        <v>44228</v>
      </c>
      <c r="H78" s="11">
        <v>7</v>
      </c>
      <c r="I78" s="20" t="s">
        <v>39</v>
      </c>
      <c r="J78" s="11" t="s">
        <v>41</v>
      </c>
      <c r="K78" s="11" t="s">
        <v>4881</v>
      </c>
      <c r="L78" s="11">
        <v>2</v>
      </c>
    </row>
    <row r="79" spans="1:12">
      <c r="A79" s="11" t="s">
        <v>6419</v>
      </c>
      <c r="D79" s="11" t="s">
        <v>40</v>
      </c>
      <c r="E79" s="19" t="s">
        <v>109</v>
      </c>
      <c r="F79" s="10">
        <v>42036</v>
      </c>
      <c r="G79" s="10">
        <v>44228</v>
      </c>
      <c r="H79" s="11">
        <v>7</v>
      </c>
      <c r="I79" s="20" t="s">
        <v>39</v>
      </c>
      <c r="J79" s="11" t="s">
        <v>41</v>
      </c>
      <c r="K79" s="11" t="s">
        <v>4881</v>
      </c>
      <c r="L79" s="11">
        <v>2</v>
      </c>
    </row>
    <row r="80" spans="1:12">
      <c r="A80" s="11" t="s">
        <v>6420</v>
      </c>
      <c r="D80" s="11" t="s">
        <v>40</v>
      </c>
      <c r="E80" s="19" t="s">
        <v>110</v>
      </c>
      <c r="F80" s="10">
        <v>42036</v>
      </c>
      <c r="G80" s="10">
        <v>44228</v>
      </c>
      <c r="H80" s="11">
        <v>7</v>
      </c>
      <c r="I80" s="20" t="s">
        <v>39</v>
      </c>
      <c r="J80" s="11" t="s">
        <v>41</v>
      </c>
      <c r="K80" s="11" t="s">
        <v>4881</v>
      </c>
      <c r="L80" s="11">
        <v>2</v>
      </c>
    </row>
    <row r="81" spans="1:12">
      <c r="A81" s="11" t="s">
        <v>6904</v>
      </c>
      <c r="D81" s="11" t="s">
        <v>40</v>
      </c>
      <c r="E81" s="19" t="s">
        <v>111</v>
      </c>
      <c r="F81" s="10">
        <v>42036</v>
      </c>
      <c r="G81" s="10">
        <v>44228</v>
      </c>
      <c r="H81" s="11">
        <v>7</v>
      </c>
      <c r="I81" s="20" t="s">
        <v>39</v>
      </c>
      <c r="J81" s="11" t="s">
        <v>41</v>
      </c>
      <c r="K81" s="11" t="s">
        <v>4881</v>
      </c>
      <c r="L81" s="11">
        <v>2</v>
      </c>
    </row>
    <row r="82" spans="1:12">
      <c r="A82" s="11" t="s">
        <v>6905</v>
      </c>
      <c r="D82" s="11" t="s">
        <v>40</v>
      </c>
      <c r="E82" s="19" t="s">
        <v>112</v>
      </c>
      <c r="F82" s="10">
        <v>42036</v>
      </c>
      <c r="G82" s="10">
        <v>44228</v>
      </c>
      <c r="H82" s="11">
        <v>7</v>
      </c>
      <c r="I82" s="20" t="s">
        <v>39</v>
      </c>
      <c r="J82" s="11" t="s">
        <v>41</v>
      </c>
      <c r="K82" s="11" t="s">
        <v>4881</v>
      </c>
      <c r="L82" s="11">
        <v>2</v>
      </c>
    </row>
    <row r="83" spans="1:12">
      <c r="A83" s="11" t="s">
        <v>6906</v>
      </c>
      <c r="D83" s="11" t="s">
        <v>40</v>
      </c>
      <c r="E83" s="19" t="s">
        <v>113</v>
      </c>
      <c r="F83" s="10">
        <v>42036</v>
      </c>
      <c r="G83" s="10">
        <v>44228</v>
      </c>
      <c r="H83" s="11">
        <v>7</v>
      </c>
      <c r="I83" s="20" t="s">
        <v>39</v>
      </c>
      <c r="J83" s="11" t="s">
        <v>41</v>
      </c>
      <c r="K83" s="11" t="s">
        <v>4881</v>
      </c>
      <c r="L83" s="11">
        <v>2</v>
      </c>
    </row>
    <row r="84" spans="1:12">
      <c r="A84" s="11" t="s">
        <v>7396</v>
      </c>
      <c r="D84" s="11" t="s">
        <v>40</v>
      </c>
      <c r="E84" s="19" t="s">
        <v>114</v>
      </c>
      <c r="F84" s="10">
        <v>42036</v>
      </c>
      <c r="G84" s="10">
        <v>44228</v>
      </c>
      <c r="H84" s="11">
        <v>7</v>
      </c>
      <c r="I84" s="20" t="s">
        <v>39</v>
      </c>
      <c r="J84" s="11" t="s">
        <v>41</v>
      </c>
      <c r="K84" s="11" t="s">
        <v>4881</v>
      </c>
      <c r="L84" s="11">
        <v>2</v>
      </c>
    </row>
    <row r="85" spans="1:12">
      <c r="A85" s="11" t="s">
        <v>7397</v>
      </c>
      <c r="D85" s="11" t="s">
        <v>40</v>
      </c>
      <c r="E85" s="19" t="s">
        <v>115</v>
      </c>
      <c r="F85" s="10">
        <v>42036</v>
      </c>
      <c r="G85" s="10">
        <v>44228</v>
      </c>
      <c r="H85" s="11">
        <v>7</v>
      </c>
      <c r="I85" s="20" t="s">
        <v>39</v>
      </c>
      <c r="J85" s="11" t="s">
        <v>41</v>
      </c>
      <c r="K85" s="11" t="s">
        <v>4881</v>
      </c>
      <c r="L85" s="11">
        <v>2</v>
      </c>
    </row>
    <row r="86" spans="1:12">
      <c r="A86" s="11" t="s">
        <v>7398</v>
      </c>
      <c r="D86" s="11" t="s">
        <v>40</v>
      </c>
      <c r="E86" s="19" t="s">
        <v>116</v>
      </c>
      <c r="F86" s="10">
        <v>42036</v>
      </c>
      <c r="G86" s="10">
        <v>44228</v>
      </c>
      <c r="H86" s="11">
        <v>7</v>
      </c>
      <c r="I86" s="20" t="s">
        <v>39</v>
      </c>
      <c r="J86" s="11" t="s">
        <v>41</v>
      </c>
      <c r="K86" s="11" t="s">
        <v>4881</v>
      </c>
      <c r="L86" s="11">
        <v>2</v>
      </c>
    </row>
    <row r="87" spans="1:12">
      <c r="A87" s="11" t="s">
        <v>7399</v>
      </c>
      <c r="D87" s="11" t="s">
        <v>40</v>
      </c>
      <c r="E87" s="19" t="s">
        <v>117</v>
      </c>
      <c r="F87" s="10">
        <v>42036</v>
      </c>
      <c r="G87" s="10">
        <v>44228</v>
      </c>
      <c r="H87" s="11">
        <v>7</v>
      </c>
      <c r="I87" s="20" t="s">
        <v>39</v>
      </c>
      <c r="J87" s="11" t="s">
        <v>41</v>
      </c>
      <c r="K87" s="11" t="s">
        <v>4881</v>
      </c>
      <c r="L87" s="11">
        <v>2</v>
      </c>
    </row>
    <row r="88" spans="1:12">
      <c r="A88" s="11" t="s">
        <v>7400</v>
      </c>
      <c r="D88" s="11" t="s">
        <v>40</v>
      </c>
      <c r="E88" s="19" t="s">
        <v>118</v>
      </c>
      <c r="F88" s="10">
        <v>42036</v>
      </c>
      <c r="G88" s="10">
        <v>44228</v>
      </c>
      <c r="H88" s="11">
        <v>7</v>
      </c>
      <c r="I88" s="20" t="s">
        <v>39</v>
      </c>
      <c r="J88" s="11" t="s">
        <v>41</v>
      </c>
      <c r="K88" s="11" t="s">
        <v>4881</v>
      </c>
      <c r="L88" s="11">
        <v>2</v>
      </c>
    </row>
    <row r="89" spans="1:12">
      <c r="A89" s="11" t="s">
        <v>7401</v>
      </c>
      <c r="D89" s="11" t="s">
        <v>40</v>
      </c>
      <c r="E89" s="19" t="s">
        <v>119</v>
      </c>
      <c r="F89" s="10">
        <v>42036</v>
      </c>
      <c r="G89" s="10">
        <v>44228</v>
      </c>
      <c r="H89" s="11">
        <v>7</v>
      </c>
      <c r="I89" s="20" t="s">
        <v>39</v>
      </c>
      <c r="J89" s="11" t="s">
        <v>41</v>
      </c>
      <c r="K89" s="11" t="s">
        <v>4881</v>
      </c>
      <c r="L89" s="11">
        <v>2</v>
      </c>
    </row>
    <row r="90" spans="1:12">
      <c r="A90" s="11" t="s">
        <v>8362</v>
      </c>
      <c r="D90" s="11" t="s">
        <v>40</v>
      </c>
      <c r="E90" s="19" t="s">
        <v>120</v>
      </c>
      <c r="F90" s="10">
        <v>42036</v>
      </c>
      <c r="G90" s="10">
        <v>44228</v>
      </c>
      <c r="H90" s="11">
        <v>7</v>
      </c>
      <c r="I90" s="20" t="s">
        <v>39</v>
      </c>
      <c r="J90" s="11" t="s">
        <v>41</v>
      </c>
      <c r="K90" s="11" t="s">
        <v>4881</v>
      </c>
      <c r="L90" s="11">
        <v>2</v>
      </c>
    </row>
    <row r="91" spans="1:12">
      <c r="A91" s="11" t="s">
        <v>8363</v>
      </c>
      <c r="D91" s="11" t="s">
        <v>40</v>
      </c>
      <c r="E91" s="19" t="s">
        <v>121</v>
      </c>
      <c r="F91" s="10">
        <v>42036</v>
      </c>
      <c r="G91" s="10">
        <v>44228</v>
      </c>
      <c r="H91" s="11">
        <v>7</v>
      </c>
      <c r="I91" s="20" t="s">
        <v>39</v>
      </c>
      <c r="J91" s="11" t="s">
        <v>41</v>
      </c>
      <c r="K91" s="11" t="s">
        <v>4881</v>
      </c>
      <c r="L91" s="11">
        <v>2</v>
      </c>
    </row>
    <row r="92" spans="1:12">
      <c r="A92" s="11" t="s">
        <v>8364</v>
      </c>
      <c r="D92" s="11" t="s">
        <v>40</v>
      </c>
      <c r="E92" s="19" t="s">
        <v>122</v>
      </c>
      <c r="F92" s="10">
        <v>42036</v>
      </c>
      <c r="G92" s="10">
        <v>44228</v>
      </c>
      <c r="H92" s="11">
        <v>7</v>
      </c>
      <c r="I92" s="20" t="s">
        <v>39</v>
      </c>
      <c r="J92" s="11" t="s">
        <v>41</v>
      </c>
      <c r="K92" s="11" t="s">
        <v>4881</v>
      </c>
      <c r="L92" s="11">
        <v>2</v>
      </c>
    </row>
    <row r="93" spans="1:12">
      <c r="A93" s="11" t="s">
        <v>9</v>
      </c>
      <c r="D93" s="11" t="s">
        <v>40</v>
      </c>
      <c r="E93" s="19" t="s">
        <v>123</v>
      </c>
      <c r="F93" s="10">
        <v>42036</v>
      </c>
      <c r="G93" s="10">
        <v>44228</v>
      </c>
      <c r="H93" s="11">
        <v>7</v>
      </c>
      <c r="I93" s="20" t="s">
        <v>39</v>
      </c>
      <c r="J93" s="11" t="s">
        <v>41</v>
      </c>
      <c r="K93" s="11" t="s">
        <v>4881</v>
      </c>
      <c r="L93" s="11">
        <v>2</v>
      </c>
    </row>
    <row r="94" spans="1:12">
      <c r="A94" s="11" t="s">
        <v>10</v>
      </c>
      <c r="D94" s="11" t="s">
        <v>40</v>
      </c>
      <c r="E94" s="19" t="s">
        <v>124</v>
      </c>
      <c r="F94" s="10">
        <v>42036</v>
      </c>
      <c r="G94" s="10">
        <v>44228</v>
      </c>
      <c r="H94" s="11">
        <v>7</v>
      </c>
      <c r="I94" s="20" t="s">
        <v>39</v>
      </c>
      <c r="J94" s="11" t="s">
        <v>41</v>
      </c>
      <c r="K94" s="11" t="s">
        <v>4881</v>
      </c>
      <c r="L94" s="11">
        <v>2</v>
      </c>
    </row>
    <row r="95" spans="1:12">
      <c r="A95" s="11" t="s">
        <v>11</v>
      </c>
      <c r="D95" s="11" t="s">
        <v>40</v>
      </c>
      <c r="E95" s="19" t="s">
        <v>125</v>
      </c>
      <c r="F95" s="10">
        <v>42036</v>
      </c>
      <c r="G95" s="10">
        <v>44228</v>
      </c>
      <c r="H95" s="11">
        <v>7</v>
      </c>
      <c r="I95" s="20" t="s">
        <v>39</v>
      </c>
      <c r="J95" s="11" t="s">
        <v>41</v>
      </c>
      <c r="K95" s="11" t="s">
        <v>4881</v>
      </c>
      <c r="L95" s="11">
        <v>2</v>
      </c>
    </row>
    <row r="96" spans="1:12">
      <c r="A96" s="11" t="s">
        <v>4972</v>
      </c>
      <c r="D96" s="11" t="s">
        <v>40</v>
      </c>
      <c r="E96" s="19" t="s">
        <v>126</v>
      </c>
      <c r="F96" s="10">
        <v>42036</v>
      </c>
      <c r="G96" s="10">
        <v>44228</v>
      </c>
      <c r="H96" s="11">
        <v>7</v>
      </c>
      <c r="I96" s="20" t="s">
        <v>39</v>
      </c>
      <c r="J96" s="11" t="s">
        <v>41</v>
      </c>
      <c r="K96" s="11" t="s">
        <v>4881</v>
      </c>
      <c r="L96" s="11">
        <v>2</v>
      </c>
    </row>
    <row r="97" spans="1:12">
      <c r="A97" s="11" t="s">
        <v>4973</v>
      </c>
      <c r="D97" s="11" t="s">
        <v>40</v>
      </c>
      <c r="E97" s="19" t="s">
        <v>127</v>
      </c>
      <c r="F97" s="10">
        <v>42036</v>
      </c>
      <c r="G97" s="10">
        <v>44228</v>
      </c>
      <c r="H97" s="11">
        <v>7</v>
      </c>
      <c r="I97" s="20" t="s">
        <v>39</v>
      </c>
      <c r="J97" s="11" t="s">
        <v>41</v>
      </c>
      <c r="K97" s="11" t="s">
        <v>4881</v>
      </c>
      <c r="L97" s="11">
        <v>2</v>
      </c>
    </row>
    <row r="98" spans="1:12">
      <c r="A98" s="11" t="s">
        <v>4974</v>
      </c>
      <c r="D98" s="11" t="s">
        <v>40</v>
      </c>
      <c r="E98" s="19" t="s">
        <v>128</v>
      </c>
      <c r="F98" s="10">
        <v>42036</v>
      </c>
      <c r="G98" s="10">
        <v>44228</v>
      </c>
      <c r="H98" s="11">
        <v>7</v>
      </c>
      <c r="I98" s="20" t="s">
        <v>39</v>
      </c>
      <c r="J98" s="11" t="s">
        <v>41</v>
      </c>
      <c r="K98" s="11" t="s">
        <v>4881</v>
      </c>
      <c r="L98" s="11">
        <v>2</v>
      </c>
    </row>
    <row r="99" spans="1:12">
      <c r="A99" s="11" t="s">
        <v>4975</v>
      </c>
      <c r="D99" s="11" t="s">
        <v>40</v>
      </c>
      <c r="E99" s="19" t="s">
        <v>129</v>
      </c>
      <c r="F99" s="10">
        <v>42036</v>
      </c>
      <c r="G99" s="10">
        <v>44228</v>
      </c>
      <c r="H99" s="11">
        <v>7</v>
      </c>
      <c r="I99" s="20" t="s">
        <v>39</v>
      </c>
      <c r="J99" s="11" t="s">
        <v>41</v>
      </c>
      <c r="K99" s="11" t="s">
        <v>4881</v>
      </c>
      <c r="L99" s="11">
        <v>2</v>
      </c>
    </row>
    <row r="100" spans="1:12">
      <c r="A100" s="11" t="s">
        <v>4976</v>
      </c>
      <c r="D100" s="11" t="s">
        <v>40</v>
      </c>
      <c r="E100" s="19" t="s">
        <v>130</v>
      </c>
      <c r="F100" s="10">
        <v>42036</v>
      </c>
      <c r="G100" s="10">
        <v>44228</v>
      </c>
      <c r="H100" s="11">
        <v>7</v>
      </c>
      <c r="I100" s="20" t="s">
        <v>39</v>
      </c>
      <c r="J100" s="11" t="s">
        <v>41</v>
      </c>
      <c r="K100" s="11" t="s">
        <v>4881</v>
      </c>
      <c r="L100" s="11">
        <v>2</v>
      </c>
    </row>
    <row r="101" spans="1:12">
      <c r="A101" s="11" t="s">
        <v>4977</v>
      </c>
      <c r="D101" s="11" t="s">
        <v>40</v>
      </c>
      <c r="E101" s="19" t="s">
        <v>131</v>
      </c>
      <c r="F101" s="10">
        <v>42036</v>
      </c>
      <c r="G101" s="10">
        <v>44228</v>
      </c>
      <c r="H101" s="11">
        <v>7</v>
      </c>
      <c r="I101" s="20" t="s">
        <v>39</v>
      </c>
      <c r="J101" s="11" t="s">
        <v>41</v>
      </c>
      <c r="K101" s="11" t="s">
        <v>4881</v>
      </c>
      <c r="L101" s="11">
        <v>2</v>
      </c>
    </row>
    <row r="102" spans="1:12">
      <c r="A102" s="11" t="s">
        <v>5935</v>
      </c>
      <c r="D102" s="11" t="s">
        <v>40</v>
      </c>
      <c r="E102" s="19" t="s">
        <v>132</v>
      </c>
      <c r="F102" s="10">
        <v>42036</v>
      </c>
      <c r="G102" s="10">
        <v>44228</v>
      </c>
      <c r="H102" s="11">
        <v>7</v>
      </c>
      <c r="I102" s="20" t="s">
        <v>39</v>
      </c>
      <c r="J102" s="11" t="s">
        <v>41</v>
      </c>
      <c r="K102" s="11" t="s">
        <v>4881</v>
      </c>
      <c r="L102" s="11">
        <v>2</v>
      </c>
    </row>
    <row r="103" spans="1:12">
      <c r="A103" s="11" t="s">
        <v>5936</v>
      </c>
      <c r="D103" s="11" t="s">
        <v>40</v>
      </c>
      <c r="E103" s="19" t="s">
        <v>133</v>
      </c>
      <c r="F103" s="10">
        <v>42036</v>
      </c>
      <c r="G103" s="10">
        <v>44228</v>
      </c>
      <c r="H103" s="11">
        <v>7</v>
      </c>
      <c r="I103" s="20" t="s">
        <v>39</v>
      </c>
      <c r="J103" s="11" t="s">
        <v>41</v>
      </c>
      <c r="K103" s="11" t="s">
        <v>4881</v>
      </c>
      <c r="L103" s="11">
        <v>2</v>
      </c>
    </row>
    <row r="104" spans="1:12">
      <c r="A104" s="11" t="s">
        <v>5937</v>
      </c>
      <c r="D104" s="11" t="s">
        <v>40</v>
      </c>
      <c r="E104" s="19" t="s">
        <v>134</v>
      </c>
      <c r="F104" s="10">
        <v>42036</v>
      </c>
      <c r="G104" s="10">
        <v>44228</v>
      </c>
      <c r="H104" s="11">
        <v>7</v>
      </c>
      <c r="I104" s="20" t="s">
        <v>39</v>
      </c>
      <c r="J104" s="11" t="s">
        <v>41</v>
      </c>
      <c r="K104" s="11" t="s">
        <v>4881</v>
      </c>
      <c r="L104" s="11">
        <v>2</v>
      </c>
    </row>
    <row r="105" spans="1:12">
      <c r="A105" s="11" t="s">
        <v>6421</v>
      </c>
      <c r="D105" s="11" t="s">
        <v>40</v>
      </c>
      <c r="E105" s="19" t="s">
        <v>135</v>
      </c>
      <c r="F105" s="10">
        <v>42036</v>
      </c>
      <c r="G105" s="10">
        <v>44228</v>
      </c>
      <c r="H105" s="11">
        <v>7</v>
      </c>
      <c r="I105" s="20" t="s">
        <v>39</v>
      </c>
      <c r="J105" s="11" t="s">
        <v>41</v>
      </c>
      <c r="K105" s="11" t="s">
        <v>4881</v>
      </c>
      <c r="L105" s="11">
        <v>2</v>
      </c>
    </row>
    <row r="106" spans="1:12">
      <c r="A106" s="11" t="s">
        <v>6422</v>
      </c>
      <c r="D106" s="11" t="s">
        <v>40</v>
      </c>
      <c r="E106" s="19" t="s">
        <v>136</v>
      </c>
      <c r="F106" s="10">
        <v>42036</v>
      </c>
      <c r="G106" s="10">
        <v>44228</v>
      </c>
      <c r="H106" s="11">
        <v>7</v>
      </c>
      <c r="I106" s="20" t="s">
        <v>39</v>
      </c>
      <c r="J106" s="11" t="s">
        <v>41</v>
      </c>
      <c r="K106" s="11" t="s">
        <v>4881</v>
      </c>
      <c r="L106" s="11">
        <v>2</v>
      </c>
    </row>
    <row r="107" spans="1:12">
      <c r="A107" s="11" t="s">
        <v>6423</v>
      </c>
      <c r="D107" s="11" t="s">
        <v>40</v>
      </c>
      <c r="E107" s="19" t="s">
        <v>137</v>
      </c>
      <c r="F107" s="10">
        <v>42036</v>
      </c>
      <c r="G107" s="10">
        <v>44228</v>
      </c>
      <c r="H107" s="11">
        <v>7</v>
      </c>
      <c r="I107" s="20" t="s">
        <v>39</v>
      </c>
      <c r="J107" s="11" t="s">
        <v>41</v>
      </c>
      <c r="K107" s="11" t="s">
        <v>4881</v>
      </c>
      <c r="L107" s="11">
        <v>2</v>
      </c>
    </row>
    <row r="108" spans="1:12">
      <c r="A108" s="11" t="s">
        <v>6907</v>
      </c>
      <c r="D108" s="11" t="s">
        <v>40</v>
      </c>
      <c r="E108" s="19" t="s">
        <v>138</v>
      </c>
      <c r="F108" s="10">
        <v>42036</v>
      </c>
      <c r="G108" s="10">
        <v>44228</v>
      </c>
      <c r="H108" s="11">
        <v>7</v>
      </c>
      <c r="I108" s="20" t="s">
        <v>39</v>
      </c>
      <c r="J108" s="11" t="s">
        <v>41</v>
      </c>
      <c r="K108" s="11" t="s">
        <v>4881</v>
      </c>
      <c r="L108" s="11">
        <v>2</v>
      </c>
    </row>
    <row r="109" spans="1:12">
      <c r="A109" s="11" t="s">
        <v>6908</v>
      </c>
      <c r="D109" s="11" t="s">
        <v>40</v>
      </c>
      <c r="E109" s="19" t="s">
        <v>139</v>
      </c>
      <c r="F109" s="10">
        <v>42036</v>
      </c>
      <c r="G109" s="10">
        <v>44228</v>
      </c>
      <c r="H109" s="11">
        <v>7</v>
      </c>
      <c r="I109" s="20" t="s">
        <v>39</v>
      </c>
      <c r="J109" s="11" t="s">
        <v>41</v>
      </c>
      <c r="K109" s="11" t="s">
        <v>4881</v>
      </c>
      <c r="L109" s="11">
        <v>2</v>
      </c>
    </row>
    <row r="110" spans="1:12">
      <c r="A110" s="11" t="s">
        <v>6909</v>
      </c>
      <c r="D110" s="11" t="s">
        <v>40</v>
      </c>
      <c r="E110" s="19" t="s">
        <v>140</v>
      </c>
      <c r="F110" s="10">
        <v>42036</v>
      </c>
      <c r="G110" s="10">
        <v>44228</v>
      </c>
      <c r="H110" s="11">
        <v>7</v>
      </c>
      <c r="I110" s="20" t="s">
        <v>39</v>
      </c>
      <c r="J110" s="11" t="s">
        <v>41</v>
      </c>
      <c r="K110" s="11" t="s">
        <v>4881</v>
      </c>
      <c r="L110" s="11">
        <v>2</v>
      </c>
    </row>
    <row r="111" spans="1:12">
      <c r="A111" s="11" t="s">
        <v>7402</v>
      </c>
      <c r="D111" s="11" t="s">
        <v>40</v>
      </c>
      <c r="E111" s="19" t="s">
        <v>141</v>
      </c>
      <c r="F111" s="10">
        <v>42036</v>
      </c>
      <c r="G111" s="10">
        <v>44228</v>
      </c>
      <c r="H111" s="11">
        <v>7</v>
      </c>
      <c r="I111" s="20" t="s">
        <v>39</v>
      </c>
      <c r="J111" s="11" t="s">
        <v>41</v>
      </c>
      <c r="K111" s="11" t="s">
        <v>4881</v>
      </c>
      <c r="L111" s="11">
        <v>2</v>
      </c>
    </row>
    <row r="112" spans="1:12">
      <c r="A112" s="11" t="s">
        <v>7403</v>
      </c>
      <c r="D112" s="11" t="s">
        <v>40</v>
      </c>
      <c r="E112" s="19" t="s">
        <v>142</v>
      </c>
      <c r="F112" s="10">
        <v>42036</v>
      </c>
      <c r="G112" s="10">
        <v>44228</v>
      </c>
      <c r="H112" s="11">
        <v>7</v>
      </c>
      <c r="I112" s="20" t="s">
        <v>39</v>
      </c>
      <c r="J112" s="11" t="s">
        <v>41</v>
      </c>
      <c r="K112" s="11" t="s">
        <v>4881</v>
      </c>
      <c r="L112" s="11">
        <v>2</v>
      </c>
    </row>
    <row r="113" spans="1:12">
      <c r="A113" s="11" t="s">
        <v>7404</v>
      </c>
      <c r="D113" s="11" t="s">
        <v>40</v>
      </c>
      <c r="E113" s="19" t="s">
        <v>143</v>
      </c>
      <c r="F113" s="10">
        <v>42036</v>
      </c>
      <c r="G113" s="10">
        <v>44228</v>
      </c>
      <c r="H113" s="11">
        <v>7</v>
      </c>
      <c r="I113" s="20" t="s">
        <v>39</v>
      </c>
      <c r="J113" s="11" t="s">
        <v>41</v>
      </c>
      <c r="K113" s="11" t="s">
        <v>4881</v>
      </c>
      <c r="L113" s="11">
        <v>2</v>
      </c>
    </row>
    <row r="114" spans="1:12">
      <c r="A114" s="11" t="s">
        <v>7405</v>
      </c>
      <c r="D114" s="11" t="s">
        <v>40</v>
      </c>
      <c r="E114" s="19" t="s">
        <v>144</v>
      </c>
      <c r="F114" s="10">
        <v>42036</v>
      </c>
      <c r="G114" s="10">
        <v>44228</v>
      </c>
      <c r="H114" s="11">
        <v>7</v>
      </c>
      <c r="I114" s="20" t="s">
        <v>39</v>
      </c>
      <c r="J114" s="11" t="s">
        <v>41</v>
      </c>
      <c r="K114" s="11" t="s">
        <v>4881</v>
      </c>
      <c r="L114" s="11">
        <v>2</v>
      </c>
    </row>
    <row r="115" spans="1:12">
      <c r="A115" s="11" t="s">
        <v>7406</v>
      </c>
      <c r="D115" s="11" t="s">
        <v>40</v>
      </c>
      <c r="E115" s="19" t="s">
        <v>145</v>
      </c>
      <c r="F115" s="10">
        <v>42036</v>
      </c>
      <c r="G115" s="10">
        <v>44228</v>
      </c>
      <c r="H115" s="11">
        <v>7</v>
      </c>
      <c r="I115" s="20" t="s">
        <v>39</v>
      </c>
      <c r="J115" s="11" t="s">
        <v>41</v>
      </c>
      <c r="K115" s="11" t="s">
        <v>4881</v>
      </c>
      <c r="L115" s="11">
        <v>2</v>
      </c>
    </row>
    <row r="116" spans="1:12">
      <c r="A116" s="11" t="s">
        <v>7407</v>
      </c>
      <c r="D116" s="11" t="s">
        <v>40</v>
      </c>
      <c r="E116" s="19" t="s">
        <v>146</v>
      </c>
      <c r="F116" s="10">
        <v>42036</v>
      </c>
      <c r="G116" s="10">
        <v>44228</v>
      </c>
      <c r="H116" s="11">
        <v>7</v>
      </c>
      <c r="I116" s="20" t="s">
        <v>39</v>
      </c>
      <c r="J116" s="11" t="s">
        <v>41</v>
      </c>
      <c r="K116" s="11" t="s">
        <v>4881</v>
      </c>
      <c r="L116" s="11">
        <v>2</v>
      </c>
    </row>
    <row r="117" spans="1:12">
      <c r="A117" s="11" t="s">
        <v>8365</v>
      </c>
      <c r="D117" s="11" t="s">
        <v>40</v>
      </c>
      <c r="E117" s="19" t="s">
        <v>147</v>
      </c>
      <c r="F117" s="10">
        <v>42036</v>
      </c>
      <c r="G117" s="10">
        <v>44228</v>
      </c>
      <c r="H117" s="11">
        <v>7</v>
      </c>
      <c r="I117" s="20" t="s">
        <v>39</v>
      </c>
      <c r="J117" s="11" t="s">
        <v>41</v>
      </c>
      <c r="K117" s="11" t="s">
        <v>4881</v>
      </c>
      <c r="L117" s="11">
        <v>2</v>
      </c>
    </row>
    <row r="118" spans="1:12">
      <c r="A118" s="11" t="s">
        <v>8366</v>
      </c>
      <c r="D118" s="11" t="s">
        <v>40</v>
      </c>
      <c r="E118" s="19" t="s">
        <v>148</v>
      </c>
      <c r="F118" s="10">
        <v>42036</v>
      </c>
      <c r="G118" s="10">
        <v>44228</v>
      </c>
      <c r="H118" s="11">
        <v>7</v>
      </c>
      <c r="I118" s="20" t="s">
        <v>39</v>
      </c>
      <c r="J118" s="11" t="s">
        <v>41</v>
      </c>
      <c r="K118" s="11" t="s">
        <v>4881</v>
      </c>
      <c r="L118" s="11">
        <v>2</v>
      </c>
    </row>
    <row r="119" spans="1:12">
      <c r="A119" s="11" t="s">
        <v>8367</v>
      </c>
      <c r="D119" s="11" t="s">
        <v>40</v>
      </c>
      <c r="E119" s="19" t="s">
        <v>149</v>
      </c>
      <c r="F119" s="10">
        <v>42036</v>
      </c>
      <c r="G119" s="10">
        <v>44228</v>
      </c>
      <c r="H119" s="11">
        <v>7</v>
      </c>
      <c r="I119" s="20" t="s">
        <v>39</v>
      </c>
      <c r="J119" s="11" t="s">
        <v>41</v>
      </c>
      <c r="K119" s="11" t="s">
        <v>4881</v>
      </c>
      <c r="L119" s="11">
        <v>2</v>
      </c>
    </row>
    <row r="120" spans="1:12">
      <c r="A120" s="11" t="s">
        <v>12</v>
      </c>
      <c r="D120" s="11" t="s">
        <v>40</v>
      </c>
      <c r="E120" s="19" t="s">
        <v>150</v>
      </c>
      <c r="F120" s="10">
        <v>42036</v>
      </c>
      <c r="G120" s="10">
        <v>44228</v>
      </c>
      <c r="H120" s="11">
        <v>7</v>
      </c>
      <c r="I120" s="20" t="s">
        <v>39</v>
      </c>
      <c r="J120" s="11" t="s">
        <v>41</v>
      </c>
      <c r="K120" s="11" t="s">
        <v>4881</v>
      </c>
      <c r="L120" s="11">
        <v>2</v>
      </c>
    </row>
    <row r="121" spans="1:12">
      <c r="A121" s="11" t="s">
        <v>13</v>
      </c>
      <c r="D121" s="11" t="s">
        <v>40</v>
      </c>
      <c r="E121" s="19" t="s">
        <v>151</v>
      </c>
      <c r="F121" s="10">
        <v>42036</v>
      </c>
      <c r="G121" s="10">
        <v>44228</v>
      </c>
      <c r="H121" s="11">
        <v>7</v>
      </c>
      <c r="I121" s="20" t="s">
        <v>39</v>
      </c>
      <c r="J121" s="11" t="s">
        <v>41</v>
      </c>
      <c r="K121" s="11" t="s">
        <v>4881</v>
      </c>
      <c r="L121" s="11">
        <v>2</v>
      </c>
    </row>
    <row r="122" spans="1:12">
      <c r="A122" s="11" t="s">
        <v>14</v>
      </c>
      <c r="D122" s="11" t="s">
        <v>40</v>
      </c>
      <c r="E122" s="19" t="s">
        <v>152</v>
      </c>
      <c r="F122" s="10">
        <v>42036</v>
      </c>
      <c r="G122" s="10">
        <v>44228</v>
      </c>
      <c r="H122" s="11">
        <v>7</v>
      </c>
      <c r="I122" s="20" t="s">
        <v>39</v>
      </c>
      <c r="J122" s="11" t="s">
        <v>41</v>
      </c>
      <c r="K122" s="11" t="s">
        <v>4881</v>
      </c>
      <c r="L122" s="11">
        <v>2</v>
      </c>
    </row>
    <row r="123" spans="1:12">
      <c r="A123" s="11" t="s">
        <v>4978</v>
      </c>
      <c r="D123" s="11" t="s">
        <v>40</v>
      </c>
      <c r="E123" s="19" t="s">
        <v>153</v>
      </c>
      <c r="F123" s="10">
        <v>42036</v>
      </c>
      <c r="G123" s="10">
        <v>44228</v>
      </c>
      <c r="H123" s="11">
        <v>7</v>
      </c>
      <c r="I123" s="20" t="s">
        <v>39</v>
      </c>
      <c r="J123" s="11" t="s">
        <v>41</v>
      </c>
      <c r="K123" s="11" t="s">
        <v>4881</v>
      </c>
      <c r="L123" s="11">
        <v>2</v>
      </c>
    </row>
    <row r="124" spans="1:12">
      <c r="A124" s="11" t="s">
        <v>4979</v>
      </c>
      <c r="D124" s="11" t="s">
        <v>40</v>
      </c>
      <c r="E124" s="19" t="s">
        <v>154</v>
      </c>
      <c r="F124" s="10">
        <v>42036</v>
      </c>
      <c r="G124" s="10">
        <v>44228</v>
      </c>
      <c r="H124" s="11">
        <v>7</v>
      </c>
      <c r="I124" s="20" t="s">
        <v>39</v>
      </c>
      <c r="J124" s="11" t="s">
        <v>41</v>
      </c>
      <c r="K124" s="11" t="s">
        <v>4881</v>
      </c>
      <c r="L124" s="11">
        <v>2</v>
      </c>
    </row>
    <row r="125" spans="1:12">
      <c r="A125" s="11" t="s">
        <v>4980</v>
      </c>
      <c r="D125" s="11" t="s">
        <v>40</v>
      </c>
      <c r="E125" s="19" t="s">
        <v>155</v>
      </c>
      <c r="F125" s="10">
        <v>42036</v>
      </c>
      <c r="G125" s="10">
        <v>44228</v>
      </c>
      <c r="H125" s="11">
        <v>7</v>
      </c>
      <c r="I125" s="20" t="s">
        <v>39</v>
      </c>
      <c r="J125" s="11" t="s">
        <v>41</v>
      </c>
      <c r="K125" s="11" t="s">
        <v>4881</v>
      </c>
      <c r="L125" s="11">
        <v>2</v>
      </c>
    </row>
    <row r="126" spans="1:12">
      <c r="A126" s="11" t="s">
        <v>4981</v>
      </c>
      <c r="D126" s="11" t="s">
        <v>40</v>
      </c>
      <c r="E126" s="19" t="s">
        <v>156</v>
      </c>
      <c r="F126" s="10">
        <v>42036</v>
      </c>
      <c r="G126" s="10">
        <v>44228</v>
      </c>
      <c r="H126" s="11">
        <v>7</v>
      </c>
      <c r="I126" s="20" t="s">
        <v>39</v>
      </c>
      <c r="J126" s="11" t="s">
        <v>41</v>
      </c>
      <c r="K126" s="11" t="s">
        <v>4881</v>
      </c>
      <c r="L126" s="11">
        <v>2</v>
      </c>
    </row>
    <row r="127" spans="1:12">
      <c r="A127" s="11" t="s">
        <v>4982</v>
      </c>
      <c r="D127" s="11" t="s">
        <v>40</v>
      </c>
      <c r="E127" s="19" t="s">
        <v>157</v>
      </c>
      <c r="F127" s="10">
        <v>42036</v>
      </c>
      <c r="G127" s="10">
        <v>44228</v>
      </c>
      <c r="H127" s="11">
        <v>7</v>
      </c>
      <c r="I127" s="20" t="s">
        <v>39</v>
      </c>
      <c r="J127" s="11" t="s">
        <v>41</v>
      </c>
      <c r="K127" s="11" t="s">
        <v>4881</v>
      </c>
      <c r="L127" s="11">
        <v>2</v>
      </c>
    </row>
    <row r="128" spans="1:12">
      <c r="A128" s="11" t="s">
        <v>4983</v>
      </c>
      <c r="D128" s="11" t="s">
        <v>40</v>
      </c>
      <c r="E128" s="19" t="s">
        <v>158</v>
      </c>
      <c r="F128" s="10">
        <v>42036</v>
      </c>
      <c r="G128" s="10">
        <v>44228</v>
      </c>
      <c r="H128" s="11">
        <v>7</v>
      </c>
      <c r="I128" s="20" t="s">
        <v>39</v>
      </c>
      <c r="J128" s="11" t="s">
        <v>41</v>
      </c>
      <c r="K128" s="11" t="s">
        <v>4881</v>
      </c>
      <c r="L128" s="11">
        <v>2</v>
      </c>
    </row>
    <row r="129" spans="1:12">
      <c r="A129" s="11" t="s">
        <v>5938</v>
      </c>
      <c r="D129" s="11" t="s">
        <v>40</v>
      </c>
      <c r="E129" s="19" t="s">
        <v>159</v>
      </c>
      <c r="F129" s="10">
        <v>42036</v>
      </c>
      <c r="G129" s="10">
        <v>44228</v>
      </c>
      <c r="H129" s="11">
        <v>7</v>
      </c>
      <c r="I129" s="20" t="s">
        <v>39</v>
      </c>
      <c r="J129" s="11" t="s">
        <v>41</v>
      </c>
      <c r="K129" s="11" t="s">
        <v>4881</v>
      </c>
      <c r="L129" s="11">
        <v>2</v>
      </c>
    </row>
    <row r="130" spans="1:12">
      <c r="A130" s="11" t="s">
        <v>5939</v>
      </c>
      <c r="D130" s="11" t="s">
        <v>40</v>
      </c>
      <c r="E130" s="19" t="s">
        <v>160</v>
      </c>
      <c r="F130" s="10">
        <v>42036</v>
      </c>
      <c r="G130" s="10">
        <v>44228</v>
      </c>
      <c r="H130" s="11">
        <v>7</v>
      </c>
      <c r="I130" s="20" t="s">
        <v>39</v>
      </c>
      <c r="J130" s="11" t="s">
        <v>41</v>
      </c>
      <c r="K130" s="11" t="s">
        <v>4881</v>
      </c>
      <c r="L130" s="11">
        <v>2</v>
      </c>
    </row>
    <row r="131" spans="1:12">
      <c r="A131" s="11" t="s">
        <v>5940</v>
      </c>
      <c r="D131" s="11" t="s">
        <v>40</v>
      </c>
      <c r="E131" s="19" t="s">
        <v>161</v>
      </c>
      <c r="F131" s="10">
        <v>42036</v>
      </c>
      <c r="G131" s="10">
        <v>44228</v>
      </c>
      <c r="H131" s="11">
        <v>7</v>
      </c>
      <c r="I131" s="20" t="s">
        <v>39</v>
      </c>
      <c r="J131" s="11" t="s">
        <v>41</v>
      </c>
      <c r="K131" s="11" t="s">
        <v>4881</v>
      </c>
      <c r="L131" s="11">
        <v>2</v>
      </c>
    </row>
    <row r="132" spans="1:12">
      <c r="A132" s="11" t="s">
        <v>6424</v>
      </c>
      <c r="D132" s="11" t="s">
        <v>40</v>
      </c>
      <c r="E132" s="19" t="s">
        <v>162</v>
      </c>
      <c r="F132" s="10">
        <v>42036</v>
      </c>
      <c r="G132" s="10">
        <v>44228</v>
      </c>
      <c r="H132" s="11">
        <v>7</v>
      </c>
      <c r="I132" s="20" t="s">
        <v>39</v>
      </c>
      <c r="J132" s="11" t="s">
        <v>41</v>
      </c>
      <c r="K132" s="11" t="s">
        <v>4881</v>
      </c>
      <c r="L132" s="11">
        <v>2</v>
      </c>
    </row>
    <row r="133" spans="1:12">
      <c r="A133" s="11" t="s">
        <v>6425</v>
      </c>
      <c r="D133" s="11" t="s">
        <v>40</v>
      </c>
      <c r="E133" s="19" t="s">
        <v>163</v>
      </c>
      <c r="F133" s="10">
        <v>42036</v>
      </c>
      <c r="G133" s="10">
        <v>44228</v>
      </c>
      <c r="H133" s="11">
        <v>7</v>
      </c>
      <c r="I133" s="20" t="s">
        <v>39</v>
      </c>
      <c r="J133" s="11" t="s">
        <v>41</v>
      </c>
      <c r="K133" s="11" t="s">
        <v>4881</v>
      </c>
      <c r="L133" s="11">
        <v>2</v>
      </c>
    </row>
    <row r="134" spans="1:12">
      <c r="A134" s="11" t="s">
        <v>6426</v>
      </c>
      <c r="D134" s="11" t="s">
        <v>40</v>
      </c>
      <c r="E134" s="19" t="s">
        <v>164</v>
      </c>
      <c r="F134" s="10">
        <v>42036</v>
      </c>
      <c r="G134" s="10">
        <v>44228</v>
      </c>
      <c r="H134" s="11">
        <v>7</v>
      </c>
      <c r="I134" s="20" t="s">
        <v>39</v>
      </c>
      <c r="J134" s="11" t="s">
        <v>41</v>
      </c>
      <c r="K134" s="11" t="s">
        <v>4881</v>
      </c>
      <c r="L134" s="11">
        <v>2</v>
      </c>
    </row>
    <row r="135" spans="1:12">
      <c r="A135" s="11" t="s">
        <v>6910</v>
      </c>
      <c r="D135" s="11" t="s">
        <v>40</v>
      </c>
      <c r="E135" s="19" t="s">
        <v>165</v>
      </c>
      <c r="F135" s="10">
        <v>42036</v>
      </c>
      <c r="G135" s="10">
        <v>44228</v>
      </c>
      <c r="H135" s="11">
        <v>7</v>
      </c>
      <c r="I135" s="20" t="s">
        <v>39</v>
      </c>
      <c r="J135" s="11" t="s">
        <v>41</v>
      </c>
      <c r="K135" s="11" t="s">
        <v>4881</v>
      </c>
      <c r="L135" s="11">
        <v>2</v>
      </c>
    </row>
    <row r="136" spans="1:12">
      <c r="A136" s="11" t="s">
        <v>6911</v>
      </c>
      <c r="D136" s="11" t="s">
        <v>40</v>
      </c>
      <c r="E136" s="19" t="s">
        <v>166</v>
      </c>
      <c r="F136" s="10">
        <v>42036</v>
      </c>
      <c r="G136" s="10">
        <v>44228</v>
      </c>
      <c r="H136" s="11">
        <v>7</v>
      </c>
      <c r="I136" s="20" t="s">
        <v>39</v>
      </c>
      <c r="J136" s="11" t="s">
        <v>41</v>
      </c>
      <c r="K136" s="11" t="s">
        <v>4881</v>
      </c>
      <c r="L136" s="11">
        <v>2</v>
      </c>
    </row>
    <row r="137" spans="1:12">
      <c r="A137" s="11" t="s">
        <v>6912</v>
      </c>
      <c r="D137" s="11" t="s">
        <v>40</v>
      </c>
      <c r="E137" s="19" t="s">
        <v>167</v>
      </c>
      <c r="F137" s="10">
        <v>42036</v>
      </c>
      <c r="G137" s="10">
        <v>44228</v>
      </c>
      <c r="H137" s="11">
        <v>7</v>
      </c>
      <c r="I137" s="20" t="s">
        <v>39</v>
      </c>
      <c r="J137" s="11" t="s">
        <v>41</v>
      </c>
      <c r="K137" s="11" t="s">
        <v>4881</v>
      </c>
      <c r="L137" s="11">
        <v>2</v>
      </c>
    </row>
    <row r="138" spans="1:12">
      <c r="A138" s="11" t="s">
        <v>7408</v>
      </c>
      <c r="D138" s="11" t="s">
        <v>40</v>
      </c>
      <c r="E138" s="19" t="s">
        <v>168</v>
      </c>
      <c r="F138" s="10">
        <v>42036</v>
      </c>
      <c r="G138" s="10">
        <v>44228</v>
      </c>
      <c r="H138" s="11">
        <v>7</v>
      </c>
      <c r="I138" s="20" t="s">
        <v>39</v>
      </c>
      <c r="J138" s="11" t="s">
        <v>41</v>
      </c>
      <c r="K138" s="11" t="s">
        <v>4881</v>
      </c>
      <c r="L138" s="11">
        <v>2</v>
      </c>
    </row>
    <row r="139" spans="1:12">
      <c r="A139" s="11" t="s">
        <v>7409</v>
      </c>
      <c r="D139" s="11" t="s">
        <v>40</v>
      </c>
      <c r="E139" s="19" t="s">
        <v>169</v>
      </c>
      <c r="F139" s="10">
        <v>42036</v>
      </c>
      <c r="G139" s="10">
        <v>44228</v>
      </c>
      <c r="H139" s="11">
        <v>7</v>
      </c>
      <c r="I139" s="20" t="s">
        <v>39</v>
      </c>
      <c r="J139" s="11" t="s">
        <v>41</v>
      </c>
      <c r="K139" s="11" t="s">
        <v>4881</v>
      </c>
      <c r="L139" s="11">
        <v>2</v>
      </c>
    </row>
    <row r="140" spans="1:12">
      <c r="A140" s="11" t="s">
        <v>7410</v>
      </c>
      <c r="D140" s="11" t="s">
        <v>40</v>
      </c>
      <c r="E140" s="19" t="s">
        <v>170</v>
      </c>
      <c r="F140" s="10">
        <v>42036</v>
      </c>
      <c r="G140" s="10">
        <v>44228</v>
      </c>
      <c r="H140" s="11">
        <v>7</v>
      </c>
      <c r="I140" s="20" t="s">
        <v>39</v>
      </c>
      <c r="J140" s="11" t="s">
        <v>41</v>
      </c>
      <c r="K140" s="11" t="s">
        <v>4881</v>
      </c>
      <c r="L140" s="11">
        <v>2</v>
      </c>
    </row>
    <row r="141" spans="1:12">
      <c r="A141" s="11" t="s">
        <v>7411</v>
      </c>
      <c r="D141" s="11" t="s">
        <v>40</v>
      </c>
      <c r="E141" s="19" t="s">
        <v>171</v>
      </c>
      <c r="F141" s="10">
        <v>42036</v>
      </c>
      <c r="G141" s="10">
        <v>44228</v>
      </c>
      <c r="H141" s="11">
        <v>7</v>
      </c>
      <c r="I141" s="20" t="s">
        <v>39</v>
      </c>
      <c r="J141" s="11" t="s">
        <v>41</v>
      </c>
      <c r="K141" s="11" t="s">
        <v>4881</v>
      </c>
      <c r="L141" s="11">
        <v>2</v>
      </c>
    </row>
    <row r="142" spans="1:12">
      <c r="A142" s="11" t="s">
        <v>7412</v>
      </c>
      <c r="D142" s="11" t="s">
        <v>40</v>
      </c>
      <c r="E142" s="19" t="s">
        <v>172</v>
      </c>
      <c r="F142" s="10">
        <v>42036</v>
      </c>
      <c r="G142" s="10">
        <v>44228</v>
      </c>
      <c r="H142" s="11">
        <v>7</v>
      </c>
      <c r="I142" s="20" t="s">
        <v>39</v>
      </c>
      <c r="J142" s="11" t="s">
        <v>41</v>
      </c>
      <c r="K142" s="11" t="s">
        <v>4881</v>
      </c>
      <c r="L142" s="11">
        <v>2</v>
      </c>
    </row>
    <row r="143" spans="1:12">
      <c r="A143" s="11" t="s">
        <v>7413</v>
      </c>
      <c r="D143" s="11" t="s">
        <v>40</v>
      </c>
      <c r="E143" s="19" t="s">
        <v>173</v>
      </c>
      <c r="F143" s="10">
        <v>42036</v>
      </c>
      <c r="G143" s="10">
        <v>44228</v>
      </c>
      <c r="H143" s="11">
        <v>7</v>
      </c>
      <c r="I143" s="20" t="s">
        <v>39</v>
      </c>
      <c r="J143" s="11" t="s">
        <v>41</v>
      </c>
      <c r="K143" s="11" t="s">
        <v>4881</v>
      </c>
      <c r="L143" s="11">
        <v>2</v>
      </c>
    </row>
    <row r="144" spans="1:12">
      <c r="A144" s="11" t="s">
        <v>8368</v>
      </c>
      <c r="D144" s="11" t="s">
        <v>40</v>
      </c>
      <c r="E144" s="19" t="s">
        <v>174</v>
      </c>
      <c r="F144" s="10">
        <v>42036</v>
      </c>
      <c r="G144" s="10">
        <v>44228</v>
      </c>
      <c r="H144" s="11">
        <v>7</v>
      </c>
      <c r="I144" s="20" t="s">
        <v>39</v>
      </c>
      <c r="J144" s="11" t="s">
        <v>41</v>
      </c>
      <c r="K144" s="11" t="s">
        <v>4881</v>
      </c>
      <c r="L144" s="11">
        <v>2</v>
      </c>
    </row>
    <row r="145" spans="1:12">
      <c r="A145" s="11" t="s">
        <v>8369</v>
      </c>
      <c r="D145" s="11" t="s">
        <v>40</v>
      </c>
      <c r="E145" s="19" t="s">
        <v>175</v>
      </c>
      <c r="F145" s="10">
        <v>42036</v>
      </c>
      <c r="G145" s="10">
        <v>44228</v>
      </c>
      <c r="H145" s="11">
        <v>7</v>
      </c>
      <c r="I145" s="20" t="s">
        <v>39</v>
      </c>
      <c r="J145" s="11" t="s">
        <v>41</v>
      </c>
      <c r="K145" s="11" t="s">
        <v>4881</v>
      </c>
      <c r="L145" s="11">
        <v>2</v>
      </c>
    </row>
    <row r="146" spans="1:12">
      <c r="A146" s="11" t="s">
        <v>8370</v>
      </c>
      <c r="D146" s="11" t="s">
        <v>40</v>
      </c>
      <c r="E146" s="19" t="s">
        <v>176</v>
      </c>
      <c r="F146" s="10">
        <v>42036</v>
      </c>
      <c r="G146" s="10">
        <v>44228</v>
      </c>
      <c r="H146" s="11">
        <v>7</v>
      </c>
      <c r="I146" s="20" t="s">
        <v>39</v>
      </c>
      <c r="J146" s="11" t="s">
        <v>41</v>
      </c>
      <c r="K146" s="11" t="s">
        <v>4881</v>
      </c>
      <c r="L146" s="11">
        <v>2</v>
      </c>
    </row>
    <row r="147" spans="1:12">
      <c r="A147" s="11" t="s">
        <v>15</v>
      </c>
      <c r="D147" s="11" t="s">
        <v>40</v>
      </c>
      <c r="E147" s="19" t="s">
        <v>177</v>
      </c>
      <c r="F147" s="10">
        <v>42036</v>
      </c>
      <c r="G147" s="10">
        <v>44228</v>
      </c>
      <c r="H147" s="11">
        <v>7</v>
      </c>
      <c r="I147" s="20" t="s">
        <v>39</v>
      </c>
      <c r="J147" s="11" t="s">
        <v>41</v>
      </c>
      <c r="K147" s="11" t="s">
        <v>4881</v>
      </c>
      <c r="L147" s="11">
        <v>2</v>
      </c>
    </row>
    <row r="148" spans="1:12">
      <c r="A148" s="11" t="s">
        <v>16</v>
      </c>
      <c r="D148" s="11" t="s">
        <v>40</v>
      </c>
      <c r="E148" s="19" t="s">
        <v>178</v>
      </c>
      <c r="F148" s="10">
        <v>42036</v>
      </c>
      <c r="G148" s="10">
        <v>44228</v>
      </c>
      <c r="H148" s="11">
        <v>7</v>
      </c>
      <c r="I148" s="20" t="s">
        <v>39</v>
      </c>
      <c r="J148" s="11" t="s">
        <v>41</v>
      </c>
      <c r="K148" s="11" t="s">
        <v>4881</v>
      </c>
      <c r="L148" s="11">
        <v>2</v>
      </c>
    </row>
    <row r="149" spans="1:12">
      <c r="A149" s="11" t="s">
        <v>17</v>
      </c>
      <c r="D149" s="11" t="s">
        <v>40</v>
      </c>
      <c r="E149" s="19" t="s">
        <v>179</v>
      </c>
      <c r="F149" s="10">
        <v>42036</v>
      </c>
      <c r="G149" s="10">
        <v>44228</v>
      </c>
      <c r="H149" s="11">
        <v>7</v>
      </c>
      <c r="I149" s="20" t="s">
        <v>39</v>
      </c>
      <c r="J149" s="11" t="s">
        <v>41</v>
      </c>
      <c r="K149" s="11" t="s">
        <v>4881</v>
      </c>
      <c r="L149" s="11">
        <v>2</v>
      </c>
    </row>
    <row r="150" spans="1:12">
      <c r="A150" s="11" t="s">
        <v>4984</v>
      </c>
      <c r="D150" s="11" t="s">
        <v>40</v>
      </c>
      <c r="E150" s="19" t="s">
        <v>180</v>
      </c>
      <c r="F150" s="10">
        <v>42036</v>
      </c>
      <c r="G150" s="10">
        <v>44228</v>
      </c>
      <c r="H150" s="11">
        <v>7</v>
      </c>
      <c r="I150" s="20" t="s">
        <v>39</v>
      </c>
      <c r="J150" s="11" t="s">
        <v>41</v>
      </c>
      <c r="K150" s="11" t="s">
        <v>4881</v>
      </c>
      <c r="L150" s="11">
        <v>2</v>
      </c>
    </row>
    <row r="151" spans="1:12">
      <c r="A151" s="11" t="s">
        <v>4985</v>
      </c>
      <c r="D151" s="11" t="s">
        <v>40</v>
      </c>
      <c r="E151" s="19" t="s">
        <v>181</v>
      </c>
      <c r="F151" s="10">
        <v>42036</v>
      </c>
      <c r="G151" s="10">
        <v>44228</v>
      </c>
      <c r="H151" s="11">
        <v>7</v>
      </c>
      <c r="I151" s="20" t="s">
        <v>39</v>
      </c>
      <c r="J151" s="11" t="s">
        <v>41</v>
      </c>
      <c r="K151" s="11" t="s">
        <v>4881</v>
      </c>
      <c r="L151" s="11">
        <v>2</v>
      </c>
    </row>
    <row r="152" spans="1:12">
      <c r="A152" s="11" t="s">
        <v>4986</v>
      </c>
      <c r="D152" s="11" t="s">
        <v>40</v>
      </c>
      <c r="E152" s="19" t="s">
        <v>182</v>
      </c>
      <c r="F152" s="10">
        <v>42036</v>
      </c>
      <c r="G152" s="10">
        <v>44228</v>
      </c>
      <c r="H152" s="11">
        <v>7</v>
      </c>
      <c r="I152" s="20" t="s">
        <v>39</v>
      </c>
      <c r="J152" s="11" t="s">
        <v>41</v>
      </c>
      <c r="K152" s="11" t="s">
        <v>4881</v>
      </c>
      <c r="L152" s="11">
        <v>2</v>
      </c>
    </row>
    <row r="153" spans="1:12">
      <c r="A153" s="11" t="s">
        <v>4987</v>
      </c>
      <c r="D153" s="11" t="s">
        <v>40</v>
      </c>
      <c r="E153" s="19" t="s">
        <v>183</v>
      </c>
      <c r="F153" s="10">
        <v>42036</v>
      </c>
      <c r="G153" s="10">
        <v>44228</v>
      </c>
      <c r="H153" s="11">
        <v>7</v>
      </c>
      <c r="I153" s="20" t="s">
        <v>39</v>
      </c>
      <c r="J153" s="11" t="s">
        <v>41</v>
      </c>
      <c r="K153" s="11" t="s">
        <v>4881</v>
      </c>
      <c r="L153" s="11">
        <v>2</v>
      </c>
    </row>
    <row r="154" spans="1:12">
      <c r="A154" s="11" t="s">
        <v>4988</v>
      </c>
      <c r="D154" s="11" t="s">
        <v>40</v>
      </c>
      <c r="E154" s="19" t="s">
        <v>184</v>
      </c>
      <c r="F154" s="10">
        <v>42036</v>
      </c>
      <c r="G154" s="10">
        <v>44228</v>
      </c>
      <c r="H154" s="11">
        <v>7</v>
      </c>
      <c r="I154" s="20" t="s">
        <v>39</v>
      </c>
      <c r="J154" s="11" t="s">
        <v>41</v>
      </c>
      <c r="K154" s="11" t="s">
        <v>4881</v>
      </c>
      <c r="L154" s="11">
        <v>2</v>
      </c>
    </row>
    <row r="155" spans="1:12">
      <c r="A155" s="11" t="s">
        <v>4989</v>
      </c>
      <c r="D155" s="11" t="s">
        <v>40</v>
      </c>
      <c r="E155" s="19" t="s">
        <v>185</v>
      </c>
      <c r="F155" s="10">
        <v>42036</v>
      </c>
      <c r="G155" s="10">
        <v>44228</v>
      </c>
      <c r="H155" s="11">
        <v>7</v>
      </c>
      <c r="I155" s="20" t="s">
        <v>39</v>
      </c>
      <c r="J155" s="11" t="s">
        <v>41</v>
      </c>
      <c r="K155" s="11" t="s">
        <v>4881</v>
      </c>
      <c r="L155" s="11">
        <v>2</v>
      </c>
    </row>
    <row r="156" spans="1:12">
      <c r="A156" s="11" t="s">
        <v>5941</v>
      </c>
      <c r="D156" s="11" t="s">
        <v>40</v>
      </c>
      <c r="E156" s="19" t="s">
        <v>186</v>
      </c>
      <c r="F156" s="10">
        <v>42036</v>
      </c>
      <c r="G156" s="10">
        <v>44228</v>
      </c>
      <c r="H156" s="11">
        <v>7</v>
      </c>
      <c r="I156" s="20" t="s">
        <v>39</v>
      </c>
      <c r="J156" s="11" t="s">
        <v>41</v>
      </c>
      <c r="K156" s="11" t="s">
        <v>4881</v>
      </c>
      <c r="L156" s="11">
        <v>2</v>
      </c>
    </row>
    <row r="157" spans="1:12">
      <c r="A157" s="11" t="s">
        <v>5942</v>
      </c>
      <c r="D157" s="11" t="s">
        <v>40</v>
      </c>
      <c r="E157" s="19" t="s">
        <v>187</v>
      </c>
      <c r="F157" s="10">
        <v>42036</v>
      </c>
      <c r="G157" s="10">
        <v>44228</v>
      </c>
      <c r="H157" s="11">
        <v>7</v>
      </c>
      <c r="I157" s="20" t="s">
        <v>39</v>
      </c>
      <c r="J157" s="11" t="s">
        <v>41</v>
      </c>
      <c r="K157" s="11" t="s">
        <v>4881</v>
      </c>
      <c r="L157" s="11">
        <v>2</v>
      </c>
    </row>
    <row r="158" spans="1:12">
      <c r="A158" s="11" t="s">
        <v>5943</v>
      </c>
      <c r="D158" s="11" t="s">
        <v>40</v>
      </c>
      <c r="E158" s="19" t="s">
        <v>188</v>
      </c>
      <c r="F158" s="10">
        <v>42036</v>
      </c>
      <c r="G158" s="10">
        <v>44228</v>
      </c>
      <c r="H158" s="11">
        <v>7</v>
      </c>
      <c r="I158" s="20" t="s">
        <v>39</v>
      </c>
      <c r="J158" s="11" t="s">
        <v>41</v>
      </c>
      <c r="K158" s="11" t="s">
        <v>4881</v>
      </c>
      <c r="L158" s="11">
        <v>2</v>
      </c>
    </row>
    <row r="159" spans="1:12">
      <c r="A159" s="11" t="s">
        <v>6427</v>
      </c>
      <c r="D159" s="11" t="s">
        <v>40</v>
      </c>
      <c r="E159" s="19" t="s">
        <v>189</v>
      </c>
      <c r="F159" s="10">
        <v>42036</v>
      </c>
      <c r="G159" s="10">
        <v>44228</v>
      </c>
      <c r="H159" s="11">
        <v>7</v>
      </c>
      <c r="I159" s="20" t="s">
        <v>39</v>
      </c>
      <c r="J159" s="11" t="s">
        <v>41</v>
      </c>
      <c r="K159" s="11" t="s">
        <v>4881</v>
      </c>
      <c r="L159" s="11">
        <v>2</v>
      </c>
    </row>
    <row r="160" spans="1:12">
      <c r="A160" s="11" t="s">
        <v>6428</v>
      </c>
      <c r="D160" s="11" t="s">
        <v>40</v>
      </c>
      <c r="E160" s="19" t="s">
        <v>190</v>
      </c>
      <c r="F160" s="10">
        <v>42036</v>
      </c>
      <c r="G160" s="10">
        <v>44228</v>
      </c>
      <c r="H160" s="11">
        <v>7</v>
      </c>
      <c r="I160" s="20" t="s">
        <v>39</v>
      </c>
      <c r="J160" s="11" t="s">
        <v>41</v>
      </c>
      <c r="K160" s="11" t="s">
        <v>4881</v>
      </c>
      <c r="L160" s="11">
        <v>2</v>
      </c>
    </row>
    <row r="161" spans="1:12">
      <c r="A161" s="11" t="s">
        <v>6429</v>
      </c>
      <c r="D161" s="11" t="s">
        <v>40</v>
      </c>
      <c r="E161" s="19" t="s">
        <v>191</v>
      </c>
      <c r="F161" s="10">
        <v>42036</v>
      </c>
      <c r="G161" s="10">
        <v>44228</v>
      </c>
      <c r="H161" s="11">
        <v>7</v>
      </c>
      <c r="I161" s="20" t="s">
        <v>39</v>
      </c>
      <c r="J161" s="11" t="s">
        <v>41</v>
      </c>
      <c r="K161" s="11" t="s">
        <v>4881</v>
      </c>
      <c r="L161" s="11">
        <v>2</v>
      </c>
    </row>
    <row r="162" spans="1:12">
      <c r="A162" s="11" t="s">
        <v>6913</v>
      </c>
      <c r="D162" s="11" t="s">
        <v>40</v>
      </c>
      <c r="E162" s="19" t="s">
        <v>192</v>
      </c>
      <c r="F162" s="10">
        <v>42036</v>
      </c>
      <c r="G162" s="10">
        <v>44228</v>
      </c>
      <c r="H162" s="11">
        <v>7</v>
      </c>
      <c r="I162" s="20" t="s">
        <v>39</v>
      </c>
      <c r="J162" s="11" t="s">
        <v>41</v>
      </c>
      <c r="K162" s="11" t="s">
        <v>4881</v>
      </c>
      <c r="L162" s="11">
        <v>2</v>
      </c>
    </row>
    <row r="163" spans="1:12">
      <c r="A163" s="11" t="s">
        <v>6914</v>
      </c>
      <c r="D163" s="11" t="s">
        <v>40</v>
      </c>
      <c r="E163" s="19" t="s">
        <v>193</v>
      </c>
      <c r="F163" s="10">
        <v>42036</v>
      </c>
      <c r="G163" s="10">
        <v>44228</v>
      </c>
      <c r="H163" s="11">
        <v>7</v>
      </c>
      <c r="I163" s="20" t="s">
        <v>39</v>
      </c>
      <c r="J163" s="11" t="s">
        <v>41</v>
      </c>
      <c r="K163" s="11" t="s">
        <v>4881</v>
      </c>
      <c r="L163" s="11">
        <v>2</v>
      </c>
    </row>
    <row r="164" spans="1:12">
      <c r="A164" s="11" t="s">
        <v>6915</v>
      </c>
      <c r="D164" s="11" t="s">
        <v>40</v>
      </c>
      <c r="E164" s="19" t="s">
        <v>194</v>
      </c>
      <c r="F164" s="10">
        <v>42036</v>
      </c>
      <c r="G164" s="10">
        <v>44228</v>
      </c>
      <c r="H164" s="11">
        <v>7</v>
      </c>
      <c r="I164" s="20" t="s">
        <v>39</v>
      </c>
      <c r="J164" s="11" t="s">
        <v>41</v>
      </c>
      <c r="K164" s="11" t="s">
        <v>4881</v>
      </c>
      <c r="L164" s="11">
        <v>2</v>
      </c>
    </row>
    <row r="165" spans="1:12">
      <c r="A165" s="11" t="s">
        <v>7414</v>
      </c>
      <c r="D165" s="11" t="s">
        <v>40</v>
      </c>
      <c r="E165" s="19" t="s">
        <v>195</v>
      </c>
      <c r="F165" s="10">
        <v>42036</v>
      </c>
      <c r="G165" s="10">
        <v>44228</v>
      </c>
      <c r="H165" s="11">
        <v>7</v>
      </c>
      <c r="I165" s="20" t="s">
        <v>39</v>
      </c>
      <c r="J165" s="11" t="s">
        <v>41</v>
      </c>
      <c r="K165" s="11" t="s">
        <v>4881</v>
      </c>
      <c r="L165" s="11">
        <v>2</v>
      </c>
    </row>
    <row r="166" spans="1:12">
      <c r="A166" s="11" t="s">
        <v>7415</v>
      </c>
      <c r="D166" s="11" t="s">
        <v>40</v>
      </c>
      <c r="E166" s="19" t="s">
        <v>196</v>
      </c>
      <c r="F166" s="10">
        <v>42036</v>
      </c>
      <c r="G166" s="10">
        <v>44228</v>
      </c>
      <c r="H166" s="11">
        <v>7</v>
      </c>
      <c r="I166" s="20" t="s">
        <v>39</v>
      </c>
      <c r="J166" s="11" t="s">
        <v>41</v>
      </c>
      <c r="K166" s="11" t="s">
        <v>4881</v>
      </c>
      <c r="L166" s="11">
        <v>2</v>
      </c>
    </row>
    <row r="167" spans="1:12">
      <c r="A167" s="11" t="s">
        <v>7416</v>
      </c>
      <c r="D167" s="11" t="s">
        <v>40</v>
      </c>
      <c r="E167" s="19" t="s">
        <v>197</v>
      </c>
      <c r="F167" s="10">
        <v>42036</v>
      </c>
      <c r="G167" s="10">
        <v>44228</v>
      </c>
      <c r="H167" s="11">
        <v>7</v>
      </c>
      <c r="I167" s="20" t="s">
        <v>39</v>
      </c>
      <c r="J167" s="11" t="s">
        <v>41</v>
      </c>
      <c r="K167" s="11" t="s">
        <v>4881</v>
      </c>
      <c r="L167" s="11">
        <v>2</v>
      </c>
    </row>
    <row r="168" spans="1:12">
      <c r="A168" s="11" t="s">
        <v>7417</v>
      </c>
      <c r="D168" s="11" t="s">
        <v>40</v>
      </c>
      <c r="E168" s="19" t="s">
        <v>198</v>
      </c>
      <c r="F168" s="10">
        <v>42036</v>
      </c>
      <c r="G168" s="10">
        <v>44228</v>
      </c>
      <c r="H168" s="11">
        <v>7</v>
      </c>
      <c r="I168" s="20" t="s">
        <v>39</v>
      </c>
      <c r="J168" s="11" t="s">
        <v>41</v>
      </c>
      <c r="K168" s="11" t="s">
        <v>4881</v>
      </c>
      <c r="L168" s="11">
        <v>2</v>
      </c>
    </row>
    <row r="169" spans="1:12">
      <c r="A169" s="11" t="s">
        <v>7418</v>
      </c>
      <c r="D169" s="11" t="s">
        <v>40</v>
      </c>
      <c r="E169" s="19" t="s">
        <v>199</v>
      </c>
      <c r="F169" s="10">
        <v>42036</v>
      </c>
      <c r="G169" s="10">
        <v>44228</v>
      </c>
      <c r="H169" s="11">
        <v>7</v>
      </c>
      <c r="I169" s="20" t="s">
        <v>39</v>
      </c>
      <c r="J169" s="11" t="s">
        <v>41</v>
      </c>
      <c r="K169" s="11" t="s">
        <v>4881</v>
      </c>
      <c r="L169" s="11">
        <v>2</v>
      </c>
    </row>
    <row r="170" spans="1:12">
      <c r="A170" s="11" t="s">
        <v>7419</v>
      </c>
      <c r="D170" s="11" t="s">
        <v>40</v>
      </c>
      <c r="E170" s="19" t="s">
        <v>200</v>
      </c>
      <c r="F170" s="10">
        <v>42036</v>
      </c>
      <c r="G170" s="10">
        <v>44228</v>
      </c>
      <c r="H170" s="11">
        <v>7</v>
      </c>
      <c r="I170" s="20" t="s">
        <v>39</v>
      </c>
      <c r="J170" s="11" t="s">
        <v>41</v>
      </c>
      <c r="K170" s="11" t="s">
        <v>4881</v>
      </c>
      <c r="L170" s="11">
        <v>2</v>
      </c>
    </row>
    <row r="171" spans="1:12">
      <c r="A171" s="11" t="s">
        <v>8371</v>
      </c>
      <c r="D171" s="11" t="s">
        <v>40</v>
      </c>
      <c r="E171" s="19" t="s">
        <v>201</v>
      </c>
      <c r="F171" s="10">
        <v>42036</v>
      </c>
      <c r="G171" s="10">
        <v>44228</v>
      </c>
      <c r="H171" s="11">
        <v>7</v>
      </c>
      <c r="I171" s="20" t="s">
        <v>39</v>
      </c>
      <c r="J171" s="11" t="s">
        <v>41</v>
      </c>
      <c r="K171" s="11" t="s">
        <v>4881</v>
      </c>
      <c r="L171" s="11">
        <v>2</v>
      </c>
    </row>
    <row r="172" spans="1:12">
      <c r="A172" s="11" t="s">
        <v>8372</v>
      </c>
      <c r="D172" s="11" t="s">
        <v>40</v>
      </c>
      <c r="E172" s="19" t="s">
        <v>202</v>
      </c>
      <c r="F172" s="10">
        <v>42036</v>
      </c>
      <c r="G172" s="10">
        <v>44228</v>
      </c>
      <c r="H172" s="11">
        <v>7</v>
      </c>
      <c r="I172" s="20" t="s">
        <v>39</v>
      </c>
      <c r="J172" s="11" t="s">
        <v>41</v>
      </c>
      <c r="K172" s="11" t="s">
        <v>4881</v>
      </c>
      <c r="L172" s="11">
        <v>2</v>
      </c>
    </row>
    <row r="173" spans="1:12">
      <c r="A173" s="11" t="s">
        <v>8373</v>
      </c>
      <c r="D173" s="11" t="s">
        <v>40</v>
      </c>
      <c r="E173" s="19" t="s">
        <v>203</v>
      </c>
      <c r="F173" s="10">
        <v>42036</v>
      </c>
      <c r="G173" s="10">
        <v>44228</v>
      </c>
      <c r="H173" s="11">
        <v>7</v>
      </c>
      <c r="I173" s="20" t="s">
        <v>39</v>
      </c>
      <c r="J173" s="11" t="s">
        <v>41</v>
      </c>
      <c r="K173" s="11" t="s">
        <v>4881</v>
      </c>
      <c r="L173" s="11">
        <v>2</v>
      </c>
    </row>
    <row r="174" spans="1:12">
      <c r="A174" s="11" t="s">
        <v>18</v>
      </c>
      <c r="D174" s="11" t="s">
        <v>40</v>
      </c>
      <c r="E174" s="19" t="s">
        <v>204</v>
      </c>
      <c r="F174" s="10">
        <v>42036</v>
      </c>
      <c r="G174" s="10">
        <v>44228</v>
      </c>
      <c r="H174" s="11">
        <v>7</v>
      </c>
      <c r="I174" s="20" t="s">
        <v>39</v>
      </c>
      <c r="J174" s="11" t="s">
        <v>41</v>
      </c>
      <c r="K174" s="11" t="s">
        <v>4881</v>
      </c>
      <c r="L174" s="11">
        <v>2</v>
      </c>
    </row>
    <row r="175" spans="1:12">
      <c r="A175" s="11" t="s">
        <v>19</v>
      </c>
      <c r="D175" s="11" t="s">
        <v>40</v>
      </c>
      <c r="E175" s="19" t="s">
        <v>205</v>
      </c>
      <c r="F175" s="10">
        <v>42036</v>
      </c>
      <c r="G175" s="10">
        <v>44228</v>
      </c>
      <c r="H175" s="11">
        <v>7</v>
      </c>
      <c r="I175" s="20" t="s">
        <v>39</v>
      </c>
      <c r="J175" s="11" t="s">
        <v>41</v>
      </c>
      <c r="K175" s="11" t="s">
        <v>4881</v>
      </c>
      <c r="L175" s="11">
        <v>2</v>
      </c>
    </row>
    <row r="176" spans="1:12">
      <c r="A176" s="11" t="s">
        <v>20</v>
      </c>
      <c r="D176" s="11" t="s">
        <v>40</v>
      </c>
      <c r="E176" s="19" t="s">
        <v>206</v>
      </c>
      <c r="F176" s="10">
        <v>42036</v>
      </c>
      <c r="G176" s="10">
        <v>44228</v>
      </c>
      <c r="H176" s="11">
        <v>7</v>
      </c>
      <c r="I176" s="20" t="s">
        <v>39</v>
      </c>
      <c r="J176" s="11" t="s">
        <v>41</v>
      </c>
      <c r="K176" s="11" t="s">
        <v>4881</v>
      </c>
      <c r="L176" s="11">
        <v>2</v>
      </c>
    </row>
    <row r="177" spans="1:12">
      <c r="A177" s="11" t="s">
        <v>4990</v>
      </c>
      <c r="D177" s="11" t="s">
        <v>40</v>
      </c>
      <c r="E177" s="19" t="s">
        <v>207</v>
      </c>
      <c r="F177" s="10">
        <v>42036</v>
      </c>
      <c r="G177" s="10">
        <v>44228</v>
      </c>
      <c r="H177" s="11">
        <v>7</v>
      </c>
      <c r="I177" s="20" t="s">
        <v>39</v>
      </c>
      <c r="J177" s="11" t="s">
        <v>41</v>
      </c>
      <c r="K177" s="11" t="s">
        <v>4881</v>
      </c>
      <c r="L177" s="11">
        <v>2</v>
      </c>
    </row>
    <row r="178" spans="1:12">
      <c r="A178" s="11" t="s">
        <v>4991</v>
      </c>
      <c r="D178" s="11" t="s">
        <v>40</v>
      </c>
      <c r="E178" s="19" t="s">
        <v>208</v>
      </c>
      <c r="F178" s="10">
        <v>42036</v>
      </c>
      <c r="G178" s="10">
        <v>44228</v>
      </c>
      <c r="H178" s="11">
        <v>7</v>
      </c>
      <c r="I178" s="20" t="s">
        <v>39</v>
      </c>
      <c r="J178" s="11" t="s">
        <v>41</v>
      </c>
      <c r="K178" s="11" t="s">
        <v>4881</v>
      </c>
      <c r="L178" s="11">
        <v>2</v>
      </c>
    </row>
    <row r="179" spans="1:12">
      <c r="A179" s="11" t="s">
        <v>4992</v>
      </c>
      <c r="D179" s="11" t="s">
        <v>40</v>
      </c>
      <c r="E179" s="19" t="s">
        <v>209</v>
      </c>
      <c r="F179" s="10">
        <v>42036</v>
      </c>
      <c r="G179" s="10">
        <v>44228</v>
      </c>
      <c r="H179" s="11">
        <v>7</v>
      </c>
      <c r="I179" s="20" t="s">
        <v>39</v>
      </c>
      <c r="J179" s="11" t="s">
        <v>41</v>
      </c>
      <c r="K179" s="11" t="s">
        <v>4881</v>
      </c>
      <c r="L179" s="11">
        <v>2</v>
      </c>
    </row>
    <row r="180" spans="1:12">
      <c r="A180" s="11" t="s">
        <v>4993</v>
      </c>
      <c r="D180" s="11" t="s">
        <v>40</v>
      </c>
      <c r="E180" s="19" t="s">
        <v>210</v>
      </c>
      <c r="F180" s="10">
        <v>42036</v>
      </c>
      <c r="G180" s="10">
        <v>44228</v>
      </c>
      <c r="H180" s="11">
        <v>7</v>
      </c>
      <c r="I180" s="20" t="s">
        <v>39</v>
      </c>
      <c r="J180" s="11" t="s">
        <v>41</v>
      </c>
      <c r="K180" s="11" t="s">
        <v>4881</v>
      </c>
      <c r="L180" s="11">
        <v>2</v>
      </c>
    </row>
    <row r="181" spans="1:12">
      <c r="A181" s="11" t="s">
        <v>4994</v>
      </c>
      <c r="D181" s="11" t="s">
        <v>40</v>
      </c>
      <c r="E181" s="19" t="s">
        <v>211</v>
      </c>
      <c r="F181" s="10">
        <v>42036</v>
      </c>
      <c r="G181" s="10">
        <v>44228</v>
      </c>
      <c r="H181" s="11">
        <v>7</v>
      </c>
      <c r="I181" s="20" t="s">
        <v>39</v>
      </c>
      <c r="J181" s="11" t="s">
        <v>41</v>
      </c>
      <c r="K181" s="11" t="s">
        <v>4881</v>
      </c>
      <c r="L181" s="11">
        <v>2</v>
      </c>
    </row>
    <row r="182" spans="1:12">
      <c r="A182" s="11" t="s">
        <v>4995</v>
      </c>
      <c r="D182" s="11" t="s">
        <v>40</v>
      </c>
      <c r="E182" s="19" t="s">
        <v>212</v>
      </c>
      <c r="F182" s="10">
        <v>42036</v>
      </c>
      <c r="G182" s="10">
        <v>44228</v>
      </c>
      <c r="H182" s="11">
        <v>7</v>
      </c>
      <c r="I182" s="20" t="s">
        <v>39</v>
      </c>
      <c r="J182" s="11" t="s">
        <v>41</v>
      </c>
      <c r="K182" s="11" t="s">
        <v>4881</v>
      </c>
      <c r="L182" s="11">
        <v>2</v>
      </c>
    </row>
    <row r="183" spans="1:12">
      <c r="A183" s="11" t="s">
        <v>5944</v>
      </c>
      <c r="D183" s="11" t="s">
        <v>40</v>
      </c>
      <c r="E183" s="19" t="s">
        <v>213</v>
      </c>
      <c r="F183" s="10">
        <v>42036</v>
      </c>
      <c r="G183" s="10">
        <v>44228</v>
      </c>
      <c r="H183" s="11">
        <v>7</v>
      </c>
      <c r="I183" s="20" t="s">
        <v>39</v>
      </c>
      <c r="J183" s="11" t="s">
        <v>41</v>
      </c>
      <c r="K183" s="11" t="s">
        <v>4881</v>
      </c>
      <c r="L183" s="11">
        <v>2</v>
      </c>
    </row>
    <row r="184" spans="1:12">
      <c r="A184" s="11" t="s">
        <v>5945</v>
      </c>
      <c r="D184" s="11" t="s">
        <v>40</v>
      </c>
      <c r="E184" s="19" t="s">
        <v>214</v>
      </c>
      <c r="F184" s="10">
        <v>42036</v>
      </c>
      <c r="G184" s="10">
        <v>44228</v>
      </c>
      <c r="H184" s="11">
        <v>7</v>
      </c>
      <c r="I184" s="20" t="s">
        <v>39</v>
      </c>
      <c r="J184" s="11" t="s">
        <v>41</v>
      </c>
      <c r="K184" s="11" t="s">
        <v>4881</v>
      </c>
      <c r="L184" s="11">
        <v>2</v>
      </c>
    </row>
    <row r="185" spans="1:12">
      <c r="A185" s="11" t="s">
        <v>5946</v>
      </c>
      <c r="D185" s="11" t="s">
        <v>40</v>
      </c>
      <c r="E185" s="19" t="s">
        <v>215</v>
      </c>
      <c r="F185" s="10">
        <v>42036</v>
      </c>
      <c r="G185" s="10">
        <v>44228</v>
      </c>
      <c r="H185" s="11">
        <v>7</v>
      </c>
      <c r="I185" s="20" t="s">
        <v>39</v>
      </c>
      <c r="J185" s="11" t="s">
        <v>41</v>
      </c>
      <c r="K185" s="11" t="s">
        <v>4881</v>
      </c>
      <c r="L185" s="11">
        <v>2</v>
      </c>
    </row>
    <row r="186" spans="1:12">
      <c r="A186" s="11" t="s">
        <v>6430</v>
      </c>
      <c r="D186" s="11" t="s">
        <v>40</v>
      </c>
      <c r="E186" s="19" t="s">
        <v>216</v>
      </c>
      <c r="F186" s="10">
        <v>42036</v>
      </c>
      <c r="G186" s="10">
        <v>44228</v>
      </c>
      <c r="H186" s="11">
        <v>7</v>
      </c>
      <c r="I186" s="20" t="s">
        <v>39</v>
      </c>
      <c r="J186" s="11" t="s">
        <v>41</v>
      </c>
      <c r="K186" s="11" t="s">
        <v>4881</v>
      </c>
      <c r="L186" s="11">
        <v>2</v>
      </c>
    </row>
    <row r="187" spans="1:12">
      <c r="A187" s="11" t="s">
        <v>6431</v>
      </c>
      <c r="D187" s="11" t="s">
        <v>40</v>
      </c>
      <c r="E187" s="19" t="s">
        <v>217</v>
      </c>
      <c r="F187" s="10">
        <v>42036</v>
      </c>
      <c r="G187" s="10">
        <v>44228</v>
      </c>
      <c r="H187" s="11">
        <v>7</v>
      </c>
      <c r="I187" s="20" t="s">
        <v>39</v>
      </c>
      <c r="J187" s="11" t="s">
        <v>41</v>
      </c>
      <c r="K187" s="11" t="s">
        <v>4881</v>
      </c>
      <c r="L187" s="11">
        <v>2</v>
      </c>
    </row>
    <row r="188" spans="1:12">
      <c r="A188" s="11" t="s">
        <v>6432</v>
      </c>
      <c r="D188" s="11" t="s">
        <v>40</v>
      </c>
      <c r="E188" s="19" t="s">
        <v>218</v>
      </c>
      <c r="F188" s="10">
        <v>42036</v>
      </c>
      <c r="G188" s="10">
        <v>44228</v>
      </c>
      <c r="H188" s="11">
        <v>7</v>
      </c>
      <c r="I188" s="20" t="s">
        <v>39</v>
      </c>
      <c r="J188" s="11" t="s">
        <v>41</v>
      </c>
      <c r="K188" s="11" t="s">
        <v>4881</v>
      </c>
      <c r="L188" s="11">
        <v>2</v>
      </c>
    </row>
    <row r="189" spans="1:12">
      <c r="A189" s="11" t="s">
        <v>6916</v>
      </c>
      <c r="D189" s="11" t="s">
        <v>40</v>
      </c>
      <c r="E189" s="19" t="s">
        <v>219</v>
      </c>
      <c r="F189" s="10">
        <v>42036</v>
      </c>
      <c r="G189" s="10">
        <v>44228</v>
      </c>
      <c r="H189" s="11">
        <v>7</v>
      </c>
      <c r="I189" s="20" t="s">
        <v>39</v>
      </c>
      <c r="J189" s="11" t="s">
        <v>41</v>
      </c>
      <c r="K189" s="11" t="s">
        <v>4881</v>
      </c>
      <c r="L189" s="11">
        <v>2</v>
      </c>
    </row>
    <row r="190" spans="1:12">
      <c r="A190" s="11" t="s">
        <v>6917</v>
      </c>
      <c r="D190" s="11" t="s">
        <v>40</v>
      </c>
      <c r="E190" s="19" t="s">
        <v>220</v>
      </c>
      <c r="F190" s="10">
        <v>42036</v>
      </c>
      <c r="G190" s="10">
        <v>44228</v>
      </c>
      <c r="H190" s="11">
        <v>7</v>
      </c>
      <c r="I190" s="20" t="s">
        <v>39</v>
      </c>
      <c r="J190" s="11" t="s">
        <v>41</v>
      </c>
      <c r="K190" s="11" t="s">
        <v>4881</v>
      </c>
      <c r="L190" s="11">
        <v>2</v>
      </c>
    </row>
    <row r="191" spans="1:12">
      <c r="A191" s="11" t="s">
        <v>6918</v>
      </c>
      <c r="D191" s="11" t="s">
        <v>40</v>
      </c>
      <c r="E191" s="19" t="s">
        <v>221</v>
      </c>
      <c r="F191" s="10">
        <v>42036</v>
      </c>
      <c r="G191" s="10">
        <v>44228</v>
      </c>
      <c r="H191" s="11">
        <v>7</v>
      </c>
      <c r="I191" s="20" t="s">
        <v>39</v>
      </c>
      <c r="J191" s="11" t="s">
        <v>41</v>
      </c>
      <c r="K191" s="11" t="s">
        <v>4881</v>
      </c>
      <c r="L191" s="11">
        <v>2</v>
      </c>
    </row>
    <row r="192" spans="1:12">
      <c r="A192" s="11" t="s">
        <v>7420</v>
      </c>
      <c r="D192" s="11" t="s">
        <v>40</v>
      </c>
      <c r="E192" s="19" t="s">
        <v>222</v>
      </c>
      <c r="F192" s="10">
        <v>42036</v>
      </c>
      <c r="G192" s="10">
        <v>44228</v>
      </c>
      <c r="H192" s="11">
        <v>7</v>
      </c>
      <c r="I192" s="20" t="s">
        <v>39</v>
      </c>
      <c r="J192" s="11" t="s">
        <v>41</v>
      </c>
      <c r="K192" s="11" t="s">
        <v>4881</v>
      </c>
      <c r="L192" s="11">
        <v>2</v>
      </c>
    </row>
    <row r="193" spans="1:12">
      <c r="A193" s="11" t="s">
        <v>7421</v>
      </c>
      <c r="D193" s="11" t="s">
        <v>40</v>
      </c>
      <c r="E193" s="19" t="s">
        <v>223</v>
      </c>
      <c r="F193" s="10">
        <v>42036</v>
      </c>
      <c r="G193" s="10">
        <v>44228</v>
      </c>
      <c r="H193" s="11">
        <v>7</v>
      </c>
      <c r="I193" s="20" t="s">
        <v>39</v>
      </c>
      <c r="J193" s="11" t="s">
        <v>41</v>
      </c>
      <c r="K193" s="11" t="s">
        <v>4881</v>
      </c>
      <c r="L193" s="11">
        <v>2</v>
      </c>
    </row>
    <row r="194" spans="1:12">
      <c r="A194" s="11" t="s">
        <v>7422</v>
      </c>
      <c r="D194" s="11" t="s">
        <v>40</v>
      </c>
      <c r="E194" s="19" t="s">
        <v>224</v>
      </c>
      <c r="F194" s="10">
        <v>42036</v>
      </c>
      <c r="G194" s="10">
        <v>44228</v>
      </c>
      <c r="H194" s="11">
        <v>7</v>
      </c>
      <c r="I194" s="20" t="s">
        <v>39</v>
      </c>
      <c r="J194" s="11" t="s">
        <v>41</v>
      </c>
      <c r="K194" s="11" t="s">
        <v>4881</v>
      </c>
      <c r="L194" s="11">
        <v>2</v>
      </c>
    </row>
    <row r="195" spans="1:12">
      <c r="A195" s="11" t="s">
        <v>7423</v>
      </c>
      <c r="D195" s="11" t="s">
        <v>40</v>
      </c>
      <c r="E195" s="19" t="s">
        <v>225</v>
      </c>
      <c r="F195" s="10">
        <v>42036</v>
      </c>
      <c r="G195" s="10">
        <v>44228</v>
      </c>
      <c r="H195" s="11">
        <v>7</v>
      </c>
      <c r="I195" s="20" t="s">
        <v>39</v>
      </c>
      <c r="J195" s="11" t="s">
        <v>41</v>
      </c>
      <c r="K195" s="11" t="s">
        <v>4881</v>
      </c>
      <c r="L195" s="11">
        <v>2</v>
      </c>
    </row>
    <row r="196" spans="1:12">
      <c r="A196" s="11" t="s">
        <v>7424</v>
      </c>
      <c r="D196" s="11" t="s">
        <v>40</v>
      </c>
      <c r="E196" s="19" t="s">
        <v>226</v>
      </c>
      <c r="F196" s="10">
        <v>42036</v>
      </c>
      <c r="G196" s="10">
        <v>44228</v>
      </c>
      <c r="H196" s="11">
        <v>7</v>
      </c>
      <c r="I196" s="20" t="s">
        <v>39</v>
      </c>
      <c r="J196" s="11" t="s">
        <v>41</v>
      </c>
      <c r="K196" s="11" t="s">
        <v>4881</v>
      </c>
      <c r="L196" s="11">
        <v>2</v>
      </c>
    </row>
    <row r="197" spans="1:12">
      <c r="A197" s="11" t="s">
        <v>7425</v>
      </c>
      <c r="D197" s="11" t="s">
        <v>40</v>
      </c>
      <c r="E197" s="19" t="s">
        <v>227</v>
      </c>
      <c r="F197" s="10">
        <v>42036</v>
      </c>
      <c r="G197" s="10">
        <v>44228</v>
      </c>
      <c r="H197" s="11">
        <v>7</v>
      </c>
      <c r="I197" s="20" t="s">
        <v>39</v>
      </c>
      <c r="J197" s="11" t="s">
        <v>41</v>
      </c>
      <c r="K197" s="11" t="s">
        <v>4881</v>
      </c>
      <c r="L197" s="11">
        <v>2</v>
      </c>
    </row>
    <row r="198" spans="1:12">
      <c r="A198" s="11" t="s">
        <v>8374</v>
      </c>
      <c r="D198" s="11" t="s">
        <v>40</v>
      </c>
      <c r="E198" s="19" t="s">
        <v>228</v>
      </c>
      <c r="F198" s="10">
        <v>42036</v>
      </c>
      <c r="G198" s="10">
        <v>44228</v>
      </c>
      <c r="H198" s="11">
        <v>7</v>
      </c>
      <c r="I198" s="20" t="s">
        <v>39</v>
      </c>
      <c r="J198" s="11" t="s">
        <v>41</v>
      </c>
      <c r="K198" s="11" t="s">
        <v>4881</v>
      </c>
      <c r="L198" s="11">
        <v>2</v>
      </c>
    </row>
    <row r="199" spans="1:12">
      <c r="A199" s="11" t="s">
        <v>8375</v>
      </c>
      <c r="D199" s="11" t="s">
        <v>40</v>
      </c>
      <c r="E199" s="19" t="s">
        <v>229</v>
      </c>
      <c r="F199" s="10">
        <v>42036</v>
      </c>
      <c r="G199" s="10">
        <v>44228</v>
      </c>
      <c r="H199" s="11">
        <v>7</v>
      </c>
      <c r="I199" s="20" t="s">
        <v>39</v>
      </c>
      <c r="J199" s="11" t="s">
        <v>41</v>
      </c>
      <c r="K199" s="11" t="s">
        <v>4881</v>
      </c>
      <c r="L199" s="11">
        <v>2</v>
      </c>
    </row>
    <row r="200" spans="1:12">
      <c r="A200" s="11" t="s">
        <v>8376</v>
      </c>
      <c r="D200" s="11" t="s">
        <v>40</v>
      </c>
      <c r="E200" s="19" t="s">
        <v>230</v>
      </c>
      <c r="F200" s="10">
        <v>42036</v>
      </c>
      <c r="G200" s="10">
        <v>44228</v>
      </c>
      <c r="H200" s="11">
        <v>7</v>
      </c>
      <c r="I200" s="20" t="s">
        <v>39</v>
      </c>
      <c r="J200" s="11" t="s">
        <v>41</v>
      </c>
      <c r="K200" s="11" t="s">
        <v>4881</v>
      </c>
      <c r="L200" s="11">
        <v>2</v>
      </c>
    </row>
    <row r="201" spans="1:12">
      <c r="A201" s="11" t="s">
        <v>21</v>
      </c>
      <c r="D201" s="11" t="s">
        <v>40</v>
      </c>
      <c r="E201" s="19" t="s">
        <v>231</v>
      </c>
      <c r="F201" s="10">
        <v>42036</v>
      </c>
      <c r="G201" s="10">
        <v>44228</v>
      </c>
      <c r="H201" s="11">
        <v>7</v>
      </c>
      <c r="I201" s="20" t="s">
        <v>39</v>
      </c>
      <c r="J201" s="11" t="s">
        <v>41</v>
      </c>
      <c r="K201" s="11" t="s">
        <v>4881</v>
      </c>
      <c r="L201" s="11">
        <v>2</v>
      </c>
    </row>
    <row r="202" spans="1:12">
      <c r="A202" s="11" t="s">
        <v>22</v>
      </c>
      <c r="D202" s="11" t="s">
        <v>40</v>
      </c>
      <c r="E202" s="19" t="s">
        <v>232</v>
      </c>
      <c r="F202" s="10">
        <v>42036</v>
      </c>
      <c r="G202" s="10">
        <v>44228</v>
      </c>
      <c r="H202" s="11">
        <v>7</v>
      </c>
      <c r="I202" s="20" t="s">
        <v>39</v>
      </c>
      <c r="J202" s="11" t="s">
        <v>41</v>
      </c>
      <c r="K202" s="11" t="s">
        <v>4881</v>
      </c>
      <c r="L202" s="11">
        <v>2</v>
      </c>
    </row>
    <row r="203" spans="1:12">
      <c r="A203" s="11" t="s">
        <v>23</v>
      </c>
      <c r="D203" s="11" t="s">
        <v>40</v>
      </c>
      <c r="E203" s="19" t="s">
        <v>233</v>
      </c>
      <c r="F203" s="10">
        <v>42036</v>
      </c>
      <c r="G203" s="10">
        <v>44228</v>
      </c>
      <c r="H203" s="11">
        <v>7</v>
      </c>
      <c r="I203" s="20" t="s">
        <v>39</v>
      </c>
      <c r="J203" s="11" t="s">
        <v>41</v>
      </c>
      <c r="K203" s="11" t="s">
        <v>4881</v>
      </c>
      <c r="L203" s="11">
        <v>2</v>
      </c>
    </row>
    <row r="204" spans="1:12">
      <c r="A204" s="11" t="s">
        <v>4996</v>
      </c>
      <c r="D204" s="11" t="s">
        <v>40</v>
      </c>
      <c r="E204" s="19" t="s">
        <v>234</v>
      </c>
      <c r="F204" s="10">
        <v>42036</v>
      </c>
      <c r="G204" s="10">
        <v>44228</v>
      </c>
      <c r="H204" s="11">
        <v>7</v>
      </c>
      <c r="I204" s="20" t="s">
        <v>39</v>
      </c>
      <c r="J204" s="11" t="s">
        <v>41</v>
      </c>
      <c r="K204" s="11" t="s">
        <v>4881</v>
      </c>
      <c r="L204" s="11">
        <v>2</v>
      </c>
    </row>
    <row r="205" spans="1:12">
      <c r="A205" s="11" t="s">
        <v>4997</v>
      </c>
      <c r="D205" s="11" t="s">
        <v>40</v>
      </c>
      <c r="E205" s="19" t="s">
        <v>235</v>
      </c>
      <c r="F205" s="10">
        <v>42036</v>
      </c>
      <c r="G205" s="10">
        <v>44228</v>
      </c>
      <c r="H205" s="11">
        <v>7</v>
      </c>
      <c r="I205" s="20" t="s">
        <v>39</v>
      </c>
      <c r="J205" s="11" t="s">
        <v>41</v>
      </c>
      <c r="K205" s="11" t="s">
        <v>4881</v>
      </c>
      <c r="L205" s="11">
        <v>2</v>
      </c>
    </row>
    <row r="206" spans="1:12">
      <c r="A206" s="11" t="s">
        <v>4998</v>
      </c>
      <c r="D206" s="11" t="s">
        <v>40</v>
      </c>
      <c r="E206" s="19" t="s">
        <v>236</v>
      </c>
      <c r="F206" s="10">
        <v>42036</v>
      </c>
      <c r="G206" s="10">
        <v>44228</v>
      </c>
      <c r="H206" s="11">
        <v>7</v>
      </c>
      <c r="I206" s="20" t="s">
        <v>39</v>
      </c>
      <c r="J206" s="11" t="s">
        <v>41</v>
      </c>
      <c r="K206" s="11" t="s">
        <v>4881</v>
      </c>
      <c r="L206" s="11">
        <v>2</v>
      </c>
    </row>
    <row r="207" spans="1:12">
      <c r="A207" s="11" t="s">
        <v>4999</v>
      </c>
      <c r="D207" s="11" t="s">
        <v>40</v>
      </c>
      <c r="E207" s="19" t="s">
        <v>237</v>
      </c>
      <c r="F207" s="10">
        <v>42036</v>
      </c>
      <c r="G207" s="10">
        <v>44228</v>
      </c>
      <c r="H207" s="11">
        <v>7</v>
      </c>
      <c r="I207" s="20" t="s">
        <v>39</v>
      </c>
      <c r="J207" s="11" t="s">
        <v>41</v>
      </c>
      <c r="K207" s="11" t="s">
        <v>4881</v>
      </c>
      <c r="L207" s="11">
        <v>2</v>
      </c>
    </row>
    <row r="208" spans="1:12">
      <c r="A208" s="11" t="s">
        <v>5000</v>
      </c>
      <c r="D208" s="11" t="s">
        <v>40</v>
      </c>
      <c r="E208" s="19" t="s">
        <v>238</v>
      </c>
      <c r="F208" s="10">
        <v>42036</v>
      </c>
      <c r="G208" s="10">
        <v>44228</v>
      </c>
      <c r="H208" s="11">
        <v>7</v>
      </c>
      <c r="I208" s="20" t="s">
        <v>39</v>
      </c>
      <c r="J208" s="11" t="s">
        <v>41</v>
      </c>
      <c r="K208" s="11" t="s">
        <v>4881</v>
      </c>
      <c r="L208" s="11">
        <v>2</v>
      </c>
    </row>
    <row r="209" spans="1:12">
      <c r="A209" s="11" t="s">
        <v>5001</v>
      </c>
      <c r="D209" s="11" t="s">
        <v>40</v>
      </c>
      <c r="E209" s="19" t="s">
        <v>239</v>
      </c>
      <c r="F209" s="10">
        <v>42036</v>
      </c>
      <c r="G209" s="10">
        <v>44228</v>
      </c>
      <c r="H209" s="11">
        <v>7</v>
      </c>
      <c r="I209" s="20" t="s">
        <v>39</v>
      </c>
      <c r="J209" s="11" t="s">
        <v>41</v>
      </c>
      <c r="K209" s="11" t="s">
        <v>4881</v>
      </c>
      <c r="L209" s="11">
        <v>2</v>
      </c>
    </row>
    <row r="210" spans="1:12">
      <c r="A210" s="11" t="s">
        <v>5947</v>
      </c>
      <c r="D210" s="11" t="s">
        <v>40</v>
      </c>
      <c r="E210" s="19" t="s">
        <v>240</v>
      </c>
      <c r="F210" s="10">
        <v>42036</v>
      </c>
      <c r="G210" s="10">
        <v>44228</v>
      </c>
      <c r="H210" s="11">
        <v>7</v>
      </c>
      <c r="I210" s="20" t="s">
        <v>39</v>
      </c>
      <c r="J210" s="11" t="s">
        <v>41</v>
      </c>
      <c r="K210" s="11" t="s">
        <v>4881</v>
      </c>
      <c r="L210" s="11">
        <v>2</v>
      </c>
    </row>
    <row r="211" spans="1:12">
      <c r="A211" s="11" t="s">
        <v>5948</v>
      </c>
      <c r="D211" s="11" t="s">
        <v>40</v>
      </c>
      <c r="E211" s="19" t="s">
        <v>241</v>
      </c>
      <c r="F211" s="10">
        <v>42036</v>
      </c>
      <c r="G211" s="10">
        <v>44228</v>
      </c>
      <c r="H211" s="11">
        <v>7</v>
      </c>
      <c r="I211" s="20" t="s">
        <v>39</v>
      </c>
      <c r="J211" s="11" t="s">
        <v>41</v>
      </c>
      <c r="K211" s="11" t="s">
        <v>4881</v>
      </c>
      <c r="L211" s="11">
        <v>2</v>
      </c>
    </row>
    <row r="212" spans="1:12">
      <c r="A212" s="11" t="s">
        <v>5949</v>
      </c>
      <c r="D212" s="11" t="s">
        <v>40</v>
      </c>
      <c r="E212" s="19" t="s">
        <v>242</v>
      </c>
      <c r="F212" s="10">
        <v>42036</v>
      </c>
      <c r="G212" s="10">
        <v>44228</v>
      </c>
      <c r="H212" s="11">
        <v>7</v>
      </c>
      <c r="I212" s="20" t="s">
        <v>39</v>
      </c>
      <c r="J212" s="11" t="s">
        <v>41</v>
      </c>
      <c r="K212" s="11" t="s">
        <v>4881</v>
      </c>
      <c r="L212" s="11">
        <v>2</v>
      </c>
    </row>
    <row r="213" spans="1:12">
      <c r="A213" s="11" t="s">
        <v>6433</v>
      </c>
      <c r="D213" s="11" t="s">
        <v>40</v>
      </c>
      <c r="E213" s="19" t="s">
        <v>243</v>
      </c>
      <c r="F213" s="10">
        <v>42036</v>
      </c>
      <c r="G213" s="10">
        <v>44228</v>
      </c>
      <c r="H213" s="11">
        <v>7</v>
      </c>
      <c r="I213" s="20" t="s">
        <v>39</v>
      </c>
      <c r="J213" s="11" t="s">
        <v>41</v>
      </c>
      <c r="K213" s="11" t="s">
        <v>4881</v>
      </c>
      <c r="L213" s="11">
        <v>2</v>
      </c>
    </row>
    <row r="214" spans="1:12">
      <c r="A214" s="11" t="s">
        <v>6434</v>
      </c>
      <c r="D214" s="11" t="s">
        <v>40</v>
      </c>
      <c r="E214" s="19" t="s">
        <v>244</v>
      </c>
      <c r="F214" s="10">
        <v>42036</v>
      </c>
      <c r="G214" s="10">
        <v>44228</v>
      </c>
      <c r="H214" s="11">
        <v>7</v>
      </c>
      <c r="I214" s="20" t="s">
        <v>39</v>
      </c>
      <c r="J214" s="11" t="s">
        <v>41</v>
      </c>
      <c r="K214" s="11" t="s">
        <v>4881</v>
      </c>
      <c r="L214" s="11">
        <v>2</v>
      </c>
    </row>
    <row r="215" spans="1:12">
      <c r="A215" s="11" t="s">
        <v>6435</v>
      </c>
      <c r="D215" s="11" t="s">
        <v>40</v>
      </c>
      <c r="E215" s="19" t="s">
        <v>245</v>
      </c>
      <c r="F215" s="10">
        <v>42036</v>
      </c>
      <c r="G215" s="10">
        <v>44228</v>
      </c>
      <c r="H215" s="11">
        <v>7</v>
      </c>
      <c r="I215" s="20" t="s">
        <v>39</v>
      </c>
      <c r="J215" s="11" t="s">
        <v>41</v>
      </c>
      <c r="K215" s="11" t="s">
        <v>4881</v>
      </c>
      <c r="L215" s="11">
        <v>2</v>
      </c>
    </row>
    <row r="216" spans="1:12">
      <c r="A216" s="11" t="s">
        <v>6919</v>
      </c>
      <c r="D216" s="11" t="s">
        <v>40</v>
      </c>
      <c r="E216" s="19" t="s">
        <v>246</v>
      </c>
      <c r="F216" s="10">
        <v>42036</v>
      </c>
      <c r="G216" s="10">
        <v>44228</v>
      </c>
      <c r="H216" s="11">
        <v>7</v>
      </c>
      <c r="I216" s="20" t="s">
        <v>39</v>
      </c>
      <c r="J216" s="11" t="s">
        <v>41</v>
      </c>
      <c r="K216" s="11" t="s">
        <v>4881</v>
      </c>
      <c r="L216" s="11">
        <v>2</v>
      </c>
    </row>
    <row r="217" spans="1:12">
      <c r="A217" s="11" t="s">
        <v>6920</v>
      </c>
      <c r="D217" s="11" t="s">
        <v>40</v>
      </c>
      <c r="E217" s="19" t="s">
        <v>247</v>
      </c>
      <c r="F217" s="10">
        <v>42036</v>
      </c>
      <c r="G217" s="10">
        <v>44228</v>
      </c>
      <c r="H217" s="11">
        <v>7</v>
      </c>
      <c r="I217" s="20" t="s">
        <v>39</v>
      </c>
      <c r="J217" s="11" t="s">
        <v>41</v>
      </c>
      <c r="K217" s="11" t="s">
        <v>4881</v>
      </c>
      <c r="L217" s="11">
        <v>2</v>
      </c>
    </row>
    <row r="218" spans="1:12">
      <c r="A218" s="11" t="s">
        <v>6921</v>
      </c>
      <c r="D218" s="11" t="s">
        <v>40</v>
      </c>
      <c r="E218" s="19" t="s">
        <v>248</v>
      </c>
      <c r="F218" s="10">
        <v>42036</v>
      </c>
      <c r="G218" s="10">
        <v>44228</v>
      </c>
      <c r="H218" s="11">
        <v>7</v>
      </c>
      <c r="I218" s="20" t="s">
        <v>39</v>
      </c>
      <c r="J218" s="11" t="s">
        <v>41</v>
      </c>
      <c r="K218" s="11" t="s">
        <v>4881</v>
      </c>
      <c r="L218" s="11">
        <v>2</v>
      </c>
    </row>
    <row r="219" spans="1:12">
      <c r="A219" s="11" t="s">
        <v>7426</v>
      </c>
      <c r="D219" s="11" t="s">
        <v>40</v>
      </c>
      <c r="E219" s="19" t="s">
        <v>249</v>
      </c>
      <c r="F219" s="10">
        <v>42036</v>
      </c>
      <c r="G219" s="10">
        <v>44228</v>
      </c>
      <c r="H219" s="11">
        <v>7</v>
      </c>
      <c r="I219" s="20" t="s">
        <v>39</v>
      </c>
      <c r="J219" s="11" t="s">
        <v>41</v>
      </c>
      <c r="K219" s="11" t="s">
        <v>4881</v>
      </c>
      <c r="L219" s="11">
        <v>2</v>
      </c>
    </row>
    <row r="220" spans="1:12">
      <c r="A220" s="11" t="s">
        <v>7427</v>
      </c>
      <c r="D220" s="11" t="s">
        <v>40</v>
      </c>
      <c r="E220" s="19" t="s">
        <v>250</v>
      </c>
      <c r="F220" s="10">
        <v>42036</v>
      </c>
      <c r="G220" s="10">
        <v>44228</v>
      </c>
      <c r="H220" s="11">
        <v>7</v>
      </c>
      <c r="I220" s="20" t="s">
        <v>39</v>
      </c>
      <c r="J220" s="11" t="s">
        <v>41</v>
      </c>
      <c r="K220" s="11" t="s">
        <v>4881</v>
      </c>
      <c r="L220" s="11">
        <v>2</v>
      </c>
    </row>
    <row r="221" spans="1:12">
      <c r="A221" s="11" t="s">
        <v>7428</v>
      </c>
      <c r="D221" s="11" t="s">
        <v>40</v>
      </c>
      <c r="E221" s="19" t="s">
        <v>251</v>
      </c>
      <c r="F221" s="10">
        <v>42036</v>
      </c>
      <c r="G221" s="10">
        <v>44228</v>
      </c>
      <c r="H221" s="11">
        <v>7</v>
      </c>
      <c r="I221" s="20" t="s">
        <v>39</v>
      </c>
      <c r="J221" s="11" t="s">
        <v>41</v>
      </c>
      <c r="K221" s="11" t="s">
        <v>4881</v>
      </c>
      <c r="L221" s="11">
        <v>2</v>
      </c>
    </row>
    <row r="222" spans="1:12">
      <c r="A222" s="11" t="s">
        <v>7429</v>
      </c>
      <c r="D222" s="11" t="s">
        <v>40</v>
      </c>
      <c r="E222" s="19" t="s">
        <v>252</v>
      </c>
      <c r="F222" s="10">
        <v>42036</v>
      </c>
      <c r="G222" s="10">
        <v>44228</v>
      </c>
      <c r="H222" s="11">
        <v>7</v>
      </c>
      <c r="I222" s="20" t="s">
        <v>39</v>
      </c>
      <c r="J222" s="11" t="s">
        <v>41</v>
      </c>
      <c r="K222" s="11" t="s">
        <v>4881</v>
      </c>
      <c r="L222" s="11">
        <v>2</v>
      </c>
    </row>
    <row r="223" spans="1:12">
      <c r="A223" s="11" t="s">
        <v>7430</v>
      </c>
      <c r="D223" s="11" t="s">
        <v>40</v>
      </c>
      <c r="E223" s="19" t="s">
        <v>253</v>
      </c>
      <c r="F223" s="10">
        <v>42036</v>
      </c>
      <c r="G223" s="10">
        <v>44228</v>
      </c>
      <c r="H223" s="11">
        <v>7</v>
      </c>
      <c r="I223" s="20" t="s">
        <v>39</v>
      </c>
      <c r="J223" s="11" t="s">
        <v>41</v>
      </c>
      <c r="K223" s="11" t="s">
        <v>4881</v>
      </c>
      <c r="L223" s="11">
        <v>2</v>
      </c>
    </row>
    <row r="224" spans="1:12">
      <c r="A224" s="11" t="s">
        <v>7431</v>
      </c>
      <c r="D224" s="11" t="s">
        <v>40</v>
      </c>
      <c r="E224" s="19" t="s">
        <v>254</v>
      </c>
      <c r="F224" s="10">
        <v>42036</v>
      </c>
      <c r="G224" s="10">
        <v>44228</v>
      </c>
      <c r="H224" s="11">
        <v>7</v>
      </c>
      <c r="I224" s="20" t="s">
        <v>39</v>
      </c>
      <c r="J224" s="11" t="s">
        <v>41</v>
      </c>
      <c r="K224" s="11" t="s">
        <v>4881</v>
      </c>
      <c r="L224" s="11">
        <v>2</v>
      </c>
    </row>
    <row r="225" spans="1:12">
      <c r="A225" s="11" t="s">
        <v>8377</v>
      </c>
      <c r="D225" s="11" t="s">
        <v>40</v>
      </c>
      <c r="E225" s="19" t="s">
        <v>255</v>
      </c>
      <c r="F225" s="10">
        <v>42036</v>
      </c>
      <c r="G225" s="10">
        <v>44228</v>
      </c>
      <c r="H225" s="11">
        <v>7</v>
      </c>
      <c r="I225" s="20" t="s">
        <v>39</v>
      </c>
      <c r="J225" s="11" t="s">
        <v>41</v>
      </c>
      <c r="K225" s="11" t="s">
        <v>4881</v>
      </c>
      <c r="L225" s="11">
        <v>2</v>
      </c>
    </row>
    <row r="226" spans="1:12">
      <c r="A226" s="11" t="s">
        <v>8378</v>
      </c>
      <c r="D226" s="11" t="s">
        <v>40</v>
      </c>
      <c r="E226" s="19" t="s">
        <v>256</v>
      </c>
      <c r="F226" s="10">
        <v>42036</v>
      </c>
      <c r="G226" s="10">
        <v>44228</v>
      </c>
      <c r="H226" s="11">
        <v>7</v>
      </c>
      <c r="I226" s="20" t="s">
        <v>39</v>
      </c>
      <c r="J226" s="11" t="s">
        <v>41</v>
      </c>
      <c r="K226" s="11" t="s">
        <v>4881</v>
      </c>
      <c r="L226" s="11">
        <v>2</v>
      </c>
    </row>
    <row r="227" spans="1:12">
      <c r="A227" s="11" t="s">
        <v>8379</v>
      </c>
      <c r="D227" s="11" t="s">
        <v>40</v>
      </c>
      <c r="E227" s="19" t="s">
        <v>257</v>
      </c>
      <c r="F227" s="10">
        <v>42036</v>
      </c>
      <c r="G227" s="10">
        <v>44228</v>
      </c>
      <c r="H227" s="11">
        <v>7</v>
      </c>
      <c r="I227" s="20" t="s">
        <v>39</v>
      </c>
      <c r="J227" s="11" t="s">
        <v>41</v>
      </c>
      <c r="K227" s="11" t="s">
        <v>4881</v>
      </c>
      <c r="L227" s="11">
        <v>2</v>
      </c>
    </row>
    <row r="228" spans="1:12">
      <c r="A228" s="11" t="s">
        <v>24</v>
      </c>
      <c r="D228" s="11" t="s">
        <v>40</v>
      </c>
      <c r="E228" s="19" t="s">
        <v>258</v>
      </c>
      <c r="F228" s="10">
        <v>42036</v>
      </c>
      <c r="G228" s="10">
        <v>44228</v>
      </c>
      <c r="H228" s="11">
        <v>7</v>
      </c>
      <c r="I228" s="20" t="s">
        <v>39</v>
      </c>
      <c r="J228" s="11" t="s">
        <v>41</v>
      </c>
      <c r="K228" s="11" t="s">
        <v>4881</v>
      </c>
      <c r="L228" s="11">
        <v>2</v>
      </c>
    </row>
    <row r="229" spans="1:12">
      <c r="A229" s="11" t="s">
        <v>25</v>
      </c>
      <c r="D229" s="11" t="s">
        <v>40</v>
      </c>
      <c r="E229" s="19" t="s">
        <v>259</v>
      </c>
      <c r="F229" s="10">
        <v>42036</v>
      </c>
      <c r="G229" s="10">
        <v>44228</v>
      </c>
      <c r="H229" s="11">
        <v>7</v>
      </c>
      <c r="I229" s="20" t="s">
        <v>39</v>
      </c>
      <c r="J229" s="11" t="s">
        <v>41</v>
      </c>
      <c r="K229" s="11" t="s">
        <v>4881</v>
      </c>
      <c r="L229" s="11">
        <v>2</v>
      </c>
    </row>
    <row r="230" spans="1:12">
      <c r="A230" s="11" t="s">
        <v>26</v>
      </c>
      <c r="D230" s="11" t="s">
        <v>40</v>
      </c>
      <c r="E230" s="19" t="s">
        <v>260</v>
      </c>
      <c r="F230" s="10">
        <v>42036</v>
      </c>
      <c r="G230" s="10">
        <v>44228</v>
      </c>
      <c r="H230" s="11">
        <v>7</v>
      </c>
      <c r="I230" s="20" t="s">
        <v>39</v>
      </c>
      <c r="J230" s="11" t="s">
        <v>41</v>
      </c>
      <c r="K230" s="11" t="s">
        <v>4881</v>
      </c>
      <c r="L230" s="11">
        <v>2</v>
      </c>
    </row>
    <row r="231" spans="1:12">
      <c r="A231" s="11" t="s">
        <v>5002</v>
      </c>
      <c r="D231" s="11" t="s">
        <v>40</v>
      </c>
      <c r="E231" s="19" t="s">
        <v>261</v>
      </c>
      <c r="F231" s="10">
        <v>42036</v>
      </c>
      <c r="G231" s="10">
        <v>44228</v>
      </c>
      <c r="H231" s="11">
        <v>7</v>
      </c>
      <c r="I231" s="20" t="s">
        <v>39</v>
      </c>
      <c r="J231" s="11" t="s">
        <v>41</v>
      </c>
      <c r="K231" s="11" t="s">
        <v>4881</v>
      </c>
      <c r="L231" s="11">
        <v>2</v>
      </c>
    </row>
    <row r="232" spans="1:12">
      <c r="A232" s="11" t="s">
        <v>5003</v>
      </c>
      <c r="D232" s="11" t="s">
        <v>40</v>
      </c>
      <c r="E232" s="19" t="s">
        <v>262</v>
      </c>
      <c r="F232" s="10">
        <v>42036</v>
      </c>
      <c r="G232" s="10">
        <v>44228</v>
      </c>
      <c r="H232" s="11">
        <v>7</v>
      </c>
      <c r="I232" s="20" t="s">
        <v>39</v>
      </c>
      <c r="J232" s="11" t="s">
        <v>41</v>
      </c>
      <c r="K232" s="11" t="s">
        <v>4881</v>
      </c>
      <c r="L232" s="11">
        <v>2</v>
      </c>
    </row>
    <row r="233" spans="1:12">
      <c r="A233" s="11" t="s">
        <v>5004</v>
      </c>
      <c r="D233" s="11" t="s">
        <v>40</v>
      </c>
      <c r="E233" s="19" t="s">
        <v>263</v>
      </c>
      <c r="F233" s="10">
        <v>42036</v>
      </c>
      <c r="G233" s="10">
        <v>44228</v>
      </c>
      <c r="H233" s="11">
        <v>7</v>
      </c>
      <c r="I233" s="20" t="s">
        <v>39</v>
      </c>
      <c r="J233" s="11" t="s">
        <v>41</v>
      </c>
      <c r="K233" s="11" t="s">
        <v>4881</v>
      </c>
      <c r="L233" s="11">
        <v>2</v>
      </c>
    </row>
    <row r="234" spans="1:12">
      <c r="A234" s="11" t="s">
        <v>5005</v>
      </c>
      <c r="D234" s="11" t="s">
        <v>40</v>
      </c>
      <c r="E234" s="19" t="s">
        <v>264</v>
      </c>
      <c r="F234" s="10">
        <v>42036</v>
      </c>
      <c r="G234" s="10">
        <v>44228</v>
      </c>
      <c r="H234" s="11">
        <v>7</v>
      </c>
      <c r="I234" s="20" t="s">
        <v>39</v>
      </c>
      <c r="J234" s="11" t="s">
        <v>41</v>
      </c>
      <c r="K234" s="11" t="s">
        <v>4881</v>
      </c>
      <c r="L234" s="11">
        <v>2</v>
      </c>
    </row>
    <row r="235" spans="1:12">
      <c r="A235" s="11" t="s">
        <v>5006</v>
      </c>
      <c r="D235" s="11" t="s">
        <v>40</v>
      </c>
      <c r="E235" s="19" t="s">
        <v>265</v>
      </c>
      <c r="F235" s="10">
        <v>42036</v>
      </c>
      <c r="G235" s="10">
        <v>44228</v>
      </c>
      <c r="H235" s="11">
        <v>7</v>
      </c>
      <c r="I235" s="20" t="s">
        <v>39</v>
      </c>
      <c r="J235" s="11" t="s">
        <v>41</v>
      </c>
      <c r="K235" s="11" t="s">
        <v>4881</v>
      </c>
      <c r="L235" s="11">
        <v>2</v>
      </c>
    </row>
    <row r="236" spans="1:12">
      <c r="A236" s="11" t="s">
        <v>5007</v>
      </c>
      <c r="D236" s="11" t="s">
        <v>40</v>
      </c>
      <c r="E236" s="19" t="s">
        <v>266</v>
      </c>
      <c r="F236" s="10">
        <v>42036</v>
      </c>
      <c r="G236" s="10">
        <v>44228</v>
      </c>
      <c r="H236" s="11">
        <v>7</v>
      </c>
      <c r="I236" s="20" t="s">
        <v>39</v>
      </c>
      <c r="J236" s="11" t="s">
        <v>41</v>
      </c>
      <c r="K236" s="11" t="s">
        <v>4881</v>
      </c>
      <c r="L236" s="11">
        <v>2</v>
      </c>
    </row>
    <row r="237" spans="1:12">
      <c r="A237" s="11" t="s">
        <v>5950</v>
      </c>
      <c r="D237" s="11" t="s">
        <v>40</v>
      </c>
      <c r="E237" s="19" t="s">
        <v>267</v>
      </c>
      <c r="F237" s="10">
        <v>42036</v>
      </c>
      <c r="G237" s="10">
        <v>44228</v>
      </c>
      <c r="H237" s="11">
        <v>7</v>
      </c>
      <c r="I237" s="20" t="s">
        <v>39</v>
      </c>
      <c r="J237" s="11" t="s">
        <v>41</v>
      </c>
      <c r="K237" s="11" t="s">
        <v>4881</v>
      </c>
      <c r="L237" s="11">
        <v>2</v>
      </c>
    </row>
    <row r="238" spans="1:12">
      <c r="A238" s="11" t="s">
        <v>5951</v>
      </c>
      <c r="D238" s="11" t="s">
        <v>40</v>
      </c>
      <c r="E238" s="19" t="s">
        <v>268</v>
      </c>
      <c r="F238" s="10">
        <v>42036</v>
      </c>
      <c r="G238" s="10">
        <v>44228</v>
      </c>
      <c r="H238" s="11">
        <v>7</v>
      </c>
      <c r="I238" s="20" t="s">
        <v>39</v>
      </c>
      <c r="J238" s="11" t="s">
        <v>41</v>
      </c>
      <c r="K238" s="11" t="s">
        <v>4881</v>
      </c>
      <c r="L238" s="11">
        <v>2</v>
      </c>
    </row>
    <row r="239" spans="1:12">
      <c r="A239" s="11" t="s">
        <v>5952</v>
      </c>
      <c r="D239" s="11" t="s">
        <v>40</v>
      </c>
      <c r="E239" s="19" t="s">
        <v>269</v>
      </c>
      <c r="F239" s="10">
        <v>42036</v>
      </c>
      <c r="G239" s="10">
        <v>44228</v>
      </c>
      <c r="H239" s="11">
        <v>7</v>
      </c>
      <c r="I239" s="20" t="s">
        <v>39</v>
      </c>
      <c r="J239" s="11" t="s">
        <v>41</v>
      </c>
      <c r="K239" s="11" t="s">
        <v>4881</v>
      </c>
      <c r="L239" s="11">
        <v>2</v>
      </c>
    </row>
    <row r="240" spans="1:12">
      <c r="A240" s="11" t="s">
        <v>6436</v>
      </c>
      <c r="D240" s="11" t="s">
        <v>40</v>
      </c>
      <c r="E240" s="19" t="s">
        <v>270</v>
      </c>
      <c r="F240" s="10">
        <v>42036</v>
      </c>
      <c r="G240" s="10">
        <v>44228</v>
      </c>
      <c r="H240" s="11">
        <v>7</v>
      </c>
      <c r="I240" s="20" t="s">
        <v>39</v>
      </c>
      <c r="J240" s="11" t="s">
        <v>41</v>
      </c>
      <c r="K240" s="11" t="s">
        <v>4881</v>
      </c>
      <c r="L240" s="11">
        <v>2</v>
      </c>
    </row>
    <row r="241" spans="1:12">
      <c r="A241" s="11" t="s">
        <v>6437</v>
      </c>
      <c r="D241" s="11" t="s">
        <v>40</v>
      </c>
      <c r="E241" s="19" t="s">
        <v>271</v>
      </c>
      <c r="F241" s="10">
        <v>42036</v>
      </c>
      <c r="G241" s="10">
        <v>44228</v>
      </c>
      <c r="H241" s="11">
        <v>7</v>
      </c>
      <c r="I241" s="20" t="s">
        <v>39</v>
      </c>
      <c r="J241" s="11" t="s">
        <v>41</v>
      </c>
      <c r="K241" s="11" t="s">
        <v>4881</v>
      </c>
      <c r="L241" s="11">
        <v>2</v>
      </c>
    </row>
    <row r="242" spans="1:12">
      <c r="A242" s="11" t="s">
        <v>6438</v>
      </c>
      <c r="D242" s="11" t="s">
        <v>40</v>
      </c>
      <c r="E242" s="19" t="s">
        <v>272</v>
      </c>
      <c r="F242" s="10">
        <v>42036</v>
      </c>
      <c r="G242" s="10">
        <v>44228</v>
      </c>
      <c r="H242" s="11">
        <v>7</v>
      </c>
      <c r="I242" s="20" t="s">
        <v>39</v>
      </c>
      <c r="J242" s="11" t="s">
        <v>41</v>
      </c>
      <c r="K242" s="11" t="s">
        <v>4881</v>
      </c>
      <c r="L242" s="11">
        <v>2</v>
      </c>
    </row>
    <row r="243" spans="1:12">
      <c r="A243" s="11" t="s">
        <v>6922</v>
      </c>
      <c r="D243" s="11" t="s">
        <v>40</v>
      </c>
      <c r="E243" s="19" t="s">
        <v>273</v>
      </c>
      <c r="F243" s="10">
        <v>42036</v>
      </c>
      <c r="G243" s="10">
        <v>44228</v>
      </c>
      <c r="H243" s="11">
        <v>7</v>
      </c>
      <c r="I243" s="20" t="s">
        <v>39</v>
      </c>
      <c r="J243" s="11" t="s">
        <v>41</v>
      </c>
      <c r="K243" s="11" t="s">
        <v>4881</v>
      </c>
      <c r="L243" s="11">
        <v>2</v>
      </c>
    </row>
    <row r="244" spans="1:12">
      <c r="A244" s="11" t="s">
        <v>6923</v>
      </c>
      <c r="D244" s="11" t="s">
        <v>40</v>
      </c>
      <c r="E244" s="19" t="s">
        <v>274</v>
      </c>
      <c r="F244" s="10">
        <v>42036</v>
      </c>
      <c r="G244" s="10">
        <v>44228</v>
      </c>
      <c r="H244" s="11">
        <v>7</v>
      </c>
      <c r="I244" s="20" t="s">
        <v>39</v>
      </c>
      <c r="J244" s="11" t="s">
        <v>41</v>
      </c>
      <c r="K244" s="11" t="s">
        <v>4881</v>
      </c>
      <c r="L244" s="11">
        <v>2</v>
      </c>
    </row>
    <row r="245" spans="1:12">
      <c r="A245" s="11" t="s">
        <v>6924</v>
      </c>
      <c r="D245" s="11" t="s">
        <v>40</v>
      </c>
      <c r="E245" s="19" t="s">
        <v>275</v>
      </c>
      <c r="F245" s="10">
        <v>42036</v>
      </c>
      <c r="G245" s="10">
        <v>44228</v>
      </c>
      <c r="H245" s="11">
        <v>7</v>
      </c>
      <c r="I245" s="20" t="s">
        <v>39</v>
      </c>
      <c r="J245" s="11" t="s">
        <v>41</v>
      </c>
      <c r="K245" s="11" t="s">
        <v>4881</v>
      </c>
      <c r="L245" s="11">
        <v>2</v>
      </c>
    </row>
    <row r="246" spans="1:12">
      <c r="A246" s="11" t="s">
        <v>7432</v>
      </c>
      <c r="D246" s="11" t="s">
        <v>40</v>
      </c>
      <c r="E246" s="19" t="s">
        <v>276</v>
      </c>
      <c r="F246" s="10">
        <v>42036</v>
      </c>
      <c r="G246" s="10">
        <v>44228</v>
      </c>
      <c r="H246" s="11">
        <v>7</v>
      </c>
      <c r="I246" s="20" t="s">
        <v>39</v>
      </c>
      <c r="J246" s="11" t="s">
        <v>41</v>
      </c>
      <c r="K246" s="11" t="s">
        <v>4881</v>
      </c>
      <c r="L246" s="11">
        <v>2</v>
      </c>
    </row>
    <row r="247" spans="1:12">
      <c r="A247" s="11" t="s">
        <v>7433</v>
      </c>
      <c r="D247" s="11" t="s">
        <v>40</v>
      </c>
      <c r="E247" s="19" t="s">
        <v>277</v>
      </c>
      <c r="F247" s="10">
        <v>42036</v>
      </c>
      <c r="G247" s="10">
        <v>44228</v>
      </c>
      <c r="H247" s="11">
        <v>7</v>
      </c>
      <c r="I247" s="20" t="s">
        <v>39</v>
      </c>
      <c r="J247" s="11" t="s">
        <v>41</v>
      </c>
      <c r="K247" s="11" t="s">
        <v>4881</v>
      </c>
      <c r="L247" s="11">
        <v>2</v>
      </c>
    </row>
    <row r="248" spans="1:12">
      <c r="A248" s="11" t="s">
        <v>7434</v>
      </c>
      <c r="D248" s="11" t="s">
        <v>40</v>
      </c>
      <c r="E248" s="19" t="s">
        <v>278</v>
      </c>
      <c r="F248" s="10">
        <v>42036</v>
      </c>
      <c r="G248" s="10">
        <v>44228</v>
      </c>
      <c r="H248" s="11">
        <v>7</v>
      </c>
      <c r="I248" s="20" t="s">
        <v>39</v>
      </c>
      <c r="J248" s="11" t="s">
        <v>41</v>
      </c>
      <c r="K248" s="11" t="s">
        <v>4881</v>
      </c>
      <c r="L248" s="11">
        <v>2</v>
      </c>
    </row>
    <row r="249" spans="1:12">
      <c r="A249" s="11" t="s">
        <v>7435</v>
      </c>
      <c r="D249" s="11" t="s">
        <v>40</v>
      </c>
      <c r="E249" s="19" t="s">
        <v>279</v>
      </c>
      <c r="F249" s="10">
        <v>42036</v>
      </c>
      <c r="G249" s="10">
        <v>44228</v>
      </c>
      <c r="H249" s="11">
        <v>7</v>
      </c>
      <c r="I249" s="20" t="s">
        <v>39</v>
      </c>
      <c r="J249" s="11" t="s">
        <v>41</v>
      </c>
      <c r="K249" s="11" t="s">
        <v>4881</v>
      </c>
      <c r="L249" s="11">
        <v>2</v>
      </c>
    </row>
    <row r="250" spans="1:12">
      <c r="A250" s="11" t="s">
        <v>7436</v>
      </c>
      <c r="D250" s="11" t="s">
        <v>40</v>
      </c>
      <c r="E250" s="19" t="s">
        <v>280</v>
      </c>
      <c r="F250" s="10">
        <v>42036</v>
      </c>
      <c r="G250" s="10">
        <v>44228</v>
      </c>
      <c r="H250" s="11">
        <v>7</v>
      </c>
      <c r="I250" s="20" t="s">
        <v>39</v>
      </c>
      <c r="J250" s="11" t="s">
        <v>41</v>
      </c>
      <c r="K250" s="11" t="s">
        <v>4881</v>
      </c>
      <c r="L250" s="11">
        <v>2</v>
      </c>
    </row>
    <row r="251" spans="1:12">
      <c r="A251" s="11" t="s">
        <v>7437</v>
      </c>
      <c r="D251" s="11" t="s">
        <v>40</v>
      </c>
      <c r="E251" s="19" t="s">
        <v>281</v>
      </c>
      <c r="F251" s="10">
        <v>42036</v>
      </c>
      <c r="G251" s="10">
        <v>44228</v>
      </c>
      <c r="H251" s="11">
        <v>7</v>
      </c>
      <c r="I251" s="20" t="s">
        <v>39</v>
      </c>
      <c r="J251" s="11" t="s">
        <v>41</v>
      </c>
      <c r="K251" s="11" t="s">
        <v>4881</v>
      </c>
      <c r="L251" s="11">
        <v>2</v>
      </c>
    </row>
    <row r="252" spans="1:12">
      <c r="A252" s="11" t="s">
        <v>8380</v>
      </c>
      <c r="D252" s="11" t="s">
        <v>40</v>
      </c>
      <c r="E252" s="19" t="s">
        <v>282</v>
      </c>
      <c r="F252" s="10">
        <v>42036</v>
      </c>
      <c r="G252" s="10">
        <v>44228</v>
      </c>
      <c r="H252" s="11">
        <v>7</v>
      </c>
      <c r="I252" s="20" t="s">
        <v>39</v>
      </c>
      <c r="J252" s="11" t="s">
        <v>41</v>
      </c>
      <c r="K252" s="11" t="s">
        <v>4881</v>
      </c>
      <c r="L252" s="11">
        <v>2</v>
      </c>
    </row>
    <row r="253" spans="1:12">
      <c r="A253" s="11" t="s">
        <v>8381</v>
      </c>
      <c r="D253" s="11" t="s">
        <v>40</v>
      </c>
      <c r="E253" s="19" t="s">
        <v>283</v>
      </c>
      <c r="F253" s="10">
        <v>42036</v>
      </c>
      <c r="G253" s="10">
        <v>44228</v>
      </c>
      <c r="H253" s="11">
        <v>7</v>
      </c>
      <c r="I253" s="20" t="s">
        <v>39</v>
      </c>
      <c r="J253" s="11" t="s">
        <v>41</v>
      </c>
      <c r="K253" s="11" t="s">
        <v>4881</v>
      </c>
      <c r="L253" s="11">
        <v>2</v>
      </c>
    </row>
    <row r="254" spans="1:12">
      <c r="A254" s="11" t="s">
        <v>8382</v>
      </c>
      <c r="D254" s="11" t="s">
        <v>40</v>
      </c>
      <c r="E254" s="19" t="s">
        <v>284</v>
      </c>
      <c r="F254" s="10">
        <v>42036</v>
      </c>
      <c r="G254" s="10">
        <v>44228</v>
      </c>
      <c r="H254" s="11">
        <v>7</v>
      </c>
      <c r="I254" s="20" t="s">
        <v>39</v>
      </c>
      <c r="J254" s="11" t="s">
        <v>41</v>
      </c>
      <c r="K254" s="11" t="s">
        <v>4881</v>
      </c>
      <c r="L254" s="11">
        <v>2</v>
      </c>
    </row>
    <row r="255" spans="1:12">
      <c r="A255" s="11" t="s">
        <v>27</v>
      </c>
      <c r="D255" s="11" t="s">
        <v>40</v>
      </c>
      <c r="E255" s="19" t="s">
        <v>285</v>
      </c>
      <c r="F255" s="10">
        <v>42036</v>
      </c>
      <c r="G255" s="10">
        <v>44228</v>
      </c>
      <c r="H255" s="11">
        <v>7</v>
      </c>
      <c r="I255" s="20" t="s">
        <v>39</v>
      </c>
      <c r="J255" s="11" t="s">
        <v>41</v>
      </c>
      <c r="K255" s="11" t="s">
        <v>4881</v>
      </c>
      <c r="L255" s="11">
        <v>2</v>
      </c>
    </row>
    <row r="256" spans="1:12">
      <c r="A256" s="11" t="s">
        <v>28</v>
      </c>
      <c r="D256" s="11" t="s">
        <v>40</v>
      </c>
      <c r="E256" s="19" t="s">
        <v>286</v>
      </c>
      <c r="F256" s="10">
        <v>42036</v>
      </c>
      <c r="G256" s="10">
        <v>44228</v>
      </c>
      <c r="H256" s="11">
        <v>7</v>
      </c>
      <c r="I256" s="20" t="s">
        <v>39</v>
      </c>
      <c r="J256" s="11" t="s">
        <v>41</v>
      </c>
      <c r="K256" s="11" t="s">
        <v>4881</v>
      </c>
      <c r="L256" s="11">
        <v>2</v>
      </c>
    </row>
    <row r="257" spans="1:12">
      <c r="A257" s="11" t="s">
        <v>29</v>
      </c>
      <c r="D257" s="11" t="s">
        <v>40</v>
      </c>
      <c r="E257" s="19" t="s">
        <v>287</v>
      </c>
      <c r="F257" s="10">
        <v>42036</v>
      </c>
      <c r="G257" s="10">
        <v>44228</v>
      </c>
      <c r="H257" s="11">
        <v>7</v>
      </c>
      <c r="I257" s="20" t="s">
        <v>39</v>
      </c>
      <c r="J257" s="11" t="s">
        <v>41</v>
      </c>
      <c r="K257" s="11" t="s">
        <v>4881</v>
      </c>
      <c r="L257" s="11">
        <v>2</v>
      </c>
    </row>
    <row r="258" spans="1:12">
      <c r="A258" s="11" t="s">
        <v>5008</v>
      </c>
      <c r="D258" s="11" t="s">
        <v>40</v>
      </c>
      <c r="E258" s="19" t="s">
        <v>288</v>
      </c>
      <c r="F258" s="10">
        <v>42036</v>
      </c>
      <c r="G258" s="10">
        <v>44228</v>
      </c>
      <c r="H258" s="11">
        <v>7</v>
      </c>
      <c r="I258" s="20" t="s">
        <v>39</v>
      </c>
      <c r="J258" s="11" t="s">
        <v>41</v>
      </c>
      <c r="K258" s="11" t="s">
        <v>4881</v>
      </c>
      <c r="L258" s="11">
        <v>2</v>
      </c>
    </row>
    <row r="259" spans="1:12">
      <c r="A259" s="11" t="s">
        <v>5009</v>
      </c>
      <c r="D259" s="11" t="s">
        <v>40</v>
      </c>
      <c r="E259" s="19" t="s">
        <v>289</v>
      </c>
      <c r="F259" s="10">
        <v>42036</v>
      </c>
      <c r="G259" s="10">
        <v>44228</v>
      </c>
      <c r="H259" s="11">
        <v>7</v>
      </c>
      <c r="I259" s="20" t="s">
        <v>39</v>
      </c>
      <c r="J259" s="11" t="s">
        <v>41</v>
      </c>
      <c r="K259" s="11" t="s">
        <v>4881</v>
      </c>
      <c r="L259" s="11">
        <v>2</v>
      </c>
    </row>
    <row r="260" spans="1:12">
      <c r="A260" s="11" t="s">
        <v>5010</v>
      </c>
      <c r="D260" s="11" t="s">
        <v>40</v>
      </c>
      <c r="E260" s="19" t="s">
        <v>290</v>
      </c>
      <c r="F260" s="10">
        <v>42036</v>
      </c>
      <c r="G260" s="10">
        <v>44228</v>
      </c>
      <c r="H260" s="11">
        <v>7</v>
      </c>
      <c r="I260" s="20" t="s">
        <v>39</v>
      </c>
      <c r="J260" s="11" t="s">
        <v>41</v>
      </c>
      <c r="K260" s="11" t="s">
        <v>4881</v>
      </c>
      <c r="L260" s="11">
        <v>2</v>
      </c>
    </row>
    <row r="261" spans="1:12">
      <c r="A261" s="11" t="s">
        <v>5011</v>
      </c>
      <c r="D261" s="11" t="s">
        <v>40</v>
      </c>
      <c r="E261" s="19" t="s">
        <v>291</v>
      </c>
      <c r="F261" s="10">
        <v>42036</v>
      </c>
      <c r="G261" s="10">
        <v>44228</v>
      </c>
      <c r="H261" s="11">
        <v>7</v>
      </c>
      <c r="I261" s="20" t="s">
        <v>39</v>
      </c>
      <c r="J261" s="11" t="s">
        <v>41</v>
      </c>
      <c r="K261" s="11" t="s">
        <v>4881</v>
      </c>
      <c r="L261" s="11">
        <v>2</v>
      </c>
    </row>
    <row r="262" spans="1:12">
      <c r="A262" s="11" t="s">
        <v>5012</v>
      </c>
      <c r="D262" s="11" t="s">
        <v>40</v>
      </c>
      <c r="E262" s="19" t="s">
        <v>319</v>
      </c>
      <c r="F262" s="10">
        <v>42036</v>
      </c>
      <c r="G262" s="10">
        <v>44228</v>
      </c>
      <c r="H262" s="11">
        <v>7</v>
      </c>
      <c r="I262" s="20" t="s">
        <v>39</v>
      </c>
      <c r="J262" s="11" t="s">
        <v>41</v>
      </c>
      <c r="K262" s="11" t="s">
        <v>4881</v>
      </c>
      <c r="L262" s="11">
        <v>2</v>
      </c>
    </row>
    <row r="263" spans="1:12">
      <c r="A263" s="11" t="s">
        <v>5013</v>
      </c>
      <c r="D263" s="11" t="s">
        <v>40</v>
      </c>
      <c r="E263" s="19" t="s">
        <v>320</v>
      </c>
      <c r="F263" s="10">
        <v>42036</v>
      </c>
      <c r="G263" s="10">
        <v>44228</v>
      </c>
      <c r="H263" s="11">
        <v>7</v>
      </c>
      <c r="I263" s="20" t="s">
        <v>39</v>
      </c>
      <c r="J263" s="11" t="s">
        <v>41</v>
      </c>
      <c r="K263" s="11" t="s">
        <v>4881</v>
      </c>
      <c r="L263" s="11">
        <v>2</v>
      </c>
    </row>
    <row r="264" spans="1:12">
      <c r="A264" s="11" t="s">
        <v>5953</v>
      </c>
      <c r="D264" s="11" t="s">
        <v>40</v>
      </c>
      <c r="E264" s="19" t="s">
        <v>321</v>
      </c>
      <c r="F264" s="10">
        <v>42036</v>
      </c>
      <c r="G264" s="10">
        <v>44228</v>
      </c>
      <c r="H264" s="11">
        <v>7</v>
      </c>
      <c r="I264" s="20" t="s">
        <v>39</v>
      </c>
      <c r="J264" s="11" t="s">
        <v>41</v>
      </c>
      <c r="K264" s="11" t="s">
        <v>4881</v>
      </c>
      <c r="L264" s="11">
        <v>2</v>
      </c>
    </row>
    <row r="265" spans="1:12">
      <c r="A265" s="11" t="s">
        <v>5954</v>
      </c>
      <c r="D265" s="11" t="s">
        <v>40</v>
      </c>
      <c r="E265" s="19" t="s">
        <v>322</v>
      </c>
      <c r="F265" s="10">
        <v>42036</v>
      </c>
      <c r="G265" s="10">
        <v>44228</v>
      </c>
      <c r="H265" s="11">
        <v>7</v>
      </c>
      <c r="I265" s="20" t="s">
        <v>39</v>
      </c>
      <c r="J265" s="11" t="s">
        <v>41</v>
      </c>
      <c r="K265" s="11" t="s">
        <v>4881</v>
      </c>
      <c r="L265" s="11">
        <v>2</v>
      </c>
    </row>
    <row r="266" spans="1:12">
      <c r="A266" s="11" t="s">
        <v>5955</v>
      </c>
      <c r="D266" s="11" t="s">
        <v>40</v>
      </c>
      <c r="E266" s="19" t="s">
        <v>323</v>
      </c>
      <c r="F266" s="10">
        <v>42036</v>
      </c>
      <c r="G266" s="10">
        <v>44228</v>
      </c>
      <c r="H266" s="11">
        <v>7</v>
      </c>
      <c r="I266" s="20" t="s">
        <v>39</v>
      </c>
      <c r="J266" s="11" t="s">
        <v>41</v>
      </c>
      <c r="K266" s="11" t="s">
        <v>4881</v>
      </c>
      <c r="L266" s="11">
        <v>2</v>
      </c>
    </row>
    <row r="267" spans="1:12">
      <c r="A267" s="11" t="s">
        <v>6439</v>
      </c>
      <c r="D267" s="11" t="s">
        <v>40</v>
      </c>
      <c r="E267" s="19" t="s">
        <v>324</v>
      </c>
      <c r="F267" s="10">
        <v>42036</v>
      </c>
      <c r="G267" s="10">
        <v>44228</v>
      </c>
      <c r="H267" s="11">
        <v>7</v>
      </c>
      <c r="I267" s="20" t="s">
        <v>39</v>
      </c>
      <c r="J267" s="11" t="s">
        <v>41</v>
      </c>
      <c r="K267" s="11" t="s">
        <v>4881</v>
      </c>
      <c r="L267" s="11">
        <v>2</v>
      </c>
    </row>
    <row r="268" spans="1:12">
      <c r="A268" s="11" t="s">
        <v>6440</v>
      </c>
      <c r="D268" s="11" t="s">
        <v>40</v>
      </c>
      <c r="E268" s="19" t="s">
        <v>325</v>
      </c>
      <c r="F268" s="10">
        <v>42036</v>
      </c>
      <c r="G268" s="10">
        <v>44228</v>
      </c>
      <c r="H268" s="11">
        <v>7</v>
      </c>
      <c r="I268" s="20" t="s">
        <v>39</v>
      </c>
      <c r="J268" s="11" t="s">
        <v>41</v>
      </c>
      <c r="K268" s="11" t="s">
        <v>4881</v>
      </c>
      <c r="L268" s="11">
        <v>2</v>
      </c>
    </row>
    <row r="269" spans="1:12">
      <c r="A269" s="11" t="s">
        <v>6441</v>
      </c>
      <c r="D269" s="11" t="s">
        <v>40</v>
      </c>
      <c r="E269" s="19" t="s">
        <v>326</v>
      </c>
      <c r="F269" s="10">
        <v>42036</v>
      </c>
      <c r="G269" s="10">
        <v>44228</v>
      </c>
      <c r="H269" s="11">
        <v>7</v>
      </c>
      <c r="I269" s="20" t="s">
        <v>39</v>
      </c>
      <c r="J269" s="11" t="s">
        <v>41</v>
      </c>
      <c r="K269" s="11" t="s">
        <v>4881</v>
      </c>
      <c r="L269" s="11">
        <v>2</v>
      </c>
    </row>
    <row r="270" spans="1:12">
      <c r="A270" s="11" t="s">
        <v>6925</v>
      </c>
      <c r="D270" s="11" t="s">
        <v>40</v>
      </c>
      <c r="E270" s="19" t="s">
        <v>327</v>
      </c>
      <c r="F270" s="10">
        <v>42036</v>
      </c>
      <c r="G270" s="10">
        <v>44228</v>
      </c>
      <c r="H270" s="11">
        <v>7</v>
      </c>
      <c r="I270" s="20" t="s">
        <v>39</v>
      </c>
      <c r="J270" s="11" t="s">
        <v>41</v>
      </c>
      <c r="K270" s="11" t="s">
        <v>4881</v>
      </c>
      <c r="L270" s="11">
        <v>2</v>
      </c>
    </row>
    <row r="271" spans="1:12">
      <c r="A271" s="11" t="s">
        <v>6926</v>
      </c>
      <c r="D271" s="11" t="s">
        <v>40</v>
      </c>
      <c r="E271" s="19" t="s">
        <v>328</v>
      </c>
      <c r="F271" s="10">
        <v>42036</v>
      </c>
      <c r="G271" s="10">
        <v>44228</v>
      </c>
      <c r="H271" s="11">
        <v>7</v>
      </c>
      <c r="I271" s="20" t="s">
        <v>39</v>
      </c>
      <c r="J271" s="11" t="s">
        <v>41</v>
      </c>
      <c r="K271" s="11" t="s">
        <v>4881</v>
      </c>
      <c r="L271" s="11">
        <v>2</v>
      </c>
    </row>
    <row r="272" spans="1:12">
      <c r="A272" s="11" t="s">
        <v>6927</v>
      </c>
      <c r="D272" s="11" t="s">
        <v>40</v>
      </c>
      <c r="E272" s="19" t="s">
        <v>329</v>
      </c>
      <c r="F272" s="10">
        <v>42036</v>
      </c>
      <c r="G272" s="10">
        <v>44228</v>
      </c>
      <c r="H272" s="11">
        <v>7</v>
      </c>
      <c r="I272" s="20" t="s">
        <v>39</v>
      </c>
      <c r="J272" s="11" t="s">
        <v>41</v>
      </c>
      <c r="K272" s="11" t="s">
        <v>4881</v>
      </c>
      <c r="L272" s="11">
        <v>2</v>
      </c>
    </row>
    <row r="273" spans="1:12">
      <c r="A273" s="11" t="s">
        <v>7438</v>
      </c>
      <c r="D273" s="11" t="s">
        <v>40</v>
      </c>
      <c r="E273" s="19" t="s">
        <v>330</v>
      </c>
      <c r="F273" s="10">
        <v>42036</v>
      </c>
      <c r="G273" s="10">
        <v>44228</v>
      </c>
      <c r="H273" s="11">
        <v>7</v>
      </c>
      <c r="I273" s="20" t="s">
        <v>39</v>
      </c>
      <c r="J273" s="11" t="s">
        <v>41</v>
      </c>
      <c r="K273" s="11" t="s">
        <v>4881</v>
      </c>
      <c r="L273" s="11">
        <v>2</v>
      </c>
    </row>
    <row r="274" spans="1:12">
      <c r="A274" s="11" t="s">
        <v>7439</v>
      </c>
      <c r="D274" s="11" t="s">
        <v>40</v>
      </c>
      <c r="E274" s="19" t="s">
        <v>331</v>
      </c>
      <c r="F274" s="10">
        <v>42036</v>
      </c>
      <c r="G274" s="10">
        <v>44228</v>
      </c>
      <c r="H274" s="11">
        <v>7</v>
      </c>
      <c r="I274" s="20" t="s">
        <v>39</v>
      </c>
      <c r="J274" s="11" t="s">
        <v>41</v>
      </c>
      <c r="K274" s="11" t="s">
        <v>4881</v>
      </c>
      <c r="L274" s="11">
        <v>2</v>
      </c>
    </row>
    <row r="275" spans="1:12">
      <c r="A275" s="11" t="s">
        <v>7440</v>
      </c>
      <c r="D275" s="11" t="s">
        <v>40</v>
      </c>
      <c r="E275" s="19" t="s">
        <v>332</v>
      </c>
      <c r="F275" s="10">
        <v>42036</v>
      </c>
      <c r="G275" s="10">
        <v>44228</v>
      </c>
      <c r="H275" s="11">
        <v>7</v>
      </c>
      <c r="I275" s="20" t="s">
        <v>39</v>
      </c>
      <c r="J275" s="11" t="s">
        <v>41</v>
      </c>
      <c r="K275" s="11" t="s">
        <v>4881</v>
      </c>
      <c r="L275" s="11">
        <v>2</v>
      </c>
    </row>
    <row r="276" spans="1:12">
      <c r="A276" s="11" t="s">
        <v>7441</v>
      </c>
      <c r="D276" s="11" t="s">
        <v>40</v>
      </c>
      <c r="E276" s="19" t="s">
        <v>333</v>
      </c>
      <c r="F276" s="10">
        <v>42036</v>
      </c>
      <c r="G276" s="10">
        <v>44228</v>
      </c>
      <c r="H276" s="11">
        <v>7</v>
      </c>
      <c r="I276" s="20" t="s">
        <v>39</v>
      </c>
      <c r="J276" s="11" t="s">
        <v>41</v>
      </c>
      <c r="K276" s="11" t="s">
        <v>4881</v>
      </c>
      <c r="L276" s="11">
        <v>2</v>
      </c>
    </row>
    <row r="277" spans="1:12">
      <c r="A277" s="11" t="s">
        <v>7442</v>
      </c>
      <c r="D277" s="11" t="s">
        <v>40</v>
      </c>
      <c r="E277" s="19" t="s">
        <v>334</v>
      </c>
      <c r="F277" s="10">
        <v>42036</v>
      </c>
      <c r="G277" s="10">
        <v>44228</v>
      </c>
      <c r="H277" s="11">
        <v>7</v>
      </c>
      <c r="I277" s="20" t="s">
        <v>39</v>
      </c>
      <c r="J277" s="11" t="s">
        <v>41</v>
      </c>
      <c r="K277" s="11" t="s">
        <v>4881</v>
      </c>
      <c r="L277" s="11">
        <v>2</v>
      </c>
    </row>
    <row r="278" spans="1:12">
      <c r="A278" s="11" t="s">
        <v>7443</v>
      </c>
      <c r="D278" s="11" t="s">
        <v>40</v>
      </c>
      <c r="E278" s="19" t="s">
        <v>335</v>
      </c>
      <c r="F278" s="10">
        <v>42036</v>
      </c>
      <c r="G278" s="10">
        <v>44228</v>
      </c>
      <c r="H278" s="11">
        <v>7</v>
      </c>
      <c r="I278" s="20" t="s">
        <v>39</v>
      </c>
      <c r="J278" s="11" t="s">
        <v>41</v>
      </c>
      <c r="K278" s="11" t="s">
        <v>4881</v>
      </c>
      <c r="L278" s="11">
        <v>2</v>
      </c>
    </row>
    <row r="279" spans="1:12">
      <c r="A279" s="11" t="s">
        <v>8383</v>
      </c>
      <c r="D279" s="11" t="s">
        <v>40</v>
      </c>
      <c r="E279" s="19" t="s">
        <v>336</v>
      </c>
      <c r="F279" s="10">
        <v>42036</v>
      </c>
      <c r="G279" s="10">
        <v>44228</v>
      </c>
      <c r="H279" s="11">
        <v>7</v>
      </c>
      <c r="I279" s="20" t="s">
        <v>39</v>
      </c>
      <c r="J279" s="11" t="s">
        <v>41</v>
      </c>
      <c r="K279" s="11" t="s">
        <v>4881</v>
      </c>
      <c r="L279" s="11">
        <v>2</v>
      </c>
    </row>
    <row r="280" spans="1:12">
      <c r="A280" s="11" t="s">
        <v>8384</v>
      </c>
      <c r="D280" s="11" t="s">
        <v>40</v>
      </c>
      <c r="E280" s="19" t="s">
        <v>337</v>
      </c>
      <c r="F280" s="10">
        <v>42036</v>
      </c>
      <c r="G280" s="10">
        <v>44228</v>
      </c>
      <c r="H280" s="11">
        <v>7</v>
      </c>
      <c r="I280" s="20" t="s">
        <v>39</v>
      </c>
      <c r="J280" s="11" t="s">
        <v>41</v>
      </c>
      <c r="K280" s="11" t="s">
        <v>4881</v>
      </c>
      <c r="L280" s="11">
        <v>2</v>
      </c>
    </row>
    <row r="281" spans="1:12">
      <c r="A281" s="11" t="s">
        <v>8385</v>
      </c>
      <c r="D281" s="11" t="s">
        <v>40</v>
      </c>
      <c r="E281" s="19" t="s">
        <v>338</v>
      </c>
      <c r="F281" s="10">
        <v>42036</v>
      </c>
      <c r="G281" s="10">
        <v>44228</v>
      </c>
      <c r="H281" s="11">
        <v>7</v>
      </c>
      <c r="I281" s="20" t="s">
        <v>39</v>
      </c>
      <c r="J281" s="11" t="s">
        <v>41</v>
      </c>
      <c r="K281" s="11" t="s">
        <v>4881</v>
      </c>
      <c r="L281" s="11">
        <v>2</v>
      </c>
    </row>
    <row r="282" spans="1:12">
      <c r="A282" s="11" t="s">
        <v>292</v>
      </c>
      <c r="D282" s="11" t="s">
        <v>40</v>
      </c>
      <c r="E282" s="19" t="s">
        <v>339</v>
      </c>
      <c r="F282" s="10">
        <v>42036</v>
      </c>
      <c r="G282" s="10">
        <v>44228</v>
      </c>
      <c r="H282" s="11">
        <v>7</v>
      </c>
      <c r="I282" s="20" t="s">
        <v>39</v>
      </c>
      <c r="J282" s="11" t="s">
        <v>41</v>
      </c>
      <c r="K282" s="11" t="s">
        <v>4881</v>
      </c>
      <c r="L282" s="11">
        <v>2</v>
      </c>
    </row>
    <row r="283" spans="1:12">
      <c r="A283" s="11" t="s">
        <v>293</v>
      </c>
      <c r="D283" s="11" t="s">
        <v>40</v>
      </c>
      <c r="E283" s="19" t="s">
        <v>340</v>
      </c>
      <c r="F283" s="10">
        <v>42036</v>
      </c>
      <c r="G283" s="10">
        <v>44228</v>
      </c>
      <c r="H283" s="11">
        <v>7</v>
      </c>
      <c r="I283" s="20" t="s">
        <v>39</v>
      </c>
      <c r="J283" s="11" t="s">
        <v>41</v>
      </c>
      <c r="K283" s="11" t="s">
        <v>4881</v>
      </c>
      <c r="L283" s="11">
        <v>2</v>
      </c>
    </row>
    <row r="284" spans="1:12">
      <c r="A284" s="11" t="s">
        <v>294</v>
      </c>
      <c r="D284" s="11" t="s">
        <v>40</v>
      </c>
      <c r="E284" s="19" t="s">
        <v>341</v>
      </c>
      <c r="F284" s="10">
        <v>42036</v>
      </c>
      <c r="G284" s="10">
        <v>44228</v>
      </c>
      <c r="H284" s="11">
        <v>7</v>
      </c>
      <c r="I284" s="20" t="s">
        <v>39</v>
      </c>
      <c r="J284" s="11" t="s">
        <v>41</v>
      </c>
      <c r="K284" s="11" t="s">
        <v>4881</v>
      </c>
      <c r="L284" s="11">
        <v>2</v>
      </c>
    </row>
    <row r="285" spans="1:12">
      <c r="A285" s="11" t="s">
        <v>5014</v>
      </c>
      <c r="D285" s="11" t="s">
        <v>40</v>
      </c>
      <c r="E285" s="19" t="s">
        <v>342</v>
      </c>
      <c r="F285" s="10">
        <v>42036</v>
      </c>
      <c r="G285" s="10">
        <v>44228</v>
      </c>
      <c r="H285" s="11">
        <v>7</v>
      </c>
      <c r="I285" s="20" t="s">
        <v>39</v>
      </c>
      <c r="J285" s="11" t="s">
        <v>41</v>
      </c>
      <c r="K285" s="11" t="s">
        <v>4881</v>
      </c>
      <c r="L285" s="11">
        <v>2</v>
      </c>
    </row>
    <row r="286" spans="1:12">
      <c r="A286" s="11" t="s">
        <v>5015</v>
      </c>
      <c r="D286" s="11" t="s">
        <v>40</v>
      </c>
      <c r="E286" s="19" t="s">
        <v>343</v>
      </c>
      <c r="F286" s="10">
        <v>42036</v>
      </c>
      <c r="G286" s="10">
        <v>44228</v>
      </c>
      <c r="H286" s="11">
        <v>7</v>
      </c>
      <c r="I286" s="20" t="s">
        <v>39</v>
      </c>
      <c r="J286" s="11" t="s">
        <v>41</v>
      </c>
      <c r="K286" s="11" t="s">
        <v>4881</v>
      </c>
      <c r="L286" s="11">
        <v>2</v>
      </c>
    </row>
    <row r="287" spans="1:12">
      <c r="A287" s="11" t="s">
        <v>5016</v>
      </c>
      <c r="D287" s="11" t="s">
        <v>40</v>
      </c>
      <c r="E287" s="19" t="s">
        <v>344</v>
      </c>
      <c r="F287" s="10">
        <v>42036</v>
      </c>
      <c r="G287" s="10">
        <v>44228</v>
      </c>
      <c r="H287" s="11">
        <v>7</v>
      </c>
      <c r="I287" s="20" t="s">
        <v>39</v>
      </c>
      <c r="J287" s="11" t="s">
        <v>41</v>
      </c>
      <c r="K287" s="11" t="s">
        <v>4881</v>
      </c>
      <c r="L287" s="11">
        <v>2</v>
      </c>
    </row>
    <row r="288" spans="1:12">
      <c r="A288" s="11" t="s">
        <v>5017</v>
      </c>
      <c r="D288" s="11" t="s">
        <v>40</v>
      </c>
      <c r="E288" s="19" t="s">
        <v>345</v>
      </c>
      <c r="F288" s="10">
        <v>42036</v>
      </c>
      <c r="G288" s="10">
        <v>44228</v>
      </c>
      <c r="H288" s="11">
        <v>7</v>
      </c>
      <c r="I288" s="20" t="s">
        <v>39</v>
      </c>
      <c r="J288" s="11" t="s">
        <v>41</v>
      </c>
      <c r="K288" s="11" t="s">
        <v>4881</v>
      </c>
      <c r="L288" s="11">
        <v>2</v>
      </c>
    </row>
    <row r="289" spans="1:12">
      <c r="A289" s="11" t="s">
        <v>5018</v>
      </c>
      <c r="D289" s="11" t="s">
        <v>40</v>
      </c>
      <c r="E289" s="19" t="s">
        <v>346</v>
      </c>
      <c r="F289" s="10">
        <v>42036</v>
      </c>
      <c r="G289" s="10">
        <v>44228</v>
      </c>
      <c r="H289" s="11">
        <v>7</v>
      </c>
      <c r="I289" s="20" t="s">
        <v>39</v>
      </c>
      <c r="J289" s="11" t="s">
        <v>41</v>
      </c>
      <c r="K289" s="11" t="s">
        <v>4881</v>
      </c>
      <c r="L289" s="11">
        <v>2</v>
      </c>
    </row>
    <row r="290" spans="1:12">
      <c r="A290" s="11" t="s">
        <v>5019</v>
      </c>
      <c r="D290" s="11" t="s">
        <v>40</v>
      </c>
      <c r="E290" s="19" t="s">
        <v>347</v>
      </c>
      <c r="F290" s="10">
        <v>42036</v>
      </c>
      <c r="G290" s="10">
        <v>44228</v>
      </c>
      <c r="H290" s="11">
        <v>7</v>
      </c>
      <c r="I290" s="20" t="s">
        <v>39</v>
      </c>
      <c r="J290" s="11" t="s">
        <v>41</v>
      </c>
      <c r="K290" s="11" t="s">
        <v>4881</v>
      </c>
      <c r="L290" s="11">
        <v>2</v>
      </c>
    </row>
    <row r="291" spans="1:12">
      <c r="A291" s="11" t="s">
        <v>5956</v>
      </c>
      <c r="D291" s="11" t="s">
        <v>40</v>
      </c>
      <c r="E291" s="19" t="s">
        <v>348</v>
      </c>
      <c r="F291" s="10">
        <v>42036</v>
      </c>
      <c r="G291" s="10">
        <v>44228</v>
      </c>
      <c r="H291" s="11">
        <v>7</v>
      </c>
      <c r="I291" s="20" t="s">
        <v>39</v>
      </c>
      <c r="J291" s="11" t="s">
        <v>41</v>
      </c>
      <c r="K291" s="11" t="s">
        <v>4881</v>
      </c>
      <c r="L291" s="11">
        <v>2</v>
      </c>
    </row>
    <row r="292" spans="1:12">
      <c r="A292" s="11" t="s">
        <v>5957</v>
      </c>
      <c r="D292" s="11" t="s">
        <v>40</v>
      </c>
      <c r="E292" s="19" t="s">
        <v>349</v>
      </c>
      <c r="F292" s="10">
        <v>42036</v>
      </c>
      <c r="G292" s="10">
        <v>44228</v>
      </c>
      <c r="H292" s="11">
        <v>7</v>
      </c>
      <c r="I292" s="20" t="s">
        <v>39</v>
      </c>
      <c r="J292" s="11" t="s">
        <v>41</v>
      </c>
      <c r="K292" s="11" t="s">
        <v>4881</v>
      </c>
      <c r="L292" s="11">
        <v>2</v>
      </c>
    </row>
    <row r="293" spans="1:12">
      <c r="A293" s="11" t="s">
        <v>5958</v>
      </c>
      <c r="D293" s="11" t="s">
        <v>40</v>
      </c>
      <c r="E293" s="19" t="s">
        <v>350</v>
      </c>
      <c r="F293" s="10">
        <v>42036</v>
      </c>
      <c r="G293" s="10">
        <v>44228</v>
      </c>
      <c r="H293" s="11">
        <v>7</v>
      </c>
      <c r="I293" s="20" t="s">
        <v>39</v>
      </c>
      <c r="J293" s="11" t="s">
        <v>41</v>
      </c>
      <c r="K293" s="11" t="s">
        <v>4881</v>
      </c>
      <c r="L293" s="11">
        <v>2</v>
      </c>
    </row>
    <row r="294" spans="1:12">
      <c r="A294" s="11" t="s">
        <v>6442</v>
      </c>
      <c r="D294" s="11" t="s">
        <v>40</v>
      </c>
      <c r="E294" s="19" t="s">
        <v>351</v>
      </c>
      <c r="F294" s="10">
        <v>42036</v>
      </c>
      <c r="G294" s="10">
        <v>44228</v>
      </c>
      <c r="H294" s="11">
        <v>7</v>
      </c>
      <c r="I294" s="20" t="s">
        <v>39</v>
      </c>
      <c r="J294" s="11" t="s">
        <v>41</v>
      </c>
      <c r="K294" s="11" t="s">
        <v>4881</v>
      </c>
      <c r="L294" s="11">
        <v>2</v>
      </c>
    </row>
    <row r="295" spans="1:12">
      <c r="A295" s="11" t="s">
        <v>6443</v>
      </c>
      <c r="D295" s="11" t="s">
        <v>40</v>
      </c>
      <c r="E295" s="19" t="s">
        <v>352</v>
      </c>
      <c r="F295" s="10">
        <v>42036</v>
      </c>
      <c r="G295" s="10">
        <v>44228</v>
      </c>
      <c r="H295" s="11">
        <v>7</v>
      </c>
      <c r="I295" s="20" t="s">
        <v>39</v>
      </c>
      <c r="J295" s="11" t="s">
        <v>41</v>
      </c>
      <c r="K295" s="11" t="s">
        <v>4881</v>
      </c>
      <c r="L295" s="11">
        <v>2</v>
      </c>
    </row>
    <row r="296" spans="1:12">
      <c r="A296" s="11" t="s">
        <v>6444</v>
      </c>
      <c r="D296" s="11" t="s">
        <v>40</v>
      </c>
      <c r="E296" s="19" t="s">
        <v>353</v>
      </c>
      <c r="F296" s="10">
        <v>42036</v>
      </c>
      <c r="G296" s="10">
        <v>44228</v>
      </c>
      <c r="H296" s="11">
        <v>7</v>
      </c>
      <c r="I296" s="20" t="s">
        <v>39</v>
      </c>
      <c r="J296" s="11" t="s">
        <v>41</v>
      </c>
      <c r="K296" s="11" t="s">
        <v>4881</v>
      </c>
      <c r="L296" s="11">
        <v>2</v>
      </c>
    </row>
    <row r="297" spans="1:12">
      <c r="A297" s="11" t="s">
        <v>6928</v>
      </c>
      <c r="D297" s="11" t="s">
        <v>40</v>
      </c>
      <c r="E297" s="19" t="s">
        <v>354</v>
      </c>
      <c r="F297" s="10">
        <v>42036</v>
      </c>
      <c r="G297" s="10">
        <v>44228</v>
      </c>
      <c r="H297" s="11">
        <v>7</v>
      </c>
      <c r="I297" s="20" t="s">
        <v>39</v>
      </c>
      <c r="J297" s="11" t="s">
        <v>41</v>
      </c>
      <c r="K297" s="11" t="s">
        <v>4881</v>
      </c>
      <c r="L297" s="11">
        <v>2</v>
      </c>
    </row>
    <row r="298" spans="1:12">
      <c r="A298" s="11" t="s">
        <v>6929</v>
      </c>
      <c r="D298" s="11" t="s">
        <v>40</v>
      </c>
      <c r="E298" s="19" t="s">
        <v>355</v>
      </c>
      <c r="F298" s="10">
        <v>42036</v>
      </c>
      <c r="G298" s="10">
        <v>44228</v>
      </c>
      <c r="H298" s="11">
        <v>7</v>
      </c>
      <c r="I298" s="20" t="s">
        <v>39</v>
      </c>
      <c r="J298" s="11" t="s">
        <v>41</v>
      </c>
      <c r="K298" s="11" t="s">
        <v>4881</v>
      </c>
      <c r="L298" s="11">
        <v>2</v>
      </c>
    </row>
    <row r="299" spans="1:12">
      <c r="A299" s="11" t="s">
        <v>6930</v>
      </c>
      <c r="D299" s="11" t="s">
        <v>40</v>
      </c>
      <c r="E299" s="19" t="s">
        <v>356</v>
      </c>
      <c r="F299" s="10">
        <v>42036</v>
      </c>
      <c r="G299" s="10">
        <v>44228</v>
      </c>
      <c r="H299" s="11">
        <v>7</v>
      </c>
      <c r="I299" s="20" t="s">
        <v>39</v>
      </c>
      <c r="J299" s="11" t="s">
        <v>41</v>
      </c>
      <c r="K299" s="11" t="s">
        <v>4881</v>
      </c>
      <c r="L299" s="11">
        <v>2</v>
      </c>
    </row>
    <row r="300" spans="1:12">
      <c r="A300" s="11" t="s">
        <v>7444</v>
      </c>
      <c r="D300" s="11" t="s">
        <v>40</v>
      </c>
      <c r="E300" s="19" t="s">
        <v>357</v>
      </c>
      <c r="F300" s="10">
        <v>42036</v>
      </c>
      <c r="G300" s="10">
        <v>44228</v>
      </c>
      <c r="H300" s="11">
        <v>7</v>
      </c>
      <c r="I300" s="20" t="s">
        <v>39</v>
      </c>
      <c r="J300" s="11" t="s">
        <v>41</v>
      </c>
      <c r="K300" s="11" t="s">
        <v>4881</v>
      </c>
      <c r="L300" s="11">
        <v>2</v>
      </c>
    </row>
    <row r="301" spans="1:12">
      <c r="A301" s="11" t="s">
        <v>7445</v>
      </c>
      <c r="D301" s="11" t="s">
        <v>40</v>
      </c>
      <c r="E301" s="19" t="s">
        <v>358</v>
      </c>
      <c r="F301" s="10">
        <v>42036</v>
      </c>
      <c r="G301" s="10">
        <v>44228</v>
      </c>
      <c r="H301" s="11">
        <v>7</v>
      </c>
      <c r="I301" s="20" t="s">
        <v>39</v>
      </c>
      <c r="J301" s="11" t="s">
        <v>41</v>
      </c>
      <c r="K301" s="11" t="s">
        <v>4881</v>
      </c>
      <c r="L301" s="11">
        <v>2</v>
      </c>
    </row>
    <row r="302" spans="1:12">
      <c r="A302" s="11" t="s">
        <v>7446</v>
      </c>
      <c r="D302" s="11" t="s">
        <v>40</v>
      </c>
      <c r="E302" s="19" t="s">
        <v>359</v>
      </c>
      <c r="F302" s="10">
        <v>42036</v>
      </c>
      <c r="G302" s="10">
        <v>44228</v>
      </c>
      <c r="H302" s="11">
        <v>7</v>
      </c>
      <c r="I302" s="20" t="s">
        <v>39</v>
      </c>
      <c r="J302" s="11" t="s">
        <v>41</v>
      </c>
      <c r="K302" s="11" t="s">
        <v>4881</v>
      </c>
      <c r="L302" s="11">
        <v>2</v>
      </c>
    </row>
    <row r="303" spans="1:12">
      <c r="A303" s="11" t="s">
        <v>7447</v>
      </c>
      <c r="D303" s="11" t="s">
        <v>40</v>
      </c>
      <c r="E303" s="19" t="s">
        <v>360</v>
      </c>
      <c r="F303" s="10">
        <v>42036</v>
      </c>
      <c r="G303" s="10">
        <v>44228</v>
      </c>
      <c r="H303" s="11">
        <v>7</v>
      </c>
      <c r="I303" s="20" t="s">
        <v>39</v>
      </c>
      <c r="J303" s="11" t="s">
        <v>41</v>
      </c>
      <c r="K303" s="11" t="s">
        <v>4881</v>
      </c>
      <c r="L303" s="11">
        <v>2</v>
      </c>
    </row>
    <row r="304" spans="1:12">
      <c r="A304" s="11" t="s">
        <v>7448</v>
      </c>
      <c r="D304" s="11" t="s">
        <v>40</v>
      </c>
      <c r="E304" s="19" t="s">
        <v>361</v>
      </c>
      <c r="F304" s="10">
        <v>42036</v>
      </c>
      <c r="G304" s="10">
        <v>44228</v>
      </c>
      <c r="H304" s="11">
        <v>7</v>
      </c>
      <c r="I304" s="20" t="s">
        <v>39</v>
      </c>
      <c r="J304" s="11" t="s">
        <v>41</v>
      </c>
      <c r="K304" s="11" t="s">
        <v>4881</v>
      </c>
      <c r="L304" s="11">
        <v>2</v>
      </c>
    </row>
    <row r="305" spans="1:12">
      <c r="A305" s="11" t="s">
        <v>7449</v>
      </c>
      <c r="D305" s="11" t="s">
        <v>40</v>
      </c>
      <c r="E305" s="19" t="s">
        <v>362</v>
      </c>
      <c r="F305" s="10">
        <v>42036</v>
      </c>
      <c r="G305" s="10">
        <v>44228</v>
      </c>
      <c r="H305" s="11">
        <v>7</v>
      </c>
      <c r="I305" s="20" t="s">
        <v>39</v>
      </c>
      <c r="J305" s="11" t="s">
        <v>41</v>
      </c>
      <c r="K305" s="11" t="s">
        <v>4881</v>
      </c>
      <c r="L305" s="11">
        <v>2</v>
      </c>
    </row>
    <row r="306" spans="1:12">
      <c r="A306" s="11" t="s">
        <v>8386</v>
      </c>
      <c r="D306" s="11" t="s">
        <v>40</v>
      </c>
      <c r="E306" s="19" t="s">
        <v>363</v>
      </c>
      <c r="F306" s="10">
        <v>42036</v>
      </c>
      <c r="G306" s="10">
        <v>44228</v>
      </c>
      <c r="H306" s="11">
        <v>7</v>
      </c>
      <c r="I306" s="20" t="s">
        <v>39</v>
      </c>
      <c r="J306" s="11" t="s">
        <v>41</v>
      </c>
      <c r="K306" s="11" t="s">
        <v>4881</v>
      </c>
      <c r="L306" s="11">
        <v>2</v>
      </c>
    </row>
    <row r="307" spans="1:12">
      <c r="A307" s="11" t="s">
        <v>8387</v>
      </c>
      <c r="D307" s="11" t="s">
        <v>40</v>
      </c>
      <c r="E307" s="19" t="s">
        <v>364</v>
      </c>
      <c r="F307" s="10">
        <v>42036</v>
      </c>
      <c r="G307" s="10">
        <v>44228</v>
      </c>
      <c r="H307" s="11">
        <v>7</v>
      </c>
      <c r="I307" s="20" t="s">
        <v>39</v>
      </c>
      <c r="J307" s="11" t="s">
        <v>41</v>
      </c>
      <c r="K307" s="11" t="s">
        <v>4881</v>
      </c>
      <c r="L307" s="11">
        <v>2</v>
      </c>
    </row>
    <row r="308" spans="1:12">
      <c r="A308" s="11" t="s">
        <v>8388</v>
      </c>
      <c r="D308" s="11" t="s">
        <v>40</v>
      </c>
      <c r="E308" s="19" t="s">
        <v>365</v>
      </c>
      <c r="F308" s="10">
        <v>42036</v>
      </c>
      <c r="G308" s="10">
        <v>44228</v>
      </c>
      <c r="H308" s="11">
        <v>7</v>
      </c>
      <c r="I308" s="20" t="s">
        <v>39</v>
      </c>
      <c r="J308" s="11" t="s">
        <v>41</v>
      </c>
      <c r="K308" s="11" t="s">
        <v>4881</v>
      </c>
      <c r="L308" s="11">
        <v>2</v>
      </c>
    </row>
    <row r="309" spans="1:12">
      <c r="A309" s="11" t="s">
        <v>295</v>
      </c>
      <c r="D309" s="11" t="s">
        <v>40</v>
      </c>
      <c r="E309" s="19" t="s">
        <v>366</v>
      </c>
      <c r="F309" s="10">
        <v>42036</v>
      </c>
      <c r="G309" s="10">
        <v>44228</v>
      </c>
      <c r="H309" s="11">
        <v>7</v>
      </c>
      <c r="I309" s="20" t="s">
        <v>39</v>
      </c>
      <c r="J309" s="11" t="s">
        <v>41</v>
      </c>
      <c r="K309" s="11" t="s">
        <v>4881</v>
      </c>
      <c r="L309" s="11">
        <v>2</v>
      </c>
    </row>
    <row r="310" spans="1:12">
      <c r="A310" s="11" t="s">
        <v>296</v>
      </c>
      <c r="D310" s="11" t="s">
        <v>40</v>
      </c>
      <c r="E310" s="19" t="s">
        <v>367</v>
      </c>
      <c r="F310" s="10">
        <v>42036</v>
      </c>
      <c r="G310" s="10">
        <v>44228</v>
      </c>
      <c r="H310" s="11">
        <v>7</v>
      </c>
      <c r="I310" s="20" t="s">
        <v>39</v>
      </c>
      <c r="J310" s="11" t="s">
        <v>41</v>
      </c>
      <c r="K310" s="11" t="s">
        <v>4881</v>
      </c>
      <c r="L310" s="11">
        <v>2</v>
      </c>
    </row>
    <row r="311" spans="1:12">
      <c r="A311" s="11" t="s">
        <v>297</v>
      </c>
      <c r="D311" s="11" t="s">
        <v>40</v>
      </c>
      <c r="E311" s="19" t="s">
        <v>368</v>
      </c>
      <c r="F311" s="10">
        <v>42036</v>
      </c>
      <c r="G311" s="10">
        <v>44228</v>
      </c>
      <c r="H311" s="11">
        <v>7</v>
      </c>
      <c r="I311" s="20" t="s">
        <v>39</v>
      </c>
      <c r="J311" s="11" t="s">
        <v>41</v>
      </c>
      <c r="K311" s="11" t="s">
        <v>4881</v>
      </c>
      <c r="L311" s="11">
        <v>2</v>
      </c>
    </row>
    <row r="312" spans="1:12">
      <c r="A312" s="11" t="s">
        <v>5020</v>
      </c>
      <c r="D312" s="11" t="s">
        <v>40</v>
      </c>
      <c r="E312" s="19" t="s">
        <v>369</v>
      </c>
      <c r="F312" s="10">
        <v>42036</v>
      </c>
      <c r="G312" s="10">
        <v>44228</v>
      </c>
      <c r="H312" s="11">
        <v>7</v>
      </c>
      <c r="I312" s="20" t="s">
        <v>39</v>
      </c>
      <c r="J312" s="11" t="s">
        <v>41</v>
      </c>
      <c r="K312" s="11" t="s">
        <v>4881</v>
      </c>
      <c r="L312" s="11">
        <v>2</v>
      </c>
    </row>
    <row r="313" spans="1:12">
      <c r="A313" s="11" t="s">
        <v>5021</v>
      </c>
      <c r="D313" s="11" t="s">
        <v>40</v>
      </c>
      <c r="E313" s="19" t="s">
        <v>370</v>
      </c>
      <c r="F313" s="10">
        <v>42036</v>
      </c>
      <c r="G313" s="10">
        <v>44228</v>
      </c>
      <c r="H313" s="11">
        <v>7</v>
      </c>
      <c r="I313" s="20" t="s">
        <v>39</v>
      </c>
      <c r="J313" s="11" t="s">
        <v>41</v>
      </c>
      <c r="K313" s="11" t="s">
        <v>4881</v>
      </c>
      <c r="L313" s="11">
        <v>2</v>
      </c>
    </row>
    <row r="314" spans="1:12">
      <c r="A314" s="11" t="s">
        <v>5022</v>
      </c>
      <c r="D314" s="11" t="s">
        <v>40</v>
      </c>
      <c r="E314" s="19" t="s">
        <v>371</v>
      </c>
      <c r="F314" s="10">
        <v>42036</v>
      </c>
      <c r="G314" s="10">
        <v>44228</v>
      </c>
      <c r="H314" s="11">
        <v>7</v>
      </c>
      <c r="I314" s="20" t="s">
        <v>39</v>
      </c>
      <c r="J314" s="11" t="s">
        <v>41</v>
      </c>
      <c r="K314" s="11" t="s">
        <v>4881</v>
      </c>
      <c r="L314" s="11">
        <v>2</v>
      </c>
    </row>
    <row r="315" spans="1:12">
      <c r="A315" s="11" t="s">
        <v>5023</v>
      </c>
      <c r="D315" s="11" t="s">
        <v>40</v>
      </c>
      <c r="E315" s="19" t="s">
        <v>372</v>
      </c>
      <c r="F315" s="10">
        <v>42036</v>
      </c>
      <c r="G315" s="10">
        <v>44228</v>
      </c>
      <c r="H315" s="11">
        <v>7</v>
      </c>
      <c r="I315" s="20" t="s">
        <v>39</v>
      </c>
      <c r="J315" s="11" t="s">
        <v>41</v>
      </c>
      <c r="K315" s="11" t="s">
        <v>4881</v>
      </c>
      <c r="L315" s="11">
        <v>2</v>
      </c>
    </row>
    <row r="316" spans="1:12">
      <c r="A316" s="11" t="s">
        <v>5024</v>
      </c>
      <c r="D316" s="11" t="s">
        <v>40</v>
      </c>
      <c r="E316" s="19" t="s">
        <v>373</v>
      </c>
      <c r="F316" s="10">
        <v>42036</v>
      </c>
      <c r="G316" s="10">
        <v>44228</v>
      </c>
      <c r="H316" s="11">
        <v>7</v>
      </c>
      <c r="I316" s="20" t="s">
        <v>39</v>
      </c>
      <c r="J316" s="11" t="s">
        <v>41</v>
      </c>
      <c r="K316" s="11" t="s">
        <v>4881</v>
      </c>
      <c r="L316" s="11">
        <v>2</v>
      </c>
    </row>
    <row r="317" spans="1:12">
      <c r="A317" s="11" t="s">
        <v>5025</v>
      </c>
      <c r="D317" s="11" t="s">
        <v>40</v>
      </c>
      <c r="E317" s="19" t="s">
        <v>374</v>
      </c>
      <c r="F317" s="10">
        <v>42036</v>
      </c>
      <c r="G317" s="10">
        <v>44228</v>
      </c>
      <c r="H317" s="11">
        <v>7</v>
      </c>
      <c r="I317" s="20" t="s">
        <v>39</v>
      </c>
      <c r="J317" s="11" t="s">
        <v>41</v>
      </c>
      <c r="K317" s="11" t="s">
        <v>4881</v>
      </c>
      <c r="L317" s="11">
        <v>2</v>
      </c>
    </row>
    <row r="318" spans="1:12">
      <c r="A318" s="11" t="s">
        <v>5959</v>
      </c>
      <c r="D318" s="11" t="s">
        <v>40</v>
      </c>
      <c r="E318" s="19" t="s">
        <v>375</v>
      </c>
      <c r="F318" s="10">
        <v>42036</v>
      </c>
      <c r="G318" s="10">
        <v>44228</v>
      </c>
      <c r="H318" s="11">
        <v>7</v>
      </c>
      <c r="I318" s="20" t="s">
        <v>39</v>
      </c>
      <c r="J318" s="11" t="s">
        <v>41</v>
      </c>
      <c r="K318" s="11" t="s">
        <v>4881</v>
      </c>
      <c r="L318" s="11">
        <v>2</v>
      </c>
    </row>
    <row r="319" spans="1:12">
      <c r="A319" s="11" t="s">
        <v>5960</v>
      </c>
      <c r="D319" s="11" t="s">
        <v>40</v>
      </c>
      <c r="E319" s="19" t="s">
        <v>376</v>
      </c>
      <c r="F319" s="10">
        <v>42036</v>
      </c>
      <c r="G319" s="10">
        <v>44228</v>
      </c>
      <c r="H319" s="11">
        <v>7</v>
      </c>
      <c r="I319" s="20" t="s">
        <v>39</v>
      </c>
      <c r="J319" s="11" t="s">
        <v>41</v>
      </c>
      <c r="K319" s="11" t="s">
        <v>4881</v>
      </c>
      <c r="L319" s="11">
        <v>2</v>
      </c>
    </row>
    <row r="320" spans="1:12">
      <c r="A320" s="11" t="s">
        <v>5961</v>
      </c>
      <c r="D320" s="11" t="s">
        <v>40</v>
      </c>
      <c r="E320" s="19" t="s">
        <v>377</v>
      </c>
      <c r="F320" s="10">
        <v>42036</v>
      </c>
      <c r="G320" s="10">
        <v>44228</v>
      </c>
      <c r="H320" s="11">
        <v>7</v>
      </c>
      <c r="I320" s="20" t="s">
        <v>39</v>
      </c>
      <c r="J320" s="11" t="s">
        <v>41</v>
      </c>
      <c r="K320" s="11" t="s">
        <v>4881</v>
      </c>
      <c r="L320" s="11">
        <v>2</v>
      </c>
    </row>
    <row r="321" spans="1:12">
      <c r="A321" s="11" t="s">
        <v>6445</v>
      </c>
      <c r="D321" s="11" t="s">
        <v>40</v>
      </c>
      <c r="E321" s="19" t="s">
        <v>378</v>
      </c>
      <c r="F321" s="10">
        <v>42036</v>
      </c>
      <c r="G321" s="10">
        <v>44228</v>
      </c>
      <c r="H321" s="11">
        <v>7</v>
      </c>
      <c r="I321" s="20" t="s">
        <v>39</v>
      </c>
      <c r="J321" s="11" t="s">
        <v>41</v>
      </c>
      <c r="K321" s="11" t="s">
        <v>4881</v>
      </c>
      <c r="L321" s="11">
        <v>2</v>
      </c>
    </row>
    <row r="322" spans="1:12">
      <c r="A322" s="11" t="s">
        <v>6446</v>
      </c>
      <c r="D322" s="11" t="s">
        <v>40</v>
      </c>
      <c r="E322" s="19" t="s">
        <v>379</v>
      </c>
      <c r="F322" s="10">
        <v>42036</v>
      </c>
      <c r="G322" s="10">
        <v>44228</v>
      </c>
      <c r="H322" s="11">
        <v>7</v>
      </c>
      <c r="I322" s="20" t="s">
        <v>39</v>
      </c>
      <c r="J322" s="11" t="s">
        <v>41</v>
      </c>
      <c r="K322" s="11" t="s">
        <v>4881</v>
      </c>
      <c r="L322" s="11">
        <v>2</v>
      </c>
    </row>
    <row r="323" spans="1:12">
      <c r="A323" s="11" t="s">
        <v>6447</v>
      </c>
      <c r="D323" s="11" t="s">
        <v>40</v>
      </c>
      <c r="E323" s="19" t="s">
        <v>380</v>
      </c>
      <c r="F323" s="10">
        <v>42036</v>
      </c>
      <c r="G323" s="10">
        <v>44228</v>
      </c>
      <c r="H323" s="11">
        <v>7</v>
      </c>
      <c r="I323" s="20" t="s">
        <v>39</v>
      </c>
      <c r="J323" s="11" t="s">
        <v>41</v>
      </c>
      <c r="K323" s="11" t="s">
        <v>4881</v>
      </c>
      <c r="L323" s="11">
        <v>2</v>
      </c>
    </row>
    <row r="324" spans="1:12">
      <c r="A324" s="11" t="s">
        <v>6931</v>
      </c>
      <c r="D324" s="11" t="s">
        <v>40</v>
      </c>
      <c r="E324" s="19" t="s">
        <v>381</v>
      </c>
      <c r="F324" s="10">
        <v>42036</v>
      </c>
      <c r="G324" s="10">
        <v>44228</v>
      </c>
      <c r="H324" s="11">
        <v>7</v>
      </c>
      <c r="I324" s="20" t="s">
        <v>39</v>
      </c>
      <c r="J324" s="11" t="s">
        <v>41</v>
      </c>
      <c r="K324" s="11" t="s">
        <v>4881</v>
      </c>
      <c r="L324" s="11">
        <v>2</v>
      </c>
    </row>
    <row r="325" spans="1:12">
      <c r="A325" s="11" t="s">
        <v>6932</v>
      </c>
      <c r="D325" s="11" t="s">
        <v>40</v>
      </c>
      <c r="E325" s="19" t="s">
        <v>382</v>
      </c>
      <c r="F325" s="10">
        <v>42036</v>
      </c>
      <c r="G325" s="10">
        <v>44228</v>
      </c>
      <c r="H325" s="11">
        <v>7</v>
      </c>
      <c r="I325" s="20" t="s">
        <v>39</v>
      </c>
      <c r="J325" s="11" t="s">
        <v>41</v>
      </c>
      <c r="K325" s="11" t="s">
        <v>4881</v>
      </c>
      <c r="L325" s="11">
        <v>2</v>
      </c>
    </row>
    <row r="326" spans="1:12">
      <c r="A326" s="11" t="s">
        <v>6933</v>
      </c>
      <c r="D326" s="11" t="s">
        <v>40</v>
      </c>
      <c r="E326" s="19" t="s">
        <v>383</v>
      </c>
      <c r="F326" s="10">
        <v>42036</v>
      </c>
      <c r="G326" s="10">
        <v>44228</v>
      </c>
      <c r="H326" s="11">
        <v>7</v>
      </c>
      <c r="I326" s="20" t="s">
        <v>39</v>
      </c>
      <c r="J326" s="11" t="s">
        <v>41</v>
      </c>
      <c r="K326" s="11" t="s">
        <v>4881</v>
      </c>
      <c r="L326" s="11">
        <v>2</v>
      </c>
    </row>
    <row r="327" spans="1:12">
      <c r="A327" s="11" t="s">
        <v>7450</v>
      </c>
      <c r="D327" s="11" t="s">
        <v>40</v>
      </c>
      <c r="E327" s="19" t="s">
        <v>384</v>
      </c>
      <c r="F327" s="10">
        <v>42036</v>
      </c>
      <c r="G327" s="10">
        <v>44228</v>
      </c>
      <c r="H327" s="11">
        <v>7</v>
      </c>
      <c r="I327" s="20" t="s">
        <v>39</v>
      </c>
      <c r="J327" s="11" t="s">
        <v>41</v>
      </c>
      <c r="K327" s="11" t="s">
        <v>4881</v>
      </c>
      <c r="L327" s="11">
        <v>2</v>
      </c>
    </row>
    <row r="328" spans="1:12">
      <c r="A328" s="11" t="s">
        <v>7451</v>
      </c>
      <c r="D328" s="11" t="s">
        <v>40</v>
      </c>
      <c r="E328" s="19" t="s">
        <v>385</v>
      </c>
      <c r="F328" s="10">
        <v>42036</v>
      </c>
      <c r="G328" s="10">
        <v>44228</v>
      </c>
      <c r="H328" s="11">
        <v>7</v>
      </c>
      <c r="I328" s="20" t="s">
        <v>39</v>
      </c>
      <c r="J328" s="11" t="s">
        <v>41</v>
      </c>
      <c r="K328" s="11" t="s">
        <v>4881</v>
      </c>
      <c r="L328" s="11">
        <v>2</v>
      </c>
    </row>
    <row r="329" spans="1:12">
      <c r="A329" s="11" t="s">
        <v>7452</v>
      </c>
      <c r="D329" s="11" t="s">
        <v>40</v>
      </c>
      <c r="E329" s="19" t="s">
        <v>386</v>
      </c>
      <c r="F329" s="10">
        <v>42036</v>
      </c>
      <c r="G329" s="10">
        <v>44228</v>
      </c>
      <c r="H329" s="11">
        <v>7</v>
      </c>
      <c r="I329" s="20" t="s">
        <v>39</v>
      </c>
      <c r="J329" s="11" t="s">
        <v>41</v>
      </c>
      <c r="K329" s="11" t="s">
        <v>4881</v>
      </c>
      <c r="L329" s="11">
        <v>2</v>
      </c>
    </row>
    <row r="330" spans="1:12">
      <c r="A330" s="11" t="s">
        <v>7453</v>
      </c>
      <c r="D330" s="11" t="s">
        <v>40</v>
      </c>
      <c r="E330" s="19" t="s">
        <v>387</v>
      </c>
      <c r="F330" s="10">
        <v>42036</v>
      </c>
      <c r="G330" s="10">
        <v>44228</v>
      </c>
      <c r="H330" s="11">
        <v>7</v>
      </c>
      <c r="I330" s="20" t="s">
        <v>39</v>
      </c>
      <c r="J330" s="11" t="s">
        <v>41</v>
      </c>
      <c r="K330" s="11" t="s">
        <v>4881</v>
      </c>
      <c r="L330" s="11">
        <v>2</v>
      </c>
    </row>
    <row r="331" spans="1:12">
      <c r="A331" s="11" t="s">
        <v>7454</v>
      </c>
      <c r="D331" s="11" t="s">
        <v>40</v>
      </c>
      <c r="E331" s="19" t="s">
        <v>388</v>
      </c>
      <c r="F331" s="10">
        <v>42036</v>
      </c>
      <c r="G331" s="10">
        <v>44228</v>
      </c>
      <c r="H331" s="11">
        <v>7</v>
      </c>
      <c r="I331" s="20" t="s">
        <v>39</v>
      </c>
      <c r="J331" s="11" t="s">
        <v>41</v>
      </c>
      <c r="K331" s="11" t="s">
        <v>4881</v>
      </c>
      <c r="L331" s="11">
        <v>2</v>
      </c>
    </row>
    <row r="332" spans="1:12">
      <c r="A332" s="11" t="s">
        <v>7455</v>
      </c>
      <c r="D332" s="11" t="s">
        <v>40</v>
      </c>
      <c r="E332" s="19" t="s">
        <v>389</v>
      </c>
      <c r="F332" s="10">
        <v>42036</v>
      </c>
      <c r="G332" s="10">
        <v>44228</v>
      </c>
      <c r="H332" s="11">
        <v>7</v>
      </c>
      <c r="I332" s="20" t="s">
        <v>39</v>
      </c>
      <c r="J332" s="11" t="s">
        <v>41</v>
      </c>
      <c r="K332" s="11" t="s">
        <v>4881</v>
      </c>
      <c r="L332" s="11">
        <v>2</v>
      </c>
    </row>
    <row r="333" spans="1:12">
      <c r="A333" s="11" t="s">
        <v>8389</v>
      </c>
      <c r="D333" s="11" t="s">
        <v>40</v>
      </c>
      <c r="E333" s="19" t="s">
        <v>390</v>
      </c>
      <c r="F333" s="10">
        <v>42036</v>
      </c>
      <c r="G333" s="10">
        <v>44228</v>
      </c>
      <c r="H333" s="11">
        <v>7</v>
      </c>
      <c r="I333" s="20" t="s">
        <v>39</v>
      </c>
      <c r="J333" s="11" t="s">
        <v>41</v>
      </c>
      <c r="K333" s="11" t="s">
        <v>4881</v>
      </c>
      <c r="L333" s="11">
        <v>2</v>
      </c>
    </row>
    <row r="334" spans="1:12">
      <c r="A334" s="11" t="s">
        <v>8390</v>
      </c>
      <c r="D334" s="11" t="s">
        <v>40</v>
      </c>
      <c r="E334" s="19" t="s">
        <v>391</v>
      </c>
      <c r="F334" s="10">
        <v>42036</v>
      </c>
      <c r="G334" s="10">
        <v>44228</v>
      </c>
      <c r="H334" s="11">
        <v>7</v>
      </c>
      <c r="I334" s="20" t="s">
        <v>39</v>
      </c>
      <c r="J334" s="11" t="s">
        <v>41</v>
      </c>
      <c r="K334" s="11" t="s">
        <v>4881</v>
      </c>
      <c r="L334" s="11">
        <v>2</v>
      </c>
    </row>
    <row r="335" spans="1:12">
      <c r="A335" s="11" t="s">
        <v>8391</v>
      </c>
      <c r="D335" s="11" t="s">
        <v>40</v>
      </c>
      <c r="E335" s="19" t="s">
        <v>392</v>
      </c>
      <c r="F335" s="10">
        <v>42036</v>
      </c>
      <c r="G335" s="10">
        <v>44228</v>
      </c>
      <c r="H335" s="11">
        <v>7</v>
      </c>
      <c r="I335" s="20" t="s">
        <v>39</v>
      </c>
      <c r="J335" s="11" t="s">
        <v>41</v>
      </c>
      <c r="K335" s="11" t="s">
        <v>4881</v>
      </c>
      <c r="L335" s="11">
        <v>2</v>
      </c>
    </row>
    <row r="336" spans="1:12">
      <c r="A336" s="11" t="s">
        <v>298</v>
      </c>
      <c r="D336" s="11" t="s">
        <v>40</v>
      </c>
      <c r="E336" s="19" t="s">
        <v>393</v>
      </c>
      <c r="F336" s="10">
        <v>42036</v>
      </c>
      <c r="G336" s="10">
        <v>44228</v>
      </c>
      <c r="H336" s="11">
        <v>7</v>
      </c>
      <c r="I336" s="20" t="s">
        <v>39</v>
      </c>
      <c r="J336" s="11" t="s">
        <v>41</v>
      </c>
      <c r="K336" s="11" t="s">
        <v>4881</v>
      </c>
      <c r="L336" s="11">
        <v>2</v>
      </c>
    </row>
    <row r="337" spans="1:12">
      <c r="A337" s="11" t="s">
        <v>299</v>
      </c>
      <c r="D337" s="11" t="s">
        <v>40</v>
      </c>
      <c r="E337" s="19" t="s">
        <v>394</v>
      </c>
      <c r="F337" s="10">
        <v>42036</v>
      </c>
      <c r="G337" s="10">
        <v>44228</v>
      </c>
      <c r="H337" s="11">
        <v>7</v>
      </c>
      <c r="I337" s="20" t="s">
        <v>39</v>
      </c>
      <c r="J337" s="11" t="s">
        <v>41</v>
      </c>
      <c r="K337" s="11" t="s">
        <v>4881</v>
      </c>
      <c r="L337" s="11">
        <v>2</v>
      </c>
    </row>
    <row r="338" spans="1:12">
      <c r="A338" s="11" t="s">
        <v>300</v>
      </c>
      <c r="D338" s="11" t="s">
        <v>40</v>
      </c>
      <c r="E338" s="19" t="s">
        <v>395</v>
      </c>
      <c r="F338" s="10">
        <v>42036</v>
      </c>
      <c r="G338" s="10">
        <v>44228</v>
      </c>
      <c r="H338" s="11">
        <v>7</v>
      </c>
      <c r="I338" s="20" t="s">
        <v>39</v>
      </c>
      <c r="J338" s="11" t="s">
        <v>41</v>
      </c>
      <c r="K338" s="11" t="s">
        <v>4881</v>
      </c>
      <c r="L338" s="11">
        <v>2</v>
      </c>
    </row>
    <row r="339" spans="1:12">
      <c r="A339" s="11" t="s">
        <v>5026</v>
      </c>
      <c r="D339" s="11" t="s">
        <v>40</v>
      </c>
      <c r="E339" s="19" t="s">
        <v>396</v>
      </c>
      <c r="F339" s="10">
        <v>42036</v>
      </c>
      <c r="G339" s="10">
        <v>44228</v>
      </c>
      <c r="H339" s="11">
        <v>7</v>
      </c>
      <c r="I339" s="20" t="s">
        <v>39</v>
      </c>
      <c r="J339" s="11" t="s">
        <v>41</v>
      </c>
      <c r="K339" s="11" t="s">
        <v>4881</v>
      </c>
      <c r="L339" s="11">
        <v>2</v>
      </c>
    </row>
    <row r="340" spans="1:12">
      <c r="A340" s="11" t="s">
        <v>5027</v>
      </c>
      <c r="D340" s="11" t="s">
        <v>40</v>
      </c>
      <c r="E340" s="19" t="s">
        <v>397</v>
      </c>
      <c r="F340" s="10">
        <v>42036</v>
      </c>
      <c r="G340" s="10">
        <v>44228</v>
      </c>
      <c r="H340" s="11">
        <v>7</v>
      </c>
      <c r="I340" s="20" t="s">
        <v>39</v>
      </c>
      <c r="J340" s="11" t="s">
        <v>41</v>
      </c>
      <c r="K340" s="11" t="s">
        <v>4881</v>
      </c>
      <c r="L340" s="11">
        <v>2</v>
      </c>
    </row>
    <row r="341" spans="1:12">
      <c r="A341" s="11" t="s">
        <v>5028</v>
      </c>
      <c r="D341" s="11" t="s">
        <v>40</v>
      </c>
      <c r="E341" s="19" t="s">
        <v>398</v>
      </c>
      <c r="F341" s="10">
        <v>42036</v>
      </c>
      <c r="G341" s="10">
        <v>44228</v>
      </c>
      <c r="H341" s="11">
        <v>7</v>
      </c>
      <c r="I341" s="20" t="s">
        <v>39</v>
      </c>
      <c r="J341" s="11" t="s">
        <v>41</v>
      </c>
      <c r="K341" s="11" t="s">
        <v>4881</v>
      </c>
      <c r="L341" s="11">
        <v>2</v>
      </c>
    </row>
    <row r="342" spans="1:12">
      <c r="A342" s="11" t="s">
        <v>5029</v>
      </c>
      <c r="D342" s="11" t="s">
        <v>40</v>
      </c>
      <c r="E342" s="19" t="s">
        <v>399</v>
      </c>
      <c r="F342" s="10">
        <v>42036</v>
      </c>
      <c r="G342" s="10">
        <v>44228</v>
      </c>
      <c r="H342" s="11">
        <v>7</v>
      </c>
      <c r="I342" s="20" t="s">
        <v>39</v>
      </c>
      <c r="J342" s="11" t="s">
        <v>41</v>
      </c>
      <c r="K342" s="11" t="s">
        <v>4881</v>
      </c>
      <c r="L342" s="11">
        <v>2</v>
      </c>
    </row>
    <row r="343" spans="1:12">
      <c r="A343" s="11" t="s">
        <v>5030</v>
      </c>
      <c r="D343" s="11" t="s">
        <v>40</v>
      </c>
      <c r="E343" s="19" t="s">
        <v>400</v>
      </c>
      <c r="F343" s="10">
        <v>42036</v>
      </c>
      <c r="G343" s="10">
        <v>44228</v>
      </c>
      <c r="H343" s="11">
        <v>7</v>
      </c>
      <c r="I343" s="20" t="s">
        <v>39</v>
      </c>
      <c r="J343" s="11" t="s">
        <v>41</v>
      </c>
      <c r="K343" s="11" t="s">
        <v>4881</v>
      </c>
      <c r="L343" s="11">
        <v>2</v>
      </c>
    </row>
    <row r="344" spans="1:12">
      <c r="A344" s="11" t="s">
        <v>5031</v>
      </c>
      <c r="D344" s="11" t="s">
        <v>40</v>
      </c>
      <c r="E344" s="19" t="s">
        <v>401</v>
      </c>
      <c r="F344" s="10">
        <v>42036</v>
      </c>
      <c r="G344" s="10">
        <v>44228</v>
      </c>
      <c r="H344" s="11">
        <v>7</v>
      </c>
      <c r="I344" s="20" t="s">
        <v>39</v>
      </c>
      <c r="J344" s="11" t="s">
        <v>41</v>
      </c>
      <c r="K344" s="11" t="s">
        <v>4881</v>
      </c>
      <c r="L344" s="11">
        <v>2</v>
      </c>
    </row>
    <row r="345" spans="1:12">
      <c r="A345" s="11" t="s">
        <v>5962</v>
      </c>
      <c r="D345" s="11" t="s">
        <v>40</v>
      </c>
      <c r="E345" s="19" t="s">
        <v>402</v>
      </c>
      <c r="F345" s="10">
        <v>42036</v>
      </c>
      <c r="G345" s="10">
        <v>44228</v>
      </c>
      <c r="H345" s="11">
        <v>7</v>
      </c>
      <c r="I345" s="20" t="s">
        <v>39</v>
      </c>
      <c r="J345" s="11" t="s">
        <v>41</v>
      </c>
      <c r="K345" s="11" t="s">
        <v>4881</v>
      </c>
      <c r="L345" s="11">
        <v>2</v>
      </c>
    </row>
    <row r="346" spans="1:12">
      <c r="A346" s="11" t="s">
        <v>5963</v>
      </c>
      <c r="D346" s="11" t="s">
        <v>40</v>
      </c>
      <c r="E346" s="19" t="s">
        <v>403</v>
      </c>
      <c r="F346" s="10">
        <v>42036</v>
      </c>
      <c r="G346" s="10">
        <v>44228</v>
      </c>
      <c r="H346" s="11">
        <v>7</v>
      </c>
      <c r="I346" s="20" t="s">
        <v>39</v>
      </c>
      <c r="J346" s="11" t="s">
        <v>41</v>
      </c>
      <c r="K346" s="11" t="s">
        <v>4881</v>
      </c>
      <c r="L346" s="11">
        <v>2</v>
      </c>
    </row>
    <row r="347" spans="1:12">
      <c r="A347" s="11" t="s">
        <v>5964</v>
      </c>
      <c r="D347" s="11" t="s">
        <v>40</v>
      </c>
      <c r="E347" s="19" t="s">
        <v>404</v>
      </c>
      <c r="F347" s="10">
        <v>42036</v>
      </c>
      <c r="G347" s="10">
        <v>44228</v>
      </c>
      <c r="H347" s="11">
        <v>7</v>
      </c>
      <c r="I347" s="20" t="s">
        <v>39</v>
      </c>
      <c r="J347" s="11" t="s">
        <v>41</v>
      </c>
      <c r="K347" s="11" t="s">
        <v>4881</v>
      </c>
      <c r="L347" s="11">
        <v>2</v>
      </c>
    </row>
    <row r="348" spans="1:12">
      <c r="A348" s="11" t="s">
        <v>6448</v>
      </c>
      <c r="D348" s="11" t="s">
        <v>40</v>
      </c>
      <c r="E348" s="19" t="s">
        <v>405</v>
      </c>
      <c r="F348" s="10">
        <v>42036</v>
      </c>
      <c r="G348" s="10">
        <v>44228</v>
      </c>
      <c r="H348" s="11">
        <v>7</v>
      </c>
      <c r="I348" s="20" t="s">
        <v>39</v>
      </c>
      <c r="J348" s="11" t="s">
        <v>41</v>
      </c>
      <c r="K348" s="11" t="s">
        <v>4881</v>
      </c>
      <c r="L348" s="11">
        <v>2</v>
      </c>
    </row>
    <row r="349" spans="1:12">
      <c r="A349" s="11" t="s">
        <v>6449</v>
      </c>
      <c r="D349" s="11" t="s">
        <v>40</v>
      </c>
      <c r="E349" s="19" t="s">
        <v>406</v>
      </c>
      <c r="F349" s="10">
        <v>42036</v>
      </c>
      <c r="G349" s="10">
        <v>44228</v>
      </c>
      <c r="H349" s="11">
        <v>7</v>
      </c>
      <c r="I349" s="20" t="s">
        <v>39</v>
      </c>
      <c r="J349" s="11" t="s">
        <v>41</v>
      </c>
      <c r="K349" s="11" t="s">
        <v>4881</v>
      </c>
      <c r="L349" s="11">
        <v>2</v>
      </c>
    </row>
    <row r="350" spans="1:12">
      <c r="A350" s="11" t="s">
        <v>6450</v>
      </c>
      <c r="D350" s="11" t="s">
        <v>40</v>
      </c>
      <c r="E350" s="19" t="s">
        <v>407</v>
      </c>
      <c r="F350" s="10">
        <v>42036</v>
      </c>
      <c r="G350" s="10">
        <v>44228</v>
      </c>
      <c r="H350" s="11">
        <v>7</v>
      </c>
      <c r="I350" s="20" t="s">
        <v>39</v>
      </c>
      <c r="J350" s="11" t="s">
        <v>41</v>
      </c>
      <c r="K350" s="11" t="s">
        <v>4881</v>
      </c>
      <c r="L350" s="11">
        <v>2</v>
      </c>
    </row>
    <row r="351" spans="1:12">
      <c r="A351" s="11" t="s">
        <v>6934</v>
      </c>
      <c r="D351" s="11" t="s">
        <v>40</v>
      </c>
      <c r="E351" s="19" t="s">
        <v>408</v>
      </c>
      <c r="F351" s="10">
        <v>42036</v>
      </c>
      <c r="G351" s="10">
        <v>44228</v>
      </c>
      <c r="H351" s="11">
        <v>7</v>
      </c>
      <c r="I351" s="20" t="s">
        <v>39</v>
      </c>
      <c r="J351" s="11" t="s">
        <v>41</v>
      </c>
      <c r="K351" s="11" t="s">
        <v>4881</v>
      </c>
      <c r="L351" s="11">
        <v>2</v>
      </c>
    </row>
    <row r="352" spans="1:12">
      <c r="A352" s="11" t="s">
        <v>6935</v>
      </c>
      <c r="D352" s="11" t="s">
        <v>40</v>
      </c>
      <c r="E352" s="19" t="s">
        <v>409</v>
      </c>
      <c r="F352" s="10">
        <v>42036</v>
      </c>
      <c r="G352" s="10">
        <v>44228</v>
      </c>
      <c r="H352" s="11">
        <v>7</v>
      </c>
      <c r="I352" s="20" t="s">
        <v>39</v>
      </c>
      <c r="J352" s="11" t="s">
        <v>41</v>
      </c>
      <c r="K352" s="11" t="s">
        <v>4881</v>
      </c>
      <c r="L352" s="11">
        <v>2</v>
      </c>
    </row>
    <row r="353" spans="1:12">
      <c r="A353" s="11" t="s">
        <v>6936</v>
      </c>
      <c r="D353" s="11" t="s">
        <v>40</v>
      </c>
      <c r="E353" s="19" t="s">
        <v>410</v>
      </c>
      <c r="F353" s="10">
        <v>42036</v>
      </c>
      <c r="G353" s="10">
        <v>44228</v>
      </c>
      <c r="H353" s="11">
        <v>7</v>
      </c>
      <c r="I353" s="20" t="s">
        <v>39</v>
      </c>
      <c r="J353" s="11" t="s">
        <v>41</v>
      </c>
      <c r="K353" s="11" t="s">
        <v>4881</v>
      </c>
      <c r="L353" s="11">
        <v>2</v>
      </c>
    </row>
    <row r="354" spans="1:12">
      <c r="A354" s="11" t="s">
        <v>7456</v>
      </c>
      <c r="D354" s="11" t="s">
        <v>40</v>
      </c>
      <c r="E354" s="19" t="s">
        <v>411</v>
      </c>
      <c r="F354" s="10">
        <v>42036</v>
      </c>
      <c r="G354" s="10">
        <v>44228</v>
      </c>
      <c r="H354" s="11">
        <v>7</v>
      </c>
      <c r="I354" s="20" t="s">
        <v>39</v>
      </c>
      <c r="J354" s="11" t="s">
        <v>41</v>
      </c>
      <c r="K354" s="11" t="s">
        <v>4881</v>
      </c>
      <c r="L354" s="11">
        <v>2</v>
      </c>
    </row>
    <row r="355" spans="1:12">
      <c r="A355" s="11" t="s">
        <v>7457</v>
      </c>
      <c r="D355" s="11" t="s">
        <v>40</v>
      </c>
      <c r="E355" s="19" t="s">
        <v>412</v>
      </c>
      <c r="F355" s="10">
        <v>42036</v>
      </c>
      <c r="G355" s="10">
        <v>44228</v>
      </c>
      <c r="H355" s="11">
        <v>7</v>
      </c>
      <c r="I355" s="20" t="s">
        <v>39</v>
      </c>
      <c r="J355" s="11" t="s">
        <v>41</v>
      </c>
      <c r="K355" s="11" t="s">
        <v>4881</v>
      </c>
      <c r="L355" s="11">
        <v>2</v>
      </c>
    </row>
    <row r="356" spans="1:12">
      <c r="A356" s="11" t="s">
        <v>7458</v>
      </c>
      <c r="D356" s="11" t="s">
        <v>40</v>
      </c>
      <c r="E356" s="19" t="s">
        <v>413</v>
      </c>
      <c r="F356" s="10">
        <v>42036</v>
      </c>
      <c r="G356" s="10">
        <v>44228</v>
      </c>
      <c r="H356" s="11">
        <v>7</v>
      </c>
      <c r="I356" s="20" t="s">
        <v>39</v>
      </c>
      <c r="J356" s="11" t="s">
        <v>41</v>
      </c>
      <c r="K356" s="11" t="s">
        <v>4881</v>
      </c>
      <c r="L356" s="11">
        <v>2</v>
      </c>
    </row>
    <row r="357" spans="1:12">
      <c r="A357" s="11" t="s">
        <v>7459</v>
      </c>
      <c r="D357" s="11" t="s">
        <v>40</v>
      </c>
      <c r="E357" s="19" t="s">
        <v>414</v>
      </c>
      <c r="F357" s="10">
        <v>42036</v>
      </c>
      <c r="G357" s="10">
        <v>44228</v>
      </c>
      <c r="H357" s="11">
        <v>7</v>
      </c>
      <c r="I357" s="20" t="s">
        <v>39</v>
      </c>
      <c r="J357" s="11" t="s">
        <v>41</v>
      </c>
      <c r="K357" s="11" t="s">
        <v>4881</v>
      </c>
      <c r="L357" s="11">
        <v>2</v>
      </c>
    </row>
    <row r="358" spans="1:12">
      <c r="A358" s="11" t="s">
        <v>7460</v>
      </c>
      <c r="D358" s="11" t="s">
        <v>40</v>
      </c>
      <c r="E358" s="19" t="s">
        <v>415</v>
      </c>
      <c r="F358" s="10">
        <v>42036</v>
      </c>
      <c r="G358" s="10">
        <v>44228</v>
      </c>
      <c r="H358" s="11">
        <v>7</v>
      </c>
      <c r="I358" s="20" t="s">
        <v>39</v>
      </c>
      <c r="J358" s="11" t="s">
        <v>41</v>
      </c>
      <c r="K358" s="11" t="s">
        <v>4881</v>
      </c>
      <c r="L358" s="11">
        <v>2</v>
      </c>
    </row>
    <row r="359" spans="1:12">
      <c r="A359" s="11" t="s">
        <v>7461</v>
      </c>
      <c r="D359" s="11" t="s">
        <v>40</v>
      </c>
      <c r="E359" s="19" t="s">
        <v>416</v>
      </c>
      <c r="F359" s="10">
        <v>42036</v>
      </c>
      <c r="G359" s="10">
        <v>44228</v>
      </c>
      <c r="H359" s="11">
        <v>7</v>
      </c>
      <c r="I359" s="20" t="s">
        <v>39</v>
      </c>
      <c r="J359" s="11" t="s">
        <v>41</v>
      </c>
      <c r="K359" s="11" t="s">
        <v>4881</v>
      </c>
      <c r="L359" s="11">
        <v>2</v>
      </c>
    </row>
    <row r="360" spans="1:12">
      <c r="A360" s="11" t="s">
        <v>8392</v>
      </c>
      <c r="D360" s="11" t="s">
        <v>40</v>
      </c>
      <c r="E360" s="19" t="s">
        <v>417</v>
      </c>
      <c r="F360" s="10">
        <v>42036</v>
      </c>
      <c r="G360" s="10">
        <v>44228</v>
      </c>
      <c r="H360" s="11">
        <v>7</v>
      </c>
      <c r="I360" s="20" t="s">
        <v>39</v>
      </c>
      <c r="J360" s="11" t="s">
        <v>41</v>
      </c>
      <c r="K360" s="11" t="s">
        <v>4881</v>
      </c>
      <c r="L360" s="11">
        <v>2</v>
      </c>
    </row>
    <row r="361" spans="1:12">
      <c r="A361" s="11" t="s">
        <v>8393</v>
      </c>
      <c r="D361" s="11" t="s">
        <v>40</v>
      </c>
      <c r="E361" s="19" t="s">
        <v>418</v>
      </c>
      <c r="F361" s="10">
        <v>42036</v>
      </c>
      <c r="G361" s="10">
        <v>44228</v>
      </c>
      <c r="H361" s="11">
        <v>7</v>
      </c>
      <c r="I361" s="20" t="s">
        <v>39</v>
      </c>
      <c r="J361" s="11" t="s">
        <v>41</v>
      </c>
      <c r="K361" s="11" t="s">
        <v>4881</v>
      </c>
      <c r="L361" s="11">
        <v>2</v>
      </c>
    </row>
    <row r="362" spans="1:12">
      <c r="A362" s="11" t="s">
        <v>8394</v>
      </c>
      <c r="D362" s="11" t="s">
        <v>40</v>
      </c>
      <c r="E362" s="19" t="s">
        <v>419</v>
      </c>
      <c r="F362" s="10">
        <v>42036</v>
      </c>
      <c r="G362" s="10">
        <v>44228</v>
      </c>
      <c r="H362" s="11">
        <v>7</v>
      </c>
      <c r="I362" s="20" t="s">
        <v>39</v>
      </c>
      <c r="J362" s="11" t="s">
        <v>41</v>
      </c>
      <c r="K362" s="11" t="s">
        <v>4881</v>
      </c>
      <c r="L362" s="11">
        <v>2</v>
      </c>
    </row>
    <row r="363" spans="1:12">
      <c r="A363" s="11" t="s">
        <v>301</v>
      </c>
      <c r="D363" s="11" t="s">
        <v>40</v>
      </c>
      <c r="E363" s="19" t="s">
        <v>420</v>
      </c>
      <c r="F363" s="10">
        <v>42036</v>
      </c>
      <c r="G363" s="10">
        <v>44228</v>
      </c>
      <c r="H363" s="11">
        <v>7</v>
      </c>
      <c r="I363" s="20" t="s">
        <v>39</v>
      </c>
      <c r="J363" s="11" t="s">
        <v>41</v>
      </c>
      <c r="K363" s="11" t="s">
        <v>4881</v>
      </c>
      <c r="L363" s="11">
        <v>2</v>
      </c>
    </row>
    <row r="364" spans="1:12">
      <c r="A364" s="11" t="s">
        <v>302</v>
      </c>
      <c r="D364" s="11" t="s">
        <v>40</v>
      </c>
      <c r="E364" s="19" t="s">
        <v>421</v>
      </c>
      <c r="F364" s="10">
        <v>42036</v>
      </c>
      <c r="G364" s="10">
        <v>44228</v>
      </c>
      <c r="H364" s="11">
        <v>7</v>
      </c>
      <c r="I364" s="20" t="s">
        <v>39</v>
      </c>
      <c r="J364" s="11" t="s">
        <v>41</v>
      </c>
      <c r="K364" s="11" t="s">
        <v>4881</v>
      </c>
      <c r="L364" s="11">
        <v>2</v>
      </c>
    </row>
    <row r="365" spans="1:12">
      <c r="A365" s="11" t="s">
        <v>303</v>
      </c>
      <c r="D365" s="11" t="s">
        <v>40</v>
      </c>
      <c r="E365" s="19" t="s">
        <v>422</v>
      </c>
      <c r="F365" s="10">
        <v>42036</v>
      </c>
      <c r="G365" s="10">
        <v>44228</v>
      </c>
      <c r="H365" s="11">
        <v>7</v>
      </c>
      <c r="I365" s="20" t="s">
        <v>39</v>
      </c>
      <c r="J365" s="11" t="s">
        <v>41</v>
      </c>
      <c r="K365" s="11" t="s">
        <v>4881</v>
      </c>
      <c r="L365" s="11">
        <v>2</v>
      </c>
    </row>
    <row r="366" spans="1:12">
      <c r="A366" s="11" t="s">
        <v>5032</v>
      </c>
      <c r="D366" s="11" t="s">
        <v>40</v>
      </c>
      <c r="E366" s="19" t="s">
        <v>423</v>
      </c>
      <c r="F366" s="10">
        <v>42036</v>
      </c>
      <c r="G366" s="10">
        <v>44228</v>
      </c>
      <c r="H366" s="11">
        <v>7</v>
      </c>
      <c r="I366" s="20" t="s">
        <v>39</v>
      </c>
      <c r="J366" s="11" t="s">
        <v>41</v>
      </c>
      <c r="K366" s="11" t="s">
        <v>4881</v>
      </c>
      <c r="L366" s="11">
        <v>2</v>
      </c>
    </row>
    <row r="367" spans="1:12">
      <c r="A367" s="11" t="s">
        <v>5033</v>
      </c>
      <c r="D367" s="11" t="s">
        <v>40</v>
      </c>
      <c r="E367" s="19" t="s">
        <v>424</v>
      </c>
      <c r="F367" s="10">
        <v>42036</v>
      </c>
      <c r="G367" s="10">
        <v>44228</v>
      </c>
      <c r="H367" s="11">
        <v>7</v>
      </c>
      <c r="I367" s="20" t="s">
        <v>39</v>
      </c>
      <c r="J367" s="11" t="s">
        <v>41</v>
      </c>
      <c r="K367" s="11" t="s">
        <v>4881</v>
      </c>
      <c r="L367" s="11">
        <v>2</v>
      </c>
    </row>
    <row r="368" spans="1:12">
      <c r="A368" s="11" t="s">
        <v>5034</v>
      </c>
      <c r="D368" s="11" t="s">
        <v>40</v>
      </c>
      <c r="E368" s="19" t="s">
        <v>425</v>
      </c>
      <c r="F368" s="10">
        <v>42036</v>
      </c>
      <c r="G368" s="10">
        <v>44228</v>
      </c>
      <c r="H368" s="11">
        <v>7</v>
      </c>
      <c r="I368" s="20" t="s">
        <v>39</v>
      </c>
      <c r="J368" s="11" t="s">
        <v>41</v>
      </c>
      <c r="K368" s="11" t="s">
        <v>4881</v>
      </c>
      <c r="L368" s="11">
        <v>2</v>
      </c>
    </row>
    <row r="369" spans="1:12">
      <c r="A369" s="11" t="s">
        <v>5035</v>
      </c>
      <c r="D369" s="11" t="s">
        <v>40</v>
      </c>
      <c r="E369" s="19" t="s">
        <v>426</v>
      </c>
      <c r="F369" s="10">
        <v>42036</v>
      </c>
      <c r="G369" s="10">
        <v>44228</v>
      </c>
      <c r="H369" s="11">
        <v>7</v>
      </c>
      <c r="I369" s="20" t="s">
        <v>39</v>
      </c>
      <c r="J369" s="11" t="s">
        <v>41</v>
      </c>
      <c r="K369" s="11" t="s">
        <v>4881</v>
      </c>
      <c r="L369" s="11">
        <v>2</v>
      </c>
    </row>
    <row r="370" spans="1:12">
      <c r="A370" s="11" t="s">
        <v>5036</v>
      </c>
      <c r="D370" s="11" t="s">
        <v>40</v>
      </c>
      <c r="E370" s="19" t="s">
        <v>427</v>
      </c>
      <c r="F370" s="10">
        <v>42036</v>
      </c>
      <c r="G370" s="10">
        <v>44228</v>
      </c>
      <c r="H370" s="11">
        <v>7</v>
      </c>
      <c r="I370" s="20" t="s">
        <v>39</v>
      </c>
      <c r="J370" s="11" t="s">
        <v>41</v>
      </c>
      <c r="K370" s="11" t="s">
        <v>4881</v>
      </c>
      <c r="L370" s="11">
        <v>2</v>
      </c>
    </row>
    <row r="371" spans="1:12">
      <c r="A371" s="11" t="s">
        <v>5037</v>
      </c>
      <c r="D371" s="11" t="s">
        <v>40</v>
      </c>
      <c r="E371" s="19" t="s">
        <v>428</v>
      </c>
      <c r="F371" s="10">
        <v>42036</v>
      </c>
      <c r="G371" s="10">
        <v>44228</v>
      </c>
      <c r="H371" s="11">
        <v>7</v>
      </c>
      <c r="I371" s="20" t="s">
        <v>39</v>
      </c>
      <c r="J371" s="11" t="s">
        <v>41</v>
      </c>
      <c r="K371" s="11" t="s">
        <v>4881</v>
      </c>
      <c r="L371" s="11">
        <v>2</v>
      </c>
    </row>
    <row r="372" spans="1:12">
      <c r="A372" s="11" t="s">
        <v>5965</v>
      </c>
      <c r="D372" s="11" t="s">
        <v>40</v>
      </c>
      <c r="E372" s="19" t="s">
        <v>429</v>
      </c>
      <c r="F372" s="10">
        <v>42036</v>
      </c>
      <c r="G372" s="10">
        <v>44228</v>
      </c>
      <c r="H372" s="11">
        <v>7</v>
      </c>
      <c r="I372" s="20" t="s">
        <v>39</v>
      </c>
      <c r="J372" s="11" t="s">
        <v>41</v>
      </c>
      <c r="K372" s="11" t="s">
        <v>4881</v>
      </c>
      <c r="L372" s="11">
        <v>2</v>
      </c>
    </row>
    <row r="373" spans="1:12">
      <c r="A373" s="11" t="s">
        <v>5966</v>
      </c>
      <c r="D373" s="11" t="s">
        <v>40</v>
      </c>
      <c r="E373" s="19" t="s">
        <v>430</v>
      </c>
      <c r="F373" s="10">
        <v>42036</v>
      </c>
      <c r="G373" s="10">
        <v>44228</v>
      </c>
      <c r="H373" s="11">
        <v>7</v>
      </c>
      <c r="I373" s="20" t="s">
        <v>39</v>
      </c>
      <c r="J373" s="11" t="s">
        <v>41</v>
      </c>
      <c r="K373" s="11" t="s">
        <v>4881</v>
      </c>
      <c r="L373" s="11">
        <v>2</v>
      </c>
    </row>
    <row r="374" spans="1:12">
      <c r="A374" s="11" t="s">
        <v>5967</v>
      </c>
      <c r="D374" s="11" t="s">
        <v>40</v>
      </c>
      <c r="E374" s="19" t="s">
        <v>431</v>
      </c>
      <c r="F374" s="10">
        <v>42036</v>
      </c>
      <c r="G374" s="10">
        <v>44228</v>
      </c>
      <c r="H374" s="11">
        <v>7</v>
      </c>
      <c r="I374" s="20" t="s">
        <v>39</v>
      </c>
      <c r="J374" s="11" t="s">
        <v>41</v>
      </c>
      <c r="K374" s="11" t="s">
        <v>4881</v>
      </c>
      <c r="L374" s="11">
        <v>2</v>
      </c>
    </row>
    <row r="375" spans="1:12">
      <c r="A375" s="11" t="s">
        <v>6451</v>
      </c>
      <c r="D375" s="11" t="s">
        <v>40</v>
      </c>
      <c r="E375" s="19" t="s">
        <v>432</v>
      </c>
      <c r="F375" s="10">
        <v>42036</v>
      </c>
      <c r="G375" s="10">
        <v>44228</v>
      </c>
      <c r="H375" s="11">
        <v>7</v>
      </c>
      <c r="I375" s="20" t="s">
        <v>39</v>
      </c>
      <c r="J375" s="11" t="s">
        <v>41</v>
      </c>
      <c r="K375" s="11" t="s">
        <v>4881</v>
      </c>
      <c r="L375" s="11">
        <v>2</v>
      </c>
    </row>
    <row r="376" spans="1:12">
      <c r="A376" s="11" t="s">
        <v>6452</v>
      </c>
      <c r="D376" s="11" t="s">
        <v>40</v>
      </c>
      <c r="E376" s="19" t="s">
        <v>433</v>
      </c>
      <c r="F376" s="10">
        <v>42036</v>
      </c>
      <c r="G376" s="10">
        <v>44228</v>
      </c>
      <c r="H376" s="11">
        <v>7</v>
      </c>
      <c r="I376" s="20" t="s">
        <v>39</v>
      </c>
      <c r="J376" s="11" t="s">
        <v>41</v>
      </c>
      <c r="K376" s="11" t="s">
        <v>4881</v>
      </c>
      <c r="L376" s="11">
        <v>2</v>
      </c>
    </row>
    <row r="377" spans="1:12">
      <c r="A377" s="11" t="s">
        <v>6453</v>
      </c>
      <c r="D377" s="11" t="s">
        <v>40</v>
      </c>
      <c r="E377" s="19" t="s">
        <v>434</v>
      </c>
      <c r="F377" s="10">
        <v>42036</v>
      </c>
      <c r="G377" s="10">
        <v>44228</v>
      </c>
      <c r="H377" s="11">
        <v>7</v>
      </c>
      <c r="I377" s="20" t="s">
        <v>39</v>
      </c>
      <c r="J377" s="11" t="s">
        <v>41</v>
      </c>
      <c r="K377" s="11" t="s">
        <v>4881</v>
      </c>
      <c r="L377" s="11">
        <v>2</v>
      </c>
    </row>
    <row r="378" spans="1:12">
      <c r="A378" s="11" t="s">
        <v>6937</v>
      </c>
      <c r="D378" s="11" t="s">
        <v>40</v>
      </c>
      <c r="E378" s="19" t="s">
        <v>435</v>
      </c>
      <c r="F378" s="10">
        <v>42036</v>
      </c>
      <c r="G378" s="10">
        <v>44228</v>
      </c>
      <c r="H378" s="11">
        <v>7</v>
      </c>
      <c r="I378" s="20" t="s">
        <v>39</v>
      </c>
      <c r="J378" s="11" t="s">
        <v>41</v>
      </c>
      <c r="K378" s="11" t="s">
        <v>4881</v>
      </c>
      <c r="L378" s="11">
        <v>2</v>
      </c>
    </row>
    <row r="379" spans="1:12">
      <c r="A379" s="11" t="s">
        <v>6938</v>
      </c>
      <c r="D379" s="11" t="s">
        <v>40</v>
      </c>
      <c r="E379" s="19" t="s">
        <v>436</v>
      </c>
      <c r="F379" s="10">
        <v>42036</v>
      </c>
      <c r="G379" s="10">
        <v>44228</v>
      </c>
      <c r="H379" s="11">
        <v>7</v>
      </c>
      <c r="I379" s="20" t="s">
        <v>39</v>
      </c>
      <c r="J379" s="11" t="s">
        <v>41</v>
      </c>
      <c r="K379" s="11" t="s">
        <v>4881</v>
      </c>
      <c r="L379" s="11">
        <v>2</v>
      </c>
    </row>
    <row r="380" spans="1:12">
      <c r="A380" s="11" t="s">
        <v>6939</v>
      </c>
      <c r="D380" s="11" t="s">
        <v>40</v>
      </c>
      <c r="E380" s="19" t="s">
        <v>437</v>
      </c>
      <c r="F380" s="10">
        <v>42036</v>
      </c>
      <c r="G380" s="10">
        <v>44228</v>
      </c>
      <c r="H380" s="11">
        <v>7</v>
      </c>
      <c r="I380" s="20" t="s">
        <v>39</v>
      </c>
      <c r="J380" s="11" t="s">
        <v>41</v>
      </c>
      <c r="K380" s="11" t="s">
        <v>4881</v>
      </c>
      <c r="L380" s="11">
        <v>2</v>
      </c>
    </row>
    <row r="381" spans="1:12">
      <c r="A381" s="11" t="s">
        <v>7462</v>
      </c>
      <c r="D381" s="11" t="s">
        <v>40</v>
      </c>
      <c r="E381" s="19" t="s">
        <v>438</v>
      </c>
      <c r="F381" s="10">
        <v>42036</v>
      </c>
      <c r="G381" s="10">
        <v>44228</v>
      </c>
      <c r="H381" s="11">
        <v>7</v>
      </c>
      <c r="I381" s="20" t="s">
        <v>39</v>
      </c>
      <c r="J381" s="11" t="s">
        <v>41</v>
      </c>
      <c r="K381" s="11" t="s">
        <v>4881</v>
      </c>
      <c r="L381" s="11">
        <v>2</v>
      </c>
    </row>
    <row r="382" spans="1:12">
      <c r="A382" s="11" t="s">
        <v>7463</v>
      </c>
      <c r="D382" s="11" t="s">
        <v>40</v>
      </c>
      <c r="E382" s="19" t="s">
        <v>439</v>
      </c>
      <c r="F382" s="10">
        <v>42036</v>
      </c>
      <c r="G382" s="10">
        <v>44228</v>
      </c>
      <c r="H382" s="11">
        <v>7</v>
      </c>
      <c r="I382" s="20" t="s">
        <v>39</v>
      </c>
      <c r="J382" s="11" t="s">
        <v>41</v>
      </c>
      <c r="K382" s="11" t="s">
        <v>4881</v>
      </c>
      <c r="L382" s="11">
        <v>2</v>
      </c>
    </row>
    <row r="383" spans="1:12">
      <c r="A383" s="11" t="s">
        <v>7464</v>
      </c>
      <c r="D383" s="11" t="s">
        <v>40</v>
      </c>
      <c r="E383" s="19" t="s">
        <v>440</v>
      </c>
      <c r="F383" s="10">
        <v>42036</v>
      </c>
      <c r="G383" s="10">
        <v>44228</v>
      </c>
      <c r="H383" s="11">
        <v>7</v>
      </c>
      <c r="I383" s="20" t="s">
        <v>39</v>
      </c>
      <c r="J383" s="11" t="s">
        <v>41</v>
      </c>
      <c r="K383" s="11" t="s">
        <v>4881</v>
      </c>
      <c r="L383" s="11">
        <v>2</v>
      </c>
    </row>
    <row r="384" spans="1:12">
      <c r="A384" s="11" t="s">
        <v>7465</v>
      </c>
      <c r="D384" s="11" t="s">
        <v>40</v>
      </c>
      <c r="E384" s="19" t="s">
        <v>441</v>
      </c>
      <c r="F384" s="10">
        <v>42036</v>
      </c>
      <c r="G384" s="10">
        <v>44228</v>
      </c>
      <c r="H384" s="11">
        <v>7</v>
      </c>
      <c r="I384" s="20" t="s">
        <v>39</v>
      </c>
      <c r="J384" s="11" t="s">
        <v>41</v>
      </c>
      <c r="K384" s="11" t="s">
        <v>4881</v>
      </c>
      <c r="L384" s="11">
        <v>2</v>
      </c>
    </row>
    <row r="385" spans="1:12">
      <c r="A385" s="11" t="s">
        <v>7466</v>
      </c>
      <c r="D385" s="11" t="s">
        <v>40</v>
      </c>
      <c r="E385" s="19" t="s">
        <v>442</v>
      </c>
      <c r="F385" s="10">
        <v>42036</v>
      </c>
      <c r="G385" s="10">
        <v>44228</v>
      </c>
      <c r="H385" s="11">
        <v>7</v>
      </c>
      <c r="I385" s="20" t="s">
        <v>39</v>
      </c>
      <c r="J385" s="11" t="s">
        <v>41</v>
      </c>
      <c r="K385" s="11" t="s">
        <v>4881</v>
      </c>
      <c r="L385" s="11">
        <v>2</v>
      </c>
    </row>
    <row r="386" spans="1:12">
      <c r="A386" s="11" t="s">
        <v>7467</v>
      </c>
      <c r="D386" s="11" t="s">
        <v>40</v>
      </c>
      <c r="E386" s="19" t="s">
        <v>443</v>
      </c>
      <c r="F386" s="10">
        <v>42036</v>
      </c>
      <c r="G386" s="10">
        <v>44228</v>
      </c>
      <c r="H386" s="11">
        <v>7</v>
      </c>
      <c r="I386" s="20" t="s">
        <v>39</v>
      </c>
      <c r="J386" s="11" t="s">
        <v>41</v>
      </c>
      <c r="K386" s="11" t="s">
        <v>4881</v>
      </c>
      <c r="L386" s="11">
        <v>2</v>
      </c>
    </row>
    <row r="387" spans="1:12">
      <c r="A387" s="11" t="s">
        <v>8395</v>
      </c>
      <c r="D387" s="11" t="s">
        <v>40</v>
      </c>
      <c r="E387" s="19" t="s">
        <v>444</v>
      </c>
      <c r="F387" s="10">
        <v>42036</v>
      </c>
      <c r="G387" s="10">
        <v>44228</v>
      </c>
      <c r="H387" s="11">
        <v>7</v>
      </c>
      <c r="I387" s="20" t="s">
        <v>39</v>
      </c>
      <c r="J387" s="11" t="s">
        <v>41</v>
      </c>
      <c r="K387" s="11" t="s">
        <v>4881</v>
      </c>
      <c r="L387" s="11">
        <v>2</v>
      </c>
    </row>
    <row r="388" spans="1:12">
      <c r="A388" s="11" t="s">
        <v>8396</v>
      </c>
      <c r="D388" s="11" t="s">
        <v>40</v>
      </c>
      <c r="E388" s="19" t="s">
        <v>445</v>
      </c>
      <c r="F388" s="10">
        <v>42036</v>
      </c>
      <c r="G388" s="10">
        <v>44228</v>
      </c>
      <c r="H388" s="11">
        <v>7</v>
      </c>
      <c r="I388" s="20" t="s">
        <v>39</v>
      </c>
      <c r="J388" s="11" t="s">
        <v>41</v>
      </c>
      <c r="K388" s="11" t="s">
        <v>4881</v>
      </c>
      <c r="L388" s="11">
        <v>2</v>
      </c>
    </row>
    <row r="389" spans="1:12">
      <c r="A389" s="11" t="s">
        <v>8397</v>
      </c>
      <c r="D389" s="11" t="s">
        <v>40</v>
      </c>
      <c r="E389" s="19" t="s">
        <v>446</v>
      </c>
      <c r="F389" s="10">
        <v>42036</v>
      </c>
      <c r="G389" s="10">
        <v>44228</v>
      </c>
      <c r="H389" s="11">
        <v>7</v>
      </c>
      <c r="I389" s="20" t="s">
        <v>39</v>
      </c>
      <c r="J389" s="11" t="s">
        <v>41</v>
      </c>
      <c r="K389" s="11" t="s">
        <v>4881</v>
      </c>
      <c r="L389" s="11">
        <v>2</v>
      </c>
    </row>
    <row r="390" spans="1:12">
      <c r="A390" s="11" t="s">
        <v>304</v>
      </c>
      <c r="D390" s="11" t="s">
        <v>40</v>
      </c>
      <c r="E390" s="19" t="s">
        <v>447</v>
      </c>
      <c r="F390" s="10">
        <v>42036</v>
      </c>
      <c r="G390" s="10">
        <v>44228</v>
      </c>
      <c r="H390" s="11">
        <v>7</v>
      </c>
      <c r="I390" s="20" t="s">
        <v>39</v>
      </c>
      <c r="J390" s="11" t="s">
        <v>41</v>
      </c>
      <c r="K390" s="11" t="s">
        <v>4881</v>
      </c>
      <c r="L390" s="11">
        <v>2</v>
      </c>
    </row>
    <row r="391" spans="1:12">
      <c r="A391" s="11" t="s">
        <v>305</v>
      </c>
      <c r="D391" s="11" t="s">
        <v>40</v>
      </c>
      <c r="E391" s="19" t="s">
        <v>448</v>
      </c>
      <c r="F391" s="10">
        <v>42036</v>
      </c>
      <c r="G391" s="10">
        <v>44228</v>
      </c>
      <c r="H391" s="11">
        <v>7</v>
      </c>
      <c r="I391" s="20" t="s">
        <v>39</v>
      </c>
      <c r="J391" s="11" t="s">
        <v>41</v>
      </c>
      <c r="K391" s="11" t="s">
        <v>4881</v>
      </c>
      <c r="L391" s="11">
        <v>2</v>
      </c>
    </row>
    <row r="392" spans="1:12">
      <c r="A392" s="11" t="s">
        <v>306</v>
      </c>
      <c r="D392" s="11" t="s">
        <v>40</v>
      </c>
      <c r="E392" s="19" t="s">
        <v>449</v>
      </c>
      <c r="F392" s="10">
        <v>42036</v>
      </c>
      <c r="G392" s="10">
        <v>44228</v>
      </c>
      <c r="H392" s="11">
        <v>7</v>
      </c>
      <c r="I392" s="20" t="s">
        <v>39</v>
      </c>
      <c r="J392" s="11" t="s">
        <v>41</v>
      </c>
      <c r="K392" s="11" t="s">
        <v>4881</v>
      </c>
      <c r="L392" s="11">
        <v>2</v>
      </c>
    </row>
    <row r="393" spans="1:12">
      <c r="A393" s="11" t="s">
        <v>5038</v>
      </c>
      <c r="D393" s="11" t="s">
        <v>40</v>
      </c>
      <c r="E393" s="19" t="s">
        <v>450</v>
      </c>
      <c r="F393" s="10">
        <v>42036</v>
      </c>
      <c r="G393" s="10">
        <v>44228</v>
      </c>
      <c r="H393" s="11">
        <v>7</v>
      </c>
      <c r="I393" s="20" t="s">
        <v>39</v>
      </c>
      <c r="J393" s="11" t="s">
        <v>41</v>
      </c>
      <c r="K393" s="11" t="s">
        <v>4881</v>
      </c>
      <c r="L393" s="11">
        <v>2</v>
      </c>
    </row>
    <row r="394" spans="1:12">
      <c r="A394" s="11" t="s">
        <v>5039</v>
      </c>
      <c r="D394" s="11" t="s">
        <v>40</v>
      </c>
      <c r="E394" s="19" t="s">
        <v>451</v>
      </c>
      <c r="F394" s="10">
        <v>42036</v>
      </c>
      <c r="G394" s="10">
        <v>44228</v>
      </c>
      <c r="H394" s="11">
        <v>7</v>
      </c>
      <c r="I394" s="20" t="s">
        <v>39</v>
      </c>
      <c r="J394" s="11" t="s">
        <v>41</v>
      </c>
      <c r="K394" s="11" t="s">
        <v>4881</v>
      </c>
      <c r="L394" s="11">
        <v>2</v>
      </c>
    </row>
    <row r="395" spans="1:12">
      <c r="A395" s="11" t="s">
        <v>5040</v>
      </c>
      <c r="D395" s="11" t="s">
        <v>40</v>
      </c>
      <c r="E395" s="19" t="s">
        <v>452</v>
      </c>
      <c r="F395" s="10">
        <v>42036</v>
      </c>
      <c r="G395" s="10">
        <v>44228</v>
      </c>
      <c r="H395" s="11">
        <v>7</v>
      </c>
      <c r="I395" s="20" t="s">
        <v>39</v>
      </c>
      <c r="J395" s="11" t="s">
        <v>41</v>
      </c>
      <c r="K395" s="11" t="s">
        <v>4881</v>
      </c>
      <c r="L395" s="11">
        <v>2</v>
      </c>
    </row>
    <row r="396" spans="1:12">
      <c r="A396" s="11" t="s">
        <v>5041</v>
      </c>
      <c r="D396" s="11" t="s">
        <v>40</v>
      </c>
      <c r="E396" s="19" t="s">
        <v>453</v>
      </c>
      <c r="F396" s="10">
        <v>42036</v>
      </c>
      <c r="G396" s="10">
        <v>44228</v>
      </c>
      <c r="H396" s="11">
        <v>7</v>
      </c>
      <c r="I396" s="20" t="s">
        <v>39</v>
      </c>
      <c r="J396" s="11" t="s">
        <v>41</v>
      </c>
      <c r="K396" s="11" t="s">
        <v>4881</v>
      </c>
      <c r="L396" s="11">
        <v>2</v>
      </c>
    </row>
    <row r="397" spans="1:12">
      <c r="A397" s="11" t="s">
        <v>5042</v>
      </c>
      <c r="D397" s="11" t="s">
        <v>40</v>
      </c>
      <c r="E397" s="19" t="s">
        <v>454</v>
      </c>
      <c r="F397" s="10">
        <v>42036</v>
      </c>
      <c r="G397" s="10">
        <v>44228</v>
      </c>
      <c r="H397" s="11">
        <v>7</v>
      </c>
      <c r="I397" s="20" t="s">
        <v>39</v>
      </c>
      <c r="J397" s="11" t="s">
        <v>41</v>
      </c>
      <c r="K397" s="11" t="s">
        <v>4881</v>
      </c>
      <c r="L397" s="11">
        <v>2</v>
      </c>
    </row>
    <row r="398" spans="1:12">
      <c r="A398" s="11" t="s">
        <v>5043</v>
      </c>
      <c r="D398" s="11" t="s">
        <v>40</v>
      </c>
      <c r="E398" s="19" t="s">
        <v>455</v>
      </c>
      <c r="F398" s="10">
        <v>42036</v>
      </c>
      <c r="G398" s="10">
        <v>44228</v>
      </c>
      <c r="H398" s="11">
        <v>7</v>
      </c>
      <c r="I398" s="20" t="s">
        <v>39</v>
      </c>
      <c r="J398" s="11" t="s">
        <v>41</v>
      </c>
      <c r="K398" s="11" t="s">
        <v>4881</v>
      </c>
      <c r="L398" s="11">
        <v>2</v>
      </c>
    </row>
    <row r="399" spans="1:12">
      <c r="A399" s="11" t="s">
        <v>5968</v>
      </c>
      <c r="D399" s="11" t="s">
        <v>40</v>
      </c>
      <c r="E399" s="19" t="s">
        <v>456</v>
      </c>
      <c r="F399" s="10">
        <v>42036</v>
      </c>
      <c r="G399" s="10">
        <v>44228</v>
      </c>
      <c r="H399" s="11">
        <v>7</v>
      </c>
      <c r="I399" s="20" t="s">
        <v>39</v>
      </c>
      <c r="J399" s="11" t="s">
        <v>41</v>
      </c>
      <c r="K399" s="11" t="s">
        <v>4881</v>
      </c>
      <c r="L399" s="11">
        <v>2</v>
      </c>
    </row>
    <row r="400" spans="1:12">
      <c r="A400" s="11" t="s">
        <v>5969</v>
      </c>
      <c r="D400" s="11" t="s">
        <v>40</v>
      </c>
      <c r="E400" s="19" t="s">
        <v>457</v>
      </c>
      <c r="F400" s="10">
        <v>42036</v>
      </c>
      <c r="G400" s="10">
        <v>44228</v>
      </c>
      <c r="H400" s="11">
        <v>7</v>
      </c>
      <c r="I400" s="20" t="s">
        <v>39</v>
      </c>
      <c r="J400" s="11" t="s">
        <v>41</v>
      </c>
      <c r="K400" s="11" t="s">
        <v>4881</v>
      </c>
      <c r="L400" s="11">
        <v>2</v>
      </c>
    </row>
    <row r="401" spans="1:12">
      <c r="A401" s="11" t="s">
        <v>5970</v>
      </c>
      <c r="D401" s="11" t="s">
        <v>40</v>
      </c>
      <c r="E401" s="19" t="s">
        <v>458</v>
      </c>
      <c r="F401" s="10">
        <v>42036</v>
      </c>
      <c r="G401" s="10">
        <v>44228</v>
      </c>
      <c r="H401" s="11">
        <v>7</v>
      </c>
      <c r="I401" s="20" t="s">
        <v>39</v>
      </c>
      <c r="J401" s="11" t="s">
        <v>41</v>
      </c>
      <c r="K401" s="11" t="s">
        <v>4881</v>
      </c>
      <c r="L401" s="11">
        <v>2</v>
      </c>
    </row>
    <row r="402" spans="1:12">
      <c r="A402" s="11" t="s">
        <v>6454</v>
      </c>
      <c r="D402" s="11" t="s">
        <v>40</v>
      </c>
      <c r="E402" s="19" t="s">
        <v>459</v>
      </c>
      <c r="F402" s="10">
        <v>42036</v>
      </c>
      <c r="G402" s="10">
        <v>44228</v>
      </c>
      <c r="H402" s="11">
        <v>7</v>
      </c>
      <c r="I402" s="20" t="s">
        <v>39</v>
      </c>
      <c r="J402" s="11" t="s">
        <v>41</v>
      </c>
      <c r="K402" s="11" t="s">
        <v>4881</v>
      </c>
      <c r="L402" s="11">
        <v>2</v>
      </c>
    </row>
    <row r="403" spans="1:12">
      <c r="A403" s="11" t="s">
        <v>6455</v>
      </c>
      <c r="D403" s="11" t="s">
        <v>40</v>
      </c>
      <c r="E403" s="19" t="s">
        <v>460</v>
      </c>
      <c r="F403" s="10">
        <v>42036</v>
      </c>
      <c r="G403" s="10">
        <v>44228</v>
      </c>
      <c r="H403" s="11">
        <v>7</v>
      </c>
      <c r="I403" s="20" t="s">
        <v>39</v>
      </c>
      <c r="J403" s="11" t="s">
        <v>41</v>
      </c>
      <c r="K403" s="11" t="s">
        <v>4881</v>
      </c>
      <c r="L403" s="11">
        <v>2</v>
      </c>
    </row>
    <row r="404" spans="1:12">
      <c r="A404" s="11" t="s">
        <v>6456</v>
      </c>
      <c r="D404" s="11" t="s">
        <v>40</v>
      </c>
      <c r="E404" s="19" t="s">
        <v>461</v>
      </c>
      <c r="F404" s="10">
        <v>42036</v>
      </c>
      <c r="G404" s="10">
        <v>44228</v>
      </c>
      <c r="H404" s="11">
        <v>7</v>
      </c>
      <c r="I404" s="20" t="s">
        <v>39</v>
      </c>
      <c r="J404" s="11" t="s">
        <v>41</v>
      </c>
      <c r="K404" s="11" t="s">
        <v>4881</v>
      </c>
      <c r="L404" s="11">
        <v>2</v>
      </c>
    </row>
    <row r="405" spans="1:12">
      <c r="A405" s="11" t="s">
        <v>6940</v>
      </c>
      <c r="D405" s="11" t="s">
        <v>40</v>
      </c>
      <c r="E405" s="19" t="s">
        <v>462</v>
      </c>
      <c r="F405" s="10">
        <v>42036</v>
      </c>
      <c r="G405" s="10">
        <v>44228</v>
      </c>
      <c r="H405" s="11">
        <v>7</v>
      </c>
      <c r="I405" s="20" t="s">
        <v>39</v>
      </c>
      <c r="J405" s="11" t="s">
        <v>41</v>
      </c>
      <c r="K405" s="11" t="s">
        <v>4881</v>
      </c>
      <c r="L405" s="11">
        <v>2</v>
      </c>
    </row>
    <row r="406" spans="1:12">
      <c r="A406" s="11" t="s">
        <v>6941</v>
      </c>
      <c r="D406" s="11" t="s">
        <v>40</v>
      </c>
      <c r="E406" s="19" t="s">
        <v>463</v>
      </c>
      <c r="F406" s="10">
        <v>42036</v>
      </c>
      <c r="G406" s="10">
        <v>44228</v>
      </c>
      <c r="H406" s="11">
        <v>7</v>
      </c>
      <c r="I406" s="20" t="s">
        <v>39</v>
      </c>
      <c r="J406" s="11" t="s">
        <v>41</v>
      </c>
      <c r="K406" s="11" t="s">
        <v>4881</v>
      </c>
      <c r="L406" s="11">
        <v>2</v>
      </c>
    </row>
    <row r="407" spans="1:12">
      <c r="A407" s="11" t="s">
        <v>6942</v>
      </c>
      <c r="D407" s="11" t="s">
        <v>40</v>
      </c>
      <c r="E407" s="19" t="s">
        <v>464</v>
      </c>
      <c r="F407" s="10">
        <v>42036</v>
      </c>
      <c r="G407" s="10">
        <v>44228</v>
      </c>
      <c r="H407" s="11">
        <v>7</v>
      </c>
      <c r="I407" s="20" t="s">
        <v>39</v>
      </c>
      <c r="J407" s="11" t="s">
        <v>41</v>
      </c>
      <c r="K407" s="11" t="s">
        <v>4881</v>
      </c>
      <c r="L407" s="11">
        <v>2</v>
      </c>
    </row>
    <row r="408" spans="1:12">
      <c r="A408" s="11" t="s">
        <v>7468</v>
      </c>
      <c r="D408" s="11" t="s">
        <v>40</v>
      </c>
      <c r="E408" s="19" t="s">
        <v>465</v>
      </c>
      <c r="F408" s="10">
        <v>42036</v>
      </c>
      <c r="G408" s="10">
        <v>44228</v>
      </c>
      <c r="H408" s="11">
        <v>7</v>
      </c>
      <c r="I408" s="20" t="s">
        <v>39</v>
      </c>
      <c r="J408" s="11" t="s">
        <v>41</v>
      </c>
      <c r="K408" s="11" t="s">
        <v>4881</v>
      </c>
      <c r="L408" s="11">
        <v>2</v>
      </c>
    </row>
    <row r="409" spans="1:12">
      <c r="A409" s="11" t="s">
        <v>7469</v>
      </c>
      <c r="D409" s="11" t="s">
        <v>40</v>
      </c>
      <c r="E409" s="19" t="s">
        <v>466</v>
      </c>
      <c r="F409" s="10">
        <v>42036</v>
      </c>
      <c r="G409" s="10">
        <v>44228</v>
      </c>
      <c r="H409" s="11">
        <v>7</v>
      </c>
      <c r="I409" s="20" t="s">
        <v>39</v>
      </c>
      <c r="J409" s="11" t="s">
        <v>41</v>
      </c>
      <c r="K409" s="11" t="s">
        <v>4881</v>
      </c>
      <c r="L409" s="11">
        <v>2</v>
      </c>
    </row>
    <row r="410" spans="1:12">
      <c r="A410" s="11" t="s">
        <v>7470</v>
      </c>
      <c r="D410" s="11" t="s">
        <v>40</v>
      </c>
      <c r="E410" s="19" t="s">
        <v>467</v>
      </c>
      <c r="F410" s="10">
        <v>42036</v>
      </c>
      <c r="G410" s="10">
        <v>44228</v>
      </c>
      <c r="H410" s="11">
        <v>7</v>
      </c>
      <c r="I410" s="20" t="s">
        <v>39</v>
      </c>
      <c r="J410" s="11" t="s">
        <v>41</v>
      </c>
      <c r="K410" s="11" t="s">
        <v>4881</v>
      </c>
      <c r="L410" s="11">
        <v>2</v>
      </c>
    </row>
    <row r="411" spans="1:12">
      <c r="A411" s="11" t="s">
        <v>7471</v>
      </c>
      <c r="D411" s="11" t="s">
        <v>40</v>
      </c>
      <c r="E411" s="19" t="s">
        <v>468</v>
      </c>
      <c r="F411" s="10">
        <v>42036</v>
      </c>
      <c r="G411" s="10">
        <v>44228</v>
      </c>
      <c r="H411" s="11">
        <v>7</v>
      </c>
      <c r="I411" s="20" t="s">
        <v>39</v>
      </c>
      <c r="J411" s="11" t="s">
        <v>41</v>
      </c>
      <c r="K411" s="11" t="s">
        <v>4881</v>
      </c>
      <c r="L411" s="11">
        <v>2</v>
      </c>
    </row>
    <row r="412" spans="1:12">
      <c r="A412" s="11" t="s">
        <v>7472</v>
      </c>
      <c r="D412" s="11" t="s">
        <v>40</v>
      </c>
      <c r="E412" s="19" t="s">
        <v>469</v>
      </c>
      <c r="F412" s="10">
        <v>42036</v>
      </c>
      <c r="G412" s="10">
        <v>44228</v>
      </c>
      <c r="H412" s="11">
        <v>7</v>
      </c>
      <c r="I412" s="20" t="s">
        <v>39</v>
      </c>
      <c r="J412" s="11" t="s">
        <v>41</v>
      </c>
      <c r="K412" s="11" t="s">
        <v>4881</v>
      </c>
      <c r="L412" s="11">
        <v>2</v>
      </c>
    </row>
    <row r="413" spans="1:12">
      <c r="A413" s="11" t="s">
        <v>7473</v>
      </c>
      <c r="D413" s="11" t="s">
        <v>40</v>
      </c>
      <c r="E413" s="19" t="s">
        <v>470</v>
      </c>
      <c r="F413" s="10">
        <v>42036</v>
      </c>
      <c r="G413" s="10">
        <v>44228</v>
      </c>
      <c r="H413" s="11">
        <v>7</v>
      </c>
      <c r="I413" s="20" t="s">
        <v>39</v>
      </c>
      <c r="J413" s="11" t="s">
        <v>41</v>
      </c>
      <c r="K413" s="11" t="s">
        <v>4881</v>
      </c>
      <c r="L413" s="11">
        <v>2</v>
      </c>
    </row>
    <row r="414" spans="1:12">
      <c r="A414" s="11" t="s">
        <v>8398</v>
      </c>
      <c r="D414" s="11" t="s">
        <v>40</v>
      </c>
      <c r="E414" s="19" t="s">
        <v>471</v>
      </c>
      <c r="F414" s="10">
        <v>42036</v>
      </c>
      <c r="G414" s="10">
        <v>44228</v>
      </c>
      <c r="H414" s="11">
        <v>7</v>
      </c>
      <c r="I414" s="20" t="s">
        <v>39</v>
      </c>
      <c r="J414" s="11" t="s">
        <v>41</v>
      </c>
      <c r="K414" s="11" t="s">
        <v>4881</v>
      </c>
      <c r="L414" s="11">
        <v>2</v>
      </c>
    </row>
    <row r="415" spans="1:12">
      <c r="A415" s="11" t="s">
        <v>8399</v>
      </c>
      <c r="D415" s="11" t="s">
        <v>40</v>
      </c>
      <c r="E415" s="19" t="s">
        <v>472</v>
      </c>
      <c r="F415" s="10">
        <v>42036</v>
      </c>
      <c r="G415" s="10">
        <v>44228</v>
      </c>
      <c r="H415" s="11">
        <v>7</v>
      </c>
      <c r="I415" s="20" t="s">
        <v>39</v>
      </c>
      <c r="J415" s="11" t="s">
        <v>41</v>
      </c>
      <c r="K415" s="11" t="s">
        <v>4881</v>
      </c>
      <c r="L415" s="11">
        <v>2</v>
      </c>
    </row>
    <row r="416" spans="1:12">
      <c r="A416" s="11" t="s">
        <v>8400</v>
      </c>
      <c r="D416" s="11" t="s">
        <v>40</v>
      </c>
      <c r="E416" s="19" t="s">
        <v>473</v>
      </c>
      <c r="F416" s="10">
        <v>42036</v>
      </c>
      <c r="G416" s="10">
        <v>44228</v>
      </c>
      <c r="H416" s="11">
        <v>7</v>
      </c>
      <c r="I416" s="20" t="s">
        <v>39</v>
      </c>
      <c r="J416" s="11" t="s">
        <v>41</v>
      </c>
      <c r="K416" s="11" t="s">
        <v>4881</v>
      </c>
      <c r="L416" s="11">
        <v>2</v>
      </c>
    </row>
    <row r="417" spans="1:12">
      <c r="A417" s="11" t="s">
        <v>307</v>
      </c>
      <c r="D417" s="11" t="s">
        <v>40</v>
      </c>
      <c r="E417" s="19" t="s">
        <v>474</v>
      </c>
      <c r="F417" s="10">
        <v>42036</v>
      </c>
      <c r="G417" s="10">
        <v>44228</v>
      </c>
      <c r="H417" s="11">
        <v>7</v>
      </c>
      <c r="I417" s="20" t="s">
        <v>39</v>
      </c>
      <c r="J417" s="11" t="s">
        <v>41</v>
      </c>
      <c r="K417" s="11" t="s">
        <v>4881</v>
      </c>
      <c r="L417" s="11">
        <v>2</v>
      </c>
    </row>
    <row r="418" spans="1:12">
      <c r="A418" s="11" t="s">
        <v>308</v>
      </c>
      <c r="D418" s="11" t="s">
        <v>40</v>
      </c>
      <c r="E418" s="19" t="s">
        <v>475</v>
      </c>
      <c r="F418" s="10">
        <v>42036</v>
      </c>
      <c r="G418" s="10">
        <v>44228</v>
      </c>
      <c r="H418" s="11">
        <v>7</v>
      </c>
      <c r="I418" s="20" t="s">
        <v>39</v>
      </c>
      <c r="J418" s="11" t="s">
        <v>41</v>
      </c>
      <c r="K418" s="11" t="s">
        <v>4881</v>
      </c>
      <c r="L418" s="11">
        <v>2</v>
      </c>
    </row>
    <row r="419" spans="1:12">
      <c r="A419" s="11" t="s">
        <v>309</v>
      </c>
      <c r="D419" s="11" t="s">
        <v>40</v>
      </c>
      <c r="E419" s="19" t="s">
        <v>476</v>
      </c>
      <c r="F419" s="10">
        <v>42036</v>
      </c>
      <c r="G419" s="10">
        <v>44228</v>
      </c>
      <c r="H419" s="11">
        <v>7</v>
      </c>
      <c r="I419" s="20" t="s">
        <v>39</v>
      </c>
      <c r="J419" s="11" t="s">
        <v>41</v>
      </c>
      <c r="K419" s="11" t="s">
        <v>4881</v>
      </c>
      <c r="L419" s="11">
        <v>2</v>
      </c>
    </row>
    <row r="420" spans="1:12">
      <c r="A420" s="11" t="s">
        <v>5044</v>
      </c>
      <c r="D420" s="11" t="s">
        <v>40</v>
      </c>
      <c r="E420" s="19" t="s">
        <v>477</v>
      </c>
      <c r="F420" s="10">
        <v>42036</v>
      </c>
      <c r="G420" s="10">
        <v>44228</v>
      </c>
      <c r="H420" s="11">
        <v>7</v>
      </c>
      <c r="I420" s="20" t="s">
        <v>39</v>
      </c>
      <c r="J420" s="11" t="s">
        <v>41</v>
      </c>
      <c r="K420" s="11" t="s">
        <v>4881</v>
      </c>
      <c r="L420" s="11">
        <v>2</v>
      </c>
    </row>
    <row r="421" spans="1:12">
      <c r="A421" s="11" t="s">
        <v>5045</v>
      </c>
      <c r="D421" s="11" t="s">
        <v>40</v>
      </c>
      <c r="E421" s="19" t="s">
        <v>478</v>
      </c>
      <c r="F421" s="10">
        <v>42036</v>
      </c>
      <c r="G421" s="10">
        <v>44228</v>
      </c>
      <c r="H421" s="11">
        <v>7</v>
      </c>
      <c r="I421" s="20" t="s">
        <v>39</v>
      </c>
      <c r="J421" s="11" t="s">
        <v>41</v>
      </c>
      <c r="K421" s="11" t="s">
        <v>4881</v>
      </c>
      <c r="L421" s="11">
        <v>2</v>
      </c>
    </row>
    <row r="422" spans="1:12">
      <c r="A422" s="11" t="s">
        <v>5046</v>
      </c>
      <c r="D422" s="11" t="s">
        <v>40</v>
      </c>
      <c r="E422" s="19" t="s">
        <v>479</v>
      </c>
      <c r="F422" s="10">
        <v>42036</v>
      </c>
      <c r="G422" s="10">
        <v>44228</v>
      </c>
      <c r="H422" s="11">
        <v>7</v>
      </c>
      <c r="I422" s="20" t="s">
        <v>39</v>
      </c>
      <c r="J422" s="11" t="s">
        <v>41</v>
      </c>
      <c r="K422" s="11" t="s">
        <v>4881</v>
      </c>
      <c r="L422" s="11">
        <v>2</v>
      </c>
    </row>
    <row r="423" spans="1:12">
      <c r="A423" s="11" t="s">
        <v>5047</v>
      </c>
      <c r="D423" s="11" t="s">
        <v>40</v>
      </c>
      <c r="E423" s="19" t="s">
        <v>480</v>
      </c>
      <c r="F423" s="10">
        <v>42036</v>
      </c>
      <c r="G423" s="10">
        <v>44228</v>
      </c>
      <c r="H423" s="11">
        <v>7</v>
      </c>
      <c r="I423" s="20" t="s">
        <v>39</v>
      </c>
      <c r="J423" s="11" t="s">
        <v>41</v>
      </c>
      <c r="K423" s="11" t="s">
        <v>4881</v>
      </c>
      <c r="L423" s="11">
        <v>2</v>
      </c>
    </row>
    <row r="424" spans="1:12">
      <c r="A424" s="11" t="s">
        <v>5048</v>
      </c>
      <c r="D424" s="11" t="s">
        <v>40</v>
      </c>
      <c r="E424" s="19" t="s">
        <v>481</v>
      </c>
      <c r="F424" s="10">
        <v>42036</v>
      </c>
      <c r="G424" s="10">
        <v>44228</v>
      </c>
      <c r="H424" s="11">
        <v>7</v>
      </c>
      <c r="I424" s="20" t="s">
        <v>39</v>
      </c>
      <c r="J424" s="11" t="s">
        <v>41</v>
      </c>
      <c r="K424" s="11" t="s">
        <v>4881</v>
      </c>
      <c r="L424" s="11">
        <v>2</v>
      </c>
    </row>
    <row r="425" spans="1:12">
      <c r="A425" s="11" t="s">
        <v>5049</v>
      </c>
      <c r="D425" s="11" t="s">
        <v>40</v>
      </c>
      <c r="E425" s="19" t="s">
        <v>482</v>
      </c>
      <c r="F425" s="10">
        <v>42036</v>
      </c>
      <c r="G425" s="10">
        <v>44228</v>
      </c>
      <c r="H425" s="11">
        <v>7</v>
      </c>
      <c r="I425" s="20" t="s">
        <v>39</v>
      </c>
      <c r="J425" s="11" t="s">
        <v>41</v>
      </c>
      <c r="K425" s="11" t="s">
        <v>4881</v>
      </c>
      <c r="L425" s="11">
        <v>2</v>
      </c>
    </row>
    <row r="426" spans="1:12">
      <c r="A426" s="11" t="s">
        <v>5971</v>
      </c>
      <c r="D426" s="11" t="s">
        <v>40</v>
      </c>
      <c r="E426" s="19" t="s">
        <v>483</v>
      </c>
      <c r="F426" s="10">
        <v>42036</v>
      </c>
      <c r="G426" s="10">
        <v>44228</v>
      </c>
      <c r="H426" s="11">
        <v>7</v>
      </c>
      <c r="I426" s="20" t="s">
        <v>39</v>
      </c>
      <c r="J426" s="11" t="s">
        <v>41</v>
      </c>
      <c r="K426" s="11" t="s">
        <v>4881</v>
      </c>
      <c r="L426" s="11">
        <v>2</v>
      </c>
    </row>
    <row r="427" spans="1:12">
      <c r="A427" s="11" t="s">
        <v>5972</v>
      </c>
      <c r="D427" s="11" t="s">
        <v>40</v>
      </c>
      <c r="E427" s="19" t="s">
        <v>484</v>
      </c>
      <c r="F427" s="10">
        <v>42036</v>
      </c>
      <c r="G427" s="10">
        <v>44228</v>
      </c>
      <c r="H427" s="11">
        <v>7</v>
      </c>
      <c r="I427" s="20" t="s">
        <v>39</v>
      </c>
      <c r="J427" s="11" t="s">
        <v>41</v>
      </c>
      <c r="K427" s="11" t="s">
        <v>4881</v>
      </c>
      <c r="L427" s="11">
        <v>2</v>
      </c>
    </row>
    <row r="428" spans="1:12">
      <c r="A428" s="11" t="s">
        <v>5973</v>
      </c>
      <c r="D428" s="11" t="s">
        <v>40</v>
      </c>
      <c r="E428" s="19" t="s">
        <v>485</v>
      </c>
      <c r="F428" s="10">
        <v>42036</v>
      </c>
      <c r="G428" s="10">
        <v>44228</v>
      </c>
      <c r="H428" s="11">
        <v>7</v>
      </c>
      <c r="I428" s="20" t="s">
        <v>39</v>
      </c>
      <c r="J428" s="11" t="s">
        <v>41</v>
      </c>
      <c r="K428" s="11" t="s">
        <v>4881</v>
      </c>
      <c r="L428" s="11">
        <v>2</v>
      </c>
    </row>
    <row r="429" spans="1:12">
      <c r="A429" s="11" t="s">
        <v>6457</v>
      </c>
      <c r="D429" s="11" t="s">
        <v>40</v>
      </c>
      <c r="E429" s="19" t="s">
        <v>486</v>
      </c>
      <c r="F429" s="10">
        <v>42036</v>
      </c>
      <c r="G429" s="10">
        <v>44228</v>
      </c>
      <c r="H429" s="11">
        <v>7</v>
      </c>
      <c r="I429" s="20" t="s">
        <v>39</v>
      </c>
      <c r="J429" s="11" t="s">
        <v>41</v>
      </c>
      <c r="K429" s="11" t="s">
        <v>4881</v>
      </c>
      <c r="L429" s="11">
        <v>2</v>
      </c>
    </row>
    <row r="430" spans="1:12">
      <c r="A430" s="11" t="s">
        <v>6458</v>
      </c>
      <c r="D430" s="11" t="s">
        <v>40</v>
      </c>
      <c r="E430" s="19" t="s">
        <v>487</v>
      </c>
      <c r="F430" s="10">
        <v>42036</v>
      </c>
      <c r="G430" s="10">
        <v>44228</v>
      </c>
      <c r="H430" s="11">
        <v>7</v>
      </c>
      <c r="I430" s="20" t="s">
        <v>39</v>
      </c>
      <c r="J430" s="11" t="s">
        <v>41</v>
      </c>
      <c r="K430" s="11" t="s">
        <v>4881</v>
      </c>
      <c r="L430" s="11">
        <v>2</v>
      </c>
    </row>
    <row r="431" spans="1:12">
      <c r="A431" s="11" t="s">
        <v>6459</v>
      </c>
      <c r="D431" s="11" t="s">
        <v>40</v>
      </c>
      <c r="E431" s="19" t="s">
        <v>488</v>
      </c>
      <c r="F431" s="10">
        <v>42036</v>
      </c>
      <c r="G431" s="10">
        <v>44228</v>
      </c>
      <c r="H431" s="11">
        <v>7</v>
      </c>
      <c r="I431" s="20" t="s">
        <v>39</v>
      </c>
      <c r="J431" s="11" t="s">
        <v>41</v>
      </c>
      <c r="K431" s="11" t="s">
        <v>4881</v>
      </c>
      <c r="L431" s="11">
        <v>2</v>
      </c>
    </row>
    <row r="432" spans="1:12">
      <c r="A432" s="11" t="s">
        <v>6943</v>
      </c>
      <c r="D432" s="11" t="s">
        <v>40</v>
      </c>
      <c r="E432" s="19" t="s">
        <v>489</v>
      </c>
      <c r="F432" s="10">
        <v>42036</v>
      </c>
      <c r="G432" s="10">
        <v>44228</v>
      </c>
      <c r="H432" s="11">
        <v>7</v>
      </c>
      <c r="I432" s="20" t="s">
        <v>39</v>
      </c>
      <c r="J432" s="11" t="s">
        <v>41</v>
      </c>
      <c r="K432" s="11" t="s">
        <v>4881</v>
      </c>
      <c r="L432" s="11">
        <v>2</v>
      </c>
    </row>
    <row r="433" spans="1:12">
      <c r="A433" s="11" t="s">
        <v>6944</v>
      </c>
      <c r="D433" s="11" t="s">
        <v>40</v>
      </c>
      <c r="E433" s="19" t="s">
        <v>490</v>
      </c>
      <c r="F433" s="10">
        <v>42036</v>
      </c>
      <c r="G433" s="10">
        <v>44228</v>
      </c>
      <c r="H433" s="11">
        <v>7</v>
      </c>
      <c r="I433" s="20" t="s">
        <v>39</v>
      </c>
      <c r="J433" s="11" t="s">
        <v>41</v>
      </c>
      <c r="K433" s="11" t="s">
        <v>4881</v>
      </c>
      <c r="L433" s="11">
        <v>2</v>
      </c>
    </row>
    <row r="434" spans="1:12">
      <c r="A434" s="11" t="s">
        <v>6945</v>
      </c>
      <c r="D434" s="11" t="s">
        <v>40</v>
      </c>
      <c r="E434" s="19" t="s">
        <v>491</v>
      </c>
      <c r="F434" s="10">
        <v>42036</v>
      </c>
      <c r="G434" s="10">
        <v>44228</v>
      </c>
      <c r="H434" s="11">
        <v>7</v>
      </c>
      <c r="I434" s="20" t="s">
        <v>39</v>
      </c>
      <c r="J434" s="11" t="s">
        <v>41</v>
      </c>
      <c r="K434" s="11" t="s">
        <v>4881</v>
      </c>
      <c r="L434" s="11">
        <v>2</v>
      </c>
    </row>
    <row r="435" spans="1:12">
      <c r="A435" s="11" t="s">
        <v>7474</v>
      </c>
      <c r="D435" s="11" t="s">
        <v>40</v>
      </c>
      <c r="E435" s="19" t="s">
        <v>492</v>
      </c>
      <c r="F435" s="10">
        <v>42036</v>
      </c>
      <c r="G435" s="10">
        <v>44228</v>
      </c>
      <c r="H435" s="11">
        <v>7</v>
      </c>
      <c r="I435" s="20" t="s">
        <v>39</v>
      </c>
      <c r="J435" s="11" t="s">
        <v>41</v>
      </c>
      <c r="K435" s="11" t="s">
        <v>4881</v>
      </c>
      <c r="L435" s="11">
        <v>2</v>
      </c>
    </row>
    <row r="436" spans="1:12">
      <c r="A436" s="11" t="s">
        <v>7475</v>
      </c>
      <c r="D436" s="11" t="s">
        <v>40</v>
      </c>
      <c r="E436" s="19" t="s">
        <v>493</v>
      </c>
      <c r="F436" s="10">
        <v>42036</v>
      </c>
      <c r="G436" s="10">
        <v>44228</v>
      </c>
      <c r="H436" s="11">
        <v>7</v>
      </c>
      <c r="I436" s="20" t="s">
        <v>39</v>
      </c>
      <c r="J436" s="11" t="s">
        <v>41</v>
      </c>
      <c r="K436" s="11" t="s">
        <v>4881</v>
      </c>
      <c r="L436" s="11">
        <v>2</v>
      </c>
    </row>
    <row r="437" spans="1:12">
      <c r="A437" s="11" t="s">
        <v>7476</v>
      </c>
      <c r="D437" s="11" t="s">
        <v>40</v>
      </c>
      <c r="E437" s="19" t="s">
        <v>494</v>
      </c>
      <c r="F437" s="10">
        <v>42036</v>
      </c>
      <c r="G437" s="10">
        <v>44228</v>
      </c>
      <c r="H437" s="11">
        <v>7</v>
      </c>
      <c r="I437" s="20" t="s">
        <v>39</v>
      </c>
      <c r="J437" s="11" t="s">
        <v>41</v>
      </c>
      <c r="K437" s="11" t="s">
        <v>4881</v>
      </c>
      <c r="L437" s="11">
        <v>2</v>
      </c>
    </row>
    <row r="438" spans="1:12">
      <c r="A438" s="11" t="s">
        <v>7477</v>
      </c>
      <c r="D438" s="11" t="s">
        <v>40</v>
      </c>
      <c r="E438" s="19" t="s">
        <v>495</v>
      </c>
      <c r="F438" s="10">
        <v>42036</v>
      </c>
      <c r="G438" s="10">
        <v>44228</v>
      </c>
      <c r="H438" s="11">
        <v>7</v>
      </c>
      <c r="I438" s="20" t="s">
        <v>39</v>
      </c>
      <c r="J438" s="11" t="s">
        <v>41</v>
      </c>
      <c r="K438" s="11" t="s">
        <v>4881</v>
      </c>
      <c r="L438" s="11">
        <v>2</v>
      </c>
    </row>
    <row r="439" spans="1:12">
      <c r="A439" s="11" t="s">
        <v>7478</v>
      </c>
      <c r="D439" s="11" t="s">
        <v>40</v>
      </c>
      <c r="E439" s="19" t="s">
        <v>496</v>
      </c>
      <c r="F439" s="10">
        <v>42036</v>
      </c>
      <c r="G439" s="10">
        <v>44228</v>
      </c>
      <c r="H439" s="11">
        <v>7</v>
      </c>
      <c r="I439" s="20" t="s">
        <v>39</v>
      </c>
      <c r="J439" s="11" t="s">
        <v>41</v>
      </c>
      <c r="K439" s="11" t="s">
        <v>4881</v>
      </c>
      <c r="L439" s="11">
        <v>2</v>
      </c>
    </row>
    <row r="440" spans="1:12">
      <c r="A440" s="11" t="s">
        <v>7479</v>
      </c>
      <c r="D440" s="11" t="s">
        <v>40</v>
      </c>
      <c r="E440" s="19" t="s">
        <v>497</v>
      </c>
      <c r="F440" s="10">
        <v>42036</v>
      </c>
      <c r="G440" s="10">
        <v>44228</v>
      </c>
      <c r="H440" s="11">
        <v>7</v>
      </c>
      <c r="I440" s="20" t="s">
        <v>39</v>
      </c>
      <c r="J440" s="11" t="s">
        <v>41</v>
      </c>
      <c r="K440" s="11" t="s">
        <v>4881</v>
      </c>
      <c r="L440" s="11">
        <v>2</v>
      </c>
    </row>
    <row r="441" spans="1:12">
      <c r="A441" s="11" t="s">
        <v>8401</v>
      </c>
      <c r="D441" s="11" t="s">
        <v>40</v>
      </c>
      <c r="E441" s="19" t="s">
        <v>498</v>
      </c>
      <c r="F441" s="10">
        <v>42036</v>
      </c>
      <c r="G441" s="10">
        <v>44228</v>
      </c>
      <c r="H441" s="11">
        <v>7</v>
      </c>
      <c r="I441" s="20" t="s">
        <v>39</v>
      </c>
      <c r="J441" s="11" t="s">
        <v>41</v>
      </c>
      <c r="K441" s="11" t="s">
        <v>4881</v>
      </c>
      <c r="L441" s="11">
        <v>2</v>
      </c>
    </row>
    <row r="442" spans="1:12">
      <c r="A442" s="11" t="s">
        <v>8402</v>
      </c>
      <c r="D442" s="11" t="s">
        <v>40</v>
      </c>
      <c r="E442" s="19" t="s">
        <v>499</v>
      </c>
      <c r="F442" s="10">
        <v>42036</v>
      </c>
      <c r="G442" s="10">
        <v>44228</v>
      </c>
      <c r="H442" s="11">
        <v>7</v>
      </c>
      <c r="I442" s="20" t="s">
        <v>39</v>
      </c>
      <c r="J442" s="11" t="s">
        <v>41</v>
      </c>
      <c r="K442" s="11" t="s">
        <v>4881</v>
      </c>
      <c r="L442" s="11">
        <v>2</v>
      </c>
    </row>
    <row r="443" spans="1:12">
      <c r="A443" s="11" t="s">
        <v>8403</v>
      </c>
      <c r="D443" s="11" t="s">
        <v>40</v>
      </c>
      <c r="E443" s="19" t="s">
        <v>500</v>
      </c>
      <c r="F443" s="10">
        <v>42036</v>
      </c>
      <c r="G443" s="10">
        <v>44228</v>
      </c>
      <c r="H443" s="11">
        <v>7</v>
      </c>
      <c r="I443" s="20" t="s">
        <v>39</v>
      </c>
      <c r="J443" s="11" t="s">
        <v>41</v>
      </c>
      <c r="K443" s="11" t="s">
        <v>4881</v>
      </c>
      <c r="L443" s="11">
        <v>2</v>
      </c>
    </row>
    <row r="444" spans="1:12">
      <c r="A444" s="11" t="s">
        <v>310</v>
      </c>
      <c r="D444" s="11" t="s">
        <v>40</v>
      </c>
      <c r="E444" s="19" t="s">
        <v>501</v>
      </c>
      <c r="F444" s="10">
        <v>42036</v>
      </c>
      <c r="G444" s="10">
        <v>44228</v>
      </c>
      <c r="H444" s="11">
        <v>7</v>
      </c>
      <c r="I444" s="20" t="s">
        <v>39</v>
      </c>
      <c r="J444" s="11" t="s">
        <v>41</v>
      </c>
      <c r="K444" s="11" t="s">
        <v>4881</v>
      </c>
      <c r="L444" s="11">
        <v>2</v>
      </c>
    </row>
    <row r="445" spans="1:12">
      <c r="A445" s="11" t="s">
        <v>311</v>
      </c>
      <c r="D445" s="11" t="s">
        <v>40</v>
      </c>
      <c r="E445" s="19" t="s">
        <v>502</v>
      </c>
      <c r="F445" s="10">
        <v>42036</v>
      </c>
      <c r="G445" s="10">
        <v>44228</v>
      </c>
      <c r="H445" s="11">
        <v>7</v>
      </c>
      <c r="I445" s="20" t="s">
        <v>39</v>
      </c>
      <c r="J445" s="11" t="s">
        <v>41</v>
      </c>
      <c r="K445" s="11" t="s">
        <v>4881</v>
      </c>
      <c r="L445" s="11">
        <v>2</v>
      </c>
    </row>
    <row r="446" spans="1:12">
      <c r="A446" s="11" t="s">
        <v>312</v>
      </c>
      <c r="D446" s="11" t="s">
        <v>40</v>
      </c>
      <c r="E446" s="19" t="s">
        <v>503</v>
      </c>
      <c r="F446" s="10">
        <v>42036</v>
      </c>
      <c r="G446" s="10">
        <v>44228</v>
      </c>
      <c r="H446" s="11">
        <v>7</v>
      </c>
      <c r="I446" s="20" t="s">
        <v>39</v>
      </c>
      <c r="J446" s="11" t="s">
        <v>41</v>
      </c>
      <c r="K446" s="11" t="s">
        <v>4881</v>
      </c>
      <c r="L446" s="11">
        <v>2</v>
      </c>
    </row>
    <row r="447" spans="1:12">
      <c r="A447" s="11" t="s">
        <v>5050</v>
      </c>
      <c r="D447" s="11" t="s">
        <v>40</v>
      </c>
      <c r="E447" s="19" t="s">
        <v>504</v>
      </c>
      <c r="F447" s="10">
        <v>42036</v>
      </c>
      <c r="G447" s="10">
        <v>44228</v>
      </c>
      <c r="H447" s="11">
        <v>7</v>
      </c>
      <c r="I447" s="20" t="s">
        <v>39</v>
      </c>
      <c r="J447" s="11" t="s">
        <v>41</v>
      </c>
      <c r="K447" s="11" t="s">
        <v>4881</v>
      </c>
      <c r="L447" s="11">
        <v>2</v>
      </c>
    </row>
    <row r="448" spans="1:12">
      <c r="A448" s="11" t="s">
        <v>5051</v>
      </c>
      <c r="D448" s="11" t="s">
        <v>40</v>
      </c>
      <c r="E448" s="19" t="s">
        <v>505</v>
      </c>
      <c r="F448" s="10">
        <v>42036</v>
      </c>
      <c r="G448" s="10">
        <v>44228</v>
      </c>
      <c r="H448" s="11">
        <v>7</v>
      </c>
      <c r="I448" s="20" t="s">
        <v>39</v>
      </c>
      <c r="J448" s="11" t="s">
        <v>41</v>
      </c>
      <c r="K448" s="11" t="s">
        <v>4881</v>
      </c>
      <c r="L448" s="11">
        <v>2</v>
      </c>
    </row>
    <row r="449" spans="1:12">
      <c r="A449" s="11" t="s">
        <v>5052</v>
      </c>
      <c r="D449" s="11" t="s">
        <v>40</v>
      </c>
      <c r="E449" s="19" t="s">
        <v>506</v>
      </c>
      <c r="F449" s="10">
        <v>42036</v>
      </c>
      <c r="G449" s="10">
        <v>44228</v>
      </c>
      <c r="H449" s="11">
        <v>7</v>
      </c>
      <c r="I449" s="20" t="s">
        <v>39</v>
      </c>
      <c r="J449" s="11" t="s">
        <v>41</v>
      </c>
      <c r="K449" s="11" t="s">
        <v>4881</v>
      </c>
      <c r="L449" s="11">
        <v>2</v>
      </c>
    </row>
    <row r="450" spans="1:12">
      <c r="A450" s="11" t="s">
        <v>5053</v>
      </c>
      <c r="D450" s="11" t="s">
        <v>40</v>
      </c>
      <c r="E450" s="19" t="s">
        <v>507</v>
      </c>
      <c r="F450" s="10">
        <v>42036</v>
      </c>
      <c r="G450" s="10">
        <v>44228</v>
      </c>
      <c r="H450" s="11">
        <v>7</v>
      </c>
      <c r="I450" s="20" t="s">
        <v>39</v>
      </c>
      <c r="J450" s="11" t="s">
        <v>41</v>
      </c>
      <c r="K450" s="11" t="s">
        <v>4881</v>
      </c>
      <c r="L450" s="11">
        <v>2</v>
      </c>
    </row>
    <row r="451" spans="1:12">
      <c r="A451" s="11" t="s">
        <v>5054</v>
      </c>
      <c r="D451" s="11" t="s">
        <v>40</v>
      </c>
      <c r="E451" s="19" t="s">
        <v>508</v>
      </c>
      <c r="F451" s="10">
        <v>42036</v>
      </c>
      <c r="G451" s="10">
        <v>44228</v>
      </c>
      <c r="H451" s="11">
        <v>7</v>
      </c>
      <c r="I451" s="20" t="s">
        <v>39</v>
      </c>
      <c r="J451" s="11" t="s">
        <v>41</v>
      </c>
      <c r="K451" s="11" t="s">
        <v>4881</v>
      </c>
      <c r="L451" s="11">
        <v>2</v>
      </c>
    </row>
    <row r="452" spans="1:12">
      <c r="A452" s="11" t="s">
        <v>5055</v>
      </c>
      <c r="D452" s="11" t="s">
        <v>40</v>
      </c>
      <c r="E452" s="19" t="s">
        <v>509</v>
      </c>
      <c r="F452" s="10">
        <v>42036</v>
      </c>
      <c r="G452" s="10">
        <v>44228</v>
      </c>
      <c r="H452" s="11">
        <v>7</v>
      </c>
      <c r="I452" s="20" t="s">
        <v>39</v>
      </c>
      <c r="J452" s="11" t="s">
        <v>41</v>
      </c>
      <c r="K452" s="11" t="s">
        <v>4881</v>
      </c>
      <c r="L452" s="11">
        <v>2</v>
      </c>
    </row>
    <row r="453" spans="1:12">
      <c r="A453" s="11" t="s">
        <v>5974</v>
      </c>
      <c r="D453" s="11" t="s">
        <v>40</v>
      </c>
      <c r="E453" s="19" t="s">
        <v>510</v>
      </c>
      <c r="F453" s="10">
        <v>42036</v>
      </c>
      <c r="G453" s="10">
        <v>44228</v>
      </c>
      <c r="H453" s="11">
        <v>7</v>
      </c>
      <c r="I453" s="20" t="s">
        <v>39</v>
      </c>
      <c r="J453" s="11" t="s">
        <v>41</v>
      </c>
      <c r="K453" s="11" t="s">
        <v>4881</v>
      </c>
      <c r="L453" s="11">
        <v>2</v>
      </c>
    </row>
    <row r="454" spans="1:12">
      <c r="A454" s="11" t="s">
        <v>5975</v>
      </c>
      <c r="D454" s="11" t="s">
        <v>40</v>
      </c>
      <c r="E454" s="19" t="s">
        <v>511</v>
      </c>
      <c r="F454" s="10">
        <v>42036</v>
      </c>
      <c r="G454" s="10">
        <v>44228</v>
      </c>
      <c r="H454" s="11">
        <v>7</v>
      </c>
      <c r="I454" s="20" t="s">
        <v>39</v>
      </c>
      <c r="J454" s="11" t="s">
        <v>41</v>
      </c>
      <c r="K454" s="11" t="s">
        <v>4881</v>
      </c>
      <c r="L454" s="11">
        <v>2</v>
      </c>
    </row>
    <row r="455" spans="1:12">
      <c r="A455" s="11" t="s">
        <v>5976</v>
      </c>
      <c r="D455" s="11" t="s">
        <v>40</v>
      </c>
      <c r="E455" s="19" t="s">
        <v>512</v>
      </c>
      <c r="F455" s="10">
        <v>42036</v>
      </c>
      <c r="G455" s="10">
        <v>44228</v>
      </c>
      <c r="H455" s="11">
        <v>7</v>
      </c>
      <c r="I455" s="20" t="s">
        <v>39</v>
      </c>
      <c r="J455" s="11" t="s">
        <v>41</v>
      </c>
      <c r="K455" s="11" t="s">
        <v>4881</v>
      </c>
      <c r="L455" s="11">
        <v>2</v>
      </c>
    </row>
    <row r="456" spans="1:12">
      <c r="A456" s="11" t="s">
        <v>6460</v>
      </c>
      <c r="D456" s="11" t="s">
        <v>40</v>
      </c>
      <c r="E456" s="19" t="s">
        <v>513</v>
      </c>
      <c r="F456" s="10">
        <v>42036</v>
      </c>
      <c r="G456" s="10">
        <v>44228</v>
      </c>
      <c r="H456" s="11">
        <v>7</v>
      </c>
      <c r="I456" s="20" t="s">
        <v>39</v>
      </c>
      <c r="J456" s="11" t="s">
        <v>41</v>
      </c>
      <c r="K456" s="11" t="s">
        <v>4881</v>
      </c>
      <c r="L456" s="11">
        <v>2</v>
      </c>
    </row>
    <row r="457" spans="1:12">
      <c r="A457" s="11" t="s">
        <v>6461</v>
      </c>
      <c r="D457" s="11" t="s">
        <v>40</v>
      </c>
      <c r="E457" s="19" t="s">
        <v>514</v>
      </c>
      <c r="F457" s="10">
        <v>42036</v>
      </c>
      <c r="G457" s="10">
        <v>44228</v>
      </c>
      <c r="H457" s="11">
        <v>7</v>
      </c>
      <c r="I457" s="20" t="s">
        <v>39</v>
      </c>
      <c r="J457" s="11" t="s">
        <v>41</v>
      </c>
      <c r="K457" s="11" t="s">
        <v>4881</v>
      </c>
      <c r="L457" s="11">
        <v>2</v>
      </c>
    </row>
    <row r="458" spans="1:12">
      <c r="A458" s="11" t="s">
        <v>6462</v>
      </c>
      <c r="D458" s="11" t="s">
        <v>40</v>
      </c>
      <c r="E458" s="19" t="s">
        <v>515</v>
      </c>
      <c r="F458" s="10">
        <v>42036</v>
      </c>
      <c r="G458" s="10">
        <v>44228</v>
      </c>
      <c r="H458" s="11">
        <v>7</v>
      </c>
      <c r="I458" s="20" t="s">
        <v>39</v>
      </c>
      <c r="J458" s="11" t="s">
        <v>41</v>
      </c>
      <c r="K458" s="11" t="s">
        <v>4881</v>
      </c>
      <c r="L458" s="11">
        <v>2</v>
      </c>
    </row>
    <row r="459" spans="1:12">
      <c r="A459" s="11" t="s">
        <v>6946</v>
      </c>
      <c r="D459" s="11" t="s">
        <v>40</v>
      </c>
      <c r="E459" s="19" t="s">
        <v>516</v>
      </c>
      <c r="F459" s="10">
        <v>42036</v>
      </c>
      <c r="G459" s="10">
        <v>44228</v>
      </c>
      <c r="H459" s="11">
        <v>7</v>
      </c>
      <c r="I459" s="20" t="s">
        <v>39</v>
      </c>
      <c r="J459" s="11" t="s">
        <v>41</v>
      </c>
      <c r="K459" s="11" t="s">
        <v>4881</v>
      </c>
      <c r="L459" s="11">
        <v>2</v>
      </c>
    </row>
    <row r="460" spans="1:12">
      <c r="A460" s="11" t="s">
        <v>6947</v>
      </c>
      <c r="D460" s="11" t="s">
        <v>40</v>
      </c>
      <c r="E460" s="19" t="s">
        <v>517</v>
      </c>
      <c r="F460" s="10">
        <v>42036</v>
      </c>
      <c r="G460" s="10">
        <v>44228</v>
      </c>
      <c r="H460" s="11">
        <v>7</v>
      </c>
      <c r="I460" s="20" t="s">
        <v>39</v>
      </c>
      <c r="J460" s="11" t="s">
        <v>41</v>
      </c>
      <c r="K460" s="11" t="s">
        <v>4881</v>
      </c>
      <c r="L460" s="11">
        <v>2</v>
      </c>
    </row>
    <row r="461" spans="1:12">
      <c r="A461" s="11" t="s">
        <v>6948</v>
      </c>
      <c r="D461" s="11" t="s">
        <v>40</v>
      </c>
      <c r="E461" s="19" t="s">
        <v>518</v>
      </c>
      <c r="F461" s="10">
        <v>42036</v>
      </c>
      <c r="G461" s="10">
        <v>44228</v>
      </c>
      <c r="H461" s="11">
        <v>7</v>
      </c>
      <c r="I461" s="20" t="s">
        <v>39</v>
      </c>
      <c r="J461" s="11" t="s">
        <v>41</v>
      </c>
      <c r="K461" s="11" t="s">
        <v>4881</v>
      </c>
      <c r="L461" s="11">
        <v>2</v>
      </c>
    </row>
    <row r="462" spans="1:12">
      <c r="A462" s="11" t="s">
        <v>7480</v>
      </c>
      <c r="D462" s="11" t="s">
        <v>40</v>
      </c>
      <c r="E462" s="19" t="s">
        <v>519</v>
      </c>
      <c r="F462" s="10">
        <v>42036</v>
      </c>
      <c r="G462" s="10">
        <v>44228</v>
      </c>
      <c r="H462" s="11">
        <v>7</v>
      </c>
      <c r="I462" s="20" t="s">
        <v>39</v>
      </c>
      <c r="J462" s="11" t="s">
        <v>41</v>
      </c>
      <c r="K462" s="11" t="s">
        <v>4881</v>
      </c>
      <c r="L462" s="11">
        <v>2</v>
      </c>
    </row>
    <row r="463" spans="1:12">
      <c r="A463" s="11" t="s">
        <v>7481</v>
      </c>
      <c r="D463" s="11" t="s">
        <v>40</v>
      </c>
      <c r="E463" s="19" t="s">
        <v>520</v>
      </c>
      <c r="F463" s="10">
        <v>42036</v>
      </c>
      <c r="G463" s="10">
        <v>44228</v>
      </c>
      <c r="H463" s="11">
        <v>7</v>
      </c>
      <c r="I463" s="20" t="s">
        <v>39</v>
      </c>
      <c r="J463" s="11" t="s">
        <v>41</v>
      </c>
      <c r="K463" s="11" t="s">
        <v>4881</v>
      </c>
      <c r="L463" s="11">
        <v>2</v>
      </c>
    </row>
    <row r="464" spans="1:12">
      <c r="A464" s="11" t="s">
        <v>7482</v>
      </c>
      <c r="D464" s="11" t="s">
        <v>40</v>
      </c>
      <c r="E464" s="19" t="s">
        <v>521</v>
      </c>
      <c r="F464" s="10">
        <v>42036</v>
      </c>
      <c r="G464" s="10">
        <v>44228</v>
      </c>
      <c r="H464" s="11">
        <v>7</v>
      </c>
      <c r="I464" s="20" t="s">
        <v>39</v>
      </c>
      <c r="J464" s="11" t="s">
        <v>41</v>
      </c>
      <c r="K464" s="11" t="s">
        <v>4881</v>
      </c>
      <c r="L464" s="11">
        <v>2</v>
      </c>
    </row>
    <row r="465" spans="1:12">
      <c r="A465" s="11" t="s">
        <v>7483</v>
      </c>
      <c r="D465" s="11" t="s">
        <v>40</v>
      </c>
      <c r="E465" s="19" t="s">
        <v>522</v>
      </c>
      <c r="F465" s="10">
        <v>42036</v>
      </c>
      <c r="G465" s="10">
        <v>44228</v>
      </c>
      <c r="H465" s="11">
        <v>7</v>
      </c>
      <c r="I465" s="20" t="s">
        <v>39</v>
      </c>
      <c r="J465" s="11" t="s">
        <v>41</v>
      </c>
      <c r="K465" s="11" t="s">
        <v>4881</v>
      </c>
      <c r="L465" s="11">
        <v>2</v>
      </c>
    </row>
    <row r="466" spans="1:12">
      <c r="A466" s="11" t="s">
        <v>7484</v>
      </c>
      <c r="D466" s="11" t="s">
        <v>40</v>
      </c>
      <c r="E466" s="19" t="s">
        <v>523</v>
      </c>
      <c r="F466" s="10">
        <v>42036</v>
      </c>
      <c r="G466" s="10">
        <v>44228</v>
      </c>
      <c r="H466" s="11">
        <v>7</v>
      </c>
      <c r="I466" s="20" t="s">
        <v>39</v>
      </c>
      <c r="J466" s="11" t="s">
        <v>41</v>
      </c>
      <c r="K466" s="11" t="s">
        <v>4881</v>
      </c>
      <c r="L466" s="11">
        <v>2</v>
      </c>
    </row>
    <row r="467" spans="1:12">
      <c r="A467" s="11" t="s">
        <v>7485</v>
      </c>
      <c r="D467" s="11" t="s">
        <v>40</v>
      </c>
      <c r="E467" s="19" t="s">
        <v>524</v>
      </c>
      <c r="F467" s="10">
        <v>42036</v>
      </c>
      <c r="G467" s="10">
        <v>44228</v>
      </c>
      <c r="H467" s="11">
        <v>7</v>
      </c>
      <c r="I467" s="20" t="s">
        <v>39</v>
      </c>
      <c r="J467" s="11" t="s">
        <v>41</v>
      </c>
      <c r="K467" s="11" t="s">
        <v>4881</v>
      </c>
      <c r="L467" s="11">
        <v>2</v>
      </c>
    </row>
    <row r="468" spans="1:12">
      <c r="A468" s="11" t="s">
        <v>8404</v>
      </c>
      <c r="D468" s="11" t="s">
        <v>40</v>
      </c>
      <c r="E468" s="19" t="s">
        <v>525</v>
      </c>
      <c r="F468" s="10">
        <v>42036</v>
      </c>
      <c r="G468" s="10">
        <v>44228</v>
      </c>
      <c r="H468" s="11">
        <v>7</v>
      </c>
      <c r="I468" s="20" t="s">
        <v>39</v>
      </c>
      <c r="J468" s="11" t="s">
        <v>41</v>
      </c>
      <c r="K468" s="11" t="s">
        <v>4881</v>
      </c>
      <c r="L468" s="11">
        <v>2</v>
      </c>
    </row>
    <row r="469" spans="1:12">
      <c r="A469" s="11" t="s">
        <v>8405</v>
      </c>
      <c r="D469" s="11" t="s">
        <v>40</v>
      </c>
      <c r="E469" s="19" t="s">
        <v>526</v>
      </c>
      <c r="F469" s="10">
        <v>42036</v>
      </c>
      <c r="G469" s="10">
        <v>44228</v>
      </c>
      <c r="H469" s="11">
        <v>7</v>
      </c>
      <c r="I469" s="20" t="s">
        <v>39</v>
      </c>
      <c r="J469" s="11" t="s">
        <v>41</v>
      </c>
      <c r="K469" s="11" t="s">
        <v>4881</v>
      </c>
      <c r="L469" s="11">
        <v>2</v>
      </c>
    </row>
    <row r="470" spans="1:12">
      <c r="A470" s="11" t="s">
        <v>8406</v>
      </c>
      <c r="D470" s="11" t="s">
        <v>40</v>
      </c>
      <c r="E470" s="19" t="s">
        <v>527</v>
      </c>
      <c r="F470" s="10">
        <v>42036</v>
      </c>
      <c r="G470" s="10">
        <v>44228</v>
      </c>
      <c r="H470" s="11">
        <v>7</v>
      </c>
      <c r="I470" s="20" t="s">
        <v>39</v>
      </c>
      <c r="J470" s="11" t="s">
        <v>41</v>
      </c>
      <c r="K470" s="11" t="s">
        <v>4881</v>
      </c>
      <c r="L470" s="11">
        <v>2</v>
      </c>
    </row>
    <row r="471" spans="1:12">
      <c r="A471" s="11" t="s">
        <v>313</v>
      </c>
      <c r="D471" s="11" t="s">
        <v>40</v>
      </c>
      <c r="E471" s="19" t="s">
        <v>528</v>
      </c>
      <c r="F471" s="10">
        <v>42036</v>
      </c>
      <c r="G471" s="10">
        <v>44228</v>
      </c>
      <c r="H471" s="11">
        <v>7</v>
      </c>
      <c r="I471" s="20" t="s">
        <v>39</v>
      </c>
      <c r="J471" s="11" t="s">
        <v>41</v>
      </c>
      <c r="K471" s="11" t="s">
        <v>4881</v>
      </c>
      <c r="L471" s="11">
        <v>2</v>
      </c>
    </row>
    <row r="472" spans="1:12">
      <c r="A472" s="11" t="s">
        <v>314</v>
      </c>
      <c r="D472" s="11" t="s">
        <v>40</v>
      </c>
      <c r="E472" s="19" t="s">
        <v>529</v>
      </c>
      <c r="F472" s="10">
        <v>42036</v>
      </c>
      <c r="G472" s="10">
        <v>44228</v>
      </c>
      <c r="H472" s="11">
        <v>7</v>
      </c>
      <c r="I472" s="20" t="s">
        <v>39</v>
      </c>
      <c r="J472" s="11" t="s">
        <v>41</v>
      </c>
      <c r="K472" s="11" t="s">
        <v>4881</v>
      </c>
      <c r="L472" s="11">
        <v>2</v>
      </c>
    </row>
    <row r="473" spans="1:12">
      <c r="A473" s="11" t="s">
        <v>315</v>
      </c>
      <c r="D473" s="11" t="s">
        <v>40</v>
      </c>
      <c r="E473" s="19" t="s">
        <v>530</v>
      </c>
      <c r="F473" s="10">
        <v>42036</v>
      </c>
      <c r="G473" s="10">
        <v>44228</v>
      </c>
      <c r="H473" s="11">
        <v>7</v>
      </c>
      <c r="I473" s="20" t="s">
        <v>39</v>
      </c>
      <c r="J473" s="11" t="s">
        <v>41</v>
      </c>
      <c r="K473" s="11" t="s">
        <v>4881</v>
      </c>
      <c r="L473" s="11">
        <v>2</v>
      </c>
    </row>
    <row r="474" spans="1:12">
      <c r="A474" s="11" t="s">
        <v>5056</v>
      </c>
      <c r="D474" s="11" t="s">
        <v>40</v>
      </c>
      <c r="E474" s="19" t="s">
        <v>531</v>
      </c>
      <c r="F474" s="10">
        <v>42036</v>
      </c>
      <c r="G474" s="10">
        <v>44228</v>
      </c>
      <c r="H474" s="11">
        <v>7</v>
      </c>
      <c r="I474" s="20" t="s">
        <v>39</v>
      </c>
      <c r="J474" s="11" t="s">
        <v>41</v>
      </c>
      <c r="K474" s="11" t="s">
        <v>4881</v>
      </c>
      <c r="L474" s="11">
        <v>2</v>
      </c>
    </row>
    <row r="475" spans="1:12">
      <c r="A475" s="11" t="s">
        <v>5057</v>
      </c>
      <c r="D475" s="11" t="s">
        <v>40</v>
      </c>
      <c r="E475" s="19" t="s">
        <v>532</v>
      </c>
      <c r="F475" s="10">
        <v>42036</v>
      </c>
      <c r="G475" s="10">
        <v>44228</v>
      </c>
      <c r="H475" s="11">
        <v>7</v>
      </c>
      <c r="I475" s="20" t="s">
        <v>39</v>
      </c>
      <c r="J475" s="11" t="s">
        <v>41</v>
      </c>
      <c r="K475" s="11" t="s">
        <v>4881</v>
      </c>
      <c r="L475" s="11">
        <v>2</v>
      </c>
    </row>
    <row r="476" spans="1:12">
      <c r="A476" s="11" t="s">
        <v>5058</v>
      </c>
      <c r="D476" s="11" t="s">
        <v>40</v>
      </c>
      <c r="E476" s="19" t="s">
        <v>533</v>
      </c>
      <c r="F476" s="10">
        <v>42036</v>
      </c>
      <c r="G476" s="10">
        <v>44228</v>
      </c>
      <c r="H476" s="11">
        <v>7</v>
      </c>
      <c r="I476" s="20" t="s">
        <v>39</v>
      </c>
      <c r="J476" s="11" t="s">
        <v>41</v>
      </c>
      <c r="K476" s="11" t="s">
        <v>4881</v>
      </c>
      <c r="L476" s="11">
        <v>2</v>
      </c>
    </row>
    <row r="477" spans="1:12">
      <c r="A477" s="11" t="s">
        <v>5059</v>
      </c>
      <c r="D477" s="11" t="s">
        <v>40</v>
      </c>
      <c r="E477" s="19" t="s">
        <v>534</v>
      </c>
      <c r="F477" s="10">
        <v>42036</v>
      </c>
      <c r="G477" s="10">
        <v>44228</v>
      </c>
      <c r="H477" s="11">
        <v>7</v>
      </c>
      <c r="I477" s="20" t="s">
        <v>39</v>
      </c>
      <c r="J477" s="11" t="s">
        <v>41</v>
      </c>
      <c r="K477" s="11" t="s">
        <v>4881</v>
      </c>
      <c r="L477" s="11">
        <v>2</v>
      </c>
    </row>
    <row r="478" spans="1:12">
      <c r="A478" s="11" t="s">
        <v>5060</v>
      </c>
      <c r="D478" s="11" t="s">
        <v>40</v>
      </c>
      <c r="E478" s="19" t="s">
        <v>535</v>
      </c>
      <c r="F478" s="10">
        <v>42036</v>
      </c>
      <c r="G478" s="10">
        <v>44228</v>
      </c>
      <c r="H478" s="11">
        <v>7</v>
      </c>
      <c r="I478" s="20" t="s">
        <v>39</v>
      </c>
      <c r="J478" s="11" t="s">
        <v>41</v>
      </c>
      <c r="K478" s="11" t="s">
        <v>4881</v>
      </c>
      <c r="L478" s="11">
        <v>2</v>
      </c>
    </row>
    <row r="479" spans="1:12">
      <c r="A479" s="11" t="s">
        <v>5061</v>
      </c>
      <c r="D479" s="11" t="s">
        <v>40</v>
      </c>
      <c r="E479" s="19" t="s">
        <v>536</v>
      </c>
      <c r="F479" s="10">
        <v>42036</v>
      </c>
      <c r="G479" s="10">
        <v>44228</v>
      </c>
      <c r="H479" s="11">
        <v>7</v>
      </c>
      <c r="I479" s="20" t="s">
        <v>39</v>
      </c>
      <c r="J479" s="11" t="s">
        <v>41</v>
      </c>
      <c r="K479" s="11" t="s">
        <v>4881</v>
      </c>
      <c r="L479" s="11">
        <v>2</v>
      </c>
    </row>
    <row r="480" spans="1:12">
      <c r="A480" s="11" t="s">
        <v>5977</v>
      </c>
      <c r="D480" s="11" t="s">
        <v>40</v>
      </c>
      <c r="E480" s="19" t="s">
        <v>537</v>
      </c>
      <c r="F480" s="10">
        <v>42036</v>
      </c>
      <c r="G480" s="10">
        <v>44228</v>
      </c>
      <c r="H480" s="11">
        <v>7</v>
      </c>
      <c r="I480" s="20" t="s">
        <v>39</v>
      </c>
      <c r="J480" s="11" t="s">
        <v>41</v>
      </c>
      <c r="K480" s="11" t="s">
        <v>4881</v>
      </c>
      <c r="L480" s="11">
        <v>2</v>
      </c>
    </row>
    <row r="481" spans="1:12">
      <c r="A481" s="11" t="s">
        <v>5978</v>
      </c>
      <c r="D481" s="11" t="s">
        <v>40</v>
      </c>
      <c r="E481" s="19" t="s">
        <v>538</v>
      </c>
      <c r="F481" s="10">
        <v>42036</v>
      </c>
      <c r="G481" s="10">
        <v>44228</v>
      </c>
      <c r="H481" s="11">
        <v>7</v>
      </c>
      <c r="I481" s="20" t="s">
        <v>39</v>
      </c>
      <c r="J481" s="11" t="s">
        <v>41</v>
      </c>
      <c r="K481" s="11" t="s">
        <v>4881</v>
      </c>
      <c r="L481" s="11">
        <v>2</v>
      </c>
    </row>
    <row r="482" spans="1:12">
      <c r="A482" s="11" t="s">
        <v>5979</v>
      </c>
      <c r="D482" s="11" t="s">
        <v>40</v>
      </c>
      <c r="E482" s="19" t="s">
        <v>539</v>
      </c>
      <c r="F482" s="10">
        <v>42036</v>
      </c>
      <c r="G482" s="10">
        <v>44228</v>
      </c>
      <c r="H482" s="11">
        <v>7</v>
      </c>
      <c r="I482" s="20" t="s">
        <v>39</v>
      </c>
      <c r="J482" s="11" t="s">
        <v>41</v>
      </c>
      <c r="K482" s="11" t="s">
        <v>4881</v>
      </c>
      <c r="L482" s="11">
        <v>2</v>
      </c>
    </row>
    <row r="483" spans="1:12">
      <c r="A483" s="11" t="s">
        <v>6463</v>
      </c>
      <c r="D483" s="11" t="s">
        <v>40</v>
      </c>
      <c r="E483" s="19" t="s">
        <v>540</v>
      </c>
      <c r="F483" s="10">
        <v>42036</v>
      </c>
      <c r="G483" s="10">
        <v>44228</v>
      </c>
      <c r="H483" s="11">
        <v>7</v>
      </c>
      <c r="I483" s="20" t="s">
        <v>39</v>
      </c>
      <c r="J483" s="11" t="s">
        <v>41</v>
      </c>
      <c r="K483" s="11" t="s">
        <v>4881</v>
      </c>
      <c r="L483" s="11">
        <v>2</v>
      </c>
    </row>
    <row r="484" spans="1:12">
      <c r="A484" s="11" t="s">
        <v>6464</v>
      </c>
      <c r="D484" s="11" t="s">
        <v>40</v>
      </c>
      <c r="E484" s="19" t="s">
        <v>541</v>
      </c>
      <c r="F484" s="10">
        <v>42036</v>
      </c>
      <c r="G484" s="10">
        <v>44228</v>
      </c>
      <c r="H484" s="11">
        <v>7</v>
      </c>
      <c r="I484" s="20" t="s">
        <v>39</v>
      </c>
      <c r="J484" s="11" t="s">
        <v>41</v>
      </c>
      <c r="K484" s="11" t="s">
        <v>4881</v>
      </c>
      <c r="L484" s="11">
        <v>2</v>
      </c>
    </row>
    <row r="485" spans="1:12">
      <c r="A485" s="11" t="s">
        <v>6465</v>
      </c>
      <c r="D485" s="11" t="s">
        <v>40</v>
      </c>
      <c r="E485" s="19" t="s">
        <v>542</v>
      </c>
      <c r="F485" s="10">
        <v>42036</v>
      </c>
      <c r="G485" s="10">
        <v>44228</v>
      </c>
      <c r="H485" s="11">
        <v>7</v>
      </c>
      <c r="I485" s="20" t="s">
        <v>39</v>
      </c>
      <c r="J485" s="11" t="s">
        <v>41</v>
      </c>
      <c r="K485" s="11" t="s">
        <v>4881</v>
      </c>
      <c r="L485" s="11">
        <v>2</v>
      </c>
    </row>
    <row r="486" spans="1:12">
      <c r="A486" s="11" t="s">
        <v>6949</v>
      </c>
      <c r="D486" s="11" t="s">
        <v>40</v>
      </c>
      <c r="E486" s="19" t="s">
        <v>543</v>
      </c>
      <c r="F486" s="10">
        <v>42036</v>
      </c>
      <c r="G486" s="10">
        <v>44228</v>
      </c>
      <c r="H486" s="11">
        <v>7</v>
      </c>
      <c r="I486" s="20" t="s">
        <v>39</v>
      </c>
      <c r="J486" s="11" t="s">
        <v>41</v>
      </c>
      <c r="K486" s="11" t="s">
        <v>4881</v>
      </c>
      <c r="L486" s="11">
        <v>2</v>
      </c>
    </row>
    <row r="487" spans="1:12">
      <c r="A487" s="11" t="s">
        <v>6950</v>
      </c>
      <c r="D487" s="11" t="s">
        <v>40</v>
      </c>
      <c r="E487" s="19" t="s">
        <v>544</v>
      </c>
      <c r="F487" s="10">
        <v>42036</v>
      </c>
      <c r="G487" s="10">
        <v>44228</v>
      </c>
      <c r="H487" s="11">
        <v>7</v>
      </c>
      <c r="I487" s="20" t="s">
        <v>39</v>
      </c>
      <c r="J487" s="11" t="s">
        <v>41</v>
      </c>
      <c r="K487" s="11" t="s">
        <v>4881</v>
      </c>
      <c r="L487" s="11">
        <v>2</v>
      </c>
    </row>
    <row r="488" spans="1:12">
      <c r="A488" s="11" t="s">
        <v>6951</v>
      </c>
      <c r="D488" s="11" t="s">
        <v>40</v>
      </c>
      <c r="E488" s="19" t="s">
        <v>545</v>
      </c>
      <c r="F488" s="10">
        <v>42036</v>
      </c>
      <c r="G488" s="10">
        <v>44228</v>
      </c>
      <c r="H488" s="11">
        <v>7</v>
      </c>
      <c r="I488" s="20" t="s">
        <v>39</v>
      </c>
      <c r="J488" s="11" t="s">
        <v>41</v>
      </c>
      <c r="K488" s="11" t="s">
        <v>4881</v>
      </c>
      <c r="L488" s="11">
        <v>2</v>
      </c>
    </row>
    <row r="489" spans="1:12">
      <c r="A489" s="11" t="s">
        <v>7486</v>
      </c>
      <c r="D489" s="11" t="s">
        <v>40</v>
      </c>
      <c r="E489" s="19" t="s">
        <v>546</v>
      </c>
      <c r="F489" s="10">
        <v>42036</v>
      </c>
      <c r="G489" s="10">
        <v>44228</v>
      </c>
      <c r="H489" s="11">
        <v>7</v>
      </c>
      <c r="I489" s="20" t="s">
        <v>39</v>
      </c>
      <c r="J489" s="11" t="s">
        <v>41</v>
      </c>
      <c r="K489" s="11" t="s">
        <v>4881</v>
      </c>
      <c r="L489" s="11">
        <v>2</v>
      </c>
    </row>
    <row r="490" spans="1:12">
      <c r="A490" s="11" t="s">
        <v>7487</v>
      </c>
      <c r="D490" s="11" t="s">
        <v>40</v>
      </c>
      <c r="E490" s="19" t="s">
        <v>547</v>
      </c>
      <c r="F490" s="10">
        <v>42036</v>
      </c>
      <c r="G490" s="10">
        <v>44228</v>
      </c>
      <c r="H490" s="11">
        <v>7</v>
      </c>
      <c r="I490" s="20" t="s">
        <v>39</v>
      </c>
      <c r="J490" s="11" t="s">
        <v>41</v>
      </c>
      <c r="K490" s="11" t="s">
        <v>4881</v>
      </c>
      <c r="L490" s="11">
        <v>2</v>
      </c>
    </row>
    <row r="491" spans="1:12">
      <c r="A491" s="11" t="s">
        <v>7488</v>
      </c>
      <c r="D491" s="11" t="s">
        <v>40</v>
      </c>
      <c r="E491" s="19" t="s">
        <v>548</v>
      </c>
      <c r="F491" s="10">
        <v>42036</v>
      </c>
      <c r="G491" s="10">
        <v>44228</v>
      </c>
      <c r="H491" s="11">
        <v>7</v>
      </c>
      <c r="I491" s="20" t="s">
        <v>39</v>
      </c>
      <c r="J491" s="11" t="s">
        <v>41</v>
      </c>
      <c r="K491" s="11" t="s">
        <v>4881</v>
      </c>
      <c r="L491" s="11">
        <v>2</v>
      </c>
    </row>
    <row r="492" spans="1:12">
      <c r="A492" s="11" t="s">
        <v>7489</v>
      </c>
      <c r="D492" s="11" t="s">
        <v>40</v>
      </c>
      <c r="E492" s="19" t="s">
        <v>549</v>
      </c>
      <c r="F492" s="10">
        <v>42036</v>
      </c>
      <c r="G492" s="10">
        <v>44228</v>
      </c>
      <c r="H492" s="11">
        <v>7</v>
      </c>
      <c r="I492" s="20" t="s">
        <v>39</v>
      </c>
      <c r="J492" s="11" t="s">
        <v>41</v>
      </c>
      <c r="K492" s="11" t="s">
        <v>4881</v>
      </c>
      <c r="L492" s="11">
        <v>2</v>
      </c>
    </row>
    <row r="493" spans="1:12">
      <c r="A493" s="11" t="s">
        <v>7490</v>
      </c>
      <c r="D493" s="11" t="s">
        <v>40</v>
      </c>
      <c r="E493" s="19" t="s">
        <v>550</v>
      </c>
      <c r="F493" s="10">
        <v>42036</v>
      </c>
      <c r="G493" s="10">
        <v>44228</v>
      </c>
      <c r="H493" s="11">
        <v>7</v>
      </c>
      <c r="I493" s="20" t="s">
        <v>39</v>
      </c>
      <c r="J493" s="11" t="s">
        <v>41</v>
      </c>
      <c r="K493" s="11" t="s">
        <v>4881</v>
      </c>
      <c r="L493" s="11">
        <v>2</v>
      </c>
    </row>
    <row r="494" spans="1:12">
      <c r="A494" s="11" t="s">
        <v>7491</v>
      </c>
      <c r="D494" s="11" t="s">
        <v>40</v>
      </c>
      <c r="E494" s="19" t="s">
        <v>551</v>
      </c>
      <c r="F494" s="10">
        <v>42036</v>
      </c>
      <c r="G494" s="10">
        <v>44228</v>
      </c>
      <c r="H494" s="11">
        <v>7</v>
      </c>
      <c r="I494" s="20" t="s">
        <v>39</v>
      </c>
      <c r="J494" s="11" t="s">
        <v>41</v>
      </c>
      <c r="K494" s="11" t="s">
        <v>4881</v>
      </c>
      <c r="L494" s="11">
        <v>2</v>
      </c>
    </row>
    <row r="495" spans="1:12">
      <c r="A495" s="11" t="s">
        <v>8407</v>
      </c>
      <c r="D495" s="11" t="s">
        <v>40</v>
      </c>
      <c r="E495" s="19" t="s">
        <v>552</v>
      </c>
      <c r="F495" s="10">
        <v>42036</v>
      </c>
      <c r="G495" s="10">
        <v>44228</v>
      </c>
      <c r="H495" s="11">
        <v>7</v>
      </c>
      <c r="I495" s="20" t="s">
        <v>39</v>
      </c>
      <c r="J495" s="11" t="s">
        <v>41</v>
      </c>
      <c r="K495" s="11" t="s">
        <v>4881</v>
      </c>
      <c r="L495" s="11">
        <v>2</v>
      </c>
    </row>
    <row r="496" spans="1:12">
      <c r="A496" s="11" t="s">
        <v>8408</v>
      </c>
      <c r="D496" s="11" t="s">
        <v>40</v>
      </c>
      <c r="E496" s="19" t="s">
        <v>553</v>
      </c>
      <c r="F496" s="10">
        <v>42036</v>
      </c>
      <c r="G496" s="10">
        <v>44228</v>
      </c>
      <c r="H496" s="11">
        <v>7</v>
      </c>
      <c r="I496" s="20" t="s">
        <v>39</v>
      </c>
      <c r="J496" s="11" t="s">
        <v>41</v>
      </c>
      <c r="K496" s="11" t="s">
        <v>4881</v>
      </c>
      <c r="L496" s="11">
        <v>2</v>
      </c>
    </row>
    <row r="497" spans="1:12">
      <c r="A497" s="11" t="s">
        <v>8409</v>
      </c>
      <c r="D497" s="11" t="s">
        <v>40</v>
      </c>
      <c r="E497" s="19" t="s">
        <v>554</v>
      </c>
      <c r="F497" s="10">
        <v>42036</v>
      </c>
      <c r="G497" s="10">
        <v>44228</v>
      </c>
      <c r="H497" s="11">
        <v>7</v>
      </c>
      <c r="I497" s="20" t="s">
        <v>39</v>
      </c>
      <c r="J497" s="11" t="s">
        <v>41</v>
      </c>
      <c r="K497" s="11" t="s">
        <v>4881</v>
      </c>
      <c r="L497" s="11">
        <v>2</v>
      </c>
    </row>
    <row r="498" spans="1:12">
      <c r="A498" s="11" t="s">
        <v>316</v>
      </c>
      <c r="D498" s="11" t="s">
        <v>40</v>
      </c>
      <c r="E498" s="19" t="s">
        <v>555</v>
      </c>
      <c r="F498" s="10">
        <v>42036</v>
      </c>
      <c r="G498" s="10">
        <v>44228</v>
      </c>
      <c r="H498" s="11">
        <v>7</v>
      </c>
      <c r="I498" s="20" t="s">
        <v>39</v>
      </c>
      <c r="J498" s="11" t="s">
        <v>41</v>
      </c>
      <c r="K498" s="11" t="s">
        <v>4881</v>
      </c>
      <c r="L498" s="11">
        <v>2</v>
      </c>
    </row>
    <row r="499" spans="1:12">
      <c r="A499" s="11" t="s">
        <v>317</v>
      </c>
      <c r="D499" s="11" t="s">
        <v>40</v>
      </c>
      <c r="E499" s="19" t="s">
        <v>556</v>
      </c>
      <c r="F499" s="10">
        <v>42036</v>
      </c>
      <c r="G499" s="10">
        <v>44228</v>
      </c>
      <c r="H499" s="11">
        <v>7</v>
      </c>
      <c r="I499" s="20" t="s">
        <v>39</v>
      </c>
      <c r="J499" s="11" t="s">
        <v>41</v>
      </c>
      <c r="K499" s="11" t="s">
        <v>4881</v>
      </c>
      <c r="L499" s="11">
        <v>2</v>
      </c>
    </row>
    <row r="500" spans="1:12">
      <c r="A500" s="11" t="s">
        <v>318</v>
      </c>
      <c r="D500" s="11" t="s">
        <v>40</v>
      </c>
      <c r="E500" s="19" t="s">
        <v>557</v>
      </c>
      <c r="F500" s="10">
        <v>42036</v>
      </c>
      <c r="G500" s="10">
        <v>44228</v>
      </c>
      <c r="H500" s="11">
        <v>7</v>
      </c>
      <c r="I500" s="20" t="s">
        <v>39</v>
      </c>
      <c r="J500" s="11" t="s">
        <v>41</v>
      </c>
      <c r="K500" s="11" t="s">
        <v>4881</v>
      </c>
      <c r="L500" s="11">
        <v>2</v>
      </c>
    </row>
    <row r="501" spans="1:12">
      <c r="A501" s="11" t="s">
        <v>5062</v>
      </c>
      <c r="D501" s="11" t="s">
        <v>40</v>
      </c>
      <c r="E501" s="19" t="s">
        <v>558</v>
      </c>
      <c r="F501" s="10">
        <v>42036</v>
      </c>
      <c r="G501" s="10">
        <v>44228</v>
      </c>
      <c r="H501" s="11">
        <v>7</v>
      </c>
      <c r="I501" s="20" t="s">
        <v>39</v>
      </c>
      <c r="J501" s="11" t="s">
        <v>41</v>
      </c>
      <c r="K501" s="11" t="s">
        <v>4881</v>
      </c>
      <c r="L501" s="11">
        <v>2</v>
      </c>
    </row>
    <row r="502" spans="1:12">
      <c r="A502" s="11" t="s">
        <v>5063</v>
      </c>
      <c r="D502" s="11" t="s">
        <v>40</v>
      </c>
      <c r="E502" s="19" t="s">
        <v>559</v>
      </c>
      <c r="F502" s="10">
        <v>42036</v>
      </c>
      <c r="G502" s="10">
        <v>44228</v>
      </c>
      <c r="H502" s="11">
        <v>7</v>
      </c>
      <c r="I502" s="20" t="s">
        <v>39</v>
      </c>
      <c r="J502" s="11" t="s">
        <v>41</v>
      </c>
      <c r="K502" s="11" t="s">
        <v>4881</v>
      </c>
      <c r="L502" s="11">
        <v>2</v>
      </c>
    </row>
    <row r="503" spans="1:12">
      <c r="A503" s="11" t="s">
        <v>5064</v>
      </c>
      <c r="D503" s="11" t="s">
        <v>40</v>
      </c>
      <c r="E503" s="19" t="s">
        <v>560</v>
      </c>
      <c r="F503" s="10">
        <v>42036</v>
      </c>
      <c r="G503" s="10">
        <v>44228</v>
      </c>
      <c r="H503" s="11">
        <v>7</v>
      </c>
      <c r="I503" s="20" t="s">
        <v>39</v>
      </c>
      <c r="J503" s="11" t="s">
        <v>41</v>
      </c>
      <c r="K503" s="11" t="s">
        <v>4881</v>
      </c>
      <c r="L503" s="11">
        <v>2</v>
      </c>
    </row>
    <row r="504" spans="1:12">
      <c r="A504" s="11" t="s">
        <v>5065</v>
      </c>
      <c r="D504" s="11" t="s">
        <v>40</v>
      </c>
      <c r="E504" s="19" t="s">
        <v>561</v>
      </c>
      <c r="F504" s="10">
        <v>42036</v>
      </c>
      <c r="G504" s="10">
        <v>44228</v>
      </c>
      <c r="H504" s="11">
        <v>7</v>
      </c>
      <c r="I504" s="20" t="s">
        <v>39</v>
      </c>
      <c r="J504" s="11" t="s">
        <v>41</v>
      </c>
      <c r="K504" s="11" t="s">
        <v>4881</v>
      </c>
      <c r="L504" s="11">
        <v>2</v>
      </c>
    </row>
    <row r="505" spans="1:12">
      <c r="A505" s="11" t="s">
        <v>5066</v>
      </c>
      <c r="D505" s="11" t="s">
        <v>40</v>
      </c>
      <c r="E505" s="19" t="s">
        <v>562</v>
      </c>
      <c r="F505" s="10">
        <v>42036</v>
      </c>
      <c r="G505" s="10">
        <v>44228</v>
      </c>
      <c r="H505" s="11">
        <v>7</v>
      </c>
      <c r="I505" s="20" t="s">
        <v>39</v>
      </c>
      <c r="J505" s="11" t="s">
        <v>41</v>
      </c>
      <c r="K505" s="11" t="s">
        <v>4881</v>
      </c>
      <c r="L505" s="11">
        <v>2</v>
      </c>
    </row>
    <row r="506" spans="1:12">
      <c r="A506" s="11" t="s">
        <v>5067</v>
      </c>
      <c r="D506" s="11" t="s">
        <v>40</v>
      </c>
      <c r="E506" s="19" t="s">
        <v>563</v>
      </c>
      <c r="F506" s="10">
        <v>42036</v>
      </c>
      <c r="G506" s="10">
        <v>44228</v>
      </c>
      <c r="H506" s="11">
        <v>7</v>
      </c>
      <c r="I506" s="20" t="s">
        <v>39</v>
      </c>
      <c r="J506" s="11" t="s">
        <v>41</v>
      </c>
      <c r="K506" s="11" t="s">
        <v>4881</v>
      </c>
      <c r="L506" s="11">
        <v>2</v>
      </c>
    </row>
    <row r="507" spans="1:12">
      <c r="A507" s="11" t="s">
        <v>5980</v>
      </c>
      <c r="D507" s="11" t="s">
        <v>40</v>
      </c>
      <c r="E507" s="19" t="s">
        <v>564</v>
      </c>
      <c r="F507" s="10">
        <v>42036</v>
      </c>
      <c r="G507" s="10">
        <v>44228</v>
      </c>
      <c r="H507" s="11">
        <v>7</v>
      </c>
      <c r="I507" s="20" t="s">
        <v>39</v>
      </c>
      <c r="J507" s="11" t="s">
        <v>41</v>
      </c>
      <c r="K507" s="11" t="s">
        <v>4881</v>
      </c>
      <c r="L507" s="11">
        <v>2</v>
      </c>
    </row>
    <row r="508" spans="1:12">
      <c r="A508" s="11" t="s">
        <v>5981</v>
      </c>
      <c r="D508" s="11" t="s">
        <v>40</v>
      </c>
      <c r="E508" s="19" t="s">
        <v>565</v>
      </c>
      <c r="F508" s="10">
        <v>42036</v>
      </c>
      <c r="G508" s="10">
        <v>44228</v>
      </c>
      <c r="H508" s="11">
        <v>7</v>
      </c>
      <c r="I508" s="20" t="s">
        <v>39</v>
      </c>
      <c r="J508" s="11" t="s">
        <v>41</v>
      </c>
      <c r="K508" s="11" t="s">
        <v>4881</v>
      </c>
      <c r="L508" s="11">
        <v>2</v>
      </c>
    </row>
    <row r="509" spans="1:12">
      <c r="A509" s="11" t="s">
        <v>5982</v>
      </c>
      <c r="D509" s="11" t="s">
        <v>40</v>
      </c>
      <c r="E509" s="19" t="s">
        <v>566</v>
      </c>
      <c r="F509" s="10">
        <v>42036</v>
      </c>
      <c r="G509" s="10">
        <v>44228</v>
      </c>
      <c r="H509" s="11">
        <v>7</v>
      </c>
      <c r="I509" s="20" t="s">
        <v>39</v>
      </c>
      <c r="J509" s="11" t="s">
        <v>41</v>
      </c>
      <c r="K509" s="11" t="s">
        <v>4881</v>
      </c>
      <c r="L509" s="11">
        <v>2</v>
      </c>
    </row>
    <row r="510" spans="1:12">
      <c r="A510" s="11" t="s">
        <v>6466</v>
      </c>
      <c r="D510" s="11" t="s">
        <v>40</v>
      </c>
      <c r="E510" s="19" t="s">
        <v>567</v>
      </c>
      <c r="F510" s="10">
        <v>42036</v>
      </c>
      <c r="G510" s="10">
        <v>44228</v>
      </c>
      <c r="H510" s="11">
        <v>7</v>
      </c>
      <c r="I510" s="20" t="s">
        <v>39</v>
      </c>
      <c r="J510" s="11" t="s">
        <v>41</v>
      </c>
      <c r="K510" s="11" t="s">
        <v>4881</v>
      </c>
      <c r="L510" s="11">
        <v>2</v>
      </c>
    </row>
    <row r="511" spans="1:12">
      <c r="A511" s="11" t="s">
        <v>6467</v>
      </c>
      <c r="D511" s="11" t="s">
        <v>40</v>
      </c>
      <c r="E511" s="19" t="s">
        <v>568</v>
      </c>
      <c r="F511" s="10">
        <v>42036</v>
      </c>
      <c r="G511" s="10">
        <v>44228</v>
      </c>
      <c r="H511" s="11">
        <v>7</v>
      </c>
      <c r="I511" s="20" t="s">
        <v>39</v>
      </c>
      <c r="J511" s="11" t="s">
        <v>41</v>
      </c>
      <c r="K511" s="11" t="s">
        <v>4881</v>
      </c>
      <c r="L511" s="11">
        <v>2</v>
      </c>
    </row>
    <row r="512" spans="1:12">
      <c r="A512" s="11" t="s">
        <v>6468</v>
      </c>
      <c r="D512" s="11" t="s">
        <v>40</v>
      </c>
      <c r="E512" s="19" t="s">
        <v>596</v>
      </c>
      <c r="F512" s="10">
        <v>42036</v>
      </c>
      <c r="G512" s="10">
        <v>44228</v>
      </c>
      <c r="H512" s="11">
        <v>7</v>
      </c>
      <c r="I512" s="20" t="s">
        <v>39</v>
      </c>
      <c r="J512" s="11" t="s">
        <v>41</v>
      </c>
      <c r="K512" s="11" t="s">
        <v>4881</v>
      </c>
      <c r="L512" s="11">
        <v>2</v>
      </c>
    </row>
    <row r="513" spans="1:12">
      <c r="A513" s="11" t="s">
        <v>6952</v>
      </c>
      <c r="D513" s="11" t="s">
        <v>40</v>
      </c>
      <c r="E513" s="19" t="s">
        <v>597</v>
      </c>
      <c r="F513" s="10">
        <v>42036</v>
      </c>
      <c r="G513" s="10">
        <v>44228</v>
      </c>
      <c r="H513" s="11">
        <v>7</v>
      </c>
      <c r="I513" s="20" t="s">
        <v>39</v>
      </c>
      <c r="J513" s="11" t="s">
        <v>41</v>
      </c>
      <c r="K513" s="11" t="s">
        <v>4881</v>
      </c>
      <c r="L513" s="11">
        <v>2</v>
      </c>
    </row>
    <row r="514" spans="1:12">
      <c r="A514" s="11" t="s">
        <v>6953</v>
      </c>
      <c r="D514" s="11" t="s">
        <v>40</v>
      </c>
      <c r="E514" s="19" t="s">
        <v>598</v>
      </c>
      <c r="F514" s="10">
        <v>42036</v>
      </c>
      <c r="G514" s="10">
        <v>44228</v>
      </c>
      <c r="H514" s="11">
        <v>7</v>
      </c>
      <c r="I514" s="20" t="s">
        <v>39</v>
      </c>
      <c r="J514" s="11" t="s">
        <v>41</v>
      </c>
      <c r="K514" s="11" t="s">
        <v>4881</v>
      </c>
      <c r="L514" s="11">
        <v>2</v>
      </c>
    </row>
    <row r="515" spans="1:12">
      <c r="A515" s="11" t="s">
        <v>6954</v>
      </c>
      <c r="D515" s="11" t="s">
        <v>40</v>
      </c>
      <c r="E515" s="19" t="s">
        <v>599</v>
      </c>
      <c r="F515" s="10">
        <v>42036</v>
      </c>
      <c r="G515" s="10">
        <v>44228</v>
      </c>
      <c r="H515" s="11">
        <v>7</v>
      </c>
      <c r="I515" s="20" t="s">
        <v>39</v>
      </c>
      <c r="J515" s="11" t="s">
        <v>41</v>
      </c>
      <c r="K515" s="11" t="s">
        <v>4881</v>
      </c>
      <c r="L515" s="11">
        <v>2</v>
      </c>
    </row>
    <row r="516" spans="1:12">
      <c r="A516" s="11" t="s">
        <v>7492</v>
      </c>
      <c r="D516" s="11" t="s">
        <v>40</v>
      </c>
      <c r="E516" s="19" t="s">
        <v>600</v>
      </c>
      <c r="F516" s="10">
        <v>42036</v>
      </c>
      <c r="G516" s="10">
        <v>44228</v>
      </c>
      <c r="H516" s="11">
        <v>7</v>
      </c>
      <c r="I516" s="20" t="s">
        <v>39</v>
      </c>
      <c r="J516" s="11" t="s">
        <v>41</v>
      </c>
      <c r="K516" s="11" t="s">
        <v>4881</v>
      </c>
      <c r="L516" s="11">
        <v>2</v>
      </c>
    </row>
    <row r="517" spans="1:12">
      <c r="A517" s="11" t="s">
        <v>7493</v>
      </c>
      <c r="D517" s="11" t="s">
        <v>40</v>
      </c>
      <c r="E517" s="19" t="s">
        <v>601</v>
      </c>
      <c r="F517" s="10">
        <v>42036</v>
      </c>
      <c r="G517" s="10">
        <v>44228</v>
      </c>
      <c r="H517" s="11">
        <v>7</v>
      </c>
      <c r="I517" s="20" t="s">
        <v>39</v>
      </c>
      <c r="J517" s="11" t="s">
        <v>41</v>
      </c>
      <c r="K517" s="11" t="s">
        <v>4881</v>
      </c>
      <c r="L517" s="11">
        <v>2</v>
      </c>
    </row>
    <row r="518" spans="1:12">
      <c r="A518" s="11" t="s">
        <v>7494</v>
      </c>
      <c r="D518" s="11" t="s">
        <v>40</v>
      </c>
      <c r="E518" s="19" t="s">
        <v>602</v>
      </c>
      <c r="F518" s="10">
        <v>42036</v>
      </c>
      <c r="G518" s="10">
        <v>44228</v>
      </c>
      <c r="H518" s="11">
        <v>7</v>
      </c>
      <c r="I518" s="20" t="s">
        <v>39</v>
      </c>
      <c r="J518" s="11" t="s">
        <v>41</v>
      </c>
      <c r="K518" s="11" t="s">
        <v>4881</v>
      </c>
      <c r="L518" s="11">
        <v>2</v>
      </c>
    </row>
    <row r="519" spans="1:12">
      <c r="A519" s="11" t="s">
        <v>7495</v>
      </c>
      <c r="D519" s="11" t="s">
        <v>40</v>
      </c>
      <c r="E519" s="19" t="s">
        <v>603</v>
      </c>
      <c r="F519" s="10">
        <v>42036</v>
      </c>
      <c r="G519" s="10">
        <v>44228</v>
      </c>
      <c r="H519" s="11">
        <v>7</v>
      </c>
      <c r="I519" s="20" t="s">
        <v>39</v>
      </c>
      <c r="J519" s="11" t="s">
        <v>41</v>
      </c>
      <c r="K519" s="11" t="s">
        <v>4881</v>
      </c>
      <c r="L519" s="11">
        <v>2</v>
      </c>
    </row>
    <row r="520" spans="1:12">
      <c r="A520" s="11" t="s">
        <v>7496</v>
      </c>
      <c r="D520" s="11" t="s">
        <v>40</v>
      </c>
      <c r="E520" s="19" t="s">
        <v>604</v>
      </c>
      <c r="F520" s="10">
        <v>42036</v>
      </c>
      <c r="G520" s="10">
        <v>44228</v>
      </c>
      <c r="H520" s="11">
        <v>7</v>
      </c>
      <c r="I520" s="20" t="s">
        <v>39</v>
      </c>
      <c r="J520" s="11" t="s">
        <v>41</v>
      </c>
      <c r="K520" s="11" t="s">
        <v>4881</v>
      </c>
      <c r="L520" s="11">
        <v>2</v>
      </c>
    </row>
    <row r="521" spans="1:12">
      <c r="A521" s="11" t="s">
        <v>7497</v>
      </c>
      <c r="D521" s="11" t="s">
        <v>40</v>
      </c>
      <c r="E521" s="19" t="s">
        <v>605</v>
      </c>
      <c r="F521" s="10">
        <v>42036</v>
      </c>
      <c r="G521" s="10">
        <v>44228</v>
      </c>
      <c r="H521" s="11">
        <v>7</v>
      </c>
      <c r="I521" s="20" t="s">
        <v>39</v>
      </c>
      <c r="J521" s="11" t="s">
        <v>41</v>
      </c>
      <c r="K521" s="11" t="s">
        <v>4881</v>
      </c>
      <c r="L521" s="11">
        <v>2</v>
      </c>
    </row>
    <row r="522" spans="1:12">
      <c r="A522" s="11" t="s">
        <v>8410</v>
      </c>
      <c r="D522" s="11" t="s">
        <v>40</v>
      </c>
      <c r="E522" s="19" t="s">
        <v>606</v>
      </c>
      <c r="F522" s="10">
        <v>42036</v>
      </c>
      <c r="G522" s="10">
        <v>44228</v>
      </c>
      <c r="H522" s="11">
        <v>7</v>
      </c>
      <c r="I522" s="20" t="s">
        <v>39</v>
      </c>
      <c r="J522" s="11" t="s">
        <v>41</v>
      </c>
      <c r="K522" s="11" t="s">
        <v>4881</v>
      </c>
      <c r="L522" s="11">
        <v>2</v>
      </c>
    </row>
    <row r="523" spans="1:12">
      <c r="A523" s="11" t="s">
        <v>8411</v>
      </c>
      <c r="D523" s="11" t="s">
        <v>40</v>
      </c>
      <c r="E523" s="19" t="s">
        <v>607</v>
      </c>
      <c r="F523" s="10">
        <v>42036</v>
      </c>
      <c r="G523" s="10">
        <v>44228</v>
      </c>
      <c r="H523" s="11">
        <v>7</v>
      </c>
      <c r="I523" s="20" t="s">
        <v>39</v>
      </c>
      <c r="J523" s="11" t="s">
        <v>41</v>
      </c>
      <c r="K523" s="11" t="s">
        <v>4881</v>
      </c>
      <c r="L523" s="11">
        <v>2</v>
      </c>
    </row>
    <row r="524" spans="1:12">
      <c r="A524" s="11" t="s">
        <v>8412</v>
      </c>
      <c r="D524" s="11" t="s">
        <v>40</v>
      </c>
      <c r="E524" s="19" t="s">
        <v>608</v>
      </c>
      <c r="F524" s="10">
        <v>42036</v>
      </c>
      <c r="G524" s="10">
        <v>44228</v>
      </c>
      <c r="H524" s="11">
        <v>7</v>
      </c>
      <c r="I524" s="20" t="s">
        <v>39</v>
      </c>
      <c r="J524" s="11" t="s">
        <v>41</v>
      </c>
      <c r="K524" s="11" t="s">
        <v>4881</v>
      </c>
      <c r="L524" s="11">
        <v>2</v>
      </c>
    </row>
    <row r="525" spans="1:12">
      <c r="A525" s="11" t="s">
        <v>569</v>
      </c>
      <c r="D525" s="11" t="s">
        <v>40</v>
      </c>
      <c r="E525" s="19" t="s">
        <v>609</v>
      </c>
      <c r="F525" s="10">
        <v>42036</v>
      </c>
      <c r="G525" s="10">
        <v>44228</v>
      </c>
      <c r="H525" s="11">
        <v>7</v>
      </c>
      <c r="I525" s="20" t="s">
        <v>39</v>
      </c>
      <c r="J525" s="11" t="s">
        <v>41</v>
      </c>
      <c r="K525" s="11" t="s">
        <v>4881</v>
      </c>
      <c r="L525" s="11">
        <v>2</v>
      </c>
    </row>
    <row r="526" spans="1:12">
      <c r="A526" s="11" t="s">
        <v>570</v>
      </c>
      <c r="D526" s="11" t="s">
        <v>40</v>
      </c>
      <c r="E526" s="19" t="s">
        <v>610</v>
      </c>
      <c r="F526" s="10">
        <v>42036</v>
      </c>
      <c r="G526" s="10">
        <v>44228</v>
      </c>
      <c r="H526" s="11">
        <v>7</v>
      </c>
      <c r="I526" s="20" t="s">
        <v>39</v>
      </c>
      <c r="J526" s="11" t="s">
        <v>41</v>
      </c>
      <c r="K526" s="11" t="s">
        <v>4881</v>
      </c>
      <c r="L526" s="11">
        <v>2</v>
      </c>
    </row>
    <row r="527" spans="1:12">
      <c r="A527" s="11" t="s">
        <v>571</v>
      </c>
      <c r="D527" s="11" t="s">
        <v>40</v>
      </c>
      <c r="E527" s="19" t="s">
        <v>611</v>
      </c>
      <c r="F527" s="10">
        <v>42036</v>
      </c>
      <c r="G527" s="10">
        <v>44228</v>
      </c>
      <c r="H527" s="11">
        <v>7</v>
      </c>
      <c r="I527" s="20" t="s">
        <v>39</v>
      </c>
      <c r="J527" s="11" t="s">
        <v>41</v>
      </c>
      <c r="K527" s="11" t="s">
        <v>4881</v>
      </c>
      <c r="L527" s="11">
        <v>2</v>
      </c>
    </row>
    <row r="528" spans="1:12">
      <c r="A528" s="11" t="s">
        <v>5068</v>
      </c>
      <c r="D528" s="11" t="s">
        <v>40</v>
      </c>
      <c r="E528" s="19" t="s">
        <v>612</v>
      </c>
      <c r="F528" s="10">
        <v>42036</v>
      </c>
      <c r="G528" s="10">
        <v>44228</v>
      </c>
      <c r="H528" s="11">
        <v>7</v>
      </c>
      <c r="I528" s="20" t="s">
        <v>39</v>
      </c>
      <c r="J528" s="11" t="s">
        <v>41</v>
      </c>
      <c r="K528" s="11" t="s">
        <v>4881</v>
      </c>
      <c r="L528" s="11">
        <v>2</v>
      </c>
    </row>
    <row r="529" spans="1:12">
      <c r="A529" s="11" t="s">
        <v>5069</v>
      </c>
      <c r="D529" s="11" t="s">
        <v>40</v>
      </c>
      <c r="E529" s="19" t="s">
        <v>613</v>
      </c>
      <c r="F529" s="10">
        <v>42036</v>
      </c>
      <c r="G529" s="10">
        <v>44228</v>
      </c>
      <c r="H529" s="11">
        <v>7</v>
      </c>
      <c r="I529" s="20" t="s">
        <v>39</v>
      </c>
      <c r="J529" s="11" t="s">
        <v>41</v>
      </c>
      <c r="K529" s="11" t="s">
        <v>4881</v>
      </c>
      <c r="L529" s="11">
        <v>2</v>
      </c>
    </row>
    <row r="530" spans="1:12">
      <c r="A530" s="11" t="s">
        <v>5070</v>
      </c>
      <c r="D530" s="11" t="s">
        <v>40</v>
      </c>
      <c r="E530" s="19" t="s">
        <v>614</v>
      </c>
      <c r="F530" s="10">
        <v>42036</v>
      </c>
      <c r="G530" s="10">
        <v>44228</v>
      </c>
      <c r="H530" s="11">
        <v>7</v>
      </c>
      <c r="I530" s="20" t="s">
        <v>39</v>
      </c>
      <c r="J530" s="11" t="s">
        <v>41</v>
      </c>
      <c r="K530" s="11" t="s">
        <v>4881</v>
      </c>
      <c r="L530" s="11">
        <v>2</v>
      </c>
    </row>
    <row r="531" spans="1:12">
      <c r="A531" s="11" t="s">
        <v>5071</v>
      </c>
      <c r="D531" s="11" t="s">
        <v>40</v>
      </c>
      <c r="E531" s="19" t="s">
        <v>615</v>
      </c>
      <c r="F531" s="10">
        <v>42036</v>
      </c>
      <c r="G531" s="10">
        <v>44228</v>
      </c>
      <c r="H531" s="11">
        <v>7</v>
      </c>
      <c r="I531" s="20" t="s">
        <v>39</v>
      </c>
      <c r="J531" s="11" t="s">
        <v>41</v>
      </c>
      <c r="K531" s="11" t="s">
        <v>4881</v>
      </c>
      <c r="L531" s="11">
        <v>2</v>
      </c>
    </row>
    <row r="532" spans="1:12">
      <c r="A532" s="11" t="s">
        <v>5072</v>
      </c>
      <c r="D532" s="11" t="s">
        <v>40</v>
      </c>
      <c r="E532" s="19" t="s">
        <v>616</v>
      </c>
      <c r="F532" s="10">
        <v>42036</v>
      </c>
      <c r="G532" s="10">
        <v>44228</v>
      </c>
      <c r="H532" s="11">
        <v>7</v>
      </c>
      <c r="I532" s="20" t="s">
        <v>39</v>
      </c>
      <c r="J532" s="11" t="s">
        <v>41</v>
      </c>
      <c r="K532" s="11" t="s">
        <v>4881</v>
      </c>
      <c r="L532" s="11">
        <v>2</v>
      </c>
    </row>
    <row r="533" spans="1:12">
      <c r="A533" s="11" t="s">
        <v>5073</v>
      </c>
      <c r="D533" s="11" t="s">
        <v>40</v>
      </c>
      <c r="E533" s="19" t="s">
        <v>617</v>
      </c>
      <c r="F533" s="10">
        <v>42036</v>
      </c>
      <c r="G533" s="10">
        <v>44228</v>
      </c>
      <c r="H533" s="11">
        <v>7</v>
      </c>
      <c r="I533" s="20" t="s">
        <v>39</v>
      </c>
      <c r="J533" s="11" t="s">
        <v>41</v>
      </c>
      <c r="K533" s="11" t="s">
        <v>4881</v>
      </c>
      <c r="L533" s="11">
        <v>2</v>
      </c>
    </row>
    <row r="534" spans="1:12">
      <c r="A534" s="11" t="s">
        <v>5983</v>
      </c>
      <c r="D534" s="11" t="s">
        <v>40</v>
      </c>
      <c r="E534" s="19" t="s">
        <v>618</v>
      </c>
      <c r="F534" s="10">
        <v>42036</v>
      </c>
      <c r="G534" s="10">
        <v>44228</v>
      </c>
      <c r="H534" s="11">
        <v>7</v>
      </c>
      <c r="I534" s="20" t="s">
        <v>39</v>
      </c>
      <c r="J534" s="11" t="s">
        <v>41</v>
      </c>
      <c r="K534" s="11" t="s">
        <v>4881</v>
      </c>
      <c r="L534" s="11">
        <v>2</v>
      </c>
    </row>
    <row r="535" spans="1:12">
      <c r="A535" s="11" t="s">
        <v>5984</v>
      </c>
      <c r="D535" s="11" t="s">
        <v>40</v>
      </c>
      <c r="E535" s="19" t="s">
        <v>619</v>
      </c>
      <c r="F535" s="10">
        <v>42036</v>
      </c>
      <c r="G535" s="10">
        <v>44228</v>
      </c>
      <c r="H535" s="11">
        <v>7</v>
      </c>
      <c r="I535" s="20" t="s">
        <v>39</v>
      </c>
      <c r="J535" s="11" t="s">
        <v>41</v>
      </c>
      <c r="K535" s="11" t="s">
        <v>4881</v>
      </c>
      <c r="L535" s="11">
        <v>2</v>
      </c>
    </row>
    <row r="536" spans="1:12">
      <c r="A536" s="11" t="s">
        <v>5985</v>
      </c>
      <c r="D536" s="11" t="s">
        <v>40</v>
      </c>
      <c r="E536" s="19" t="s">
        <v>620</v>
      </c>
      <c r="F536" s="10">
        <v>42036</v>
      </c>
      <c r="G536" s="10">
        <v>44228</v>
      </c>
      <c r="H536" s="11">
        <v>7</v>
      </c>
      <c r="I536" s="20" t="s">
        <v>39</v>
      </c>
      <c r="J536" s="11" t="s">
        <v>41</v>
      </c>
      <c r="K536" s="11" t="s">
        <v>4881</v>
      </c>
      <c r="L536" s="11">
        <v>2</v>
      </c>
    </row>
    <row r="537" spans="1:12">
      <c r="A537" s="11" t="s">
        <v>6469</v>
      </c>
      <c r="D537" s="11" t="s">
        <v>40</v>
      </c>
      <c r="E537" s="19" t="s">
        <v>621</v>
      </c>
      <c r="F537" s="10">
        <v>42036</v>
      </c>
      <c r="G537" s="10">
        <v>44228</v>
      </c>
      <c r="H537" s="11">
        <v>7</v>
      </c>
      <c r="I537" s="20" t="s">
        <v>39</v>
      </c>
      <c r="J537" s="11" t="s">
        <v>41</v>
      </c>
      <c r="K537" s="11" t="s">
        <v>4881</v>
      </c>
      <c r="L537" s="11">
        <v>2</v>
      </c>
    </row>
    <row r="538" spans="1:12">
      <c r="A538" s="11" t="s">
        <v>6470</v>
      </c>
      <c r="D538" s="11" t="s">
        <v>40</v>
      </c>
      <c r="E538" s="19" t="s">
        <v>622</v>
      </c>
      <c r="F538" s="10">
        <v>42036</v>
      </c>
      <c r="G538" s="10">
        <v>44228</v>
      </c>
      <c r="H538" s="11">
        <v>7</v>
      </c>
      <c r="I538" s="20" t="s">
        <v>39</v>
      </c>
      <c r="J538" s="11" t="s">
        <v>41</v>
      </c>
      <c r="K538" s="11" t="s">
        <v>4881</v>
      </c>
      <c r="L538" s="11">
        <v>2</v>
      </c>
    </row>
    <row r="539" spans="1:12">
      <c r="A539" s="11" t="s">
        <v>6471</v>
      </c>
      <c r="D539" s="11" t="s">
        <v>40</v>
      </c>
      <c r="E539" s="19" t="s">
        <v>623</v>
      </c>
      <c r="F539" s="10">
        <v>42036</v>
      </c>
      <c r="G539" s="10">
        <v>44228</v>
      </c>
      <c r="H539" s="11">
        <v>7</v>
      </c>
      <c r="I539" s="20" t="s">
        <v>39</v>
      </c>
      <c r="J539" s="11" t="s">
        <v>41</v>
      </c>
      <c r="K539" s="11" t="s">
        <v>4881</v>
      </c>
      <c r="L539" s="11">
        <v>2</v>
      </c>
    </row>
    <row r="540" spans="1:12">
      <c r="A540" s="11" t="s">
        <v>6955</v>
      </c>
      <c r="D540" s="11" t="s">
        <v>40</v>
      </c>
      <c r="E540" s="19" t="s">
        <v>624</v>
      </c>
      <c r="F540" s="10">
        <v>42036</v>
      </c>
      <c r="G540" s="10">
        <v>44228</v>
      </c>
      <c r="H540" s="11">
        <v>7</v>
      </c>
      <c r="I540" s="20" t="s">
        <v>39</v>
      </c>
      <c r="J540" s="11" t="s">
        <v>41</v>
      </c>
      <c r="K540" s="11" t="s">
        <v>4881</v>
      </c>
      <c r="L540" s="11">
        <v>2</v>
      </c>
    </row>
    <row r="541" spans="1:12">
      <c r="A541" s="11" t="s">
        <v>6956</v>
      </c>
      <c r="D541" s="11" t="s">
        <v>40</v>
      </c>
      <c r="E541" s="19" t="s">
        <v>625</v>
      </c>
      <c r="F541" s="10">
        <v>42036</v>
      </c>
      <c r="G541" s="10">
        <v>44228</v>
      </c>
      <c r="H541" s="11">
        <v>7</v>
      </c>
      <c r="I541" s="20" t="s">
        <v>39</v>
      </c>
      <c r="J541" s="11" t="s">
        <v>41</v>
      </c>
      <c r="K541" s="11" t="s">
        <v>4881</v>
      </c>
      <c r="L541" s="11">
        <v>2</v>
      </c>
    </row>
    <row r="542" spans="1:12">
      <c r="A542" s="11" t="s">
        <v>6957</v>
      </c>
      <c r="D542" s="11" t="s">
        <v>40</v>
      </c>
      <c r="E542" s="19" t="s">
        <v>626</v>
      </c>
      <c r="F542" s="10">
        <v>42036</v>
      </c>
      <c r="G542" s="10">
        <v>44228</v>
      </c>
      <c r="H542" s="11">
        <v>7</v>
      </c>
      <c r="I542" s="20" t="s">
        <v>39</v>
      </c>
      <c r="J542" s="11" t="s">
        <v>41</v>
      </c>
      <c r="K542" s="11" t="s">
        <v>4881</v>
      </c>
      <c r="L542" s="11">
        <v>2</v>
      </c>
    </row>
    <row r="543" spans="1:12">
      <c r="A543" s="11" t="s">
        <v>7498</v>
      </c>
      <c r="D543" s="11" t="s">
        <v>40</v>
      </c>
      <c r="E543" s="19" t="s">
        <v>627</v>
      </c>
      <c r="F543" s="10">
        <v>42036</v>
      </c>
      <c r="G543" s="10">
        <v>44228</v>
      </c>
      <c r="H543" s="11">
        <v>7</v>
      </c>
      <c r="I543" s="20" t="s">
        <v>39</v>
      </c>
      <c r="J543" s="11" t="s">
        <v>41</v>
      </c>
      <c r="K543" s="11" t="s">
        <v>4881</v>
      </c>
      <c r="L543" s="11">
        <v>2</v>
      </c>
    </row>
    <row r="544" spans="1:12">
      <c r="A544" s="11" t="s">
        <v>7499</v>
      </c>
      <c r="D544" s="11" t="s">
        <v>40</v>
      </c>
      <c r="E544" s="19" t="s">
        <v>628</v>
      </c>
      <c r="F544" s="10">
        <v>42036</v>
      </c>
      <c r="G544" s="10">
        <v>44228</v>
      </c>
      <c r="H544" s="11">
        <v>7</v>
      </c>
      <c r="I544" s="20" t="s">
        <v>39</v>
      </c>
      <c r="J544" s="11" t="s">
        <v>41</v>
      </c>
      <c r="K544" s="11" t="s">
        <v>4881</v>
      </c>
      <c r="L544" s="11">
        <v>2</v>
      </c>
    </row>
    <row r="545" spans="1:12">
      <c r="A545" s="11" t="s">
        <v>7500</v>
      </c>
      <c r="D545" s="11" t="s">
        <v>40</v>
      </c>
      <c r="E545" s="19" t="s">
        <v>629</v>
      </c>
      <c r="F545" s="10">
        <v>42036</v>
      </c>
      <c r="G545" s="10">
        <v>44228</v>
      </c>
      <c r="H545" s="11">
        <v>7</v>
      </c>
      <c r="I545" s="20" t="s">
        <v>39</v>
      </c>
      <c r="J545" s="11" t="s">
        <v>41</v>
      </c>
      <c r="K545" s="11" t="s">
        <v>4881</v>
      </c>
      <c r="L545" s="11">
        <v>2</v>
      </c>
    </row>
    <row r="546" spans="1:12">
      <c r="A546" s="11" t="s">
        <v>7501</v>
      </c>
      <c r="D546" s="11" t="s">
        <v>40</v>
      </c>
      <c r="E546" s="19" t="s">
        <v>630</v>
      </c>
      <c r="F546" s="10">
        <v>42036</v>
      </c>
      <c r="G546" s="10">
        <v>44228</v>
      </c>
      <c r="H546" s="11">
        <v>7</v>
      </c>
      <c r="I546" s="20" t="s">
        <v>39</v>
      </c>
      <c r="J546" s="11" t="s">
        <v>41</v>
      </c>
      <c r="K546" s="11" t="s">
        <v>4881</v>
      </c>
      <c r="L546" s="11">
        <v>2</v>
      </c>
    </row>
    <row r="547" spans="1:12">
      <c r="A547" s="11" t="s">
        <v>7502</v>
      </c>
      <c r="D547" s="11" t="s">
        <v>40</v>
      </c>
      <c r="E547" s="19" t="s">
        <v>631</v>
      </c>
      <c r="F547" s="10">
        <v>42036</v>
      </c>
      <c r="G547" s="10">
        <v>44228</v>
      </c>
      <c r="H547" s="11">
        <v>7</v>
      </c>
      <c r="I547" s="20" t="s">
        <v>39</v>
      </c>
      <c r="J547" s="11" t="s">
        <v>41</v>
      </c>
      <c r="K547" s="11" t="s">
        <v>4881</v>
      </c>
      <c r="L547" s="11">
        <v>2</v>
      </c>
    </row>
    <row r="548" spans="1:12">
      <c r="A548" s="11" t="s">
        <v>7503</v>
      </c>
      <c r="D548" s="11" t="s">
        <v>40</v>
      </c>
      <c r="E548" s="19" t="s">
        <v>632</v>
      </c>
      <c r="F548" s="10">
        <v>42036</v>
      </c>
      <c r="G548" s="10">
        <v>44228</v>
      </c>
      <c r="H548" s="11">
        <v>7</v>
      </c>
      <c r="I548" s="20" t="s">
        <v>39</v>
      </c>
      <c r="J548" s="11" t="s">
        <v>41</v>
      </c>
      <c r="K548" s="11" t="s">
        <v>4881</v>
      </c>
      <c r="L548" s="11">
        <v>2</v>
      </c>
    </row>
    <row r="549" spans="1:12">
      <c r="A549" s="11" t="s">
        <v>8413</v>
      </c>
      <c r="D549" s="11" t="s">
        <v>40</v>
      </c>
      <c r="E549" s="19" t="s">
        <v>633</v>
      </c>
      <c r="F549" s="10">
        <v>42036</v>
      </c>
      <c r="G549" s="10">
        <v>44228</v>
      </c>
      <c r="H549" s="11">
        <v>7</v>
      </c>
      <c r="I549" s="20" t="s">
        <v>39</v>
      </c>
      <c r="J549" s="11" t="s">
        <v>41</v>
      </c>
      <c r="K549" s="11" t="s">
        <v>4881</v>
      </c>
      <c r="L549" s="11">
        <v>2</v>
      </c>
    </row>
    <row r="550" spans="1:12">
      <c r="A550" s="11" t="s">
        <v>8414</v>
      </c>
      <c r="D550" s="11" t="s">
        <v>40</v>
      </c>
      <c r="E550" s="19" t="s">
        <v>634</v>
      </c>
      <c r="F550" s="10">
        <v>42036</v>
      </c>
      <c r="G550" s="10">
        <v>44228</v>
      </c>
      <c r="H550" s="11">
        <v>7</v>
      </c>
      <c r="I550" s="20" t="s">
        <v>39</v>
      </c>
      <c r="J550" s="11" t="s">
        <v>41</v>
      </c>
      <c r="K550" s="11" t="s">
        <v>4881</v>
      </c>
      <c r="L550" s="11">
        <v>2</v>
      </c>
    </row>
    <row r="551" spans="1:12">
      <c r="A551" s="11" t="s">
        <v>8415</v>
      </c>
      <c r="D551" s="11" t="s">
        <v>40</v>
      </c>
      <c r="E551" s="19" t="s">
        <v>635</v>
      </c>
      <c r="F551" s="10">
        <v>42036</v>
      </c>
      <c r="G551" s="10">
        <v>44228</v>
      </c>
      <c r="H551" s="11">
        <v>7</v>
      </c>
      <c r="I551" s="20" t="s">
        <v>39</v>
      </c>
      <c r="J551" s="11" t="s">
        <v>41</v>
      </c>
      <c r="K551" s="11" t="s">
        <v>4881</v>
      </c>
      <c r="L551" s="11">
        <v>2</v>
      </c>
    </row>
    <row r="552" spans="1:12">
      <c r="A552" s="11" t="s">
        <v>572</v>
      </c>
      <c r="D552" s="11" t="s">
        <v>40</v>
      </c>
      <c r="E552" s="19" t="s">
        <v>636</v>
      </c>
      <c r="F552" s="10">
        <v>42036</v>
      </c>
      <c r="G552" s="10">
        <v>44228</v>
      </c>
      <c r="H552" s="11">
        <v>7</v>
      </c>
      <c r="I552" s="20" t="s">
        <v>39</v>
      </c>
      <c r="J552" s="11" t="s">
        <v>41</v>
      </c>
      <c r="K552" s="11" t="s">
        <v>4881</v>
      </c>
      <c r="L552" s="11">
        <v>2</v>
      </c>
    </row>
    <row r="553" spans="1:12">
      <c r="A553" s="11" t="s">
        <v>573</v>
      </c>
      <c r="D553" s="11" t="s">
        <v>40</v>
      </c>
      <c r="E553" s="19" t="s">
        <v>637</v>
      </c>
      <c r="F553" s="10">
        <v>42036</v>
      </c>
      <c r="G553" s="10">
        <v>44228</v>
      </c>
      <c r="H553" s="11">
        <v>7</v>
      </c>
      <c r="I553" s="20" t="s">
        <v>39</v>
      </c>
      <c r="J553" s="11" t="s">
        <v>41</v>
      </c>
      <c r="K553" s="11" t="s">
        <v>4881</v>
      </c>
      <c r="L553" s="11">
        <v>2</v>
      </c>
    </row>
    <row r="554" spans="1:12">
      <c r="A554" s="11" t="s">
        <v>574</v>
      </c>
      <c r="D554" s="11" t="s">
        <v>40</v>
      </c>
      <c r="E554" s="19" t="s">
        <v>638</v>
      </c>
      <c r="F554" s="10">
        <v>42036</v>
      </c>
      <c r="G554" s="10">
        <v>44228</v>
      </c>
      <c r="H554" s="11">
        <v>7</v>
      </c>
      <c r="I554" s="20" t="s">
        <v>39</v>
      </c>
      <c r="J554" s="11" t="s">
        <v>41</v>
      </c>
      <c r="K554" s="11" t="s">
        <v>4881</v>
      </c>
      <c r="L554" s="11">
        <v>2</v>
      </c>
    </row>
    <row r="555" spans="1:12">
      <c r="A555" s="11" t="s">
        <v>5074</v>
      </c>
      <c r="D555" s="11" t="s">
        <v>40</v>
      </c>
      <c r="E555" s="19" t="s">
        <v>639</v>
      </c>
      <c r="F555" s="10">
        <v>42036</v>
      </c>
      <c r="G555" s="10">
        <v>44228</v>
      </c>
      <c r="H555" s="11">
        <v>7</v>
      </c>
      <c r="I555" s="20" t="s">
        <v>39</v>
      </c>
      <c r="J555" s="11" t="s">
        <v>41</v>
      </c>
      <c r="K555" s="11" t="s">
        <v>4881</v>
      </c>
      <c r="L555" s="11">
        <v>2</v>
      </c>
    </row>
    <row r="556" spans="1:12">
      <c r="A556" s="11" t="s">
        <v>5075</v>
      </c>
      <c r="D556" s="11" t="s">
        <v>40</v>
      </c>
      <c r="E556" s="19" t="s">
        <v>640</v>
      </c>
      <c r="F556" s="10">
        <v>42036</v>
      </c>
      <c r="G556" s="10">
        <v>44228</v>
      </c>
      <c r="H556" s="11">
        <v>7</v>
      </c>
      <c r="I556" s="20" t="s">
        <v>39</v>
      </c>
      <c r="J556" s="11" t="s">
        <v>41</v>
      </c>
      <c r="K556" s="11" t="s">
        <v>4881</v>
      </c>
      <c r="L556" s="11">
        <v>2</v>
      </c>
    </row>
    <row r="557" spans="1:12">
      <c r="A557" s="11" t="s">
        <v>5076</v>
      </c>
      <c r="D557" s="11" t="s">
        <v>40</v>
      </c>
      <c r="E557" s="19" t="s">
        <v>641</v>
      </c>
      <c r="F557" s="10">
        <v>42036</v>
      </c>
      <c r="G557" s="10">
        <v>44228</v>
      </c>
      <c r="H557" s="11">
        <v>7</v>
      </c>
      <c r="I557" s="20" t="s">
        <v>39</v>
      </c>
      <c r="J557" s="11" t="s">
        <v>41</v>
      </c>
      <c r="K557" s="11" t="s">
        <v>4881</v>
      </c>
      <c r="L557" s="11">
        <v>2</v>
      </c>
    </row>
    <row r="558" spans="1:12">
      <c r="A558" s="11" t="s">
        <v>5077</v>
      </c>
      <c r="D558" s="11" t="s">
        <v>40</v>
      </c>
      <c r="E558" s="19" t="s">
        <v>642</v>
      </c>
      <c r="F558" s="10">
        <v>42036</v>
      </c>
      <c r="G558" s="10">
        <v>44228</v>
      </c>
      <c r="H558" s="11">
        <v>7</v>
      </c>
      <c r="I558" s="20" t="s">
        <v>39</v>
      </c>
      <c r="J558" s="11" t="s">
        <v>41</v>
      </c>
      <c r="K558" s="11" t="s">
        <v>4881</v>
      </c>
      <c r="L558" s="11">
        <v>2</v>
      </c>
    </row>
    <row r="559" spans="1:12">
      <c r="A559" s="11" t="s">
        <v>5078</v>
      </c>
      <c r="D559" s="11" t="s">
        <v>40</v>
      </c>
      <c r="E559" s="19" t="s">
        <v>643</v>
      </c>
      <c r="F559" s="10">
        <v>42036</v>
      </c>
      <c r="G559" s="10">
        <v>44228</v>
      </c>
      <c r="H559" s="11">
        <v>7</v>
      </c>
      <c r="I559" s="20" t="s">
        <v>39</v>
      </c>
      <c r="J559" s="11" t="s">
        <v>41</v>
      </c>
      <c r="K559" s="11" t="s">
        <v>4881</v>
      </c>
      <c r="L559" s="11">
        <v>2</v>
      </c>
    </row>
    <row r="560" spans="1:12">
      <c r="A560" s="11" t="s">
        <v>5079</v>
      </c>
      <c r="D560" s="11" t="s">
        <v>40</v>
      </c>
      <c r="E560" s="19" t="s">
        <v>644</v>
      </c>
      <c r="F560" s="10">
        <v>42036</v>
      </c>
      <c r="G560" s="10">
        <v>44228</v>
      </c>
      <c r="H560" s="11">
        <v>7</v>
      </c>
      <c r="I560" s="20" t="s">
        <v>39</v>
      </c>
      <c r="J560" s="11" t="s">
        <v>41</v>
      </c>
      <c r="K560" s="11" t="s">
        <v>4881</v>
      </c>
      <c r="L560" s="11">
        <v>2</v>
      </c>
    </row>
    <row r="561" spans="1:12">
      <c r="A561" s="11" t="s">
        <v>5986</v>
      </c>
      <c r="D561" s="11" t="s">
        <v>40</v>
      </c>
      <c r="E561" s="19" t="s">
        <v>645</v>
      </c>
      <c r="F561" s="10">
        <v>42036</v>
      </c>
      <c r="G561" s="10">
        <v>44228</v>
      </c>
      <c r="H561" s="11">
        <v>7</v>
      </c>
      <c r="I561" s="20" t="s">
        <v>39</v>
      </c>
      <c r="J561" s="11" t="s">
        <v>41</v>
      </c>
      <c r="K561" s="11" t="s">
        <v>4881</v>
      </c>
      <c r="L561" s="11">
        <v>2</v>
      </c>
    </row>
    <row r="562" spans="1:12">
      <c r="A562" s="11" t="s">
        <v>5987</v>
      </c>
      <c r="D562" s="11" t="s">
        <v>40</v>
      </c>
      <c r="E562" s="19" t="s">
        <v>646</v>
      </c>
      <c r="F562" s="10">
        <v>42036</v>
      </c>
      <c r="G562" s="10">
        <v>44228</v>
      </c>
      <c r="H562" s="11">
        <v>7</v>
      </c>
      <c r="I562" s="20" t="s">
        <v>39</v>
      </c>
      <c r="J562" s="11" t="s">
        <v>41</v>
      </c>
      <c r="K562" s="11" t="s">
        <v>4881</v>
      </c>
      <c r="L562" s="11">
        <v>2</v>
      </c>
    </row>
    <row r="563" spans="1:12">
      <c r="A563" s="11" t="s">
        <v>5988</v>
      </c>
      <c r="D563" s="11" t="s">
        <v>40</v>
      </c>
      <c r="E563" s="19" t="s">
        <v>647</v>
      </c>
      <c r="F563" s="10">
        <v>42036</v>
      </c>
      <c r="G563" s="10">
        <v>44228</v>
      </c>
      <c r="H563" s="11">
        <v>7</v>
      </c>
      <c r="I563" s="20" t="s">
        <v>39</v>
      </c>
      <c r="J563" s="11" t="s">
        <v>41</v>
      </c>
      <c r="K563" s="11" t="s">
        <v>4881</v>
      </c>
      <c r="L563" s="11">
        <v>2</v>
      </c>
    </row>
    <row r="564" spans="1:12">
      <c r="A564" s="11" t="s">
        <v>6472</v>
      </c>
      <c r="D564" s="11" t="s">
        <v>40</v>
      </c>
      <c r="E564" s="19" t="s">
        <v>648</v>
      </c>
      <c r="F564" s="10">
        <v>42036</v>
      </c>
      <c r="G564" s="10">
        <v>44228</v>
      </c>
      <c r="H564" s="11">
        <v>7</v>
      </c>
      <c r="I564" s="20" t="s">
        <v>39</v>
      </c>
      <c r="J564" s="11" t="s">
        <v>41</v>
      </c>
      <c r="K564" s="11" t="s">
        <v>4881</v>
      </c>
      <c r="L564" s="11">
        <v>2</v>
      </c>
    </row>
    <row r="565" spans="1:12">
      <c r="A565" s="11" t="s">
        <v>6473</v>
      </c>
      <c r="D565" s="11" t="s">
        <v>40</v>
      </c>
      <c r="E565" s="19" t="s">
        <v>649</v>
      </c>
      <c r="F565" s="10">
        <v>42036</v>
      </c>
      <c r="G565" s="10">
        <v>44228</v>
      </c>
      <c r="H565" s="11">
        <v>7</v>
      </c>
      <c r="I565" s="20" t="s">
        <v>39</v>
      </c>
      <c r="J565" s="11" t="s">
        <v>41</v>
      </c>
      <c r="K565" s="11" t="s">
        <v>4881</v>
      </c>
      <c r="L565" s="11">
        <v>2</v>
      </c>
    </row>
    <row r="566" spans="1:12">
      <c r="A566" s="11" t="s">
        <v>6474</v>
      </c>
      <c r="D566" s="11" t="s">
        <v>40</v>
      </c>
      <c r="E566" s="19" t="s">
        <v>650</v>
      </c>
      <c r="F566" s="10">
        <v>42036</v>
      </c>
      <c r="G566" s="10">
        <v>44228</v>
      </c>
      <c r="H566" s="11">
        <v>7</v>
      </c>
      <c r="I566" s="20" t="s">
        <v>39</v>
      </c>
      <c r="J566" s="11" t="s">
        <v>41</v>
      </c>
      <c r="K566" s="11" t="s">
        <v>4881</v>
      </c>
      <c r="L566" s="11">
        <v>2</v>
      </c>
    </row>
    <row r="567" spans="1:12">
      <c r="A567" s="11" t="s">
        <v>6958</v>
      </c>
      <c r="D567" s="11" t="s">
        <v>40</v>
      </c>
      <c r="E567" s="19" t="s">
        <v>651</v>
      </c>
      <c r="F567" s="10">
        <v>42036</v>
      </c>
      <c r="G567" s="10">
        <v>44228</v>
      </c>
      <c r="H567" s="11">
        <v>7</v>
      </c>
      <c r="I567" s="20" t="s">
        <v>39</v>
      </c>
      <c r="J567" s="11" t="s">
        <v>41</v>
      </c>
      <c r="K567" s="11" t="s">
        <v>4881</v>
      </c>
      <c r="L567" s="11">
        <v>2</v>
      </c>
    </row>
    <row r="568" spans="1:12">
      <c r="A568" s="11" t="s">
        <v>6959</v>
      </c>
      <c r="D568" s="11" t="s">
        <v>40</v>
      </c>
      <c r="E568" s="19" t="s">
        <v>652</v>
      </c>
      <c r="F568" s="10">
        <v>42036</v>
      </c>
      <c r="G568" s="10">
        <v>44228</v>
      </c>
      <c r="H568" s="11">
        <v>7</v>
      </c>
      <c r="I568" s="20" t="s">
        <v>39</v>
      </c>
      <c r="J568" s="11" t="s">
        <v>41</v>
      </c>
      <c r="K568" s="11" t="s">
        <v>4881</v>
      </c>
      <c r="L568" s="11">
        <v>2</v>
      </c>
    </row>
    <row r="569" spans="1:12">
      <c r="A569" s="11" t="s">
        <v>6960</v>
      </c>
      <c r="D569" s="11" t="s">
        <v>40</v>
      </c>
      <c r="E569" s="19" t="s">
        <v>653</v>
      </c>
      <c r="F569" s="10">
        <v>42036</v>
      </c>
      <c r="G569" s="10">
        <v>44228</v>
      </c>
      <c r="H569" s="11">
        <v>7</v>
      </c>
      <c r="I569" s="20" t="s">
        <v>39</v>
      </c>
      <c r="J569" s="11" t="s">
        <v>41</v>
      </c>
      <c r="K569" s="11" t="s">
        <v>4881</v>
      </c>
      <c r="L569" s="11">
        <v>2</v>
      </c>
    </row>
    <row r="570" spans="1:12">
      <c r="A570" s="11" t="s">
        <v>7504</v>
      </c>
      <c r="D570" s="11" t="s">
        <v>40</v>
      </c>
      <c r="E570" s="19" t="s">
        <v>654</v>
      </c>
      <c r="F570" s="10">
        <v>42036</v>
      </c>
      <c r="G570" s="10">
        <v>44228</v>
      </c>
      <c r="H570" s="11">
        <v>7</v>
      </c>
      <c r="I570" s="20" t="s">
        <v>39</v>
      </c>
      <c r="J570" s="11" t="s">
        <v>41</v>
      </c>
      <c r="K570" s="11" t="s">
        <v>4881</v>
      </c>
      <c r="L570" s="11">
        <v>2</v>
      </c>
    </row>
    <row r="571" spans="1:12">
      <c r="A571" s="11" t="s">
        <v>7505</v>
      </c>
      <c r="D571" s="11" t="s">
        <v>40</v>
      </c>
      <c r="E571" s="19" t="s">
        <v>655</v>
      </c>
      <c r="F571" s="10">
        <v>42036</v>
      </c>
      <c r="G571" s="10">
        <v>44228</v>
      </c>
      <c r="H571" s="11">
        <v>7</v>
      </c>
      <c r="I571" s="20" t="s">
        <v>39</v>
      </c>
      <c r="J571" s="11" t="s">
        <v>41</v>
      </c>
      <c r="K571" s="11" t="s">
        <v>4881</v>
      </c>
      <c r="L571" s="11">
        <v>2</v>
      </c>
    </row>
    <row r="572" spans="1:12">
      <c r="A572" s="11" t="s">
        <v>7506</v>
      </c>
      <c r="D572" s="11" t="s">
        <v>40</v>
      </c>
      <c r="E572" s="19" t="s">
        <v>656</v>
      </c>
      <c r="F572" s="10">
        <v>42036</v>
      </c>
      <c r="G572" s="10">
        <v>44228</v>
      </c>
      <c r="H572" s="11">
        <v>7</v>
      </c>
      <c r="I572" s="20" t="s">
        <v>39</v>
      </c>
      <c r="J572" s="11" t="s">
        <v>41</v>
      </c>
      <c r="K572" s="11" t="s">
        <v>4881</v>
      </c>
      <c r="L572" s="11">
        <v>2</v>
      </c>
    </row>
    <row r="573" spans="1:12">
      <c r="A573" s="11" t="s">
        <v>7507</v>
      </c>
      <c r="D573" s="11" t="s">
        <v>40</v>
      </c>
      <c r="E573" s="19" t="s">
        <v>657</v>
      </c>
      <c r="F573" s="10">
        <v>42036</v>
      </c>
      <c r="G573" s="10">
        <v>44228</v>
      </c>
      <c r="H573" s="11">
        <v>7</v>
      </c>
      <c r="I573" s="20" t="s">
        <v>39</v>
      </c>
      <c r="J573" s="11" t="s">
        <v>41</v>
      </c>
      <c r="K573" s="11" t="s">
        <v>4881</v>
      </c>
      <c r="L573" s="11">
        <v>2</v>
      </c>
    </row>
    <row r="574" spans="1:12">
      <c r="A574" s="11" t="s">
        <v>7508</v>
      </c>
      <c r="D574" s="11" t="s">
        <v>40</v>
      </c>
      <c r="E574" s="19" t="s">
        <v>658</v>
      </c>
      <c r="F574" s="10">
        <v>42036</v>
      </c>
      <c r="G574" s="10">
        <v>44228</v>
      </c>
      <c r="H574" s="11">
        <v>7</v>
      </c>
      <c r="I574" s="20" t="s">
        <v>39</v>
      </c>
      <c r="J574" s="11" t="s">
        <v>41</v>
      </c>
      <c r="K574" s="11" t="s">
        <v>4881</v>
      </c>
      <c r="L574" s="11">
        <v>2</v>
      </c>
    </row>
    <row r="575" spans="1:12">
      <c r="A575" s="11" t="s">
        <v>7509</v>
      </c>
      <c r="D575" s="11" t="s">
        <v>40</v>
      </c>
      <c r="E575" s="19" t="s">
        <v>659</v>
      </c>
      <c r="F575" s="10">
        <v>42036</v>
      </c>
      <c r="G575" s="10">
        <v>44228</v>
      </c>
      <c r="H575" s="11">
        <v>7</v>
      </c>
      <c r="I575" s="20" t="s">
        <v>39</v>
      </c>
      <c r="J575" s="11" t="s">
        <v>41</v>
      </c>
      <c r="K575" s="11" t="s">
        <v>4881</v>
      </c>
      <c r="L575" s="11">
        <v>2</v>
      </c>
    </row>
    <row r="576" spans="1:12">
      <c r="A576" s="11" t="s">
        <v>8416</v>
      </c>
      <c r="D576" s="11" t="s">
        <v>40</v>
      </c>
      <c r="E576" s="19" t="s">
        <v>660</v>
      </c>
      <c r="F576" s="10">
        <v>42036</v>
      </c>
      <c r="G576" s="10">
        <v>44228</v>
      </c>
      <c r="H576" s="11">
        <v>7</v>
      </c>
      <c r="I576" s="20" t="s">
        <v>39</v>
      </c>
      <c r="J576" s="11" t="s">
        <v>41</v>
      </c>
      <c r="K576" s="11" t="s">
        <v>4881</v>
      </c>
      <c r="L576" s="11">
        <v>2</v>
      </c>
    </row>
    <row r="577" spans="1:12">
      <c r="A577" s="11" t="s">
        <v>8417</v>
      </c>
      <c r="D577" s="11" t="s">
        <v>40</v>
      </c>
      <c r="E577" s="19" t="s">
        <v>661</v>
      </c>
      <c r="F577" s="10">
        <v>42036</v>
      </c>
      <c r="G577" s="10">
        <v>44228</v>
      </c>
      <c r="H577" s="11">
        <v>7</v>
      </c>
      <c r="I577" s="20" t="s">
        <v>39</v>
      </c>
      <c r="J577" s="11" t="s">
        <v>41</v>
      </c>
      <c r="K577" s="11" t="s">
        <v>4881</v>
      </c>
      <c r="L577" s="11">
        <v>2</v>
      </c>
    </row>
    <row r="578" spans="1:12">
      <c r="A578" s="11" t="s">
        <v>8418</v>
      </c>
      <c r="D578" s="11" t="s">
        <v>40</v>
      </c>
      <c r="E578" s="19" t="s">
        <v>662</v>
      </c>
      <c r="F578" s="10">
        <v>42036</v>
      </c>
      <c r="G578" s="10">
        <v>44228</v>
      </c>
      <c r="H578" s="11">
        <v>7</v>
      </c>
      <c r="I578" s="20" t="s">
        <v>39</v>
      </c>
      <c r="J578" s="11" t="s">
        <v>41</v>
      </c>
      <c r="K578" s="11" t="s">
        <v>4881</v>
      </c>
      <c r="L578" s="11">
        <v>2</v>
      </c>
    </row>
    <row r="579" spans="1:12">
      <c r="A579" s="11" t="s">
        <v>575</v>
      </c>
      <c r="D579" s="11" t="s">
        <v>40</v>
      </c>
      <c r="E579" s="19" t="s">
        <v>663</v>
      </c>
      <c r="F579" s="10">
        <v>42036</v>
      </c>
      <c r="G579" s="10">
        <v>44228</v>
      </c>
      <c r="H579" s="11">
        <v>7</v>
      </c>
      <c r="I579" s="20" t="s">
        <v>39</v>
      </c>
      <c r="J579" s="11" t="s">
        <v>41</v>
      </c>
      <c r="K579" s="11" t="s">
        <v>4881</v>
      </c>
      <c r="L579" s="11">
        <v>2</v>
      </c>
    </row>
    <row r="580" spans="1:12">
      <c r="A580" s="11" t="s">
        <v>576</v>
      </c>
      <c r="D580" s="11" t="s">
        <v>40</v>
      </c>
      <c r="E580" s="19" t="s">
        <v>664</v>
      </c>
      <c r="F580" s="10">
        <v>42036</v>
      </c>
      <c r="G580" s="10">
        <v>44228</v>
      </c>
      <c r="H580" s="11">
        <v>7</v>
      </c>
      <c r="I580" s="20" t="s">
        <v>39</v>
      </c>
      <c r="J580" s="11" t="s">
        <v>41</v>
      </c>
      <c r="K580" s="11" t="s">
        <v>4881</v>
      </c>
      <c r="L580" s="11">
        <v>2</v>
      </c>
    </row>
    <row r="581" spans="1:12">
      <c r="A581" s="11" t="s">
        <v>577</v>
      </c>
      <c r="D581" s="11" t="s">
        <v>40</v>
      </c>
      <c r="E581" s="19" t="s">
        <v>665</v>
      </c>
      <c r="F581" s="10">
        <v>42036</v>
      </c>
      <c r="G581" s="10">
        <v>44228</v>
      </c>
      <c r="H581" s="11">
        <v>7</v>
      </c>
      <c r="I581" s="20" t="s">
        <v>39</v>
      </c>
      <c r="J581" s="11" t="s">
        <v>41</v>
      </c>
      <c r="K581" s="11" t="s">
        <v>4881</v>
      </c>
      <c r="L581" s="11">
        <v>2</v>
      </c>
    </row>
    <row r="582" spans="1:12">
      <c r="A582" s="11" t="s">
        <v>5080</v>
      </c>
      <c r="D582" s="11" t="s">
        <v>40</v>
      </c>
      <c r="E582" s="19" t="s">
        <v>666</v>
      </c>
      <c r="F582" s="10">
        <v>42036</v>
      </c>
      <c r="G582" s="10">
        <v>44228</v>
      </c>
      <c r="H582" s="11">
        <v>7</v>
      </c>
      <c r="I582" s="20" t="s">
        <v>39</v>
      </c>
      <c r="J582" s="11" t="s">
        <v>41</v>
      </c>
      <c r="K582" s="11" t="s">
        <v>4881</v>
      </c>
      <c r="L582" s="11">
        <v>2</v>
      </c>
    </row>
    <row r="583" spans="1:12">
      <c r="A583" s="11" t="s">
        <v>5081</v>
      </c>
      <c r="D583" s="11" t="s">
        <v>40</v>
      </c>
      <c r="E583" s="19" t="s">
        <v>667</v>
      </c>
      <c r="F583" s="10">
        <v>42036</v>
      </c>
      <c r="G583" s="10">
        <v>44228</v>
      </c>
      <c r="H583" s="11">
        <v>7</v>
      </c>
      <c r="I583" s="20" t="s">
        <v>39</v>
      </c>
      <c r="J583" s="11" t="s">
        <v>41</v>
      </c>
      <c r="K583" s="11" t="s">
        <v>4881</v>
      </c>
      <c r="L583" s="11">
        <v>2</v>
      </c>
    </row>
    <row r="584" spans="1:12">
      <c r="A584" s="11" t="s">
        <v>5082</v>
      </c>
      <c r="D584" s="11" t="s">
        <v>40</v>
      </c>
      <c r="E584" s="19" t="s">
        <v>668</v>
      </c>
      <c r="F584" s="10">
        <v>42036</v>
      </c>
      <c r="G584" s="10">
        <v>44228</v>
      </c>
      <c r="H584" s="11">
        <v>7</v>
      </c>
      <c r="I584" s="20" t="s">
        <v>39</v>
      </c>
      <c r="J584" s="11" t="s">
        <v>41</v>
      </c>
      <c r="K584" s="11" t="s">
        <v>4881</v>
      </c>
      <c r="L584" s="11">
        <v>2</v>
      </c>
    </row>
    <row r="585" spans="1:12">
      <c r="A585" s="11" t="s">
        <v>5083</v>
      </c>
      <c r="D585" s="11" t="s">
        <v>40</v>
      </c>
      <c r="E585" s="19" t="s">
        <v>669</v>
      </c>
      <c r="F585" s="10">
        <v>42036</v>
      </c>
      <c r="G585" s="10">
        <v>44228</v>
      </c>
      <c r="H585" s="11">
        <v>7</v>
      </c>
      <c r="I585" s="20" t="s">
        <v>39</v>
      </c>
      <c r="J585" s="11" t="s">
        <v>41</v>
      </c>
      <c r="K585" s="11" t="s">
        <v>4881</v>
      </c>
      <c r="L585" s="11">
        <v>2</v>
      </c>
    </row>
    <row r="586" spans="1:12">
      <c r="A586" s="11" t="s">
        <v>5084</v>
      </c>
      <c r="D586" s="11" t="s">
        <v>40</v>
      </c>
      <c r="E586" s="19" t="s">
        <v>670</v>
      </c>
      <c r="F586" s="10">
        <v>42036</v>
      </c>
      <c r="G586" s="10">
        <v>44228</v>
      </c>
      <c r="H586" s="11">
        <v>7</v>
      </c>
      <c r="I586" s="20" t="s">
        <v>39</v>
      </c>
      <c r="J586" s="11" t="s">
        <v>41</v>
      </c>
      <c r="K586" s="11" t="s">
        <v>4881</v>
      </c>
      <c r="L586" s="11">
        <v>2</v>
      </c>
    </row>
    <row r="587" spans="1:12">
      <c r="A587" s="11" t="s">
        <v>5085</v>
      </c>
      <c r="D587" s="11" t="s">
        <v>40</v>
      </c>
      <c r="E587" s="19" t="s">
        <v>671</v>
      </c>
      <c r="F587" s="10">
        <v>42036</v>
      </c>
      <c r="G587" s="10">
        <v>44228</v>
      </c>
      <c r="H587" s="11">
        <v>7</v>
      </c>
      <c r="I587" s="20" t="s">
        <v>39</v>
      </c>
      <c r="J587" s="11" t="s">
        <v>41</v>
      </c>
      <c r="K587" s="11" t="s">
        <v>4881</v>
      </c>
      <c r="L587" s="11">
        <v>2</v>
      </c>
    </row>
    <row r="588" spans="1:12">
      <c r="A588" s="11" t="s">
        <v>5989</v>
      </c>
      <c r="D588" s="11" t="s">
        <v>40</v>
      </c>
      <c r="E588" s="19" t="s">
        <v>672</v>
      </c>
      <c r="F588" s="10">
        <v>42036</v>
      </c>
      <c r="G588" s="10">
        <v>44228</v>
      </c>
      <c r="H588" s="11">
        <v>7</v>
      </c>
      <c r="I588" s="20" t="s">
        <v>39</v>
      </c>
      <c r="J588" s="11" t="s">
        <v>41</v>
      </c>
      <c r="K588" s="11" t="s">
        <v>4881</v>
      </c>
      <c r="L588" s="11">
        <v>2</v>
      </c>
    </row>
    <row r="589" spans="1:12">
      <c r="A589" s="11" t="s">
        <v>5990</v>
      </c>
      <c r="D589" s="11" t="s">
        <v>40</v>
      </c>
      <c r="E589" s="19" t="s">
        <v>673</v>
      </c>
      <c r="F589" s="10">
        <v>42036</v>
      </c>
      <c r="G589" s="10">
        <v>44228</v>
      </c>
      <c r="H589" s="11">
        <v>7</v>
      </c>
      <c r="I589" s="20" t="s">
        <v>39</v>
      </c>
      <c r="J589" s="11" t="s">
        <v>41</v>
      </c>
      <c r="K589" s="11" t="s">
        <v>4881</v>
      </c>
      <c r="L589" s="11">
        <v>2</v>
      </c>
    </row>
    <row r="590" spans="1:12">
      <c r="A590" s="11" t="s">
        <v>5991</v>
      </c>
      <c r="D590" s="11" t="s">
        <v>40</v>
      </c>
      <c r="E590" s="19" t="s">
        <v>674</v>
      </c>
      <c r="F590" s="10">
        <v>42036</v>
      </c>
      <c r="G590" s="10">
        <v>44228</v>
      </c>
      <c r="H590" s="11">
        <v>7</v>
      </c>
      <c r="I590" s="20" t="s">
        <v>39</v>
      </c>
      <c r="J590" s="11" t="s">
        <v>41</v>
      </c>
      <c r="K590" s="11" t="s">
        <v>4881</v>
      </c>
      <c r="L590" s="11">
        <v>2</v>
      </c>
    </row>
    <row r="591" spans="1:12">
      <c r="A591" s="11" t="s">
        <v>6475</v>
      </c>
      <c r="D591" s="11" t="s">
        <v>40</v>
      </c>
      <c r="E591" s="19" t="s">
        <v>675</v>
      </c>
      <c r="F591" s="10">
        <v>42036</v>
      </c>
      <c r="G591" s="10">
        <v>44228</v>
      </c>
      <c r="H591" s="11">
        <v>7</v>
      </c>
      <c r="I591" s="20" t="s">
        <v>39</v>
      </c>
      <c r="J591" s="11" t="s">
        <v>41</v>
      </c>
      <c r="K591" s="11" t="s">
        <v>4881</v>
      </c>
      <c r="L591" s="11">
        <v>2</v>
      </c>
    </row>
    <row r="592" spans="1:12">
      <c r="A592" s="11" t="s">
        <v>6476</v>
      </c>
      <c r="D592" s="11" t="s">
        <v>40</v>
      </c>
      <c r="E592" s="19" t="s">
        <v>676</v>
      </c>
      <c r="F592" s="10">
        <v>42036</v>
      </c>
      <c r="G592" s="10">
        <v>44228</v>
      </c>
      <c r="H592" s="11">
        <v>7</v>
      </c>
      <c r="I592" s="20" t="s">
        <v>39</v>
      </c>
      <c r="J592" s="11" t="s">
        <v>41</v>
      </c>
      <c r="K592" s="11" t="s">
        <v>4881</v>
      </c>
      <c r="L592" s="11">
        <v>2</v>
      </c>
    </row>
    <row r="593" spans="1:12">
      <c r="A593" s="11" t="s">
        <v>6477</v>
      </c>
      <c r="D593" s="11" t="s">
        <v>40</v>
      </c>
      <c r="E593" s="19" t="s">
        <v>677</v>
      </c>
      <c r="F593" s="10">
        <v>42036</v>
      </c>
      <c r="G593" s="10">
        <v>44228</v>
      </c>
      <c r="H593" s="11">
        <v>7</v>
      </c>
      <c r="I593" s="20" t="s">
        <v>39</v>
      </c>
      <c r="J593" s="11" t="s">
        <v>41</v>
      </c>
      <c r="K593" s="11" t="s">
        <v>4881</v>
      </c>
      <c r="L593" s="11">
        <v>2</v>
      </c>
    </row>
    <row r="594" spans="1:12">
      <c r="A594" s="11" t="s">
        <v>6961</v>
      </c>
      <c r="D594" s="11" t="s">
        <v>40</v>
      </c>
      <c r="E594" s="19" t="s">
        <v>678</v>
      </c>
      <c r="F594" s="10">
        <v>42036</v>
      </c>
      <c r="G594" s="10">
        <v>44228</v>
      </c>
      <c r="H594" s="11">
        <v>7</v>
      </c>
      <c r="I594" s="20" t="s">
        <v>39</v>
      </c>
      <c r="J594" s="11" t="s">
        <v>41</v>
      </c>
      <c r="K594" s="11" t="s">
        <v>4881</v>
      </c>
      <c r="L594" s="11">
        <v>2</v>
      </c>
    </row>
    <row r="595" spans="1:12">
      <c r="A595" s="11" t="s">
        <v>6962</v>
      </c>
      <c r="D595" s="11" t="s">
        <v>40</v>
      </c>
      <c r="E595" s="19" t="s">
        <v>679</v>
      </c>
      <c r="F595" s="10">
        <v>42036</v>
      </c>
      <c r="G595" s="10">
        <v>44228</v>
      </c>
      <c r="H595" s="11">
        <v>7</v>
      </c>
      <c r="I595" s="20" t="s">
        <v>39</v>
      </c>
      <c r="J595" s="11" t="s">
        <v>41</v>
      </c>
      <c r="K595" s="11" t="s">
        <v>4881</v>
      </c>
      <c r="L595" s="11">
        <v>2</v>
      </c>
    </row>
    <row r="596" spans="1:12">
      <c r="A596" s="11" t="s">
        <v>6963</v>
      </c>
      <c r="D596" s="11" t="s">
        <v>40</v>
      </c>
      <c r="E596" s="19" t="s">
        <v>680</v>
      </c>
      <c r="F596" s="10">
        <v>42036</v>
      </c>
      <c r="G596" s="10">
        <v>44228</v>
      </c>
      <c r="H596" s="11">
        <v>7</v>
      </c>
      <c r="I596" s="20" t="s">
        <v>39</v>
      </c>
      <c r="J596" s="11" t="s">
        <v>41</v>
      </c>
      <c r="K596" s="11" t="s">
        <v>4881</v>
      </c>
      <c r="L596" s="11">
        <v>2</v>
      </c>
    </row>
    <row r="597" spans="1:12">
      <c r="A597" s="11" t="s">
        <v>7510</v>
      </c>
      <c r="D597" s="11" t="s">
        <v>40</v>
      </c>
      <c r="E597" s="19" t="s">
        <v>681</v>
      </c>
      <c r="F597" s="10">
        <v>42036</v>
      </c>
      <c r="G597" s="10">
        <v>44228</v>
      </c>
      <c r="H597" s="11">
        <v>7</v>
      </c>
      <c r="I597" s="20" t="s">
        <v>39</v>
      </c>
      <c r="J597" s="11" t="s">
        <v>41</v>
      </c>
      <c r="K597" s="11" t="s">
        <v>4881</v>
      </c>
      <c r="L597" s="11">
        <v>2</v>
      </c>
    </row>
    <row r="598" spans="1:12">
      <c r="A598" s="11" t="s">
        <v>7511</v>
      </c>
      <c r="D598" s="11" t="s">
        <v>40</v>
      </c>
      <c r="E598" s="19" t="s">
        <v>682</v>
      </c>
      <c r="F598" s="10">
        <v>42036</v>
      </c>
      <c r="G598" s="10">
        <v>44228</v>
      </c>
      <c r="H598" s="11">
        <v>7</v>
      </c>
      <c r="I598" s="20" t="s">
        <v>39</v>
      </c>
      <c r="J598" s="11" t="s">
        <v>41</v>
      </c>
      <c r="K598" s="11" t="s">
        <v>4881</v>
      </c>
      <c r="L598" s="11">
        <v>2</v>
      </c>
    </row>
    <row r="599" spans="1:12">
      <c r="A599" s="11" t="s">
        <v>7512</v>
      </c>
      <c r="D599" s="11" t="s">
        <v>40</v>
      </c>
      <c r="E599" s="19" t="s">
        <v>683</v>
      </c>
      <c r="F599" s="10">
        <v>42036</v>
      </c>
      <c r="G599" s="10">
        <v>44228</v>
      </c>
      <c r="H599" s="11">
        <v>7</v>
      </c>
      <c r="I599" s="20" t="s">
        <v>39</v>
      </c>
      <c r="J599" s="11" t="s">
        <v>41</v>
      </c>
      <c r="K599" s="11" t="s">
        <v>4881</v>
      </c>
      <c r="L599" s="11">
        <v>2</v>
      </c>
    </row>
    <row r="600" spans="1:12">
      <c r="A600" s="11" t="s">
        <v>7513</v>
      </c>
      <c r="D600" s="11" t="s">
        <v>40</v>
      </c>
      <c r="E600" s="19" t="s">
        <v>684</v>
      </c>
      <c r="F600" s="10">
        <v>42036</v>
      </c>
      <c r="G600" s="10">
        <v>44228</v>
      </c>
      <c r="H600" s="11">
        <v>7</v>
      </c>
      <c r="I600" s="20" t="s">
        <v>39</v>
      </c>
      <c r="J600" s="11" t="s">
        <v>41</v>
      </c>
      <c r="K600" s="11" t="s">
        <v>4881</v>
      </c>
      <c r="L600" s="11">
        <v>2</v>
      </c>
    </row>
    <row r="601" spans="1:12">
      <c r="A601" s="11" t="s">
        <v>7514</v>
      </c>
      <c r="D601" s="11" t="s">
        <v>40</v>
      </c>
      <c r="E601" s="19" t="s">
        <v>685</v>
      </c>
      <c r="F601" s="10">
        <v>42036</v>
      </c>
      <c r="G601" s="10">
        <v>44228</v>
      </c>
      <c r="H601" s="11">
        <v>7</v>
      </c>
      <c r="I601" s="20" t="s">
        <v>39</v>
      </c>
      <c r="J601" s="11" t="s">
        <v>41</v>
      </c>
      <c r="K601" s="11" t="s">
        <v>4881</v>
      </c>
      <c r="L601" s="11">
        <v>2</v>
      </c>
    </row>
    <row r="602" spans="1:12">
      <c r="A602" s="11" t="s">
        <v>7515</v>
      </c>
      <c r="D602" s="11" t="s">
        <v>40</v>
      </c>
      <c r="E602" s="19" t="s">
        <v>686</v>
      </c>
      <c r="F602" s="10">
        <v>42036</v>
      </c>
      <c r="G602" s="10">
        <v>44228</v>
      </c>
      <c r="H602" s="11">
        <v>7</v>
      </c>
      <c r="I602" s="20" t="s">
        <v>39</v>
      </c>
      <c r="J602" s="11" t="s">
        <v>41</v>
      </c>
      <c r="K602" s="11" t="s">
        <v>4881</v>
      </c>
      <c r="L602" s="11">
        <v>2</v>
      </c>
    </row>
    <row r="603" spans="1:12">
      <c r="A603" s="11" t="s">
        <v>8419</v>
      </c>
      <c r="D603" s="11" t="s">
        <v>40</v>
      </c>
      <c r="E603" s="19" t="s">
        <v>687</v>
      </c>
      <c r="F603" s="10">
        <v>42036</v>
      </c>
      <c r="G603" s="10">
        <v>44228</v>
      </c>
      <c r="H603" s="11">
        <v>7</v>
      </c>
      <c r="I603" s="20" t="s">
        <v>39</v>
      </c>
      <c r="J603" s="11" t="s">
        <v>41</v>
      </c>
      <c r="K603" s="11" t="s">
        <v>4881</v>
      </c>
      <c r="L603" s="11">
        <v>2</v>
      </c>
    </row>
    <row r="604" spans="1:12">
      <c r="A604" s="11" t="s">
        <v>8420</v>
      </c>
      <c r="D604" s="11" t="s">
        <v>40</v>
      </c>
      <c r="E604" s="19" t="s">
        <v>688</v>
      </c>
      <c r="F604" s="10">
        <v>42036</v>
      </c>
      <c r="G604" s="10">
        <v>44228</v>
      </c>
      <c r="H604" s="11">
        <v>7</v>
      </c>
      <c r="I604" s="20" t="s">
        <v>39</v>
      </c>
      <c r="J604" s="11" t="s">
        <v>41</v>
      </c>
      <c r="K604" s="11" t="s">
        <v>4881</v>
      </c>
      <c r="L604" s="11">
        <v>2</v>
      </c>
    </row>
    <row r="605" spans="1:12">
      <c r="A605" s="11" t="s">
        <v>8421</v>
      </c>
      <c r="D605" s="11" t="s">
        <v>40</v>
      </c>
      <c r="E605" s="19" t="s">
        <v>689</v>
      </c>
      <c r="F605" s="10">
        <v>42036</v>
      </c>
      <c r="G605" s="10">
        <v>44228</v>
      </c>
      <c r="H605" s="11">
        <v>7</v>
      </c>
      <c r="I605" s="20" t="s">
        <v>39</v>
      </c>
      <c r="J605" s="11" t="s">
        <v>41</v>
      </c>
      <c r="K605" s="11" t="s">
        <v>4881</v>
      </c>
      <c r="L605" s="11">
        <v>2</v>
      </c>
    </row>
    <row r="606" spans="1:12">
      <c r="A606" s="11" t="s">
        <v>578</v>
      </c>
      <c r="D606" s="11" t="s">
        <v>40</v>
      </c>
      <c r="E606" s="19" t="s">
        <v>690</v>
      </c>
      <c r="F606" s="10">
        <v>42036</v>
      </c>
      <c r="G606" s="10">
        <v>44228</v>
      </c>
      <c r="H606" s="11">
        <v>7</v>
      </c>
      <c r="I606" s="20" t="s">
        <v>39</v>
      </c>
      <c r="J606" s="11" t="s">
        <v>41</v>
      </c>
      <c r="K606" s="11" t="s">
        <v>4881</v>
      </c>
      <c r="L606" s="11">
        <v>2</v>
      </c>
    </row>
    <row r="607" spans="1:12">
      <c r="A607" s="11" t="s">
        <v>579</v>
      </c>
      <c r="D607" s="11" t="s">
        <v>40</v>
      </c>
      <c r="E607" s="19" t="s">
        <v>691</v>
      </c>
      <c r="F607" s="10">
        <v>42036</v>
      </c>
      <c r="G607" s="10">
        <v>44228</v>
      </c>
      <c r="H607" s="11">
        <v>7</v>
      </c>
      <c r="I607" s="20" t="s">
        <v>39</v>
      </c>
      <c r="J607" s="11" t="s">
        <v>41</v>
      </c>
      <c r="K607" s="11" t="s">
        <v>4881</v>
      </c>
      <c r="L607" s="11">
        <v>2</v>
      </c>
    </row>
    <row r="608" spans="1:12">
      <c r="A608" s="11" t="s">
        <v>580</v>
      </c>
      <c r="D608" s="11" t="s">
        <v>40</v>
      </c>
      <c r="E608" s="19" t="s">
        <v>692</v>
      </c>
      <c r="F608" s="10">
        <v>42036</v>
      </c>
      <c r="G608" s="10">
        <v>44228</v>
      </c>
      <c r="H608" s="11">
        <v>7</v>
      </c>
      <c r="I608" s="20" t="s">
        <v>39</v>
      </c>
      <c r="J608" s="11" t="s">
        <v>41</v>
      </c>
      <c r="K608" s="11" t="s">
        <v>4881</v>
      </c>
      <c r="L608" s="11">
        <v>2</v>
      </c>
    </row>
    <row r="609" spans="1:12">
      <c r="A609" s="11" t="s">
        <v>5086</v>
      </c>
      <c r="D609" s="11" t="s">
        <v>40</v>
      </c>
      <c r="E609" s="19" t="s">
        <v>693</v>
      </c>
      <c r="F609" s="10">
        <v>42036</v>
      </c>
      <c r="G609" s="10">
        <v>44228</v>
      </c>
      <c r="H609" s="11">
        <v>7</v>
      </c>
      <c r="I609" s="20" t="s">
        <v>39</v>
      </c>
      <c r="J609" s="11" t="s">
        <v>41</v>
      </c>
      <c r="K609" s="11" t="s">
        <v>4881</v>
      </c>
      <c r="L609" s="11">
        <v>2</v>
      </c>
    </row>
    <row r="610" spans="1:12">
      <c r="A610" s="11" t="s">
        <v>5087</v>
      </c>
      <c r="D610" s="11" t="s">
        <v>40</v>
      </c>
      <c r="E610" s="19" t="s">
        <v>694</v>
      </c>
      <c r="F610" s="10">
        <v>42036</v>
      </c>
      <c r="G610" s="10">
        <v>44228</v>
      </c>
      <c r="H610" s="11">
        <v>7</v>
      </c>
      <c r="I610" s="20" t="s">
        <v>39</v>
      </c>
      <c r="J610" s="11" t="s">
        <v>41</v>
      </c>
      <c r="K610" s="11" t="s">
        <v>4881</v>
      </c>
      <c r="L610" s="11">
        <v>2</v>
      </c>
    </row>
    <row r="611" spans="1:12">
      <c r="A611" s="11" t="s">
        <v>5088</v>
      </c>
      <c r="D611" s="11" t="s">
        <v>40</v>
      </c>
      <c r="E611" s="19" t="s">
        <v>695</v>
      </c>
      <c r="F611" s="10">
        <v>42036</v>
      </c>
      <c r="G611" s="10">
        <v>44228</v>
      </c>
      <c r="H611" s="11">
        <v>7</v>
      </c>
      <c r="I611" s="20" t="s">
        <v>39</v>
      </c>
      <c r="J611" s="11" t="s">
        <v>41</v>
      </c>
      <c r="K611" s="11" t="s">
        <v>4881</v>
      </c>
      <c r="L611" s="11">
        <v>2</v>
      </c>
    </row>
    <row r="612" spans="1:12">
      <c r="A612" s="11" t="s">
        <v>5089</v>
      </c>
      <c r="D612" s="11" t="s">
        <v>40</v>
      </c>
      <c r="E612" s="19" t="s">
        <v>696</v>
      </c>
      <c r="F612" s="10">
        <v>42036</v>
      </c>
      <c r="G612" s="10">
        <v>44228</v>
      </c>
      <c r="H612" s="11">
        <v>7</v>
      </c>
      <c r="I612" s="20" t="s">
        <v>39</v>
      </c>
      <c r="J612" s="11" t="s">
        <v>41</v>
      </c>
      <c r="K612" s="11" t="s">
        <v>4881</v>
      </c>
      <c r="L612" s="11">
        <v>2</v>
      </c>
    </row>
    <row r="613" spans="1:12">
      <c r="A613" s="11" t="s">
        <v>5090</v>
      </c>
      <c r="D613" s="11" t="s">
        <v>40</v>
      </c>
      <c r="E613" s="19" t="s">
        <v>697</v>
      </c>
      <c r="F613" s="10">
        <v>42036</v>
      </c>
      <c r="G613" s="10">
        <v>44228</v>
      </c>
      <c r="H613" s="11">
        <v>7</v>
      </c>
      <c r="I613" s="20" t="s">
        <v>39</v>
      </c>
      <c r="J613" s="11" t="s">
        <v>41</v>
      </c>
      <c r="K613" s="11" t="s">
        <v>4881</v>
      </c>
      <c r="L613" s="11">
        <v>2</v>
      </c>
    </row>
    <row r="614" spans="1:12">
      <c r="A614" s="11" t="s">
        <v>5091</v>
      </c>
      <c r="D614" s="11" t="s">
        <v>40</v>
      </c>
      <c r="E614" s="19" t="s">
        <v>698</v>
      </c>
      <c r="F614" s="10">
        <v>42036</v>
      </c>
      <c r="G614" s="10">
        <v>44228</v>
      </c>
      <c r="H614" s="11">
        <v>7</v>
      </c>
      <c r="I614" s="20" t="s">
        <v>39</v>
      </c>
      <c r="J614" s="11" t="s">
        <v>41</v>
      </c>
      <c r="K614" s="11" t="s">
        <v>4881</v>
      </c>
      <c r="L614" s="11">
        <v>2</v>
      </c>
    </row>
    <row r="615" spans="1:12">
      <c r="A615" s="11" t="s">
        <v>5992</v>
      </c>
      <c r="D615" s="11" t="s">
        <v>40</v>
      </c>
      <c r="E615" s="19" t="s">
        <v>699</v>
      </c>
      <c r="F615" s="10">
        <v>42036</v>
      </c>
      <c r="G615" s="10">
        <v>44228</v>
      </c>
      <c r="H615" s="11">
        <v>7</v>
      </c>
      <c r="I615" s="20" t="s">
        <v>39</v>
      </c>
      <c r="J615" s="11" t="s">
        <v>41</v>
      </c>
      <c r="K615" s="11" t="s">
        <v>4881</v>
      </c>
      <c r="L615" s="11">
        <v>2</v>
      </c>
    </row>
    <row r="616" spans="1:12">
      <c r="A616" s="11" t="s">
        <v>5993</v>
      </c>
      <c r="D616" s="11" t="s">
        <v>40</v>
      </c>
      <c r="E616" s="19" t="s">
        <v>700</v>
      </c>
      <c r="F616" s="10">
        <v>42036</v>
      </c>
      <c r="G616" s="10">
        <v>44228</v>
      </c>
      <c r="H616" s="11">
        <v>7</v>
      </c>
      <c r="I616" s="20" t="s">
        <v>39</v>
      </c>
      <c r="J616" s="11" t="s">
        <v>41</v>
      </c>
      <c r="K616" s="11" t="s">
        <v>4881</v>
      </c>
      <c r="L616" s="11">
        <v>2</v>
      </c>
    </row>
    <row r="617" spans="1:12">
      <c r="A617" s="11" t="s">
        <v>5994</v>
      </c>
      <c r="D617" s="11" t="s">
        <v>40</v>
      </c>
      <c r="E617" s="19" t="s">
        <v>701</v>
      </c>
      <c r="F617" s="10">
        <v>42036</v>
      </c>
      <c r="G617" s="10">
        <v>44228</v>
      </c>
      <c r="H617" s="11">
        <v>7</v>
      </c>
      <c r="I617" s="20" t="s">
        <v>39</v>
      </c>
      <c r="J617" s="11" t="s">
        <v>41</v>
      </c>
      <c r="K617" s="11" t="s">
        <v>4881</v>
      </c>
      <c r="L617" s="11">
        <v>2</v>
      </c>
    </row>
    <row r="618" spans="1:12">
      <c r="A618" s="11" t="s">
        <v>6478</v>
      </c>
      <c r="D618" s="11" t="s">
        <v>40</v>
      </c>
      <c r="E618" s="19" t="s">
        <v>702</v>
      </c>
      <c r="F618" s="10">
        <v>42036</v>
      </c>
      <c r="G618" s="10">
        <v>44228</v>
      </c>
      <c r="H618" s="11">
        <v>7</v>
      </c>
      <c r="I618" s="20" t="s">
        <v>39</v>
      </c>
      <c r="J618" s="11" t="s">
        <v>41</v>
      </c>
      <c r="K618" s="11" t="s">
        <v>4881</v>
      </c>
      <c r="L618" s="11">
        <v>2</v>
      </c>
    </row>
    <row r="619" spans="1:12">
      <c r="A619" s="11" t="s">
        <v>6479</v>
      </c>
      <c r="D619" s="11" t="s">
        <v>40</v>
      </c>
      <c r="E619" s="19" t="s">
        <v>703</v>
      </c>
      <c r="F619" s="10">
        <v>42036</v>
      </c>
      <c r="G619" s="10">
        <v>44228</v>
      </c>
      <c r="H619" s="11">
        <v>7</v>
      </c>
      <c r="I619" s="20" t="s">
        <v>39</v>
      </c>
      <c r="J619" s="11" t="s">
        <v>41</v>
      </c>
      <c r="K619" s="11" t="s">
        <v>4881</v>
      </c>
      <c r="L619" s="11">
        <v>2</v>
      </c>
    </row>
    <row r="620" spans="1:12">
      <c r="A620" s="11" t="s">
        <v>6480</v>
      </c>
      <c r="D620" s="11" t="s">
        <v>40</v>
      </c>
      <c r="E620" s="19" t="s">
        <v>704</v>
      </c>
      <c r="F620" s="10">
        <v>42036</v>
      </c>
      <c r="G620" s="10">
        <v>44228</v>
      </c>
      <c r="H620" s="11">
        <v>7</v>
      </c>
      <c r="I620" s="20" t="s">
        <v>39</v>
      </c>
      <c r="J620" s="11" t="s">
        <v>41</v>
      </c>
      <c r="K620" s="11" t="s">
        <v>4881</v>
      </c>
      <c r="L620" s="11">
        <v>2</v>
      </c>
    </row>
    <row r="621" spans="1:12">
      <c r="A621" s="11" t="s">
        <v>6964</v>
      </c>
      <c r="D621" s="11" t="s">
        <v>40</v>
      </c>
      <c r="E621" s="19" t="s">
        <v>705</v>
      </c>
      <c r="F621" s="10">
        <v>42036</v>
      </c>
      <c r="G621" s="10">
        <v>44228</v>
      </c>
      <c r="H621" s="11">
        <v>7</v>
      </c>
      <c r="I621" s="20" t="s">
        <v>39</v>
      </c>
      <c r="J621" s="11" t="s">
        <v>41</v>
      </c>
      <c r="K621" s="11" t="s">
        <v>4881</v>
      </c>
      <c r="L621" s="11">
        <v>2</v>
      </c>
    </row>
    <row r="622" spans="1:12">
      <c r="A622" s="11" t="s">
        <v>6965</v>
      </c>
      <c r="D622" s="11" t="s">
        <v>40</v>
      </c>
      <c r="E622" s="19" t="s">
        <v>706</v>
      </c>
      <c r="F622" s="10">
        <v>42036</v>
      </c>
      <c r="G622" s="10">
        <v>44228</v>
      </c>
      <c r="H622" s="11">
        <v>7</v>
      </c>
      <c r="I622" s="20" t="s">
        <v>39</v>
      </c>
      <c r="J622" s="11" t="s">
        <v>41</v>
      </c>
      <c r="K622" s="11" t="s">
        <v>4881</v>
      </c>
      <c r="L622" s="11">
        <v>2</v>
      </c>
    </row>
    <row r="623" spans="1:12">
      <c r="A623" s="11" t="s">
        <v>6966</v>
      </c>
      <c r="D623" s="11" t="s">
        <v>40</v>
      </c>
      <c r="E623" s="19" t="s">
        <v>707</v>
      </c>
      <c r="F623" s="10">
        <v>42036</v>
      </c>
      <c r="G623" s="10">
        <v>44228</v>
      </c>
      <c r="H623" s="11">
        <v>7</v>
      </c>
      <c r="I623" s="20" t="s">
        <v>39</v>
      </c>
      <c r="J623" s="11" t="s">
        <v>41</v>
      </c>
      <c r="K623" s="11" t="s">
        <v>4881</v>
      </c>
      <c r="L623" s="11">
        <v>2</v>
      </c>
    </row>
    <row r="624" spans="1:12">
      <c r="A624" s="11" t="s">
        <v>7516</v>
      </c>
      <c r="D624" s="11" t="s">
        <v>40</v>
      </c>
      <c r="E624" s="19" t="s">
        <v>708</v>
      </c>
      <c r="F624" s="10">
        <v>42036</v>
      </c>
      <c r="G624" s="10">
        <v>44228</v>
      </c>
      <c r="H624" s="11">
        <v>7</v>
      </c>
      <c r="I624" s="20" t="s">
        <v>39</v>
      </c>
      <c r="J624" s="11" t="s">
        <v>41</v>
      </c>
      <c r="K624" s="11" t="s">
        <v>4881</v>
      </c>
      <c r="L624" s="11">
        <v>2</v>
      </c>
    </row>
    <row r="625" spans="1:12">
      <c r="A625" s="11" t="s">
        <v>7517</v>
      </c>
      <c r="D625" s="11" t="s">
        <v>40</v>
      </c>
      <c r="E625" s="19" t="s">
        <v>709</v>
      </c>
      <c r="F625" s="10">
        <v>42036</v>
      </c>
      <c r="G625" s="10">
        <v>44228</v>
      </c>
      <c r="H625" s="11">
        <v>7</v>
      </c>
      <c r="I625" s="20" t="s">
        <v>39</v>
      </c>
      <c r="J625" s="11" t="s">
        <v>41</v>
      </c>
      <c r="K625" s="11" t="s">
        <v>4881</v>
      </c>
      <c r="L625" s="11">
        <v>2</v>
      </c>
    </row>
    <row r="626" spans="1:12">
      <c r="A626" s="11" t="s">
        <v>7518</v>
      </c>
      <c r="D626" s="11" t="s">
        <v>40</v>
      </c>
      <c r="E626" s="19" t="s">
        <v>710</v>
      </c>
      <c r="F626" s="10">
        <v>42036</v>
      </c>
      <c r="G626" s="10">
        <v>44228</v>
      </c>
      <c r="H626" s="11">
        <v>7</v>
      </c>
      <c r="I626" s="20" t="s">
        <v>39</v>
      </c>
      <c r="J626" s="11" t="s">
        <v>41</v>
      </c>
      <c r="K626" s="11" t="s">
        <v>4881</v>
      </c>
      <c r="L626" s="11">
        <v>2</v>
      </c>
    </row>
    <row r="627" spans="1:12">
      <c r="A627" s="11" t="s">
        <v>7519</v>
      </c>
      <c r="D627" s="11" t="s">
        <v>40</v>
      </c>
      <c r="E627" s="19" t="s">
        <v>711</v>
      </c>
      <c r="F627" s="10">
        <v>42036</v>
      </c>
      <c r="G627" s="10">
        <v>44228</v>
      </c>
      <c r="H627" s="11">
        <v>7</v>
      </c>
      <c r="I627" s="20" t="s">
        <v>39</v>
      </c>
      <c r="J627" s="11" t="s">
        <v>41</v>
      </c>
      <c r="K627" s="11" t="s">
        <v>4881</v>
      </c>
      <c r="L627" s="11">
        <v>2</v>
      </c>
    </row>
    <row r="628" spans="1:12">
      <c r="A628" s="11" t="s">
        <v>7520</v>
      </c>
      <c r="D628" s="11" t="s">
        <v>40</v>
      </c>
      <c r="E628" s="19" t="s">
        <v>712</v>
      </c>
      <c r="F628" s="10">
        <v>42036</v>
      </c>
      <c r="G628" s="10">
        <v>44228</v>
      </c>
      <c r="H628" s="11">
        <v>7</v>
      </c>
      <c r="I628" s="20" t="s">
        <v>39</v>
      </c>
      <c r="J628" s="11" t="s">
        <v>41</v>
      </c>
      <c r="K628" s="11" t="s">
        <v>4881</v>
      </c>
      <c r="L628" s="11">
        <v>2</v>
      </c>
    </row>
    <row r="629" spans="1:12">
      <c r="A629" s="11" t="s">
        <v>7521</v>
      </c>
      <c r="D629" s="11" t="s">
        <v>40</v>
      </c>
      <c r="E629" s="19" t="s">
        <v>713</v>
      </c>
      <c r="F629" s="10">
        <v>42036</v>
      </c>
      <c r="G629" s="10">
        <v>44228</v>
      </c>
      <c r="H629" s="11">
        <v>7</v>
      </c>
      <c r="I629" s="20" t="s">
        <v>39</v>
      </c>
      <c r="J629" s="11" t="s">
        <v>41</v>
      </c>
      <c r="K629" s="11" t="s">
        <v>4881</v>
      </c>
      <c r="L629" s="11">
        <v>2</v>
      </c>
    </row>
    <row r="630" spans="1:12">
      <c r="A630" s="11" t="s">
        <v>8422</v>
      </c>
      <c r="D630" s="11" t="s">
        <v>40</v>
      </c>
      <c r="E630" s="19" t="s">
        <v>714</v>
      </c>
      <c r="F630" s="10">
        <v>42036</v>
      </c>
      <c r="G630" s="10">
        <v>44228</v>
      </c>
      <c r="H630" s="11">
        <v>7</v>
      </c>
      <c r="I630" s="20" t="s">
        <v>39</v>
      </c>
      <c r="J630" s="11" t="s">
        <v>41</v>
      </c>
      <c r="K630" s="11" t="s">
        <v>4881</v>
      </c>
      <c r="L630" s="11">
        <v>2</v>
      </c>
    </row>
    <row r="631" spans="1:12">
      <c r="A631" s="11" t="s">
        <v>8423</v>
      </c>
      <c r="D631" s="11" t="s">
        <v>40</v>
      </c>
      <c r="E631" s="19" t="s">
        <v>715</v>
      </c>
      <c r="F631" s="10">
        <v>42036</v>
      </c>
      <c r="G631" s="10">
        <v>44228</v>
      </c>
      <c r="H631" s="11">
        <v>7</v>
      </c>
      <c r="I631" s="20" t="s">
        <v>39</v>
      </c>
      <c r="J631" s="11" t="s">
        <v>41</v>
      </c>
      <c r="K631" s="11" t="s">
        <v>4881</v>
      </c>
      <c r="L631" s="11">
        <v>2</v>
      </c>
    </row>
    <row r="632" spans="1:12">
      <c r="A632" s="11" t="s">
        <v>8424</v>
      </c>
      <c r="D632" s="11" t="s">
        <v>40</v>
      </c>
      <c r="E632" s="19" t="s">
        <v>716</v>
      </c>
      <c r="F632" s="10">
        <v>42036</v>
      </c>
      <c r="G632" s="10">
        <v>44228</v>
      </c>
      <c r="H632" s="11">
        <v>7</v>
      </c>
      <c r="I632" s="20" t="s">
        <v>39</v>
      </c>
      <c r="J632" s="11" t="s">
        <v>41</v>
      </c>
      <c r="K632" s="11" t="s">
        <v>4881</v>
      </c>
      <c r="L632" s="11">
        <v>2</v>
      </c>
    </row>
    <row r="633" spans="1:12">
      <c r="A633" s="11" t="s">
        <v>581</v>
      </c>
      <c r="D633" s="11" t="s">
        <v>40</v>
      </c>
      <c r="E633" s="19" t="s">
        <v>717</v>
      </c>
      <c r="F633" s="10">
        <v>42036</v>
      </c>
      <c r="G633" s="10">
        <v>44228</v>
      </c>
      <c r="H633" s="11">
        <v>7</v>
      </c>
      <c r="I633" s="20" t="s">
        <v>39</v>
      </c>
      <c r="J633" s="11" t="s">
        <v>41</v>
      </c>
      <c r="K633" s="11" t="s">
        <v>4881</v>
      </c>
      <c r="L633" s="11">
        <v>2</v>
      </c>
    </row>
    <row r="634" spans="1:12">
      <c r="A634" s="11" t="s">
        <v>582</v>
      </c>
      <c r="D634" s="11" t="s">
        <v>40</v>
      </c>
      <c r="E634" s="19" t="s">
        <v>718</v>
      </c>
      <c r="F634" s="10">
        <v>42036</v>
      </c>
      <c r="G634" s="10">
        <v>44228</v>
      </c>
      <c r="H634" s="11">
        <v>7</v>
      </c>
      <c r="I634" s="20" t="s">
        <v>39</v>
      </c>
      <c r="J634" s="11" t="s">
        <v>41</v>
      </c>
      <c r="K634" s="11" t="s">
        <v>4881</v>
      </c>
      <c r="L634" s="11">
        <v>2</v>
      </c>
    </row>
    <row r="635" spans="1:12">
      <c r="A635" s="11" t="s">
        <v>583</v>
      </c>
      <c r="D635" s="11" t="s">
        <v>40</v>
      </c>
      <c r="E635" s="19" t="s">
        <v>719</v>
      </c>
      <c r="F635" s="10">
        <v>42036</v>
      </c>
      <c r="G635" s="10">
        <v>44228</v>
      </c>
      <c r="H635" s="11">
        <v>7</v>
      </c>
      <c r="I635" s="20" t="s">
        <v>39</v>
      </c>
      <c r="J635" s="11" t="s">
        <v>41</v>
      </c>
      <c r="K635" s="11" t="s">
        <v>4881</v>
      </c>
      <c r="L635" s="11">
        <v>2</v>
      </c>
    </row>
    <row r="636" spans="1:12">
      <c r="A636" s="11" t="s">
        <v>5092</v>
      </c>
      <c r="D636" s="11" t="s">
        <v>40</v>
      </c>
      <c r="E636" s="19" t="s">
        <v>720</v>
      </c>
      <c r="F636" s="10">
        <v>42036</v>
      </c>
      <c r="G636" s="10">
        <v>44228</v>
      </c>
      <c r="H636" s="11">
        <v>7</v>
      </c>
      <c r="I636" s="20" t="s">
        <v>39</v>
      </c>
      <c r="J636" s="11" t="s">
        <v>41</v>
      </c>
      <c r="K636" s="11" t="s">
        <v>4881</v>
      </c>
      <c r="L636" s="11">
        <v>2</v>
      </c>
    </row>
    <row r="637" spans="1:12">
      <c r="A637" s="11" t="s">
        <v>5093</v>
      </c>
      <c r="D637" s="11" t="s">
        <v>40</v>
      </c>
      <c r="E637" s="19" t="s">
        <v>721</v>
      </c>
      <c r="F637" s="10">
        <v>42036</v>
      </c>
      <c r="G637" s="10">
        <v>44228</v>
      </c>
      <c r="H637" s="11">
        <v>7</v>
      </c>
      <c r="I637" s="20" t="s">
        <v>39</v>
      </c>
      <c r="J637" s="11" t="s">
        <v>41</v>
      </c>
      <c r="K637" s="11" t="s">
        <v>4881</v>
      </c>
      <c r="L637" s="11">
        <v>2</v>
      </c>
    </row>
    <row r="638" spans="1:12">
      <c r="A638" s="11" t="s">
        <v>5094</v>
      </c>
      <c r="D638" s="11" t="s">
        <v>40</v>
      </c>
      <c r="E638" s="19" t="s">
        <v>722</v>
      </c>
      <c r="F638" s="10">
        <v>42036</v>
      </c>
      <c r="G638" s="10">
        <v>44228</v>
      </c>
      <c r="H638" s="11">
        <v>7</v>
      </c>
      <c r="I638" s="20" t="s">
        <v>39</v>
      </c>
      <c r="J638" s="11" t="s">
        <v>41</v>
      </c>
      <c r="K638" s="11" t="s">
        <v>4881</v>
      </c>
      <c r="L638" s="11">
        <v>2</v>
      </c>
    </row>
    <row r="639" spans="1:12">
      <c r="A639" s="11" t="s">
        <v>5095</v>
      </c>
      <c r="D639" s="11" t="s">
        <v>40</v>
      </c>
      <c r="E639" s="19" t="s">
        <v>723</v>
      </c>
      <c r="F639" s="10">
        <v>42036</v>
      </c>
      <c r="G639" s="10">
        <v>44228</v>
      </c>
      <c r="H639" s="11">
        <v>7</v>
      </c>
      <c r="I639" s="20" t="s">
        <v>39</v>
      </c>
      <c r="J639" s="11" t="s">
        <v>41</v>
      </c>
      <c r="K639" s="11" t="s">
        <v>4881</v>
      </c>
      <c r="L639" s="11">
        <v>2</v>
      </c>
    </row>
    <row r="640" spans="1:12">
      <c r="A640" s="11" t="s">
        <v>5096</v>
      </c>
      <c r="D640" s="11" t="s">
        <v>40</v>
      </c>
      <c r="E640" s="19" t="s">
        <v>724</v>
      </c>
      <c r="F640" s="10">
        <v>42036</v>
      </c>
      <c r="G640" s="10">
        <v>44228</v>
      </c>
      <c r="H640" s="11">
        <v>7</v>
      </c>
      <c r="I640" s="20" t="s">
        <v>39</v>
      </c>
      <c r="J640" s="11" t="s">
        <v>41</v>
      </c>
      <c r="K640" s="11" t="s">
        <v>4881</v>
      </c>
      <c r="L640" s="11">
        <v>2</v>
      </c>
    </row>
    <row r="641" spans="1:12">
      <c r="A641" s="11" t="s">
        <v>5097</v>
      </c>
      <c r="D641" s="11" t="s">
        <v>40</v>
      </c>
      <c r="E641" s="19" t="s">
        <v>725</v>
      </c>
      <c r="F641" s="10">
        <v>42036</v>
      </c>
      <c r="G641" s="10">
        <v>44228</v>
      </c>
      <c r="H641" s="11">
        <v>7</v>
      </c>
      <c r="I641" s="20" t="s">
        <v>39</v>
      </c>
      <c r="J641" s="11" t="s">
        <v>41</v>
      </c>
      <c r="K641" s="11" t="s">
        <v>4881</v>
      </c>
      <c r="L641" s="11">
        <v>2</v>
      </c>
    </row>
    <row r="642" spans="1:12">
      <c r="A642" s="11" t="s">
        <v>5995</v>
      </c>
      <c r="D642" s="11" t="s">
        <v>40</v>
      </c>
      <c r="E642" s="19" t="s">
        <v>726</v>
      </c>
      <c r="F642" s="10">
        <v>42036</v>
      </c>
      <c r="G642" s="10">
        <v>44228</v>
      </c>
      <c r="H642" s="11">
        <v>7</v>
      </c>
      <c r="I642" s="20" t="s">
        <v>39</v>
      </c>
      <c r="J642" s="11" t="s">
        <v>41</v>
      </c>
      <c r="K642" s="11" t="s">
        <v>4881</v>
      </c>
      <c r="L642" s="11">
        <v>2</v>
      </c>
    </row>
    <row r="643" spans="1:12">
      <c r="A643" s="11" t="s">
        <v>5996</v>
      </c>
      <c r="D643" s="11" t="s">
        <v>40</v>
      </c>
      <c r="E643" s="19" t="s">
        <v>727</v>
      </c>
      <c r="F643" s="10">
        <v>42036</v>
      </c>
      <c r="G643" s="10">
        <v>44228</v>
      </c>
      <c r="H643" s="11">
        <v>7</v>
      </c>
      <c r="I643" s="20" t="s">
        <v>39</v>
      </c>
      <c r="J643" s="11" t="s">
        <v>41</v>
      </c>
      <c r="K643" s="11" t="s">
        <v>4881</v>
      </c>
      <c r="L643" s="11">
        <v>2</v>
      </c>
    </row>
    <row r="644" spans="1:12">
      <c r="A644" s="11" t="s">
        <v>5997</v>
      </c>
      <c r="D644" s="11" t="s">
        <v>40</v>
      </c>
      <c r="E644" s="19" t="s">
        <v>728</v>
      </c>
      <c r="F644" s="10">
        <v>42036</v>
      </c>
      <c r="G644" s="10">
        <v>44228</v>
      </c>
      <c r="H644" s="11">
        <v>7</v>
      </c>
      <c r="I644" s="20" t="s">
        <v>39</v>
      </c>
      <c r="J644" s="11" t="s">
        <v>41</v>
      </c>
      <c r="K644" s="11" t="s">
        <v>4881</v>
      </c>
      <c r="L644" s="11">
        <v>2</v>
      </c>
    </row>
    <row r="645" spans="1:12">
      <c r="A645" s="11" t="s">
        <v>6481</v>
      </c>
      <c r="D645" s="11" t="s">
        <v>40</v>
      </c>
      <c r="E645" s="19" t="s">
        <v>729</v>
      </c>
      <c r="F645" s="10">
        <v>42036</v>
      </c>
      <c r="G645" s="10">
        <v>44228</v>
      </c>
      <c r="H645" s="11">
        <v>7</v>
      </c>
      <c r="I645" s="20" t="s">
        <v>39</v>
      </c>
      <c r="J645" s="11" t="s">
        <v>41</v>
      </c>
      <c r="K645" s="11" t="s">
        <v>4881</v>
      </c>
      <c r="L645" s="11">
        <v>2</v>
      </c>
    </row>
    <row r="646" spans="1:12">
      <c r="A646" s="11" t="s">
        <v>6482</v>
      </c>
      <c r="D646" s="11" t="s">
        <v>40</v>
      </c>
      <c r="E646" s="19" t="s">
        <v>730</v>
      </c>
      <c r="F646" s="10">
        <v>42036</v>
      </c>
      <c r="G646" s="10">
        <v>44228</v>
      </c>
      <c r="H646" s="11">
        <v>7</v>
      </c>
      <c r="I646" s="20" t="s">
        <v>39</v>
      </c>
      <c r="J646" s="11" t="s">
        <v>41</v>
      </c>
      <c r="K646" s="11" t="s">
        <v>4881</v>
      </c>
      <c r="L646" s="11">
        <v>2</v>
      </c>
    </row>
    <row r="647" spans="1:12">
      <c r="A647" s="11" t="s">
        <v>6483</v>
      </c>
      <c r="D647" s="11" t="s">
        <v>40</v>
      </c>
      <c r="E647" s="19" t="s">
        <v>731</v>
      </c>
      <c r="F647" s="10">
        <v>42036</v>
      </c>
      <c r="G647" s="10">
        <v>44228</v>
      </c>
      <c r="H647" s="11">
        <v>7</v>
      </c>
      <c r="I647" s="20" t="s">
        <v>39</v>
      </c>
      <c r="J647" s="11" t="s">
        <v>41</v>
      </c>
      <c r="K647" s="11" t="s">
        <v>4881</v>
      </c>
      <c r="L647" s="11">
        <v>2</v>
      </c>
    </row>
    <row r="648" spans="1:12">
      <c r="A648" s="11" t="s">
        <v>6967</v>
      </c>
      <c r="D648" s="11" t="s">
        <v>40</v>
      </c>
      <c r="E648" s="19" t="s">
        <v>732</v>
      </c>
      <c r="F648" s="10">
        <v>42036</v>
      </c>
      <c r="G648" s="10">
        <v>44228</v>
      </c>
      <c r="H648" s="11">
        <v>7</v>
      </c>
      <c r="I648" s="20" t="s">
        <v>39</v>
      </c>
      <c r="J648" s="11" t="s">
        <v>41</v>
      </c>
      <c r="K648" s="11" t="s">
        <v>4881</v>
      </c>
      <c r="L648" s="11">
        <v>2</v>
      </c>
    </row>
    <row r="649" spans="1:12">
      <c r="A649" s="11" t="s">
        <v>6968</v>
      </c>
      <c r="D649" s="11" t="s">
        <v>40</v>
      </c>
      <c r="E649" s="19" t="s">
        <v>733</v>
      </c>
      <c r="F649" s="10">
        <v>42036</v>
      </c>
      <c r="G649" s="10">
        <v>44228</v>
      </c>
      <c r="H649" s="11">
        <v>7</v>
      </c>
      <c r="I649" s="20" t="s">
        <v>39</v>
      </c>
      <c r="J649" s="11" t="s">
        <v>41</v>
      </c>
      <c r="K649" s="11" t="s">
        <v>4881</v>
      </c>
      <c r="L649" s="11">
        <v>2</v>
      </c>
    </row>
    <row r="650" spans="1:12">
      <c r="A650" s="11" t="s">
        <v>6969</v>
      </c>
      <c r="D650" s="11" t="s">
        <v>40</v>
      </c>
      <c r="E650" s="19" t="s">
        <v>734</v>
      </c>
      <c r="F650" s="10">
        <v>42036</v>
      </c>
      <c r="G650" s="10">
        <v>44228</v>
      </c>
      <c r="H650" s="11">
        <v>7</v>
      </c>
      <c r="I650" s="20" t="s">
        <v>39</v>
      </c>
      <c r="J650" s="11" t="s">
        <v>41</v>
      </c>
      <c r="K650" s="11" t="s">
        <v>4881</v>
      </c>
      <c r="L650" s="11">
        <v>2</v>
      </c>
    </row>
    <row r="651" spans="1:12">
      <c r="A651" s="11" t="s">
        <v>7522</v>
      </c>
      <c r="D651" s="11" t="s">
        <v>40</v>
      </c>
      <c r="E651" s="19" t="s">
        <v>735</v>
      </c>
      <c r="F651" s="10">
        <v>42036</v>
      </c>
      <c r="G651" s="10">
        <v>44228</v>
      </c>
      <c r="H651" s="11">
        <v>7</v>
      </c>
      <c r="I651" s="20" t="s">
        <v>39</v>
      </c>
      <c r="J651" s="11" t="s">
        <v>41</v>
      </c>
      <c r="K651" s="11" t="s">
        <v>4881</v>
      </c>
      <c r="L651" s="11">
        <v>2</v>
      </c>
    </row>
    <row r="652" spans="1:12">
      <c r="A652" s="11" t="s">
        <v>7523</v>
      </c>
      <c r="D652" s="11" t="s">
        <v>40</v>
      </c>
      <c r="E652" s="19" t="s">
        <v>736</v>
      </c>
      <c r="F652" s="10">
        <v>42036</v>
      </c>
      <c r="G652" s="10">
        <v>44228</v>
      </c>
      <c r="H652" s="11">
        <v>7</v>
      </c>
      <c r="I652" s="20" t="s">
        <v>39</v>
      </c>
      <c r="J652" s="11" t="s">
        <v>41</v>
      </c>
      <c r="K652" s="11" t="s">
        <v>4881</v>
      </c>
      <c r="L652" s="11">
        <v>2</v>
      </c>
    </row>
    <row r="653" spans="1:12">
      <c r="A653" s="11" t="s">
        <v>7524</v>
      </c>
      <c r="D653" s="11" t="s">
        <v>40</v>
      </c>
      <c r="E653" s="19" t="s">
        <v>737</v>
      </c>
      <c r="F653" s="10">
        <v>42036</v>
      </c>
      <c r="G653" s="10">
        <v>44228</v>
      </c>
      <c r="H653" s="11">
        <v>7</v>
      </c>
      <c r="I653" s="20" t="s">
        <v>39</v>
      </c>
      <c r="J653" s="11" t="s">
        <v>41</v>
      </c>
      <c r="K653" s="11" t="s">
        <v>4881</v>
      </c>
      <c r="L653" s="11">
        <v>2</v>
      </c>
    </row>
    <row r="654" spans="1:12">
      <c r="A654" s="11" t="s">
        <v>7525</v>
      </c>
      <c r="D654" s="11" t="s">
        <v>40</v>
      </c>
      <c r="E654" s="19" t="s">
        <v>738</v>
      </c>
      <c r="F654" s="10">
        <v>42036</v>
      </c>
      <c r="G654" s="10">
        <v>44228</v>
      </c>
      <c r="H654" s="11">
        <v>7</v>
      </c>
      <c r="I654" s="20" t="s">
        <v>39</v>
      </c>
      <c r="J654" s="11" t="s">
        <v>41</v>
      </c>
      <c r="K654" s="11" t="s">
        <v>4881</v>
      </c>
      <c r="L654" s="11">
        <v>2</v>
      </c>
    </row>
    <row r="655" spans="1:12">
      <c r="A655" s="11" t="s">
        <v>7526</v>
      </c>
      <c r="D655" s="11" t="s">
        <v>40</v>
      </c>
      <c r="E655" s="19" t="s">
        <v>739</v>
      </c>
      <c r="F655" s="10">
        <v>42036</v>
      </c>
      <c r="G655" s="10">
        <v>44228</v>
      </c>
      <c r="H655" s="11">
        <v>7</v>
      </c>
      <c r="I655" s="20" t="s">
        <v>39</v>
      </c>
      <c r="J655" s="11" t="s">
        <v>41</v>
      </c>
      <c r="K655" s="11" t="s">
        <v>4881</v>
      </c>
      <c r="L655" s="11">
        <v>2</v>
      </c>
    </row>
    <row r="656" spans="1:12">
      <c r="A656" s="11" t="s">
        <v>7527</v>
      </c>
      <c r="D656" s="11" t="s">
        <v>40</v>
      </c>
      <c r="E656" s="19" t="s">
        <v>740</v>
      </c>
      <c r="F656" s="10">
        <v>42036</v>
      </c>
      <c r="G656" s="10">
        <v>44228</v>
      </c>
      <c r="H656" s="11">
        <v>7</v>
      </c>
      <c r="I656" s="20" t="s">
        <v>39</v>
      </c>
      <c r="J656" s="11" t="s">
        <v>41</v>
      </c>
      <c r="K656" s="11" t="s">
        <v>4881</v>
      </c>
      <c r="L656" s="11">
        <v>2</v>
      </c>
    </row>
    <row r="657" spans="1:12">
      <c r="A657" s="11" t="s">
        <v>8425</v>
      </c>
      <c r="D657" s="11" t="s">
        <v>40</v>
      </c>
      <c r="E657" s="19" t="s">
        <v>741</v>
      </c>
      <c r="F657" s="10">
        <v>42036</v>
      </c>
      <c r="G657" s="10">
        <v>44228</v>
      </c>
      <c r="H657" s="11">
        <v>7</v>
      </c>
      <c r="I657" s="20" t="s">
        <v>39</v>
      </c>
      <c r="J657" s="11" t="s">
        <v>41</v>
      </c>
      <c r="K657" s="11" t="s">
        <v>4881</v>
      </c>
      <c r="L657" s="11">
        <v>2</v>
      </c>
    </row>
    <row r="658" spans="1:12">
      <c r="A658" s="11" t="s">
        <v>8426</v>
      </c>
      <c r="D658" s="11" t="s">
        <v>40</v>
      </c>
      <c r="E658" s="19" t="s">
        <v>742</v>
      </c>
      <c r="F658" s="10">
        <v>42036</v>
      </c>
      <c r="G658" s="10">
        <v>44228</v>
      </c>
      <c r="H658" s="11">
        <v>7</v>
      </c>
      <c r="I658" s="20" t="s">
        <v>39</v>
      </c>
      <c r="J658" s="11" t="s">
        <v>41</v>
      </c>
      <c r="K658" s="11" t="s">
        <v>4881</v>
      </c>
      <c r="L658" s="11">
        <v>2</v>
      </c>
    </row>
    <row r="659" spans="1:12">
      <c r="A659" s="11" t="s">
        <v>8427</v>
      </c>
      <c r="D659" s="11" t="s">
        <v>40</v>
      </c>
      <c r="E659" s="19" t="s">
        <v>743</v>
      </c>
      <c r="F659" s="10">
        <v>42036</v>
      </c>
      <c r="G659" s="10">
        <v>44228</v>
      </c>
      <c r="H659" s="11">
        <v>7</v>
      </c>
      <c r="I659" s="20" t="s">
        <v>39</v>
      </c>
      <c r="J659" s="11" t="s">
        <v>41</v>
      </c>
      <c r="K659" s="11" t="s">
        <v>4881</v>
      </c>
      <c r="L659" s="11">
        <v>2</v>
      </c>
    </row>
    <row r="660" spans="1:12">
      <c r="A660" s="11" t="s">
        <v>584</v>
      </c>
      <c r="D660" s="11" t="s">
        <v>40</v>
      </c>
      <c r="E660" s="19" t="s">
        <v>744</v>
      </c>
      <c r="F660" s="10">
        <v>42036</v>
      </c>
      <c r="G660" s="10">
        <v>44228</v>
      </c>
      <c r="H660" s="11">
        <v>7</v>
      </c>
      <c r="I660" s="20" t="s">
        <v>39</v>
      </c>
      <c r="J660" s="11" t="s">
        <v>41</v>
      </c>
      <c r="K660" s="11" t="s">
        <v>4881</v>
      </c>
      <c r="L660" s="11">
        <v>2</v>
      </c>
    </row>
    <row r="661" spans="1:12">
      <c r="A661" s="11" t="s">
        <v>585</v>
      </c>
      <c r="D661" s="11" t="s">
        <v>40</v>
      </c>
      <c r="E661" s="19" t="s">
        <v>745</v>
      </c>
      <c r="F661" s="10">
        <v>42036</v>
      </c>
      <c r="G661" s="10">
        <v>44228</v>
      </c>
      <c r="H661" s="11">
        <v>7</v>
      </c>
      <c r="I661" s="20" t="s">
        <v>39</v>
      </c>
      <c r="J661" s="11" t="s">
        <v>41</v>
      </c>
      <c r="K661" s="11" t="s">
        <v>4881</v>
      </c>
      <c r="L661" s="11">
        <v>2</v>
      </c>
    </row>
    <row r="662" spans="1:12">
      <c r="A662" s="11" t="s">
        <v>586</v>
      </c>
      <c r="D662" s="11" t="s">
        <v>40</v>
      </c>
      <c r="E662" s="19" t="s">
        <v>746</v>
      </c>
      <c r="F662" s="10">
        <v>42036</v>
      </c>
      <c r="G662" s="10">
        <v>44228</v>
      </c>
      <c r="H662" s="11">
        <v>7</v>
      </c>
      <c r="I662" s="20" t="s">
        <v>39</v>
      </c>
      <c r="J662" s="11" t="s">
        <v>41</v>
      </c>
      <c r="K662" s="11" t="s">
        <v>4881</v>
      </c>
      <c r="L662" s="11">
        <v>2</v>
      </c>
    </row>
    <row r="663" spans="1:12">
      <c r="A663" s="11" t="s">
        <v>5098</v>
      </c>
      <c r="D663" s="11" t="s">
        <v>40</v>
      </c>
      <c r="E663" s="19" t="s">
        <v>747</v>
      </c>
      <c r="F663" s="10">
        <v>42036</v>
      </c>
      <c r="G663" s="10">
        <v>44228</v>
      </c>
      <c r="H663" s="11">
        <v>7</v>
      </c>
      <c r="I663" s="20" t="s">
        <v>39</v>
      </c>
      <c r="J663" s="11" t="s">
        <v>41</v>
      </c>
      <c r="K663" s="11" t="s">
        <v>4881</v>
      </c>
      <c r="L663" s="11">
        <v>2</v>
      </c>
    </row>
    <row r="664" spans="1:12">
      <c r="A664" s="11" t="s">
        <v>5099</v>
      </c>
      <c r="D664" s="11" t="s">
        <v>40</v>
      </c>
      <c r="E664" s="19" t="s">
        <v>748</v>
      </c>
      <c r="F664" s="10">
        <v>42036</v>
      </c>
      <c r="G664" s="10">
        <v>44228</v>
      </c>
      <c r="H664" s="11">
        <v>7</v>
      </c>
      <c r="I664" s="20" t="s">
        <v>39</v>
      </c>
      <c r="J664" s="11" t="s">
        <v>41</v>
      </c>
      <c r="K664" s="11" t="s">
        <v>4881</v>
      </c>
      <c r="L664" s="11">
        <v>2</v>
      </c>
    </row>
    <row r="665" spans="1:12">
      <c r="A665" s="11" t="s">
        <v>5100</v>
      </c>
      <c r="D665" s="11" t="s">
        <v>40</v>
      </c>
      <c r="E665" s="19" t="s">
        <v>749</v>
      </c>
      <c r="F665" s="10">
        <v>42036</v>
      </c>
      <c r="G665" s="10">
        <v>44228</v>
      </c>
      <c r="H665" s="11">
        <v>7</v>
      </c>
      <c r="I665" s="20" t="s">
        <v>39</v>
      </c>
      <c r="J665" s="11" t="s">
        <v>41</v>
      </c>
      <c r="K665" s="11" t="s">
        <v>4881</v>
      </c>
      <c r="L665" s="11">
        <v>2</v>
      </c>
    </row>
    <row r="666" spans="1:12">
      <c r="A666" s="11" t="s">
        <v>5101</v>
      </c>
      <c r="D666" s="11" t="s">
        <v>40</v>
      </c>
      <c r="E666" s="19" t="s">
        <v>750</v>
      </c>
      <c r="F666" s="10">
        <v>42036</v>
      </c>
      <c r="G666" s="10">
        <v>44228</v>
      </c>
      <c r="H666" s="11">
        <v>7</v>
      </c>
      <c r="I666" s="20" t="s">
        <v>39</v>
      </c>
      <c r="J666" s="11" t="s">
        <v>41</v>
      </c>
      <c r="K666" s="11" t="s">
        <v>4881</v>
      </c>
      <c r="L666" s="11">
        <v>2</v>
      </c>
    </row>
    <row r="667" spans="1:12">
      <c r="A667" s="11" t="s">
        <v>5102</v>
      </c>
      <c r="D667" s="11" t="s">
        <v>40</v>
      </c>
      <c r="E667" s="19" t="s">
        <v>751</v>
      </c>
      <c r="F667" s="10">
        <v>42036</v>
      </c>
      <c r="G667" s="10">
        <v>44228</v>
      </c>
      <c r="H667" s="11">
        <v>7</v>
      </c>
      <c r="I667" s="20" t="s">
        <v>39</v>
      </c>
      <c r="J667" s="11" t="s">
        <v>41</v>
      </c>
      <c r="K667" s="11" t="s">
        <v>4881</v>
      </c>
      <c r="L667" s="11">
        <v>2</v>
      </c>
    </row>
    <row r="668" spans="1:12">
      <c r="A668" s="11" t="s">
        <v>5103</v>
      </c>
      <c r="D668" s="11" t="s">
        <v>40</v>
      </c>
      <c r="E668" s="19" t="s">
        <v>752</v>
      </c>
      <c r="F668" s="10">
        <v>42036</v>
      </c>
      <c r="G668" s="10">
        <v>44228</v>
      </c>
      <c r="H668" s="11">
        <v>7</v>
      </c>
      <c r="I668" s="20" t="s">
        <v>39</v>
      </c>
      <c r="J668" s="11" t="s">
        <v>41</v>
      </c>
      <c r="K668" s="11" t="s">
        <v>4881</v>
      </c>
      <c r="L668" s="11">
        <v>2</v>
      </c>
    </row>
    <row r="669" spans="1:12">
      <c r="A669" s="11" t="s">
        <v>5998</v>
      </c>
      <c r="D669" s="11" t="s">
        <v>40</v>
      </c>
      <c r="E669" s="19" t="s">
        <v>753</v>
      </c>
      <c r="F669" s="10">
        <v>42036</v>
      </c>
      <c r="G669" s="10">
        <v>44228</v>
      </c>
      <c r="H669" s="11">
        <v>7</v>
      </c>
      <c r="I669" s="20" t="s">
        <v>39</v>
      </c>
      <c r="J669" s="11" t="s">
        <v>41</v>
      </c>
      <c r="K669" s="11" t="s">
        <v>4881</v>
      </c>
      <c r="L669" s="11">
        <v>2</v>
      </c>
    </row>
    <row r="670" spans="1:12">
      <c r="A670" s="11" t="s">
        <v>5999</v>
      </c>
      <c r="D670" s="11" t="s">
        <v>40</v>
      </c>
      <c r="E670" s="19" t="s">
        <v>754</v>
      </c>
      <c r="F670" s="10">
        <v>42036</v>
      </c>
      <c r="G670" s="10">
        <v>44228</v>
      </c>
      <c r="H670" s="11">
        <v>7</v>
      </c>
      <c r="I670" s="20" t="s">
        <v>39</v>
      </c>
      <c r="J670" s="11" t="s">
        <v>41</v>
      </c>
      <c r="K670" s="11" t="s">
        <v>4881</v>
      </c>
      <c r="L670" s="11">
        <v>2</v>
      </c>
    </row>
    <row r="671" spans="1:12">
      <c r="A671" s="11" t="s">
        <v>6000</v>
      </c>
      <c r="D671" s="11" t="s">
        <v>40</v>
      </c>
      <c r="E671" s="19" t="s">
        <v>755</v>
      </c>
      <c r="F671" s="10">
        <v>42036</v>
      </c>
      <c r="G671" s="10">
        <v>44228</v>
      </c>
      <c r="H671" s="11">
        <v>7</v>
      </c>
      <c r="I671" s="20" t="s">
        <v>39</v>
      </c>
      <c r="J671" s="11" t="s">
        <v>41</v>
      </c>
      <c r="K671" s="11" t="s">
        <v>4881</v>
      </c>
      <c r="L671" s="11">
        <v>2</v>
      </c>
    </row>
    <row r="672" spans="1:12">
      <c r="A672" s="11" t="s">
        <v>6484</v>
      </c>
      <c r="D672" s="11" t="s">
        <v>40</v>
      </c>
      <c r="E672" s="19" t="s">
        <v>756</v>
      </c>
      <c r="F672" s="10">
        <v>42036</v>
      </c>
      <c r="G672" s="10">
        <v>44228</v>
      </c>
      <c r="H672" s="11">
        <v>7</v>
      </c>
      <c r="I672" s="20" t="s">
        <v>39</v>
      </c>
      <c r="J672" s="11" t="s">
        <v>41</v>
      </c>
      <c r="K672" s="11" t="s">
        <v>4881</v>
      </c>
      <c r="L672" s="11">
        <v>2</v>
      </c>
    </row>
    <row r="673" spans="1:12">
      <c r="A673" s="11" t="s">
        <v>6485</v>
      </c>
      <c r="D673" s="11" t="s">
        <v>40</v>
      </c>
      <c r="E673" s="19" t="s">
        <v>757</v>
      </c>
      <c r="F673" s="10">
        <v>42036</v>
      </c>
      <c r="G673" s="10">
        <v>44228</v>
      </c>
      <c r="H673" s="11">
        <v>7</v>
      </c>
      <c r="I673" s="20" t="s">
        <v>39</v>
      </c>
      <c r="J673" s="11" t="s">
        <v>41</v>
      </c>
      <c r="K673" s="11" t="s">
        <v>4881</v>
      </c>
      <c r="L673" s="11">
        <v>2</v>
      </c>
    </row>
    <row r="674" spans="1:12">
      <c r="A674" s="11" t="s">
        <v>6486</v>
      </c>
      <c r="D674" s="11" t="s">
        <v>40</v>
      </c>
      <c r="E674" s="19" t="s">
        <v>758</v>
      </c>
      <c r="F674" s="10">
        <v>42036</v>
      </c>
      <c r="G674" s="10">
        <v>44228</v>
      </c>
      <c r="H674" s="11">
        <v>7</v>
      </c>
      <c r="I674" s="20" t="s">
        <v>39</v>
      </c>
      <c r="J674" s="11" t="s">
        <v>41</v>
      </c>
      <c r="K674" s="11" t="s">
        <v>4881</v>
      </c>
      <c r="L674" s="11">
        <v>2</v>
      </c>
    </row>
    <row r="675" spans="1:12">
      <c r="A675" s="11" t="s">
        <v>6970</v>
      </c>
      <c r="D675" s="11" t="s">
        <v>40</v>
      </c>
      <c r="E675" s="19" t="s">
        <v>759</v>
      </c>
      <c r="F675" s="10">
        <v>42036</v>
      </c>
      <c r="G675" s="10">
        <v>44228</v>
      </c>
      <c r="H675" s="11">
        <v>7</v>
      </c>
      <c r="I675" s="20" t="s">
        <v>39</v>
      </c>
      <c r="J675" s="11" t="s">
        <v>41</v>
      </c>
      <c r="K675" s="11" t="s">
        <v>4881</v>
      </c>
      <c r="L675" s="11">
        <v>2</v>
      </c>
    </row>
    <row r="676" spans="1:12">
      <c r="A676" s="11" t="s">
        <v>6971</v>
      </c>
      <c r="D676" s="11" t="s">
        <v>40</v>
      </c>
      <c r="E676" s="19" t="s">
        <v>760</v>
      </c>
      <c r="F676" s="10">
        <v>42036</v>
      </c>
      <c r="G676" s="10">
        <v>44228</v>
      </c>
      <c r="H676" s="11">
        <v>7</v>
      </c>
      <c r="I676" s="20" t="s">
        <v>39</v>
      </c>
      <c r="J676" s="11" t="s">
        <v>41</v>
      </c>
      <c r="K676" s="11" t="s">
        <v>4881</v>
      </c>
      <c r="L676" s="11">
        <v>2</v>
      </c>
    </row>
    <row r="677" spans="1:12">
      <c r="A677" s="11" t="s">
        <v>6972</v>
      </c>
      <c r="D677" s="11" t="s">
        <v>40</v>
      </c>
      <c r="E677" s="19" t="s">
        <v>761</v>
      </c>
      <c r="F677" s="10">
        <v>42036</v>
      </c>
      <c r="G677" s="10">
        <v>44228</v>
      </c>
      <c r="H677" s="11">
        <v>7</v>
      </c>
      <c r="I677" s="20" t="s">
        <v>39</v>
      </c>
      <c r="J677" s="11" t="s">
        <v>41</v>
      </c>
      <c r="K677" s="11" t="s">
        <v>4881</v>
      </c>
      <c r="L677" s="11">
        <v>2</v>
      </c>
    </row>
    <row r="678" spans="1:12">
      <c r="A678" s="11" t="s">
        <v>7528</v>
      </c>
      <c r="D678" s="11" t="s">
        <v>40</v>
      </c>
      <c r="E678" s="19" t="s">
        <v>762</v>
      </c>
      <c r="F678" s="10">
        <v>42036</v>
      </c>
      <c r="G678" s="10">
        <v>44228</v>
      </c>
      <c r="H678" s="11">
        <v>7</v>
      </c>
      <c r="I678" s="20" t="s">
        <v>39</v>
      </c>
      <c r="J678" s="11" t="s">
        <v>41</v>
      </c>
      <c r="K678" s="11" t="s">
        <v>4881</v>
      </c>
      <c r="L678" s="11">
        <v>2</v>
      </c>
    </row>
    <row r="679" spans="1:12">
      <c r="A679" s="11" t="s">
        <v>7529</v>
      </c>
      <c r="D679" s="11" t="s">
        <v>40</v>
      </c>
      <c r="E679" s="19" t="s">
        <v>763</v>
      </c>
      <c r="F679" s="10">
        <v>42036</v>
      </c>
      <c r="G679" s="10">
        <v>44228</v>
      </c>
      <c r="H679" s="11">
        <v>7</v>
      </c>
      <c r="I679" s="20" t="s">
        <v>39</v>
      </c>
      <c r="J679" s="11" t="s">
        <v>41</v>
      </c>
      <c r="K679" s="11" t="s">
        <v>4881</v>
      </c>
      <c r="L679" s="11">
        <v>2</v>
      </c>
    </row>
    <row r="680" spans="1:12">
      <c r="A680" s="11" t="s">
        <v>7530</v>
      </c>
      <c r="D680" s="11" t="s">
        <v>40</v>
      </c>
      <c r="E680" s="19" t="s">
        <v>764</v>
      </c>
      <c r="F680" s="10">
        <v>42036</v>
      </c>
      <c r="G680" s="10">
        <v>44228</v>
      </c>
      <c r="H680" s="11">
        <v>7</v>
      </c>
      <c r="I680" s="20" t="s">
        <v>39</v>
      </c>
      <c r="J680" s="11" t="s">
        <v>41</v>
      </c>
      <c r="K680" s="11" t="s">
        <v>4881</v>
      </c>
      <c r="L680" s="11">
        <v>2</v>
      </c>
    </row>
    <row r="681" spans="1:12">
      <c r="A681" s="11" t="s">
        <v>7531</v>
      </c>
      <c r="D681" s="11" t="s">
        <v>40</v>
      </c>
      <c r="E681" s="19" t="s">
        <v>765</v>
      </c>
      <c r="F681" s="10">
        <v>42036</v>
      </c>
      <c r="G681" s="10">
        <v>44228</v>
      </c>
      <c r="H681" s="11">
        <v>7</v>
      </c>
      <c r="I681" s="20" t="s">
        <v>39</v>
      </c>
      <c r="J681" s="11" t="s">
        <v>41</v>
      </c>
      <c r="K681" s="11" t="s">
        <v>4881</v>
      </c>
      <c r="L681" s="11">
        <v>2</v>
      </c>
    </row>
    <row r="682" spans="1:12">
      <c r="A682" s="11" t="s">
        <v>7532</v>
      </c>
      <c r="D682" s="11" t="s">
        <v>40</v>
      </c>
      <c r="E682" s="19" t="s">
        <v>766</v>
      </c>
      <c r="F682" s="10">
        <v>42036</v>
      </c>
      <c r="G682" s="10">
        <v>44228</v>
      </c>
      <c r="H682" s="11">
        <v>7</v>
      </c>
      <c r="I682" s="20" t="s">
        <v>39</v>
      </c>
      <c r="J682" s="11" t="s">
        <v>41</v>
      </c>
      <c r="K682" s="11" t="s">
        <v>4881</v>
      </c>
      <c r="L682" s="11">
        <v>2</v>
      </c>
    </row>
    <row r="683" spans="1:12">
      <c r="A683" s="11" t="s">
        <v>7533</v>
      </c>
      <c r="D683" s="11" t="s">
        <v>40</v>
      </c>
      <c r="E683" s="19" t="s">
        <v>767</v>
      </c>
      <c r="F683" s="10">
        <v>42036</v>
      </c>
      <c r="G683" s="10">
        <v>44228</v>
      </c>
      <c r="H683" s="11">
        <v>7</v>
      </c>
      <c r="I683" s="20" t="s">
        <v>39</v>
      </c>
      <c r="J683" s="11" t="s">
        <v>41</v>
      </c>
      <c r="K683" s="11" t="s">
        <v>4881</v>
      </c>
      <c r="L683" s="11">
        <v>2</v>
      </c>
    </row>
    <row r="684" spans="1:12">
      <c r="A684" s="11" t="s">
        <v>8428</v>
      </c>
      <c r="D684" s="11" t="s">
        <v>40</v>
      </c>
      <c r="E684" s="19" t="s">
        <v>768</v>
      </c>
      <c r="F684" s="10">
        <v>42036</v>
      </c>
      <c r="G684" s="10">
        <v>44228</v>
      </c>
      <c r="H684" s="11">
        <v>7</v>
      </c>
      <c r="I684" s="20" t="s">
        <v>39</v>
      </c>
      <c r="J684" s="11" t="s">
        <v>41</v>
      </c>
      <c r="K684" s="11" t="s">
        <v>4881</v>
      </c>
      <c r="L684" s="11">
        <v>2</v>
      </c>
    </row>
    <row r="685" spans="1:12">
      <c r="A685" s="11" t="s">
        <v>8429</v>
      </c>
      <c r="D685" s="11" t="s">
        <v>40</v>
      </c>
      <c r="E685" s="19" t="s">
        <v>769</v>
      </c>
      <c r="F685" s="10">
        <v>42036</v>
      </c>
      <c r="G685" s="10">
        <v>44228</v>
      </c>
      <c r="H685" s="11">
        <v>7</v>
      </c>
      <c r="I685" s="20" t="s">
        <v>39</v>
      </c>
      <c r="J685" s="11" t="s">
        <v>41</v>
      </c>
      <c r="K685" s="11" t="s">
        <v>4881</v>
      </c>
      <c r="L685" s="11">
        <v>2</v>
      </c>
    </row>
    <row r="686" spans="1:12">
      <c r="A686" s="11" t="s">
        <v>8430</v>
      </c>
      <c r="D686" s="11" t="s">
        <v>40</v>
      </c>
      <c r="E686" s="19" t="s">
        <v>770</v>
      </c>
      <c r="F686" s="10">
        <v>42036</v>
      </c>
      <c r="G686" s="10">
        <v>44228</v>
      </c>
      <c r="H686" s="11">
        <v>7</v>
      </c>
      <c r="I686" s="20" t="s">
        <v>39</v>
      </c>
      <c r="J686" s="11" t="s">
        <v>41</v>
      </c>
      <c r="K686" s="11" t="s">
        <v>4881</v>
      </c>
      <c r="L686" s="11">
        <v>2</v>
      </c>
    </row>
    <row r="687" spans="1:12">
      <c r="A687" s="11" t="s">
        <v>587</v>
      </c>
      <c r="D687" s="11" t="s">
        <v>40</v>
      </c>
      <c r="E687" s="19" t="s">
        <v>771</v>
      </c>
      <c r="F687" s="10">
        <v>42036</v>
      </c>
      <c r="G687" s="10">
        <v>44228</v>
      </c>
      <c r="H687" s="11">
        <v>7</v>
      </c>
      <c r="I687" s="20" t="s">
        <v>39</v>
      </c>
      <c r="J687" s="11" t="s">
        <v>41</v>
      </c>
      <c r="K687" s="11" t="s">
        <v>4881</v>
      </c>
      <c r="L687" s="11">
        <v>2</v>
      </c>
    </row>
    <row r="688" spans="1:12">
      <c r="A688" s="11" t="s">
        <v>588</v>
      </c>
      <c r="D688" s="11" t="s">
        <v>40</v>
      </c>
      <c r="E688" s="19" t="s">
        <v>772</v>
      </c>
      <c r="F688" s="10">
        <v>42036</v>
      </c>
      <c r="G688" s="10">
        <v>44228</v>
      </c>
      <c r="H688" s="11">
        <v>7</v>
      </c>
      <c r="I688" s="20" t="s">
        <v>39</v>
      </c>
      <c r="J688" s="11" t="s">
        <v>41</v>
      </c>
      <c r="K688" s="11" t="s">
        <v>4881</v>
      </c>
      <c r="L688" s="11">
        <v>2</v>
      </c>
    </row>
    <row r="689" spans="1:12">
      <c r="A689" s="11" t="s">
        <v>589</v>
      </c>
      <c r="D689" s="11" t="s">
        <v>40</v>
      </c>
      <c r="E689" s="19" t="s">
        <v>773</v>
      </c>
      <c r="F689" s="10">
        <v>42036</v>
      </c>
      <c r="G689" s="10">
        <v>44228</v>
      </c>
      <c r="H689" s="11">
        <v>7</v>
      </c>
      <c r="I689" s="20" t="s">
        <v>39</v>
      </c>
      <c r="J689" s="11" t="s">
        <v>41</v>
      </c>
      <c r="K689" s="11" t="s">
        <v>4881</v>
      </c>
      <c r="L689" s="11">
        <v>2</v>
      </c>
    </row>
    <row r="690" spans="1:12">
      <c r="A690" s="11" t="s">
        <v>5104</v>
      </c>
      <c r="D690" s="11" t="s">
        <v>40</v>
      </c>
      <c r="E690" s="19" t="s">
        <v>774</v>
      </c>
      <c r="F690" s="10">
        <v>42036</v>
      </c>
      <c r="G690" s="10">
        <v>44228</v>
      </c>
      <c r="H690" s="11">
        <v>7</v>
      </c>
      <c r="I690" s="20" t="s">
        <v>39</v>
      </c>
      <c r="J690" s="11" t="s">
        <v>41</v>
      </c>
      <c r="K690" s="11" t="s">
        <v>4881</v>
      </c>
      <c r="L690" s="11">
        <v>2</v>
      </c>
    </row>
    <row r="691" spans="1:12">
      <c r="A691" s="11" t="s">
        <v>5105</v>
      </c>
      <c r="D691" s="11" t="s">
        <v>40</v>
      </c>
      <c r="E691" s="19" t="s">
        <v>775</v>
      </c>
      <c r="F691" s="10">
        <v>42036</v>
      </c>
      <c r="G691" s="10">
        <v>44228</v>
      </c>
      <c r="H691" s="11">
        <v>7</v>
      </c>
      <c r="I691" s="20" t="s">
        <v>39</v>
      </c>
      <c r="J691" s="11" t="s">
        <v>41</v>
      </c>
      <c r="K691" s="11" t="s">
        <v>4881</v>
      </c>
      <c r="L691" s="11">
        <v>2</v>
      </c>
    </row>
    <row r="692" spans="1:12">
      <c r="A692" s="11" t="s">
        <v>5106</v>
      </c>
      <c r="D692" s="11" t="s">
        <v>40</v>
      </c>
      <c r="E692" s="19" t="s">
        <v>776</v>
      </c>
      <c r="F692" s="10">
        <v>42036</v>
      </c>
      <c r="G692" s="10">
        <v>44228</v>
      </c>
      <c r="H692" s="11">
        <v>7</v>
      </c>
      <c r="I692" s="20" t="s">
        <v>39</v>
      </c>
      <c r="J692" s="11" t="s">
        <v>41</v>
      </c>
      <c r="K692" s="11" t="s">
        <v>4881</v>
      </c>
      <c r="L692" s="11">
        <v>2</v>
      </c>
    </row>
    <row r="693" spans="1:12">
      <c r="A693" s="11" t="s">
        <v>5107</v>
      </c>
      <c r="D693" s="11" t="s">
        <v>40</v>
      </c>
      <c r="E693" s="19" t="s">
        <v>777</v>
      </c>
      <c r="F693" s="10">
        <v>42036</v>
      </c>
      <c r="G693" s="10">
        <v>44228</v>
      </c>
      <c r="H693" s="11">
        <v>7</v>
      </c>
      <c r="I693" s="20" t="s">
        <v>39</v>
      </c>
      <c r="J693" s="11" t="s">
        <v>41</v>
      </c>
      <c r="K693" s="11" t="s">
        <v>4881</v>
      </c>
      <c r="L693" s="11">
        <v>2</v>
      </c>
    </row>
    <row r="694" spans="1:12">
      <c r="A694" s="11" t="s">
        <v>5108</v>
      </c>
      <c r="D694" s="11" t="s">
        <v>40</v>
      </c>
      <c r="E694" s="19" t="s">
        <v>778</v>
      </c>
      <c r="F694" s="10">
        <v>42036</v>
      </c>
      <c r="G694" s="10">
        <v>44228</v>
      </c>
      <c r="H694" s="11">
        <v>7</v>
      </c>
      <c r="I694" s="20" t="s">
        <v>39</v>
      </c>
      <c r="J694" s="11" t="s">
        <v>41</v>
      </c>
      <c r="K694" s="11" t="s">
        <v>4881</v>
      </c>
      <c r="L694" s="11">
        <v>2</v>
      </c>
    </row>
    <row r="695" spans="1:12">
      <c r="A695" s="11" t="s">
        <v>5109</v>
      </c>
      <c r="D695" s="11" t="s">
        <v>40</v>
      </c>
      <c r="E695" s="19" t="s">
        <v>779</v>
      </c>
      <c r="F695" s="10">
        <v>42036</v>
      </c>
      <c r="G695" s="10">
        <v>44228</v>
      </c>
      <c r="H695" s="11">
        <v>7</v>
      </c>
      <c r="I695" s="20" t="s">
        <v>39</v>
      </c>
      <c r="J695" s="11" t="s">
        <v>41</v>
      </c>
      <c r="K695" s="11" t="s">
        <v>4881</v>
      </c>
      <c r="L695" s="11">
        <v>2</v>
      </c>
    </row>
    <row r="696" spans="1:12">
      <c r="A696" s="11" t="s">
        <v>6001</v>
      </c>
      <c r="D696" s="11" t="s">
        <v>40</v>
      </c>
      <c r="E696" s="19" t="s">
        <v>780</v>
      </c>
      <c r="F696" s="10">
        <v>42036</v>
      </c>
      <c r="G696" s="10">
        <v>44228</v>
      </c>
      <c r="H696" s="11">
        <v>7</v>
      </c>
      <c r="I696" s="20" t="s">
        <v>39</v>
      </c>
      <c r="J696" s="11" t="s">
        <v>41</v>
      </c>
      <c r="K696" s="11" t="s">
        <v>4881</v>
      </c>
      <c r="L696" s="11">
        <v>2</v>
      </c>
    </row>
    <row r="697" spans="1:12">
      <c r="A697" s="11" t="s">
        <v>6002</v>
      </c>
      <c r="D697" s="11" t="s">
        <v>40</v>
      </c>
      <c r="E697" s="19" t="s">
        <v>781</v>
      </c>
      <c r="F697" s="10">
        <v>42036</v>
      </c>
      <c r="G697" s="10">
        <v>44228</v>
      </c>
      <c r="H697" s="11">
        <v>7</v>
      </c>
      <c r="I697" s="20" t="s">
        <v>39</v>
      </c>
      <c r="J697" s="11" t="s">
        <v>41</v>
      </c>
      <c r="K697" s="11" t="s">
        <v>4881</v>
      </c>
      <c r="L697" s="11">
        <v>2</v>
      </c>
    </row>
    <row r="698" spans="1:12">
      <c r="A698" s="11" t="s">
        <v>6003</v>
      </c>
      <c r="D698" s="11" t="s">
        <v>40</v>
      </c>
      <c r="E698" s="19" t="s">
        <v>782</v>
      </c>
      <c r="F698" s="10">
        <v>42036</v>
      </c>
      <c r="G698" s="10">
        <v>44228</v>
      </c>
      <c r="H698" s="11">
        <v>7</v>
      </c>
      <c r="I698" s="20" t="s">
        <v>39</v>
      </c>
      <c r="J698" s="11" t="s">
        <v>41</v>
      </c>
      <c r="K698" s="11" t="s">
        <v>4881</v>
      </c>
      <c r="L698" s="11">
        <v>2</v>
      </c>
    </row>
    <row r="699" spans="1:12">
      <c r="A699" s="11" t="s">
        <v>6487</v>
      </c>
      <c r="D699" s="11" t="s">
        <v>40</v>
      </c>
      <c r="E699" s="19" t="s">
        <v>783</v>
      </c>
      <c r="F699" s="10">
        <v>42036</v>
      </c>
      <c r="G699" s="10">
        <v>44228</v>
      </c>
      <c r="H699" s="11">
        <v>7</v>
      </c>
      <c r="I699" s="20" t="s">
        <v>39</v>
      </c>
      <c r="J699" s="11" t="s">
        <v>41</v>
      </c>
      <c r="K699" s="11" t="s">
        <v>4881</v>
      </c>
      <c r="L699" s="11">
        <v>2</v>
      </c>
    </row>
    <row r="700" spans="1:12">
      <c r="A700" s="11" t="s">
        <v>6488</v>
      </c>
      <c r="D700" s="11" t="s">
        <v>40</v>
      </c>
      <c r="E700" s="19" t="s">
        <v>784</v>
      </c>
      <c r="F700" s="10">
        <v>42036</v>
      </c>
      <c r="G700" s="10">
        <v>44228</v>
      </c>
      <c r="H700" s="11">
        <v>7</v>
      </c>
      <c r="I700" s="20" t="s">
        <v>39</v>
      </c>
      <c r="J700" s="11" t="s">
        <v>41</v>
      </c>
      <c r="K700" s="11" t="s">
        <v>4881</v>
      </c>
      <c r="L700" s="11">
        <v>2</v>
      </c>
    </row>
    <row r="701" spans="1:12">
      <c r="A701" s="11" t="s">
        <v>6489</v>
      </c>
      <c r="D701" s="11" t="s">
        <v>40</v>
      </c>
      <c r="E701" s="19" t="s">
        <v>785</v>
      </c>
      <c r="F701" s="10">
        <v>42036</v>
      </c>
      <c r="G701" s="10">
        <v>44228</v>
      </c>
      <c r="H701" s="11">
        <v>7</v>
      </c>
      <c r="I701" s="20" t="s">
        <v>39</v>
      </c>
      <c r="J701" s="11" t="s">
        <v>41</v>
      </c>
      <c r="K701" s="11" t="s">
        <v>4881</v>
      </c>
      <c r="L701" s="11">
        <v>2</v>
      </c>
    </row>
    <row r="702" spans="1:12">
      <c r="A702" s="11" t="s">
        <v>6973</v>
      </c>
      <c r="D702" s="11" t="s">
        <v>40</v>
      </c>
      <c r="E702" s="19" t="s">
        <v>786</v>
      </c>
      <c r="F702" s="10">
        <v>42036</v>
      </c>
      <c r="G702" s="10">
        <v>44228</v>
      </c>
      <c r="H702" s="11">
        <v>7</v>
      </c>
      <c r="I702" s="20" t="s">
        <v>39</v>
      </c>
      <c r="J702" s="11" t="s">
        <v>41</v>
      </c>
      <c r="K702" s="11" t="s">
        <v>4881</v>
      </c>
      <c r="L702" s="11">
        <v>2</v>
      </c>
    </row>
    <row r="703" spans="1:12">
      <c r="A703" s="11" t="s">
        <v>6974</v>
      </c>
      <c r="D703" s="11" t="s">
        <v>40</v>
      </c>
      <c r="E703" s="19" t="s">
        <v>787</v>
      </c>
      <c r="F703" s="10">
        <v>42036</v>
      </c>
      <c r="G703" s="10">
        <v>44228</v>
      </c>
      <c r="H703" s="11">
        <v>7</v>
      </c>
      <c r="I703" s="20" t="s">
        <v>39</v>
      </c>
      <c r="J703" s="11" t="s">
        <v>41</v>
      </c>
      <c r="K703" s="11" t="s">
        <v>4881</v>
      </c>
      <c r="L703" s="11">
        <v>2</v>
      </c>
    </row>
    <row r="704" spans="1:12">
      <c r="A704" s="11" t="s">
        <v>6975</v>
      </c>
      <c r="D704" s="11" t="s">
        <v>40</v>
      </c>
      <c r="E704" s="19" t="s">
        <v>788</v>
      </c>
      <c r="F704" s="10">
        <v>42036</v>
      </c>
      <c r="G704" s="10">
        <v>44228</v>
      </c>
      <c r="H704" s="11">
        <v>7</v>
      </c>
      <c r="I704" s="20" t="s">
        <v>39</v>
      </c>
      <c r="J704" s="11" t="s">
        <v>41</v>
      </c>
      <c r="K704" s="11" t="s">
        <v>4881</v>
      </c>
      <c r="L704" s="11">
        <v>2</v>
      </c>
    </row>
    <row r="705" spans="1:12">
      <c r="A705" s="11" t="s">
        <v>7534</v>
      </c>
      <c r="D705" s="11" t="s">
        <v>40</v>
      </c>
      <c r="E705" s="19" t="s">
        <v>789</v>
      </c>
      <c r="F705" s="10">
        <v>42036</v>
      </c>
      <c r="G705" s="10">
        <v>44228</v>
      </c>
      <c r="H705" s="11">
        <v>7</v>
      </c>
      <c r="I705" s="20" t="s">
        <v>39</v>
      </c>
      <c r="J705" s="11" t="s">
        <v>41</v>
      </c>
      <c r="K705" s="11" t="s">
        <v>4881</v>
      </c>
      <c r="L705" s="11">
        <v>2</v>
      </c>
    </row>
    <row r="706" spans="1:12">
      <c r="A706" s="11" t="s">
        <v>7535</v>
      </c>
      <c r="D706" s="11" t="s">
        <v>40</v>
      </c>
      <c r="E706" s="19" t="s">
        <v>790</v>
      </c>
      <c r="F706" s="10">
        <v>42036</v>
      </c>
      <c r="G706" s="10">
        <v>44228</v>
      </c>
      <c r="H706" s="11">
        <v>7</v>
      </c>
      <c r="I706" s="20" t="s">
        <v>39</v>
      </c>
      <c r="J706" s="11" t="s">
        <v>41</v>
      </c>
      <c r="K706" s="11" t="s">
        <v>4881</v>
      </c>
      <c r="L706" s="11">
        <v>2</v>
      </c>
    </row>
    <row r="707" spans="1:12">
      <c r="A707" s="11" t="s">
        <v>7536</v>
      </c>
      <c r="D707" s="11" t="s">
        <v>40</v>
      </c>
      <c r="E707" s="19" t="s">
        <v>791</v>
      </c>
      <c r="F707" s="10">
        <v>42036</v>
      </c>
      <c r="G707" s="10">
        <v>44228</v>
      </c>
      <c r="H707" s="11">
        <v>7</v>
      </c>
      <c r="I707" s="20" t="s">
        <v>39</v>
      </c>
      <c r="J707" s="11" t="s">
        <v>41</v>
      </c>
      <c r="K707" s="11" t="s">
        <v>4881</v>
      </c>
      <c r="L707" s="11">
        <v>2</v>
      </c>
    </row>
    <row r="708" spans="1:12">
      <c r="A708" s="11" t="s">
        <v>7537</v>
      </c>
      <c r="D708" s="11" t="s">
        <v>40</v>
      </c>
      <c r="E708" s="19" t="s">
        <v>792</v>
      </c>
      <c r="F708" s="10">
        <v>42036</v>
      </c>
      <c r="G708" s="10">
        <v>44228</v>
      </c>
      <c r="H708" s="11">
        <v>7</v>
      </c>
      <c r="I708" s="20" t="s">
        <v>39</v>
      </c>
      <c r="J708" s="11" t="s">
        <v>41</v>
      </c>
      <c r="K708" s="11" t="s">
        <v>4881</v>
      </c>
      <c r="L708" s="11">
        <v>2</v>
      </c>
    </row>
    <row r="709" spans="1:12">
      <c r="A709" s="11" t="s">
        <v>7538</v>
      </c>
      <c r="D709" s="11" t="s">
        <v>40</v>
      </c>
      <c r="E709" s="19" t="s">
        <v>793</v>
      </c>
      <c r="F709" s="10">
        <v>42036</v>
      </c>
      <c r="G709" s="10">
        <v>44228</v>
      </c>
      <c r="H709" s="11">
        <v>7</v>
      </c>
      <c r="I709" s="20" t="s">
        <v>39</v>
      </c>
      <c r="J709" s="11" t="s">
        <v>41</v>
      </c>
      <c r="K709" s="11" t="s">
        <v>4881</v>
      </c>
      <c r="L709" s="11">
        <v>2</v>
      </c>
    </row>
    <row r="710" spans="1:12">
      <c r="A710" s="11" t="s">
        <v>7539</v>
      </c>
      <c r="D710" s="11" t="s">
        <v>40</v>
      </c>
      <c r="E710" s="19" t="s">
        <v>794</v>
      </c>
      <c r="F710" s="10">
        <v>42036</v>
      </c>
      <c r="G710" s="10">
        <v>44228</v>
      </c>
      <c r="H710" s="11">
        <v>7</v>
      </c>
      <c r="I710" s="20" t="s">
        <v>39</v>
      </c>
      <c r="J710" s="11" t="s">
        <v>41</v>
      </c>
      <c r="K710" s="11" t="s">
        <v>4881</v>
      </c>
      <c r="L710" s="11">
        <v>2</v>
      </c>
    </row>
    <row r="711" spans="1:12">
      <c r="A711" s="11" t="s">
        <v>8431</v>
      </c>
      <c r="D711" s="11" t="s">
        <v>40</v>
      </c>
      <c r="E711" s="19" t="s">
        <v>795</v>
      </c>
      <c r="F711" s="10">
        <v>42036</v>
      </c>
      <c r="G711" s="10">
        <v>44228</v>
      </c>
      <c r="H711" s="11">
        <v>7</v>
      </c>
      <c r="I711" s="20" t="s">
        <v>39</v>
      </c>
      <c r="J711" s="11" t="s">
        <v>41</v>
      </c>
      <c r="K711" s="11" t="s">
        <v>4881</v>
      </c>
      <c r="L711" s="11">
        <v>2</v>
      </c>
    </row>
    <row r="712" spans="1:12">
      <c r="A712" s="11" t="s">
        <v>8432</v>
      </c>
      <c r="D712" s="11" t="s">
        <v>40</v>
      </c>
      <c r="E712" s="19" t="s">
        <v>796</v>
      </c>
      <c r="F712" s="10">
        <v>42036</v>
      </c>
      <c r="G712" s="10">
        <v>44228</v>
      </c>
      <c r="H712" s="11">
        <v>7</v>
      </c>
      <c r="I712" s="20" t="s">
        <v>39</v>
      </c>
      <c r="J712" s="11" t="s">
        <v>41</v>
      </c>
      <c r="K712" s="11" t="s">
        <v>4881</v>
      </c>
      <c r="L712" s="11">
        <v>2</v>
      </c>
    </row>
    <row r="713" spans="1:12">
      <c r="A713" s="11" t="s">
        <v>8433</v>
      </c>
      <c r="D713" s="11" t="s">
        <v>40</v>
      </c>
      <c r="E713" s="19" t="s">
        <v>797</v>
      </c>
      <c r="F713" s="10">
        <v>42036</v>
      </c>
      <c r="G713" s="10">
        <v>44228</v>
      </c>
      <c r="H713" s="11">
        <v>7</v>
      </c>
      <c r="I713" s="20" t="s">
        <v>39</v>
      </c>
      <c r="J713" s="11" t="s">
        <v>41</v>
      </c>
      <c r="K713" s="11" t="s">
        <v>4881</v>
      </c>
      <c r="L713" s="11">
        <v>2</v>
      </c>
    </row>
    <row r="714" spans="1:12">
      <c r="A714" s="11" t="s">
        <v>590</v>
      </c>
      <c r="D714" s="11" t="s">
        <v>40</v>
      </c>
      <c r="E714" s="19" t="s">
        <v>798</v>
      </c>
      <c r="F714" s="10">
        <v>42036</v>
      </c>
      <c r="G714" s="10">
        <v>44228</v>
      </c>
      <c r="H714" s="11">
        <v>7</v>
      </c>
      <c r="I714" s="20" t="s">
        <v>39</v>
      </c>
      <c r="J714" s="11" t="s">
        <v>41</v>
      </c>
      <c r="K714" s="11" t="s">
        <v>4881</v>
      </c>
      <c r="L714" s="11">
        <v>2</v>
      </c>
    </row>
    <row r="715" spans="1:12">
      <c r="A715" s="11" t="s">
        <v>591</v>
      </c>
      <c r="D715" s="11" t="s">
        <v>40</v>
      </c>
      <c r="E715" s="19" t="s">
        <v>799</v>
      </c>
      <c r="F715" s="10">
        <v>42036</v>
      </c>
      <c r="G715" s="10">
        <v>44228</v>
      </c>
      <c r="H715" s="11">
        <v>7</v>
      </c>
      <c r="I715" s="20" t="s">
        <v>39</v>
      </c>
      <c r="J715" s="11" t="s">
        <v>41</v>
      </c>
      <c r="K715" s="11" t="s">
        <v>4881</v>
      </c>
      <c r="L715" s="11">
        <v>2</v>
      </c>
    </row>
    <row r="716" spans="1:12">
      <c r="A716" s="11" t="s">
        <v>592</v>
      </c>
      <c r="D716" s="11" t="s">
        <v>40</v>
      </c>
      <c r="E716" s="19" t="s">
        <v>800</v>
      </c>
      <c r="F716" s="10">
        <v>42036</v>
      </c>
      <c r="G716" s="10">
        <v>44228</v>
      </c>
      <c r="H716" s="11">
        <v>7</v>
      </c>
      <c r="I716" s="20" t="s">
        <v>39</v>
      </c>
      <c r="J716" s="11" t="s">
        <v>41</v>
      </c>
      <c r="K716" s="11" t="s">
        <v>4881</v>
      </c>
      <c r="L716" s="11">
        <v>2</v>
      </c>
    </row>
    <row r="717" spans="1:12">
      <c r="A717" s="11" t="s">
        <v>5110</v>
      </c>
      <c r="D717" s="11" t="s">
        <v>40</v>
      </c>
      <c r="E717" s="19" t="s">
        <v>801</v>
      </c>
      <c r="F717" s="10">
        <v>42036</v>
      </c>
      <c r="G717" s="10">
        <v>44228</v>
      </c>
      <c r="H717" s="11">
        <v>7</v>
      </c>
      <c r="I717" s="20" t="s">
        <v>39</v>
      </c>
      <c r="J717" s="11" t="s">
        <v>41</v>
      </c>
      <c r="K717" s="11" t="s">
        <v>4881</v>
      </c>
      <c r="L717" s="11">
        <v>2</v>
      </c>
    </row>
    <row r="718" spans="1:12">
      <c r="A718" s="11" t="s">
        <v>5111</v>
      </c>
      <c r="D718" s="11" t="s">
        <v>40</v>
      </c>
      <c r="E718" s="19" t="s">
        <v>802</v>
      </c>
      <c r="F718" s="10">
        <v>42036</v>
      </c>
      <c r="G718" s="10">
        <v>44228</v>
      </c>
      <c r="H718" s="11">
        <v>7</v>
      </c>
      <c r="I718" s="20" t="s">
        <v>39</v>
      </c>
      <c r="J718" s="11" t="s">
        <v>41</v>
      </c>
      <c r="K718" s="11" t="s">
        <v>4881</v>
      </c>
      <c r="L718" s="11">
        <v>2</v>
      </c>
    </row>
    <row r="719" spans="1:12">
      <c r="A719" s="11" t="s">
        <v>5112</v>
      </c>
      <c r="D719" s="11" t="s">
        <v>40</v>
      </c>
      <c r="E719" s="19" t="s">
        <v>803</v>
      </c>
      <c r="F719" s="10">
        <v>42036</v>
      </c>
      <c r="G719" s="10">
        <v>44228</v>
      </c>
      <c r="H719" s="11">
        <v>7</v>
      </c>
      <c r="I719" s="20" t="s">
        <v>39</v>
      </c>
      <c r="J719" s="11" t="s">
        <v>41</v>
      </c>
      <c r="K719" s="11" t="s">
        <v>4881</v>
      </c>
      <c r="L719" s="11">
        <v>2</v>
      </c>
    </row>
    <row r="720" spans="1:12">
      <c r="A720" s="11" t="s">
        <v>5113</v>
      </c>
      <c r="D720" s="11" t="s">
        <v>40</v>
      </c>
      <c r="E720" s="19" t="s">
        <v>804</v>
      </c>
      <c r="F720" s="10">
        <v>42036</v>
      </c>
      <c r="G720" s="10">
        <v>44228</v>
      </c>
      <c r="H720" s="11">
        <v>7</v>
      </c>
      <c r="I720" s="20" t="s">
        <v>39</v>
      </c>
      <c r="J720" s="11" t="s">
        <v>41</v>
      </c>
      <c r="K720" s="11" t="s">
        <v>4881</v>
      </c>
      <c r="L720" s="11">
        <v>2</v>
      </c>
    </row>
    <row r="721" spans="1:12">
      <c r="A721" s="11" t="s">
        <v>5114</v>
      </c>
      <c r="D721" s="11" t="s">
        <v>40</v>
      </c>
      <c r="E721" s="19" t="s">
        <v>805</v>
      </c>
      <c r="F721" s="10">
        <v>42036</v>
      </c>
      <c r="G721" s="10">
        <v>44228</v>
      </c>
      <c r="H721" s="11">
        <v>7</v>
      </c>
      <c r="I721" s="20" t="s">
        <v>39</v>
      </c>
      <c r="J721" s="11" t="s">
        <v>41</v>
      </c>
      <c r="K721" s="11" t="s">
        <v>4881</v>
      </c>
      <c r="L721" s="11">
        <v>2</v>
      </c>
    </row>
    <row r="722" spans="1:12">
      <c r="A722" s="11" t="s">
        <v>5115</v>
      </c>
      <c r="D722" s="11" t="s">
        <v>40</v>
      </c>
      <c r="E722" s="19" t="s">
        <v>806</v>
      </c>
      <c r="F722" s="10">
        <v>42036</v>
      </c>
      <c r="G722" s="10">
        <v>44228</v>
      </c>
      <c r="H722" s="11">
        <v>7</v>
      </c>
      <c r="I722" s="20" t="s">
        <v>39</v>
      </c>
      <c r="J722" s="11" t="s">
        <v>41</v>
      </c>
      <c r="K722" s="11" t="s">
        <v>4881</v>
      </c>
      <c r="L722" s="11">
        <v>2</v>
      </c>
    </row>
    <row r="723" spans="1:12">
      <c r="A723" s="11" t="s">
        <v>6004</v>
      </c>
      <c r="D723" s="11" t="s">
        <v>40</v>
      </c>
      <c r="E723" s="19" t="s">
        <v>807</v>
      </c>
      <c r="F723" s="10">
        <v>42036</v>
      </c>
      <c r="G723" s="10">
        <v>44228</v>
      </c>
      <c r="H723" s="11">
        <v>7</v>
      </c>
      <c r="I723" s="20" t="s">
        <v>39</v>
      </c>
      <c r="J723" s="11" t="s">
        <v>41</v>
      </c>
      <c r="K723" s="11" t="s">
        <v>4881</v>
      </c>
      <c r="L723" s="11">
        <v>2</v>
      </c>
    </row>
    <row r="724" spans="1:12">
      <c r="A724" s="11" t="s">
        <v>6005</v>
      </c>
      <c r="D724" s="11" t="s">
        <v>40</v>
      </c>
      <c r="E724" s="19" t="s">
        <v>808</v>
      </c>
      <c r="F724" s="10">
        <v>42036</v>
      </c>
      <c r="G724" s="10">
        <v>44228</v>
      </c>
      <c r="H724" s="11">
        <v>7</v>
      </c>
      <c r="I724" s="20" t="s">
        <v>39</v>
      </c>
      <c r="J724" s="11" t="s">
        <v>41</v>
      </c>
      <c r="K724" s="11" t="s">
        <v>4881</v>
      </c>
      <c r="L724" s="11">
        <v>2</v>
      </c>
    </row>
    <row r="725" spans="1:12">
      <c r="A725" s="11" t="s">
        <v>6006</v>
      </c>
      <c r="D725" s="11" t="s">
        <v>40</v>
      </c>
      <c r="E725" s="19" t="s">
        <v>809</v>
      </c>
      <c r="F725" s="10">
        <v>42036</v>
      </c>
      <c r="G725" s="10">
        <v>44228</v>
      </c>
      <c r="H725" s="11">
        <v>7</v>
      </c>
      <c r="I725" s="20" t="s">
        <v>39</v>
      </c>
      <c r="J725" s="11" t="s">
        <v>41</v>
      </c>
      <c r="K725" s="11" t="s">
        <v>4881</v>
      </c>
      <c r="L725" s="11">
        <v>2</v>
      </c>
    </row>
    <row r="726" spans="1:12">
      <c r="A726" s="11" t="s">
        <v>6490</v>
      </c>
      <c r="D726" s="11" t="s">
        <v>40</v>
      </c>
      <c r="E726" s="19" t="s">
        <v>810</v>
      </c>
      <c r="F726" s="10">
        <v>42036</v>
      </c>
      <c r="G726" s="10">
        <v>44228</v>
      </c>
      <c r="H726" s="11">
        <v>7</v>
      </c>
      <c r="I726" s="20" t="s">
        <v>39</v>
      </c>
      <c r="J726" s="11" t="s">
        <v>41</v>
      </c>
      <c r="K726" s="11" t="s">
        <v>4881</v>
      </c>
      <c r="L726" s="11">
        <v>2</v>
      </c>
    </row>
    <row r="727" spans="1:12">
      <c r="A727" s="11" t="s">
        <v>6491</v>
      </c>
      <c r="D727" s="11" t="s">
        <v>40</v>
      </c>
      <c r="E727" s="19" t="s">
        <v>811</v>
      </c>
      <c r="F727" s="10">
        <v>42036</v>
      </c>
      <c r="G727" s="10">
        <v>44228</v>
      </c>
      <c r="H727" s="11">
        <v>7</v>
      </c>
      <c r="I727" s="20" t="s">
        <v>39</v>
      </c>
      <c r="J727" s="11" t="s">
        <v>41</v>
      </c>
      <c r="K727" s="11" t="s">
        <v>4881</v>
      </c>
      <c r="L727" s="11">
        <v>2</v>
      </c>
    </row>
    <row r="728" spans="1:12">
      <c r="A728" s="11" t="s">
        <v>6492</v>
      </c>
      <c r="D728" s="11" t="s">
        <v>40</v>
      </c>
      <c r="E728" s="19" t="s">
        <v>812</v>
      </c>
      <c r="F728" s="10">
        <v>42036</v>
      </c>
      <c r="G728" s="10">
        <v>44228</v>
      </c>
      <c r="H728" s="11">
        <v>7</v>
      </c>
      <c r="I728" s="20" t="s">
        <v>39</v>
      </c>
      <c r="J728" s="11" t="s">
        <v>41</v>
      </c>
      <c r="K728" s="11" t="s">
        <v>4881</v>
      </c>
      <c r="L728" s="11">
        <v>2</v>
      </c>
    </row>
    <row r="729" spans="1:12">
      <c r="A729" s="11" t="s">
        <v>6976</v>
      </c>
      <c r="D729" s="11" t="s">
        <v>40</v>
      </c>
      <c r="E729" s="19" t="s">
        <v>813</v>
      </c>
      <c r="F729" s="10">
        <v>42036</v>
      </c>
      <c r="G729" s="10">
        <v>44228</v>
      </c>
      <c r="H729" s="11">
        <v>7</v>
      </c>
      <c r="I729" s="20" t="s">
        <v>39</v>
      </c>
      <c r="J729" s="11" t="s">
        <v>41</v>
      </c>
      <c r="K729" s="11" t="s">
        <v>4881</v>
      </c>
      <c r="L729" s="11">
        <v>2</v>
      </c>
    </row>
    <row r="730" spans="1:12">
      <c r="A730" s="11" t="s">
        <v>6977</v>
      </c>
      <c r="D730" s="11" t="s">
        <v>40</v>
      </c>
      <c r="E730" s="19" t="s">
        <v>814</v>
      </c>
      <c r="F730" s="10">
        <v>42036</v>
      </c>
      <c r="G730" s="10">
        <v>44228</v>
      </c>
      <c r="H730" s="11">
        <v>7</v>
      </c>
      <c r="I730" s="20" t="s">
        <v>39</v>
      </c>
      <c r="J730" s="11" t="s">
        <v>41</v>
      </c>
      <c r="K730" s="11" t="s">
        <v>4881</v>
      </c>
      <c r="L730" s="11">
        <v>2</v>
      </c>
    </row>
    <row r="731" spans="1:12">
      <c r="A731" s="11" t="s">
        <v>6978</v>
      </c>
      <c r="D731" s="11" t="s">
        <v>40</v>
      </c>
      <c r="E731" s="19" t="s">
        <v>815</v>
      </c>
      <c r="F731" s="10">
        <v>42036</v>
      </c>
      <c r="G731" s="10">
        <v>44228</v>
      </c>
      <c r="H731" s="11">
        <v>7</v>
      </c>
      <c r="I731" s="20" t="s">
        <v>39</v>
      </c>
      <c r="J731" s="11" t="s">
        <v>41</v>
      </c>
      <c r="K731" s="11" t="s">
        <v>4881</v>
      </c>
      <c r="L731" s="11">
        <v>2</v>
      </c>
    </row>
    <row r="732" spans="1:12">
      <c r="A732" s="11" t="s">
        <v>7540</v>
      </c>
      <c r="D732" s="11" t="s">
        <v>40</v>
      </c>
      <c r="E732" s="19" t="s">
        <v>816</v>
      </c>
      <c r="F732" s="10">
        <v>42036</v>
      </c>
      <c r="G732" s="10">
        <v>44228</v>
      </c>
      <c r="H732" s="11">
        <v>7</v>
      </c>
      <c r="I732" s="20" t="s">
        <v>39</v>
      </c>
      <c r="J732" s="11" t="s">
        <v>41</v>
      </c>
      <c r="K732" s="11" t="s">
        <v>4881</v>
      </c>
      <c r="L732" s="11">
        <v>2</v>
      </c>
    </row>
    <row r="733" spans="1:12">
      <c r="A733" s="11" t="s">
        <v>7541</v>
      </c>
      <c r="D733" s="11" t="s">
        <v>40</v>
      </c>
      <c r="E733" s="19" t="s">
        <v>817</v>
      </c>
      <c r="F733" s="10">
        <v>42036</v>
      </c>
      <c r="G733" s="10">
        <v>44228</v>
      </c>
      <c r="H733" s="11">
        <v>7</v>
      </c>
      <c r="I733" s="20" t="s">
        <v>39</v>
      </c>
      <c r="J733" s="11" t="s">
        <v>41</v>
      </c>
      <c r="K733" s="11" t="s">
        <v>4881</v>
      </c>
      <c r="L733" s="11">
        <v>2</v>
      </c>
    </row>
    <row r="734" spans="1:12">
      <c r="A734" s="11" t="s">
        <v>7542</v>
      </c>
      <c r="D734" s="11" t="s">
        <v>40</v>
      </c>
      <c r="E734" s="19" t="s">
        <v>818</v>
      </c>
      <c r="F734" s="10">
        <v>42036</v>
      </c>
      <c r="G734" s="10">
        <v>44228</v>
      </c>
      <c r="H734" s="11">
        <v>7</v>
      </c>
      <c r="I734" s="20" t="s">
        <v>39</v>
      </c>
      <c r="J734" s="11" t="s">
        <v>41</v>
      </c>
      <c r="K734" s="11" t="s">
        <v>4881</v>
      </c>
      <c r="L734" s="11">
        <v>2</v>
      </c>
    </row>
    <row r="735" spans="1:12">
      <c r="A735" s="11" t="s">
        <v>7543</v>
      </c>
      <c r="D735" s="11" t="s">
        <v>40</v>
      </c>
      <c r="E735" s="19" t="s">
        <v>819</v>
      </c>
      <c r="F735" s="10">
        <v>42036</v>
      </c>
      <c r="G735" s="10">
        <v>44228</v>
      </c>
      <c r="H735" s="11">
        <v>7</v>
      </c>
      <c r="I735" s="20" t="s">
        <v>39</v>
      </c>
      <c r="J735" s="11" t="s">
        <v>41</v>
      </c>
      <c r="K735" s="11" t="s">
        <v>4881</v>
      </c>
      <c r="L735" s="11">
        <v>2</v>
      </c>
    </row>
    <row r="736" spans="1:12">
      <c r="A736" s="11" t="s">
        <v>7544</v>
      </c>
      <c r="D736" s="11" t="s">
        <v>40</v>
      </c>
      <c r="E736" s="19" t="s">
        <v>820</v>
      </c>
      <c r="F736" s="10">
        <v>42036</v>
      </c>
      <c r="G736" s="10">
        <v>44228</v>
      </c>
      <c r="H736" s="11">
        <v>7</v>
      </c>
      <c r="I736" s="20" t="s">
        <v>39</v>
      </c>
      <c r="J736" s="11" t="s">
        <v>41</v>
      </c>
      <c r="K736" s="11" t="s">
        <v>4881</v>
      </c>
      <c r="L736" s="11">
        <v>2</v>
      </c>
    </row>
    <row r="737" spans="1:12">
      <c r="A737" s="11" t="s">
        <v>7545</v>
      </c>
      <c r="D737" s="11" t="s">
        <v>40</v>
      </c>
      <c r="E737" s="19" t="s">
        <v>821</v>
      </c>
      <c r="F737" s="10">
        <v>42036</v>
      </c>
      <c r="G737" s="10">
        <v>44228</v>
      </c>
      <c r="H737" s="11">
        <v>7</v>
      </c>
      <c r="I737" s="20" t="s">
        <v>39</v>
      </c>
      <c r="J737" s="11" t="s">
        <v>41</v>
      </c>
      <c r="K737" s="11" t="s">
        <v>4881</v>
      </c>
      <c r="L737" s="11">
        <v>2</v>
      </c>
    </row>
    <row r="738" spans="1:12">
      <c r="A738" s="11" t="s">
        <v>8434</v>
      </c>
      <c r="D738" s="11" t="s">
        <v>40</v>
      </c>
      <c r="E738" s="19" t="s">
        <v>822</v>
      </c>
      <c r="F738" s="10">
        <v>42036</v>
      </c>
      <c r="G738" s="10">
        <v>44228</v>
      </c>
      <c r="H738" s="11">
        <v>7</v>
      </c>
      <c r="I738" s="20" t="s">
        <v>39</v>
      </c>
      <c r="J738" s="11" t="s">
        <v>41</v>
      </c>
      <c r="K738" s="11" t="s">
        <v>4881</v>
      </c>
      <c r="L738" s="11">
        <v>2</v>
      </c>
    </row>
    <row r="739" spans="1:12">
      <c r="A739" s="11" t="s">
        <v>8435</v>
      </c>
      <c r="D739" s="11" t="s">
        <v>40</v>
      </c>
      <c r="E739" s="19" t="s">
        <v>823</v>
      </c>
      <c r="F739" s="10">
        <v>42036</v>
      </c>
      <c r="G739" s="10">
        <v>44228</v>
      </c>
      <c r="H739" s="11">
        <v>7</v>
      </c>
      <c r="I739" s="20" t="s">
        <v>39</v>
      </c>
      <c r="J739" s="11" t="s">
        <v>41</v>
      </c>
      <c r="K739" s="11" t="s">
        <v>4881</v>
      </c>
      <c r="L739" s="11">
        <v>2</v>
      </c>
    </row>
    <row r="740" spans="1:12">
      <c r="A740" s="11" t="s">
        <v>8436</v>
      </c>
      <c r="D740" s="11" t="s">
        <v>40</v>
      </c>
      <c r="E740" s="19" t="s">
        <v>824</v>
      </c>
      <c r="F740" s="10">
        <v>42036</v>
      </c>
      <c r="G740" s="10">
        <v>44228</v>
      </c>
      <c r="H740" s="11">
        <v>7</v>
      </c>
      <c r="I740" s="20" t="s">
        <v>39</v>
      </c>
      <c r="J740" s="11" t="s">
        <v>41</v>
      </c>
      <c r="K740" s="11" t="s">
        <v>4881</v>
      </c>
      <c r="L740" s="11">
        <v>2</v>
      </c>
    </row>
    <row r="741" spans="1:12">
      <c r="A741" s="11" t="s">
        <v>593</v>
      </c>
      <c r="D741" s="11" t="s">
        <v>40</v>
      </c>
      <c r="E741" s="19" t="s">
        <v>825</v>
      </c>
      <c r="F741" s="10">
        <v>42036</v>
      </c>
      <c r="G741" s="10">
        <v>44228</v>
      </c>
      <c r="H741" s="11">
        <v>7</v>
      </c>
      <c r="I741" s="20" t="s">
        <v>39</v>
      </c>
      <c r="J741" s="11" t="s">
        <v>41</v>
      </c>
      <c r="K741" s="11" t="s">
        <v>4881</v>
      </c>
      <c r="L741" s="11">
        <v>2</v>
      </c>
    </row>
    <row r="742" spans="1:12">
      <c r="A742" s="11" t="s">
        <v>594</v>
      </c>
      <c r="D742" s="11" t="s">
        <v>40</v>
      </c>
      <c r="E742" s="19" t="s">
        <v>826</v>
      </c>
      <c r="F742" s="10">
        <v>42036</v>
      </c>
      <c r="G742" s="10">
        <v>44228</v>
      </c>
      <c r="H742" s="11">
        <v>7</v>
      </c>
      <c r="I742" s="20" t="s">
        <v>39</v>
      </c>
      <c r="J742" s="11" t="s">
        <v>41</v>
      </c>
      <c r="K742" s="11" t="s">
        <v>4881</v>
      </c>
      <c r="L742" s="11">
        <v>2</v>
      </c>
    </row>
    <row r="743" spans="1:12">
      <c r="A743" s="11" t="s">
        <v>595</v>
      </c>
      <c r="D743" s="11" t="s">
        <v>40</v>
      </c>
      <c r="E743" s="19" t="s">
        <v>827</v>
      </c>
      <c r="F743" s="10">
        <v>42036</v>
      </c>
      <c r="G743" s="10">
        <v>44228</v>
      </c>
      <c r="H743" s="11">
        <v>7</v>
      </c>
      <c r="I743" s="20" t="s">
        <v>39</v>
      </c>
      <c r="J743" s="11" t="s">
        <v>41</v>
      </c>
      <c r="K743" s="11" t="s">
        <v>4881</v>
      </c>
      <c r="L743" s="11">
        <v>2</v>
      </c>
    </row>
    <row r="744" spans="1:12">
      <c r="A744" s="11" t="s">
        <v>5116</v>
      </c>
      <c r="D744" s="11" t="s">
        <v>40</v>
      </c>
      <c r="E744" s="19" t="s">
        <v>828</v>
      </c>
      <c r="F744" s="10">
        <v>42036</v>
      </c>
      <c r="G744" s="10">
        <v>44228</v>
      </c>
      <c r="H744" s="11">
        <v>7</v>
      </c>
      <c r="I744" s="20" t="s">
        <v>39</v>
      </c>
      <c r="J744" s="11" t="s">
        <v>41</v>
      </c>
      <c r="K744" s="11" t="s">
        <v>4881</v>
      </c>
      <c r="L744" s="11">
        <v>2</v>
      </c>
    </row>
    <row r="745" spans="1:12">
      <c r="A745" s="11" t="s">
        <v>5117</v>
      </c>
      <c r="D745" s="11" t="s">
        <v>40</v>
      </c>
      <c r="E745" s="19" t="s">
        <v>829</v>
      </c>
      <c r="F745" s="10">
        <v>42036</v>
      </c>
      <c r="G745" s="10">
        <v>44228</v>
      </c>
      <c r="H745" s="11">
        <v>7</v>
      </c>
      <c r="I745" s="20" t="s">
        <v>39</v>
      </c>
      <c r="J745" s="11" t="s">
        <v>41</v>
      </c>
      <c r="K745" s="11" t="s">
        <v>4881</v>
      </c>
      <c r="L745" s="11">
        <v>2</v>
      </c>
    </row>
    <row r="746" spans="1:12">
      <c r="A746" s="11" t="s">
        <v>5118</v>
      </c>
      <c r="D746" s="11" t="s">
        <v>40</v>
      </c>
      <c r="E746" s="19" t="s">
        <v>830</v>
      </c>
      <c r="F746" s="10">
        <v>42036</v>
      </c>
      <c r="G746" s="10">
        <v>44228</v>
      </c>
      <c r="H746" s="11">
        <v>7</v>
      </c>
      <c r="I746" s="20" t="s">
        <v>39</v>
      </c>
      <c r="J746" s="11" t="s">
        <v>41</v>
      </c>
      <c r="K746" s="11" t="s">
        <v>4881</v>
      </c>
      <c r="L746" s="11">
        <v>2</v>
      </c>
    </row>
    <row r="747" spans="1:12">
      <c r="A747" s="11" t="s">
        <v>5119</v>
      </c>
      <c r="D747" s="11" t="s">
        <v>40</v>
      </c>
      <c r="E747" s="19" t="s">
        <v>831</v>
      </c>
      <c r="F747" s="10">
        <v>42036</v>
      </c>
      <c r="G747" s="10">
        <v>44228</v>
      </c>
      <c r="H747" s="11">
        <v>7</v>
      </c>
      <c r="I747" s="20" t="s">
        <v>39</v>
      </c>
      <c r="J747" s="11" t="s">
        <v>41</v>
      </c>
      <c r="K747" s="11" t="s">
        <v>4881</v>
      </c>
      <c r="L747" s="11">
        <v>2</v>
      </c>
    </row>
    <row r="748" spans="1:12">
      <c r="A748" s="11" t="s">
        <v>5120</v>
      </c>
      <c r="D748" s="11" t="s">
        <v>40</v>
      </c>
      <c r="E748" s="19" t="s">
        <v>832</v>
      </c>
      <c r="F748" s="10">
        <v>42036</v>
      </c>
      <c r="G748" s="10">
        <v>44228</v>
      </c>
      <c r="H748" s="11">
        <v>7</v>
      </c>
      <c r="I748" s="20" t="s">
        <v>39</v>
      </c>
      <c r="J748" s="11" t="s">
        <v>41</v>
      </c>
      <c r="K748" s="11" t="s">
        <v>4881</v>
      </c>
      <c r="L748" s="11">
        <v>2</v>
      </c>
    </row>
    <row r="749" spans="1:12">
      <c r="A749" s="11" t="s">
        <v>5121</v>
      </c>
      <c r="D749" s="11" t="s">
        <v>40</v>
      </c>
      <c r="E749" s="19" t="s">
        <v>833</v>
      </c>
      <c r="F749" s="10">
        <v>42036</v>
      </c>
      <c r="G749" s="10">
        <v>44228</v>
      </c>
      <c r="H749" s="11">
        <v>7</v>
      </c>
      <c r="I749" s="20" t="s">
        <v>39</v>
      </c>
      <c r="J749" s="11" t="s">
        <v>41</v>
      </c>
      <c r="K749" s="11" t="s">
        <v>4881</v>
      </c>
      <c r="L749" s="11">
        <v>2</v>
      </c>
    </row>
    <row r="750" spans="1:12">
      <c r="A750" s="11" t="s">
        <v>6007</v>
      </c>
      <c r="D750" s="11" t="s">
        <v>40</v>
      </c>
      <c r="E750" s="19" t="s">
        <v>834</v>
      </c>
      <c r="F750" s="10">
        <v>42036</v>
      </c>
      <c r="G750" s="10">
        <v>44228</v>
      </c>
      <c r="H750" s="11">
        <v>7</v>
      </c>
      <c r="I750" s="20" t="s">
        <v>39</v>
      </c>
      <c r="J750" s="11" t="s">
        <v>41</v>
      </c>
      <c r="K750" s="11" t="s">
        <v>4881</v>
      </c>
      <c r="L750" s="11">
        <v>2</v>
      </c>
    </row>
    <row r="751" spans="1:12">
      <c r="A751" s="11" t="s">
        <v>6008</v>
      </c>
      <c r="D751" s="11" t="s">
        <v>40</v>
      </c>
      <c r="E751" s="19" t="s">
        <v>835</v>
      </c>
      <c r="F751" s="10">
        <v>42036</v>
      </c>
      <c r="G751" s="10">
        <v>44228</v>
      </c>
      <c r="H751" s="11">
        <v>7</v>
      </c>
      <c r="I751" s="20" t="s">
        <v>39</v>
      </c>
      <c r="J751" s="11" t="s">
        <v>41</v>
      </c>
      <c r="K751" s="11" t="s">
        <v>4881</v>
      </c>
      <c r="L751" s="11">
        <v>2</v>
      </c>
    </row>
    <row r="752" spans="1:12">
      <c r="A752" s="11" t="s">
        <v>6009</v>
      </c>
      <c r="D752" s="11" t="s">
        <v>40</v>
      </c>
      <c r="E752" s="19" t="s">
        <v>836</v>
      </c>
      <c r="F752" s="10">
        <v>42036</v>
      </c>
      <c r="G752" s="10">
        <v>44228</v>
      </c>
      <c r="H752" s="11">
        <v>7</v>
      </c>
      <c r="I752" s="20" t="s">
        <v>39</v>
      </c>
      <c r="J752" s="11" t="s">
        <v>41</v>
      </c>
      <c r="K752" s="11" t="s">
        <v>4881</v>
      </c>
      <c r="L752" s="11">
        <v>2</v>
      </c>
    </row>
    <row r="753" spans="1:12">
      <c r="A753" s="11" t="s">
        <v>6493</v>
      </c>
      <c r="D753" s="11" t="s">
        <v>40</v>
      </c>
      <c r="E753" s="19" t="s">
        <v>837</v>
      </c>
      <c r="F753" s="10">
        <v>42036</v>
      </c>
      <c r="G753" s="10">
        <v>44228</v>
      </c>
      <c r="H753" s="11">
        <v>7</v>
      </c>
      <c r="I753" s="20" t="s">
        <v>39</v>
      </c>
      <c r="J753" s="11" t="s">
        <v>41</v>
      </c>
      <c r="K753" s="11" t="s">
        <v>4881</v>
      </c>
      <c r="L753" s="11">
        <v>2</v>
      </c>
    </row>
    <row r="754" spans="1:12">
      <c r="A754" s="11" t="s">
        <v>6494</v>
      </c>
      <c r="D754" s="11" t="s">
        <v>40</v>
      </c>
      <c r="E754" s="19" t="s">
        <v>838</v>
      </c>
      <c r="F754" s="10">
        <v>42036</v>
      </c>
      <c r="G754" s="10">
        <v>44228</v>
      </c>
      <c r="H754" s="11">
        <v>7</v>
      </c>
      <c r="I754" s="20" t="s">
        <v>39</v>
      </c>
      <c r="J754" s="11" t="s">
        <v>41</v>
      </c>
      <c r="K754" s="11" t="s">
        <v>4881</v>
      </c>
      <c r="L754" s="11">
        <v>2</v>
      </c>
    </row>
    <row r="755" spans="1:12">
      <c r="A755" s="11" t="s">
        <v>6495</v>
      </c>
      <c r="D755" s="11" t="s">
        <v>40</v>
      </c>
      <c r="E755" s="19" t="s">
        <v>839</v>
      </c>
      <c r="F755" s="10">
        <v>42036</v>
      </c>
      <c r="G755" s="10">
        <v>44228</v>
      </c>
      <c r="H755" s="11">
        <v>7</v>
      </c>
      <c r="I755" s="20" t="s">
        <v>39</v>
      </c>
      <c r="J755" s="11" t="s">
        <v>41</v>
      </c>
      <c r="K755" s="11" t="s">
        <v>4881</v>
      </c>
      <c r="L755" s="11">
        <v>2</v>
      </c>
    </row>
    <row r="756" spans="1:12">
      <c r="A756" s="11" t="s">
        <v>6979</v>
      </c>
      <c r="D756" s="11" t="s">
        <v>40</v>
      </c>
      <c r="E756" s="19" t="s">
        <v>840</v>
      </c>
      <c r="F756" s="10">
        <v>42036</v>
      </c>
      <c r="G756" s="10">
        <v>44228</v>
      </c>
      <c r="H756" s="11">
        <v>7</v>
      </c>
      <c r="I756" s="20" t="s">
        <v>39</v>
      </c>
      <c r="J756" s="11" t="s">
        <v>41</v>
      </c>
      <c r="K756" s="11" t="s">
        <v>4881</v>
      </c>
      <c r="L756" s="11">
        <v>2</v>
      </c>
    </row>
    <row r="757" spans="1:12">
      <c r="A757" s="11" t="s">
        <v>6980</v>
      </c>
      <c r="D757" s="11" t="s">
        <v>40</v>
      </c>
      <c r="E757" s="19" t="s">
        <v>841</v>
      </c>
      <c r="F757" s="10">
        <v>42036</v>
      </c>
      <c r="G757" s="10">
        <v>44228</v>
      </c>
      <c r="H757" s="11">
        <v>7</v>
      </c>
      <c r="I757" s="20" t="s">
        <v>39</v>
      </c>
      <c r="J757" s="11" t="s">
        <v>41</v>
      </c>
      <c r="K757" s="11" t="s">
        <v>4881</v>
      </c>
      <c r="L757" s="11">
        <v>2</v>
      </c>
    </row>
    <row r="758" spans="1:12">
      <c r="A758" s="11" t="s">
        <v>6981</v>
      </c>
      <c r="D758" s="11" t="s">
        <v>40</v>
      </c>
      <c r="E758" s="19" t="s">
        <v>842</v>
      </c>
      <c r="F758" s="10">
        <v>42036</v>
      </c>
      <c r="G758" s="10">
        <v>44228</v>
      </c>
      <c r="H758" s="11">
        <v>7</v>
      </c>
      <c r="I758" s="20" t="s">
        <v>39</v>
      </c>
      <c r="J758" s="11" t="s">
        <v>41</v>
      </c>
      <c r="K758" s="11" t="s">
        <v>4881</v>
      </c>
      <c r="L758" s="11">
        <v>2</v>
      </c>
    </row>
    <row r="759" spans="1:12">
      <c r="A759" s="11" t="s">
        <v>7546</v>
      </c>
      <c r="D759" s="11" t="s">
        <v>40</v>
      </c>
      <c r="E759" s="19" t="s">
        <v>843</v>
      </c>
      <c r="F759" s="10">
        <v>42036</v>
      </c>
      <c r="G759" s="10">
        <v>44228</v>
      </c>
      <c r="H759" s="11">
        <v>7</v>
      </c>
      <c r="I759" s="20" t="s">
        <v>39</v>
      </c>
      <c r="J759" s="11" t="s">
        <v>41</v>
      </c>
      <c r="K759" s="11" t="s">
        <v>4881</v>
      </c>
      <c r="L759" s="11">
        <v>2</v>
      </c>
    </row>
    <row r="760" spans="1:12">
      <c r="A760" s="11" t="s">
        <v>7547</v>
      </c>
      <c r="D760" s="11" t="s">
        <v>40</v>
      </c>
      <c r="E760" s="19" t="s">
        <v>844</v>
      </c>
      <c r="F760" s="10">
        <v>42036</v>
      </c>
      <c r="G760" s="10">
        <v>44228</v>
      </c>
      <c r="H760" s="11">
        <v>7</v>
      </c>
      <c r="I760" s="20" t="s">
        <v>39</v>
      </c>
      <c r="J760" s="11" t="s">
        <v>41</v>
      </c>
      <c r="K760" s="11" t="s">
        <v>4881</v>
      </c>
      <c r="L760" s="11">
        <v>2</v>
      </c>
    </row>
    <row r="761" spans="1:12">
      <c r="A761" s="11" t="s">
        <v>7548</v>
      </c>
      <c r="D761" s="11" t="s">
        <v>40</v>
      </c>
      <c r="E761" s="19" t="s">
        <v>845</v>
      </c>
      <c r="F761" s="10">
        <v>42036</v>
      </c>
      <c r="G761" s="10">
        <v>44228</v>
      </c>
      <c r="H761" s="11">
        <v>7</v>
      </c>
      <c r="I761" s="20" t="s">
        <v>39</v>
      </c>
      <c r="J761" s="11" t="s">
        <v>41</v>
      </c>
      <c r="K761" s="11" t="s">
        <v>4881</v>
      </c>
      <c r="L761" s="11">
        <v>2</v>
      </c>
    </row>
    <row r="762" spans="1:12">
      <c r="A762" s="11" t="s">
        <v>7549</v>
      </c>
      <c r="D762" s="11" t="s">
        <v>40</v>
      </c>
      <c r="E762" s="19" t="s">
        <v>874</v>
      </c>
      <c r="F762" s="10">
        <v>42036</v>
      </c>
      <c r="G762" s="10">
        <v>44228</v>
      </c>
      <c r="H762" s="11">
        <v>7</v>
      </c>
      <c r="I762" s="20" t="s">
        <v>39</v>
      </c>
      <c r="J762" s="11" t="s">
        <v>41</v>
      </c>
      <c r="K762" s="11" t="s">
        <v>4881</v>
      </c>
      <c r="L762" s="11">
        <v>2</v>
      </c>
    </row>
    <row r="763" spans="1:12">
      <c r="A763" s="11" t="s">
        <v>7550</v>
      </c>
      <c r="D763" s="11" t="s">
        <v>40</v>
      </c>
      <c r="E763" s="19" t="s">
        <v>875</v>
      </c>
      <c r="F763" s="10">
        <v>42036</v>
      </c>
      <c r="G763" s="10">
        <v>44228</v>
      </c>
      <c r="H763" s="11">
        <v>7</v>
      </c>
      <c r="I763" s="20" t="s">
        <v>39</v>
      </c>
      <c r="J763" s="11" t="s">
        <v>41</v>
      </c>
      <c r="K763" s="11" t="s">
        <v>4881</v>
      </c>
      <c r="L763" s="11">
        <v>2</v>
      </c>
    </row>
    <row r="764" spans="1:12">
      <c r="A764" s="11" t="s">
        <v>7551</v>
      </c>
      <c r="D764" s="11" t="s">
        <v>40</v>
      </c>
      <c r="E764" s="19" t="s">
        <v>876</v>
      </c>
      <c r="F764" s="10">
        <v>42036</v>
      </c>
      <c r="G764" s="10">
        <v>44228</v>
      </c>
      <c r="H764" s="11">
        <v>7</v>
      </c>
      <c r="I764" s="20" t="s">
        <v>39</v>
      </c>
      <c r="J764" s="11" t="s">
        <v>41</v>
      </c>
      <c r="K764" s="11" t="s">
        <v>4881</v>
      </c>
      <c r="L764" s="11">
        <v>2</v>
      </c>
    </row>
    <row r="765" spans="1:12">
      <c r="A765" s="11" t="s">
        <v>8437</v>
      </c>
      <c r="D765" s="11" t="s">
        <v>40</v>
      </c>
      <c r="E765" s="19" t="s">
        <v>877</v>
      </c>
      <c r="F765" s="10">
        <v>42036</v>
      </c>
      <c r="G765" s="10">
        <v>44228</v>
      </c>
      <c r="H765" s="11">
        <v>7</v>
      </c>
      <c r="I765" s="20" t="s">
        <v>39</v>
      </c>
      <c r="J765" s="11" t="s">
        <v>41</v>
      </c>
      <c r="K765" s="11" t="s">
        <v>4881</v>
      </c>
      <c r="L765" s="11">
        <v>2</v>
      </c>
    </row>
    <row r="766" spans="1:12">
      <c r="A766" s="11" t="s">
        <v>8438</v>
      </c>
      <c r="D766" s="11" t="s">
        <v>40</v>
      </c>
      <c r="E766" s="19" t="s">
        <v>878</v>
      </c>
      <c r="F766" s="10">
        <v>42036</v>
      </c>
      <c r="G766" s="10">
        <v>44228</v>
      </c>
      <c r="H766" s="11">
        <v>7</v>
      </c>
      <c r="I766" s="20" t="s">
        <v>39</v>
      </c>
      <c r="J766" s="11" t="s">
        <v>41</v>
      </c>
      <c r="K766" s="11" t="s">
        <v>4881</v>
      </c>
      <c r="L766" s="11">
        <v>2</v>
      </c>
    </row>
    <row r="767" spans="1:12">
      <c r="A767" s="11" t="s">
        <v>8439</v>
      </c>
      <c r="D767" s="11" t="s">
        <v>40</v>
      </c>
      <c r="E767" s="19" t="s">
        <v>879</v>
      </c>
      <c r="F767" s="10">
        <v>42036</v>
      </c>
      <c r="G767" s="10">
        <v>44228</v>
      </c>
      <c r="H767" s="11">
        <v>7</v>
      </c>
      <c r="I767" s="20" t="s">
        <v>39</v>
      </c>
      <c r="J767" s="11" t="s">
        <v>41</v>
      </c>
      <c r="K767" s="11" t="s">
        <v>4881</v>
      </c>
      <c r="L767" s="11">
        <v>2</v>
      </c>
    </row>
    <row r="768" spans="1:12">
      <c r="A768" s="11" t="s">
        <v>846</v>
      </c>
      <c r="D768" s="11" t="s">
        <v>40</v>
      </c>
      <c r="E768" s="19" t="s">
        <v>880</v>
      </c>
      <c r="F768" s="10">
        <v>42036</v>
      </c>
      <c r="G768" s="10">
        <v>44228</v>
      </c>
      <c r="H768" s="11">
        <v>7</v>
      </c>
      <c r="I768" s="20" t="s">
        <v>39</v>
      </c>
      <c r="J768" s="11" t="s">
        <v>41</v>
      </c>
      <c r="K768" s="11" t="s">
        <v>4881</v>
      </c>
      <c r="L768" s="11">
        <v>2</v>
      </c>
    </row>
    <row r="769" spans="1:12">
      <c r="A769" s="11" t="s">
        <v>847</v>
      </c>
      <c r="D769" s="11" t="s">
        <v>40</v>
      </c>
      <c r="E769" s="19" t="s">
        <v>881</v>
      </c>
      <c r="F769" s="10">
        <v>42036</v>
      </c>
      <c r="G769" s="10">
        <v>44228</v>
      </c>
      <c r="H769" s="11">
        <v>7</v>
      </c>
      <c r="I769" s="20" t="s">
        <v>39</v>
      </c>
      <c r="J769" s="11" t="s">
        <v>41</v>
      </c>
      <c r="K769" s="11" t="s">
        <v>4881</v>
      </c>
      <c r="L769" s="11">
        <v>2</v>
      </c>
    </row>
    <row r="770" spans="1:12">
      <c r="A770" s="11" t="s">
        <v>848</v>
      </c>
      <c r="D770" s="11" t="s">
        <v>40</v>
      </c>
      <c r="E770" s="19" t="s">
        <v>882</v>
      </c>
      <c r="F770" s="10">
        <v>42036</v>
      </c>
      <c r="G770" s="10">
        <v>44228</v>
      </c>
      <c r="H770" s="11">
        <v>7</v>
      </c>
      <c r="I770" s="20" t="s">
        <v>39</v>
      </c>
      <c r="J770" s="11" t="s">
        <v>41</v>
      </c>
      <c r="K770" s="11" t="s">
        <v>4881</v>
      </c>
      <c r="L770" s="11">
        <v>2</v>
      </c>
    </row>
    <row r="771" spans="1:12">
      <c r="A771" s="11" t="s">
        <v>5122</v>
      </c>
      <c r="D771" s="11" t="s">
        <v>40</v>
      </c>
      <c r="E771" s="19" t="s">
        <v>883</v>
      </c>
      <c r="F771" s="10">
        <v>42036</v>
      </c>
      <c r="G771" s="10">
        <v>44228</v>
      </c>
      <c r="H771" s="11">
        <v>7</v>
      </c>
      <c r="I771" s="20" t="s">
        <v>39</v>
      </c>
      <c r="J771" s="11" t="s">
        <v>41</v>
      </c>
      <c r="K771" s="11" t="s">
        <v>4881</v>
      </c>
      <c r="L771" s="11">
        <v>2</v>
      </c>
    </row>
    <row r="772" spans="1:12">
      <c r="A772" s="11" t="s">
        <v>5123</v>
      </c>
      <c r="D772" s="11" t="s">
        <v>40</v>
      </c>
      <c r="E772" s="19" t="s">
        <v>884</v>
      </c>
      <c r="F772" s="10">
        <v>42036</v>
      </c>
      <c r="G772" s="10">
        <v>44228</v>
      </c>
      <c r="H772" s="11">
        <v>7</v>
      </c>
      <c r="I772" s="20" t="s">
        <v>39</v>
      </c>
      <c r="J772" s="11" t="s">
        <v>41</v>
      </c>
      <c r="K772" s="11" t="s">
        <v>4881</v>
      </c>
      <c r="L772" s="11">
        <v>2</v>
      </c>
    </row>
    <row r="773" spans="1:12">
      <c r="A773" s="11" t="s">
        <v>5124</v>
      </c>
      <c r="D773" s="11" t="s">
        <v>40</v>
      </c>
      <c r="E773" s="19" t="s">
        <v>885</v>
      </c>
      <c r="F773" s="10">
        <v>42036</v>
      </c>
      <c r="G773" s="10">
        <v>44228</v>
      </c>
      <c r="H773" s="11">
        <v>7</v>
      </c>
      <c r="I773" s="20" t="s">
        <v>39</v>
      </c>
      <c r="J773" s="11" t="s">
        <v>41</v>
      </c>
      <c r="K773" s="11" t="s">
        <v>4881</v>
      </c>
      <c r="L773" s="11">
        <v>2</v>
      </c>
    </row>
    <row r="774" spans="1:12">
      <c r="A774" s="11" t="s">
        <v>5125</v>
      </c>
      <c r="D774" s="11" t="s">
        <v>40</v>
      </c>
      <c r="E774" s="19" t="s">
        <v>886</v>
      </c>
      <c r="F774" s="10">
        <v>42036</v>
      </c>
      <c r="G774" s="10">
        <v>44228</v>
      </c>
      <c r="H774" s="11">
        <v>7</v>
      </c>
      <c r="I774" s="20" t="s">
        <v>39</v>
      </c>
      <c r="J774" s="11" t="s">
        <v>41</v>
      </c>
      <c r="K774" s="11" t="s">
        <v>4881</v>
      </c>
      <c r="L774" s="11">
        <v>2</v>
      </c>
    </row>
    <row r="775" spans="1:12">
      <c r="A775" s="11" t="s">
        <v>5126</v>
      </c>
      <c r="D775" s="11" t="s">
        <v>40</v>
      </c>
      <c r="E775" s="19" t="s">
        <v>887</v>
      </c>
      <c r="F775" s="10">
        <v>42036</v>
      </c>
      <c r="G775" s="10">
        <v>44228</v>
      </c>
      <c r="H775" s="11">
        <v>7</v>
      </c>
      <c r="I775" s="20" t="s">
        <v>39</v>
      </c>
      <c r="J775" s="11" t="s">
        <v>41</v>
      </c>
      <c r="K775" s="11" t="s">
        <v>4881</v>
      </c>
      <c r="L775" s="11">
        <v>2</v>
      </c>
    </row>
    <row r="776" spans="1:12">
      <c r="A776" s="11" t="s">
        <v>5127</v>
      </c>
      <c r="D776" s="11" t="s">
        <v>40</v>
      </c>
      <c r="E776" s="19" t="s">
        <v>888</v>
      </c>
      <c r="F776" s="10">
        <v>42036</v>
      </c>
      <c r="G776" s="10">
        <v>44228</v>
      </c>
      <c r="H776" s="11">
        <v>7</v>
      </c>
      <c r="I776" s="20" t="s">
        <v>39</v>
      </c>
      <c r="J776" s="11" t="s">
        <v>41</v>
      </c>
      <c r="K776" s="11" t="s">
        <v>4881</v>
      </c>
      <c r="L776" s="11">
        <v>2</v>
      </c>
    </row>
    <row r="777" spans="1:12">
      <c r="A777" s="11" t="s">
        <v>6010</v>
      </c>
      <c r="D777" s="11" t="s">
        <v>40</v>
      </c>
      <c r="E777" s="19" t="s">
        <v>889</v>
      </c>
      <c r="F777" s="10">
        <v>42036</v>
      </c>
      <c r="G777" s="10">
        <v>44228</v>
      </c>
      <c r="H777" s="11">
        <v>7</v>
      </c>
      <c r="I777" s="20" t="s">
        <v>39</v>
      </c>
      <c r="J777" s="11" t="s">
        <v>41</v>
      </c>
      <c r="K777" s="11" t="s">
        <v>4881</v>
      </c>
      <c r="L777" s="11">
        <v>2</v>
      </c>
    </row>
    <row r="778" spans="1:12">
      <c r="A778" s="11" t="s">
        <v>6011</v>
      </c>
      <c r="D778" s="11" t="s">
        <v>40</v>
      </c>
      <c r="E778" s="19" t="s">
        <v>890</v>
      </c>
      <c r="F778" s="10">
        <v>42036</v>
      </c>
      <c r="G778" s="10">
        <v>44228</v>
      </c>
      <c r="H778" s="11">
        <v>7</v>
      </c>
      <c r="I778" s="20" t="s">
        <v>39</v>
      </c>
      <c r="J778" s="11" t="s">
        <v>41</v>
      </c>
      <c r="K778" s="11" t="s">
        <v>4881</v>
      </c>
      <c r="L778" s="11">
        <v>2</v>
      </c>
    </row>
    <row r="779" spans="1:12">
      <c r="A779" s="11" t="s">
        <v>6012</v>
      </c>
      <c r="D779" s="11" t="s">
        <v>40</v>
      </c>
      <c r="E779" s="19" t="s">
        <v>891</v>
      </c>
      <c r="F779" s="10">
        <v>42036</v>
      </c>
      <c r="G779" s="10">
        <v>44228</v>
      </c>
      <c r="H779" s="11">
        <v>7</v>
      </c>
      <c r="I779" s="20" t="s">
        <v>39</v>
      </c>
      <c r="J779" s="11" t="s">
        <v>41</v>
      </c>
      <c r="K779" s="11" t="s">
        <v>4881</v>
      </c>
      <c r="L779" s="11">
        <v>2</v>
      </c>
    </row>
    <row r="780" spans="1:12">
      <c r="A780" s="11" t="s">
        <v>6496</v>
      </c>
      <c r="D780" s="11" t="s">
        <v>40</v>
      </c>
      <c r="E780" s="19" t="s">
        <v>892</v>
      </c>
      <c r="F780" s="10">
        <v>42036</v>
      </c>
      <c r="G780" s="10">
        <v>44228</v>
      </c>
      <c r="H780" s="11">
        <v>7</v>
      </c>
      <c r="I780" s="20" t="s">
        <v>39</v>
      </c>
      <c r="J780" s="11" t="s">
        <v>41</v>
      </c>
      <c r="K780" s="11" t="s">
        <v>4881</v>
      </c>
      <c r="L780" s="11">
        <v>2</v>
      </c>
    </row>
    <row r="781" spans="1:12">
      <c r="A781" s="11" t="s">
        <v>6497</v>
      </c>
      <c r="D781" s="11" t="s">
        <v>40</v>
      </c>
      <c r="E781" s="19" t="s">
        <v>893</v>
      </c>
      <c r="F781" s="10">
        <v>42036</v>
      </c>
      <c r="G781" s="10">
        <v>44228</v>
      </c>
      <c r="H781" s="11">
        <v>7</v>
      </c>
      <c r="I781" s="20" t="s">
        <v>39</v>
      </c>
      <c r="J781" s="11" t="s">
        <v>41</v>
      </c>
      <c r="K781" s="11" t="s">
        <v>4881</v>
      </c>
      <c r="L781" s="11">
        <v>2</v>
      </c>
    </row>
    <row r="782" spans="1:12">
      <c r="A782" s="11" t="s">
        <v>6498</v>
      </c>
      <c r="D782" s="11" t="s">
        <v>40</v>
      </c>
      <c r="E782" s="19" t="s">
        <v>894</v>
      </c>
      <c r="F782" s="10">
        <v>42036</v>
      </c>
      <c r="G782" s="10">
        <v>44228</v>
      </c>
      <c r="H782" s="11">
        <v>7</v>
      </c>
      <c r="I782" s="20" t="s">
        <v>39</v>
      </c>
      <c r="J782" s="11" t="s">
        <v>41</v>
      </c>
      <c r="K782" s="11" t="s">
        <v>4881</v>
      </c>
      <c r="L782" s="11">
        <v>2</v>
      </c>
    </row>
    <row r="783" spans="1:12">
      <c r="A783" s="11" t="s">
        <v>6982</v>
      </c>
      <c r="D783" s="11" t="s">
        <v>40</v>
      </c>
      <c r="E783" s="19" t="s">
        <v>895</v>
      </c>
      <c r="F783" s="10">
        <v>42036</v>
      </c>
      <c r="G783" s="10">
        <v>44228</v>
      </c>
      <c r="H783" s="11">
        <v>7</v>
      </c>
      <c r="I783" s="20" t="s">
        <v>39</v>
      </c>
      <c r="J783" s="11" t="s">
        <v>41</v>
      </c>
      <c r="K783" s="11" t="s">
        <v>4881</v>
      </c>
      <c r="L783" s="11">
        <v>2</v>
      </c>
    </row>
    <row r="784" spans="1:12">
      <c r="A784" s="11" t="s">
        <v>6983</v>
      </c>
      <c r="D784" s="11" t="s">
        <v>40</v>
      </c>
      <c r="E784" s="19" t="s">
        <v>896</v>
      </c>
      <c r="F784" s="10">
        <v>42036</v>
      </c>
      <c r="G784" s="10">
        <v>44228</v>
      </c>
      <c r="H784" s="11">
        <v>7</v>
      </c>
      <c r="I784" s="20" t="s">
        <v>39</v>
      </c>
      <c r="J784" s="11" t="s">
        <v>41</v>
      </c>
      <c r="K784" s="11" t="s">
        <v>4881</v>
      </c>
      <c r="L784" s="11">
        <v>2</v>
      </c>
    </row>
    <row r="785" spans="1:12">
      <c r="A785" s="11" t="s">
        <v>6984</v>
      </c>
      <c r="D785" s="11" t="s">
        <v>40</v>
      </c>
      <c r="E785" s="19" t="s">
        <v>897</v>
      </c>
      <c r="F785" s="10">
        <v>42036</v>
      </c>
      <c r="G785" s="10">
        <v>44228</v>
      </c>
      <c r="H785" s="11">
        <v>7</v>
      </c>
      <c r="I785" s="20" t="s">
        <v>39</v>
      </c>
      <c r="J785" s="11" t="s">
        <v>41</v>
      </c>
      <c r="K785" s="11" t="s">
        <v>4881</v>
      </c>
      <c r="L785" s="11">
        <v>2</v>
      </c>
    </row>
    <row r="786" spans="1:12">
      <c r="A786" s="11" t="s">
        <v>7552</v>
      </c>
      <c r="D786" s="11" t="s">
        <v>40</v>
      </c>
      <c r="E786" s="19" t="s">
        <v>898</v>
      </c>
      <c r="F786" s="10">
        <v>42036</v>
      </c>
      <c r="G786" s="10">
        <v>44228</v>
      </c>
      <c r="H786" s="11">
        <v>7</v>
      </c>
      <c r="I786" s="20" t="s">
        <v>39</v>
      </c>
      <c r="J786" s="11" t="s">
        <v>41</v>
      </c>
      <c r="K786" s="11" t="s">
        <v>4881</v>
      </c>
      <c r="L786" s="11">
        <v>2</v>
      </c>
    </row>
    <row r="787" spans="1:12">
      <c r="A787" s="11" t="s">
        <v>7553</v>
      </c>
      <c r="D787" s="11" t="s">
        <v>40</v>
      </c>
      <c r="E787" s="19" t="s">
        <v>899</v>
      </c>
      <c r="F787" s="10">
        <v>42036</v>
      </c>
      <c r="G787" s="10">
        <v>44228</v>
      </c>
      <c r="H787" s="11">
        <v>7</v>
      </c>
      <c r="I787" s="20" t="s">
        <v>39</v>
      </c>
      <c r="J787" s="11" t="s">
        <v>41</v>
      </c>
      <c r="K787" s="11" t="s">
        <v>4881</v>
      </c>
      <c r="L787" s="11">
        <v>2</v>
      </c>
    </row>
    <row r="788" spans="1:12">
      <c r="A788" s="11" t="s">
        <v>7554</v>
      </c>
      <c r="D788" s="11" t="s">
        <v>40</v>
      </c>
      <c r="E788" s="19" t="s">
        <v>900</v>
      </c>
      <c r="F788" s="10">
        <v>42036</v>
      </c>
      <c r="G788" s="10">
        <v>44228</v>
      </c>
      <c r="H788" s="11">
        <v>7</v>
      </c>
      <c r="I788" s="20" t="s">
        <v>39</v>
      </c>
      <c r="J788" s="11" t="s">
        <v>41</v>
      </c>
      <c r="K788" s="11" t="s">
        <v>4881</v>
      </c>
      <c r="L788" s="11">
        <v>2</v>
      </c>
    </row>
    <row r="789" spans="1:12">
      <c r="A789" s="11" t="s">
        <v>7555</v>
      </c>
      <c r="D789" s="11" t="s">
        <v>40</v>
      </c>
      <c r="E789" s="19" t="s">
        <v>901</v>
      </c>
      <c r="F789" s="10">
        <v>42036</v>
      </c>
      <c r="G789" s="10">
        <v>44228</v>
      </c>
      <c r="H789" s="11">
        <v>7</v>
      </c>
      <c r="I789" s="20" t="s">
        <v>39</v>
      </c>
      <c r="J789" s="11" t="s">
        <v>41</v>
      </c>
      <c r="K789" s="11" t="s">
        <v>4881</v>
      </c>
      <c r="L789" s="11">
        <v>2</v>
      </c>
    </row>
    <row r="790" spans="1:12">
      <c r="A790" s="11" t="s">
        <v>7556</v>
      </c>
      <c r="D790" s="11" t="s">
        <v>40</v>
      </c>
      <c r="E790" s="19" t="s">
        <v>902</v>
      </c>
      <c r="F790" s="10">
        <v>42036</v>
      </c>
      <c r="G790" s="10">
        <v>44228</v>
      </c>
      <c r="H790" s="11">
        <v>7</v>
      </c>
      <c r="I790" s="20" t="s">
        <v>39</v>
      </c>
      <c r="J790" s="11" t="s">
        <v>41</v>
      </c>
      <c r="K790" s="11" t="s">
        <v>4881</v>
      </c>
      <c r="L790" s="11">
        <v>2</v>
      </c>
    </row>
    <row r="791" spans="1:12">
      <c r="A791" s="11" t="s">
        <v>7557</v>
      </c>
      <c r="D791" s="11" t="s">
        <v>40</v>
      </c>
      <c r="E791" s="19" t="s">
        <v>903</v>
      </c>
      <c r="F791" s="10">
        <v>42036</v>
      </c>
      <c r="G791" s="10">
        <v>44228</v>
      </c>
      <c r="H791" s="11">
        <v>7</v>
      </c>
      <c r="I791" s="20" t="s">
        <v>39</v>
      </c>
      <c r="J791" s="11" t="s">
        <v>41</v>
      </c>
      <c r="K791" s="11" t="s">
        <v>4881</v>
      </c>
      <c r="L791" s="11">
        <v>2</v>
      </c>
    </row>
    <row r="792" spans="1:12">
      <c r="A792" s="11" t="s">
        <v>8440</v>
      </c>
      <c r="D792" s="11" t="s">
        <v>40</v>
      </c>
      <c r="E792" s="19" t="s">
        <v>904</v>
      </c>
      <c r="F792" s="10">
        <v>42036</v>
      </c>
      <c r="G792" s="10">
        <v>44228</v>
      </c>
      <c r="H792" s="11">
        <v>7</v>
      </c>
      <c r="I792" s="20" t="s">
        <v>39</v>
      </c>
      <c r="J792" s="11" t="s">
        <v>41</v>
      </c>
      <c r="K792" s="11" t="s">
        <v>4881</v>
      </c>
      <c r="L792" s="11">
        <v>2</v>
      </c>
    </row>
    <row r="793" spans="1:12">
      <c r="A793" s="11" t="s">
        <v>8441</v>
      </c>
      <c r="D793" s="11" t="s">
        <v>40</v>
      </c>
      <c r="E793" s="19" t="s">
        <v>905</v>
      </c>
      <c r="F793" s="10">
        <v>42036</v>
      </c>
      <c r="G793" s="10">
        <v>44228</v>
      </c>
      <c r="H793" s="11">
        <v>7</v>
      </c>
      <c r="I793" s="20" t="s">
        <v>39</v>
      </c>
      <c r="J793" s="11" t="s">
        <v>41</v>
      </c>
      <c r="K793" s="11" t="s">
        <v>4881</v>
      </c>
      <c r="L793" s="11">
        <v>2</v>
      </c>
    </row>
    <row r="794" spans="1:12">
      <c r="A794" s="11" t="s">
        <v>8442</v>
      </c>
      <c r="D794" s="11" t="s">
        <v>40</v>
      </c>
      <c r="E794" s="19" t="s">
        <v>906</v>
      </c>
      <c r="F794" s="10">
        <v>42036</v>
      </c>
      <c r="G794" s="10">
        <v>44228</v>
      </c>
      <c r="H794" s="11">
        <v>7</v>
      </c>
      <c r="I794" s="20" t="s">
        <v>39</v>
      </c>
      <c r="J794" s="11" t="s">
        <v>41</v>
      </c>
      <c r="K794" s="11" t="s">
        <v>4881</v>
      </c>
      <c r="L794" s="11">
        <v>2</v>
      </c>
    </row>
    <row r="795" spans="1:12">
      <c r="A795" s="11" t="s">
        <v>849</v>
      </c>
      <c r="D795" s="11" t="s">
        <v>40</v>
      </c>
      <c r="E795" s="19" t="s">
        <v>907</v>
      </c>
      <c r="F795" s="10">
        <v>42036</v>
      </c>
      <c r="G795" s="10">
        <v>44228</v>
      </c>
      <c r="H795" s="11">
        <v>7</v>
      </c>
      <c r="I795" s="20" t="s">
        <v>39</v>
      </c>
      <c r="J795" s="11" t="s">
        <v>41</v>
      </c>
      <c r="K795" s="11" t="s">
        <v>4881</v>
      </c>
      <c r="L795" s="11">
        <v>2</v>
      </c>
    </row>
    <row r="796" spans="1:12">
      <c r="A796" s="11" t="s">
        <v>850</v>
      </c>
      <c r="D796" s="11" t="s">
        <v>40</v>
      </c>
      <c r="E796" s="19" t="s">
        <v>908</v>
      </c>
      <c r="F796" s="10">
        <v>42036</v>
      </c>
      <c r="G796" s="10">
        <v>44228</v>
      </c>
      <c r="H796" s="11">
        <v>7</v>
      </c>
      <c r="I796" s="20" t="s">
        <v>39</v>
      </c>
      <c r="J796" s="11" t="s">
        <v>41</v>
      </c>
      <c r="K796" s="11" t="s">
        <v>4881</v>
      </c>
      <c r="L796" s="11">
        <v>2</v>
      </c>
    </row>
    <row r="797" spans="1:12">
      <c r="A797" s="11" t="s">
        <v>851</v>
      </c>
      <c r="D797" s="11" t="s">
        <v>40</v>
      </c>
      <c r="E797" s="19" t="s">
        <v>909</v>
      </c>
      <c r="F797" s="10">
        <v>42036</v>
      </c>
      <c r="G797" s="10">
        <v>44228</v>
      </c>
      <c r="H797" s="11">
        <v>7</v>
      </c>
      <c r="I797" s="20" t="s">
        <v>39</v>
      </c>
      <c r="J797" s="11" t="s">
        <v>41</v>
      </c>
      <c r="K797" s="11" t="s">
        <v>4881</v>
      </c>
      <c r="L797" s="11">
        <v>2</v>
      </c>
    </row>
    <row r="798" spans="1:12">
      <c r="A798" s="11" t="s">
        <v>5128</v>
      </c>
      <c r="D798" s="11" t="s">
        <v>40</v>
      </c>
      <c r="E798" s="19" t="s">
        <v>910</v>
      </c>
      <c r="F798" s="10">
        <v>42036</v>
      </c>
      <c r="G798" s="10">
        <v>44228</v>
      </c>
      <c r="H798" s="11">
        <v>7</v>
      </c>
      <c r="I798" s="20" t="s">
        <v>39</v>
      </c>
      <c r="J798" s="11" t="s">
        <v>41</v>
      </c>
      <c r="K798" s="11" t="s">
        <v>4881</v>
      </c>
      <c r="L798" s="11">
        <v>2</v>
      </c>
    </row>
    <row r="799" spans="1:12">
      <c r="A799" s="11" t="s">
        <v>5129</v>
      </c>
      <c r="D799" s="11" t="s">
        <v>40</v>
      </c>
      <c r="E799" s="19" t="s">
        <v>911</v>
      </c>
      <c r="F799" s="10">
        <v>42036</v>
      </c>
      <c r="G799" s="10">
        <v>44228</v>
      </c>
      <c r="H799" s="11">
        <v>7</v>
      </c>
      <c r="I799" s="20" t="s">
        <v>39</v>
      </c>
      <c r="J799" s="11" t="s">
        <v>41</v>
      </c>
      <c r="K799" s="11" t="s">
        <v>4881</v>
      </c>
      <c r="L799" s="11">
        <v>2</v>
      </c>
    </row>
    <row r="800" spans="1:12">
      <c r="A800" s="11" t="s">
        <v>5130</v>
      </c>
      <c r="D800" s="11" t="s">
        <v>40</v>
      </c>
      <c r="E800" s="19" t="s">
        <v>912</v>
      </c>
      <c r="F800" s="10">
        <v>42036</v>
      </c>
      <c r="G800" s="10">
        <v>44228</v>
      </c>
      <c r="H800" s="11">
        <v>7</v>
      </c>
      <c r="I800" s="20" t="s">
        <v>39</v>
      </c>
      <c r="J800" s="11" t="s">
        <v>41</v>
      </c>
      <c r="K800" s="11" t="s">
        <v>4881</v>
      </c>
      <c r="L800" s="11">
        <v>2</v>
      </c>
    </row>
    <row r="801" spans="1:12">
      <c r="A801" s="11" t="s">
        <v>5131</v>
      </c>
      <c r="D801" s="11" t="s">
        <v>40</v>
      </c>
      <c r="E801" s="19" t="s">
        <v>913</v>
      </c>
      <c r="F801" s="10">
        <v>42036</v>
      </c>
      <c r="G801" s="10">
        <v>44228</v>
      </c>
      <c r="H801" s="11">
        <v>7</v>
      </c>
      <c r="I801" s="20" t="s">
        <v>39</v>
      </c>
      <c r="J801" s="11" t="s">
        <v>41</v>
      </c>
      <c r="K801" s="11" t="s">
        <v>4881</v>
      </c>
      <c r="L801" s="11">
        <v>2</v>
      </c>
    </row>
    <row r="802" spans="1:12">
      <c r="A802" s="11" t="s">
        <v>5132</v>
      </c>
      <c r="D802" s="11" t="s">
        <v>40</v>
      </c>
      <c r="E802" s="19" t="s">
        <v>914</v>
      </c>
      <c r="F802" s="10">
        <v>42036</v>
      </c>
      <c r="G802" s="10">
        <v>44228</v>
      </c>
      <c r="H802" s="11">
        <v>7</v>
      </c>
      <c r="I802" s="20" t="s">
        <v>39</v>
      </c>
      <c r="J802" s="11" t="s">
        <v>41</v>
      </c>
      <c r="K802" s="11" t="s">
        <v>4881</v>
      </c>
      <c r="L802" s="11">
        <v>2</v>
      </c>
    </row>
    <row r="803" spans="1:12">
      <c r="A803" s="11" t="s">
        <v>5133</v>
      </c>
      <c r="D803" s="11" t="s">
        <v>40</v>
      </c>
      <c r="E803" s="19" t="s">
        <v>915</v>
      </c>
      <c r="F803" s="10">
        <v>42036</v>
      </c>
      <c r="G803" s="10">
        <v>44228</v>
      </c>
      <c r="H803" s="11">
        <v>7</v>
      </c>
      <c r="I803" s="20" t="s">
        <v>39</v>
      </c>
      <c r="J803" s="11" t="s">
        <v>41</v>
      </c>
      <c r="K803" s="11" t="s">
        <v>4881</v>
      </c>
      <c r="L803" s="11">
        <v>2</v>
      </c>
    </row>
    <row r="804" spans="1:12">
      <c r="A804" s="11" t="s">
        <v>6013</v>
      </c>
      <c r="D804" s="11" t="s">
        <v>40</v>
      </c>
      <c r="E804" s="19" t="s">
        <v>916</v>
      </c>
      <c r="F804" s="10">
        <v>42036</v>
      </c>
      <c r="G804" s="10">
        <v>44228</v>
      </c>
      <c r="H804" s="11">
        <v>7</v>
      </c>
      <c r="I804" s="20" t="s">
        <v>39</v>
      </c>
      <c r="J804" s="11" t="s">
        <v>41</v>
      </c>
      <c r="K804" s="11" t="s">
        <v>4881</v>
      </c>
      <c r="L804" s="11">
        <v>2</v>
      </c>
    </row>
    <row r="805" spans="1:12">
      <c r="A805" s="11" t="s">
        <v>6014</v>
      </c>
      <c r="D805" s="11" t="s">
        <v>40</v>
      </c>
      <c r="E805" s="19" t="s">
        <v>917</v>
      </c>
      <c r="F805" s="10">
        <v>42036</v>
      </c>
      <c r="G805" s="10">
        <v>44228</v>
      </c>
      <c r="H805" s="11">
        <v>7</v>
      </c>
      <c r="I805" s="20" t="s">
        <v>39</v>
      </c>
      <c r="J805" s="11" t="s">
        <v>41</v>
      </c>
      <c r="K805" s="11" t="s">
        <v>4881</v>
      </c>
      <c r="L805" s="11">
        <v>2</v>
      </c>
    </row>
    <row r="806" spans="1:12">
      <c r="A806" s="11" t="s">
        <v>6015</v>
      </c>
      <c r="D806" s="11" t="s">
        <v>40</v>
      </c>
      <c r="E806" s="19" t="s">
        <v>918</v>
      </c>
      <c r="F806" s="10">
        <v>42036</v>
      </c>
      <c r="G806" s="10">
        <v>44228</v>
      </c>
      <c r="H806" s="11">
        <v>7</v>
      </c>
      <c r="I806" s="20" t="s">
        <v>39</v>
      </c>
      <c r="J806" s="11" t="s">
        <v>41</v>
      </c>
      <c r="K806" s="11" t="s">
        <v>4881</v>
      </c>
      <c r="L806" s="11">
        <v>2</v>
      </c>
    </row>
    <row r="807" spans="1:12">
      <c r="A807" s="11" t="s">
        <v>6499</v>
      </c>
      <c r="D807" s="11" t="s">
        <v>40</v>
      </c>
      <c r="E807" s="19" t="s">
        <v>919</v>
      </c>
      <c r="F807" s="10">
        <v>42036</v>
      </c>
      <c r="G807" s="10">
        <v>44228</v>
      </c>
      <c r="H807" s="11">
        <v>7</v>
      </c>
      <c r="I807" s="20" t="s">
        <v>39</v>
      </c>
      <c r="J807" s="11" t="s">
        <v>41</v>
      </c>
      <c r="K807" s="11" t="s">
        <v>4881</v>
      </c>
      <c r="L807" s="11">
        <v>2</v>
      </c>
    </row>
    <row r="808" spans="1:12">
      <c r="A808" s="11" t="s">
        <v>6500</v>
      </c>
      <c r="D808" s="11" t="s">
        <v>40</v>
      </c>
      <c r="E808" s="19" t="s">
        <v>920</v>
      </c>
      <c r="F808" s="10">
        <v>42036</v>
      </c>
      <c r="G808" s="10">
        <v>44228</v>
      </c>
      <c r="H808" s="11">
        <v>7</v>
      </c>
      <c r="I808" s="20" t="s">
        <v>39</v>
      </c>
      <c r="J808" s="11" t="s">
        <v>41</v>
      </c>
      <c r="K808" s="11" t="s">
        <v>4881</v>
      </c>
      <c r="L808" s="11">
        <v>2</v>
      </c>
    </row>
    <row r="809" spans="1:12">
      <c r="A809" s="11" t="s">
        <v>6501</v>
      </c>
      <c r="D809" s="11" t="s">
        <v>40</v>
      </c>
      <c r="E809" s="19" t="s">
        <v>921</v>
      </c>
      <c r="F809" s="10">
        <v>42036</v>
      </c>
      <c r="G809" s="10">
        <v>44228</v>
      </c>
      <c r="H809" s="11">
        <v>7</v>
      </c>
      <c r="I809" s="20" t="s">
        <v>39</v>
      </c>
      <c r="J809" s="11" t="s">
        <v>41</v>
      </c>
      <c r="K809" s="11" t="s">
        <v>4881</v>
      </c>
      <c r="L809" s="11">
        <v>2</v>
      </c>
    </row>
    <row r="810" spans="1:12">
      <c r="A810" s="11" t="s">
        <v>6985</v>
      </c>
      <c r="D810" s="11" t="s">
        <v>40</v>
      </c>
      <c r="E810" s="19" t="s">
        <v>922</v>
      </c>
      <c r="F810" s="10">
        <v>42036</v>
      </c>
      <c r="G810" s="10">
        <v>44228</v>
      </c>
      <c r="H810" s="11">
        <v>7</v>
      </c>
      <c r="I810" s="20" t="s">
        <v>39</v>
      </c>
      <c r="J810" s="11" t="s">
        <v>41</v>
      </c>
      <c r="K810" s="11" t="s">
        <v>4881</v>
      </c>
      <c r="L810" s="11">
        <v>2</v>
      </c>
    </row>
    <row r="811" spans="1:12">
      <c r="A811" s="11" t="s">
        <v>6986</v>
      </c>
      <c r="D811" s="11" t="s">
        <v>40</v>
      </c>
      <c r="E811" s="19" t="s">
        <v>923</v>
      </c>
      <c r="F811" s="10">
        <v>42036</v>
      </c>
      <c r="G811" s="10">
        <v>44228</v>
      </c>
      <c r="H811" s="11">
        <v>7</v>
      </c>
      <c r="I811" s="20" t="s">
        <v>39</v>
      </c>
      <c r="J811" s="11" t="s">
        <v>41</v>
      </c>
      <c r="K811" s="11" t="s">
        <v>4881</v>
      </c>
      <c r="L811" s="11">
        <v>2</v>
      </c>
    </row>
    <row r="812" spans="1:12">
      <c r="A812" s="11" t="s">
        <v>6987</v>
      </c>
      <c r="D812" s="11" t="s">
        <v>40</v>
      </c>
      <c r="E812" s="19" t="s">
        <v>924</v>
      </c>
      <c r="F812" s="10">
        <v>42036</v>
      </c>
      <c r="G812" s="10">
        <v>44228</v>
      </c>
      <c r="H812" s="11">
        <v>7</v>
      </c>
      <c r="I812" s="20" t="s">
        <v>39</v>
      </c>
      <c r="J812" s="11" t="s">
        <v>41</v>
      </c>
      <c r="K812" s="11" t="s">
        <v>4881</v>
      </c>
      <c r="L812" s="11">
        <v>2</v>
      </c>
    </row>
    <row r="813" spans="1:12">
      <c r="A813" s="11" t="s">
        <v>7558</v>
      </c>
      <c r="D813" s="11" t="s">
        <v>40</v>
      </c>
      <c r="E813" s="19" t="s">
        <v>925</v>
      </c>
      <c r="F813" s="10">
        <v>42036</v>
      </c>
      <c r="G813" s="10">
        <v>44228</v>
      </c>
      <c r="H813" s="11">
        <v>7</v>
      </c>
      <c r="I813" s="20" t="s">
        <v>39</v>
      </c>
      <c r="J813" s="11" t="s">
        <v>41</v>
      </c>
      <c r="K813" s="11" t="s">
        <v>4881</v>
      </c>
      <c r="L813" s="11">
        <v>2</v>
      </c>
    </row>
    <row r="814" spans="1:12">
      <c r="A814" s="11" t="s">
        <v>7559</v>
      </c>
      <c r="D814" s="11" t="s">
        <v>40</v>
      </c>
      <c r="E814" s="19" t="s">
        <v>926</v>
      </c>
      <c r="F814" s="10">
        <v>42036</v>
      </c>
      <c r="G814" s="10">
        <v>44228</v>
      </c>
      <c r="H814" s="11">
        <v>7</v>
      </c>
      <c r="I814" s="20" t="s">
        <v>39</v>
      </c>
      <c r="J814" s="11" t="s">
        <v>41</v>
      </c>
      <c r="K814" s="11" t="s">
        <v>4881</v>
      </c>
      <c r="L814" s="11">
        <v>2</v>
      </c>
    </row>
    <row r="815" spans="1:12">
      <c r="A815" s="11" t="s">
        <v>7560</v>
      </c>
      <c r="D815" s="11" t="s">
        <v>40</v>
      </c>
      <c r="E815" s="19" t="s">
        <v>927</v>
      </c>
      <c r="F815" s="10">
        <v>42036</v>
      </c>
      <c r="G815" s="10">
        <v>44228</v>
      </c>
      <c r="H815" s="11">
        <v>7</v>
      </c>
      <c r="I815" s="20" t="s">
        <v>39</v>
      </c>
      <c r="J815" s="11" t="s">
        <v>41</v>
      </c>
      <c r="K815" s="11" t="s">
        <v>4881</v>
      </c>
      <c r="L815" s="11">
        <v>2</v>
      </c>
    </row>
    <row r="816" spans="1:12">
      <c r="A816" s="11" t="s">
        <v>7561</v>
      </c>
      <c r="D816" s="11" t="s">
        <v>40</v>
      </c>
      <c r="E816" s="19" t="s">
        <v>928</v>
      </c>
      <c r="F816" s="10">
        <v>42036</v>
      </c>
      <c r="G816" s="10">
        <v>44228</v>
      </c>
      <c r="H816" s="11">
        <v>7</v>
      </c>
      <c r="I816" s="20" t="s">
        <v>39</v>
      </c>
      <c r="J816" s="11" t="s">
        <v>41</v>
      </c>
      <c r="K816" s="11" t="s">
        <v>4881</v>
      </c>
      <c r="L816" s="11">
        <v>2</v>
      </c>
    </row>
    <row r="817" spans="1:12">
      <c r="A817" s="11" t="s">
        <v>7562</v>
      </c>
      <c r="D817" s="11" t="s">
        <v>40</v>
      </c>
      <c r="E817" s="19" t="s">
        <v>929</v>
      </c>
      <c r="F817" s="10">
        <v>42036</v>
      </c>
      <c r="G817" s="10">
        <v>44228</v>
      </c>
      <c r="H817" s="11">
        <v>7</v>
      </c>
      <c r="I817" s="20" t="s">
        <v>39</v>
      </c>
      <c r="J817" s="11" t="s">
        <v>41</v>
      </c>
      <c r="K817" s="11" t="s">
        <v>4881</v>
      </c>
      <c r="L817" s="11">
        <v>2</v>
      </c>
    </row>
    <row r="818" spans="1:12">
      <c r="A818" s="11" t="s">
        <v>7563</v>
      </c>
      <c r="D818" s="11" t="s">
        <v>40</v>
      </c>
      <c r="E818" s="19" t="s">
        <v>930</v>
      </c>
      <c r="F818" s="10">
        <v>42036</v>
      </c>
      <c r="G818" s="10">
        <v>44228</v>
      </c>
      <c r="H818" s="11">
        <v>7</v>
      </c>
      <c r="I818" s="20" t="s">
        <v>39</v>
      </c>
      <c r="J818" s="11" t="s">
        <v>41</v>
      </c>
      <c r="K818" s="11" t="s">
        <v>4881</v>
      </c>
      <c r="L818" s="11">
        <v>2</v>
      </c>
    </row>
    <row r="819" spans="1:12">
      <c r="A819" s="11" t="s">
        <v>8443</v>
      </c>
      <c r="D819" s="11" t="s">
        <v>40</v>
      </c>
      <c r="E819" s="19" t="s">
        <v>931</v>
      </c>
      <c r="F819" s="10">
        <v>42036</v>
      </c>
      <c r="G819" s="10">
        <v>44228</v>
      </c>
      <c r="H819" s="11">
        <v>7</v>
      </c>
      <c r="I819" s="20" t="s">
        <v>39</v>
      </c>
      <c r="J819" s="11" t="s">
        <v>41</v>
      </c>
      <c r="K819" s="11" t="s">
        <v>4881</v>
      </c>
      <c r="L819" s="11">
        <v>2</v>
      </c>
    </row>
    <row r="820" spans="1:12">
      <c r="A820" s="11" t="s">
        <v>8444</v>
      </c>
      <c r="D820" s="11" t="s">
        <v>40</v>
      </c>
      <c r="E820" s="19" t="s">
        <v>932</v>
      </c>
      <c r="F820" s="10">
        <v>42036</v>
      </c>
      <c r="G820" s="10">
        <v>44228</v>
      </c>
      <c r="H820" s="11">
        <v>7</v>
      </c>
      <c r="I820" s="20" t="s">
        <v>39</v>
      </c>
      <c r="J820" s="11" t="s">
        <v>41</v>
      </c>
      <c r="K820" s="11" t="s">
        <v>4881</v>
      </c>
      <c r="L820" s="11">
        <v>2</v>
      </c>
    </row>
    <row r="821" spans="1:12">
      <c r="A821" s="11" t="s">
        <v>8445</v>
      </c>
      <c r="D821" s="11" t="s">
        <v>40</v>
      </c>
      <c r="E821" s="19" t="s">
        <v>933</v>
      </c>
      <c r="F821" s="10">
        <v>42036</v>
      </c>
      <c r="G821" s="10">
        <v>44228</v>
      </c>
      <c r="H821" s="11">
        <v>7</v>
      </c>
      <c r="I821" s="20" t="s">
        <v>39</v>
      </c>
      <c r="J821" s="11" t="s">
        <v>41</v>
      </c>
      <c r="K821" s="11" t="s">
        <v>4881</v>
      </c>
      <c r="L821" s="11">
        <v>2</v>
      </c>
    </row>
    <row r="822" spans="1:12">
      <c r="A822" s="11" t="s">
        <v>852</v>
      </c>
      <c r="D822" s="11" t="s">
        <v>40</v>
      </c>
      <c r="E822" s="19" t="s">
        <v>934</v>
      </c>
      <c r="F822" s="10">
        <v>42036</v>
      </c>
      <c r="G822" s="10">
        <v>44228</v>
      </c>
      <c r="H822" s="11">
        <v>7</v>
      </c>
      <c r="I822" s="20" t="s">
        <v>39</v>
      </c>
      <c r="J822" s="11" t="s">
        <v>41</v>
      </c>
      <c r="K822" s="11" t="s">
        <v>4881</v>
      </c>
      <c r="L822" s="11">
        <v>2</v>
      </c>
    </row>
    <row r="823" spans="1:12">
      <c r="A823" s="11" t="s">
        <v>853</v>
      </c>
      <c r="D823" s="11" t="s">
        <v>40</v>
      </c>
      <c r="E823" s="19" t="s">
        <v>935</v>
      </c>
      <c r="F823" s="10">
        <v>42036</v>
      </c>
      <c r="G823" s="10">
        <v>44228</v>
      </c>
      <c r="H823" s="11">
        <v>7</v>
      </c>
      <c r="I823" s="20" t="s">
        <v>39</v>
      </c>
      <c r="J823" s="11" t="s">
        <v>41</v>
      </c>
      <c r="K823" s="11" t="s">
        <v>4881</v>
      </c>
      <c r="L823" s="11">
        <v>2</v>
      </c>
    </row>
    <row r="824" spans="1:12">
      <c r="A824" s="11" t="s">
        <v>854</v>
      </c>
      <c r="D824" s="11" t="s">
        <v>40</v>
      </c>
      <c r="E824" s="19" t="s">
        <v>936</v>
      </c>
      <c r="F824" s="10">
        <v>42036</v>
      </c>
      <c r="G824" s="10">
        <v>44228</v>
      </c>
      <c r="H824" s="11">
        <v>7</v>
      </c>
      <c r="I824" s="20" t="s">
        <v>39</v>
      </c>
      <c r="J824" s="11" t="s">
        <v>41</v>
      </c>
      <c r="K824" s="11" t="s">
        <v>4881</v>
      </c>
      <c r="L824" s="11">
        <v>2</v>
      </c>
    </row>
    <row r="825" spans="1:12">
      <c r="A825" s="11" t="s">
        <v>5134</v>
      </c>
      <c r="D825" s="11" t="s">
        <v>40</v>
      </c>
      <c r="E825" s="19" t="s">
        <v>937</v>
      </c>
      <c r="F825" s="10">
        <v>42036</v>
      </c>
      <c r="G825" s="10">
        <v>44228</v>
      </c>
      <c r="H825" s="11">
        <v>7</v>
      </c>
      <c r="I825" s="20" t="s">
        <v>39</v>
      </c>
      <c r="J825" s="11" t="s">
        <v>41</v>
      </c>
      <c r="K825" s="11" t="s">
        <v>4881</v>
      </c>
      <c r="L825" s="11">
        <v>2</v>
      </c>
    </row>
    <row r="826" spans="1:12">
      <c r="A826" s="11" t="s">
        <v>5135</v>
      </c>
      <c r="D826" s="11" t="s">
        <v>40</v>
      </c>
      <c r="E826" s="19" t="s">
        <v>938</v>
      </c>
      <c r="F826" s="10">
        <v>42036</v>
      </c>
      <c r="G826" s="10">
        <v>44228</v>
      </c>
      <c r="H826" s="11">
        <v>7</v>
      </c>
      <c r="I826" s="20" t="s">
        <v>39</v>
      </c>
      <c r="J826" s="11" t="s">
        <v>41</v>
      </c>
      <c r="K826" s="11" t="s">
        <v>4881</v>
      </c>
      <c r="L826" s="11">
        <v>2</v>
      </c>
    </row>
    <row r="827" spans="1:12">
      <c r="A827" s="11" t="s">
        <v>5136</v>
      </c>
      <c r="D827" s="11" t="s">
        <v>40</v>
      </c>
      <c r="E827" s="19" t="s">
        <v>939</v>
      </c>
      <c r="F827" s="10">
        <v>42036</v>
      </c>
      <c r="G827" s="10">
        <v>44228</v>
      </c>
      <c r="H827" s="11">
        <v>7</v>
      </c>
      <c r="I827" s="20" t="s">
        <v>39</v>
      </c>
      <c r="J827" s="11" t="s">
        <v>41</v>
      </c>
      <c r="K827" s="11" t="s">
        <v>4881</v>
      </c>
      <c r="L827" s="11">
        <v>2</v>
      </c>
    </row>
    <row r="828" spans="1:12">
      <c r="A828" s="11" t="s">
        <v>5137</v>
      </c>
      <c r="D828" s="11" t="s">
        <v>40</v>
      </c>
      <c r="E828" s="19" t="s">
        <v>940</v>
      </c>
      <c r="F828" s="10">
        <v>42036</v>
      </c>
      <c r="G828" s="10">
        <v>44228</v>
      </c>
      <c r="H828" s="11">
        <v>7</v>
      </c>
      <c r="I828" s="20" t="s">
        <v>39</v>
      </c>
      <c r="J828" s="11" t="s">
        <v>41</v>
      </c>
      <c r="K828" s="11" t="s">
        <v>4881</v>
      </c>
      <c r="L828" s="11">
        <v>2</v>
      </c>
    </row>
    <row r="829" spans="1:12">
      <c r="A829" s="11" t="s">
        <v>5138</v>
      </c>
      <c r="D829" s="11" t="s">
        <v>40</v>
      </c>
      <c r="E829" s="19" t="s">
        <v>941</v>
      </c>
      <c r="F829" s="10">
        <v>42036</v>
      </c>
      <c r="G829" s="10">
        <v>44228</v>
      </c>
      <c r="H829" s="11">
        <v>7</v>
      </c>
      <c r="I829" s="20" t="s">
        <v>39</v>
      </c>
      <c r="J829" s="11" t="s">
        <v>41</v>
      </c>
      <c r="K829" s="11" t="s">
        <v>4881</v>
      </c>
      <c r="L829" s="11">
        <v>2</v>
      </c>
    </row>
    <row r="830" spans="1:12">
      <c r="A830" s="11" t="s">
        <v>5139</v>
      </c>
      <c r="D830" s="11" t="s">
        <v>40</v>
      </c>
      <c r="E830" s="19" t="s">
        <v>942</v>
      </c>
      <c r="F830" s="10">
        <v>42036</v>
      </c>
      <c r="G830" s="10">
        <v>44228</v>
      </c>
      <c r="H830" s="11">
        <v>7</v>
      </c>
      <c r="I830" s="20" t="s">
        <v>39</v>
      </c>
      <c r="J830" s="11" t="s">
        <v>41</v>
      </c>
      <c r="K830" s="11" t="s">
        <v>4881</v>
      </c>
      <c r="L830" s="11">
        <v>2</v>
      </c>
    </row>
    <row r="831" spans="1:12">
      <c r="A831" s="11" t="s">
        <v>6016</v>
      </c>
      <c r="D831" s="11" t="s">
        <v>40</v>
      </c>
      <c r="E831" s="19" t="s">
        <v>943</v>
      </c>
      <c r="F831" s="10">
        <v>42036</v>
      </c>
      <c r="G831" s="10">
        <v>44228</v>
      </c>
      <c r="H831" s="11">
        <v>7</v>
      </c>
      <c r="I831" s="20" t="s">
        <v>39</v>
      </c>
      <c r="J831" s="11" t="s">
        <v>41</v>
      </c>
      <c r="K831" s="11" t="s">
        <v>4881</v>
      </c>
      <c r="L831" s="11">
        <v>2</v>
      </c>
    </row>
    <row r="832" spans="1:12">
      <c r="A832" s="11" t="s">
        <v>6017</v>
      </c>
      <c r="D832" s="11" t="s">
        <v>40</v>
      </c>
      <c r="E832" s="19" t="s">
        <v>944</v>
      </c>
      <c r="F832" s="10">
        <v>42036</v>
      </c>
      <c r="G832" s="10">
        <v>44228</v>
      </c>
      <c r="H832" s="11">
        <v>7</v>
      </c>
      <c r="I832" s="20" t="s">
        <v>39</v>
      </c>
      <c r="J832" s="11" t="s">
        <v>41</v>
      </c>
      <c r="K832" s="11" t="s">
        <v>4881</v>
      </c>
      <c r="L832" s="11">
        <v>2</v>
      </c>
    </row>
    <row r="833" spans="1:12">
      <c r="A833" s="11" t="s">
        <v>6018</v>
      </c>
      <c r="D833" s="11" t="s">
        <v>40</v>
      </c>
      <c r="E833" s="19" t="s">
        <v>945</v>
      </c>
      <c r="F833" s="10">
        <v>42036</v>
      </c>
      <c r="G833" s="10">
        <v>44228</v>
      </c>
      <c r="H833" s="11">
        <v>7</v>
      </c>
      <c r="I833" s="20" t="s">
        <v>39</v>
      </c>
      <c r="J833" s="11" t="s">
        <v>41</v>
      </c>
      <c r="K833" s="11" t="s">
        <v>4881</v>
      </c>
      <c r="L833" s="11">
        <v>2</v>
      </c>
    </row>
    <row r="834" spans="1:12">
      <c r="A834" s="11" t="s">
        <v>6502</v>
      </c>
      <c r="D834" s="11" t="s">
        <v>40</v>
      </c>
      <c r="E834" s="19" t="s">
        <v>946</v>
      </c>
      <c r="F834" s="10">
        <v>42036</v>
      </c>
      <c r="G834" s="10">
        <v>44228</v>
      </c>
      <c r="H834" s="11">
        <v>7</v>
      </c>
      <c r="I834" s="20" t="s">
        <v>39</v>
      </c>
      <c r="J834" s="11" t="s">
        <v>41</v>
      </c>
      <c r="K834" s="11" t="s">
        <v>4881</v>
      </c>
      <c r="L834" s="11">
        <v>2</v>
      </c>
    </row>
    <row r="835" spans="1:12">
      <c r="A835" s="11" t="s">
        <v>6503</v>
      </c>
      <c r="D835" s="11" t="s">
        <v>40</v>
      </c>
      <c r="E835" s="19" t="s">
        <v>947</v>
      </c>
      <c r="F835" s="10">
        <v>42036</v>
      </c>
      <c r="G835" s="10">
        <v>44228</v>
      </c>
      <c r="H835" s="11">
        <v>7</v>
      </c>
      <c r="I835" s="20" t="s">
        <v>39</v>
      </c>
      <c r="J835" s="11" t="s">
        <v>41</v>
      </c>
      <c r="K835" s="11" t="s">
        <v>4881</v>
      </c>
      <c r="L835" s="11">
        <v>2</v>
      </c>
    </row>
    <row r="836" spans="1:12">
      <c r="A836" s="11" t="s">
        <v>6504</v>
      </c>
      <c r="D836" s="11" t="s">
        <v>40</v>
      </c>
      <c r="E836" s="19" t="s">
        <v>948</v>
      </c>
      <c r="F836" s="10">
        <v>42036</v>
      </c>
      <c r="G836" s="10">
        <v>44228</v>
      </c>
      <c r="H836" s="11">
        <v>7</v>
      </c>
      <c r="I836" s="20" t="s">
        <v>39</v>
      </c>
      <c r="J836" s="11" t="s">
        <v>41</v>
      </c>
      <c r="K836" s="11" t="s">
        <v>4881</v>
      </c>
      <c r="L836" s="11">
        <v>2</v>
      </c>
    </row>
    <row r="837" spans="1:12">
      <c r="A837" s="11" t="s">
        <v>6988</v>
      </c>
      <c r="D837" s="11" t="s">
        <v>40</v>
      </c>
      <c r="E837" s="19" t="s">
        <v>949</v>
      </c>
      <c r="F837" s="10">
        <v>42036</v>
      </c>
      <c r="G837" s="10">
        <v>44228</v>
      </c>
      <c r="H837" s="11">
        <v>7</v>
      </c>
      <c r="I837" s="20" t="s">
        <v>39</v>
      </c>
      <c r="J837" s="11" t="s">
        <v>41</v>
      </c>
      <c r="K837" s="11" t="s">
        <v>4881</v>
      </c>
      <c r="L837" s="11">
        <v>2</v>
      </c>
    </row>
    <row r="838" spans="1:12">
      <c r="A838" s="11" t="s">
        <v>6989</v>
      </c>
      <c r="D838" s="11" t="s">
        <v>40</v>
      </c>
      <c r="E838" s="19" t="s">
        <v>950</v>
      </c>
      <c r="F838" s="10">
        <v>42036</v>
      </c>
      <c r="G838" s="10">
        <v>44228</v>
      </c>
      <c r="H838" s="11">
        <v>7</v>
      </c>
      <c r="I838" s="20" t="s">
        <v>39</v>
      </c>
      <c r="J838" s="11" t="s">
        <v>41</v>
      </c>
      <c r="K838" s="11" t="s">
        <v>4881</v>
      </c>
      <c r="L838" s="11">
        <v>2</v>
      </c>
    </row>
    <row r="839" spans="1:12">
      <c r="A839" s="11" t="s">
        <v>6990</v>
      </c>
      <c r="D839" s="11" t="s">
        <v>40</v>
      </c>
      <c r="E839" s="19" t="s">
        <v>951</v>
      </c>
      <c r="F839" s="10">
        <v>42036</v>
      </c>
      <c r="G839" s="10">
        <v>44228</v>
      </c>
      <c r="H839" s="11">
        <v>7</v>
      </c>
      <c r="I839" s="20" t="s">
        <v>39</v>
      </c>
      <c r="J839" s="11" t="s">
        <v>41</v>
      </c>
      <c r="K839" s="11" t="s">
        <v>4881</v>
      </c>
      <c r="L839" s="11">
        <v>2</v>
      </c>
    </row>
    <row r="840" spans="1:12">
      <c r="A840" s="11" t="s">
        <v>7564</v>
      </c>
      <c r="D840" s="11" t="s">
        <v>40</v>
      </c>
      <c r="E840" s="19" t="s">
        <v>952</v>
      </c>
      <c r="F840" s="10">
        <v>42036</v>
      </c>
      <c r="G840" s="10">
        <v>44228</v>
      </c>
      <c r="H840" s="11">
        <v>7</v>
      </c>
      <c r="I840" s="20" t="s">
        <v>39</v>
      </c>
      <c r="J840" s="11" t="s">
        <v>41</v>
      </c>
      <c r="K840" s="11" t="s">
        <v>4881</v>
      </c>
      <c r="L840" s="11">
        <v>2</v>
      </c>
    </row>
    <row r="841" spans="1:12">
      <c r="A841" s="11" t="s">
        <v>7565</v>
      </c>
      <c r="D841" s="11" t="s">
        <v>40</v>
      </c>
      <c r="E841" s="19" t="s">
        <v>953</v>
      </c>
      <c r="F841" s="10">
        <v>42036</v>
      </c>
      <c r="G841" s="10">
        <v>44228</v>
      </c>
      <c r="H841" s="11">
        <v>7</v>
      </c>
      <c r="I841" s="20" t="s">
        <v>39</v>
      </c>
      <c r="J841" s="11" t="s">
        <v>41</v>
      </c>
      <c r="K841" s="11" t="s">
        <v>4881</v>
      </c>
      <c r="L841" s="11">
        <v>2</v>
      </c>
    </row>
    <row r="842" spans="1:12">
      <c r="A842" s="11" t="s">
        <v>7566</v>
      </c>
      <c r="D842" s="11" t="s">
        <v>40</v>
      </c>
      <c r="E842" s="19" t="s">
        <v>954</v>
      </c>
      <c r="F842" s="10">
        <v>42036</v>
      </c>
      <c r="G842" s="10">
        <v>44228</v>
      </c>
      <c r="H842" s="11">
        <v>7</v>
      </c>
      <c r="I842" s="20" t="s">
        <v>39</v>
      </c>
      <c r="J842" s="11" t="s">
        <v>41</v>
      </c>
      <c r="K842" s="11" t="s">
        <v>4881</v>
      </c>
      <c r="L842" s="11">
        <v>2</v>
      </c>
    </row>
    <row r="843" spans="1:12">
      <c r="A843" s="11" t="s">
        <v>7567</v>
      </c>
      <c r="D843" s="11" t="s">
        <v>40</v>
      </c>
      <c r="E843" s="19" t="s">
        <v>955</v>
      </c>
      <c r="F843" s="10">
        <v>42036</v>
      </c>
      <c r="G843" s="10">
        <v>44228</v>
      </c>
      <c r="H843" s="11">
        <v>7</v>
      </c>
      <c r="I843" s="20" t="s">
        <v>39</v>
      </c>
      <c r="J843" s="11" t="s">
        <v>41</v>
      </c>
      <c r="K843" s="11" t="s">
        <v>4881</v>
      </c>
      <c r="L843" s="11">
        <v>2</v>
      </c>
    </row>
    <row r="844" spans="1:12">
      <c r="A844" s="11" t="s">
        <v>7568</v>
      </c>
      <c r="D844" s="11" t="s">
        <v>40</v>
      </c>
      <c r="E844" s="19" t="s">
        <v>956</v>
      </c>
      <c r="F844" s="10">
        <v>42036</v>
      </c>
      <c r="G844" s="10">
        <v>44228</v>
      </c>
      <c r="H844" s="11">
        <v>7</v>
      </c>
      <c r="I844" s="20" t="s">
        <v>39</v>
      </c>
      <c r="J844" s="11" t="s">
        <v>41</v>
      </c>
      <c r="K844" s="11" t="s">
        <v>4881</v>
      </c>
      <c r="L844" s="11">
        <v>2</v>
      </c>
    </row>
    <row r="845" spans="1:12">
      <c r="A845" s="11" t="s">
        <v>7569</v>
      </c>
      <c r="D845" s="11" t="s">
        <v>40</v>
      </c>
      <c r="E845" s="19" t="s">
        <v>957</v>
      </c>
      <c r="F845" s="10">
        <v>42036</v>
      </c>
      <c r="G845" s="10">
        <v>44228</v>
      </c>
      <c r="H845" s="11">
        <v>7</v>
      </c>
      <c r="I845" s="20" t="s">
        <v>39</v>
      </c>
      <c r="J845" s="11" t="s">
        <v>41</v>
      </c>
      <c r="K845" s="11" t="s">
        <v>4881</v>
      </c>
      <c r="L845" s="11">
        <v>2</v>
      </c>
    </row>
    <row r="846" spans="1:12">
      <c r="A846" s="11" t="s">
        <v>8446</v>
      </c>
      <c r="D846" s="11" t="s">
        <v>40</v>
      </c>
      <c r="E846" s="19" t="s">
        <v>958</v>
      </c>
      <c r="F846" s="10">
        <v>42036</v>
      </c>
      <c r="G846" s="10">
        <v>44228</v>
      </c>
      <c r="H846" s="11">
        <v>7</v>
      </c>
      <c r="I846" s="20" t="s">
        <v>39</v>
      </c>
      <c r="J846" s="11" t="s">
        <v>41</v>
      </c>
      <c r="K846" s="11" t="s">
        <v>4881</v>
      </c>
      <c r="L846" s="11">
        <v>2</v>
      </c>
    </row>
    <row r="847" spans="1:12">
      <c r="A847" s="11" t="s">
        <v>8447</v>
      </c>
      <c r="D847" s="11" t="s">
        <v>40</v>
      </c>
      <c r="E847" s="19" t="s">
        <v>959</v>
      </c>
      <c r="F847" s="10">
        <v>42036</v>
      </c>
      <c r="G847" s="10">
        <v>44228</v>
      </c>
      <c r="H847" s="11">
        <v>7</v>
      </c>
      <c r="I847" s="20" t="s">
        <v>39</v>
      </c>
      <c r="J847" s="11" t="s">
        <v>41</v>
      </c>
      <c r="K847" s="11" t="s">
        <v>4881</v>
      </c>
      <c r="L847" s="11">
        <v>2</v>
      </c>
    </row>
    <row r="848" spans="1:12">
      <c r="A848" s="11" t="s">
        <v>8448</v>
      </c>
      <c r="D848" s="11" t="s">
        <v>40</v>
      </c>
      <c r="E848" s="19" t="s">
        <v>960</v>
      </c>
      <c r="F848" s="10">
        <v>42036</v>
      </c>
      <c r="G848" s="10">
        <v>44228</v>
      </c>
      <c r="H848" s="11">
        <v>7</v>
      </c>
      <c r="I848" s="20" t="s">
        <v>39</v>
      </c>
      <c r="J848" s="11" t="s">
        <v>41</v>
      </c>
      <c r="K848" s="11" t="s">
        <v>4881</v>
      </c>
      <c r="L848" s="11">
        <v>2</v>
      </c>
    </row>
    <row r="849" spans="1:12">
      <c r="A849" s="11" t="s">
        <v>855</v>
      </c>
      <c r="D849" s="11" t="s">
        <v>40</v>
      </c>
      <c r="E849" s="19" t="s">
        <v>961</v>
      </c>
      <c r="F849" s="10">
        <v>42036</v>
      </c>
      <c r="G849" s="10">
        <v>44228</v>
      </c>
      <c r="H849" s="11">
        <v>7</v>
      </c>
      <c r="I849" s="20" t="s">
        <v>39</v>
      </c>
      <c r="J849" s="11" t="s">
        <v>41</v>
      </c>
      <c r="K849" s="11" t="s">
        <v>4881</v>
      </c>
      <c r="L849" s="11">
        <v>2</v>
      </c>
    </row>
    <row r="850" spans="1:12">
      <c r="A850" s="11" t="s">
        <v>856</v>
      </c>
      <c r="D850" s="11" t="s">
        <v>40</v>
      </c>
      <c r="E850" s="19" t="s">
        <v>962</v>
      </c>
      <c r="F850" s="10">
        <v>42036</v>
      </c>
      <c r="G850" s="10">
        <v>44228</v>
      </c>
      <c r="H850" s="11">
        <v>7</v>
      </c>
      <c r="I850" s="20" t="s">
        <v>39</v>
      </c>
      <c r="J850" s="11" t="s">
        <v>41</v>
      </c>
      <c r="K850" s="11" t="s">
        <v>4881</v>
      </c>
      <c r="L850" s="11">
        <v>2</v>
      </c>
    </row>
    <row r="851" spans="1:12">
      <c r="A851" s="11" t="s">
        <v>857</v>
      </c>
      <c r="D851" s="11" t="s">
        <v>40</v>
      </c>
      <c r="E851" s="19" t="s">
        <v>963</v>
      </c>
      <c r="F851" s="10">
        <v>42036</v>
      </c>
      <c r="G851" s="10">
        <v>44228</v>
      </c>
      <c r="H851" s="11">
        <v>7</v>
      </c>
      <c r="I851" s="20" t="s">
        <v>39</v>
      </c>
      <c r="J851" s="11" t="s">
        <v>41</v>
      </c>
      <c r="K851" s="11" t="s">
        <v>4881</v>
      </c>
      <c r="L851" s="11">
        <v>2</v>
      </c>
    </row>
    <row r="852" spans="1:12">
      <c r="A852" s="11" t="s">
        <v>5140</v>
      </c>
      <c r="D852" s="11" t="s">
        <v>40</v>
      </c>
      <c r="E852" s="19" t="s">
        <v>964</v>
      </c>
      <c r="F852" s="10">
        <v>42036</v>
      </c>
      <c r="G852" s="10">
        <v>44228</v>
      </c>
      <c r="H852" s="11">
        <v>7</v>
      </c>
      <c r="I852" s="20" t="s">
        <v>39</v>
      </c>
      <c r="J852" s="11" t="s">
        <v>41</v>
      </c>
      <c r="K852" s="11" t="s">
        <v>4881</v>
      </c>
      <c r="L852" s="11">
        <v>2</v>
      </c>
    </row>
    <row r="853" spans="1:12">
      <c r="A853" s="11" t="s">
        <v>5141</v>
      </c>
      <c r="D853" s="11" t="s">
        <v>40</v>
      </c>
      <c r="E853" s="19" t="s">
        <v>965</v>
      </c>
      <c r="F853" s="10">
        <v>42036</v>
      </c>
      <c r="G853" s="10">
        <v>44228</v>
      </c>
      <c r="H853" s="11">
        <v>7</v>
      </c>
      <c r="I853" s="20" t="s">
        <v>39</v>
      </c>
      <c r="J853" s="11" t="s">
        <v>41</v>
      </c>
      <c r="K853" s="11" t="s">
        <v>4881</v>
      </c>
      <c r="L853" s="11">
        <v>2</v>
      </c>
    </row>
    <row r="854" spans="1:12">
      <c r="A854" s="11" t="s">
        <v>5142</v>
      </c>
      <c r="D854" s="11" t="s">
        <v>40</v>
      </c>
      <c r="E854" s="19" t="s">
        <v>966</v>
      </c>
      <c r="F854" s="10">
        <v>42036</v>
      </c>
      <c r="G854" s="10">
        <v>44228</v>
      </c>
      <c r="H854" s="11">
        <v>7</v>
      </c>
      <c r="I854" s="20" t="s">
        <v>39</v>
      </c>
      <c r="J854" s="11" t="s">
        <v>41</v>
      </c>
      <c r="K854" s="11" t="s">
        <v>4881</v>
      </c>
      <c r="L854" s="11">
        <v>2</v>
      </c>
    </row>
    <row r="855" spans="1:12">
      <c r="A855" s="11" t="s">
        <v>5143</v>
      </c>
      <c r="D855" s="11" t="s">
        <v>40</v>
      </c>
      <c r="E855" s="19" t="s">
        <v>967</v>
      </c>
      <c r="F855" s="10">
        <v>42036</v>
      </c>
      <c r="G855" s="10">
        <v>44228</v>
      </c>
      <c r="H855" s="11">
        <v>7</v>
      </c>
      <c r="I855" s="20" t="s">
        <v>39</v>
      </c>
      <c r="J855" s="11" t="s">
        <v>41</v>
      </c>
      <c r="K855" s="11" t="s">
        <v>4881</v>
      </c>
      <c r="L855" s="11">
        <v>2</v>
      </c>
    </row>
    <row r="856" spans="1:12">
      <c r="A856" s="11" t="s">
        <v>5144</v>
      </c>
      <c r="D856" s="11" t="s">
        <v>40</v>
      </c>
      <c r="E856" s="19" t="s">
        <v>968</v>
      </c>
      <c r="F856" s="10">
        <v>42036</v>
      </c>
      <c r="G856" s="10">
        <v>44228</v>
      </c>
      <c r="H856" s="11">
        <v>7</v>
      </c>
      <c r="I856" s="20" t="s">
        <v>39</v>
      </c>
      <c r="J856" s="11" t="s">
        <v>41</v>
      </c>
      <c r="K856" s="11" t="s">
        <v>4881</v>
      </c>
      <c r="L856" s="11">
        <v>2</v>
      </c>
    </row>
    <row r="857" spans="1:12">
      <c r="A857" s="11" t="s">
        <v>5145</v>
      </c>
      <c r="D857" s="11" t="s">
        <v>40</v>
      </c>
      <c r="E857" s="19" t="s">
        <v>969</v>
      </c>
      <c r="F857" s="10">
        <v>42036</v>
      </c>
      <c r="G857" s="10">
        <v>44228</v>
      </c>
      <c r="H857" s="11">
        <v>7</v>
      </c>
      <c r="I857" s="20" t="s">
        <v>39</v>
      </c>
      <c r="J857" s="11" t="s">
        <v>41</v>
      </c>
      <c r="K857" s="11" t="s">
        <v>4881</v>
      </c>
      <c r="L857" s="11">
        <v>2</v>
      </c>
    </row>
    <row r="858" spans="1:12">
      <c r="A858" s="11" t="s">
        <v>6019</v>
      </c>
      <c r="D858" s="11" t="s">
        <v>40</v>
      </c>
      <c r="E858" s="19" t="s">
        <v>970</v>
      </c>
      <c r="F858" s="10">
        <v>42036</v>
      </c>
      <c r="G858" s="10">
        <v>44228</v>
      </c>
      <c r="H858" s="11">
        <v>7</v>
      </c>
      <c r="I858" s="20" t="s">
        <v>39</v>
      </c>
      <c r="J858" s="11" t="s">
        <v>41</v>
      </c>
      <c r="K858" s="11" t="s">
        <v>4881</v>
      </c>
      <c r="L858" s="11">
        <v>2</v>
      </c>
    </row>
    <row r="859" spans="1:12">
      <c r="A859" s="11" t="s">
        <v>6020</v>
      </c>
      <c r="D859" s="11" t="s">
        <v>40</v>
      </c>
      <c r="E859" s="19" t="s">
        <v>971</v>
      </c>
      <c r="F859" s="10">
        <v>42036</v>
      </c>
      <c r="G859" s="10">
        <v>44228</v>
      </c>
      <c r="H859" s="11">
        <v>7</v>
      </c>
      <c r="I859" s="20" t="s">
        <v>39</v>
      </c>
      <c r="J859" s="11" t="s">
        <v>41</v>
      </c>
      <c r="K859" s="11" t="s">
        <v>4881</v>
      </c>
      <c r="L859" s="11">
        <v>2</v>
      </c>
    </row>
    <row r="860" spans="1:12">
      <c r="A860" s="11" t="s">
        <v>6021</v>
      </c>
      <c r="D860" s="11" t="s">
        <v>40</v>
      </c>
      <c r="E860" s="19" t="s">
        <v>972</v>
      </c>
      <c r="F860" s="10">
        <v>42036</v>
      </c>
      <c r="G860" s="10">
        <v>44228</v>
      </c>
      <c r="H860" s="11">
        <v>7</v>
      </c>
      <c r="I860" s="20" t="s">
        <v>39</v>
      </c>
      <c r="J860" s="11" t="s">
        <v>41</v>
      </c>
      <c r="K860" s="11" t="s">
        <v>4881</v>
      </c>
      <c r="L860" s="11">
        <v>2</v>
      </c>
    </row>
    <row r="861" spans="1:12">
      <c r="A861" s="11" t="s">
        <v>6505</v>
      </c>
      <c r="D861" s="11" t="s">
        <v>40</v>
      </c>
      <c r="E861" s="19" t="s">
        <v>973</v>
      </c>
      <c r="F861" s="10">
        <v>42036</v>
      </c>
      <c r="G861" s="10">
        <v>44228</v>
      </c>
      <c r="H861" s="11">
        <v>7</v>
      </c>
      <c r="I861" s="20" t="s">
        <v>39</v>
      </c>
      <c r="J861" s="11" t="s">
        <v>41</v>
      </c>
      <c r="K861" s="11" t="s">
        <v>4881</v>
      </c>
      <c r="L861" s="11">
        <v>2</v>
      </c>
    </row>
    <row r="862" spans="1:12">
      <c r="A862" s="11" t="s">
        <v>6506</v>
      </c>
      <c r="D862" s="11" t="s">
        <v>40</v>
      </c>
      <c r="E862" s="19" t="s">
        <v>974</v>
      </c>
      <c r="F862" s="10">
        <v>42036</v>
      </c>
      <c r="G862" s="10">
        <v>44228</v>
      </c>
      <c r="H862" s="11">
        <v>7</v>
      </c>
      <c r="I862" s="20" t="s">
        <v>39</v>
      </c>
      <c r="J862" s="11" t="s">
        <v>41</v>
      </c>
      <c r="K862" s="11" t="s">
        <v>4881</v>
      </c>
      <c r="L862" s="11">
        <v>2</v>
      </c>
    </row>
    <row r="863" spans="1:12">
      <c r="A863" s="11" t="s">
        <v>6507</v>
      </c>
      <c r="D863" s="11" t="s">
        <v>40</v>
      </c>
      <c r="E863" s="19" t="s">
        <v>975</v>
      </c>
      <c r="F863" s="10">
        <v>42036</v>
      </c>
      <c r="G863" s="10">
        <v>44228</v>
      </c>
      <c r="H863" s="11">
        <v>7</v>
      </c>
      <c r="I863" s="20" t="s">
        <v>39</v>
      </c>
      <c r="J863" s="11" t="s">
        <v>41</v>
      </c>
      <c r="K863" s="11" t="s">
        <v>4881</v>
      </c>
      <c r="L863" s="11">
        <v>2</v>
      </c>
    </row>
    <row r="864" spans="1:12">
      <c r="A864" s="11" t="s">
        <v>6991</v>
      </c>
      <c r="D864" s="11" t="s">
        <v>40</v>
      </c>
      <c r="E864" s="19" t="s">
        <v>976</v>
      </c>
      <c r="F864" s="10">
        <v>42036</v>
      </c>
      <c r="G864" s="10">
        <v>44228</v>
      </c>
      <c r="H864" s="11">
        <v>7</v>
      </c>
      <c r="I864" s="20" t="s">
        <v>39</v>
      </c>
      <c r="J864" s="11" t="s">
        <v>41</v>
      </c>
      <c r="K864" s="11" t="s">
        <v>4881</v>
      </c>
      <c r="L864" s="11">
        <v>2</v>
      </c>
    </row>
    <row r="865" spans="1:12">
      <c r="A865" s="11" t="s">
        <v>6992</v>
      </c>
      <c r="D865" s="11" t="s">
        <v>40</v>
      </c>
      <c r="E865" s="19" t="s">
        <v>977</v>
      </c>
      <c r="F865" s="10">
        <v>42036</v>
      </c>
      <c r="G865" s="10">
        <v>44228</v>
      </c>
      <c r="H865" s="11">
        <v>7</v>
      </c>
      <c r="I865" s="20" t="s">
        <v>39</v>
      </c>
      <c r="J865" s="11" t="s">
        <v>41</v>
      </c>
      <c r="K865" s="11" t="s">
        <v>4881</v>
      </c>
      <c r="L865" s="11">
        <v>2</v>
      </c>
    </row>
    <row r="866" spans="1:12">
      <c r="A866" s="11" t="s">
        <v>6993</v>
      </c>
      <c r="D866" s="11" t="s">
        <v>40</v>
      </c>
      <c r="E866" s="19" t="s">
        <v>978</v>
      </c>
      <c r="F866" s="10">
        <v>42036</v>
      </c>
      <c r="G866" s="10">
        <v>44228</v>
      </c>
      <c r="H866" s="11">
        <v>7</v>
      </c>
      <c r="I866" s="20" t="s">
        <v>39</v>
      </c>
      <c r="J866" s="11" t="s">
        <v>41</v>
      </c>
      <c r="K866" s="11" t="s">
        <v>4881</v>
      </c>
      <c r="L866" s="11">
        <v>2</v>
      </c>
    </row>
    <row r="867" spans="1:12">
      <c r="A867" s="11" t="s">
        <v>7570</v>
      </c>
      <c r="D867" s="11" t="s">
        <v>40</v>
      </c>
      <c r="E867" s="19" t="s">
        <v>979</v>
      </c>
      <c r="F867" s="10">
        <v>42036</v>
      </c>
      <c r="G867" s="10">
        <v>44228</v>
      </c>
      <c r="H867" s="11">
        <v>7</v>
      </c>
      <c r="I867" s="20" t="s">
        <v>39</v>
      </c>
      <c r="J867" s="11" t="s">
        <v>41</v>
      </c>
      <c r="K867" s="11" t="s">
        <v>4881</v>
      </c>
      <c r="L867" s="11">
        <v>2</v>
      </c>
    </row>
    <row r="868" spans="1:12">
      <c r="A868" s="11" t="s">
        <v>7571</v>
      </c>
      <c r="D868" s="11" t="s">
        <v>40</v>
      </c>
      <c r="E868" s="19" t="s">
        <v>980</v>
      </c>
      <c r="F868" s="10">
        <v>42036</v>
      </c>
      <c r="G868" s="10">
        <v>44228</v>
      </c>
      <c r="H868" s="11">
        <v>7</v>
      </c>
      <c r="I868" s="20" t="s">
        <v>39</v>
      </c>
      <c r="J868" s="11" t="s">
        <v>41</v>
      </c>
      <c r="K868" s="11" t="s">
        <v>4881</v>
      </c>
      <c r="L868" s="11">
        <v>2</v>
      </c>
    </row>
    <row r="869" spans="1:12">
      <c r="A869" s="11" t="s">
        <v>7572</v>
      </c>
      <c r="D869" s="11" t="s">
        <v>40</v>
      </c>
      <c r="E869" s="19" t="s">
        <v>981</v>
      </c>
      <c r="F869" s="10">
        <v>42036</v>
      </c>
      <c r="G869" s="10">
        <v>44228</v>
      </c>
      <c r="H869" s="11">
        <v>7</v>
      </c>
      <c r="I869" s="20" t="s">
        <v>39</v>
      </c>
      <c r="J869" s="11" t="s">
        <v>41</v>
      </c>
      <c r="K869" s="11" t="s">
        <v>4881</v>
      </c>
      <c r="L869" s="11">
        <v>2</v>
      </c>
    </row>
    <row r="870" spans="1:12">
      <c r="A870" s="11" t="s">
        <v>7573</v>
      </c>
      <c r="D870" s="11" t="s">
        <v>40</v>
      </c>
      <c r="E870" s="19" t="s">
        <v>982</v>
      </c>
      <c r="F870" s="10">
        <v>42036</v>
      </c>
      <c r="G870" s="10">
        <v>44228</v>
      </c>
      <c r="H870" s="11">
        <v>7</v>
      </c>
      <c r="I870" s="20" t="s">
        <v>39</v>
      </c>
      <c r="J870" s="11" t="s">
        <v>41</v>
      </c>
      <c r="K870" s="11" t="s">
        <v>4881</v>
      </c>
      <c r="L870" s="11">
        <v>2</v>
      </c>
    </row>
    <row r="871" spans="1:12">
      <c r="A871" s="11" t="s">
        <v>7574</v>
      </c>
      <c r="D871" s="11" t="s">
        <v>40</v>
      </c>
      <c r="E871" s="19" t="s">
        <v>983</v>
      </c>
      <c r="F871" s="10">
        <v>42036</v>
      </c>
      <c r="G871" s="10">
        <v>44228</v>
      </c>
      <c r="H871" s="11">
        <v>7</v>
      </c>
      <c r="I871" s="20" t="s">
        <v>39</v>
      </c>
      <c r="J871" s="11" t="s">
        <v>41</v>
      </c>
      <c r="K871" s="11" t="s">
        <v>4881</v>
      </c>
      <c r="L871" s="11">
        <v>2</v>
      </c>
    </row>
    <row r="872" spans="1:12">
      <c r="A872" s="11" t="s">
        <v>7575</v>
      </c>
      <c r="D872" s="11" t="s">
        <v>40</v>
      </c>
      <c r="E872" s="19" t="s">
        <v>984</v>
      </c>
      <c r="F872" s="10">
        <v>42036</v>
      </c>
      <c r="G872" s="10">
        <v>44228</v>
      </c>
      <c r="H872" s="11">
        <v>7</v>
      </c>
      <c r="I872" s="20" t="s">
        <v>39</v>
      </c>
      <c r="J872" s="11" t="s">
        <v>41</v>
      </c>
      <c r="K872" s="11" t="s">
        <v>4881</v>
      </c>
      <c r="L872" s="11">
        <v>2</v>
      </c>
    </row>
    <row r="873" spans="1:12">
      <c r="A873" s="11" t="s">
        <v>8449</v>
      </c>
      <c r="D873" s="11" t="s">
        <v>40</v>
      </c>
      <c r="E873" s="19" t="s">
        <v>985</v>
      </c>
      <c r="F873" s="10">
        <v>42036</v>
      </c>
      <c r="G873" s="10">
        <v>44228</v>
      </c>
      <c r="H873" s="11">
        <v>7</v>
      </c>
      <c r="I873" s="20" t="s">
        <v>39</v>
      </c>
      <c r="J873" s="11" t="s">
        <v>41</v>
      </c>
      <c r="K873" s="11" t="s">
        <v>4881</v>
      </c>
      <c r="L873" s="11">
        <v>2</v>
      </c>
    </row>
    <row r="874" spans="1:12">
      <c r="A874" s="11" t="s">
        <v>8450</v>
      </c>
      <c r="D874" s="11" t="s">
        <v>40</v>
      </c>
      <c r="E874" s="19" t="s">
        <v>986</v>
      </c>
      <c r="F874" s="10">
        <v>42036</v>
      </c>
      <c r="G874" s="10">
        <v>44228</v>
      </c>
      <c r="H874" s="11">
        <v>7</v>
      </c>
      <c r="I874" s="20" t="s">
        <v>39</v>
      </c>
      <c r="J874" s="11" t="s">
        <v>41</v>
      </c>
      <c r="K874" s="11" t="s">
        <v>4881</v>
      </c>
      <c r="L874" s="11">
        <v>2</v>
      </c>
    </row>
    <row r="875" spans="1:12">
      <c r="A875" s="11" t="s">
        <v>8451</v>
      </c>
      <c r="D875" s="11" t="s">
        <v>40</v>
      </c>
      <c r="E875" s="19" t="s">
        <v>987</v>
      </c>
      <c r="F875" s="10">
        <v>42036</v>
      </c>
      <c r="G875" s="10">
        <v>44228</v>
      </c>
      <c r="H875" s="11">
        <v>7</v>
      </c>
      <c r="I875" s="20" t="s">
        <v>39</v>
      </c>
      <c r="J875" s="11" t="s">
        <v>41</v>
      </c>
      <c r="K875" s="11" t="s">
        <v>4881</v>
      </c>
      <c r="L875" s="11">
        <v>2</v>
      </c>
    </row>
    <row r="876" spans="1:12">
      <c r="A876" s="11" t="s">
        <v>858</v>
      </c>
      <c r="D876" s="11" t="s">
        <v>40</v>
      </c>
      <c r="E876" s="19" t="s">
        <v>988</v>
      </c>
      <c r="F876" s="10">
        <v>42036</v>
      </c>
      <c r="G876" s="10">
        <v>44228</v>
      </c>
      <c r="H876" s="11">
        <v>7</v>
      </c>
      <c r="I876" s="20" t="s">
        <v>39</v>
      </c>
      <c r="J876" s="11" t="s">
        <v>41</v>
      </c>
      <c r="K876" s="11" t="s">
        <v>4881</v>
      </c>
      <c r="L876" s="11">
        <v>2</v>
      </c>
    </row>
    <row r="877" spans="1:12">
      <c r="A877" s="11" t="s">
        <v>859</v>
      </c>
      <c r="D877" s="11" t="s">
        <v>40</v>
      </c>
      <c r="E877" s="19" t="s">
        <v>989</v>
      </c>
      <c r="F877" s="10">
        <v>42036</v>
      </c>
      <c r="G877" s="10">
        <v>44228</v>
      </c>
      <c r="H877" s="11">
        <v>7</v>
      </c>
      <c r="I877" s="20" t="s">
        <v>39</v>
      </c>
      <c r="J877" s="11" t="s">
        <v>41</v>
      </c>
      <c r="K877" s="11" t="s">
        <v>4881</v>
      </c>
      <c r="L877" s="11">
        <v>2</v>
      </c>
    </row>
    <row r="878" spans="1:12">
      <c r="A878" s="11" t="s">
        <v>860</v>
      </c>
      <c r="D878" s="11" t="s">
        <v>40</v>
      </c>
      <c r="E878" s="19" t="s">
        <v>990</v>
      </c>
      <c r="F878" s="10">
        <v>42036</v>
      </c>
      <c r="G878" s="10">
        <v>44228</v>
      </c>
      <c r="H878" s="11">
        <v>7</v>
      </c>
      <c r="I878" s="20" t="s">
        <v>39</v>
      </c>
      <c r="J878" s="11" t="s">
        <v>41</v>
      </c>
      <c r="K878" s="11" t="s">
        <v>4881</v>
      </c>
      <c r="L878" s="11">
        <v>2</v>
      </c>
    </row>
    <row r="879" spans="1:12">
      <c r="A879" s="11" t="s">
        <v>5146</v>
      </c>
      <c r="D879" s="11" t="s">
        <v>40</v>
      </c>
      <c r="E879" s="19" t="s">
        <v>991</v>
      </c>
      <c r="F879" s="10">
        <v>42036</v>
      </c>
      <c r="G879" s="10">
        <v>44228</v>
      </c>
      <c r="H879" s="11">
        <v>7</v>
      </c>
      <c r="I879" s="20" t="s">
        <v>39</v>
      </c>
      <c r="J879" s="11" t="s">
        <v>41</v>
      </c>
      <c r="K879" s="11" t="s">
        <v>4881</v>
      </c>
      <c r="L879" s="11">
        <v>2</v>
      </c>
    </row>
    <row r="880" spans="1:12">
      <c r="A880" s="11" t="s">
        <v>5147</v>
      </c>
      <c r="D880" s="11" t="s">
        <v>40</v>
      </c>
      <c r="E880" s="19" t="s">
        <v>992</v>
      </c>
      <c r="F880" s="10">
        <v>42036</v>
      </c>
      <c r="G880" s="10">
        <v>44228</v>
      </c>
      <c r="H880" s="11">
        <v>7</v>
      </c>
      <c r="I880" s="20" t="s">
        <v>39</v>
      </c>
      <c r="J880" s="11" t="s">
        <v>41</v>
      </c>
      <c r="K880" s="11" t="s">
        <v>4881</v>
      </c>
      <c r="L880" s="11">
        <v>2</v>
      </c>
    </row>
    <row r="881" spans="1:12">
      <c r="A881" s="11" t="s">
        <v>5148</v>
      </c>
      <c r="D881" s="11" t="s">
        <v>40</v>
      </c>
      <c r="E881" s="19" t="s">
        <v>993</v>
      </c>
      <c r="F881" s="10">
        <v>42036</v>
      </c>
      <c r="G881" s="10">
        <v>44228</v>
      </c>
      <c r="H881" s="11">
        <v>7</v>
      </c>
      <c r="I881" s="20" t="s">
        <v>39</v>
      </c>
      <c r="J881" s="11" t="s">
        <v>41</v>
      </c>
      <c r="K881" s="11" t="s">
        <v>4881</v>
      </c>
      <c r="L881" s="11">
        <v>2</v>
      </c>
    </row>
    <row r="882" spans="1:12">
      <c r="A882" s="11" t="s">
        <v>5149</v>
      </c>
      <c r="D882" s="11" t="s">
        <v>40</v>
      </c>
      <c r="E882" s="19" t="s">
        <v>994</v>
      </c>
      <c r="F882" s="10">
        <v>42036</v>
      </c>
      <c r="G882" s="10">
        <v>44228</v>
      </c>
      <c r="H882" s="11">
        <v>7</v>
      </c>
      <c r="I882" s="20" t="s">
        <v>39</v>
      </c>
      <c r="J882" s="11" t="s">
        <v>41</v>
      </c>
      <c r="K882" s="11" t="s">
        <v>4881</v>
      </c>
      <c r="L882" s="11">
        <v>2</v>
      </c>
    </row>
    <row r="883" spans="1:12">
      <c r="A883" s="11" t="s">
        <v>5150</v>
      </c>
      <c r="D883" s="11" t="s">
        <v>40</v>
      </c>
      <c r="E883" s="19" t="s">
        <v>995</v>
      </c>
      <c r="F883" s="10">
        <v>42036</v>
      </c>
      <c r="G883" s="10">
        <v>44228</v>
      </c>
      <c r="H883" s="11">
        <v>7</v>
      </c>
      <c r="I883" s="20" t="s">
        <v>39</v>
      </c>
      <c r="J883" s="11" t="s">
        <v>41</v>
      </c>
      <c r="K883" s="11" t="s">
        <v>4881</v>
      </c>
      <c r="L883" s="11">
        <v>2</v>
      </c>
    </row>
    <row r="884" spans="1:12">
      <c r="A884" s="11" t="s">
        <v>5151</v>
      </c>
      <c r="D884" s="11" t="s">
        <v>40</v>
      </c>
      <c r="E884" s="19" t="s">
        <v>996</v>
      </c>
      <c r="F884" s="10">
        <v>42036</v>
      </c>
      <c r="G884" s="10">
        <v>44228</v>
      </c>
      <c r="H884" s="11">
        <v>7</v>
      </c>
      <c r="I884" s="20" t="s">
        <v>39</v>
      </c>
      <c r="J884" s="11" t="s">
        <v>41</v>
      </c>
      <c r="K884" s="11" t="s">
        <v>4881</v>
      </c>
      <c r="L884" s="11">
        <v>2</v>
      </c>
    </row>
    <row r="885" spans="1:12">
      <c r="A885" s="11" t="s">
        <v>6022</v>
      </c>
      <c r="D885" s="11" t="s">
        <v>40</v>
      </c>
      <c r="E885" s="19" t="s">
        <v>997</v>
      </c>
      <c r="F885" s="10">
        <v>42036</v>
      </c>
      <c r="G885" s="10">
        <v>44228</v>
      </c>
      <c r="H885" s="11">
        <v>7</v>
      </c>
      <c r="I885" s="20" t="s">
        <v>39</v>
      </c>
      <c r="J885" s="11" t="s">
        <v>41</v>
      </c>
      <c r="K885" s="11" t="s">
        <v>4881</v>
      </c>
      <c r="L885" s="11">
        <v>2</v>
      </c>
    </row>
    <row r="886" spans="1:12">
      <c r="A886" s="11" t="s">
        <v>6023</v>
      </c>
      <c r="D886" s="11" t="s">
        <v>40</v>
      </c>
      <c r="E886" s="19" t="s">
        <v>998</v>
      </c>
      <c r="F886" s="10">
        <v>42036</v>
      </c>
      <c r="G886" s="10">
        <v>44228</v>
      </c>
      <c r="H886" s="11">
        <v>7</v>
      </c>
      <c r="I886" s="20" t="s">
        <v>39</v>
      </c>
      <c r="J886" s="11" t="s">
        <v>41</v>
      </c>
      <c r="K886" s="11" t="s">
        <v>4881</v>
      </c>
      <c r="L886" s="11">
        <v>2</v>
      </c>
    </row>
    <row r="887" spans="1:12">
      <c r="A887" s="11" t="s">
        <v>6024</v>
      </c>
      <c r="D887" s="11" t="s">
        <v>40</v>
      </c>
      <c r="E887" s="19" t="s">
        <v>999</v>
      </c>
      <c r="F887" s="10">
        <v>42036</v>
      </c>
      <c r="G887" s="10">
        <v>44228</v>
      </c>
      <c r="H887" s="11">
        <v>7</v>
      </c>
      <c r="I887" s="20" t="s">
        <v>39</v>
      </c>
      <c r="J887" s="11" t="s">
        <v>41</v>
      </c>
      <c r="K887" s="11" t="s">
        <v>4881</v>
      </c>
      <c r="L887" s="11">
        <v>2</v>
      </c>
    </row>
    <row r="888" spans="1:12">
      <c r="A888" s="11" t="s">
        <v>6508</v>
      </c>
      <c r="D888" s="11" t="s">
        <v>40</v>
      </c>
      <c r="E888" s="19" t="s">
        <v>1000</v>
      </c>
      <c r="F888" s="10">
        <v>42036</v>
      </c>
      <c r="G888" s="10">
        <v>44228</v>
      </c>
      <c r="H888" s="11">
        <v>7</v>
      </c>
      <c r="I888" s="20" t="s">
        <v>39</v>
      </c>
      <c r="J888" s="11" t="s">
        <v>41</v>
      </c>
      <c r="K888" s="11" t="s">
        <v>4881</v>
      </c>
      <c r="L888" s="11">
        <v>2</v>
      </c>
    </row>
    <row r="889" spans="1:12">
      <c r="A889" s="11" t="s">
        <v>6509</v>
      </c>
      <c r="D889" s="11" t="s">
        <v>40</v>
      </c>
      <c r="E889" s="19" t="s">
        <v>1001</v>
      </c>
      <c r="F889" s="10">
        <v>42036</v>
      </c>
      <c r="G889" s="10">
        <v>44228</v>
      </c>
      <c r="H889" s="11">
        <v>7</v>
      </c>
      <c r="I889" s="20" t="s">
        <v>39</v>
      </c>
      <c r="J889" s="11" t="s">
        <v>41</v>
      </c>
      <c r="K889" s="11" t="s">
        <v>4881</v>
      </c>
      <c r="L889" s="11">
        <v>2</v>
      </c>
    </row>
    <row r="890" spans="1:12">
      <c r="A890" s="11" t="s">
        <v>6510</v>
      </c>
      <c r="D890" s="11" t="s">
        <v>40</v>
      </c>
      <c r="E890" s="19" t="s">
        <v>1002</v>
      </c>
      <c r="F890" s="10">
        <v>42036</v>
      </c>
      <c r="G890" s="10">
        <v>44228</v>
      </c>
      <c r="H890" s="11">
        <v>7</v>
      </c>
      <c r="I890" s="20" t="s">
        <v>39</v>
      </c>
      <c r="J890" s="11" t="s">
        <v>41</v>
      </c>
      <c r="K890" s="11" t="s">
        <v>4881</v>
      </c>
      <c r="L890" s="11">
        <v>2</v>
      </c>
    </row>
    <row r="891" spans="1:12">
      <c r="A891" s="11" t="s">
        <v>6994</v>
      </c>
      <c r="D891" s="11" t="s">
        <v>40</v>
      </c>
      <c r="E891" s="19" t="s">
        <v>1003</v>
      </c>
      <c r="F891" s="10">
        <v>42036</v>
      </c>
      <c r="G891" s="10">
        <v>44228</v>
      </c>
      <c r="H891" s="11">
        <v>7</v>
      </c>
      <c r="I891" s="20" t="s">
        <v>39</v>
      </c>
      <c r="J891" s="11" t="s">
        <v>41</v>
      </c>
      <c r="K891" s="11" t="s">
        <v>4881</v>
      </c>
      <c r="L891" s="11">
        <v>2</v>
      </c>
    </row>
    <row r="892" spans="1:12">
      <c r="A892" s="11" t="s">
        <v>6995</v>
      </c>
      <c r="D892" s="11" t="s">
        <v>40</v>
      </c>
      <c r="E892" s="19" t="s">
        <v>1004</v>
      </c>
      <c r="F892" s="10">
        <v>42036</v>
      </c>
      <c r="G892" s="10">
        <v>44228</v>
      </c>
      <c r="H892" s="11">
        <v>7</v>
      </c>
      <c r="I892" s="20" t="s">
        <v>39</v>
      </c>
      <c r="J892" s="11" t="s">
        <v>41</v>
      </c>
      <c r="K892" s="11" t="s">
        <v>4881</v>
      </c>
      <c r="L892" s="11">
        <v>2</v>
      </c>
    </row>
    <row r="893" spans="1:12">
      <c r="A893" s="11" t="s">
        <v>6996</v>
      </c>
      <c r="D893" s="11" t="s">
        <v>40</v>
      </c>
      <c r="E893" s="19" t="s">
        <v>1005</v>
      </c>
      <c r="F893" s="10">
        <v>42036</v>
      </c>
      <c r="G893" s="10">
        <v>44228</v>
      </c>
      <c r="H893" s="11">
        <v>7</v>
      </c>
      <c r="I893" s="20" t="s">
        <v>39</v>
      </c>
      <c r="J893" s="11" t="s">
        <v>41</v>
      </c>
      <c r="K893" s="11" t="s">
        <v>4881</v>
      </c>
      <c r="L893" s="11">
        <v>2</v>
      </c>
    </row>
    <row r="894" spans="1:12">
      <c r="A894" s="11" t="s">
        <v>7576</v>
      </c>
      <c r="D894" s="11" t="s">
        <v>40</v>
      </c>
      <c r="E894" s="19" t="s">
        <v>1006</v>
      </c>
      <c r="F894" s="10">
        <v>42036</v>
      </c>
      <c r="G894" s="10">
        <v>44228</v>
      </c>
      <c r="H894" s="11">
        <v>7</v>
      </c>
      <c r="I894" s="20" t="s">
        <v>39</v>
      </c>
      <c r="J894" s="11" t="s">
        <v>41</v>
      </c>
      <c r="K894" s="11" t="s">
        <v>4881</v>
      </c>
      <c r="L894" s="11">
        <v>2</v>
      </c>
    </row>
    <row r="895" spans="1:12">
      <c r="A895" s="11" t="s">
        <v>7577</v>
      </c>
      <c r="D895" s="11" t="s">
        <v>40</v>
      </c>
      <c r="E895" s="19" t="s">
        <v>1007</v>
      </c>
      <c r="F895" s="10">
        <v>42036</v>
      </c>
      <c r="G895" s="10">
        <v>44228</v>
      </c>
      <c r="H895" s="11">
        <v>7</v>
      </c>
      <c r="I895" s="20" t="s">
        <v>39</v>
      </c>
      <c r="J895" s="11" t="s">
        <v>41</v>
      </c>
      <c r="K895" s="11" t="s">
        <v>4881</v>
      </c>
      <c r="L895" s="11">
        <v>2</v>
      </c>
    </row>
    <row r="896" spans="1:12">
      <c r="A896" s="11" t="s">
        <v>7578</v>
      </c>
      <c r="D896" s="11" t="s">
        <v>40</v>
      </c>
      <c r="E896" s="19" t="s">
        <v>1008</v>
      </c>
      <c r="F896" s="10">
        <v>42036</v>
      </c>
      <c r="G896" s="10">
        <v>44228</v>
      </c>
      <c r="H896" s="11">
        <v>7</v>
      </c>
      <c r="I896" s="20" t="s">
        <v>39</v>
      </c>
      <c r="J896" s="11" t="s">
        <v>41</v>
      </c>
      <c r="K896" s="11" t="s">
        <v>4881</v>
      </c>
      <c r="L896" s="11">
        <v>2</v>
      </c>
    </row>
    <row r="897" spans="1:12">
      <c r="A897" s="11" t="s">
        <v>7579</v>
      </c>
      <c r="D897" s="11" t="s">
        <v>40</v>
      </c>
      <c r="E897" s="19" t="s">
        <v>1009</v>
      </c>
      <c r="F897" s="10">
        <v>42036</v>
      </c>
      <c r="G897" s="10">
        <v>44228</v>
      </c>
      <c r="H897" s="11">
        <v>7</v>
      </c>
      <c r="I897" s="20" t="s">
        <v>39</v>
      </c>
      <c r="J897" s="11" t="s">
        <v>41</v>
      </c>
      <c r="K897" s="11" t="s">
        <v>4881</v>
      </c>
      <c r="L897" s="11">
        <v>2</v>
      </c>
    </row>
    <row r="898" spans="1:12">
      <c r="A898" s="11" t="s">
        <v>7580</v>
      </c>
      <c r="D898" s="11" t="s">
        <v>40</v>
      </c>
      <c r="E898" s="19" t="s">
        <v>1010</v>
      </c>
      <c r="F898" s="10">
        <v>42036</v>
      </c>
      <c r="G898" s="10">
        <v>44228</v>
      </c>
      <c r="H898" s="11">
        <v>7</v>
      </c>
      <c r="I898" s="20" t="s">
        <v>39</v>
      </c>
      <c r="J898" s="11" t="s">
        <v>41</v>
      </c>
      <c r="K898" s="11" t="s">
        <v>4881</v>
      </c>
      <c r="L898" s="11">
        <v>2</v>
      </c>
    </row>
    <row r="899" spans="1:12">
      <c r="A899" s="11" t="s">
        <v>7581</v>
      </c>
      <c r="D899" s="11" t="s">
        <v>40</v>
      </c>
      <c r="E899" s="19" t="s">
        <v>1011</v>
      </c>
      <c r="F899" s="10">
        <v>42036</v>
      </c>
      <c r="G899" s="10">
        <v>44228</v>
      </c>
      <c r="H899" s="11">
        <v>7</v>
      </c>
      <c r="I899" s="20" t="s">
        <v>39</v>
      </c>
      <c r="J899" s="11" t="s">
        <v>41</v>
      </c>
      <c r="K899" s="11" t="s">
        <v>4881</v>
      </c>
      <c r="L899" s="11">
        <v>2</v>
      </c>
    </row>
    <row r="900" spans="1:12">
      <c r="A900" s="11" t="s">
        <v>8452</v>
      </c>
      <c r="D900" s="11" t="s">
        <v>40</v>
      </c>
      <c r="E900" s="19" t="s">
        <v>1012</v>
      </c>
      <c r="F900" s="10">
        <v>42036</v>
      </c>
      <c r="G900" s="10">
        <v>44228</v>
      </c>
      <c r="H900" s="11">
        <v>7</v>
      </c>
      <c r="I900" s="20" t="s">
        <v>39</v>
      </c>
      <c r="J900" s="11" t="s">
        <v>41</v>
      </c>
      <c r="K900" s="11" t="s">
        <v>4881</v>
      </c>
      <c r="L900" s="11">
        <v>2</v>
      </c>
    </row>
    <row r="901" spans="1:12">
      <c r="A901" s="11" t="s">
        <v>8453</v>
      </c>
      <c r="D901" s="11" t="s">
        <v>40</v>
      </c>
      <c r="E901" s="19" t="s">
        <v>1013</v>
      </c>
      <c r="F901" s="10">
        <v>42036</v>
      </c>
      <c r="G901" s="10">
        <v>44228</v>
      </c>
      <c r="H901" s="11">
        <v>7</v>
      </c>
      <c r="I901" s="20" t="s">
        <v>39</v>
      </c>
      <c r="J901" s="11" t="s">
        <v>41</v>
      </c>
      <c r="K901" s="11" t="s">
        <v>4881</v>
      </c>
      <c r="L901" s="11">
        <v>2</v>
      </c>
    </row>
    <row r="902" spans="1:12">
      <c r="A902" s="11" t="s">
        <v>8454</v>
      </c>
      <c r="D902" s="11" t="s">
        <v>40</v>
      </c>
      <c r="E902" s="19" t="s">
        <v>1014</v>
      </c>
      <c r="F902" s="10">
        <v>42036</v>
      </c>
      <c r="G902" s="10">
        <v>44228</v>
      </c>
      <c r="H902" s="11">
        <v>7</v>
      </c>
      <c r="I902" s="20" t="s">
        <v>39</v>
      </c>
      <c r="J902" s="11" t="s">
        <v>41</v>
      </c>
      <c r="K902" s="11" t="s">
        <v>4881</v>
      </c>
      <c r="L902" s="11">
        <v>2</v>
      </c>
    </row>
    <row r="903" spans="1:12">
      <c r="A903" s="11" t="s">
        <v>861</v>
      </c>
      <c r="D903" s="11" t="s">
        <v>40</v>
      </c>
      <c r="E903" s="19" t="s">
        <v>1015</v>
      </c>
      <c r="F903" s="10">
        <v>42036</v>
      </c>
      <c r="G903" s="10">
        <v>44228</v>
      </c>
      <c r="H903" s="11">
        <v>7</v>
      </c>
      <c r="I903" s="20" t="s">
        <v>39</v>
      </c>
      <c r="J903" s="11" t="s">
        <v>41</v>
      </c>
      <c r="K903" s="11" t="s">
        <v>4881</v>
      </c>
      <c r="L903" s="11">
        <v>2</v>
      </c>
    </row>
    <row r="904" spans="1:12">
      <c r="A904" s="11" t="s">
        <v>862</v>
      </c>
      <c r="D904" s="11" t="s">
        <v>40</v>
      </c>
      <c r="E904" s="19" t="s">
        <v>1016</v>
      </c>
      <c r="F904" s="10">
        <v>42036</v>
      </c>
      <c r="G904" s="10">
        <v>44228</v>
      </c>
      <c r="H904" s="11">
        <v>7</v>
      </c>
      <c r="I904" s="20" t="s">
        <v>39</v>
      </c>
      <c r="J904" s="11" t="s">
        <v>41</v>
      </c>
      <c r="K904" s="11" t="s">
        <v>4881</v>
      </c>
      <c r="L904" s="11">
        <v>2</v>
      </c>
    </row>
    <row r="905" spans="1:12">
      <c r="A905" s="11" t="s">
        <v>863</v>
      </c>
      <c r="D905" s="11" t="s">
        <v>40</v>
      </c>
      <c r="E905" s="19" t="s">
        <v>1017</v>
      </c>
      <c r="F905" s="10">
        <v>42036</v>
      </c>
      <c r="G905" s="10">
        <v>44228</v>
      </c>
      <c r="H905" s="11">
        <v>7</v>
      </c>
      <c r="I905" s="20" t="s">
        <v>39</v>
      </c>
      <c r="J905" s="11" t="s">
        <v>41</v>
      </c>
      <c r="K905" s="11" t="s">
        <v>4881</v>
      </c>
      <c r="L905" s="11">
        <v>2</v>
      </c>
    </row>
    <row r="906" spans="1:12">
      <c r="A906" s="11" t="s">
        <v>5152</v>
      </c>
      <c r="D906" s="11" t="s">
        <v>40</v>
      </c>
      <c r="E906" s="19" t="s">
        <v>1018</v>
      </c>
      <c r="F906" s="10">
        <v>42036</v>
      </c>
      <c r="G906" s="10">
        <v>44228</v>
      </c>
      <c r="H906" s="11">
        <v>7</v>
      </c>
      <c r="I906" s="20" t="s">
        <v>39</v>
      </c>
      <c r="J906" s="11" t="s">
        <v>41</v>
      </c>
      <c r="K906" s="11" t="s">
        <v>4881</v>
      </c>
      <c r="L906" s="11">
        <v>2</v>
      </c>
    </row>
    <row r="907" spans="1:12">
      <c r="A907" s="11" t="s">
        <v>5153</v>
      </c>
      <c r="D907" s="11" t="s">
        <v>40</v>
      </c>
      <c r="E907" s="19" t="s">
        <v>1019</v>
      </c>
      <c r="F907" s="10">
        <v>42036</v>
      </c>
      <c r="G907" s="10">
        <v>44228</v>
      </c>
      <c r="H907" s="11">
        <v>7</v>
      </c>
      <c r="I907" s="20" t="s">
        <v>39</v>
      </c>
      <c r="J907" s="11" t="s">
        <v>41</v>
      </c>
      <c r="K907" s="11" t="s">
        <v>4881</v>
      </c>
      <c r="L907" s="11">
        <v>2</v>
      </c>
    </row>
    <row r="908" spans="1:12">
      <c r="A908" s="11" t="s">
        <v>5154</v>
      </c>
      <c r="D908" s="11" t="s">
        <v>40</v>
      </c>
      <c r="E908" s="19" t="s">
        <v>1020</v>
      </c>
      <c r="F908" s="10">
        <v>42036</v>
      </c>
      <c r="G908" s="10">
        <v>44228</v>
      </c>
      <c r="H908" s="11">
        <v>7</v>
      </c>
      <c r="I908" s="20" t="s">
        <v>39</v>
      </c>
      <c r="J908" s="11" t="s">
        <v>41</v>
      </c>
      <c r="K908" s="11" t="s">
        <v>4881</v>
      </c>
      <c r="L908" s="11">
        <v>2</v>
      </c>
    </row>
    <row r="909" spans="1:12">
      <c r="A909" s="11" t="s">
        <v>5155</v>
      </c>
      <c r="D909" s="11" t="s">
        <v>40</v>
      </c>
      <c r="E909" s="19" t="s">
        <v>1021</v>
      </c>
      <c r="F909" s="10">
        <v>42036</v>
      </c>
      <c r="G909" s="10">
        <v>44228</v>
      </c>
      <c r="H909" s="11">
        <v>7</v>
      </c>
      <c r="I909" s="20" t="s">
        <v>39</v>
      </c>
      <c r="J909" s="11" t="s">
        <v>41</v>
      </c>
      <c r="K909" s="11" t="s">
        <v>4881</v>
      </c>
      <c r="L909" s="11">
        <v>2</v>
      </c>
    </row>
    <row r="910" spans="1:12">
      <c r="A910" s="11" t="s">
        <v>5156</v>
      </c>
      <c r="D910" s="11" t="s">
        <v>40</v>
      </c>
      <c r="E910" s="19" t="s">
        <v>1022</v>
      </c>
      <c r="F910" s="10">
        <v>42036</v>
      </c>
      <c r="G910" s="10">
        <v>44228</v>
      </c>
      <c r="H910" s="11">
        <v>7</v>
      </c>
      <c r="I910" s="20" t="s">
        <v>39</v>
      </c>
      <c r="J910" s="11" t="s">
        <v>41</v>
      </c>
      <c r="K910" s="11" t="s">
        <v>4881</v>
      </c>
      <c r="L910" s="11">
        <v>2</v>
      </c>
    </row>
    <row r="911" spans="1:12">
      <c r="A911" s="11" t="s">
        <v>5157</v>
      </c>
      <c r="D911" s="11" t="s">
        <v>40</v>
      </c>
      <c r="E911" s="19" t="s">
        <v>1023</v>
      </c>
      <c r="F911" s="10">
        <v>42036</v>
      </c>
      <c r="G911" s="10">
        <v>44228</v>
      </c>
      <c r="H911" s="11">
        <v>7</v>
      </c>
      <c r="I911" s="20" t="s">
        <v>39</v>
      </c>
      <c r="J911" s="11" t="s">
        <v>41</v>
      </c>
      <c r="K911" s="11" t="s">
        <v>4881</v>
      </c>
      <c r="L911" s="11">
        <v>2</v>
      </c>
    </row>
    <row r="912" spans="1:12">
      <c r="A912" s="11" t="s">
        <v>6025</v>
      </c>
      <c r="D912" s="11" t="s">
        <v>40</v>
      </c>
      <c r="E912" s="19" t="s">
        <v>1024</v>
      </c>
      <c r="F912" s="10">
        <v>42036</v>
      </c>
      <c r="G912" s="10">
        <v>44228</v>
      </c>
      <c r="H912" s="11">
        <v>7</v>
      </c>
      <c r="I912" s="20" t="s">
        <v>39</v>
      </c>
      <c r="J912" s="11" t="s">
        <v>41</v>
      </c>
      <c r="K912" s="11" t="s">
        <v>4881</v>
      </c>
      <c r="L912" s="11">
        <v>2</v>
      </c>
    </row>
    <row r="913" spans="1:12">
      <c r="A913" s="11" t="s">
        <v>6026</v>
      </c>
      <c r="D913" s="11" t="s">
        <v>40</v>
      </c>
      <c r="E913" s="19" t="s">
        <v>1025</v>
      </c>
      <c r="F913" s="10">
        <v>42036</v>
      </c>
      <c r="G913" s="10">
        <v>44228</v>
      </c>
      <c r="H913" s="11">
        <v>7</v>
      </c>
      <c r="I913" s="20" t="s">
        <v>39</v>
      </c>
      <c r="J913" s="11" t="s">
        <v>41</v>
      </c>
      <c r="K913" s="11" t="s">
        <v>4881</v>
      </c>
      <c r="L913" s="11">
        <v>2</v>
      </c>
    </row>
    <row r="914" spans="1:12">
      <c r="A914" s="11" t="s">
        <v>6027</v>
      </c>
      <c r="D914" s="11" t="s">
        <v>40</v>
      </c>
      <c r="E914" s="19" t="s">
        <v>1026</v>
      </c>
      <c r="F914" s="10">
        <v>42036</v>
      </c>
      <c r="G914" s="10">
        <v>44228</v>
      </c>
      <c r="H914" s="11">
        <v>7</v>
      </c>
      <c r="I914" s="20" t="s">
        <v>39</v>
      </c>
      <c r="J914" s="11" t="s">
        <v>41</v>
      </c>
      <c r="K914" s="11" t="s">
        <v>4881</v>
      </c>
      <c r="L914" s="11">
        <v>2</v>
      </c>
    </row>
    <row r="915" spans="1:12">
      <c r="A915" s="11" t="s">
        <v>6511</v>
      </c>
      <c r="D915" s="11" t="s">
        <v>40</v>
      </c>
      <c r="E915" s="19" t="s">
        <v>1027</v>
      </c>
      <c r="F915" s="10">
        <v>42036</v>
      </c>
      <c r="G915" s="10">
        <v>44228</v>
      </c>
      <c r="H915" s="11">
        <v>7</v>
      </c>
      <c r="I915" s="20" t="s">
        <v>39</v>
      </c>
      <c r="J915" s="11" t="s">
        <v>41</v>
      </c>
      <c r="K915" s="11" t="s">
        <v>4881</v>
      </c>
      <c r="L915" s="11">
        <v>2</v>
      </c>
    </row>
    <row r="916" spans="1:12">
      <c r="A916" s="11" t="s">
        <v>6512</v>
      </c>
      <c r="D916" s="11" t="s">
        <v>40</v>
      </c>
      <c r="E916" s="19" t="s">
        <v>1028</v>
      </c>
      <c r="F916" s="10">
        <v>42036</v>
      </c>
      <c r="G916" s="10">
        <v>44228</v>
      </c>
      <c r="H916" s="11">
        <v>7</v>
      </c>
      <c r="I916" s="20" t="s">
        <v>39</v>
      </c>
      <c r="J916" s="11" t="s">
        <v>41</v>
      </c>
      <c r="K916" s="11" t="s">
        <v>4881</v>
      </c>
      <c r="L916" s="11">
        <v>2</v>
      </c>
    </row>
    <row r="917" spans="1:12">
      <c r="A917" s="11" t="s">
        <v>6513</v>
      </c>
      <c r="D917" s="11" t="s">
        <v>40</v>
      </c>
      <c r="E917" s="19" t="s">
        <v>1029</v>
      </c>
      <c r="F917" s="10">
        <v>42036</v>
      </c>
      <c r="G917" s="10">
        <v>44228</v>
      </c>
      <c r="H917" s="11">
        <v>7</v>
      </c>
      <c r="I917" s="20" t="s">
        <v>39</v>
      </c>
      <c r="J917" s="11" t="s">
        <v>41</v>
      </c>
      <c r="K917" s="11" t="s">
        <v>4881</v>
      </c>
      <c r="L917" s="11">
        <v>2</v>
      </c>
    </row>
    <row r="918" spans="1:12">
      <c r="A918" s="11" t="s">
        <v>6997</v>
      </c>
      <c r="D918" s="11" t="s">
        <v>40</v>
      </c>
      <c r="E918" s="19" t="s">
        <v>1030</v>
      </c>
      <c r="F918" s="10">
        <v>42036</v>
      </c>
      <c r="G918" s="10">
        <v>44228</v>
      </c>
      <c r="H918" s="11">
        <v>7</v>
      </c>
      <c r="I918" s="20" t="s">
        <v>39</v>
      </c>
      <c r="J918" s="11" t="s">
        <v>41</v>
      </c>
      <c r="K918" s="11" t="s">
        <v>4881</v>
      </c>
      <c r="L918" s="11">
        <v>2</v>
      </c>
    </row>
    <row r="919" spans="1:12">
      <c r="A919" s="11" t="s">
        <v>6998</v>
      </c>
      <c r="D919" s="11" t="s">
        <v>40</v>
      </c>
      <c r="E919" s="19" t="s">
        <v>1031</v>
      </c>
      <c r="F919" s="10">
        <v>42036</v>
      </c>
      <c r="G919" s="10">
        <v>44228</v>
      </c>
      <c r="H919" s="11">
        <v>7</v>
      </c>
      <c r="I919" s="20" t="s">
        <v>39</v>
      </c>
      <c r="J919" s="11" t="s">
        <v>41</v>
      </c>
      <c r="K919" s="11" t="s">
        <v>4881</v>
      </c>
      <c r="L919" s="11">
        <v>2</v>
      </c>
    </row>
    <row r="920" spans="1:12">
      <c r="A920" s="11" t="s">
        <v>6999</v>
      </c>
      <c r="D920" s="11" t="s">
        <v>40</v>
      </c>
      <c r="E920" s="19" t="s">
        <v>1032</v>
      </c>
      <c r="F920" s="10">
        <v>42036</v>
      </c>
      <c r="G920" s="10">
        <v>44228</v>
      </c>
      <c r="H920" s="11">
        <v>7</v>
      </c>
      <c r="I920" s="20" t="s">
        <v>39</v>
      </c>
      <c r="J920" s="11" t="s">
        <v>41</v>
      </c>
      <c r="K920" s="11" t="s">
        <v>4881</v>
      </c>
      <c r="L920" s="11">
        <v>2</v>
      </c>
    </row>
    <row r="921" spans="1:12">
      <c r="A921" s="11" t="s">
        <v>7582</v>
      </c>
      <c r="D921" s="11" t="s">
        <v>40</v>
      </c>
      <c r="E921" s="19" t="s">
        <v>1033</v>
      </c>
      <c r="F921" s="10">
        <v>42036</v>
      </c>
      <c r="G921" s="10">
        <v>44228</v>
      </c>
      <c r="H921" s="11">
        <v>7</v>
      </c>
      <c r="I921" s="20" t="s">
        <v>39</v>
      </c>
      <c r="J921" s="11" t="s">
        <v>41</v>
      </c>
      <c r="K921" s="11" t="s">
        <v>4881</v>
      </c>
      <c r="L921" s="11">
        <v>2</v>
      </c>
    </row>
    <row r="922" spans="1:12">
      <c r="A922" s="11" t="s">
        <v>7583</v>
      </c>
      <c r="D922" s="11" t="s">
        <v>40</v>
      </c>
      <c r="E922" s="19" t="s">
        <v>1034</v>
      </c>
      <c r="F922" s="10">
        <v>42036</v>
      </c>
      <c r="G922" s="10">
        <v>44228</v>
      </c>
      <c r="H922" s="11">
        <v>7</v>
      </c>
      <c r="I922" s="20" t="s">
        <v>39</v>
      </c>
      <c r="J922" s="11" t="s">
        <v>41</v>
      </c>
      <c r="K922" s="11" t="s">
        <v>4881</v>
      </c>
      <c r="L922" s="11">
        <v>2</v>
      </c>
    </row>
    <row r="923" spans="1:12">
      <c r="A923" s="11" t="s">
        <v>7584</v>
      </c>
      <c r="D923" s="11" t="s">
        <v>40</v>
      </c>
      <c r="E923" s="19" t="s">
        <v>1035</v>
      </c>
      <c r="F923" s="10">
        <v>42036</v>
      </c>
      <c r="G923" s="10">
        <v>44228</v>
      </c>
      <c r="H923" s="11">
        <v>7</v>
      </c>
      <c r="I923" s="20" t="s">
        <v>39</v>
      </c>
      <c r="J923" s="11" t="s">
        <v>41</v>
      </c>
      <c r="K923" s="11" t="s">
        <v>4881</v>
      </c>
      <c r="L923" s="11">
        <v>2</v>
      </c>
    </row>
    <row r="924" spans="1:12">
      <c r="A924" s="11" t="s">
        <v>7585</v>
      </c>
      <c r="D924" s="11" t="s">
        <v>40</v>
      </c>
      <c r="E924" s="19" t="s">
        <v>1036</v>
      </c>
      <c r="F924" s="10">
        <v>42036</v>
      </c>
      <c r="G924" s="10">
        <v>44228</v>
      </c>
      <c r="H924" s="11">
        <v>7</v>
      </c>
      <c r="I924" s="20" t="s">
        <v>39</v>
      </c>
      <c r="J924" s="11" t="s">
        <v>41</v>
      </c>
      <c r="K924" s="11" t="s">
        <v>4881</v>
      </c>
      <c r="L924" s="11">
        <v>2</v>
      </c>
    </row>
    <row r="925" spans="1:12">
      <c r="A925" s="11" t="s">
        <v>7586</v>
      </c>
      <c r="D925" s="11" t="s">
        <v>40</v>
      </c>
      <c r="E925" s="19" t="s">
        <v>1037</v>
      </c>
      <c r="F925" s="10">
        <v>42036</v>
      </c>
      <c r="G925" s="10">
        <v>44228</v>
      </c>
      <c r="H925" s="11">
        <v>7</v>
      </c>
      <c r="I925" s="20" t="s">
        <v>39</v>
      </c>
      <c r="J925" s="11" t="s">
        <v>41</v>
      </c>
      <c r="K925" s="11" t="s">
        <v>4881</v>
      </c>
      <c r="L925" s="11">
        <v>2</v>
      </c>
    </row>
    <row r="926" spans="1:12">
      <c r="A926" s="11" t="s">
        <v>7587</v>
      </c>
      <c r="D926" s="11" t="s">
        <v>40</v>
      </c>
      <c r="E926" s="19" t="s">
        <v>1038</v>
      </c>
      <c r="F926" s="10">
        <v>42036</v>
      </c>
      <c r="G926" s="10">
        <v>44228</v>
      </c>
      <c r="H926" s="11">
        <v>7</v>
      </c>
      <c r="I926" s="20" t="s">
        <v>39</v>
      </c>
      <c r="J926" s="11" t="s">
        <v>41</v>
      </c>
      <c r="K926" s="11" t="s">
        <v>4881</v>
      </c>
      <c r="L926" s="11">
        <v>2</v>
      </c>
    </row>
    <row r="927" spans="1:12">
      <c r="A927" s="11" t="s">
        <v>8455</v>
      </c>
      <c r="D927" s="11" t="s">
        <v>40</v>
      </c>
      <c r="E927" s="19" t="s">
        <v>1039</v>
      </c>
      <c r="F927" s="10">
        <v>42036</v>
      </c>
      <c r="G927" s="10">
        <v>44228</v>
      </c>
      <c r="H927" s="11">
        <v>7</v>
      </c>
      <c r="I927" s="20" t="s">
        <v>39</v>
      </c>
      <c r="J927" s="11" t="s">
        <v>41</v>
      </c>
      <c r="K927" s="11" t="s">
        <v>4881</v>
      </c>
      <c r="L927" s="11">
        <v>2</v>
      </c>
    </row>
    <row r="928" spans="1:12">
      <c r="A928" s="11" t="s">
        <v>8456</v>
      </c>
      <c r="D928" s="11" t="s">
        <v>40</v>
      </c>
      <c r="E928" s="19" t="s">
        <v>1040</v>
      </c>
      <c r="F928" s="10">
        <v>42036</v>
      </c>
      <c r="G928" s="10">
        <v>44228</v>
      </c>
      <c r="H928" s="11">
        <v>7</v>
      </c>
      <c r="I928" s="20" t="s">
        <v>39</v>
      </c>
      <c r="J928" s="11" t="s">
        <v>41</v>
      </c>
      <c r="K928" s="11" t="s">
        <v>4881</v>
      </c>
      <c r="L928" s="11">
        <v>2</v>
      </c>
    </row>
    <row r="929" spans="1:12">
      <c r="A929" s="11" t="s">
        <v>8457</v>
      </c>
      <c r="D929" s="11" t="s">
        <v>40</v>
      </c>
      <c r="E929" s="19" t="s">
        <v>1041</v>
      </c>
      <c r="F929" s="10">
        <v>42036</v>
      </c>
      <c r="G929" s="10">
        <v>44228</v>
      </c>
      <c r="H929" s="11">
        <v>7</v>
      </c>
      <c r="I929" s="20" t="s">
        <v>39</v>
      </c>
      <c r="J929" s="11" t="s">
        <v>41</v>
      </c>
      <c r="K929" s="11" t="s">
        <v>4881</v>
      </c>
      <c r="L929" s="11">
        <v>2</v>
      </c>
    </row>
    <row r="930" spans="1:12">
      <c r="A930" s="11" t="s">
        <v>864</v>
      </c>
      <c r="D930" s="11" t="s">
        <v>40</v>
      </c>
      <c r="E930" s="19" t="s">
        <v>1042</v>
      </c>
      <c r="F930" s="10">
        <v>42036</v>
      </c>
      <c r="G930" s="10">
        <v>44228</v>
      </c>
      <c r="H930" s="11">
        <v>7</v>
      </c>
      <c r="I930" s="20" t="s">
        <v>39</v>
      </c>
      <c r="J930" s="11" t="s">
        <v>41</v>
      </c>
      <c r="K930" s="11" t="s">
        <v>4881</v>
      </c>
      <c r="L930" s="11">
        <v>2</v>
      </c>
    </row>
    <row r="931" spans="1:12">
      <c r="A931" s="11" t="s">
        <v>865</v>
      </c>
      <c r="D931" s="11" t="s">
        <v>40</v>
      </c>
      <c r="E931" s="19" t="s">
        <v>1043</v>
      </c>
      <c r="F931" s="10">
        <v>42036</v>
      </c>
      <c r="G931" s="10">
        <v>44228</v>
      </c>
      <c r="H931" s="11">
        <v>7</v>
      </c>
      <c r="I931" s="20" t="s">
        <v>39</v>
      </c>
      <c r="J931" s="11" t="s">
        <v>41</v>
      </c>
      <c r="K931" s="11" t="s">
        <v>4881</v>
      </c>
      <c r="L931" s="11">
        <v>2</v>
      </c>
    </row>
    <row r="932" spans="1:12">
      <c r="A932" s="11" t="s">
        <v>866</v>
      </c>
      <c r="D932" s="11" t="s">
        <v>40</v>
      </c>
      <c r="E932" s="19" t="s">
        <v>1044</v>
      </c>
      <c r="F932" s="10">
        <v>42036</v>
      </c>
      <c r="G932" s="10">
        <v>44228</v>
      </c>
      <c r="H932" s="11">
        <v>7</v>
      </c>
      <c r="I932" s="20" t="s">
        <v>39</v>
      </c>
      <c r="J932" s="11" t="s">
        <v>41</v>
      </c>
      <c r="K932" s="11" t="s">
        <v>4881</v>
      </c>
      <c r="L932" s="11">
        <v>2</v>
      </c>
    </row>
    <row r="933" spans="1:12">
      <c r="A933" s="11" t="s">
        <v>5158</v>
      </c>
      <c r="D933" s="11" t="s">
        <v>40</v>
      </c>
      <c r="E933" s="19" t="s">
        <v>1045</v>
      </c>
      <c r="F933" s="10">
        <v>42036</v>
      </c>
      <c r="G933" s="10">
        <v>44228</v>
      </c>
      <c r="H933" s="11">
        <v>7</v>
      </c>
      <c r="I933" s="20" t="s">
        <v>39</v>
      </c>
      <c r="J933" s="11" t="s">
        <v>41</v>
      </c>
      <c r="K933" s="11" t="s">
        <v>4881</v>
      </c>
      <c r="L933" s="11">
        <v>2</v>
      </c>
    </row>
    <row r="934" spans="1:12">
      <c r="A934" s="11" t="s">
        <v>5159</v>
      </c>
      <c r="D934" s="11" t="s">
        <v>40</v>
      </c>
      <c r="E934" s="19" t="s">
        <v>1046</v>
      </c>
      <c r="F934" s="10">
        <v>42036</v>
      </c>
      <c r="G934" s="10">
        <v>44228</v>
      </c>
      <c r="H934" s="11">
        <v>7</v>
      </c>
      <c r="I934" s="20" t="s">
        <v>39</v>
      </c>
      <c r="J934" s="11" t="s">
        <v>41</v>
      </c>
      <c r="K934" s="11" t="s">
        <v>4881</v>
      </c>
      <c r="L934" s="11">
        <v>2</v>
      </c>
    </row>
    <row r="935" spans="1:12">
      <c r="A935" s="11" t="s">
        <v>5160</v>
      </c>
      <c r="D935" s="11" t="s">
        <v>40</v>
      </c>
      <c r="E935" s="19" t="s">
        <v>1047</v>
      </c>
      <c r="F935" s="10">
        <v>42036</v>
      </c>
      <c r="G935" s="10">
        <v>44228</v>
      </c>
      <c r="H935" s="11">
        <v>7</v>
      </c>
      <c r="I935" s="20" t="s">
        <v>39</v>
      </c>
      <c r="J935" s="11" t="s">
        <v>41</v>
      </c>
      <c r="K935" s="11" t="s">
        <v>4881</v>
      </c>
      <c r="L935" s="11">
        <v>2</v>
      </c>
    </row>
    <row r="936" spans="1:12">
      <c r="A936" s="11" t="s">
        <v>5161</v>
      </c>
      <c r="D936" s="11" t="s">
        <v>40</v>
      </c>
      <c r="E936" s="19" t="s">
        <v>1048</v>
      </c>
      <c r="F936" s="10">
        <v>42036</v>
      </c>
      <c r="G936" s="10">
        <v>44228</v>
      </c>
      <c r="H936" s="11">
        <v>7</v>
      </c>
      <c r="I936" s="20" t="s">
        <v>39</v>
      </c>
      <c r="J936" s="11" t="s">
        <v>41</v>
      </c>
      <c r="K936" s="11" t="s">
        <v>4881</v>
      </c>
      <c r="L936" s="11">
        <v>2</v>
      </c>
    </row>
    <row r="937" spans="1:12">
      <c r="A937" s="11" t="s">
        <v>5162</v>
      </c>
      <c r="D937" s="11" t="s">
        <v>40</v>
      </c>
      <c r="E937" s="19" t="s">
        <v>1049</v>
      </c>
      <c r="F937" s="10">
        <v>42036</v>
      </c>
      <c r="G937" s="10">
        <v>44228</v>
      </c>
      <c r="H937" s="11">
        <v>7</v>
      </c>
      <c r="I937" s="20" t="s">
        <v>39</v>
      </c>
      <c r="J937" s="11" t="s">
        <v>41</v>
      </c>
      <c r="K937" s="11" t="s">
        <v>4881</v>
      </c>
      <c r="L937" s="11">
        <v>2</v>
      </c>
    </row>
    <row r="938" spans="1:12">
      <c r="A938" s="11" t="s">
        <v>5163</v>
      </c>
      <c r="D938" s="11" t="s">
        <v>40</v>
      </c>
      <c r="E938" s="19" t="s">
        <v>1050</v>
      </c>
      <c r="F938" s="10">
        <v>42036</v>
      </c>
      <c r="G938" s="10">
        <v>44228</v>
      </c>
      <c r="H938" s="11">
        <v>7</v>
      </c>
      <c r="I938" s="20" t="s">
        <v>39</v>
      </c>
      <c r="J938" s="11" t="s">
        <v>41</v>
      </c>
      <c r="K938" s="11" t="s">
        <v>4881</v>
      </c>
      <c r="L938" s="11">
        <v>2</v>
      </c>
    </row>
    <row r="939" spans="1:12">
      <c r="A939" s="11" t="s">
        <v>6028</v>
      </c>
      <c r="D939" s="11" t="s">
        <v>40</v>
      </c>
      <c r="E939" s="19" t="s">
        <v>1051</v>
      </c>
      <c r="F939" s="10">
        <v>42036</v>
      </c>
      <c r="G939" s="10">
        <v>44228</v>
      </c>
      <c r="H939" s="11">
        <v>7</v>
      </c>
      <c r="I939" s="20" t="s">
        <v>39</v>
      </c>
      <c r="J939" s="11" t="s">
        <v>41</v>
      </c>
      <c r="K939" s="11" t="s">
        <v>4881</v>
      </c>
      <c r="L939" s="11">
        <v>2</v>
      </c>
    </row>
    <row r="940" spans="1:12">
      <c r="A940" s="11" t="s">
        <v>6029</v>
      </c>
      <c r="D940" s="11" t="s">
        <v>40</v>
      </c>
      <c r="E940" s="19" t="s">
        <v>1052</v>
      </c>
      <c r="F940" s="10">
        <v>42036</v>
      </c>
      <c r="G940" s="10">
        <v>44228</v>
      </c>
      <c r="H940" s="11">
        <v>7</v>
      </c>
      <c r="I940" s="20" t="s">
        <v>39</v>
      </c>
      <c r="J940" s="11" t="s">
        <v>41</v>
      </c>
      <c r="K940" s="11" t="s">
        <v>4881</v>
      </c>
      <c r="L940" s="11">
        <v>2</v>
      </c>
    </row>
    <row r="941" spans="1:12">
      <c r="A941" s="11" t="s">
        <v>6030</v>
      </c>
      <c r="D941" s="11" t="s">
        <v>40</v>
      </c>
      <c r="E941" s="19" t="s">
        <v>1053</v>
      </c>
      <c r="F941" s="10">
        <v>42036</v>
      </c>
      <c r="G941" s="10">
        <v>44228</v>
      </c>
      <c r="H941" s="11">
        <v>7</v>
      </c>
      <c r="I941" s="20" t="s">
        <v>39</v>
      </c>
      <c r="J941" s="11" t="s">
        <v>41</v>
      </c>
      <c r="K941" s="11" t="s">
        <v>4881</v>
      </c>
      <c r="L941" s="11">
        <v>2</v>
      </c>
    </row>
    <row r="942" spans="1:12">
      <c r="A942" s="11" t="s">
        <v>6514</v>
      </c>
      <c r="D942" s="11" t="s">
        <v>40</v>
      </c>
      <c r="E942" s="19" t="s">
        <v>1054</v>
      </c>
      <c r="F942" s="10">
        <v>42036</v>
      </c>
      <c r="G942" s="10">
        <v>44228</v>
      </c>
      <c r="H942" s="11">
        <v>7</v>
      </c>
      <c r="I942" s="20" t="s">
        <v>39</v>
      </c>
      <c r="J942" s="11" t="s">
        <v>41</v>
      </c>
      <c r="K942" s="11" t="s">
        <v>4881</v>
      </c>
      <c r="L942" s="11">
        <v>2</v>
      </c>
    </row>
    <row r="943" spans="1:12">
      <c r="A943" s="11" t="s">
        <v>6515</v>
      </c>
      <c r="D943" s="11" t="s">
        <v>40</v>
      </c>
      <c r="E943" s="19" t="s">
        <v>1055</v>
      </c>
      <c r="F943" s="10">
        <v>42036</v>
      </c>
      <c r="G943" s="10">
        <v>44228</v>
      </c>
      <c r="H943" s="11">
        <v>7</v>
      </c>
      <c r="I943" s="20" t="s">
        <v>39</v>
      </c>
      <c r="J943" s="11" t="s">
        <v>41</v>
      </c>
      <c r="K943" s="11" t="s">
        <v>4881</v>
      </c>
      <c r="L943" s="11">
        <v>2</v>
      </c>
    </row>
    <row r="944" spans="1:12">
      <c r="A944" s="11" t="s">
        <v>6516</v>
      </c>
      <c r="D944" s="11" t="s">
        <v>40</v>
      </c>
      <c r="E944" s="19" t="s">
        <v>1056</v>
      </c>
      <c r="F944" s="10">
        <v>42036</v>
      </c>
      <c r="G944" s="10">
        <v>44228</v>
      </c>
      <c r="H944" s="11">
        <v>7</v>
      </c>
      <c r="I944" s="20" t="s">
        <v>39</v>
      </c>
      <c r="J944" s="11" t="s">
        <v>41</v>
      </c>
      <c r="K944" s="11" t="s">
        <v>4881</v>
      </c>
      <c r="L944" s="11">
        <v>2</v>
      </c>
    </row>
    <row r="945" spans="1:12">
      <c r="A945" s="11" t="s">
        <v>7000</v>
      </c>
      <c r="D945" s="11" t="s">
        <v>40</v>
      </c>
      <c r="E945" s="19" t="s">
        <v>1057</v>
      </c>
      <c r="F945" s="10">
        <v>42036</v>
      </c>
      <c r="G945" s="10">
        <v>44228</v>
      </c>
      <c r="H945" s="11">
        <v>7</v>
      </c>
      <c r="I945" s="20" t="s">
        <v>39</v>
      </c>
      <c r="J945" s="11" t="s">
        <v>41</v>
      </c>
      <c r="K945" s="11" t="s">
        <v>4881</v>
      </c>
      <c r="L945" s="11">
        <v>2</v>
      </c>
    </row>
    <row r="946" spans="1:12">
      <c r="A946" s="11" t="s">
        <v>7001</v>
      </c>
      <c r="D946" s="11" t="s">
        <v>40</v>
      </c>
      <c r="E946" s="19" t="s">
        <v>1058</v>
      </c>
      <c r="F946" s="10">
        <v>42036</v>
      </c>
      <c r="G946" s="10">
        <v>44228</v>
      </c>
      <c r="H946" s="11">
        <v>7</v>
      </c>
      <c r="I946" s="20" t="s">
        <v>39</v>
      </c>
      <c r="J946" s="11" t="s">
        <v>41</v>
      </c>
      <c r="K946" s="11" t="s">
        <v>4881</v>
      </c>
      <c r="L946" s="11">
        <v>2</v>
      </c>
    </row>
    <row r="947" spans="1:12">
      <c r="A947" s="11" t="s">
        <v>7002</v>
      </c>
      <c r="D947" s="11" t="s">
        <v>40</v>
      </c>
      <c r="E947" s="19" t="s">
        <v>1059</v>
      </c>
      <c r="F947" s="10">
        <v>42036</v>
      </c>
      <c r="G947" s="10">
        <v>44228</v>
      </c>
      <c r="H947" s="11">
        <v>7</v>
      </c>
      <c r="I947" s="20" t="s">
        <v>39</v>
      </c>
      <c r="J947" s="11" t="s">
        <v>41</v>
      </c>
      <c r="K947" s="11" t="s">
        <v>4881</v>
      </c>
      <c r="L947" s="11">
        <v>2</v>
      </c>
    </row>
    <row r="948" spans="1:12">
      <c r="A948" s="11" t="s">
        <v>7588</v>
      </c>
      <c r="D948" s="11" t="s">
        <v>40</v>
      </c>
      <c r="E948" s="19" t="s">
        <v>1060</v>
      </c>
      <c r="F948" s="10">
        <v>42036</v>
      </c>
      <c r="G948" s="10">
        <v>44228</v>
      </c>
      <c r="H948" s="11">
        <v>7</v>
      </c>
      <c r="I948" s="20" t="s">
        <v>39</v>
      </c>
      <c r="J948" s="11" t="s">
        <v>41</v>
      </c>
      <c r="K948" s="11" t="s">
        <v>4881</v>
      </c>
      <c r="L948" s="11">
        <v>2</v>
      </c>
    </row>
    <row r="949" spans="1:12">
      <c r="A949" s="11" t="s">
        <v>7589</v>
      </c>
      <c r="D949" s="11" t="s">
        <v>40</v>
      </c>
      <c r="E949" s="19" t="s">
        <v>1061</v>
      </c>
      <c r="F949" s="10">
        <v>42036</v>
      </c>
      <c r="G949" s="10">
        <v>44228</v>
      </c>
      <c r="H949" s="11">
        <v>7</v>
      </c>
      <c r="I949" s="20" t="s">
        <v>39</v>
      </c>
      <c r="J949" s="11" t="s">
        <v>41</v>
      </c>
      <c r="K949" s="11" t="s">
        <v>4881</v>
      </c>
      <c r="L949" s="11">
        <v>2</v>
      </c>
    </row>
    <row r="950" spans="1:12">
      <c r="A950" s="11" t="s">
        <v>7590</v>
      </c>
      <c r="D950" s="11" t="s">
        <v>40</v>
      </c>
      <c r="E950" s="19" t="s">
        <v>1062</v>
      </c>
      <c r="F950" s="10">
        <v>42036</v>
      </c>
      <c r="G950" s="10">
        <v>44228</v>
      </c>
      <c r="H950" s="11">
        <v>7</v>
      </c>
      <c r="I950" s="20" t="s">
        <v>39</v>
      </c>
      <c r="J950" s="11" t="s">
        <v>41</v>
      </c>
      <c r="K950" s="11" t="s">
        <v>4881</v>
      </c>
      <c r="L950" s="11">
        <v>2</v>
      </c>
    </row>
    <row r="951" spans="1:12">
      <c r="A951" s="11" t="s">
        <v>7591</v>
      </c>
      <c r="D951" s="11" t="s">
        <v>40</v>
      </c>
      <c r="E951" s="19" t="s">
        <v>1063</v>
      </c>
      <c r="F951" s="10">
        <v>42036</v>
      </c>
      <c r="G951" s="10">
        <v>44228</v>
      </c>
      <c r="H951" s="11">
        <v>7</v>
      </c>
      <c r="I951" s="20" t="s">
        <v>39</v>
      </c>
      <c r="J951" s="11" t="s">
        <v>41</v>
      </c>
      <c r="K951" s="11" t="s">
        <v>4881</v>
      </c>
      <c r="L951" s="11">
        <v>2</v>
      </c>
    </row>
    <row r="952" spans="1:12">
      <c r="A952" s="11" t="s">
        <v>7592</v>
      </c>
      <c r="D952" s="11" t="s">
        <v>40</v>
      </c>
      <c r="E952" s="19" t="s">
        <v>1064</v>
      </c>
      <c r="F952" s="10">
        <v>42036</v>
      </c>
      <c r="G952" s="10">
        <v>44228</v>
      </c>
      <c r="H952" s="11">
        <v>7</v>
      </c>
      <c r="I952" s="20" t="s">
        <v>39</v>
      </c>
      <c r="J952" s="11" t="s">
        <v>41</v>
      </c>
      <c r="K952" s="11" t="s">
        <v>4881</v>
      </c>
      <c r="L952" s="11">
        <v>2</v>
      </c>
    </row>
    <row r="953" spans="1:12">
      <c r="A953" s="11" t="s">
        <v>7593</v>
      </c>
      <c r="D953" s="11" t="s">
        <v>40</v>
      </c>
      <c r="E953" s="19" t="s">
        <v>1065</v>
      </c>
      <c r="F953" s="10">
        <v>42036</v>
      </c>
      <c r="G953" s="10">
        <v>44228</v>
      </c>
      <c r="H953" s="11">
        <v>7</v>
      </c>
      <c r="I953" s="20" t="s">
        <v>39</v>
      </c>
      <c r="J953" s="11" t="s">
        <v>41</v>
      </c>
      <c r="K953" s="11" t="s">
        <v>4881</v>
      </c>
      <c r="L953" s="11">
        <v>2</v>
      </c>
    </row>
    <row r="954" spans="1:12">
      <c r="A954" s="11" t="s">
        <v>8458</v>
      </c>
      <c r="D954" s="11" t="s">
        <v>40</v>
      </c>
      <c r="E954" s="19" t="s">
        <v>1066</v>
      </c>
      <c r="F954" s="10">
        <v>42036</v>
      </c>
      <c r="G954" s="10">
        <v>44228</v>
      </c>
      <c r="H954" s="11">
        <v>7</v>
      </c>
      <c r="I954" s="20" t="s">
        <v>39</v>
      </c>
      <c r="J954" s="11" t="s">
        <v>41</v>
      </c>
      <c r="K954" s="11" t="s">
        <v>4881</v>
      </c>
      <c r="L954" s="11">
        <v>2</v>
      </c>
    </row>
    <row r="955" spans="1:12">
      <c r="A955" s="11" t="s">
        <v>8459</v>
      </c>
      <c r="D955" s="11" t="s">
        <v>40</v>
      </c>
      <c r="E955" s="19" t="s">
        <v>1067</v>
      </c>
      <c r="F955" s="10">
        <v>42036</v>
      </c>
      <c r="G955" s="10">
        <v>44228</v>
      </c>
      <c r="H955" s="11">
        <v>7</v>
      </c>
      <c r="I955" s="20" t="s">
        <v>39</v>
      </c>
      <c r="J955" s="11" t="s">
        <v>41</v>
      </c>
      <c r="K955" s="11" t="s">
        <v>4881</v>
      </c>
      <c r="L955" s="11">
        <v>2</v>
      </c>
    </row>
    <row r="956" spans="1:12">
      <c r="A956" s="11" t="s">
        <v>8460</v>
      </c>
      <c r="D956" s="11" t="s">
        <v>40</v>
      </c>
      <c r="E956" s="19" t="s">
        <v>1068</v>
      </c>
      <c r="F956" s="10">
        <v>42036</v>
      </c>
      <c r="G956" s="10">
        <v>44228</v>
      </c>
      <c r="H956" s="11">
        <v>7</v>
      </c>
      <c r="I956" s="20" t="s">
        <v>39</v>
      </c>
      <c r="J956" s="11" t="s">
        <v>41</v>
      </c>
      <c r="K956" s="11" t="s">
        <v>4881</v>
      </c>
      <c r="L956" s="11">
        <v>2</v>
      </c>
    </row>
    <row r="957" spans="1:12">
      <c r="A957" s="11" t="s">
        <v>867</v>
      </c>
      <c r="D957" s="11" t="s">
        <v>40</v>
      </c>
      <c r="E957" s="19" t="s">
        <v>1069</v>
      </c>
      <c r="F957" s="10">
        <v>42036</v>
      </c>
      <c r="G957" s="10">
        <v>44228</v>
      </c>
      <c r="H957" s="11">
        <v>7</v>
      </c>
      <c r="I957" s="20" t="s">
        <v>39</v>
      </c>
      <c r="J957" s="11" t="s">
        <v>41</v>
      </c>
      <c r="K957" s="11" t="s">
        <v>4881</v>
      </c>
      <c r="L957" s="11">
        <v>2</v>
      </c>
    </row>
    <row r="958" spans="1:12">
      <c r="A958" s="11" t="s">
        <v>868</v>
      </c>
      <c r="D958" s="11" t="s">
        <v>40</v>
      </c>
      <c r="E958" s="19" t="s">
        <v>1070</v>
      </c>
      <c r="F958" s="10">
        <v>42036</v>
      </c>
      <c r="G958" s="10">
        <v>44228</v>
      </c>
      <c r="H958" s="11">
        <v>7</v>
      </c>
      <c r="I958" s="20" t="s">
        <v>39</v>
      </c>
      <c r="J958" s="11" t="s">
        <v>41</v>
      </c>
      <c r="K958" s="11" t="s">
        <v>4881</v>
      </c>
      <c r="L958" s="11">
        <v>2</v>
      </c>
    </row>
    <row r="959" spans="1:12">
      <c r="A959" s="11" t="s">
        <v>869</v>
      </c>
      <c r="D959" s="11" t="s">
        <v>40</v>
      </c>
      <c r="E959" s="19" t="s">
        <v>1071</v>
      </c>
      <c r="F959" s="10">
        <v>42036</v>
      </c>
      <c r="G959" s="10">
        <v>44228</v>
      </c>
      <c r="H959" s="11">
        <v>7</v>
      </c>
      <c r="I959" s="20" t="s">
        <v>39</v>
      </c>
      <c r="J959" s="11" t="s">
        <v>41</v>
      </c>
      <c r="K959" s="11" t="s">
        <v>4881</v>
      </c>
      <c r="L959" s="11">
        <v>2</v>
      </c>
    </row>
    <row r="960" spans="1:12">
      <c r="A960" s="11" t="s">
        <v>5164</v>
      </c>
      <c r="D960" s="11" t="s">
        <v>40</v>
      </c>
      <c r="E960" s="19" t="s">
        <v>1072</v>
      </c>
      <c r="F960" s="10">
        <v>42036</v>
      </c>
      <c r="G960" s="10">
        <v>44228</v>
      </c>
      <c r="H960" s="11">
        <v>7</v>
      </c>
      <c r="I960" s="20" t="s">
        <v>39</v>
      </c>
      <c r="J960" s="11" t="s">
        <v>41</v>
      </c>
      <c r="K960" s="11" t="s">
        <v>4881</v>
      </c>
      <c r="L960" s="11">
        <v>2</v>
      </c>
    </row>
    <row r="961" spans="1:12">
      <c r="A961" s="11" t="s">
        <v>5165</v>
      </c>
      <c r="D961" s="11" t="s">
        <v>40</v>
      </c>
      <c r="E961" s="19" t="s">
        <v>1073</v>
      </c>
      <c r="F961" s="10">
        <v>42036</v>
      </c>
      <c r="G961" s="10">
        <v>44228</v>
      </c>
      <c r="H961" s="11">
        <v>7</v>
      </c>
      <c r="I961" s="20" t="s">
        <v>39</v>
      </c>
      <c r="J961" s="11" t="s">
        <v>41</v>
      </c>
      <c r="K961" s="11" t="s">
        <v>4881</v>
      </c>
      <c r="L961" s="11">
        <v>2</v>
      </c>
    </row>
    <row r="962" spans="1:12">
      <c r="A962" s="11" t="s">
        <v>5166</v>
      </c>
      <c r="D962" s="11" t="s">
        <v>40</v>
      </c>
      <c r="E962" s="19" t="s">
        <v>1074</v>
      </c>
      <c r="F962" s="10">
        <v>42036</v>
      </c>
      <c r="G962" s="10">
        <v>44228</v>
      </c>
      <c r="H962" s="11">
        <v>7</v>
      </c>
      <c r="I962" s="20" t="s">
        <v>39</v>
      </c>
      <c r="J962" s="11" t="s">
        <v>41</v>
      </c>
      <c r="K962" s="11" t="s">
        <v>4881</v>
      </c>
      <c r="L962" s="11">
        <v>2</v>
      </c>
    </row>
    <row r="963" spans="1:12">
      <c r="A963" s="11" t="s">
        <v>5167</v>
      </c>
      <c r="D963" s="11" t="s">
        <v>40</v>
      </c>
      <c r="E963" s="19" t="s">
        <v>1075</v>
      </c>
      <c r="F963" s="10">
        <v>42036</v>
      </c>
      <c r="G963" s="10">
        <v>44228</v>
      </c>
      <c r="H963" s="11">
        <v>7</v>
      </c>
      <c r="I963" s="20" t="s">
        <v>39</v>
      </c>
      <c r="J963" s="11" t="s">
        <v>41</v>
      </c>
      <c r="K963" s="11" t="s">
        <v>4881</v>
      </c>
      <c r="L963" s="11">
        <v>2</v>
      </c>
    </row>
    <row r="964" spans="1:12">
      <c r="A964" s="11" t="s">
        <v>5168</v>
      </c>
      <c r="D964" s="11" t="s">
        <v>40</v>
      </c>
      <c r="E964" s="19" t="s">
        <v>1076</v>
      </c>
      <c r="F964" s="10">
        <v>42036</v>
      </c>
      <c r="G964" s="10">
        <v>44228</v>
      </c>
      <c r="H964" s="11">
        <v>7</v>
      </c>
      <c r="I964" s="20" t="s">
        <v>39</v>
      </c>
      <c r="J964" s="11" t="s">
        <v>41</v>
      </c>
      <c r="K964" s="11" t="s">
        <v>4881</v>
      </c>
      <c r="L964" s="11">
        <v>2</v>
      </c>
    </row>
    <row r="965" spans="1:12">
      <c r="A965" s="11" t="s">
        <v>5169</v>
      </c>
      <c r="D965" s="11" t="s">
        <v>40</v>
      </c>
      <c r="E965" s="19" t="s">
        <v>1077</v>
      </c>
      <c r="F965" s="10">
        <v>42036</v>
      </c>
      <c r="G965" s="10">
        <v>44228</v>
      </c>
      <c r="H965" s="11">
        <v>7</v>
      </c>
      <c r="I965" s="20" t="s">
        <v>39</v>
      </c>
      <c r="J965" s="11" t="s">
        <v>41</v>
      </c>
      <c r="K965" s="11" t="s">
        <v>4881</v>
      </c>
      <c r="L965" s="11">
        <v>2</v>
      </c>
    </row>
    <row r="966" spans="1:12">
      <c r="A966" s="11" t="s">
        <v>6031</v>
      </c>
      <c r="D966" s="11" t="s">
        <v>40</v>
      </c>
      <c r="E966" s="19" t="s">
        <v>1078</v>
      </c>
      <c r="F966" s="10">
        <v>42036</v>
      </c>
      <c r="G966" s="10">
        <v>44228</v>
      </c>
      <c r="H966" s="11">
        <v>7</v>
      </c>
      <c r="I966" s="20" t="s">
        <v>39</v>
      </c>
      <c r="J966" s="11" t="s">
        <v>41</v>
      </c>
      <c r="K966" s="11" t="s">
        <v>4881</v>
      </c>
      <c r="L966" s="11">
        <v>2</v>
      </c>
    </row>
    <row r="967" spans="1:12">
      <c r="A967" s="11" t="s">
        <v>6032</v>
      </c>
      <c r="D967" s="11" t="s">
        <v>40</v>
      </c>
      <c r="E967" s="19" t="s">
        <v>1079</v>
      </c>
      <c r="F967" s="10">
        <v>42036</v>
      </c>
      <c r="G967" s="10">
        <v>44228</v>
      </c>
      <c r="H967" s="11">
        <v>7</v>
      </c>
      <c r="I967" s="20" t="s">
        <v>39</v>
      </c>
      <c r="J967" s="11" t="s">
        <v>41</v>
      </c>
      <c r="K967" s="11" t="s">
        <v>4881</v>
      </c>
      <c r="L967" s="11">
        <v>2</v>
      </c>
    </row>
    <row r="968" spans="1:12">
      <c r="A968" s="11" t="s">
        <v>6033</v>
      </c>
      <c r="D968" s="11" t="s">
        <v>40</v>
      </c>
      <c r="E968" s="19" t="s">
        <v>1080</v>
      </c>
      <c r="F968" s="10">
        <v>42036</v>
      </c>
      <c r="G968" s="10">
        <v>44228</v>
      </c>
      <c r="H968" s="11">
        <v>7</v>
      </c>
      <c r="I968" s="20" t="s">
        <v>39</v>
      </c>
      <c r="J968" s="11" t="s">
        <v>41</v>
      </c>
      <c r="K968" s="11" t="s">
        <v>4881</v>
      </c>
      <c r="L968" s="11">
        <v>2</v>
      </c>
    </row>
    <row r="969" spans="1:12">
      <c r="A969" s="11" t="s">
        <v>6517</v>
      </c>
      <c r="D969" s="11" t="s">
        <v>40</v>
      </c>
      <c r="E969" s="19" t="s">
        <v>1081</v>
      </c>
      <c r="F969" s="10">
        <v>42036</v>
      </c>
      <c r="G969" s="10">
        <v>44228</v>
      </c>
      <c r="H969" s="11">
        <v>7</v>
      </c>
      <c r="I969" s="20" t="s">
        <v>39</v>
      </c>
      <c r="J969" s="11" t="s">
        <v>41</v>
      </c>
      <c r="K969" s="11" t="s">
        <v>4881</v>
      </c>
      <c r="L969" s="11">
        <v>2</v>
      </c>
    </row>
    <row r="970" spans="1:12">
      <c r="A970" s="11" t="s">
        <v>6518</v>
      </c>
      <c r="D970" s="11" t="s">
        <v>40</v>
      </c>
      <c r="E970" s="19" t="s">
        <v>1082</v>
      </c>
      <c r="F970" s="10">
        <v>42036</v>
      </c>
      <c r="G970" s="10">
        <v>44228</v>
      </c>
      <c r="H970" s="11">
        <v>7</v>
      </c>
      <c r="I970" s="20" t="s">
        <v>39</v>
      </c>
      <c r="J970" s="11" t="s">
        <v>41</v>
      </c>
      <c r="K970" s="11" t="s">
        <v>4881</v>
      </c>
      <c r="L970" s="11">
        <v>2</v>
      </c>
    </row>
    <row r="971" spans="1:12">
      <c r="A971" s="11" t="s">
        <v>6519</v>
      </c>
      <c r="D971" s="11" t="s">
        <v>40</v>
      </c>
      <c r="E971" s="19" t="s">
        <v>1083</v>
      </c>
      <c r="F971" s="10">
        <v>42036</v>
      </c>
      <c r="G971" s="10">
        <v>44228</v>
      </c>
      <c r="H971" s="11">
        <v>7</v>
      </c>
      <c r="I971" s="20" t="s">
        <v>39</v>
      </c>
      <c r="J971" s="11" t="s">
        <v>41</v>
      </c>
      <c r="K971" s="11" t="s">
        <v>4881</v>
      </c>
      <c r="L971" s="11">
        <v>2</v>
      </c>
    </row>
    <row r="972" spans="1:12">
      <c r="A972" s="11" t="s">
        <v>7003</v>
      </c>
      <c r="D972" s="11" t="s">
        <v>40</v>
      </c>
      <c r="E972" s="19" t="s">
        <v>1084</v>
      </c>
      <c r="F972" s="10">
        <v>42036</v>
      </c>
      <c r="G972" s="10">
        <v>44228</v>
      </c>
      <c r="H972" s="11">
        <v>7</v>
      </c>
      <c r="I972" s="20" t="s">
        <v>39</v>
      </c>
      <c r="J972" s="11" t="s">
        <v>41</v>
      </c>
      <c r="K972" s="11" t="s">
        <v>4881</v>
      </c>
      <c r="L972" s="11">
        <v>2</v>
      </c>
    </row>
    <row r="973" spans="1:12">
      <c r="A973" s="11" t="s">
        <v>7004</v>
      </c>
      <c r="D973" s="11" t="s">
        <v>40</v>
      </c>
      <c r="E973" s="19" t="s">
        <v>1085</v>
      </c>
      <c r="F973" s="10">
        <v>42036</v>
      </c>
      <c r="G973" s="10">
        <v>44228</v>
      </c>
      <c r="H973" s="11">
        <v>7</v>
      </c>
      <c r="I973" s="20" t="s">
        <v>39</v>
      </c>
      <c r="J973" s="11" t="s">
        <v>41</v>
      </c>
      <c r="K973" s="11" t="s">
        <v>4881</v>
      </c>
      <c r="L973" s="11">
        <v>2</v>
      </c>
    </row>
    <row r="974" spans="1:12">
      <c r="A974" s="11" t="s">
        <v>7005</v>
      </c>
      <c r="D974" s="11" t="s">
        <v>40</v>
      </c>
      <c r="E974" s="19" t="s">
        <v>1086</v>
      </c>
      <c r="F974" s="10">
        <v>42036</v>
      </c>
      <c r="G974" s="10">
        <v>44228</v>
      </c>
      <c r="H974" s="11">
        <v>7</v>
      </c>
      <c r="I974" s="20" t="s">
        <v>39</v>
      </c>
      <c r="J974" s="11" t="s">
        <v>41</v>
      </c>
      <c r="K974" s="11" t="s">
        <v>4881</v>
      </c>
      <c r="L974" s="11">
        <v>2</v>
      </c>
    </row>
    <row r="975" spans="1:12">
      <c r="A975" s="11" t="s">
        <v>7594</v>
      </c>
      <c r="D975" s="11" t="s">
        <v>40</v>
      </c>
      <c r="E975" s="19" t="s">
        <v>1087</v>
      </c>
      <c r="F975" s="10">
        <v>42036</v>
      </c>
      <c r="G975" s="10">
        <v>44228</v>
      </c>
      <c r="H975" s="11">
        <v>7</v>
      </c>
      <c r="I975" s="20" t="s">
        <v>39</v>
      </c>
      <c r="J975" s="11" t="s">
        <v>41</v>
      </c>
      <c r="K975" s="11" t="s">
        <v>4881</v>
      </c>
      <c r="L975" s="11">
        <v>2</v>
      </c>
    </row>
    <row r="976" spans="1:12">
      <c r="A976" s="11" t="s">
        <v>7595</v>
      </c>
      <c r="D976" s="11" t="s">
        <v>40</v>
      </c>
      <c r="E976" s="19" t="s">
        <v>1088</v>
      </c>
      <c r="F976" s="10">
        <v>42036</v>
      </c>
      <c r="G976" s="10">
        <v>44228</v>
      </c>
      <c r="H976" s="11">
        <v>7</v>
      </c>
      <c r="I976" s="20" t="s">
        <v>39</v>
      </c>
      <c r="J976" s="11" t="s">
        <v>41</v>
      </c>
      <c r="K976" s="11" t="s">
        <v>4881</v>
      </c>
      <c r="L976" s="11">
        <v>2</v>
      </c>
    </row>
    <row r="977" spans="1:12">
      <c r="A977" s="11" t="s">
        <v>7596</v>
      </c>
      <c r="D977" s="11" t="s">
        <v>40</v>
      </c>
      <c r="E977" s="19" t="s">
        <v>1089</v>
      </c>
      <c r="F977" s="10">
        <v>42036</v>
      </c>
      <c r="G977" s="10">
        <v>44228</v>
      </c>
      <c r="H977" s="11">
        <v>7</v>
      </c>
      <c r="I977" s="20" t="s">
        <v>39</v>
      </c>
      <c r="J977" s="11" t="s">
        <v>41</v>
      </c>
      <c r="K977" s="11" t="s">
        <v>4881</v>
      </c>
      <c r="L977" s="11">
        <v>2</v>
      </c>
    </row>
    <row r="978" spans="1:12">
      <c r="A978" s="11" t="s">
        <v>7597</v>
      </c>
      <c r="D978" s="11" t="s">
        <v>40</v>
      </c>
      <c r="E978" s="19" t="s">
        <v>1090</v>
      </c>
      <c r="F978" s="10">
        <v>42036</v>
      </c>
      <c r="G978" s="10">
        <v>44228</v>
      </c>
      <c r="H978" s="11">
        <v>7</v>
      </c>
      <c r="I978" s="20" t="s">
        <v>39</v>
      </c>
      <c r="J978" s="11" t="s">
        <v>41</v>
      </c>
      <c r="K978" s="11" t="s">
        <v>4881</v>
      </c>
      <c r="L978" s="11">
        <v>2</v>
      </c>
    </row>
    <row r="979" spans="1:12">
      <c r="A979" s="11" t="s">
        <v>7598</v>
      </c>
      <c r="D979" s="11" t="s">
        <v>40</v>
      </c>
      <c r="E979" s="19" t="s">
        <v>1091</v>
      </c>
      <c r="F979" s="10">
        <v>42036</v>
      </c>
      <c r="G979" s="10">
        <v>44228</v>
      </c>
      <c r="H979" s="11">
        <v>7</v>
      </c>
      <c r="I979" s="20" t="s">
        <v>39</v>
      </c>
      <c r="J979" s="11" t="s">
        <v>41</v>
      </c>
      <c r="K979" s="11" t="s">
        <v>4881</v>
      </c>
      <c r="L979" s="11">
        <v>2</v>
      </c>
    </row>
    <row r="980" spans="1:12">
      <c r="A980" s="11" t="s">
        <v>7599</v>
      </c>
      <c r="D980" s="11" t="s">
        <v>40</v>
      </c>
      <c r="E980" s="19" t="s">
        <v>1092</v>
      </c>
      <c r="F980" s="10">
        <v>42036</v>
      </c>
      <c r="G980" s="10">
        <v>44228</v>
      </c>
      <c r="H980" s="11">
        <v>7</v>
      </c>
      <c r="I980" s="20" t="s">
        <v>39</v>
      </c>
      <c r="J980" s="11" t="s">
        <v>41</v>
      </c>
      <c r="K980" s="11" t="s">
        <v>4881</v>
      </c>
      <c r="L980" s="11">
        <v>2</v>
      </c>
    </row>
    <row r="981" spans="1:12">
      <c r="A981" s="11" t="s">
        <v>8461</v>
      </c>
      <c r="D981" s="11" t="s">
        <v>40</v>
      </c>
      <c r="E981" s="19" t="s">
        <v>1093</v>
      </c>
      <c r="F981" s="10">
        <v>42036</v>
      </c>
      <c r="G981" s="10">
        <v>44228</v>
      </c>
      <c r="H981" s="11">
        <v>7</v>
      </c>
      <c r="I981" s="20" t="s">
        <v>39</v>
      </c>
      <c r="J981" s="11" t="s">
        <v>41</v>
      </c>
      <c r="K981" s="11" t="s">
        <v>4881</v>
      </c>
      <c r="L981" s="11">
        <v>2</v>
      </c>
    </row>
    <row r="982" spans="1:12">
      <c r="A982" s="11" t="s">
        <v>8462</v>
      </c>
      <c r="D982" s="11" t="s">
        <v>40</v>
      </c>
      <c r="E982" s="19" t="s">
        <v>1094</v>
      </c>
      <c r="F982" s="10">
        <v>42036</v>
      </c>
      <c r="G982" s="10">
        <v>44228</v>
      </c>
      <c r="H982" s="11">
        <v>7</v>
      </c>
      <c r="I982" s="20" t="s">
        <v>39</v>
      </c>
      <c r="J982" s="11" t="s">
        <v>41</v>
      </c>
      <c r="K982" s="11" t="s">
        <v>4881</v>
      </c>
      <c r="L982" s="11">
        <v>2</v>
      </c>
    </row>
    <row r="983" spans="1:12">
      <c r="A983" s="11" t="s">
        <v>8463</v>
      </c>
      <c r="D983" s="11" t="s">
        <v>40</v>
      </c>
      <c r="E983" s="19" t="s">
        <v>1095</v>
      </c>
      <c r="F983" s="10">
        <v>42036</v>
      </c>
      <c r="G983" s="10">
        <v>44228</v>
      </c>
      <c r="H983" s="11">
        <v>7</v>
      </c>
      <c r="I983" s="20" t="s">
        <v>39</v>
      </c>
      <c r="J983" s="11" t="s">
        <v>41</v>
      </c>
      <c r="K983" s="11" t="s">
        <v>4881</v>
      </c>
      <c r="L983" s="11">
        <v>2</v>
      </c>
    </row>
    <row r="984" spans="1:12">
      <c r="A984" s="11" t="s">
        <v>870</v>
      </c>
      <c r="D984" s="11" t="s">
        <v>40</v>
      </c>
      <c r="E984" s="19" t="s">
        <v>1096</v>
      </c>
      <c r="F984" s="10">
        <v>42036</v>
      </c>
      <c r="G984" s="10">
        <v>44228</v>
      </c>
      <c r="H984" s="11">
        <v>7</v>
      </c>
      <c r="I984" s="20" t="s">
        <v>39</v>
      </c>
      <c r="J984" s="11" t="s">
        <v>41</v>
      </c>
      <c r="K984" s="11" t="s">
        <v>4881</v>
      </c>
      <c r="L984" s="11">
        <v>2</v>
      </c>
    </row>
    <row r="985" spans="1:12">
      <c r="A985" s="11" t="s">
        <v>871</v>
      </c>
      <c r="D985" s="11" t="s">
        <v>40</v>
      </c>
      <c r="E985" s="19" t="s">
        <v>1097</v>
      </c>
      <c r="F985" s="10">
        <v>42036</v>
      </c>
      <c r="G985" s="10">
        <v>44228</v>
      </c>
      <c r="H985" s="11">
        <v>7</v>
      </c>
      <c r="I985" s="20" t="s">
        <v>39</v>
      </c>
      <c r="J985" s="11" t="s">
        <v>41</v>
      </c>
      <c r="K985" s="11" t="s">
        <v>4881</v>
      </c>
      <c r="L985" s="11">
        <v>2</v>
      </c>
    </row>
    <row r="986" spans="1:12">
      <c r="A986" s="11" t="s">
        <v>872</v>
      </c>
      <c r="D986" s="11" t="s">
        <v>40</v>
      </c>
      <c r="E986" s="19" t="s">
        <v>1098</v>
      </c>
      <c r="F986" s="10">
        <v>42036</v>
      </c>
      <c r="G986" s="10">
        <v>44228</v>
      </c>
      <c r="H986" s="11">
        <v>7</v>
      </c>
      <c r="I986" s="20" t="s">
        <v>39</v>
      </c>
      <c r="J986" s="11" t="s">
        <v>41</v>
      </c>
      <c r="K986" s="11" t="s">
        <v>4881</v>
      </c>
      <c r="L986" s="11">
        <v>2</v>
      </c>
    </row>
    <row r="987" spans="1:12">
      <c r="A987" s="11" t="s">
        <v>5170</v>
      </c>
      <c r="D987" s="11" t="s">
        <v>40</v>
      </c>
      <c r="E987" s="19" t="s">
        <v>1099</v>
      </c>
      <c r="F987" s="10">
        <v>42036</v>
      </c>
      <c r="G987" s="10">
        <v>44228</v>
      </c>
      <c r="H987" s="11">
        <v>7</v>
      </c>
      <c r="I987" s="20" t="s">
        <v>39</v>
      </c>
      <c r="J987" s="11" t="s">
        <v>41</v>
      </c>
      <c r="K987" s="11" t="s">
        <v>4881</v>
      </c>
      <c r="L987" s="11">
        <v>2</v>
      </c>
    </row>
    <row r="988" spans="1:12">
      <c r="A988" s="11" t="s">
        <v>5171</v>
      </c>
      <c r="D988" s="11" t="s">
        <v>40</v>
      </c>
      <c r="E988" s="19" t="s">
        <v>1100</v>
      </c>
      <c r="F988" s="10">
        <v>42036</v>
      </c>
      <c r="G988" s="10">
        <v>44228</v>
      </c>
      <c r="H988" s="11">
        <v>7</v>
      </c>
      <c r="I988" s="20" t="s">
        <v>39</v>
      </c>
      <c r="J988" s="11" t="s">
        <v>41</v>
      </c>
      <c r="K988" s="11" t="s">
        <v>4881</v>
      </c>
      <c r="L988" s="11">
        <v>2</v>
      </c>
    </row>
    <row r="989" spans="1:12">
      <c r="A989" s="11" t="s">
        <v>5172</v>
      </c>
      <c r="D989" s="11" t="s">
        <v>40</v>
      </c>
      <c r="E989" s="19" t="s">
        <v>1101</v>
      </c>
      <c r="F989" s="10">
        <v>42036</v>
      </c>
      <c r="G989" s="10">
        <v>44228</v>
      </c>
      <c r="H989" s="11">
        <v>7</v>
      </c>
      <c r="I989" s="20" t="s">
        <v>39</v>
      </c>
      <c r="J989" s="11" t="s">
        <v>41</v>
      </c>
      <c r="K989" s="11" t="s">
        <v>4881</v>
      </c>
      <c r="L989" s="11">
        <v>2</v>
      </c>
    </row>
    <row r="990" spans="1:12">
      <c r="A990" s="11" t="s">
        <v>5173</v>
      </c>
      <c r="D990" s="11" t="s">
        <v>40</v>
      </c>
      <c r="E990" s="19" t="s">
        <v>1102</v>
      </c>
      <c r="F990" s="10">
        <v>42036</v>
      </c>
      <c r="G990" s="10">
        <v>44228</v>
      </c>
      <c r="H990" s="11">
        <v>7</v>
      </c>
      <c r="I990" s="20" t="s">
        <v>39</v>
      </c>
      <c r="J990" s="11" t="s">
        <v>41</v>
      </c>
      <c r="K990" s="11" t="s">
        <v>4881</v>
      </c>
      <c r="L990" s="11">
        <v>2</v>
      </c>
    </row>
    <row r="991" spans="1:12">
      <c r="A991" s="11" t="s">
        <v>5174</v>
      </c>
      <c r="D991" s="11" t="s">
        <v>40</v>
      </c>
      <c r="E991" s="19" t="s">
        <v>1103</v>
      </c>
      <c r="F991" s="10">
        <v>42036</v>
      </c>
      <c r="G991" s="10">
        <v>44228</v>
      </c>
      <c r="H991" s="11">
        <v>7</v>
      </c>
      <c r="I991" s="20" t="s">
        <v>39</v>
      </c>
      <c r="J991" s="11" t="s">
        <v>41</v>
      </c>
      <c r="K991" s="11" t="s">
        <v>4881</v>
      </c>
      <c r="L991" s="11">
        <v>2</v>
      </c>
    </row>
    <row r="992" spans="1:12">
      <c r="A992" s="11" t="s">
        <v>5175</v>
      </c>
      <c r="D992" s="11" t="s">
        <v>40</v>
      </c>
      <c r="E992" s="19" t="s">
        <v>1104</v>
      </c>
      <c r="F992" s="10">
        <v>42036</v>
      </c>
      <c r="G992" s="10">
        <v>44228</v>
      </c>
      <c r="H992" s="11">
        <v>7</v>
      </c>
      <c r="I992" s="20" t="s">
        <v>39</v>
      </c>
      <c r="J992" s="11" t="s">
        <v>41</v>
      </c>
      <c r="K992" s="11" t="s">
        <v>4881</v>
      </c>
      <c r="L992" s="11">
        <v>2</v>
      </c>
    </row>
    <row r="993" spans="1:12">
      <c r="A993" s="11" t="s">
        <v>6034</v>
      </c>
      <c r="D993" s="11" t="s">
        <v>40</v>
      </c>
      <c r="E993" s="19" t="s">
        <v>1105</v>
      </c>
      <c r="F993" s="10">
        <v>42036</v>
      </c>
      <c r="G993" s="10">
        <v>44228</v>
      </c>
      <c r="H993" s="11">
        <v>7</v>
      </c>
      <c r="I993" s="20" t="s">
        <v>39</v>
      </c>
      <c r="J993" s="11" t="s">
        <v>41</v>
      </c>
      <c r="K993" s="11" t="s">
        <v>4881</v>
      </c>
      <c r="L993" s="11">
        <v>2</v>
      </c>
    </row>
    <row r="994" spans="1:12">
      <c r="A994" s="11" t="s">
        <v>6035</v>
      </c>
      <c r="D994" s="11" t="s">
        <v>40</v>
      </c>
      <c r="E994" s="19" t="s">
        <v>1106</v>
      </c>
      <c r="F994" s="10">
        <v>42036</v>
      </c>
      <c r="G994" s="10">
        <v>44228</v>
      </c>
      <c r="H994" s="11">
        <v>7</v>
      </c>
      <c r="I994" s="20" t="s">
        <v>39</v>
      </c>
      <c r="J994" s="11" t="s">
        <v>41</v>
      </c>
      <c r="K994" s="11" t="s">
        <v>4881</v>
      </c>
      <c r="L994" s="11">
        <v>2</v>
      </c>
    </row>
    <row r="995" spans="1:12">
      <c r="A995" s="11" t="s">
        <v>6036</v>
      </c>
      <c r="D995" s="11" t="s">
        <v>40</v>
      </c>
      <c r="E995" s="19" t="s">
        <v>1107</v>
      </c>
      <c r="F995" s="10">
        <v>42036</v>
      </c>
      <c r="G995" s="10">
        <v>44228</v>
      </c>
      <c r="H995" s="11">
        <v>7</v>
      </c>
      <c r="I995" s="20" t="s">
        <v>39</v>
      </c>
      <c r="J995" s="11" t="s">
        <v>41</v>
      </c>
      <c r="K995" s="11" t="s">
        <v>4881</v>
      </c>
      <c r="L995" s="11">
        <v>2</v>
      </c>
    </row>
    <row r="996" spans="1:12">
      <c r="A996" s="11" t="s">
        <v>6520</v>
      </c>
      <c r="D996" s="11" t="s">
        <v>40</v>
      </c>
      <c r="E996" s="19" t="s">
        <v>1108</v>
      </c>
      <c r="F996" s="10">
        <v>42036</v>
      </c>
      <c r="G996" s="10">
        <v>44228</v>
      </c>
      <c r="H996" s="11">
        <v>7</v>
      </c>
      <c r="I996" s="20" t="s">
        <v>39</v>
      </c>
      <c r="J996" s="11" t="s">
        <v>41</v>
      </c>
      <c r="K996" s="11" t="s">
        <v>4881</v>
      </c>
      <c r="L996" s="11">
        <v>2</v>
      </c>
    </row>
    <row r="997" spans="1:12">
      <c r="A997" s="11" t="s">
        <v>6521</v>
      </c>
      <c r="D997" s="11" t="s">
        <v>40</v>
      </c>
      <c r="E997" s="19" t="s">
        <v>1109</v>
      </c>
      <c r="F997" s="10">
        <v>42036</v>
      </c>
      <c r="G997" s="10">
        <v>44228</v>
      </c>
      <c r="H997" s="11">
        <v>7</v>
      </c>
      <c r="I997" s="20" t="s">
        <v>39</v>
      </c>
      <c r="J997" s="11" t="s">
        <v>41</v>
      </c>
      <c r="K997" s="11" t="s">
        <v>4881</v>
      </c>
      <c r="L997" s="11">
        <v>2</v>
      </c>
    </row>
    <row r="998" spans="1:12">
      <c r="A998" s="11" t="s">
        <v>6522</v>
      </c>
      <c r="D998" s="11" t="s">
        <v>40</v>
      </c>
      <c r="E998" s="19" t="s">
        <v>1110</v>
      </c>
      <c r="F998" s="10">
        <v>42036</v>
      </c>
      <c r="G998" s="10">
        <v>44228</v>
      </c>
      <c r="H998" s="11">
        <v>7</v>
      </c>
      <c r="I998" s="20" t="s">
        <v>39</v>
      </c>
      <c r="J998" s="11" t="s">
        <v>41</v>
      </c>
      <c r="K998" s="11" t="s">
        <v>4881</v>
      </c>
      <c r="L998" s="11">
        <v>2</v>
      </c>
    </row>
    <row r="999" spans="1:12">
      <c r="A999" s="11" t="s">
        <v>7006</v>
      </c>
      <c r="D999" s="11" t="s">
        <v>40</v>
      </c>
      <c r="E999" s="19" t="s">
        <v>1111</v>
      </c>
      <c r="F999" s="10">
        <v>42036</v>
      </c>
      <c r="G999" s="10">
        <v>44228</v>
      </c>
      <c r="H999" s="11">
        <v>7</v>
      </c>
      <c r="I999" s="20" t="s">
        <v>39</v>
      </c>
      <c r="J999" s="11" t="s">
        <v>41</v>
      </c>
      <c r="K999" s="11" t="s">
        <v>4881</v>
      </c>
      <c r="L999" s="11">
        <v>2</v>
      </c>
    </row>
    <row r="1000" spans="1:12">
      <c r="A1000" s="11" t="s">
        <v>7007</v>
      </c>
      <c r="D1000" s="11" t="s">
        <v>40</v>
      </c>
      <c r="E1000" s="19" t="s">
        <v>1112</v>
      </c>
      <c r="F1000" s="10">
        <v>42036</v>
      </c>
      <c r="G1000" s="10">
        <v>44228</v>
      </c>
      <c r="H1000" s="11">
        <v>7</v>
      </c>
      <c r="I1000" s="20" t="s">
        <v>39</v>
      </c>
      <c r="J1000" s="11" t="s">
        <v>41</v>
      </c>
      <c r="K1000" s="11" t="s">
        <v>4881</v>
      </c>
      <c r="L1000" s="11">
        <v>2</v>
      </c>
    </row>
    <row r="1001" spans="1:12">
      <c r="A1001" s="11" t="s">
        <v>7008</v>
      </c>
      <c r="D1001" s="11" t="s">
        <v>40</v>
      </c>
      <c r="E1001" s="19" t="s">
        <v>1113</v>
      </c>
      <c r="F1001" s="10">
        <v>42036</v>
      </c>
      <c r="G1001" s="10">
        <v>44228</v>
      </c>
      <c r="H1001" s="11">
        <v>7</v>
      </c>
      <c r="I1001" s="20" t="s">
        <v>39</v>
      </c>
      <c r="J1001" s="11" t="s">
        <v>41</v>
      </c>
      <c r="K1001" s="11" t="s">
        <v>4881</v>
      </c>
      <c r="L1001" s="11">
        <v>2</v>
      </c>
    </row>
    <row r="1002" spans="1:12">
      <c r="A1002" s="11" t="s">
        <v>7600</v>
      </c>
      <c r="D1002" s="11" t="s">
        <v>40</v>
      </c>
      <c r="E1002" s="19" t="s">
        <v>1114</v>
      </c>
      <c r="F1002" s="10">
        <v>42036</v>
      </c>
      <c r="G1002" s="10">
        <v>44228</v>
      </c>
      <c r="H1002" s="11">
        <v>7</v>
      </c>
      <c r="I1002" s="20" t="s">
        <v>39</v>
      </c>
      <c r="J1002" s="11" t="s">
        <v>41</v>
      </c>
      <c r="K1002" s="11" t="s">
        <v>4881</v>
      </c>
      <c r="L1002" s="11">
        <v>2</v>
      </c>
    </row>
    <row r="1003" spans="1:12">
      <c r="A1003" s="11" t="s">
        <v>7601</v>
      </c>
      <c r="D1003" s="11" t="s">
        <v>40</v>
      </c>
      <c r="E1003" s="19" t="s">
        <v>1115</v>
      </c>
      <c r="F1003" s="10">
        <v>42036</v>
      </c>
      <c r="G1003" s="10">
        <v>44228</v>
      </c>
      <c r="H1003" s="11">
        <v>7</v>
      </c>
      <c r="I1003" s="20" t="s">
        <v>39</v>
      </c>
      <c r="J1003" s="11" t="s">
        <v>41</v>
      </c>
      <c r="K1003" s="11" t="s">
        <v>4881</v>
      </c>
      <c r="L1003" s="11">
        <v>2</v>
      </c>
    </row>
    <row r="1004" spans="1:12">
      <c r="A1004" s="11" t="s">
        <v>7602</v>
      </c>
      <c r="D1004" s="11" t="s">
        <v>40</v>
      </c>
      <c r="E1004" s="19" t="s">
        <v>1116</v>
      </c>
      <c r="F1004" s="10">
        <v>42036</v>
      </c>
      <c r="G1004" s="10">
        <v>44228</v>
      </c>
      <c r="H1004" s="11">
        <v>7</v>
      </c>
      <c r="I1004" s="20" t="s">
        <v>39</v>
      </c>
      <c r="J1004" s="11" t="s">
        <v>41</v>
      </c>
      <c r="K1004" s="11" t="s">
        <v>4881</v>
      </c>
      <c r="L1004" s="11">
        <v>2</v>
      </c>
    </row>
    <row r="1005" spans="1:12">
      <c r="A1005" s="11" t="s">
        <v>7603</v>
      </c>
      <c r="D1005" s="11" t="s">
        <v>40</v>
      </c>
      <c r="E1005" s="19" t="s">
        <v>1117</v>
      </c>
      <c r="F1005" s="10">
        <v>42036</v>
      </c>
      <c r="G1005" s="10">
        <v>44228</v>
      </c>
      <c r="H1005" s="11">
        <v>7</v>
      </c>
      <c r="I1005" s="20" t="s">
        <v>39</v>
      </c>
      <c r="J1005" s="11" t="s">
        <v>41</v>
      </c>
      <c r="K1005" s="11" t="s">
        <v>4881</v>
      </c>
      <c r="L1005" s="11">
        <v>2</v>
      </c>
    </row>
    <row r="1006" spans="1:12">
      <c r="A1006" s="11" t="s">
        <v>7604</v>
      </c>
      <c r="D1006" s="11" t="s">
        <v>40</v>
      </c>
      <c r="E1006" s="19" t="s">
        <v>1118</v>
      </c>
      <c r="F1006" s="10">
        <v>42036</v>
      </c>
      <c r="G1006" s="10">
        <v>44228</v>
      </c>
      <c r="H1006" s="11">
        <v>7</v>
      </c>
      <c r="I1006" s="20" t="s">
        <v>39</v>
      </c>
      <c r="J1006" s="11" t="s">
        <v>41</v>
      </c>
      <c r="K1006" s="11" t="s">
        <v>4881</v>
      </c>
      <c r="L1006" s="11">
        <v>2</v>
      </c>
    </row>
    <row r="1007" spans="1:12">
      <c r="A1007" s="11" t="s">
        <v>7605</v>
      </c>
      <c r="D1007" s="11" t="s">
        <v>40</v>
      </c>
      <c r="E1007" s="19" t="s">
        <v>1119</v>
      </c>
      <c r="F1007" s="10">
        <v>42036</v>
      </c>
      <c r="G1007" s="10">
        <v>44228</v>
      </c>
      <c r="H1007" s="11">
        <v>7</v>
      </c>
      <c r="I1007" s="20" t="s">
        <v>39</v>
      </c>
      <c r="J1007" s="11" t="s">
        <v>41</v>
      </c>
      <c r="K1007" s="11" t="s">
        <v>4881</v>
      </c>
      <c r="L1007" s="11">
        <v>2</v>
      </c>
    </row>
    <row r="1008" spans="1:12">
      <c r="A1008" s="11" t="s">
        <v>8464</v>
      </c>
      <c r="D1008" s="11" t="s">
        <v>40</v>
      </c>
      <c r="E1008" s="19" t="s">
        <v>1120</v>
      </c>
      <c r="F1008" s="10">
        <v>42036</v>
      </c>
      <c r="G1008" s="10">
        <v>44228</v>
      </c>
      <c r="H1008" s="11">
        <v>7</v>
      </c>
      <c r="I1008" s="20" t="s">
        <v>39</v>
      </c>
      <c r="J1008" s="11" t="s">
        <v>41</v>
      </c>
      <c r="K1008" s="11" t="s">
        <v>4881</v>
      </c>
      <c r="L1008" s="11">
        <v>2</v>
      </c>
    </row>
    <row r="1009" spans="1:12">
      <c r="A1009" s="11" t="s">
        <v>8465</v>
      </c>
      <c r="D1009" s="11" t="s">
        <v>40</v>
      </c>
      <c r="E1009" s="19" t="s">
        <v>1121</v>
      </c>
      <c r="F1009" s="10">
        <v>42036</v>
      </c>
      <c r="G1009" s="10">
        <v>44228</v>
      </c>
      <c r="H1009" s="11">
        <v>7</v>
      </c>
      <c r="I1009" s="20" t="s">
        <v>39</v>
      </c>
      <c r="J1009" s="11" t="s">
        <v>41</v>
      </c>
      <c r="K1009" s="11" t="s">
        <v>4881</v>
      </c>
      <c r="L1009" s="11">
        <v>2</v>
      </c>
    </row>
    <row r="1010" spans="1:12">
      <c r="A1010" s="11" t="s">
        <v>8466</v>
      </c>
      <c r="D1010" s="11" t="s">
        <v>40</v>
      </c>
      <c r="E1010" s="19" t="s">
        <v>1122</v>
      </c>
      <c r="F1010" s="10">
        <v>42036</v>
      </c>
      <c r="G1010" s="10">
        <v>44228</v>
      </c>
      <c r="H1010" s="11">
        <v>7</v>
      </c>
      <c r="I1010" s="20" t="s">
        <v>39</v>
      </c>
      <c r="J1010" s="11" t="s">
        <v>41</v>
      </c>
      <c r="K1010" s="11" t="s">
        <v>4881</v>
      </c>
      <c r="L1010" s="11">
        <v>2</v>
      </c>
    </row>
    <row r="1011" spans="1:12">
      <c r="A1011" s="11" t="s">
        <v>873</v>
      </c>
      <c r="D1011" s="11" t="s">
        <v>40</v>
      </c>
      <c r="E1011" s="19" t="s">
        <v>1123</v>
      </c>
      <c r="F1011" s="10">
        <v>42036</v>
      </c>
      <c r="G1011" s="10">
        <v>44228</v>
      </c>
      <c r="H1011" s="11">
        <v>7</v>
      </c>
      <c r="I1011" s="20" t="s">
        <v>39</v>
      </c>
      <c r="J1011" s="11" t="s">
        <v>41</v>
      </c>
      <c r="K1011" s="11" t="s">
        <v>4881</v>
      </c>
      <c r="L1011" s="11">
        <v>2</v>
      </c>
    </row>
    <row r="1012" spans="1:12">
      <c r="A1012" s="11" t="s">
        <v>1124</v>
      </c>
      <c r="D1012" s="11" t="s">
        <v>40</v>
      </c>
      <c r="E1012" s="19" t="s">
        <v>1153</v>
      </c>
      <c r="F1012" s="10">
        <v>42036</v>
      </c>
      <c r="G1012" s="10">
        <v>44228</v>
      </c>
      <c r="H1012" s="11">
        <v>7</v>
      </c>
      <c r="I1012" s="20" t="s">
        <v>39</v>
      </c>
      <c r="J1012" s="11" t="s">
        <v>41</v>
      </c>
      <c r="K1012" s="11" t="s">
        <v>4881</v>
      </c>
      <c r="L1012" s="11">
        <v>2</v>
      </c>
    </row>
    <row r="1013" spans="1:12">
      <c r="A1013" s="11" t="s">
        <v>1125</v>
      </c>
      <c r="D1013" s="11" t="s">
        <v>40</v>
      </c>
      <c r="E1013" s="19" t="s">
        <v>1154</v>
      </c>
      <c r="F1013" s="10">
        <v>42036</v>
      </c>
      <c r="G1013" s="10">
        <v>44228</v>
      </c>
      <c r="H1013" s="11">
        <v>7</v>
      </c>
      <c r="I1013" s="20" t="s">
        <v>39</v>
      </c>
      <c r="J1013" s="11" t="s">
        <v>41</v>
      </c>
      <c r="K1013" s="11" t="s">
        <v>4881</v>
      </c>
      <c r="L1013" s="11">
        <v>2</v>
      </c>
    </row>
    <row r="1014" spans="1:12">
      <c r="A1014" s="11" t="s">
        <v>5176</v>
      </c>
      <c r="D1014" s="11" t="s">
        <v>40</v>
      </c>
      <c r="E1014" s="19" t="s">
        <v>1155</v>
      </c>
      <c r="F1014" s="10">
        <v>42036</v>
      </c>
      <c r="G1014" s="10">
        <v>44228</v>
      </c>
      <c r="H1014" s="11">
        <v>7</v>
      </c>
      <c r="I1014" s="20" t="s">
        <v>39</v>
      </c>
      <c r="J1014" s="11" t="s">
        <v>41</v>
      </c>
      <c r="K1014" s="11" t="s">
        <v>4881</v>
      </c>
      <c r="L1014" s="11">
        <v>2</v>
      </c>
    </row>
    <row r="1015" spans="1:12">
      <c r="A1015" s="11" t="s">
        <v>5177</v>
      </c>
      <c r="D1015" s="11" t="s">
        <v>40</v>
      </c>
      <c r="E1015" s="19" t="s">
        <v>1156</v>
      </c>
      <c r="F1015" s="10">
        <v>42036</v>
      </c>
      <c r="G1015" s="10">
        <v>44228</v>
      </c>
      <c r="H1015" s="11">
        <v>7</v>
      </c>
      <c r="I1015" s="20" t="s">
        <v>39</v>
      </c>
      <c r="J1015" s="11" t="s">
        <v>41</v>
      </c>
      <c r="K1015" s="11" t="s">
        <v>4881</v>
      </c>
      <c r="L1015" s="11">
        <v>2</v>
      </c>
    </row>
    <row r="1016" spans="1:12">
      <c r="A1016" s="11" t="s">
        <v>5178</v>
      </c>
      <c r="D1016" s="11" t="s">
        <v>40</v>
      </c>
      <c r="E1016" s="19" t="s">
        <v>1157</v>
      </c>
      <c r="F1016" s="10">
        <v>42036</v>
      </c>
      <c r="G1016" s="10">
        <v>44228</v>
      </c>
      <c r="H1016" s="11">
        <v>7</v>
      </c>
      <c r="I1016" s="20" t="s">
        <v>39</v>
      </c>
      <c r="J1016" s="11" t="s">
        <v>41</v>
      </c>
      <c r="K1016" s="11" t="s">
        <v>4881</v>
      </c>
      <c r="L1016" s="11">
        <v>2</v>
      </c>
    </row>
    <row r="1017" spans="1:12">
      <c r="A1017" s="11" t="s">
        <v>5179</v>
      </c>
      <c r="D1017" s="11" t="s">
        <v>40</v>
      </c>
      <c r="E1017" s="19" t="s">
        <v>1158</v>
      </c>
      <c r="F1017" s="10">
        <v>42036</v>
      </c>
      <c r="G1017" s="10">
        <v>44228</v>
      </c>
      <c r="H1017" s="11">
        <v>7</v>
      </c>
      <c r="I1017" s="20" t="s">
        <v>39</v>
      </c>
      <c r="J1017" s="11" t="s">
        <v>41</v>
      </c>
      <c r="K1017" s="11" t="s">
        <v>4881</v>
      </c>
      <c r="L1017" s="11">
        <v>2</v>
      </c>
    </row>
    <row r="1018" spans="1:12">
      <c r="A1018" s="11" t="s">
        <v>5180</v>
      </c>
      <c r="D1018" s="11" t="s">
        <v>40</v>
      </c>
      <c r="E1018" s="19" t="s">
        <v>1159</v>
      </c>
      <c r="F1018" s="10">
        <v>42036</v>
      </c>
      <c r="G1018" s="10">
        <v>44228</v>
      </c>
      <c r="H1018" s="11">
        <v>7</v>
      </c>
      <c r="I1018" s="20" t="s">
        <v>39</v>
      </c>
      <c r="J1018" s="11" t="s">
        <v>41</v>
      </c>
      <c r="K1018" s="11" t="s">
        <v>4881</v>
      </c>
      <c r="L1018" s="11">
        <v>2</v>
      </c>
    </row>
    <row r="1019" spans="1:12">
      <c r="A1019" s="11" t="s">
        <v>5181</v>
      </c>
      <c r="D1019" s="11" t="s">
        <v>40</v>
      </c>
      <c r="E1019" s="19" t="s">
        <v>1160</v>
      </c>
      <c r="F1019" s="10">
        <v>42036</v>
      </c>
      <c r="G1019" s="10">
        <v>44228</v>
      </c>
      <c r="H1019" s="11">
        <v>7</v>
      </c>
      <c r="I1019" s="20" t="s">
        <v>39</v>
      </c>
      <c r="J1019" s="11" t="s">
        <v>41</v>
      </c>
      <c r="K1019" s="11" t="s">
        <v>4881</v>
      </c>
      <c r="L1019" s="11">
        <v>2</v>
      </c>
    </row>
    <row r="1020" spans="1:12">
      <c r="A1020" s="11" t="s">
        <v>6037</v>
      </c>
      <c r="D1020" s="11" t="s">
        <v>40</v>
      </c>
      <c r="E1020" s="19" t="s">
        <v>1161</v>
      </c>
      <c r="F1020" s="10">
        <v>42036</v>
      </c>
      <c r="G1020" s="10">
        <v>44228</v>
      </c>
      <c r="H1020" s="11">
        <v>7</v>
      </c>
      <c r="I1020" s="20" t="s">
        <v>39</v>
      </c>
      <c r="J1020" s="11" t="s">
        <v>41</v>
      </c>
      <c r="K1020" s="11" t="s">
        <v>4881</v>
      </c>
      <c r="L1020" s="11">
        <v>2</v>
      </c>
    </row>
    <row r="1021" spans="1:12">
      <c r="A1021" s="11" t="s">
        <v>6038</v>
      </c>
      <c r="D1021" s="11" t="s">
        <v>40</v>
      </c>
      <c r="E1021" s="19" t="s">
        <v>1162</v>
      </c>
      <c r="F1021" s="10">
        <v>42036</v>
      </c>
      <c r="G1021" s="10">
        <v>44228</v>
      </c>
      <c r="H1021" s="11">
        <v>7</v>
      </c>
      <c r="I1021" s="20" t="s">
        <v>39</v>
      </c>
      <c r="J1021" s="11" t="s">
        <v>41</v>
      </c>
      <c r="K1021" s="11" t="s">
        <v>4881</v>
      </c>
      <c r="L1021" s="11">
        <v>2</v>
      </c>
    </row>
    <row r="1022" spans="1:12">
      <c r="A1022" s="11" t="s">
        <v>6039</v>
      </c>
      <c r="D1022" s="11" t="s">
        <v>40</v>
      </c>
      <c r="E1022" s="19" t="s">
        <v>1163</v>
      </c>
      <c r="F1022" s="10">
        <v>42036</v>
      </c>
      <c r="G1022" s="10">
        <v>44228</v>
      </c>
      <c r="H1022" s="11">
        <v>7</v>
      </c>
      <c r="I1022" s="20" t="s">
        <v>39</v>
      </c>
      <c r="J1022" s="11" t="s">
        <v>41</v>
      </c>
      <c r="K1022" s="11" t="s">
        <v>4881</v>
      </c>
      <c r="L1022" s="11">
        <v>2</v>
      </c>
    </row>
    <row r="1023" spans="1:12">
      <c r="A1023" s="11" t="s">
        <v>6523</v>
      </c>
      <c r="D1023" s="11" t="s">
        <v>40</v>
      </c>
      <c r="E1023" s="19" t="s">
        <v>1164</v>
      </c>
      <c r="F1023" s="10">
        <v>42036</v>
      </c>
      <c r="G1023" s="10">
        <v>44228</v>
      </c>
      <c r="H1023" s="11">
        <v>7</v>
      </c>
      <c r="I1023" s="20" t="s">
        <v>39</v>
      </c>
      <c r="J1023" s="11" t="s">
        <v>41</v>
      </c>
      <c r="K1023" s="11" t="s">
        <v>4881</v>
      </c>
      <c r="L1023" s="11">
        <v>2</v>
      </c>
    </row>
    <row r="1024" spans="1:12">
      <c r="A1024" s="11" t="s">
        <v>6524</v>
      </c>
      <c r="D1024" s="11" t="s">
        <v>40</v>
      </c>
      <c r="E1024" s="19" t="s">
        <v>1165</v>
      </c>
      <c r="F1024" s="10">
        <v>42036</v>
      </c>
      <c r="G1024" s="10">
        <v>44228</v>
      </c>
      <c r="H1024" s="11">
        <v>7</v>
      </c>
      <c r="I1024" s="20" t="s">
        <v>39</v>
      </c>
      <c r="J1024" s="11" t="s">
        <v>41</v>
      </c>
      <c r="K1024" s="11" t="s">
        <v>4881</v>
      </c>
      <c r="L1024" s="11">
        <v>2</v>
      </c>
    </row>
    <row r="1025" spans="1:12">
      <c r="A1025" s="11" t="s">
        <v>6525</v>
      </c>
      <c r="D1025" s="11" t="s">
        <v>40</v>
      </c>
      <c r="E1025" s="19" t="s">
        <v>1166</v>
      </c>
      <c r="F1025" s="10">
        <v>42036</v>
      </c>
      <c r="G1025" s="10">
        <v>44228</v>
      </c>
      <c r="H1025" s="11">
        <v>7</v>
      </c>
      <c r="I1025" s="20" t="s">
        <v>39</v>
      </c>
      <c r="J1025" s="11" t="s">
        <v>41</v>
      </c>
      <c r="K1025" s="11" t="s">
        <v>4881</v>
      </c>
      <c r="L1025" s="11">
        <v>2</v>
      </c>
    </row>
    <row r="1026" spans="1:12">
      <c r="A1026" s="11" t="s">
        <v>7009</v>
      </c>
      <c r="D1026" s="11" t="s">
        <v>40</v>
      </c>
      <c r="E1026" s="19" t="s">
        <v>1167</v>
      </c>
      <c r="F1026" s="10">
        <v>42036</v>
      </c>
      <c r="G1026" s="10">
        <v>44228</v>
      </c>
      <c r="H1026" s="11">
        <v>7</v>
      </c>
      <c r="I1026" s="20" t="s">
        <v>39</v>
      </c>
      <c r="J1026" s="11" t="s">
        <v>41</v>
      </c>
      <c r="K1026" s="11" t="s">
        <v>4881</v>
      </c>
      <c r="L1026" s="11">
        <v>2</v>
      </c>
    </row>
    <row r="1027" spans="1:12">
      <c r="A1027" s="11" t="s">
        <v>7010</v>
      </c>
      <c r="D1027" s="11" t="s">
        <v>40</v>
      </c>
      <c r="E1027" s="19" t="s">
        <v>1168</v>
      </c>
      <c r="F1027" s="10">
        <v>42036</v>
      </c>
      <c r="G1027" s="10">
        <v>44228</v>
      </c>
      <c r="H1027" s="11">
        <v>7</v>
      </c>
      <c r="I1027" s="20" t="s">
        <v>39</v>
      </c>
      <c r="J1027" s="11" t="s">
        <v>41</v>
      </c>
      <c r="K1027" s="11" t="s">
        <v>4881</v>
      </c>
      <c r="L1027" s="11">
        <v>2</v>
      </c>
    </row>
    <row r="1028" spans="1:12">
      <c r="A1028" s="11" t="s">
        <v>7011</v>
      </c>
      <c r="D1028" s="11" t="s">
        <v>40</v>
      </c>
      <c r="E1028" s="19" t="s">
        <v>1169</v>
      </c>
      <c r="F1028" s="10">
        <v>42036</v>
      </c>
      <c r="G1028" s="10">
        <v>44228</v>
      </c>
      <c r="H1028" s="11">
        <v>7</v>
      </c>
      <c r="I1028" s="20" t="s">
        <v>39</v>
      </c>
      <c r="J1028" s="11" t="s">
        <v>41</v>
      </c>
      <c r="K1028" s="11" t="s">
        <v>4881</v>
      </c>
      <c r="L1028" s="11">
        <v>2</v>
      </c>
    </row>
    <row r="1029" spans="1:12">
      <c r="A1029" s="11" t="s">
        <v>7606</v>
      </c>
      <c r="D1029" s="11" t="s">
        <v>40</v>
      </c>
      <c r="E1029" s="19" t="s">
        <v>1170</v>
      </c>
      <c r="F1029" s="10">
        <v>42036</v>
      </c>
      <c r="G1029" s="10">
        <v>44228</v>
      </c>
      <c r="H1029" s="11">
        <v>7</v>
      </c>
      <c r="I1029" s="20" t="s">
        <v>39</v>
      </c>
      <c r="J1029" s="11" t="s">
        <v>41</v>
      </c>
      <c r="K1029" s="11" t="s">
        <v>4881</v>
      </c>
      <c r="L1029" s="11">
        <v>2</v>
      </c>
    </row>
    <row r="1030" spans="1:12">
      <c r="A1030" s="11" t="s">
        <v>7607</v>
      </c>
      <c r="D1030" s="11" t="s">
        <v>40</v>
      </c>
      <c r="E1030" s="19" t="s">
        <v>1171</v>
      </c>
      <c r="F1030" s="10">
        <v>42036</v>
      </c>
      <c r="G1030" s="10">
        <v>44228</v>
      </c>
      <c r="H1030" s="11">
        <v>7</v>
      </c>
      <c r="I1030" s="20" t="s">
        <v>39</v>
      </c>
      <c r="J1030" s="11" t="s">
        <v>41</v>
      </c>
      <c r="K1030" s="11" t="s">
        <v>4881</v>
      </c>
      <c r="L1030" s="11">
        <v>2</v>
      </c>
    </row>
    <row r="1031" spans="1:12">
      <c r="A1031" s="11" t="s">
        <v>7608</v>
      </c>
      <c r="D1031" s="11" t="s">
        <v>40</v>
      </c>
      <c r="E1031" s="19" t="s">
        <v>1172</v>
      </c>
      <c r="F1031" s="10">
        <v>42036</v>
      </c>
      <c r="G1031" s="10">
        <v>44228</v>
      </c>
      <c r="H1031" s="11">
        <v>7</v>
      </c>
      <c r="I1031" s="20" t="s">
        <v>39</v>
      </c>
      <c r="J1031" s="11" t="s">
        <v>41</v>
      </c>
      <c r="K1031" s="11" t="s">
        <v>4881</v>
      </c>
      <c r="L1031" s="11">
        <v>2</v>
      </c>
    </row>
    <row r="1032" spans="1:12">
      <c r="A1032" s="11" t="s">
        <v>7609</v>
      </c>
      <c r="D1032" s="11" t="s">
        <v>40</v>
      </c>
      <c r="E1032" s="19" t="s">
        <v>1173</v>
      </c>
      <c r="F1032" s="10">
        <v>42036</v>
      </c>
      <c r="G1032" s="10">
        <v>44228</v>
      </c>
      <c r="H1032" s="11">
        <v>7</v>
      </c>
      <c r="I1032" s="20" t="s">
        <v>39</v>
      </c>
      <c r="J1032" s="11" t="s">
        <v>41</v>
      </c>
      <c r="K1032" s="11" t="s">
        <v>4881</v>
      </c>
      <c r="L1032" s="11">
        <v>2</v>
      </c>
    </row>
    <row r="1033" spans="1:12">
      <c r="A1033" s="11" t="s">
        <v>7610</v>
      </c>
      <c r="D1033" s="11" t="s">
        <v>40</v>
      </c>
      <c r="E1033" s="19" t="s">
        <v>1174</v>
      </c>
      <c r="F1033" s="10">
        <v>42036</v>
      </c>
      <c r="G1033" s="10">
        <v>44228</v>
      </c>
      <c r="H1033" s="11">
        <v>7</v>
      </c>
      <c r="I1033" s="20" t="s">
        <v>39</v>
      </c>
      <c r="J1033" s="11" t="s">
        <v>41</v>
      </c>
      <c r="K1033" s="11" t="s">
        <v>4881</v>
      </c>
      <c r="L1033" s="11">
        <v>2</v>
      </c>
    </row>
    <row r="1034" spans="1:12">
      <c r="A1034" s="11" t="s">
        <v>7611</v>
      </c>
      <c r="D1034" s="11" t="s">
        <v>40</v>
      </c>
      <c r="E1034" s="19" t="s">
        <v>1175</v>
      </c>
      <c r="F1034" s="10">
        <v>42036</v>
      </c>
      <c r="G1034" s="10">
        <v>44228</v>
      </c>
      <c r="H1034" s="11">
        <v>7</v>
      </c>
      <c r="I1034" s="20" t="s">
        <v>39</v>
      </c>
      <c r="J1034" s="11" t="s">
        <v>41</v>
      </c>
      <c r="K1034" s="11" t="s">
        <v>4881</v>
      </c>
      <c r="L1034" s="11">
        <v>2</v>
      </c>
    </row>
    <row r="1035" spans="1:12">
      <c r="A1035" s="11" t="s">
        <v>8467</v>
      </c>
      <c r="D1035" s="11" t="s">
        <v>40</v>
      </c>
      <c r="E1035" s="19" t="s">
        <v>1176</v>
      </c>
      <c r="F1035" s="10">
        <v>42036</v>
      </c>
      <c r="G1035" s="10">
        <v>44228</v>
      </c>
      <c r="H1035" s="11">
        <v>7</v>
      </c>
      <c r="I1035" s="20" t="s">
        <v>39</v>
      </c>
      <c r="J1035" s="11" t="s">
        <v>41</v>
      </c>
      <c r="K1035" s="11" t="s">
        <v>4881</v>
      </c>
      <c r="L1035" s="11">
        <v>2</v>
      </c>
    </row>
    <row r="1036" spans="1:12">
      <c r="A1036" s="11" t="s">
        <v>8468</v>
      </c>
      <c r="D1036" s="11" t="s">
        <v>40</v>
      </c>
      <c r="E1036" s="19" t="s">
        <v>1177</v>
      </c>
      <c r="F1036" s="10">
        <v>42036</v>
      </c>
      <c r="G1036" s="10">
        <v>44228</v>
      </c>
      <c r="H1036" s="11">
        <v>7</v>
      </c>
      <c r="I1036" s="20" t="s">
        <v>39</v>
      </c>
      <c r="J1036" s="11" t="s">
        <v>41</v>
      </c>
      <c r="K1036" s="11" t="s">
        <v>4881</v>
      </c>
      <c r="L1036" s="11">
        <v>2</v>
      </c>
    </row>
    <row r="1037" spans="1:12">
      <c r="A1037" s="11" t="s">
        <v>8469</v>
      </c>
      <c r="D1037" s="11" t="s">
        <v>40</v>
      </c>
      <c r="E1037" s="19" t="s">
        <v>1178</v>
      </c>
      <c r="F1037" s="10">
        <v>42036</v>
      </c>
      <c r="G1037" s="10">
        <v>44228</v>
      </c>
      <c r="H1037" s="11">
        <v>7</v>
      </c>
      <c r="I1037" s="20" t="s">
        <v>39</v>
      </c>
      <c r="J1037" s="11" t="s">
        <v>41</v>
      </c>
      <c r="K1037" s="11" t="s">
        <v>4881</v>
      </c>
      <c r="L1037" s="11">
        <v>2</v>
      </c>
    </row>
    <row r="1038" spans="1:12">
      <c r="A1038" s="11" t="s">
        <v>1126</v>
      </c>
      <c r="D1038" s="11" t="s">
        <v>40</v>
      </c>
      <c r="E1038" s="19" t="s">
        <v>1179</v>
      </c>
      <c r="F1038" s="10">
        <v>42036</v>
      </c>
      <c r="G1038" s="10">
        <v>44228</v>
      </c>
      <c r="H1038" s="11">
        <v>7</v>
      </c>
      <c r="I1038" s="20" t="s">
        <v>39</v>
      </c>
      <c r="J1038" s="11" t="s">
        <v>41</v>
      </c>
      <c r="K1038" s="11" t="s">
        <v>4881</v>
      </c>
      <c r="L1038" s="11">
        <v>2</v>
      </c>
    </row>
    <row r="1039" spans="1:12">
      <c r="A1039" s="11" t="s">
        <v>1127</v>
      </c>
      <c r="D1039" s="11" t="s">
        <v>40</v>
      </c>
      <c r="E1039" s="19" t="s">
        <v>1180</v>
      </c>
      <c r="F1039" s="10">
        <v>42036</v>
      </c>
      <c r="G1039" s="10">
        <v>44228</v>
      </c>
      <c r="H1039" s="11">
        <v>7</v>
      </c>
      <c r="I1039" s="20" t="s">
        <v>39</v>
      </c>
      <c r="J1039" s="11" t="s">
        <v>41</v>
      </c>
      <c r="K1039" s="11" t="s">
        <v>4881</v>
      </c>
      <c r="L1039" s="11">
        <v>2</v>
      </c>
    </row>
    <row r="1040" spans="1:12">
      <c r="A1040" s="11" t="s">
        <v>1128</v>
      </c>
      <c r="D1040" s="11" t="s">
        <v>40</v>
      </c>
      <c r="E1040" s="19" t="s">
        <v>1181</v>
      </c>
      <c r="F1040" s="10">
        <v>42036</v>
      </c>
      <c r="G1040" s="10">
        <v>44228</v>
      </c>
      <c r="H1040" s="11">
        <v>7</v>
      </c>
      <c r="I1040" s="20" t="s">
        <v>39</v>
      </c>
      <c r="J1040" s="11" t="s">
        <v>41</v>
      </c>
      <c r="K1040" s="11" t="s">
        <v>4881</v>
      </c>
      <c r="L1040" s="11">
        <v>2</v>
      </c>
    </row>
    <row r="1041" spans="1:12">
      <c r="A1041" s="11" t="s">
        <v>5182</v>
      </c>
      <c r="D1041" s="11" t="s">
        <v>40</v>
      </c>
      <c r="E1041" s="19" t="s">
        <v>1182</v>
      </c>
      <c r="F1041" s="10">
        <v>42036</v>
      </c>
      <c r="G1041" s="10">
        <v>44228</v>
      </c>
      <c r="H1041" s="11">
        <v>7</v>
      </c>
      <c r="I1041" s="20" t="s">
        <v>39</v>
      </c>
      <c r="J1041" s="11" t="s">
        <v>41</v>
      </c>
      <c r="K1041" s="11" t="s">
        <v>4881</v>
      </c>
      <c r="L1041" s="11">
        <v>2</v>
      </c>
    </row>
    <row r="1042" spans="1:12">
      <c r="A1042" s="11" t="s">
        <v>5183</v>
      </c>
      <c r="D1042" s="11" t="s">
        <v>40</v>
      </c>
      <c r="E1042" s="19" t="s">
        <v>1183</v>
      </c>
      <c r="F1042" s="10">
        <v>42036</v>
      </c>
      <c r="G1042" s="10">
        <v>44228</v>
      </c>
      <c r="H1042" s="11">
        <v>7</v>
      </c>
      <c r="I1042" s="20" t="s">
        <v>39</v>
      </c>
      <c r="J1042" s="11" t="s">
        <v>41</v>
      </c>
      <c r="K1042" s="11" t="s">
        <v>4881</v>
      </c>
      <c r="L1042" s="11">
        <v>2</v>
      </c>
    </row>
    <row r="1043" spans="1:12">
      <c r="A1043" s="11" t="s">
        <v>5184</v>
      </c>
      <c r="D1043" s="11" t="s">
        <v>40</v>
      </c>
      <c r="E1043" s="19" t="s">
        <v>1184</v>
      </c>
      <c r="F1043" s="10">
        <v>42036</v>
      </c>
      <c r="G1043" s="10">
        <v>44228</v>
      </c>
      <c r="H1043" s="11">
        <v>7</v>
      </c>
      <c r="I1043" s="20" t="s">
        <v>39</v>
      </c>
      <c r="J1043" s="11" t="s">
        <v>41</v>
      </c>
      <c r="K1043" s="11" t="s">
        <v>4881</v>
      </c>
      <c r="L1043" s="11">
        <v>2</v>
      </c>
    </row>
    <row r="1044" spans="1:12">
      <c r="A1044" s="11" t="s">
        <v>5185</v>
      </c>
      <c r="D1044" s="11" t="s">
        <v>40</v>
      </c>
      <c r="E1044" s="19" t="s">
        <v>1185</v>
      </c>
      <c r="F1044" s="10">
        <v>42036</v>
      </c>
      <c r="G1044" s="10">
        <v>44228</v>
      </c>
      <c r="H1044" s="11">
        <v>7</v>
      </c>
      <c r="I1044" s="20" t="s">
        <v>39</v>
      </c>
      <c r="J1044" s="11" t="s">
        <v>41</v>
      </c>
      <c r="K1044" s="11" t="s">
        <v>4881</v>
      </c>
      <c r="L1044" s="11">
        <v>2</v>
      </c>
    </row>
    <row r="1045" spans="1:12">
      <c r="A1045" s="11" t="s">
        <v>5186</v>
      </c>
      <c r="D1045" s="11" t="s">
        <v>40</v>
      </c>
      <c r="E1045" s="19" t="s">
        <v>1186</v>
      </c>
      <c r="F1045" s="10">
        <v>42036</v>
      </c>
      <c r="G1045" s="10">
        <v>44228</v>
      </c>
      <c r="H1045" s="11">
        <v>7</v>
      </c>
      <c r="I1045" s="20" t="s">
        <v>39</v>
      </c>
      <c r="J1045" s="11" t="s">
        <v>41</v>
      </c>
      <c r="K1045" s="11" t="s">
        <v>4881</v>
      </c>
      <c r="L1045" s="11">
        <v>2</v>
      </c>
    </row>
    <row r="1046" spans="1:12">
      <c r="A1046" s="11" t="s">
        <v>5187</v>
      </c>
      <c r="D1046" s="11" t="s">
        <v>40</v>
      </c>
      <c r="E1046" s="19" t="s">
        <v>1187</v>
      </c>
      <c r="F1046" s="10">
        <v>42036</v>
      </c>
      <c r="G1046" s="10">
        <v>44228</v>
      </c>
      <c r="H1046" s="11">
        <v>7</v>
      </c>
      <c r="I1046" s="20" t="s">
        <v>39</v>
      </c>
      <c r="J1046" s="11" t="s">
        <v>41</v>
      </c>
      <c r="K1046" s="11" t="s">
        <v>4881</v>
      </c>
      <c r="L1046" s="11">
        <v>2</v>
      </c>
    </row>
    <row r="1047" spans="1:12">
      <c r="A1047" s="11" t="s">
        <v>6040</v>
      </c>
      <c r="D1047" s="11" t="s">
        <v>40</v>
      </c>
      <c r="E1047" s="19" t="s">
        <v>1188</v>
      </c>
      <c r="F1047" s="10">
        <v>42036</v>
      </c>
      <c r="G1047" s="10">
        <v>44228</v>
      </c>
      <c r="H1047" s="11">
        <v>7</v>
      </c>
      <c r="I1047" s="20" t="s">
        <v>39</v>
      </c>
      <c r="J1047" s="11" t="s">
        <v>41</v>
      </c>
      <c r="K1047" s="11" t="s">
        <v>4881</v>
      </c>
      <c r="L1047" s="11">
        <v>2</v>
      </c>
    </row>
    <row r="1048" spans="1:12">
      <c r="A1048" s="11" t="s">
        <v>6041</v>
      </c>
      <c r="D1048" s="11" t="s">
        <v>40</v>
      </c>
      <c r="E1048" s="19" t="s">
        <v>1189</v>
      </c>
      <c r="F1048" s="10">
        <v>42036</v>
      </c>
      <c r="G1048" s="10">
        <v>44228</v>
      </c>
      <c r="H1048" s="11">
        <v>7</v>
      </c>
      <c r="I1048" s="20" t="s">
        <v>39</v>
      </c>
      <c r="J1048" s="11" t="s">
        <v>41</v>
      </c>
      <c r="K1048" s="11" t="s">
        <v>4881</v>
      </c>
      <c r="L1048" s="11">
        <v>2</v>
      </c>
    </row>
    <row r="1049" spans="1:12">
      <c r="A1049" s="11" t="s">
        <v>6042</v>
      </c>
      <c r="D1049" s="11" t="s">
        <v>40</v>
      </c>
      <c r="E1049" s="19" t="s">
        <v>1190</v>
      </c>
      <c r="F1049" s="10">
        <v>42036</v>
      </c>
      <c r="G1049" s="10">
        <v>44228</v>
      </c>
      <c r="H1049" s="11">
        <v>7</v>
      </c>
      <c r="I1049" s="20" t="s">
        <v>39</v>
      </c>
      <c r="J1049" s="11" t="s">
        <v>41</v>
      </c>
      <c r="K1049" s="11" t="s">
        <v>4881</v>
      </c>
      <c r="L1049" s="11">
        <v>2</v>
      </c>
    </row>
    <row r="1050" spans="1:12">
      <c r="A1050" s="11" t="s">
        <v>6526</v>
      </c>
      <c r="D1050" s="11" t="s">
        <v>40</v>
      </c>
      <c r="E1050" s="19" t="s">
        <v>1191</v>
      </c>
      <c r="F1050" s="10">
        <v>42036</v>
      </c>
      <c r="G1050" s="10">
        <v>44228</v>
      </c>
      <c r="H1050" s="11">
        <v>7</v>
      </c>
      <c r="I1050" s="20" t="s">
        <v>39</v>
      </c>
      <c r="J1050" s="11" t="s">
        <v>41</v>
      </c>
      <c r="K1050" s="11" t="s">
        <v>4881</v>
      </c>
      <c r="L1050" s="11">
        <v>2</v>
      </c>
    </row>
    <row r="1051" spans="1:12">
      <c r="A1051" s="11" t="s">
        <v>6527</v>
      </c>
      <c r="D1051" s="11" t="s">
        <v>40</v>
      </c>
      <c r="E1051" s="19" t="s">
        <v>1192</v>
      </c>
      <c r="F1051" s="10">
        <v>42036</v>
      </c>
      <c r="G1051" s="10">
        <v>44228</v>
      </c>
      <c r="H1051" s="11">
        <v>7</v>
      </c>
      <c r="I1051" s="20" t="s">
        <v>39</v>
      </c>
      <c r="J1051" s="11" t="s">
        <v>41</v>
      </c>
      <c r="K1051" s="11" t="s">
        <v>4881</v>
      </c>
      <c r="L1051" s="11">
        <v>2</v>
      </c>
    </row>
    <row r="1052" spans="1:12">
      <c r="A1052" s="11" t="s">
        <v>6528</v>
      </c>
      <c r="D1052" s="11" t="s">
        <v>40</v>
      </c>
      <c r="E1052" s="19" t="s">
        <v>1193</v>
      </c>
      <c r="F1052" s="10">
        <v>42036</v>
      </c>
      <c r="G1052" s="10">
        <v>44228</v>
      </c>
      <c r="H1052" s="11">
        <v>7</v>
      </c>
      <c r="I1052" s="20" t="s">
        <v>39</v>
      </c>
      <c r="J1052" s="11" t="s">
        <v>41</v>
      </c>
      <c r="K1052" s="11" t="s">
        <v>4881</v>
      </c>
      <c r="L1052" s="11">
        <v>2</v>
      </c>
    </row>
    <row r="1053" spans="1:12">
      <c r="A1053" s="11" t="s">
        <v>7012</v>
      </c>
      <c r="D1053" s="11" t="s">
        <v>40</v>
      </c>
      <c r="E1053" s="19" t="s">
        <v>1194</v>
      </c>
      <c r="F1053" s="10">
        <v>42036</v>
      </c>
      <c r="G1053" s="10">
        <v>44228</v>
      </c>
      <c r="H1053" s="11">
        <v>7</v>
      </c>
      <c r="I1053" s="20" t="s">
        <v>39</v>
      </c>
      <c r="J1053" s="11" t="s">
        <v>41</v>
      </c>
      <c r="K1053" s="11" t="s">
        <v>4881</v>
      </c>
      <c r="L1053" s="11">
        <v>2</v>
      </c>
    </row>
    <row r="1054" spans="1:12">
      <c r="A1054" s="11" t="s">
        <v>7013</v>
      </c>
      <c r="D1054" s="11" t="s">
        <v>40</v>
      </c>
      <c r="E1054" s="19" t="s">
        <v>1195</v>
      </c>
      <c r="F1054" s="10">
        <v>42036</v>
      </c>
      <c r="G1054" s="10">
        <v>44228</v>
      </c>
      <c r="H1054" s="11">
        <v>7</v>
      </c>
      <c r="I1054" s="20" t="s">
        <v>39</v>
      </c>
      <c r="J1054" s="11" t="s">
        <v>41</v>
      </c>
      <c r="K1054" s="11" t="s">
        <v>4881</v>
      </c>
      <c r="L1054" s="11">
        <v>2</v>
      </c>
    </row>
    <row r="1055" spans="1:12">
      <c r="A1055" s="11" t="s">
        <v>7014</v>
      </c>
      <c r="D1055" s="11" t="s">
        <v>40</v>
      </c>
      <c r="E1055" s="19" t="s">
        <v>1196</v>
      </c>
      <c r="F1055" s="10">
        <v>42036</v>
      </c>
      <c r="G1055" s="10">
        <v>44228</v>
      </c>
      <c r="H1055" s="11">
        <v>7</v>
      </c>
      <c r="I1055" s="20" t="s">
        <v>39</v>
      </c>
      <c r="J1055" s="11" t="s">
        <v>41</v>
      </c>
      <c r="K1055" s="11" t="s">
        <v>4881</v>
      </c>
      <c r="L1055" s="11">
        <v>2</v>
      </c>
    </row>
    <row r="1056" spans="1:12">
      <c r="A1056" s="11" t="s">
        <v>7612</v>
      </c>
      <c r="D1056" s="11" t="s">
        <v>40</v>
      </c>
      <c r="E1056" s="19" t="s">
        <v>1197</v>
      </c>
      <c r="F1056" s="10">
        <v>42036</v>
      </c>
      <c r="G1056" s="10">
        <v>44228</v>
      </c>
      <c r="H1056" s="11">
        <v>7</v>
      </c>
      <c r="I1056" s="20" t="s">
        <v>39</v>
      </c>
      <c r="J1056" s="11" t="s">
        <v>41</v>
      </c>
      <c r="K1056" s="11" t="s">
        <v>4881</v>
      </c>
      <c r="L1056" s="11">
        <v>2</v>
      </c>
    </row>
    <row r="1057" spans="1:12">
      <c r="A1057" s="11" t="s">
        <v>7613</v>
      </c>
      <c r="D1057" s="11" t="s">
        <v>40</v>
      </c>
      <c r="E1057" s="19" t="s">
        <v>1198</v>
      </c>
      <c r="F1057" s="10">
        <v>42036</v>
      </c>
      <c r="G1057" s="10">
        <v>44228</v>
      </c>
      <c r="H1057" s="11">
        <v>7</v>
      </c>
      <c r="I1057" s="20" t="s">
        <v>39</v>
      </c>
      <c r="J1057" s="11" t="s">
        <v>41</v>
      </c>
      <c r="K1057" s="11" t="s">
        <v>4881</v>
      </c>
      <c r="L1057" s="11">
        <v>2</v>
      </c>
    </row>
    <row r="1058" spans="1:12">
      <c r="A1058" s="11" t="s">
        <v>7614</v>
      </c>
      <c r="D1058" s="11" t="s">
        <v>40</v>
      </c>
      <c r="E1058" s="19" t="s">
        <v>1199</v>
      </c>
      <c r="F1058" s="10">
        <v>42036</v>
      </c>
      <c r="G1058" s="10">
        <v>44228</v>
      </c>
      <c r="H1058" s="11">
        <v>7</v>
      </c>
      <c r="I1058" s="20" t="s">
        <v>39</v>
      </c>
      <c r="J1058" s="11" t="s">
        <v>41</v>
      </c>
      <c r="K1058" s="11" t="s">
        <v>4881</v>
      </c>
      <c r="L1058" s="11">
        <v>2</v>
      </c>
    </row>
    <row r="1059" spans="1:12">
      <c r="A1059" s="11" t="s">
        <v>7615</v>
      </c>
      <c r="D1059" s="11" t="s">
        <v>40</v>
      </c>
      <c r="E1059" s="19" t="s">
        <v>1200</v>
      </c>
      <c r="F1059" s="10">
        <v>42036</v>
      </c>
      <c r="G1059" s="10">
        <v>44228</v>
      </c>
      <c r="H1059" s="11">
        <v>7</v>
      </c>
      <c r="I1059" s="20" t="s">
        <v>39</v>
      </c>
      <c r="J1059" s="11" t="s">
        <v>41</v>
      </c>
      <c r="K1059" s="11" t="s">
        <v>4881</v>
      </c>
      <c r="L1059" s="11">
        <v>2</v>
      </c>
    </row>
    <row r="1060" spans="1:12">
      <c r="A1060" s="11" t="s">
        <v>7616</v>
      </c>
      <c r="D1060" s="11" t="s">
        <v>40</v>
      </c>
      <c r="E1060" s="19" t="s">
        <v>1201</v>
      </c>
      <c r="F1060" s="10">
        <v>42036</v>
      </c>
      <c r="G1060" s="10">
        <v>44228</v>
      </c>
      <c r="H1060" s="11">
        <v>7</v>
      </c>
      <c r="I1060" s="20" t="s">
        <v>39</v>
      </c>
      <c r="J1060" s="11" t="s">
        <v>41</v>
      </c>
      <c r="K1060" s="11" t="s">
        <v>4881</v>
      </c>
      <c r="L1060" s="11">
        <v>2</v>
      </c>
    </row>
    <row r="1061" spans="1:12">
      <c r="A1061" s="11" t="s">
        <v>7617</v>
      </c>
      <c r="D1061" s="11" t="s">
        <v>40</v>
      </c>
      <c r="E1061" s="19" t="s">
        <v>1202</v>
      </c>
      <c r="F1061" s="10">
        <v>42036</v>
      </c>
      <c r="G1061" s="10">
        <v>44228</v>
      </c>
      <c r="H1061" s="11">
        <v>7</v>
      </c>
      <c r="I1061" s="20" t="s">
        <v>39</v>
      </c>
      <c r="J1061" s="11" t="s">
        <v>41</v>
      </c>
      <c r="K1061" s="11" t="s">
        <v>4881</v>
      </c>
      <c r="L1061" s="11">
        <v>2</v>
      </c>
    </row>
    <row r="1062" spans="1:12">
      <c r="A1062" s="11" t="s">
        <v>8470</v>
      </c>
      <c r="D1062" s="11" t="s">
        <v>40</v>
      </c>
      <c r="E1062" s="19" t="s">
        <v>1203</v>
      </c>
      <c r="F1062" s="10">
        <v>42036</v>
      </c>
      <c r="G1062" s="10">
        <v>44228</v>
      </c>
      <c r="H1062" s="11">
        <v>7</v>
      </c>
      <c r="I1062" s="20" t="s">
        <v>39</v>
      </c>
      <c r="J1062" s="11" t="s">
        <v>41</v>
      </c>
      <c r="K1062" s="11" t="s">
        <v>4881</v>
      </c>
      <c r="L1062" s="11">
        <v>2</v>
      </c>
    </row>
    <row r="1063" spans="1:12">
      <c r="A1063" s="11" t="s">
        <v>8471</v>
      </c>
      <c r="D1063" s="11" t="s">
        <v>40</v>
      </c>
      <c r="E1063" s="19" t="s">
        <v>1204</v>
      </c>
      <c r="F1063" s="10">
        <v>42036</v>
      </c>
      <c r="G1063" s="10">
        <v>44228</v>
      </c>
      <c r="H1063" s="11">
        <v>7</v>
      </c>
      <c r="I1063" s="20" t="s">
        <v>39</v>
      </c>
      <c r="J1063" s="11" t="s">
        <v>41</v>
      </c>
      <c r="K1063" s="11" t="s">
        <v>4881</v>
      </c>
      <c r="L1063" s="11">
        <v>2</v>
      </c>
    </row>
    <row r="1064" spans="1:12">
      <c r="A1064" s="11" t="s">
        <v>8472</v>
      </c>
      <c r="D1064" s="11" t="s">
        <v>40</v>
      </c>
      <c r="E1064" s="19" t="s">
        <v>1205</v>
      </c>
      <c r="F1064" s="10">
        <v>42036</v>
      </c>
      <c r="G1064" s="10">
        <v>44228</v>
      </c>
      <c r="H1064" s="11">
        <v>7</v>
      </c>
      <c r="I1064" s="20" t="s">
        <v>39</v>
      </c>
      <c r="J1064" s="11" t="s">
        <v>41</v>
      </c>
      <c r="K1064" s="11" t="s">
        <v>4881</v>
      </c>
      <c r="L1064" s="11">
        <v>2</v>
      </c>
    </row>
    <row r="1065" spans="1:12">
      <c r="A1065" s="11" t="s">
        <v>1129</v>
      </c>
      <c r="D1065" s="11" t="s">
        <v>40</v>
      </c>
      <c r="E1065" s="19" t="s">
        <v>1206</v>
      </c>
      <c r="F1065" s="10">
        <v>42036</v>
      </c>
      <c r="G1065" s="10">
        <v>44228</v>
      </c>
      <c r="H1065" s="11">
        <v>7</v>
      </c>
      <c r="I1065" s="20" t="s">
        <v>39</v>
      </c>
      <c r="J1065" s="11" t="s">
        <v>41</v>
      </c>
      <c r="K1065" s="11" t="s">
        <v>4881</v>
      </c>
      <c r="L1065" s="11">
        <v>2</v>
      </c>
    </row>
    <row r="1066" spans="1:12">
      <c r="A1066" s="11" t="s">
        <v>1130</v>
      </c>
      <c r="D1066" s="11" t="s">
        <v>40</v>
      </c>
      <c r="E1066" s="19" t="s">
        <v>1207</v>
      </c>
      <c r="F1066" s="10">
        <v>42036</v>
      </c>
      <c r="G1066" s="10">
        <v>44228</v>
      </c>
      <c r="H1066" s="11">
        <v>7</v>
      </c>
      <c r="I1066" s="20" t="s">
        <v>39</v>
      </c>
      <c r="J1066" s="11" t="s">
        <v>41</v>
      </c>
      <c r="K1066" s="11" t="s">
        <v>4881</v>
      </c>
      <c r="L1066" s="11">
        <v>2</v>
      </c>
    </row>
    <row r="1067" spans="1:12">
      <c r="A1067" s="11" t="s">
        <v>1131</v>
      </c>
      <c r="D1067" s="11" t="s">
        <v>40</v>
      </c>
      <c r="E1067" s="19" t="s">
        <v>1208</v>
      </c>
      <c r="F1067" s="10">
        <v>42036</v>
      </c>
      <c r="G1067" s="10">
        <v>44228</v>
      </c>
      <c r="H1067" s="11">
        <v>7</v>
      </c>
      <c r="I1067" s="20" t="s">
        <v>39</v>
      </c>
      <c r="J1067" s="11" t="s">
        <v>41</v>
      </c>
      <c r="K1067" s="11" t="s">
        <v>4881</v>
      </c>
      <c r="L1067" s="11">
        <v>2</v>
      </c>
    </row>
    <row r="1068" spans="1:12">
      <c r="A1068" s="11" t="s">
        <v>5188</v>
      </c>
      <c r="D1068" s="11" t="s">
        <v>40</v>
      </c>
      <c r="E1068" s="19" t="s">
        <v>1209</v>
      </c>
      <c r="F1068" s="10">
        <v>42036</v>
      </c>
      <c r="G1068" s="10">
        <v>44228</v>
      </c>
      <c r="H1068" s="11">
        <v>7</v>
      </c>
      <c r="I1068" s="20" t="s">
        <v>39</v>
      </c>
      <c r="J1068" s="11" t="s">
        <v>41</v>
      </c>
      <c r="K1068" s="11" t="s">
        <v>4881</v>
      </c>
      <c r="L1068" s="11">
        <v>2</v>
      </c>
    </row>
    <row r="1069" spans="1:12">
      <c r="A1069" s="11" t="s">
        <v>5189</v>
      </c>
      <c r="D1069" s="11" t="s">
        <v>40</v>
      </c>
      <c r="E1069" s="19" t="s">
        <v>1210</v>
      </c>
      <c r="F1069" s="10">
        <v>42036</v>
      </c>
      <c r="G1069" s="10">
        <v>44228</v>
      </c>
      <c r="H1069" s="11">
        <v>7</v>
      </c>
      <c r="I1069" s="20" t="s">
        <v>39</v>
      </c>
      <c r="J1069" s="11" t="s">
        <v>41</v>
      </c>
      <c r="K1069" s="11" t="s">
        <v>4881</v>
      </c>
      <c r="L1069" s="11">
        <v>2</v>
      </c>
    </row>
    <row r="1070" spans="1:12">
      <c r="A1070" s="11" t="s">
        <v>5190</v>
      </c>
      <c r="D1070" s="11" t="s">
        <v>40</v>
      </c>
      <c r="E1070" s="19" t="s">
        <v>1211</v>
      </c>
      <c r="F1070" s="10">
        <v>42036</v>
      </c>
      <c r="G1070" s="10">
        <v>44228</v>
      </c>
      <c r="H1070" s="11">
        <v>7</v>
      </c>
      <c r="I1070" s="20" t="s">
        <v>39</v>
      </c>
      <c r="J1070" s="11" t="s">
        <v>41</v>
      </c>
      <c r="K1070" s="11" t="s">
        <v>4881</v>
      </c>
      <c r="L1070" s="11">
        <v>2</v>
      </c>
    </row>
    <row r="1071" spans="1:12">
      <c r="A1071" s="11" t="s">
        <v>5191</v>
      </c>
      <c r="D1071" s="11" t="s">
        <v>40</v>
      </c>
      <c r="E1071" s="19" t="s">
        <v>1212</v>
      </c>
      <c r="F1071" s="10">
        <v>42036</v>
      </c>
      <c r="G1071" s="10">
        <v>44228</v>
      </c>
      <c r="H1071" s="11">
        <v>7</v>
      </c>
      <c r="I1071" s="20" t="s">
        <v>39</v>
      </c>
      <c r="J1071" s="11" t="s">
        <v>41</v>
      </c>
      <c r="K1071" s="11" t="s">
        <v>4881</v>
      </c>
      <c r="L1071" s="11">
        <v>2</v>
      </c>
    </row>
    <row r="1072" spans="1:12">
      <c r="A1072" s="11" t="s">
        <v>5192</v>
      </c>
      <c r="D1072" s="11" t="s">
        <v>40</v>
      </c>
      <c r="E1072" s="19" t="s">
        <v>1213</v>
      </c>
      <c r="F1072" s="10">
        <v>42036</v>
      </c>
      <c r="G1072" s="10">
        <v>44228</v>
      </c>
      <c r="H1072" s="11">
        <v>7</v>
      </c>
      <c r="I1072" s="20" t="s">
        <v>39</v>
      </c>
      <c r="J1072" s="11" t="s">
        <v>41</v>
      </c>
      <c r="K1072" s="11" t="s">
        <v>4881</v>
      </c>
      <c r="L1072" s="11">
        <v>2</v>
      </c>
    </row>
    <row r="1073" spans="1:12">
      <c r="A1073" s="11" t="s">
        <v>5193</v>
      </c>
      <c r="D1073" s="11" t="s">
        <v>40</v>
      </c>
      <c r="E1073" s="19" t="s">
        <v>1214</v>
      </c>
      <c r="F1073" s="10">
        <v>42036</v>
      </c>
      <c r="G1073" s="10">
        <v>44228</v>
      </c>
      <c r="H1073" s="11">
        <v>7</v>
      </c>
      <c r="I1073" s="20" t="s">
        <v>39</v>
      </c>
      <c r="J1073" s="11" t="s">
        <v>41</v>
      </c>
      <c r="K1073" s="11" t="s">
        <v>4881</v>
      </c>
      <c r="L1073" s="11">
        <v>2</v>
      </c>
    </row>
    <row r="1074" spans="1:12">
      <c r="A1074" s="11" t="s">
        <v>6043</v>
      </c>
      <c r="D1074" s="11" t="s">
        <v>40</v>
      </c>
      <c r="E1074" s="19" t="s">
        <v>1215</v>
      </c>
      <c r="F1074" s="10">
        <v>42036</v>
      </c>
      <c r="G1074" s="10">
        <v>44228</v>
      </c>
      <c r="H1074" s="11">
        <v>7</v>
      </c>
      <c r="I1074" s="20" t="s">
        <v>39</v>
      </c>
      <c r="J1074" s="11" t="s">
        <v>41</v>
      </c>
      <c r="K1074" s="11" t="s">
        <v>4881</v>
      </c>
      <c r="L1074" s="11">
        <v>2</v>
      </c>
    </row>
    <row r="1075" spans="1:12">
      <c r="A1075" s="11" t="s">
        <v>6044</v>
      </c>
      <c r="D1075" s="11" t="s">
        <v>40</v>
      </c>
      <c r="E1075" s="19" t="s">
        <v>1216</v>
      </c>
      <c r="F1075" s="10">
        <v>42036</v>
      </c>
      <c r="G1075" s="10">
        <v>44228</v>
      </c>
      <c r="H1075" s="11">
        <v>7</v>
      </c>
      <c r="I1075" s="20" t="s">
        <v>39</v>
      </c>
      <c r="J1075" s="11" t="s">
        <v>41</v>
      </c>
      <c r="K1075" s="11" t="s">
        <v>4881</v>
      </c>
      <c r="L1075" s="11">
        <v>2</v>
      </c>
    </row>
    <row r="1076" spans="1:12">
      <c r="A1076" s="11" t="s">
        <v>6045</v>
      </c>
      <c r="D1076" s="11" t="s">
        <v>40</v>
      </c>
      <c r="E1076" s="19" t="s">
        <v>1217</v>
      </c>
      <c r="F1076" s="10">
        <v>42036</v>
      </c>
      <c r="G1076" s="10">
        <v>44228</v>
      </c>
      <c r="H1076" s="11">
        <v>7</v>
      </c>
      <c r="I1076" s="20" t="s">
        <v>39</v>
      </c>
      <c r="J1076" s="11" t="s">
        <v>41</v>
      </c>
      <c r="K1076" s="11" t="s">
        <v>4881</v>
      </c>
      <c r="L1076" s="11">
        <v>2</v>
      </c>
    </row>
    <row r="1077" spans="1:12">
      <c r="A1077" s="11" t="s">
        <v>6529</v>
      </c>
      <c r="D1077" s="11" t="s">
        <v>40</v>
      </c>
      <c r="E1077" s="19" t="s">
        <v>1218</v>
      </c>
      <c r="F1077" s="10">
        <v>42036</v>
      </c>
      <c r="G1077" s="10">
        <v>44228</v>
      </c>
      <c r="H1077" s="11">
        <v>7</v>
      </c>
      <c r="I1077" s="20" t="s">
        <v>39</v>
      </c>
      <c r="J1077" s="11" t="s">
        <v>41</v>
      </c>
      <c r="K1077" s="11" t="s">
        <v>4881</v>
      </c>
      <c r="L1077" s="11">
        <v>2</v>
      </c>
    </row>
    <row r="1078" spans="1:12">
      <c r="A1078" s="11" t="s">
        <v>6530</v>
      </c>
      <c r="D1078" s="11" t="s">
        <v>40</v>
      </c>
      <c r="E1078" s="19" t="s">
        <v>1219</v>
      </c>
      <c r="F1078" s="10">
        <v>42036</v>
      </c>
      <c r="G1078" s="10">
        <v>44228</v>
      </c>
      <c r="H1078" s="11">
        <v>7</v>
      </c>
      <c r="I1078" s="20" t="s">
        <v>39</v>
      </c>
      <c r="J1078" s="11" t="s">
        <v>41</v>
      </c>
      <c r="K1078" s="11" t="s">
        <v>4881</v>
      </c>
      <c r="L1078" s="11">
        <v>2</v>
      </c>
    </row>
    <row r="1079" spans="1:12">
      <c r="A1079" s="11" t="s">
        <v>6531</v>
      </c>
      <c r="D1079" s="11" t="s">
        <v>40</v>
      </c>
      <c r="E1079" s="19" t="s">
        <v>1220</v>
      </c>
      <c r="F1079" s="10">
        <v>42036</v>
      </c>
      <c r="G1079" s="10">
        <v>44228</v>
      </c>
      <c r="H1079" s="11">
        <v>7</v>
      </c>
      <c r="I1079" s="20" t="s">
        <v>39</v>
      </c>
      <c r="J1079" s="11" t="s">
        <v>41</v>
      </c>
      <c r="K1079" s="11" t="s">
        <v>4881</v>
      </c>
      <c r="L1079" s="11">
        <v>2</v>
      </c>
    </row>
    <row r="1080" spans="1:12">
      <c r="A1080" s="11" t="s">
        <v>7015</v>
      </c>
      <c r="D1080" s="11" t="s">
        <v>40</v>
      </c>
      <c r="E1080" s="19" t="s">
        <v>1221</v>
      </c>
      <c r="F1080" s="10">
        <v>42036</v>
      </c>
      <c r="G1080" s="10">
        <v>44228</v>
      </c>
      <c r="H1080" s="11">
        <v>7</v>
      </c>
      <c r="I1080" s="20" t="s">
        <v>39</v>
      </c>
      <c r="J1080" s="11" t="s">
        <v>41</v>
      </c>
      <c r="K1080" s="11" t="s">
        <v>4881</v>
      </c>
      <c r="L1080" s="11">
        <v>2</v>
      </c>
    </row>
    <row r="1081" spans="1:12">
      <c r="A1081" s="11" t="s">
        <v>7016</v>
      </c>
      <c r="D1081" s="11" t="s">
        <v>40</v>
      </c>
      <c r="E1081" s="19" t="s">
        <v>1222</v>
      </c>
      <c r="F1081" s="10">
        <v>42036</v>
      </c>
      <c r="G1081" s="10">
        <v>44228</v>
      </c>
      <c r="H1081" s="11">
        <v>7</v>
      </c>
      <c r="I1081" s="20" t="s">
        <v>39</v>
      </c>
      <c r="J1081" s="11" t="s">
        <v>41</v>
      </c>
      <c r="K1081" s="11" t="s">
        <v>4881</v>
      </c>
      <c r="L1081" s="11">
        <v>2</v>
      </c>
    </row>
    <row r="1082" spans="1:12">
      <c r="A1082" s="11" t="s">
        <v>7017</v>
      </c>
      <c r="D1082" s="11" t="s">
        <v>40</v>
      </c>
      <c r="E1082" s="19" t="s">
        <v>1223</v>
      </c>
      <c r="F1082" s="10">
        <v>42036</v>
      </c>
      <c r="G1082" s="10">
        <v>44228</v>
      </c>
      <c r="H1082" s="11">
        <v>7</v>
      </c>
      <c r="I1082" s="20" t="s">
        <v>39</v>
      </c>
      <c r="J1082" s="11" t="s">
        <v>41</v>
      </c>
      <c r="K1082" s="11" t="s">
        <v>4881</v>
      </c>
      <c r="L1082" s="11">
        <v>2</v>
      </c>
    </row>
    <row r="1083" spans="1:12">
      <c r="A1083" s="11" t="s">
        <v>7618</v>
      </c>
      <c r="D1083" s="11" t="s">
        <v>40</v>
      </c>
      <c r="E1083" s="19" t="s">
        <v>1224</v>
      </c>
      <c r="F1083" s="10">
        <v>42036</v>
      </c>
      <c r="G1083" s="10">
        <v>44228</v>
      </c>
      <c r="H1083" s="11">
        <v>7</v>
      </c>
      <c r="I1083" s="20" t="s">
        <v>39</v>
      </c>
      <c r="J1083" s="11" t="s">
        <v>41</v>
      </c>
      <c r="K1083" s="11" t="s">
        <v>4881</v>
      </c>
      <c r="L1083" s="11">
        <v>2</v>
      </c>
    </row>
    <row r="1084" spans="1:12">
      <c r="A1084" s="11" t="s">
        <v>7619</v>
      </c>
      <c r="D1084" s="11" t="s">
        <v>40</v>
      </c>
      <c r="E1084" s="19" t="s">
        <v>1225</v>
      </c>
      <c r="F1084" s="10">
        <v>42036</v>
      </c>
      <c r="G1084" s="10">
        <v>44228</v>
      </c>
      <c r="H1084" s="11">
        <v>7</v>
      </c>
      <c r="I1084" s="20" t="s">
        <v>39</v>
      </c>
      <c r="J1084" s="11" t="s">
        <v>41</v>
      </c>
      <c r="K1084" s="11" t="s">
        <v>4881</v>
      </c>
      <c r="L1084" s="11">
        <v>2</v>
      </c>
    </row>
    <row r="1085" spans="1:12">
      <c r="A1085" s="11" t="s">
        <v>7620</v>
      </c>
      <c r="D1085" s="11" t="s">
        <v>40</v>
      </c>
      <c r="E1085" s="19" t="s">
        <v>1226</v>
      </c>
      <c r="F1085" s="10">
        <v>42036</v>
      </c>
      <c r="G1085" s="10">
        <v>44228</v>
      </c>
      <c r="H1085" s="11">
        <v>7</v>
      </c>
      <c r="I1085" s="20" t="s">
        <v>39</v>
      </c>
      <c r="J1085" s="11" t="s">
        <v>41</v>
      </c>
      <c r="K1085" s="11" t="s">
        <v>4881</v>
      </c>
      <c r="L1085" s="11">
        <v>2</v>
      </c>
    </row>
    <row r="1086" spans="1:12">
      <c r="A1086" s="11" t="s">
        <v>7621</v>
      </c>
      <c r="D1086" s="11" t="s">
        <v>40</v>
      </c>
      <c r="E1086" s="19" t="s">
        <v>1227</v>
      </c>
      <c r="F1086" s="10">
        <v>42036</v>
      </c>
      <c r="G1086" s="10">
        <v>44228</v>
      </c>
      <c r="H1086" s="11">
        <v>7</v>
      </c>
      <c r="I1086" s="20" t="s">
        <v>39</v>
      </c>
      <c r="J1086" s="11" t="s">
        <v>41</v>
      </c>
      <c r="K1086" s="11" t="s">
        <v>4881</v>
      </c>
      <c r="L1086" s="11">
        <v>2</v>
      </c>
    </row>
    <row r="1087" spans="1:12">
      <c r="A1087" s="11" t="s">
        <v>7622</v>
      </c>
      <c r="D1087" s="11" t="s">
        <v>40</v>
      </c>
      <c r="E1087" s="19" t="s">
        <v>1228</v>
      </c>
      <c r="F1087" s="10">
        <v>42036</v>
      </c>
      <c r="G1087" s="10">
        <v>44228</v>
      </c>
      <c r="H1087" s="11">
        <v>7</v>
      </c>
      <c r="I1087" s="20" t="s">
        <v>39</v>
      </c>
      <c r="J1087" s="11" t="s">
        <v>41</v>
      </c>
      <c r="K1087" s="11" t="s">
        <v>4881</v>
      </c>
      <c r="L1087" s="11">
        <v>2</v>
      </c>
    </row>
    <row r="1088" spans="1:12">
      <c r="A1088" s="11" t="s">
        <v>7623</v>
      </c>
      <c r="D1088" s="11" t="s">
        <v>40</v>
      </c>
      <c r="E1088" s="19" t="s">
        <v>1229</v>
      </c>
      <c r="F1088" s="10">
        <v>42036</v>
      </c>
      <c r="G1088" s="10">
        <v>44228</v>
      </c>
      <c r="H1088" s="11">
        <v>7</v>
      </c>
      <c r="I1088" s="20" t="s">
        <v>39</v>
      </c>
      <c r="J1088" s="11" t="s">
        <v>41</v>
      </c>
      <c r="K1088" s="11" t="s">
        <v>4881</v>
      </c>
      <c r="L1088" s="11">
        <v>2</v>
      </c>
    </row>
    <row r="1089" spans="1:12">
      <c r="A1089" s="11" t="s">
        <v>8473</v>
      </c>
      <c r="D1089" s="11" t="s">
        <v>40</v>
      </c>
      <c r="E1089" s="19" t="s">
        <v>1230</v>
      </c>
      <c r="F1089" s="10">
        <v>42036</v>
      </c>
      <c r="G1089" s="10">
        <v>44228</v>
      </c>
      <c r="H1089" s="11">
        <v>7</v>
      </c>
      <c r="I1089" s="20" t="s">
        <v>39</v>
      </c>
      <c r="J1089" s="11" t="s">
        <v>41</v>
      </c>
      <c r="K1089" s="11" t="s">
        <v>4881</v>
      </c>
      <c r="L1089" s="11">
        <v>2</v>
      </c>
    </row>
    <row r="1090" spans="1:12">
      <c r="A1090" s="11" t="s">
        <v>8474</v>
      </c>
      <c r="D1090" s="11" t="s">
        <v>40</v>
      </c>
      <c r="E1090" s="19" t="s">
        <v>1231</v>
      </c>
      <c r="F1090" s="10">
        <v>42036</v>
      </c>
      <c r="G1090" s="10">
        <v>44228</v>
      </c>
      <c r="H1090" s="11">
        <v>7</v>
      </c>
      <c r="I1090" s="20" t="s">
        <v>39</v>
      </c>
      <c r="J1090" s="11" t="s">
        <v>41</v>
      </c>
      <c r="K1090" s="11" t="s">
        <v>4881</v>
      </c>
      <c r="L1090" s="11">
        <v>2</v>
      </c>
    </row>
    <row r="1091" spans="1:12">
      <c r="A1091" s="11" t="s">
        <v>8475</v>
      </c>
      <c r="D1091" s="11" t="s">
        <v>40</v>
      </c>
      <c r="E1091" s="19" t="s">
        <v>1232</v>
      </c>
      <c r="F1091" s="10">
        <v>42036</v>
      </c>
      <c r="G1091" s="10">
        <v>44228</v>
      </c>
      <c r="H1091" s="11">
        <v>7</v>
      </c>
      <c r="I1091" s="20" t="s">
        <v>39</v>
      </c>
      <c r="J1091" s="11" t="s">
        <v>41</v>
      </c>
      <c r="K1091" s="11" t="s">
        <v>4881</v>
      </c>
      <c r="L1091" s="11">
        <v>2</v>
      </c>
    </row>
    <row r="1092" spans="1:12">
      <c r="A1092" s="11" t="s">
        <v>1132</v>
      </c>
      <c r="D1092" s="11" t="s">
        <v>40</v>
      </c>
      <c r="E1092" s="19" t="s">
        <v>1233</v>
      </c>
      <c r="F1092" s="10">
        <v>42036</v>
      </c>
      <c r="G1092" s="10">
        <v>44228</v>
      </c>
      <c r="H1092" s="11">
        <v>7</v>
      </c>
      <c r="I1092" s="20" t="s">
        <v>39</v>
      </c>
      <c r="J1092" s="11" t="s">
        <v>41</v>
      </c>
      <c r="K1092" s="11" t="s">
        <v>4881</v>
      </c>
      <c r="L1092" s="11">
        <v>2</v>
      </c>
    </row>
    <row r="1093" spans="1:12">
      <c r="A1093" s="11" t="s">
        <v>1133</v>
      </c>
      <c r="D1093" s="11" t="s">
        <v>40</v>
      </c>
      <c r="E1093" s="19" t="s">
        <v>1234</v>
      </c>
      <c r="F1093" s="10">
        <v>42036</v>
      </c>
      <c r="G1093" s="10">
        <v>44228</v>
      </c>
      <c r="H1093" s="11">
        <v>7</v>
      </c>
      <c r="I1093" s="20" t="s">
        <v>39</v>
      </c>
      <c r="J1093" s="11" t="s">
        <v>41</v>
      </c>
      <c r="K1093" s="11" t="s">
        <v>4881</v>
      </c>
      <c r="L1093" s="11">
        <v>2</v>
      </c>
    </row>
    <row r="1094" spans="1:12">
      <c r="A1094" s="11" t="s">
        <v>1134</v>
      </c>
      <c r="D1094" s="11" t="s">
        <v>40</v>
      </c>
      <c r="E1094" s="19" t="s">
        <v>1235</v>
      </c>
      <c r="F1094" s="10">
        <v>42036</v>
      </c>
      <c r="G1094" s="10">
        <v>44228</v>
      </c>
      <c r="H1094" s="11">
        <v>7</v>
      </c>
      <c r="I1094" s="20" t="s">
        <v>39</v>
      </c>
      <c r="J1094" s="11" t="s">
        <v>41</v>
      </c>
      <c r="K1094" s="11" t="s">
        <v>4881</v>
      </c>
      <c r="L1094" s="11">
        <v>2</v>
      </c>
    </row>
    <row r="1095" spans="1:12">
      <c r="A1095" s="11" t="s">
        <v>5194</v>
      </c>
      <c r="D1095" s="11" t="s">
        <v>40</v>
      </c>
      <c r="E1095" s="19" t="s">
        <v>1236</v>
      </c>
      <c r="F1095" s="10">
        <v>42036</v>
      </c>
      <c r="G1095" s="10">
        <v>44228</v>
      </c>
      <c r="H1095" s="11">
        <v>7</v>
      </c>
      <c r="I1095" s="20" t="s">
        <v>39</v>
      </c>
      <c r="J1095" s="11" t="s">
        <v>41</v>
      </c>
      <c r="K1095" s="11" t="s">
        <v>4881</v>
      </c>
      <c r="L1095" s="11">
        <v>2</v>
      </c>
    </row>
    <row r="1096" spans="1:12">
      <c r="A1096" s="11" t="s">
        <v>5195</v>
      </c>
      <c r="D1096" s="11" t="s">
        <v>40</v>
      </c>
      <c r="E1096" s="19" t="s">
        <v>1237</v>
      </c>
      <c r="F1096" s="10">
        <v>42036</v>
      </c>
      <c r="G1096" s="10">
        <v>44228</v>
      </c>
      <c r="H1096" s="11">
        <v>7</v>
      </c>
      <c r="I1096" s="20" t="s">
        <v>39</v>
      </c>
      <c r="J1096" s="11" t="s">
        <v>41</v>
      </c>
      <c r="K1096" s="11" t="s">
        <v>4881</v>
      </c>
      <c r="L1096" s="11">
        <v>2</v>
      </c>
    </row>
    <row r="1097" spans="1:12">
      <c r="A1097" s="11" t="s">
        <v>5196</v>
      </c>
      <c r="D1097" s="11" t="s">
        <v>40</v>
      </c>
      <c r="E1097" s="19" t="s">
        <v>1238</v>
      </c>
      <c r="F1097" s="10">
        <v>42036</v>
      </c>
      <c r="G1097" s="10">
        <v>44228</v>
      </c>
      <c r="H1097" s="11">
        <v>7</v>
      </c>
      <c r="I1097" s="20" t="s">
        <v>39</v>
      </c>
      <c r="J1097" s="11" t="s">
        <v>41</v>
      </c>
      <c r="K1097" s="11" t="s">
        <v>4881</v>
      </c>
      <c r="L1097" s="11">
        <v>2</v>
      </c>
    </row>
    <row r="1098" spans="1:12">
      <c r="A1098" s="11" t="s">
        <v>5197</v>
      </c>
      <c r="D1098" s="11" t="s">
        <v>40</v>
      </c>
      <c r="E1098" s="19" t="s">
        <v>1239</v>
      </c>
      <c r="F1098" s="10">
        <v>42036</v>
      </c>
      <c r="G1098" s="10">
        <v>44228</v>
      </c>
      <c r="H1098" s="11">
        <v>7</v>
      </c>
      <c r="I1098" s="20" t="s">
        <v>39</v>
      </c>
      <c r="J1098" s="11" t="s">
        <v>41</v>
      </c>
      <c r="K1098" s="11" t="s">
        <v>4881</v>
      </c>
      <c r="L1098" s="11">
        <v>2</v>
      </c>
    </row>
    <row r="1099" spans="1:12">
      <c r="A1099" s="11" t="s">
        <v>5198</v>
      </c>
      <c r="D1099" s="11" t="s">
        <v>40</v>
      </c>
      <c r="E1099" s="19" t="s">
        <v>1240</v>
      </c>
      <c r="F1099" s="10">
        <v>42036</v>
      </c>
      <c r="G1099" s="10">
        <v>44228</v>
      </c>
      <c r="H1099" s="11">
        <v>7</v>
      </c>
      <c r="I1099" s="20" t="s">
        <v>39</v>
      </c>
      <c r="J1099" s="11" t="s">
        <v>41</v>
      </c>
      <c r="K1099" s="11" t="s">
        <v>4881</v>
      </c>
      <c r="L1099" s="11">
        <v>2</v>
      </c>
    </row>
    <row r="1100" spans="1:12">
      <c r="A1100" s="11" t="s">
        <v>5199</v>
      </c>
      <c r="D1100" s="11" t="s">
        <v>40</v>
      </c>
      <c r="E1100" s="19" t="s">
        <v>1241</v>
      </c>
      <c r="F1100" s="10">
        <v>42036</v>
      </c>
      <c r="G1100" s="10">
        <v>44228</v>
      </c>
      <c r="H1100" s="11">
        <v>7</v>
      </c>
      <c r="I1100" s="20" t="s">
        <v>39</v>
      </c>
      <c r="J1100" s="11" t="s">
        <v>41</v>
      </c>
      <c r="K1100" s="11" t="s">
        <v>4881</v>
      </c>
      <c r="L1100" s="11">
        <v>2</v>
      </c>
    </row>
    <row r="1101" spans="1:12">
      <c r="A1101" s="11" t="s">
        <v>6046</v>
      </c>
      <c r="D1101" s="11" t="s">
        <v>40</v>
      </c>
      <c r="E1101" s="19" t="s">
        <v>1242</v>
      </c>
      <c r="F1101" s="10">
        <v>42036</v>
      </c>
      <c r="G1101" s="10">
        <v>44228</v>
      </c>
      <c r="H1101" s="11">
        <v>7</v>
      </c>
      <c r="I1101" s="20" t="s">
        <v>39</v>
      </c>
      <c r="J1101" s="11" t="s">
        <v>41</v>
      </c>
      <c r="K1101" s="11" t="s">
        <v>4881</v>
      </c>
      <c r="L1101" s="11">
        <v>2</v>
      </c>
    </row>
    <row r="1102" spans="1:12">
      <c r="A1102" s="11" t="s">
        <v>6047</v>
      </c>
      <c r="D1102" s="11" t="s">
        <v>40</v>
      </c>
      <c r="E1102" s="19" t="s">
        <v>1243</v>
      </c>
      <c r="F1102" s="10">
        <v>42036</v>
      </c>
      <c r="G1102" s="10">
        <v>44228</v>
      </c>
      <c r="H1102" s="11">
        <v>7</v>
      </c>
      <c r="I1102" s="20" t="s">
        <v>39</v>
      </c>
      <c r="J1102" s="11" t="s">
        <v>41</v>
      </c>
      <c r="K1102" s="11" t="s">
        <v>4881</v>
      </c>
      <c r="L1102" s="11">
        <v>2</v>
      </c>
    </row>
    <row r="1103" spans="1:12">
      <c r="A1103" s="11" t="s">
        <v>6048</v>
      </c>
      <c r="D1103" s="11" t="s">
        <v>40</v>
      </c>
      <c r="E1103" s="19" t="s">
        <v>1244</v>
      </c>
      <c r="F1103" s="10">
        <v>42036</v>
      </c>
      <c r="G1103" s="10">
        <v>44228</v>
      </c>
      <c r="H1103" s="11">
        <v>7</v>
      </c>
      <c r="I1103" s="20" t="s">
        <v>39</v>
      </c>
      <c r="J1103" s="11" t="s">
        <v>41</v>
      </c>
      <c r="K1103" s="11" t="s">
        <v>4881</v>
      </c>
      <c r="L1103" s="11">
        <v>2</v>
      </c>
    </row>
    <row r="1104" spans="1:12">
      <c r="A1104" s="11" t="s">
        <v>6532</v>
      </c>
      <c r="D1104" s="11" t="s">
        <v>40</v>
      </c>
      <c r="E1104" s="19" t="s">
        <v>1245</v>
      </c>
      <c r="F1104" s="10">
        <v>42036</v>
      </c>
      <c r="G1104" s="10">
        <v>44228</v>
      </c>
      <c r="H1104" s="11">
        <v>7</v>
      </c>
      <c r="I1104" s="20" t="s">
        <v>39</v>
      </c>
      <c r="J1104" s="11" t="s">
        <v>41</v>
      </c>
      <c r="K1104" s="11" t="s">
        <v>4881</v>
      </c>
      <c r="L1104" s="11">
        <v>2</v>
      </c>
    </row>
    <row r="1105" spans="1:12">
      <c r="A1105" s="11" t="s">
        <v>6533</v>
      </c>
      <c r="D1105" s="11" t="s">
        <v>40</v>
      </c>
      <c r="E1105" s="19" t="s">
        <v>1246</v>
      </c>
      <c r="F1105" s="10">
        <v>42036</v>
      </c>
      <c r="G1105" s="10">
        <v>44228</v>
      </c>
      <c r="H1105" s="11">
        <v>7</v>
      </c>
      <c r="I1105" s="20" t="s">
        <v>39</v>
      </c>
      <c r="J1105" s="11" t="s">
        <v>41</v>
      </c>
      <c r="K1105" s="11" t="s">
        <v>4881</v>
      </c>
      <c r="L1105" s="11">
        <v>2</v>
      </c>
    </row>
    <row r="1106" spans="1:12">
      <c r="A1106" s="11" t="s">
        <v>6534</v>
      </c>
      <c r="D1106" s="11" t="s">
        <v>40</v>
      </c>
      <c r="E1106" s="19" t="s">
        <v>1247</v>
      </c>
      <c r="F1106" s="10">
        <v>42036</v>
      </c>
      <c r="G1106" s="10">
        <v>44228</v>
      </c>
      <c r="H1106" s="11">
        <v>7</v>
      </c>
      <c r="I1106" s="20" t="s">
        <v>39</v>
      </c>
      <c r="J1106" s="11" t="s">
        <v>41</v>
      </c>
      <c r="K1106" s="11" t="s">
        <v>4881</v>
      </c>
      <c r="L1106" s="11">
        <v>2</v>
      </c>
    </row>
    <row r="1107" spans="1:12">
      <c r="A1107" s="11" t="s">
        <v>7018</v>
      </c>
      <c r="D1107" s="11" t="s">
        <v>40</v>
      </c>
      <c r="E1107" s="19" t="s">
        <v>1248</v>
      </c>
      <c r="F1107" s="10">
        <v>42036</v>
      </c>
      <c r="G1107" s="10">
        <v>44228</v>
      </c>
      <c r="H1107" s="11">
        <v>7</v>
      </c>
      <c r="I1107" s="20" t="s">
        <v>39</v>
      </c>
      <c r="J1107" s="11" t="s">
        <v>41</v>
      </c>
      <c r="K1107" s="11" t="s">
        <v>4881</v>
      </c>
      <c r="L1107" s="11">
        <v>2</v>
      </c>
    </row>
    <row r="1108" spans="1:12">
      <c r="A1108" s="11" t="s">
        <v>7019</v>
      </c>
      <c r="D1108" s="11" t="s">
        <v>40</v>
      </c>
      <c r="E1108" s="19" t="s">
        <v>1249</v>
      </c>
      <c r="F1108" s="10">
        <v>42036</v>
      </c>
      <c r="G1108" s="10">
        <v>44228</v>
      </c>
      <c r="H1108" s="11">
        <v>7</v>
      </c>
      <c r="I1108" s="20" t="s">
        <v>39</v>
      </c>
      <c r="J1108" s="11" t="s">
        <v>41</v>
      </c>
      <c r="K1108" s="11" t="s">
        <v>4881</v>
      </c>
      <c r="L1108" s="11">
        <v>2</v>
      </c>
    </row>
    <row r="1109" spans="1:12">
      <c r="A1109" s="11" t="s">
        <v>7020</v>
      </c>
      <c r="D1109" s="11" t="s">
        <v>40</v>
      </c>
      <c r="E1109" s="19" t="s">
        <v>1250</v>
      </c>
      <c r="F1109" s="10">
        <v>42036</v>
      </c>
      <c r="G1109" s="10">
        <v>44228</v>
      </c>
      <c r="H1109" s="11">
        <v>7</v>
      </c>
      <c r="I1109" s="20" t="s">
        <v>39</v>
      </c>
      <c r="J1109" s="11" t="s">
        <v>41</v>
      </c>
      <c r="K1109" s="11" t="s">
        <v>4881</v>
      </c>
      <c r="L1109" s="11">
        <v>2</v>
      </c>
    </row>
    <row r="1110" spans="1:12">
      <c r="A1110" s="11" t="s">
        <v>7624</v>
      </c>
      <c r="D1110" s="11" t="s">
        <v>40</v>
      </c>
      <c r="E1110" s="19" t="s">
        <v>1251</v>
      </c>
      <c r="F1110" s="10">
        <v>42036</v>
      </c>
      <c r="G1110" s="10">
        <v>44228</v>
      </c>
      <c r="H1110" s="11">
        <v>7</v>
      </c>
      <c r="I1110" s="20" t="s">
        <v>39</v>
      </c>
      <c r="J1110" s="11" t="s">
        <v>41</v>
      </c>
      <c r="K1110" s="11" t="s">
        <v>4881</v>
      </c>
      <c r="L1110" s="11">
        <v>2</v>
      </c>
    </row>
    <row r="1111" spans="1:12">
      <c r="A1111" s="11" t="s">
        <v>7625</v>
      </c>
      <c r="D1111" s="11" t="s">
        <v>40</v>
      </c>
      <c r="E1111" s="19" t="s">
        <v>1252</v>
      </c>
      <c r="F1111" s="10">
        <v>42036</v>
      </c>
      <c r="G1111" s="10">
        <v>44228</v>
      </c>
      <c r="H1111" s="11">
        <v>7</v>
      </c>
      <c r="I1111" s="20" t="s">
        <v>39</v>
      </c>
      <c r="J1111" s="11" t="s">
        <v>41</v>
      </c>
      <c r="K1111" s="11" t="s">
        <v>4881</v>
      </c>
      <c r="L1111" s="11">
        <v>2</v>
      </c>
    </row>
    <row r="1112" spans="1:12">
      <c r="A1112" s="11" t="s">
        <v>7626</v>
      </c>
      <c r="D1112" s="11" t="s">
        <v>40</v>
      </c>
      <c r="E1112" s="19" t="s">
        <v>1253</v>
      </c>
      <c r="F1112" s="10">
        <v>42036</v>
      </c>
      <c r="G1112" s="10">
        <v>44228</v>
      </c>
      <c r="H1112" s="11">
        <v>7</v>
      </c>
      <c r="I1112" s="20" t="s">
        <v>39</v>
      </c>
      <c r="J1112" s="11" t="s">
        <v>41</v>
      </c>
      <c r="K1112" s="11" t="s">
        <v>4881</v>
      </c>
      <c r="L1112" s="11">
        <v>2</v>
      </c>
    </row>
    <row r="1113" spans="1:12">
      <c r="A1113" s="11" t="s">
        <v>7627</v>
      </c>
      <c r="D1113" s="11" t="s">
        <v>40</v>
      </c>
      <c r="E1113" s="19" t="s">
        <v>1254</v>
      </c>
      <c r="F1113" s="10">
        <v>42036</v>
      </c>
      <c r="G1113" s="10">
        <v>44228</v>
      </c>
      <c r="H1113" s="11">
        <v>7</v>
      </c>
      <c r="I1113" s="20" t="s">
        <v>39</v>
      </c>
      <c r="J1113" s="11" t="s">
        <v>41</v>
      </c>
      <c r="K1113" s="11" t="s">
        <v>4881</v>
      </c>
      <c r="L1113" s="11">
        <v>2</v>
      </c>
    </row>
    <row r="1114" spans="1:12">
      <c r="A1114" s="11" t="s">
        <v>7628</v>
      </c>
      <c r="D1114" s="11" t="s">
        <v>40</v>
      </c>
      <c r="E1114" s="19" t="s">
        <v>1255</v>
      </c>
      <c r="F1114" s="10">
        <v>42036</v>
      </c>
      <c r="G1114" s="10">
        <v>44228</v>
      </c>
      <c r="H1114" s="11">
        <v>7</v>
      </c>
      <c r="I1114" s="20" t="s">
        <v>39</v>
      </c>
      <c r="J1114" s="11" t="s">
        <v>41</v>
      </c>
      <c r="K1114" s="11" t="s">
        <v>4881</v>
      </c>
      <c r="L1114" s="11">
        <v>2</v>
      </c>
    </row>
    <row r="1115" spans="1:12">
      <c r="A1115" s="11" t="s">
        <v>7629</v>
      </c>
      <c r="D1115" s="11" t="s">
        <v>40</v>
      </c>
      <c r="E1115" s="19" t="s">
        <v>1256</v>
      </c>
      <c r="F1115" s="10">
        <v>42036</v>
      </c>
      <c r="G1115" s="10">
        <v>44228</v>
      </c>
      <c r="H1115" s="11">
        <v>7</v>
      </c>
      <c r="I1115" s="20" t="s">
        <v>39</v>
      </c>
      <c r="J1115" s="11" t="s">
        <v>41</v>
      </c>
      <c r="K1115" s="11" t="s">
        <v>4881</v>
      </c>
      <c r="L1115" s="11">
        <v>2</v>
      </c>
    </row>
    <row r="1116" spans="1:12">
      <c r="A1116" s="11" t="s">
        <v>8476</v>
      </c>
      <c r="D1116" s="11" t="s">
        <v>40</v>
      </c>
      <c r="E1116" s="19" t="s">
        <v>1257</v>
      </c>
      <c r="F1116" s="10">
        <v>42036</v>
      </c>
      <c r="G1116" s="10">
        <v>44228</v>
      </c>
      <c r="H1116" s="11">
        <v>7</v>
      </c>
      <c r="I1116" s="20" t="s">
        <v>39</v>
      </c>
      <c r="J1116" s="11" t="s">
        <v>41</v>
      </c>
      <c r="K1116" s="11" t="s">
        <v>4881</v>
      </c>
      <c r="L1116" s="11">
        <v>2</v>
      </c>
    </row>
    <row r="1117" spans="1:12">
      <c r="A1117" s="11" t="s">
        <v>8477</v>
      </c>
      <c r="D1117" s="11" t="s">
        <v>40</v>
      </c>
      <c r="E1117" s="19" t="s">
        <v>1258</v>
      </c>
      <c r="F1117" s="10">
        <v>42036</v>
      </c>
      <c r="G1117" s="10">
        <v>44228</v>
      </c>
      <c r="H1117" s="11">
        <v>7</v>
      </c>
      <c r="I1117" s="20" t="s">
        <v>39</v>
      </c>
      <c r="J1117" s="11" t="s">
        <v>41</v>
      </c>
      <c r="K1117" s="11" t="s">
        <v>4881</v>
      </c>
      <c r="L1117" s="11">
        <v>2</v>
      </c>
    </row>
    <row r="1118" spans="1:12">
      <c r="A1118" s="11" t="s">
        <v>8478</v>
      </c>
      <c r="D1118" s="11" t="s">
        <v>40</v>
      </c>
      <c r="E1118" s="19" t="s">
        <v>1259</v>
      </c>
      <c r="F1118" s="10">
        <v>42036</v>
      </c>
      <c r="G1118" s="10">
        <v>44228</v>
      </c>
      <c r="H1118" s="11">
        <v>7</v>
      </c>
      <c r="I1118" s="20" t="s">
        <v>39</v>
      </c>
      <c r="J1118" s="11" t="s">
        <v>41</v>
      </c>
      <c r="K1118" s="11" t="s">
        <v>4881</v>
      </c>
      <c r="L1118" s="11">
        <v>2</v>
      </c>
    </row>
    <row r="1119" spans="1:12">
      <c r="A1119" s="11" t="s">
        <v>1135</v>
      </c>
      <c r="D1119" s="11" t="s">
        <v>40</v>
      </c>
      <c r="E1119" s="19" t="s">
        <v>1260</v>
      </c>
      <c r="F1119" s="10">
        <v>42036</v>
      </c>
      <c r="G1119" s="10">
        <v>44228</v>
      </c>
      <c r="H1119" s="11">
        <v>7</v>
      </c>
      <c r="I1119" s="20" t="s">
        <v>39</v>
      </c>
      <c r="J1119" s="11" t="s">
        <v>41</v>
      </c>
      <c r="K1119" s="11" t="s">
        <v>4881</v>
      </c>
      <c r="L1119" s="11">
        <v>2</v>
      </c>
    </row>
    <row r="1120" spans="1:12">
      <c r="A1120" s="11" t="s">
        <v>1136</v>
      </c>
      <c r="D1120" s="11" t="s">
        <v>40</v>
      </c>
      <c r="E1120" s="19" t="s">
        <v>1261</v>
      </c>
      <c r="F1120" s="10">
        <v>42036</v>
      </c>
      <c r="G1120" s="10">
        <v>44228</v>
      </c>
      <c r="H1120" s="11">
        <v>7</v>
      </c>
      <c r="I1120" s="20" t="s">
        <v>39</v>
      </c>
      <c r="J1120" s="11" t="s">
        <v>41</v>
      </c>
      <c r="K1120" s="11" t="s">
        <v>4881</v>
      </c>
      <c r="L1120" s="11">
        <v>2</v>
      </c>
    </row>
    <row r="1121" spans="1:12">
      <c r="A1121" s="11" t="s">
        <v>1137</v>
      </c>
      <c r="D1121" s="11" t="s">
        <v>40</v>
      </c>
      <c r="E1121" s="19" t="s">
        <v>1262</v>
      </c>
      <c r="F1121" s="10">
        <v>42036</v>
      </c>
      <c r="G1121" s="10">
        <v>44228</v>
      </c>
      <c r="H1121" s="11">
        <v>7</v>
      </c>
      <c r="I1121" s="20" t="s">
        <v>39</v>
      </c>
      <c r="J1121" s="11" t="s">
        <v>41</v>
      </c>
      <c r="K1121" s="11" t="s">
        <v>4881</v>
      </c>
      <c r="L1121" s="11">
        <v>2</v>
      </c>
    </row>
    <row r="1122" spans="1:12">
      <c r="A1122" s="11" t="s">
        <v>5200</v>
      </c>
      <c r="D1122" s="11" t="s">
        <v>40</v>
      </c>
      <c r="E1122" s="19" t="s">
        <v>1263</v>
      </c>
      <c r="F1122" s="10">
        <v>42036</v>
      </c>
      <c r="G1122" s="10">
        <v>44228</v>
      </c>
      <c r="H1122" s="11">
        <v>7</v>
      </c>
      <c r="I1122" s="20" t="s">
        <v>39</v>
      </c>
      <c r="J1122" s="11" t="s">
        <v>41</v>
      </c>
      <c r="K1122" s="11" t="s">
        <v>4881</v>
      </c>
      <c r="L1122" s="11">
        <v>2</v>
      </c>
    </row>
    <row r="1123" spans="1:12">
      <c r="A1123" s="11" t="s">
        <v>5201</v>
      </c>
      <c r="D1123" s="11" t="s">
        <v>40</v>
      </c>
      <c r="E1123" s="19" t="s">
        <v>1264</v>
      </c>
      <c r="F1123" s="10">
        <v>42036</v>
      </c>
      <c r="G1123" s="10">
        <v>44228</v>
      </c>
      <c r="H1123" s="11">
        <v>7</v>
      </c>
      <c r="I1123" s="20" t="s">
        <v>39</v>
      </c>
      <c r="J1123" s="11" t="s">
        <v>41</v>
      </c>
      <c r="K1123" s="11" t="s">
        <v>4881</v>
      </c>
      <c r="L1123" s="11">
        <v>2</v>
      </c>
    </row>
    <row r="1124" spans="1:12">
      <c r="A1124" s="11" t="s">
        <v>5202</v>
      </c>
      <c r="D1124" s="11" t="s">
        <v>40</v>
      </c>
      <c r="E1124" s="19" t="s">
        <v>1265</v>
      </c>
      <c r="F1124" s="10">
        <v>42036</v>
      </c>
      <c r="G1124" s="10">
        <v>44228</v>
      </c>
      <c r="H1124" s="11">
        <v>7</v>
      </c>
      <c r="I1124" s="20" t="s">
        <v>39</v>
      </c>
      <c r="J1124" s="11" t="s">
        <v>41</v>
      </c>
      <c r="K1124" s="11" t="s">
        <v>4881</v>
      </c>
      <c r="L1124" s="11">
        <v>2</v>
      </c>
    </row>
    <row r="1125" spans="1:12">
      <c r="A1125" s="11" t="s">
        <v>5203</v>
      </c>
      <c r="D1125" s="11" t="s">
        <v>40</v>
      </c>
      <c r="E1125" s="19" t="s">
        <v>1266</v>
      </c>
      <c r="F1125" s="10">
        <v>42036</v>
      </c>
      <c r="G1125" s="10">
        <v>44228</v>
      </c>
      <c r="H1125" s="11">
        <v>7</v>
      </c>
      <c r="I1125" s="20" t="s">
        <v>39</v>
      </c>
      <c r="J1125" s="11" t="s">
        <v>41</v>
      </c>
      <c r="K1125" s="11" t="s">
        <v>4881</v>
      </c>
      <c r="L1125" s="11">
        <v>2</v>
      </c>
    </row>
    <row r="1126" spans="1:12">
      <c r="A1126" s="11" t="s">
        <v>5204</v>
      </c>
      <c r="D1126" s="11" t="s">
        <v>40</v>
      </c>
      <c r="E1126" s="19" t="s">
        <v>1267</v>
      </c>
      <c r="F1126" s="10">
        <v>42036</v>
      </c>
      <c r="G1126" s="10">
        <v>44228</v>
      </c>
      <c r="H1126" s="11">
        <v>7</v>
      </c>
      <c r="I1126" s="20" t="s">
        <v>39</v>
      </c>
      <c r="J1126" s="11" t="s">
        <v>41</v>
      </c>
      <c r="K1126" s="11" t="s">
        <v>4881</v>
      </c>
      <c r="L1126" s="11">
        <v>2</v>
      </c>
    </row>
    <row r="1127" spans="1:12">
      <c r="A1127" s="11" t="s">
        <v>5205</v>
      </c>
      <c r="D1127" s="11" t="s">
        <v>40</v>
      </c>
      <c r="E1127" s="19" t="s">
        <v>1268</v>
      </c>
      <c r="F1127" s="10">
        <v>42036</v>
      </c>
      <c r="G1127" s="10">
        <v>44228</v>
      </c>
      <c r="H1127" s="11">
        <v>7</v>
      </c>
      <c r="I1127" s="20" t="s">
        <v>39</v>
      </c>
      <c r="J1127" s="11" t="s">
        <v>41</v>
      </c>
      <c r="K1127" s="11" t="s">
        <v>4881</v>
      </c>
      <c r="L1127" s="11">
        <v>2</v>
      </c>
    </row>
    <row r="1128" spans="1:12">
      <c r="A1128" s="11" t="s">
        <v>6049</v>
      </c>
      <c r="D1128" s="11" t="s">
        <v>40</v>
      </c>
      <c r="E1128" s="19" t="s">
        <v>1269</v>
      </c>
      <c r="F1128" s="10">
        <v>42036</v>
      </c>
      <c r="G1128" s="10">
        <v>44228</v>
      </c>
      <c r="H1128" s="11">
        <v>7</v>
      </c>
      <c r="I1128" s="20" t="s">
        <v>39</v>
      </c>
      <c r="J1128" s="11" t="s">
        <v>41</v>
      </c>
      <c r="K1128" s="11" t="s">
        <v>4881</v>
      </c>
      <c r="L1128" s="11">
        <v>2</v>
      </c>
    </row>
    <row r="1129" spans="1:12">
      <c r="A1129" s="11" t="s">
        <v>6050</v>
      </c>
      <c r="D1129" s="11" t="s">
        <v>40</v>
      </c>
      <c r="E1129" s="19" t="s">
        <v>1270</v>
      </c>
      <c r="F1129" s="10">
        <v>42036</v>
      </c>
      <c r="G1129" s="10">
        <v>44228</v>
      </c>
      <c r="H1129" s="11">
        <v>7</v>
      </c>
      <c r="I1129" s="20" t="s">
        <v>39</v>
      </c>
      <c r="J1129" s="11" t="s">
        <v>41</v>
      </c>
      <c r="K1129" s="11" t="s">
        <v>4881</v>
      </c>
      <c r="L1129" s="11">
        <v>2</v>
      </c>
    </row>
    <row r="1130" spans="1:12">
      <c r="A1130" s="11" t="s">
        <v>6051</v>
      </c>
      <c r="D1130" s="11" t="s">
        <v>40</v>
      </c>
      <c r="E1130" s="19" t="s">
        <v>1271</v>
      </c>
      <c r="F1130" s="10">
        <v>42036</v>
      </c>
      <c r="G1130" s="10">
        <v>44228</v>
      </c>
      <c r="H1130" s="11">
        <v>7</v>
      </c>
      <c r="I1130" s="20" t="s">
        <v>39</v>
      </c>
      <c r="J1130" s="11" t="s">
        <v>41</v>
      </c>
      <c r="K1130" s="11" t="s">
        <v>4881</v>
      </c>
      <c r="L1130" s="11">
        <v>2</v>
      </c>
    </row>
    <row r="1131" spans="1:12">
      <c r="A1131" s="11" t="s">
        <v>6535</v>
      </c>
      <c r="D1131" s="11" t="s">
        <v>40</v>
      </c>
      <c r="E1131" s="19" t="s">
        <v>1272</v>
      </c>
      <c r="F1131" s="10">
        <v>42036</v>
      </c>
      <c r="G1131" s="10">
        <v>44228</v>
      </c>
      <c r="H1131" s="11">
        <v>7</v>
      </c>
      <c r="I1131" s="20" t="s">
        <v>39</v>
      </c>
      <c r="J1131" s="11" t="s">
        <v>41</v>
      </c>
      <c r="K1131" s="11" t="s">
        <v>4881</v>
      </c>
      <c r="L1131" s="11">
        <v>2</v>
      </c>
    </row>
    <row r="1132" spans="1:12">
      <c r="A1132" s="11" t="s">
        <v>6536</v>
      </c>
      <c r="D1132" s="11" t="s">
        <v>40</v>
      </c>
      <c r="E1132" s="19" t="s">
        <v>1273</v>
      </c>
      <c r="F1132" s="10">
        <v>42036</v>
      </c>
      <c r="G1132" s="10">
        <v>44228</v>
      </c>
      <c r="H1132" s="11">
        <v>7</v>
      </c>
      <c r="I1132" s="20" t="s">
        <v>39</v>
      </c>
      <c r="J1132" s="11" t="s">
        <v>41</v>
      </c>
      <c r="K1132" s="11" t="s">
        <v>4881</v>
      </c>
      <c r="L1132" s="11">
        <v>2</v>
      </c>
    </row>
    <row r="1133" spans="1:12">
      <c r="A1133" s="11" t="s">
        <v>6537</v>
      </c>
      <c r="D1133" s="11" t="s">
        <v>40</v>
      </c>
      <c r="E1133" s="19" t="s">
        <v>1274</v>
      </c>
      <c r="F1133" s="10">
        <v>42036</v>
      </c>
      <c r="G1133" s="10">
        <v>44228</v>
      </c>
      <c r="H1133" s="11">
        <v>7</v>
      </c>
      <c r="I1133" s="20" t="s">
        <v>39</v>
      </c>
      <c r="J1133" s="11" t="s">
        <v>41</v>
      </c>
      <c r="K1133" s="11" t="s">
        <v>4881</v>
      </c>
      <c r="L1133" s="11">
        <v>2</v>
      </c>
    </row>
    <row r="1134" spans="1:12">
      <c r="A1134" s="11" t="s">
        <v>7021</v>
      </c>
      <c r="D1134" s="11" t="s">
        <v>40</v>
      </c>
      <c r="E1134" s="19" t="s">
        <v>1275</v>
      </c>
      <c r="F1134" s="10">
        <v>42036</v>
      </c>
      <c r="G1134" s="10">
        <v>44228</v>
      </c>
      <c r="H1134" s="11">
        <v>7</v>
      </c>
      <c r="I1134" s="20" t="s">
        <v>39</v>
      </c>
      <c r="J1134" s="11" t="s">
        <v>41</v>
      </c>
      <c r="K1134" s="11" t="s">
        <v>4881</v>
      </c>
      <c r="L1134" s="11">
        <v>2</v>
      </c>
    </row>
    <row r="1135" spans="1:12">
      <c r="A1135" s="11" t="s">
        <v>7022</v>
      </c>
      <c r="D1135" s="11" t="s">
        <v>40</v>
      </c>
      <c r="E1135" s="19" t="s">
        <v>1276</v>
      </c>
      <c r="F1135" s="10">
        <v>42036</v>
      </c>
      <c r="G1135" s="10">
        <v>44228</v>
      </c>
      <c r="H1135" s="11">
        <v>7</v>
      </c>
      <c r="I1135" s="20" t="s">
        <v>39</v>
      </c>
      <c r="J1135" s="11" t="s">
        <v>41</v>
      </c>
      <c r="K1135" s="11" t="s">
        <v>4881</v>
      </c>
      <c r="L1135" s="11">
        <v>2</v>
      </c>
    </row>
    <row r="1136" spans="1:12">
      <c r="A1136" s="11" t="s">
        <v>7023</v>
      </c>
      <c r="D1136" s="11" t="s">
        <v>40</v>
      </c>
      <c r="E1136" s="19" t="s">
        <v>1277</v>
      </c>
      <c r="F1136" s="10">
        <v>42036</v>
      </c>
      <c r="G1136" s="10">
        <v>44228</v>
      </c>
      <c r="H1136" s="11">
        <v>7</v>
      </c>
      <c r="I1136" s="20" t="s">
        <v>39</v>
      </c>
      <c r="J1136" s="11" t="s">
        <v>41</v>
      </c>
      <c r="K1136" s="11" t="s">
        <v>4881</v>
      </c>
      <c r="L1136" s="11">
        <v>2</v>
      </c>
    </row>
    <row r="1137" spans="1:12">
      <c r="A1137" s="11" t="s">
        <v>7630</v>
      </c>
      <c r="D1137" s="11" t="s">
        <v>40</v>
      </c>
      <c r="E1137" s="19" t="s">
        <v>1278</v>
      </c>
      <c r="F1137" s="10">
        <v>42036</v>
      </c>
      <c r="G1137" s="10">
        <v>44228</v>
      </c>
      <c r="H1137" s="11">
        <v>7</v>
      </c>
      <c r="I1137" s="20" t="s">
        <v>39</v>
      </c>
      <c r="J1137" s="11" t="s">
        <v>41</v>
      </c>
      <c r="K1137" s="11" t="s">
        <v>4881</v>
      </c>
      <c r="L1137" s="11">
        <v>2</v>
      </c>
    </row>
    <row r="1138" spans="1:12">
      <c r="A1138" s="11" t="s">
        <v>7631</v>
      </c>
      <c r="D1138" s="11" t="s">
        <v>40</v>
      </c>
      <c r="E1138" s="19" t="s">
        <v>1279</v>
      </c>
      <c r="F1138" s="10">
        <v>42036</v>
      </c>
      <c r="G1138" s="10">
        <v>44228</v>
      </c>
      <c r="H1138" s="11">
        <v>7</v>
      </c>
      <c r="I1138" s="20" t="s">
        <v>39</v>
      </c>
      <c r="J1138" s="11" t="s">
        <v>41</v>
      </c>
      <c r="K1138" s="11" t="s">
        <v>4881</v>
      </c>
      <c r="L1138" s="11">
        <v>2</v>
      </c>
    </row>
    <row r="1139" spans="1:12">
      <c r="A1139" s="11" t="s">
        <v>7632</v>
      </c>
      <c r="D1139" s="11" t="s">
        <v>40</v>
      </c>
      <c r="E1139" s="19" t="s">
        <v>1280</v>
      </c>
      <c r="F1139" s="10">
        <v>42036</v>
      </c>
      <c r="G1139" s="10">
        <v>44228</v>
      </c>
      <c r="H1139" s="11">
        <v>7</v>
      </c>
      <c r="I1139" s="20" t="s">
        <v>39</v>
      </c>
      <c r="J1139" s="11" t="s">
        <v>41</v>
      </c>
      <c r="K1139" s="11" t="s">
        <v>4881</v>
      </c>
      <c r="L1139" s="11">
        <v>2</v>
      </c>
    </row>
    <row r="1140" spans="1:12">
      <c r="A1140" s="11" t="s">
        <v>7633</v>
      </c>
      <c r="D1140" s="11" t="s">
        <v>40</v>
      </c>
      <c r="E1140" s="19" t="s">
        <v>1281</v>
      </c>
      <c r="F1140" s="10">
        <v>42036</v>
      </c>
      <c r="G1140" s="10">
        <v>44228</v>
      </c>
      <c r="H1140" s="11">
        <v>7</v>
      </c>
      <c r="I1140" s="20" t="s">
        <v>39</v>
      </c>
      <c r="J1140" s="11" t="s">
        <v>41</v>
      </c>
      <c r="K1140" s="11" t="s">
        <v>4881</v>
      </c>
      <c r="L1140" s="11">
        <v>2</v>
      </c>
    </row>
    <row r="1141" spans="1:12">
      <c r="A1141" s="11" t="s">
        <v>7634</v>
      </c>
      <c r="D1141" s="11" t="s">
        <v>40</v>
      </c>
      <c r="E1141" s="19" t="s">
        <v>1282</v>
      </c>
      <c r="F1141" s="10">
        <v>42036</v>
      </c>
      <c r="G1141" s="10">
        <v>44228</v>
      </c>
      <c r="H1141" s="11">
        <v>7</v>
      </c>
      <c r="I1141" s="20" t="s">
        <v>39</v>
      </c>
      <c r="J1141" s="11" t="s">
        <v>41</v>
      </c>
      <c r="K1141" s="11" t="s">
        <v>4881</v>
      </c>
      <c r="L1141" s="11">
        <v>2</v>
      </c>
    </row>
    <row r="1142" spans="1:12">
      <c r="A1142" s="11" t="s">
        <v>7635</v>
      </c>
      <c r="D1142" s="11" t="s">
        <v>40</v>
      </c>
      <c r="E1142" s="19" t="s">
        <v>1283</v>
      </c>
      <c r="F1142" s="10">
        <v>42036</v>
      </c>
      <c r="G1142" s="10">
        <v>44228</v>
      </c>
      <c r="H1142" s="11">
        <v>7</v>
      </c>
      <c r="I1142" s="20" t="s">
        <v>39</v>
      </c>
      <c r="J1142" s="11" t="s">
        <v>41</v>
      </c>
      <c r="K1142" s="11" t="s">
        <v>4881</v>
      </c>
      <c r="L1142" s="11">
        <v>2</v>
      </c>
    </row>
    <row r="1143" spans="1:12">
      <c r="A1143" s="11" t="s">
        <v>8479</v>
      </c>
      <c r="D1143" s="11" t="s">
        <v>40</v>
      </c>
      <c r="E1143" s="19" t="s">
        <v>1284</v>
      </c>
      <c r="F1143" s="10">
        <v>42036</v>
      </c>
      <c r="G1143" s="10">
        <v>44228</v>
      </c>
      <c r="H1143" s="11">
        <v>7</v>
      </c>
      <c r="I1143" s="20" t="s">
        <v>39</v>
      </c>
      <c r="J1143" s="11" t="s">
        <v>41</v>
      </c>
      <c r="K1143" s="11" t="s">
        <v>4881</v>
      </c>
      <c r="L1143" s="11">
        <v>2</v>
      </c>
    </row>
    <row r="1144" spans="1:12">
      <c r="A1144" s="11" t="s">
        <v>8480</v>
      </c>
      <c r="D1144" s="11" t="s">
        <v>40</v>
      </c>
      <c r="E1144" s="19" t="s">
        <v>1285</v>
      </c>
      <c r="F1144" s="10">
        <v>42036</v>
      </c>
      <c r="G1144" s="10">
        <v>44228</v>
      </c>
      <c r="H1144" s="11">
        <v>7</v>
      </c>
      <c r="I1144" s="20" t="s">
        <v>39</v>
      </c>
      <c r="J1144" s="11" t="s">
        <v>41</v>
      </c>
      <c r="K1144" s="11" t="s">
        <v>4881</v>
      </c>
      <c r="L1144" s="11">
        <v>2</v>
      </c>
    </row>
    <row r="1145" spans="1:12">
      <c r="A1145" s="11" t="s">
        <v>8481</v>
      </c>
      <c r="D1145" s="11" t="s">
        <v>40</v>
      </c>
      <c r="E1145" s="19" t="s">
        <v>1286</v>
      </c>
      <c r="F1145" s="10">
        <v>42036</v>
      </c>
      <c r="G1145" s="10">
        <v>44228</v>
      </c>
      <c r="H1145" s="11">
        <v>7</v>
      </c>
      <c r="I1145" s="20" t="s">
        <v>39</v>
      </c>
      <c r="J1145" s="11" t="s">
        <v>41</v>
      </c>
      <c r="K1145" s="11" t="s">
        <v>4881</v>
      </c>
      <c r="L1145" s="11">
        <v>2</v>
      </c>
    </row>
    <row r="1146" spans="1:12">
      <c r="A1146" s="11" t="s">
        <v>1138</v>
      </c>
      <c r="D1146" s="11" t="s">
        <v>40</v>
      </c>
      <c r="E1146" s="19" t="s">
        <v>1287</v>
      </c>
      <c r="F1146" s="10">
        <v>42036</v>
      </c>
      <c r="G1146" s="10">
        <v>44228</v>
      </c>
      <c r="H1146" s="11">
        <v>7</v>
      </c>
      <c r="I1146" s="20" t="s">
        <v>39</v>
      </c>
      <c r="J1146" s="11" t="s">
        <v>41</v>
      </c>
      <c r="K1146" s="11" t="s">
        <v>4881</v>
      </c>
      <c r="L1146" s="11">
        <v>2</v>
      </c>
    </row>
    <row r="1147" spans="1:12">
      <c r="A1147" s="11" t="s">
        <v>1139</v>
      </c>
      <c r="D1147" s="11" t="s">
        <v>40</v>
      </c>
      <c r="E1147" s="19" t="s">
        <v>1288</v>
      </c>
      <c r="F1147" s="10">
        <v>42036</v>
      </c>
      <c r="G1147" s="10">
        <v>44228</v>
      </c>
      <c r="H1147" s="11">
        <v>7</v>
      </c>
      <c r="I1147" s="20" t="s">
        <v>39</v>
      </c>
      <c r="J1147" s="11" t="s">
        <v>41</v>
      </c>
      <c r="K1147" s="11" t="s">
        <v>4881</v>
      </c>
      <c r="L1147" s="11">
        <v>2</v>
      </c>
    </row>
    <row r="1148" spans="1:12">
      <c r="A1148" s="11" t="s">
        <v>1140</v>
      </c>
      <c r="D1148" s="11" t="s">
        <v>40</v>
      </c>
      <c r="E1148" s="19" t="s">
        <v>1289</v>
      </c>
      <c r="F1148" s="10">
        <v>42036</v>
      </c>
      <c r="G1148" s="10">
        <v>44228</v>
      </c>
      <c r="H1148" s="11">
        <v>7</v>
      </c>
      <c r="I1148" s="20" t="s">
        <v>39</v>
      </c>
      <c r="J1148" s="11" t="s">
        <v>41</v>
      </c>
      <c r="K1148" s="11" t="s">
        <v>4881</v>
      </c>
      <c r="L1148" s="11">
        <v>2</v>
      </c>
    </row>
    <row r="1149" spans="1:12">
      <c r="A1149" s="11" t="s">
        <v>5206</v>
      </c>
      <c r="D1149" s="11" t="s">
        <v>40</v>
      </c>
      <c r="E1149" s="19" t="s">
        <v>1290</v>
      </c>
      <c r="F1149" s="10">
        <v>42036</v>
      </c>
      <c r="G1149" s="10">
        <v>44228</v>
      </c>
      <c r="H1149" s="11">
        <v>7</v>
      </c>
      <c r="I1149" s="20" t="s">
        <v>39</v>
      </c>
      <c r="J1149" s="11" t="s">
        <v>41</v>
      </c>
      <c r="K1149" s="11" t="s">
        <v>4881</v>
      </c>
      <c r="L1149" s="11">
        <v>2</v>
      </c>
    </row>
    <row r="1150" spans="1:12">
      <c r="A1150" s="11" t="s">
        <v>5207</v>
      </c>
      <c r="D1150" s="11" t="s">
        <v>40</v>
      </c>
      <c r="E1150" s="19" t="s">
        <v>1291</v>
      </c>
      <c r="F1150" s="10">
        <v>42036</v>
      </c>
      <c r="G1150" s="10">
        <v>44228</v>
      </c>
      <c r="H1150" s="11">
        <v>7</v>
      </c>
      <c r="I1150" s="20" t="s">
        <v>39</v>
      </c>
      <c r="J1150" s="11" t="s">
        <v>41</v>
      </c>
      <c r="K1150" s="11" t="s">
        <v>4881</v>
      </c>
      <c r="L1150" s="11">
        <v>2</v>
      </c>
    </row>
    <row r="1151" spans="1:12">
      <c r="A1151" s="11" t="s">
        <v>5208</v>
      </c>
      <c r="D1151" s="11" t="s">
        <v>40</v>
      </c>
      <c r="E1151" s="19" t="s">
        <v>1292</v>
      </c>
      <c r="F1151" s="10">
        <v>42036</v>
      </c>
      <c r="G1151" s="10">
        <v>44228</v>
      </c>
      <c r="H1151" s="11">
        <v>7</v>
      </c>
      <c r="I1151" s="20" t="s">
        <v>39</v>
      </c>
      <c r="J1151" s="11" t="s">
        <v>41</v>
      </c>
      <c r="K1151" s="11" t="s">
        <v>4881</v>
      </c>
      <c r="L1151" s="11">
        <v>2</v>
      </c>
    </row>
    <row r="1152" spans="1:12">
      <c r="A1152" s="11" t="s">
        <v>5209</v>
      </c>
      <c r="D1152" s="11" t="s">
        <v>40</v>
      </c>
      <c r="E1152" s="19" t="s">
        <v>1293</v>
      </c>
      <c r="F1152" s="10">
        <v>42036</v>
      </c>
      <c r="G1152" s="10">
        <v>44228</v>
      </c>
      <c r="H1152" s="11">
        <v>7</v>
      </c>
      <c r="I1152" s="20" t="s">
        <v>39</v>
      </c>
      <c r="J1152" s="11" t="s">
        <v>41</v>
      </c>
      <c r="K1152" s="11" t="s">
        <v>4881</v>
      </c>
      <c r="L1152" s="11">
        <v>2</v>
      </c>
    </row>
    <row r="1153" spans="1:12">
      <c r="A1153" s="11" t="s">
        <v>5210</v>
      </c>
      <c r="D1153" s="11" t="s">
        <v>40</v>
      </c>
      <c r="E1153" s="19" t="s">
        <v>1294</v>
      </c>
      <c r="F1153" s="10">
        <v>42036</v>
      </c>
      <c r="G1153" s="10">
        <v>44228</v>
      </c>
      <c r="H1153" s="11">
        <v>7</v>
      </c>
      <c r="I1153" s="20" t="s">
        <v>39</v>
      </c>
      <c r="J1153" s="11" t="s">
        <v>41</v>
      </c>
      <c r="K1153" s="11" t="s">
        <v>4881</v>
      </c>
      <c r="L1153" s="11">
        <v>2</v>
      </c>
    </row>
    <row r="1154" spans="1:12">
      <c r="A1154" s="11" t="s">
        <v>5211</v>
      </c>
      <c r="D1154" s="11" t="s">
        <v>40</v>
      </c>
      <c r="E1154" s="19" t="s">
        <v>1295</v>
      </c>
      <c r="F1154" s="10">
        <v>42036</v>
      </c>
      <c r="G1154" s="10">
        <v>44228</v>
      </c>
      <c r="H1154" s="11">
        <v>7</v>
      </c>
      <c r="I1154" s="20" t="s">
        <v>39</v>
      </c>
      <c r="J1154" s="11" t="s">
        <v>41</v>
      </c>
      <c r="K1154" s="11" t="s">
        <v>4881</v>
      </c>
      <c r="L1154" s="11">
        <v>2</v>
      </c>
    </row>
    <row r="1155" spans="1:12">
      <c r="A1155" s="11" t="s">
        <v>6052</v>
      </c>
      <c r="D1155" s="11" t="s">
        <v>40</v>
      </c>
      <c r="E1155" s="19" t="s">
        <v>1296</v>
      </c>
      <c r="F1155" s="10">
        <v>42036</v>
      </c>
      <c r="G1155" s="10">
        <v>44228</v>
      </c>
      <c r="H1155" s="11">
        <v>7</v>
      </c>
      <c r="I1155" s="20" t="s">
        <v>39</v>
      </c>
      <c r="J1155" s="11" t="s">
        <v>41</v>
      </c>
      <c r="K1155" s="11" t="s">
        <v>4881</v>
      </c>
      <c r="L1155" s="11">
        <v>2</v>
      </c>
    </row>
    <row r="1156" spans="1:12">
      <c r="A1156" s="11" t="s">
        <v>6053</v>
      </c>
      <c r="D1156" s="11" t="s">
        <v>40</v>
      </c>
      <c r="E1156" s="19" t="s">
        <v>1297</v>
      </c>
      <c r="F1156" s="10">
        <v>42036</v>
      </c>
      <c r="G1156" s="10">
        <v>44228</v>
      </c>
      <c r="H1156" s="11">
        <v>7</v>
      </c>
      <c r="I1156" s="20" t="s">
        <v>39</v>
      </c>
      <c r="J1156" s="11" t="s">
        <v>41</v>
      </c>
      <c r="K1156" s="11" t="s">
        <v>4881</v>
      </c>
      <c r="L1156" s="11">
        <v>2</v>
      </c>
    </row>
    <row r="1157" spans="1:12">
      <c r="A1157" s="11" t="s">
        <v>6054</v>
      </c>
      <c r="D1157" s="11" t="s">
        <v>40</v>
      </c>
      <c r="E1157" s="19" t="s">
        <v>1298</v>
      </c>
      <c r="F1157" s="10">
        <v>42036</v>
      </c>
      <c r="G1157" s="10">
        <v>44228</v>
      </c>
      <c r="H1157" s="11">
        <v>7</v>
      </c>
      <c r="I1157" s="20" t="s">
        <v>39</v>
      </c>
      <c r="J1157" s="11" t="s">
        <v>41</v>
      </c>
      <c r="K1157" s="11" t="s">
        <v>4881</v>
      </c>
      <c r="L1157" s="11">
        <v>2</v>
      </c>
    </row>
    <row r="1158" spans="1:12">
      <c r="A1158" s="11" t="s">
        <v>6538</v>
      </c>
      <c r="D1158" s="11" t="s">
        <v>40</v>
      </c>
      <c r="E1158" s="19" t="s">
        <v>1299</v>
      </c>
      <c r="F1158" s="10">
        <v>42036</v>
      </c>
      <c r="G1158" s="10">
        <v>44228</v>
      </c>
      <c r="H1158" s="11">
        <v>7</v>
      </c>
      <c r="I1158" s="20" t="s">
        <v>39</v>
      </c>
      <c r="J1158" s="11" t="s">
        <v>41</v>
      </c>
      <c r="K1158" s="11" t="s">
        <v>4881</v>
      </c>
      <c r="L1158" s="11">
        <v>2</v>
      </c>
    </row>
    <row r="1159" spans="1:12">
      <c r="A1159" s="11" t="s">
        <v>6539</v>
      </c>
      <c r="D1159" s="11" t="s">
        <v>40</v>
      </c>
      <c r="E1159" s="19" t="s">
        <v>1300</v>
      </c>
      <c r="F1159" s="10">
        <v>42036</v>
      </c>
      <c r="G1159" s="10">
        <v>44228</v>
      </c>
      <c r="H1159" s="11">
        <v>7</v>
      </c>
      <c r="I1159" s="20" t="s">
        <v>39</v>
      </c>
      <c r="J1159" s="11" t="s">
        <v>41</v>
      </c>
      <c r="K1159" s="11" t="s">
        <v>4881</v>
      </c>
      <c r="L1159" s="11">
        <v>2</v>
      </c>
    </row>
    <row r="1160" spans="1:12">
      <c r="A1160" s="11" t="s">
        <v>6540</v>
      </c>
      <c r="D1160" s="11" t="s">
        <v>40</v>
      </c>
      <c r="E1160" s="19" t="s">
        <v>1301</v>
      </c>
      <c r="F1160" s="10">
        <v>42036</v>
      </c>
      <c r="G1160" s="10">
        <v>44228</v>
      </c>
      <c r="H1160" s="11">
        <v>7</v>
      </c>
      <c r="I1160" s="20" t="s">
        <v>39</v>
      </c>
      <c r="J1160" s="11" t="s">
        <v>41</v>
      </c>
      <c r="K1160" s="11" t="s">
        <v>4881</v>
      </c>
      <c r="L1160" s="11">
        <v>2</v>
      </c>
    </row>
    <row r="1161" spans="1:12">
      <c r="A1161" s="11" t="s">
        <v>7024</v>
      </c>
      <c r="D1161" s="11" t="s">
        <v>40</v>
      </c>
      <c r="E1161" s="19" t="s">
        <v>1302</v>
      </c>
      <c r="F1161" s="10">
        <v>42036</v>
      </c>
      <c r="G1161" s="10">
        <v>44228</v>
      </c>
      <c r="H1161" s="11">
        <v>7</v>
      </c>
      <c r="I1161" s="20" t="s">
        <v>39</v>
      </c>
      <c r="J1161" s="11" t="s">
        <v>41</v>
      </c>
      <c r="K1161" s="11" t="s">
        <v>4881</v>
      </c>
      <c r="L1161" s="11">
        <v>2</v>
      </c>
    </row>
    <row r="1162" spans="1:12">
      <c r="A1162" s="11" t="s">
        <v>7025</v>
      </c>
      <c r="D1162" s="11" t="s">
        <v>40</v>
      </c>
      <c r="E1162" s="19" t="s">
        <v>1303</v>
      </c>
      <c r="F1162" s="10">
        <v>42036</v>
      </c>
      <c r="G1162" s="10">
        <v>44228</v>
      </c>
      <c r="H1162" s="11">
        <v>7</v>
      </c>
      <c r="I1162" s="20" t="s">
        <v>39</v>
      </c>
      <c r="J1162" s="11" t="s">
        <v>41</v>
      </c>
      <c r="K1162" s="11" t="s">
        <v>4881</v>
      </c>
      <c r="L1162" s="11">
        <v>2</v>
      </c>
    </row>
    <row r="1163" spans="1:12">
      <c r="A1163" s="11" t="s">
        <v>7026</v>
      </c>
      <c r="D1163" s="11" t="s">
        <v>40</v>
      </c>
      <c r="E1163" s="19" t="s">
        <v>1304</v>
      </c>
      <c r="F1163" s="10">
        <v>42036</v>
      </c>
      <c r="G1163" s="10">
        <v>44228</v>
      </c>
      <c r="H1163" s="11">
        <v>7</v>
      </c>
      <c r="I1163" s="20" t="s">
        <v>39</v>
      </c>
      <c r="J1163" s="11" t="s">
        <v>41</v>
      </c>
      <c r="K1163" s="11" t="s">
        <v>4881</v>
      </c>
      <c r="L1163" s="11">
        <v>2</v>
      </c>
    </row>
    <row r="1164" spans="1:12">
      <c r="A1164" s="11" t="s">
        <v>7636</v>
      </c>
      <c r="D1164" s="11" t="s">
        <v>40</v>
      </c>
      <c r="E1164" s="19" t="s">
        <v>1305</v>
      </c>
      <c r="F1164" s="10">
        <v>42036</v>
      </c>
      <c r="G1164" s="10">
        <v>44228</v>
      </c>
      <c r="H1164" s="11">
        <v>7</v>
      </c>
      <c r="I1164" s="20" t="s">
        <v>39</v>
      </c>
      <c r="J1164" s="11" t="s">
        <v>41</v>
      </c>
      <c r="K1164" s="11" t="s">
        <v>4881</v>
      </c>
      <c r="L1164" s="11">
        <v>2</v>
      </c>
    </row>
    <row r="1165" spans="1:12">
      <c r="A1165" s="11" t="s">
        <v>7637</v>
      </c>
      <c r="D1165" s="11" t="s">
        <v>40</v>
      </c>
      <c r="E1165" s="19" t="s">
        <v>1306</v>
      </c>
      <c r="F1165" s="10">
        <v>42036</v>
      </c>
      <c r="G1165" s="10">
        <v>44228</v>
      </c>
      <c r="H1165" s="11">
        <v>7</v>
      </c>
      <c r="I1165" s="20" t="s">
        <v>39</v>
      </c>
      <c r="J1165" s="11" t="s">
        <v>41</v>
      </c>
      <c r="K1165" s="11" t="s">
        <v>4881</v>
      </c>
      <c r="L1165" s="11">
        <v>2</v>
      </c>
    </row>
    <row r="1166" spans="1:12">
      <c r="A1166" s="11" t="s">
        <v>7638</v>
      </c>
      <c r="D1166" s="11" t="s">
        <v>40</v>
      </c>
      <c r="E1166" s="19" t="s">
        <v>1307</v>
      </c>
      <c r="F1166" s="10">
        <v>42036</v>
      </c>
      <c r="G1166" s="10">
        <v>44228</v>
      </c>
      <c r="H1166" s="11">
        <v>7</v>
      </c>
      <c r="I1166" s="20" t="s">
        <v>39</v>
      </c>
      <c r="J1166" s="11" t="s">
        <v>41</v>
      </c>
      <c r="K1166" s="11" t="s">
        <v>4881</v>
      </c>
      <c r="L1166" s="11">
        <v>2</v>
      </c>
    </row>
    <row r="1167" spans="1:12">
      <c r="A1167" s="11" t="s">
        <v>7639</v>
      </c>
      <c r="D1167" s="11" t="s">
        <v>40</v>
      </c>
      <c r="E1167" s="19" t="s">
        <v>1308</v>
      </c>
      <c r="F1167" s="10">
        <v>42036</v>
      </c>
      <c r="G1167" s="10">
        <v>44228</v>
      </c>
      <c r="H1167" s="11">
        <v>7</v>
      </c>
      <c r="I1167" s="20" t="s">
        <v>39</v>
      </c>
      <c r="J1167" s="11" t="s">
        <v>41</v>
      </c>
      <c r="K1167" s="11" t="s">
        <v>4881</v>
      </c>
      <c r="L1167" s="11">
        <v>2</v>
      </c>
    </row>
    <row r="1168" spans="1:12">
      <c r="A1168" s="11" t="s">
        <v>7640</v>
      </c>
      <c r="D1168" s="11" t="s">
        <v>40</v>
      </c>
      <c r="E1168" s="19" t="s">
        <v>1309</v>
      </c>
      <c r="F1168" s="10">
        <v>42036</v>
      </c>
      <c r="G1168" s="10">
        <v>44228</v>
      </c>
      <c r="H1168" s="11">
        <v>7</v>
      </c>
      <c r="I1168" s="20" t="s">
        <v>39</v>
      </c>
      <c r="J1168" s="11" t="s">
        <v>41</v>
      </c>
      <c r="K1168" s="11" t="s">
        <v>4881</v>
      </c>
      <c r="L1168" s="11">
        <v>2</v>
      </c>
    </row>
    <row r="1169" spans="1:12">
      <c r="A1169" s="11" t="s">
        <v>7641</v>
      </c>
      <c r="D1169" s="11" t="s">
        <v>40</v>
      </c>
      <c r="E1169" s="19" t="s">
        <v>1310</v>
      </c>
      <c r="F1169" s="10">
        <v>42036</v>
      </c>
      <c r="G1169" s="10">
        <v>44228</v>
      </c>
      <c r="H1169" s="11">
        <v>7</v>
      </c>
      <c r="I1169" s="20" t="s">
        <v>39</v>
      </c>
      <c r="J1169" s="11" t="s">
        <v>41</v>
      </c>
      <c r="K1169" s="11" t="s">
        <v>4881</v>
      </c>
      <c r="L1169" s="11">
        <v>2</v>
      </c>
    </row>
    <row r="1170" spans="1:12">
      <c r="A1170" s="11" t="s">
        <v>8482</v>
      </c>
      <c r="D1170" s="11" t="s">
        <v>40</v>
      </c>
      <c r="E1170" s="19" t="s">
        <v>1311</v>
      </c>
      <c r="F1170" s="10">
        <v>42036</v>
      </c>
      <c r="G1170" s="10">
        <v>44228</v>
      </c>
      <c r="H1170" s="11">
        <v>7</v>
      </c>
      <c r="I1170" s="20" t="s">
        <v>39</v>
      </c>
      <c r="J1170" s="11" t="s">
        <v>41</v>
      </c>
      <c r="K1170" s="11" t="s">
        <v>4881</v>
      </c>
      <c r="L1170" s="11">
        <v>2</v>
      </c>
    </row>
    <row r="1171" spans="1:12">
      <c r="A1171" s="11" t="s">
        <v>8483</v>
      </c>
      <c r="D1171" s="11" t="s">
        <v>40</v>
      </c>
      <c r="E1171" s="19" t="s">
        <v>1312</v>
      </c>
      <c r="F1171" s="10">
        <v>42036</v>
      </c>
      <c r="G1171" s="10">
        <v>44228</v>
      </c>
      <c r="H1171" s="11">
        <v>7</v>
      </c>
      <c r="I1171" s="20" t="s">
        <v>39</v>
      </c>
      <c r="J1171" s="11" t="s">
        <v>41</v>
      </c>
      <c r="K1171" s="11" t="s">
        <v>4881</v>
      </c>
      <c r="L1171" s="11">
        <v>2</v>
      </c>
    </row>
    <row r="1172" spans="1:12">
      <c r="A1172" s="11" t="s">
        <v>8484</v>
      </c>
      <c r="D1172" s="11" t="s">
        <v>40</v>
      </c>
      <c r="E1172" s="19" t="s">
        <v>1313</v>
      </c>
      <c r="F1172" s="10">
        <v>42036</v>
      </c>
      <c r="G1172" s="10">
        <v>44228</v>
      </c>
      <c r="H1172" s="11">
        <v>7</v>
      </c>
      <c r="I1172" s="20" t="s">
        <v>39</v>
      </c>
      <c r="J1172" s="11" t="s">
        <v>41</v>
      </c>
      <c r="K1172" s="11" t="s">
        <v>4881</v>
      </c>
      <c r="L1172" s="11">
        <v>2</v>
      </c>
    </row>
    <row r="1173" spans="1:12">
      <c r="A1173" s="11" t="s">
        <v>1141</v>
      </c>
      <c r="D1173" s="11" t="s">
        <v>40</v>
      </c>
      <c r="E1173" s="19" t="s">
        <v>1314</v>
      </c>
      <c r="F1173" s="10">
        <v>42036</v>
      </c>
      <c r="G1173" s="10">
        <v>44228</v>
      </c>
      <c r="H1173" s="11">
        <v>7</v>
      </c>
      <c r="I1173" s="20" t="s">
        <v>39</v>
      </c>
      <c r="J1173" s="11" t="s">
        <v>41</v>
      </c>
      <c r="K1173" s="11" t="s">
        <v>4881</v>
      </c>
      <c r="L1173" s="11">
        <v>2</v>
      </c>
    </row>
    <row r="1174" spans="1:12">
      <c r="A1174" s="11" t="s">
        <v>1142</v>
      </c>
      <c r="D1174" s="11" t="s">
        <v>40</v>
      </c>
      <c r="E1174" s="19" t="s">
        <v>1315</v>
      </c>
      <c r="F1174" s="10">
        <v>42036</v>
      </c>
      <c r="G1174" s="10">
        <v>44228</v>
      </c>
      <c r="H1174" s="11">
        <v>7</v>
      </c>
      <c r="I1174" s="20" t="s">
        <v>39</v>
      </c>
      <c r="J1174" s="11" t="s">
        <v>41</v>
      </c>
      <c r="K1174" s="11" t="s">
        <v>4881</v>
      </c>
      <c r="L1174" s="11">
        <v>2</v>
      </c>
    </row>
    <row r="1175" spans="1:12">
      <c r="A1175" s="11" t="s">
        <v>1143</v>
      </c>
      <c r="D1175" s="11" t="s">
        <v>40</v>
      </c>
      <c r="E1175" s="19" t="s">
        <v>1316</v>
      </c>
      <c r="F1175" s="10">
        <v>42036</v>
      </c>
      <c r="G1175" s="10">
        <v>44228</v>
      </c>
      <c r="H1175" s="11">
        <v>7</v>
      </c>
      <c r="I1175" s="20" t="s">
        <v>39</v>
      </c>
      <c r="J1175" s="11" t="s">
        <v>41</v>
      </c>
      <c r="K1175" s="11" t="s">
        <v>4881</v>
      </c>
      <c r="L1175" s="11">
        <v>2</v>
      </c>
    </row>
    <row r="1176" spans="1:12">
      <c r="A1176" s="11" t="s">
        <v>5212</v>
      </c>
      <c r="D1176" s="11" t="s">
        <v>40</v>
      </c>
      <c r="E1176" s="19" t="s">
        <v>1317</v>
      </c>
      <c r="F1176" s="10">
        <v>42036</v>
      </c>
      <c r="G1176" s="10">
        <v>44228</v>
      </c>
      <c r="H1176" s="11">
        <v>7</v>
      </c>
      <c r="I1176" s="20" t="s">
        <v>39</v>
      </c>
      <c r="J1176" s="11" t="s">
        <v>41</v>
      </c>
      <c r="K1176" s="11" t="s">
        <v>4881</v>
      </c>
      <c r="L1176" s="11">
        <v>2</v>
      </c>
    </row>
    <row r="1177" spans="1:12">
      <c r="A1177" s="11" t="s">
        <v>5213</v>
      </c>
      <c r="D1177" s="11" t="s">
        <v>40</v>
      </c>
      <c r="E1177" s="19" t="s">
        <v>1318</v>
      </c>
      <c r="F1177" s="10">
        <v>42036</v>
      </c>
      <c r="G1177" s="10">
        <v>44228</v>
      </c>
      <c r="H1177" s="11">
        <v>7</v>
      </c>
      <c r="I1177" s="20" t="s">
        <v>39</v>
      </c>
      <c r="J1177" s="11" t="s">
        <v>41</v>
      </c>
      <c r="K1177" s="11" t="s">
        <v>4881</v>
      </c>
      <c r="L1177" s="11">
        <v>2</v>
      </c>
    </row>
    <row r="1178" spans="1:12">
      <c r="A1178" s="11" t="s">
        <v>5214</v>
      </c>
      <c r="D1178" s="11" t="s">
        <v>40</v>
      </c>
      <c r="E1178" s="19" t="s">
        <v>1319</v>
      </c>
      <c r="F1178" s="10">
        <v>42036</v>
      </c>
      <c r="G1178" s="10">
        <v>44228</v>
      </c>
      <c r="H1178" s="11">
        <v>7</v>
      </c>
      <c r="I1178" s="20" t="s">
        <v>39</v>
      </c>
      <c r="J1178" s="11" t="s">
        <v>41</v>
      </c>
      <c r="K1178" s="11" t="s">
        <v>4881</v>
      </c>
      <c r="L1178" s="11">
        <v>2</v>
      </c>
    </row>
    <row r="1179" spans="1:12">
      <c r="A1179" s="11" t="s">
        <v>5215</v>
      </c>
      <c r="D1179" s="11" t="s">
        <v>40</v>
      </c>
      <c r="E1179" s="19" t="s">
        <v>1320</v>
      </c>
      <c r="F1179" s="10">
        <v>42036</v>
      </c>
      <c r="G1179" s="10">
        <v>44228</v>
      </c>
      <c r="H1179" s="11">
        <v>7</v>
      </c>
      <c r="I1179" s="20" t="s">
        <v>39</v>
      </c>
      <c r="J1179" s="11" t="s">
        <v>41</v>
      </c>
      <c r="K1179" s="11" t="s">
        <v>4881</v>
      </c>
      <c r="L1179" s="11">
        <v>2</v>
      </c>
    </row>
    <row r="1180" spans="1:12">
      <c r="A1180" s="11" t="s">
        <v>5216</v>
      </c>
      <c r="D1180" s="11" t="s">
        <v>40</v>
      </c>
      <c r="E1180" s="19" t="s">
        <v>1321</v>
      </c>
      <c r="F1180" s="10">
        <v>42036</v>
      </c>
      <c r="G1180" s="10">
        <v>44228</v>
      </c>
      <c r="H1180" s="11">
        <v>7</v>
      </c>
      <c r="I1180" s="20" t="s">
        <v>39</v>
      </c>
      <c r="J1180" s="11" t="s">
        <v>41</v>
      </c>
      <c r="K1180" s="11" t="s">
        <v>4881</v>
      </c>
      <c r="L1180" s="11">
        <v>2</v>
      </c>
    </row>
    <row r="1181" spans="1:12">
      <c r="A1181" s="11" t="s">
        <v>5217</v>
      </c>
      <c r="D1181" s="11" t="s">
        <v>40</v>
      </c>
      <c r="E1181" s="19" t="s">
        <v>1322</v>
      </c>
      <c r="F1181" s="10">
        <v>42036</v>
      </c>
      <c r="G1181" s="10">
        <v>44228</v>
      </c>
      <c r="H1181" s="11">
        <v>7</v>
      </c>
      <c r="I1181" s="20" t="s">
        <v>39</v>
      </c>
      <c r="J1181" s="11" t="s">
        <v>41</v>
      </c>
      <c r="K1181" s="11" t="s">
        <v>4881</v>
      </c>
      <c r="L1181" s="11">
        <v>2</v>
      </c>
    </row>
    <row r="1182" spans="1:12">
      <c r="A1182" s="11" t="s">
        <v>6055</v>
      </c>
      <c r="D1182" s="11" t="s">
        <v>40</v>
      </c>
      <c r="E1182" s="19" t="s">
        <v>1323</v>
      </c>
      <c r="F1182" s="10">
        <v>42036</v>
      </c>
      <c r="G1182" s="10">
        <v>44228</v>
      </c>
      <c r="H1182" s="11">
        <v>7</v>
      </c>
      <c r="I1182" s="20" t="s">
        <v>39</v>
      </c>
      <c r="J1182" s="11" t="s">
        <v>41</v>
      </c>
      <c r="K1182" s="11" t="s">
        <v>4881</v>
      </c>
      <c r="L1182" s="11">
        <v>2</v>
      </c>
    </row>
    <row r="1183" spans="1:12">
      <c r="A1183" s="11" t="s">
        <v>6056</v>
      </c>
      <c r="D1183" s="11" t="s">
        <v>40</v>
      </c>
      <c r="E1183" s="19" t="s">
        <v>1324</v>
      </c>
      <c r="F1183" s="10">
        <v>42036</v>
      </c>
      <c r="G1183" s="10">
        <v>44228</v>
      </c>
      <c r="H1183" s="11">
        <v>7</v>
      </c>
      <c r="I1183" s="20" t="s">
        <v>39</v>
      </c>
      <c r="J1183" s="11" t="s">
        <v>41</v>
      </c>
      <c r="K1183" s="11" t="s">
        <v>4881</v>
      </c>
      <c r="L1183" s="11">
        <v>2</v>
      </c>
    </row>
    <row r="1184" spans="1:12">
      <c r="A1184" s="11" t="s">
        <v>6057</v>
      </c>
      <c r="D1184" s="11" t="s">
        <v>40</v>
      </c>
      <c r="E1184" s="19" t="s">
        <v>1325</v>
      </c>
      <c r="F1184" s="10">
        <v>42036</v>
      </c>
      <c r="G1184" s="10">
        <v>44228</v>
      </c>
      <c r="H1184" s="11">
        <v>7</v>
      </c>
      <c r="I1184" s="20" t="s">
        <v>39</v>
      </c>
      <c r="J1184" s="11" t="s">
        <v>41</v>
      </c>
      <c r="K1184" s="11" t="s">
        <v>4881</v>
      </c>
      <c r="L1184" s="11">
        <v>2</v>
      </c>
    </row>
    <row r="1185" spans="1:12">
      <c r="A1185" s="11" t="s">
        <v>6541</v>
      </c>
      <c r="D1185" s="11" t="s">
        <v>40</v>
      </c>
      <c r="E1185" s="19" t="s">
        <v>1326</v>
      </c>
      <c r="F1185" s="10">
        <v>42036</v>
      </c>
      <c r="G1185" s="10">
        <v>44228</v>
      </c>
      <c r="H1185" s="11">
        <v>7</v>
      </c>
      <c r="I1185" s="20" t="s">
        <v>39</v>
      </c>
      <c r="J1185" s="11" t="s">
        <v>41</v>
      </c>
      <c r="K1185" s="11" t="s">
        <v>4881</v>
      </c>
      <c r="L1185" s="11">
        <v>2</v>
      </c>
    </row>
    <row r="1186" spans="1:12">
      <c r="A1186" s="11" t="s">
        <v>6542</v>
      </c>
      <c r="D1186" s="11" t="s">
        <v>40</v>
      </c>
      <c r="E1186" s="19" t="s">
        <v>1327</v>
      </c>
      <c r="F1186" s="10">
        <v>42036</v>
      </c>
      <c r="G1186" s="10">
        <v>44228</v>
      </c>
      <c r="H1186" s="11">
        <v>7</v>
      </c>
      <c r="I1186" s="20" t="s">
        <v>39</v>
      </c>
      <c r="J1186" s="11" t="s">
        <v>41</v>
      </c>
      <c r="K1186" s="11" t="s">
        <v>4881</v>
      </c>
      <c r="L1186" s="11">
        <v>2</v>
      </c>
    </row>
    <row r="1187" spans="1:12">
      <c r="A1187" s="11" t="s">
        <v>6543</v>
      </c>
      <c r="D1187" s="11" t="s">
        <v>40</v>
      </c>
      <c r="E1187" s="19" t="s">
        <v>1328</v>
      </c>
      <c r="F1187" s="10">
        <v>42036</v>
      </c>
      <c r="G1187" s="10">
        <v>44228</v>
      </c>
      <c r="H1187" s="11">
        <v>7</v>
      </c>
      <c r="I1187" s="20" t="s">
        <v>39</v>
      </c>
      <c r="J1187" s="11" t="s">
        <v>41</v>
      </c>
      <c r="K1187" s="11" t="s">
        <v>4881</v>
      </c>
      <c r="L1187" s="11">
        <v>2</v>
      </c>
    </row>
    <row r="1188" spans="1:12">
      <c r="A1188" s="11" t="s">
        <v>7027</v>
      </c>
      <c r="D1188" s="11" t="s">
        <v>40</v>
      </c>
      <c r="E1188" s="19" t="s">
        <v>1329</v>
      </c>
      <c r="F1188" s="10">
        <v>42036</v>
      </c>
      <c r="G1188" s="10">
        <v>44228</v>
      </c>
      <c r="H1188" s="11">
        <v>7</v>
      </c>
      <c r="I1188" s="20" t="s">
        <v>39</v>
      </c>
      <c r="J1188" s="11" t="s">
        <v>41</v>
      </c>
      <c r="K1188" s="11" t="s">
        <v>4881</v>
      </c>
      <c r="L1188" s="11">
        <v>2</v>
      </c>
    </row>
    <row r="1189" spans="1:12">
      <c r="A1189" s="11" t="s">
        <v>7028</v>
      </c>
      <c r="D1189" s="11" t="s">
        <v>40</v>
      </c>
      <c r="E1189" s="19" t="s">
        <v>1330</v>
      </c>
      <c r="F1189" s="10">
        <v>42036</v>
      </c>
      <c r="G1189" s="10">
        <v>44228</v>
      </c>
      <c r="H1189" s="11">
        <v>7</v>
      </c>
      <c r="I1189" s="20" t="s">
        <v>39</v>
      </c>
      <c r="J1189" s="11" t="s">
        <v>41</v>
      </c>
      <c r="K1189" s="11" t="s">
        <v>4881</v>
      </c>
      <c r="L1189" s="11">
        <v>2</v>
      </c>
    </row>
    <row r="1190" spans="1:12">
      <c r="A1190" s="11" t="s">
        <v>7029</v>
      </c>
      <c r="D1190" s="11" t="s">
        <v>40</v>
      </c>
      <c r="E1190" s="19" t="s">
        <v>1331</v>
      </c>
      <c r="F1190" s="10">
        <v>42036</v>
      </c>
      <c r="G1190" s="10">
        <v>44228</v>
      </c>
      <c r="H1190" s="11">
        <v>7</v>
      </c>
      <c r="I1190" s="20" t="s">
        <v>39</v>
      </c>
      <c r="J1190" s="11" t="s">
        <v>41</v>
      </c>
      <c r="K1190" s="11" t="s">
        <v>4881</v>
      </c>
      <c r="L1190" s="11">
        <v>2</v>
      </c>
    </row>
    <row r="1191" spans="1:12">
      <c r="A1191" s="11" t="s">
        <v>7642</v>
      </c>
      <c r="D1191" s="11" t="s">
        <v>40</v>
      </c>
      <c r="E1191" s="19" t="s">
        <v>1332</v>
      </c>
      <c r="F1191" s="10">
        <v>42036</v>
      </c>
      <c r="G1191" s="10">
        <v>44228</v>
      </c>
      <c r="H1191" s="11">
        <v>7</v>
      </c>
      <c r="I1191" s="20" t="s">
        <v>39</v>
      </c>
      <c r="J1191" s="11" t="s">
        <v>41</v>
      </c>
      <c r="K1191" s="11" t="s">
        <v>4881</v>
      </c>
      <c r="L1191" s="11">
        <v>2</v>
      </c>
    </row>
    <row r="1192" spans="1:12">
      <c r="A1192" s="11" t="s">
        <v>7643</v>
      </c>
      <c r="D1192" s="11" t="s">
        <v>40</v>
      </c>
      <c r="E1192" s="19" t="s">
        <v>1333</v>
      </c>
      <c r="F1192" s="10">
        <v>42036</v>
      </c>
      <c r="G1192" s="10">
        <v>44228</v>
      </c>
      <c r="H1192" s="11">
        <v>7</v>
      </c>
      <c r="I1192" s="20" t="s">
        <v>39</v>
      </c>
      <c r="J1192" s="11" t="s">
        <v>41</v>
      </c>
      <c r="K1192" s="11" t="s">
        <v>4881</v>
      </c>
      <c r="L1192" s="11">
        <v>2</v>
      </c>
    </row>
    <row r="1193" spans="1:12">
      <c r="A1193" s="11" t="s">
        <v>7644</v>
      </c>
      <c r="D1193" s="11" t="s">
        <v>40</v>
      </c>
      <c r="E1193" s="19" t="s">
        <v>1334</v>
      </c>
      <c r="F1193" s="10">
        <v>42036</v>
      </c>
      <c r="G1193" s="10">
        <v>44228</v>
      </c>
      <c r="H1193" s="11">
        <v>7</v>
      </c>
      <c r="I1193" s="20" t="s">
        <v>39</v>
      </c>
      <c r="J1193" s="11" t="s">
        <v>41</v>
      </c>
      <c r="K1193" s="11" t="s">
        <v>4881</v>
      </c>
      <c r="L1193" s="11">
        <v>2</v>
      </c>
    </row>
    <row r="1194" spans="1:12">
      <c r="A1194" s="11" t="s">
        <v>7645</v>
      </c>
      <c r="D1194" s="11" t="s">
        <v>40</v>
      </c>
      <c r="E1194" s="19" t="s">
        <v>1335</v>
      </c>
      <c r="F1194" s="10">
        <v>42036</v>
      </c>
      <c r="G1194" s="10">
        <v>44228</v>
      </c>
      <c r="H1194" s="11">
        <v>7</v>
      </c>
      <c r="I1194" s="20" t="s">
        <v>39</v>
      </c>
      <c r="J1194" s="11" t="s">
        <v>41</v>
      </c>
      <c r="K1194" s="11" t="s">
        <v>4881</v>
      </c>
      <c r="L1194" s="11">
        <v>2</v>
      </c>
    </row>
    <row r="1195" spans="1:12">
      <c r="A1195" s="11" t="s">
        <v>7646</v>
      </c>
      <c r="D1195" s="11" t="s">
        <v>40</v>
      </c>
      <c r="E1195" s="19" t="s">
        <v>1336</v>
      </c>
      <c r="F1195" s="10">
        <v>42036</v>
      </c>
      <c r="G1195" s="10">
        <v>44228</v>
      </c>
      <c r="H1195" s="11">
        <v>7</v>
      </c>
      <c r="I1195" s="20" t="s">
        <v>39</v>
      </c>
      <c r="J1195" s="11" t="s">
        <v>41</v>
      </c>
      <c r="K1195" s="11" t="s">
        <v>4881</v>
      </c>
      <c r="L1195" s="11">
        <v>2</v>
      </c>
    </row>
    <row r="1196" spans="1:12">
      <c r="A1196" s="11" t="s">
        <v>7647</v>
      </c>
      <c r="D1196" s="11" t="s">
        <v>40</v>
      </c>
      <c r="E1196" s="19" t="s">
        <v>1337</v>
      </c>
      <c r="F1196" s="10">
        <v>42036</v>
      </c>
      <c r="G1196" s="10">
        <v>44228</v>
      </c>
      <c r="H1196" s="11">
        <v>7</v>
      </c>
      <c r="I1196" s="20" t="s">
        <v>39</v>
      </c>
      <c r="J1196" s="11" t="s">
        <v>41</v>
      </c>
      <c r="K1196" s="11" t="s">
        <v>4881</v>
      </c>
      <c r="L1196" s="11">
        <v>2</v>
      </c>
    </row>
    <row r="1197" spans="1:12">
      <c r="A1197" s="11" t="s">
        <v>8485</v>
      </c>
      <c r="D1197" s="11" t="s">
        <v>40</v>
      </c>
      <c r="E1197" s="19" t="s">
        <v>1338</v>
      </c>
      <c r="F1197" s="10">
        <v>42036</v>
      </c>
      <c r="G1197" s="10">
        <v>44228</v>
      </c>
      <c r="H1197" s="11">
        <v>7</v>
      </c>
      <c r="I1197" s="20" t="s">
        <v>39</v>
      </c>
      <c r="J1197" s="11" t="s">
        <v>41</v>
      </c>
      <c r="K1197" s="11" t="s">
        <v>4881</v>
      </c>
      <c r="L1197" s="11">
        <v>2</v>
      </c>
    </row>
    <row r="1198" spans="1:12">
      <c r="A1198" s="11" t="s">
        <v>8486</v>
      </c>
      <c r="D1198" s="11" t="s">
        <v>40</v>
      </c>
      <c r="E1198" s="19" t="s">
        <v>1339</v>
      </c>
      <c r="F1198" s="10">
        <v>42036</v>
      </c>
      <c r="G1198" s="10">
        <v>44228</v>
      </c>
      <c r="H1198" s="11">
        <v>7</v>
      </c>
      <c r="I1198" s="20" t="s">
        <v>39</v>
      </c>
      <c r="J1198" s="11" t="s">
        <v>41</v>
      </c>
      <c r="K1198" s="11" t="s">
        <v>4881</v>
      </c>
      <c r="L1198" s="11">
        <v>2</v>
      </c>
    </row>
    <row r="1199" spans="1:12">
      <c r="A1199" s="11" t="s">
        <v>8487</v>
      </c>
      <c r="D1199" s="11" t="s">
        <v>40</v>
      </c>
      <c r="E1199" s="19" t="s">
        <v>1340</v>
      </c>
      <c r="F1199" s="10">
        <v>42036</v>
      </c>
      <c r="G1199" s="10">
        <v>44228</v>
      </c>
      <c r="H1199" s="11">
        <v>7</v>
      </c>
      <c r="I1199" s="20" t="s">
        <v>39</v>
      </c>
      <c r="J1199" s="11" t="s">
        <v>41</v>
      </c>
      <c r="K1199" s="11" t="s">
        <v>4881</v>
      </c>
      <c r="L1199" s="11">
        <v>2</v>
      </c>
    </row>
    <row r="1200" spans="1:12">
      <c r="A1200" s="11" t="s">
        <v>1144</v>
      </c>
      <c r="D1200" s="11" t="s">
        <v>40</v>
      </c>
      <c r="E1200" s="19" t="s">
        <v>1341</v>
      </c>
      <c r="F1200" s="10">
        <v>42036</v>
      </c>
      <c r="G1200" s="10">
        <v>44228</v>
      </c>
      <c r="H1200" s="11">
        <v>7</v>
      </c>
      <c r="I1200" s="20" t="s">
        <v>39</v>
      </c>
      <c r="J1200" s="11" t="s">
        <v>41</v>
      </c>
      <c r="K1200" s="11" t="s">
        <v>4881</v>
      </c>
      <c r="L1200" s="11">
        <v>2</v>
      </c>
    </row>
    <row r="1201" spans="1:12">
      <c r="A1201" s="11" t="s">
        <v>1145</v>
      </c>
      <c r="D1201" s="11" t="s">
        <v>40</v>
      </c>
      <c r="E1201" s="19" t="s">
        <v>1342</v>
      </c>
      <c r="F1201" s="10">
        <v>42036</v>
      </c>
      <c r="G1201" s="10">
        <v>44228</v>
      </c>
      <c r="H1201" s="11">
        <v>7</v>
      </c>
      <c r="I1201" s="20" t="s">
        <v>39</v>
      </c>
      <c r="J1201" s="11" t="s">
        <v>41</v>
      </c>
      <c r="K1201" s="11" t="s">
        <v>4881</v>
      </c>
      <c r="L1201" s="11">
        <v>2</v>
      </c>
    </row>
    <row r="1202" spans="1:12">
      <c r="A1202" s="11" t="s">
        <v>1146</v>
      </c>
      <c r="D1202" s="11" t="s">
        <v>40</v>
      </c>
      <c r="E1202" s="19" t="s">
        <v>1343</v>
      </c>
      <c r="F1202" s="10">
        <v>42036</v>
      </c>
      <c r="G1202" s="10">
        <v>44228</v>
      </c>
      <c r="H1202" s="11">
        <v>7</v>
      </c>
      <c r="I1202" s="20" t="s">
        <v>39</v>
      </c>
      <c r="J1202" s="11" t="s">
        <v>41</v>
      </c>
      <c r="K1202" s="11" t="s">
        <v>4881</v>
      </c>
      <c r="L1202" s="11">
        <v>2</v>
      </c>
    </row>
    <row r="1203" spans="1:12">
      <c r="A1203" s="11" t="s">
        <v>5218</v>
      </c>
      <c r="D1203" s="11" t="s">
        <v>40</v>
      </c>
      <c r="E1203" s="19" t="s">
        <v>1344</v>
      </c>
      <c r="F1203" s="10">
        <v>42036</v>
      </c>
      <c r="G1203" s="10">
        <v>44228</v>
      </c>
      <c r="H1203" s="11">
        <v>7</v>
      </c>
      <c r="I1203" s="20" t="s">
        <v>39</v>
      </c>
      <c r="J1203" s="11" t="s">
        <v>41</v>
      </c>
      <c r="K1203" s="11" t="s">
        <v>4881</v>
      </c>
      <c r="L1203" s="11">
        <v>2</v>
      </c>
    </row>
    <row r="1204" spans="1:12">
      <c r="A1204" s="11" t="s">
        <v>5219</v>
      </c>
      <c r="D1204" s="11" t="s">
        <v>40</v>
      </c>
      <c r="E1204" s="19" t="s">
        <v>1345</v>
      </c>
      <c r="F1204" s="10">
        <v>42036</v>
      </c>
      <c r="G1204" s="10">
        <v>44228</v>
      </c>
      <c r="H1204" s="11">
        <v>7</v>
      </c>
      <c r="I1204" s="20" t="s">
        <v>39</v>
      </c>
      <c r="J1204" s="11" t="s">
        <v>41</v>
      </c>
      <c r="K1204" s="11" t="s">
        <v>4881</v>
      </c>
      <c r="L1204" s="11">
        <v>2</v>
      </c>
    </row>
    <row r="1205" spans="1:12">
      <c r="A1205" s="11" t="s">
        <v>5220</v>
      </c>
      <c r="D1205" s="11" t="s">
        <v>40</v>
      </c>
      <c r="E1205" s="19" t="s">
        <v>1346</v>
      </c>
      <c r="F1205" s="10">
        <v>42036</v>
      </c>
      <c r="G1205" s="10">
        <v>44228</v>
      </c>
      <c r="H1205" s="11">
        <v>7</v>
      </c>
      <c r="I1205" s="20" t="s">
        <v>39</v>
      </c>
      <c r="J1205" s="11" t="s">
        <v>41</v>
      </c>
      <c r="K1205" s="11" t="s">
        <v>4881</v>
      </c>
      <c r="L1205" s="11">
        <v>2</v>
      </c>
    </row>
    <row r="1206" spans="1:12">
      <c r="A1206" s="11" t="s">
        <v>5221</v>
      </c>
      <c r="D1206" s="11" t="s">
        <v>40</v>
      </c>
      <c r="E1206" s="19" t="s">
        <v>1347</v>
      </c>
      <c r="F1206" s="10">
        <v>42036</v>
      </c>
      <c r="G1206" s="10">
        <v>44228</v>
      </c>
      <c r="H1206" s="11">
        <v>7</v>
      </c>
      <c r="I1206" s="20" t="s">
        <v>39</v>
      </c>
      <c r="J1206" s="11" t="s">
        <v>41</v>
      </c>
      <c r="K1206" s="11" t="s">
        <v>4881</v>
      </c>
      <c r="L1206" s="11">
        <v>2</v>
      </c>
    </row>
    <row r="1207" spans="1:12">
      <c r="A1207" s="11" t="s">
        <v>5222</v>
      </c>
      <c r="D1207" s="11" t="s">
        <v>40</v>
      </c>
      <c r="E1207" s="19" t="s">
        <v>1348</v>
      </c>
      <c r="F1207" s="10">
        <v>42036</v>
      </c>
      <c r="G1207" s="10">
        <v>44228</v>
      </c>
      <c r="H1207" s="11">
        <v>7</v>
      </c>
      <c r="I1207" s="20" t="s">
        <v>39</v>
      </c>
      <c r="J1207" s="11" t="s">
        <v>41</v>
      </c>
      <c r="K1207" s="11" t="s">
        <v>4881</v>
      </c>
      <c r="L1207" s="11">
        <v>2</v>
      </c>
    </row>
    <row r="1208" spans="1:12">
      <c r="A1208" s="11" t="s">
        <v>5223</v>
      </c>
      <c r="D1208" s="11" t="s">
        <v>40</v>
      </c>
      <c r="E1208" s="19" t="s">
        <v>1349</v>
      </c>
      <c r="F1208" s="10">
        <v>42036</v>
      </c>
      <c r="G1208" s="10">
        <v>44228</v>
      </c>
      <c r="H1208" s="11">
        <v>7</v>
      </c>
      <c r="I1208" s="20" t="s">
        <v>39</v>
      </c>
      <c r="J1208" s="11" t="s">
        <v>41</v>
      </c>
      <c r="K1208" s="11" t="s">
        <v>4881</v>
      </c>
      <c r="L1208" s="11">
        <v>2</v>
      </c>
    </row>
    <row r="1209" spans="1:12">
      <c r="A1209" s="11" t="s">
        <v>6058</v>
      </c>
      <c r="D1209" s="11" t="s">
        <v>40</v>
      </c>
      <c r="E1209" s="19" t="s">
        <v>1350</v>
      </c>
      <c r="F1209" s="10">
        <v>42036</v>
      </c>
      <c r="G1209" s="10">
        <v>44228</v>
      </c>
      <c r="H1209" s="11">
        <v>7</v>
      </c>
      <c r="I1209" s="20" t="s">
        <v>39</v>
      </c>
      <c r="J1209" s="11" t="s">
        <v>41</v>
      </c>
      <c r="K1209" s="11" t="s">
        <v>4881</v>
      </c>
      <c r="L1209" s="11">
        <v>2</v>
      </c>
    </row>
    <row r="1210" spans="1:12">
      <c r="A1210" s="11" t="s">
        <v>6059</v>
      </c>
      <c r="D1210" s="11" t="s">
        <v>40</v>
      </c>
      <c r="E1210" s="19" t="s">
        <v>1351</v>
      </c>
      <c r="F1210" s="10">
        <v>42036</v>
      </c>
      <c r="G1210" s="10">
        <v>44228</v>
      </c>
      <c r="H1210" s="11">
        <v>7</v>
      </c>
      <c r="I1210" s="20" t="s">
        <v>39</v>
      </c>
      <c r="J1210" s="11" t="s">
        <v>41</v>
      </c>
      <c r="K1210" s="11" t="s">
        <v>4881</v>
      </c>
      <c r="L1210" s="11">
        <v>2</v>
      </c>
    </row>
    <row r="1211" spans="1:12">
      <c r="A1211" s="11" t="s">
        <v>6060</v>
      </c>
      <c r="D1211" s="11" t="s">
        <v>40</v>
      </c>
      <c r="E1211" s="19" t="s">
        <v>1352</v>
      </c>
      <c r="F1211" s="10">
        <v>42036</v>
      </c>
      <c r="G1211" s="10">
        <v>44228</v>
      </c>
      <c r="H1211" s="11">
        <v>7</v>
      </c>
      <c r="I1211" s="20" t="s">
        <v>39</v>
      </c>
      <c r="J1211" s="11" t="s">
        <v>41</v>
      </c>
      <c r="K1211" s="11" t="s">
        <v>4881</v>
      </c>
      <c r="L1211" s="11">
        <v>2</v>
      </c>
    </row>
    <row r="1212" spans="1:12">
      <c r="A1212" s="11" t="s">
        <v>6544</v>
      </c>
      <c r="D1212" s="11" t="s">
        <v>40</v>
      </c>
      <c r="E1212" s="19" t="s">
        <v>1353</v>
      </c>
      <c r="F1212" s="10">
        <v>42036</v>
      </c>
      <c r="G1212" s="10">
        <v>44228</v>
      </c>
      <c r="H1212" s="11">
        <v>7</v>
      </c>
      <c r="I1212" s="20" t="s">
        <v>39</v>
      </c>
      <c r="J1212" s="11" t="s">
        <v>41</v>
      </c>
      <c r="K1212" s="11" t="s">
        <v>4881</v>
      </c>
      <c r="L1212" s="11">
        <v>2</v>
      </c>
    </row>
    <row r="1213" spans="1:12">
      <c r="A1213" s="11" t="s">
        <v>6545</v>
      </c>
      <c r="D1213" s="11" t="s">
        <v>40</v>
      </c>
      <c r="E1213" s="19" t="s">
        <v>1354</v>
      </c>
      <c r="F1213" s="10">
        <v>42036</v>
      </c>
      <c r="G1213" s="10">
        <v>44228</v>
      </c>
      <c r="H1213" s="11">
        <v>7</v>
      </c>
      <c r="I1213" s="20" t="s">
        <v>39</v>
      </c>
      <c r="J1213" s="11" t="s">
        <v>41</v>
      </c>
      <c r="K1213" s="11" t="s">
        <v>4881</v>
      </c>
      <c r="L1213" s="11">
        <v>2</v>
      </c>
    </row>
    <row r="1214" spans="1:12">
      <c r="A1214" s="11" t="s">
        <v>6546</v>
      </c>
      <c r="D1214" s="11" t="s">
        <v>40</v>
      </c>
      <c r="E1214" s="19" t="s">
        <v>1355</v>
      </c>
      <c r="F1214" s="10">
        <v>42036</v>
      </c>
      <c r="G1214" s="10">
        <v>44228</v>
      </c>
      <c r="H1214" s="11">
        <v>7</v>
      </c>
      <c r="I1214" s="20" t="s">
        <v>39</v>
      </c>
      <c r="J1214" s="11" t="s">
        <v>41</v>
      </c>
      <c r="K1214" s="11" t="s">
        <v>4881</v>
      </c>
      <c r="L1214" s="11">
        <v>2</v>
      </c>
    </row>
    <row r="1215" spans="1:12">
      <c r="A1215" s="11" t="s">
        <v>7030</v>
      </c>
      <c r="D1215" s="11" t="s">
        <v>40</v>
      </c>
      <c r="E1215" s="19" t="s">
        <v>1356</v>
      </c>
      <c r="F1215" s="10">
        <v>42036</v>
      </c>
      <c r="G1215" s="10">
        <v>44228</v>
      </c>
      <c r="H1215" s="11">
        <v>7</v>
      </c>
      <c r="I1215" s="20" t="s">
        <v>39</v>
      </c>
      <c r="J1215" s="11" t="s">
        <v>41</v>
      </c>
      <c r="K1215" s="11" t="s">
        <v>4881</v>
      </c>
      <c r="L1215" s="11">
        <v>2</v>
      </c>
    </row>
    <row r="1216" spans="1:12">
      <c r="A1216" s="11" t="s">
        <v>7031</v>
      </c>
      <c r="D1216" s="11" t="s">
        <v>40</v>
      </c>
      <c r="E1216" s="19" t="s">
        <v>1357</v>
      </c>
      <c r="F1216" s="10">
        <v>42036</v>
      </c>
      <c r="G1216" s="10">
        <v>44228</v>
      </c>
      <c r="H1216" s="11">
        <v>7</v>
      </c>
      <c r="I1216" s="20" t="s">
        <v>39</v>
      </c>
      <c r="J1216" s="11" t="s">
        <v>41</v>
      </c>
      <c r="K1216" s="11" t="s">
        <v>4881</v>
      </c>
      <c r="L1216" s="11">
        <v>2</v>
      </c>
    </row>
    <row r="1217" spans="1:12">
      <c r="A1217" s="11" t="s">
        <v>7032</v>
      </c>
      <c r="D1217" s="11" t="s">
        <v>40</v>
      </c>
      <c r="E1217" s="19" t="s">
        <v>1358</v>
      </c>
      <c r="F1217" s="10">
        <v>42036</v>
      </c>
      <c r="G1217" s="10">
        <v>44228</v>
      </c>
      <c r="H1217" s="11">
        <v>7</v>
      </c>
      <c r="I1217" s="20" t="s">
        <v>39</v>
      </c>
      <c r="J1217" s="11" t="s">
        <v>41</v>
      </c>
      <c r="K1217" s="11" t="s">
        <v>4881</v>
      </c>
      <c r="L1217" s="11">
        <v>2</v>
      </c>
    </row>
    <row r="1218" spans="1:12">
      <c r="A1218" s="11" t="s">
        <v>7648</v>
      </c>
      <c r="D1218" s="11" t="s">
        <v>40</v>
      </c>
      <c r="E1218" s="19" t="s">
        <v>1359</v>
      </c>
      <c r="F1218" s="10">
        <v>42036</v>
      </c>
      <c r="G1218" s="10">
        <v>44228</v>
      </c>
      <c r="H1218" s="11">
        <v>7</v>
      </c>
      <c r="I1218" s="20" t="s">
        <v>39</v>
      </c>
      <c r="J1218" s="11" t="s">
        <v>41</v>
      </c>
      <c r="K1218" s="11" t="s">
        <v>4881</v>
      </c>
      <c r="L1218" s="11">
        <v>2</v>
      </c>
    </row>
    <row r="1219" spans="1:12">
      <c r="A1219" s="11" t="s">
        <v>7649</v>
      </c>
      <c r="D1219" s="11" t="s">
        <v>40</v>
      </c>
      <c r="E1219" s="19" t="s">
        <v>1360</v>
      </c>
      <c r="F1219" s="10">
        <v>42036</v>
      </c>
      <c r="G1219" s="10">
        <v>44228</v>
      </c>
      <c r="H1219" s="11">
        <v>7</v>
      </c>
      <c r="I1219" s="20" t="s">
        <v>39</v>
      </c>
      <c r="J1219" s="11" t="s">
        <v>41</v>
      </c>
      <c r="K1219" s="11" t="s">
        <v>4881</v>
      </c>
      <c r="L1219" s="11">
        <v>2</v>
      </c>
    </row>
    <row r="1220" spans="1:12">
      <c r="A1220" s="11" t="s">
        <v>7650</v>
      </c>
      <c r="D1220" s="11" t="s">
        <v>40</v>
      </c>
      <c r="E1220" s="19" t="s">
        <v>1361</v>
      </c>
      <c r="F1220" s="10">
        <v>42036</v>
      </c>
      <c r="G1220" s="10">
        <v>44228</v>
      </c>
      <c r="H1220" s="11">
        <v>7</v>
      </c>
      <c r="I1220" s="20" t="s">
        <v>39</v>
      </c>
      <c r="J1220" s="11" t="s">
        <v>41</v>
      </c>
      <c r="K1220" s="11" t="s">
        <v>4881</v>
      </c>
      <c r="L1220" s="11">
        <v>2</v>
      </c>
    </row>
    <row r="1221" spans="1:12">
      <c r="A1221" s="11" t="s">
        <v>7651</v>
      </c>
      <c r="D1221" s="11" t="s">
        <v>40</v>
      </c>
      <c r="E1221" s="19" t="s">
        <v>1362</v>
      </c>
      <c r="F1221" s="10">
        <v>42036</v>
      </c>
      <c r="G1221" s="10">
        <v>44228</v>
      </c>
      <c r="H1221" s="11">
        <v>7</v>
      </c>
      <c r="I1221" s="20" t="s">
        <v>39</v>
      </c>
      <c r="J1221" s="11" t="s">
        <v>41</v>
      </c>
      <c r="K1221" s="11" t="s">
        <v>4881</v>
      </c>
      <c r="L1221" s="11">
        <v>2</v>
      </c>
    </row>
    <row r="1222" spans="1:12">
      <c r="A1222" s="11" t="s">
        <v>7652</v>
      </c>
      <c r="D1222" s="11" t="s">
        <v>40</v>
      </c>
      <c r="E1222" s="19" t="s">
        <v>1363</v>
      </c>
      <c r="F1222" s="10">
        <v>42036</v>
      </c>
      <c r="G1222" s="10">
        <v>44228</v>
      </c>
      <c r="H1222" s="11">
        <v>7</v>
      </c>
      <c r="I1222" s="20" t="s">
        <v>39</v>
      </c>
      <c r="J1222" s="11" t="s">
        <v>41</v>
      </c>
      <c r="K1222" s="11" t="s">
        <v>4881</v>
      </c>
      <c r="L1222" s="11">
        <v>2</v>
      </c>
    </row>
    <row r="1223" spans="1:12">
      <c r="A1223" s="11" t="s">
        <v>7653</v>
      </c>
      <c r="D1223" s="11" t="s">
        <v>40</v>
      </c>
      <c r="E1223" s="19" t="s">
        <v>1364</v>
      </c>
      <c r="F1223" s="10">
        <v>42036</v>
      </c>
      <c r="G1223" s="10">
        <v>44228</v>
      </c>
      <c r="H1223" s="11">
        <v>7</v>
      </c>
      <c r="I1223" s="20" t="s">
        <v>39</v>
      </c>
      <c r="J1223" s="11" t="s">
        <v>41</v>
      </c>
      <c r="K1223" s="11" t="s">
        <v>4881</v>
      </c>
      <c r="L1223" s="11">
        <v>2</v>
      </c>
    </row>
    <row r="1224" spans="1:12">
      <c r="A1224" s="11" t="s">
        <v>8488</v>
      </c>
      <c r="D1224" s="11" t="s">
        <v>40</v>
      </c>
      <c r="E1224" s="19" t="s">
        <v>1365</v>
      </c>
      <c r="F1224" s="10">
        <v>42036</v>
      </c>
      <c r="G1224" s="10">
        <v>44228</v>
      </c>
      <c r="H1224" s="11">
        <v>7</v>
      </c>
      <c r="I1224" s="20" t="s">
        <v>39</v>
      </c>
      <c r="J1224" s="11" t="s">
        <v>41</v>
      </c>
      <c r="K1224" s="11" t="s">
        <v>4881</v>
      </c>
      <c r="L1224" s="11">
        <v>2</v>
      </c>
    </row>
    <row r="1225" spans="1:12">
      <c r="A1225" s="11" t="s">
        <v>8489</v>
      </c>
      <c r="D1225" s="11" t="s">
        <v>40</v>
      </c>
      <c r="E1225" s="19" t="s">
        <v>1366</v>
      </c>
      <c r="F1225" s="10">
        <v>42036</v>
      </c>
      <c r="G1225" s="10">
        <v>44228</v>
      </c>
      <c r="H1225" s="11">
        <v>7</v>
      </c>
      <c r="I1225" s="20" t="s">
        <v>39</v>
      </c>
      <c r="J1225" s="11" t="s">
        <v>41</v>
      </c>
      <c r="K1225" s="11" t="s">
        <v>4881</v>
      </c>
      <c r="L1225" s="11">
        <v>2</v>
      </c>
    </row>
    <row r="1226" spans="1:12">
      <c r="A1226" s="11" t="s">
        <v>8490</v>
      </c>
      <c r="D1226" s="11" t="s">
        <v>40</v>
      </c>
      <c r="E1226" s="19" t="s">
        <v>1367</v>
      </c>
      <c r="F1226" s="10">
        <v>42036</v>
      </c>
      <c r="G1226" s="10">
        <v>44228</v>
      </c>
      <c r="H1226" s="11">
        <v>7</v>
      </c>
      <c r="I1226" s="20" t="s">
        <v>39</v>
      </c>
      <c r="J1226" s="11" t="s">
        <v>41</v>
      </c>
      <c r="K1226" s="11" t="s">
        <v>4881</v>
      </c>
      <c r="L1226" s="11">
        <v>2</v>
      </c>
    </row>
    <row r="1227" spans="1:12">
      <c r="A1227" s="11" t="s">
        <v>1147</v>
      </c>
      <c r="D1227" s="11" t="s">
        <v>40</v>
      </c>
      <c r="E1227" s="19" t="s">
        <v>1368</v>
      </c>
      <c r="F1227" s="10">
        <v>42036</v>
      </c>
      <c r="G1227" s="10">
        <v>44228</v>
      </c>
      <c r="H1227" s="11">
        <v>7</v>
      </c>
      <c r="I1227" s="20" t="s">
        <v>39</v>
      </c>
      <c r="J1227" s="11" t="s">
        <v>41</v>
      </c>
      <c r="K1227" s="11" t="s">
        <v>4881</v>
      </c>
      <c r="L1227" s="11">
        <v>2</v>
      </c>
    </row>
    <row r="1228" spans="1:12">
      <c r="A1228" s="11" t="s">
        <v>1148</v>
      </c>
      <c r="D1228" s="11" t="s">
        <v>40</v>
      </c>
      <c r="E1228" s="19" t="s">
        <v>1369</v>
      </c>
      <c r="F1228" s="10">
        <v>42036</v>
      </c>
      <c r="G1228" s="10">
        <v>44228</v>
      </c>
      <c r="H1228" s="11">
        <v>7</v>
      </c>
      <c r="I1228" s="20" t="s">
        <v>39</v>
      </c>
      <c r="J1228" s="11" t="s">
        <v>41</v>
      </c>
      <c r="K1228" s="11" t="s">
        <v>4881</v>
      </c>
      <c r="L1228" s="11">
        <v>2</v>
      </c>
    </row>
    <row r="1229" spans="1:12">
      <c r="A1229" s="11" t="s">
        <v>1149</v>
      </c>
      <c r="D1229" s="11" t="s">
        <v>40</v>
      </c>
      <c r="E1229" s="19" t="s">
        <v>1370</v>
      </c>
      <c r="F1229" s="10">
        <v>42036</v>
      </c>
      <c r="G1229" s="10">
        <v>44228</v>
      </c>
      <c r="H1229" s="11">
        <v>7</v>
      </c>
      <c r="I1229" s="20" t="s">
        <v>39</v>
      </c>
      <c r="J1229" s="11" t="s">
        <v>41</v>
      </c>
      <c r="K1229" s="11" t="s">
        <v>4881</v>
      </c>
      <c r="L1229" s="11">
        <v>2</v>
      </c>
    </row>
    <row r="1230" spans="1:12">
      <c r="A1230" s="11" t="s">
        <v>5224</v>
      </c>
      <c r="D1230" s="11" t="s">
        <v>40</v>
      </c>
      <c r="E1230" s="19" t="s">
        <v>1371</v>
      </c>
      <c r="F1230" s="10">
        <v>42036</v>
      </c>
      <c r="G1230" s="10">
        <v>44228</v>
      </c>
      <c r="H1230" s="11">
        <v>7</v>
      </c>
      <c r="I1230" s="20" t="s">
        <v>39</v>
      </c>
      <c r="J1230" s="11" t="s">
        <v>41</v>
      </c>
      <c r="K1230" s="11" t="s">
        <v>4881</v>
      </c>
      <c r="L1230" s="11">
        <v>2</v>
      </c>
    </row>
    <row r="1231" spans="1:12">
      <c r="A1231" s="11" t="s">
        <v>5225</v>
      </c>
      <c r="D1231" s="11" t="s">
        <v>40</v>
      </c>
      <c r="E1231" s="19" t="s">
        <v>1372</v>
      </c>
      <c r="F1231" s="10">
        <v>42036</v>
      </c>
      <c r="G1231" s="10">
        <v>44228</v>
      </c>
      <c r="H1231" s="11">
        <v>7</v>
      </c>
      <c r="I1231" s="20" t="s">
        <v>39</v>
      </c>
      <c r="J1231" s="11" t="s">
        <v>41</v>
      </c>
      <c r="K1231" s="11" t="s">
        <v>4881</v>
      </c>
      <c r="L1231" s="11">
        <v>2</v>
      </c>
    </row>
    <row r="1232" spans="1:12">
      <c r="A1232" s="11" t="s">
        <v>5226</v>
      </c>
      <c r="D1232" s="11" t="s">
        <v>40</v>
      </c>
      <c r="E1232" s="19" t="s">
        <v>1373</v>
      </c>
      <c r="F1232" s="10">
        <v>42036</v>
      </c>
      <c r="G1232" s="10">
        <v>44228</v>
      </c>
      <c r="H1232" s="11">
        <v>7</v>
      </c>
      <c r="I1232" s="20" t="s">
        <v>39</v>
      </c>
      <c r="J1232" s="11" t="s">
        <v>41</v>
      </c>
      <c r="K1232" s="11" t="s">
        <v>4881</v>
      </c>
      <c r="L1232" s="11">
        <v>2</v>
      </c>
    </row>
    <row r="1233" spans="1:12">
      <c r="A1233" s="11" t="s">
        <v>5227</v>
      </c>
      <c r="D1233" s="11" t="s">
        <v>40</v>
      </c>
      <c r="E1233" s="19" t="s">
        <v>1374</v>
      </c>
      <c r="F1233" s="10">
        <v>42036</v>
      </c>
      <c r="G1233" s="10">
        <v>44228</v>
      </c>
      <c r="H1233" s="11">
        <v>7</v>
      </c>
      <c r="I1233" s="20" t="s">
        <v>39</v>
      </c>
      <c r="J1233" s="11" t="s">
        <v>41</v>
      </c>
      <c r="K1233" s="11" t="s">
        <v>4881</v>
      </c>
      <c r="L1233" s="11">
        <v>2</v>
      </c>
    </row>
    <row r="1234" spans="1:12">
      <c r="A1234" s="11" t="s">
        <v>5228</v>
      </c>
      <c r="D1234" s="11" t="s">
        <v>40</v>
      </c>
      <c r="E1234" s="19" t="s">
        <v>1375</v>
      </c>
      <c r="F1234" s="10">
        <v>42036</v>
      </c>
      <c r="G1234" s="10">
        <v>44228</v>
      </c>
      <c r="H1234" s="11">
        <v>7</v>
      </c>
      <c r="I1234" s="20" t="s">
        <v>39</v>
      </c>
      <c r="J1234" s="11" t="s">
        <v>41</v>
      </c>
      <c r="K1234" s="11" t="s">
        <v>4881</v>
      </c>
      <c r="L1234" s="11">
        <v>2</v>
      </c>
    </row>
    <row r="1235" spans="1:12">
      <c r="A1235" s="11" t="s">
        <v>5229</v>
      </c>
      <c r="D1235" s="11" t="s">
        <v>40</v>
      </c>
      <c r="E1235" s="19" t="s">
        <v>1376</v>
      </c>
      <c r="F1235" s="10">
        <v>42036</v>
      </c>
      <c r="G1235" s="10">
        <v>44228</v>
      </c>
      <c r="H1235" s="11">
        <v>7</v>
      </c>
      <c r="I1235" s="20" t="s">
        <v>39</v>
      </c>
      <c r="J1235" s="11" t="s">
        <v>41</v>
      </c>
      <c r="K1235" s="11" t="s">
        <v>4881</v>
      </c>
      <c r="L1235" s="11">
        <v>2</v>
      </c>
    </row>
    <row r="1236" spans="1:12">
      <c r="A1236" s="11" t="s">
        <v>6061</v>
      </c>
      <c r="D1236" s="11" t="s">
        <v>40</v>
      </c>
      <c r="E1236" s="19" t="s">
        <v>1377</v>
      </c>
      <c r="F1236" s="10">
        <v>42036</v>
      </c>
      <c r="G1236" s="10">
        <v>44228</v>
      </c>
      <c r="H1236" s="11">
        <v>7</v>
      </c>
      <c r="I1236" s="20" t="s">
        <v>39</v>
      </c>
      <c r="J1236" s="11" t="s">
        <v>41</v>
      </c>
      <c r="K1236" s="11" t="s">
        <v>4881</v>
      </c>
      <c r="L1236" s="11">
        <v>2</v>
      </c>
    </row>
    <row r="1237" spans="1:12">
      <c r="A1237" s="11" t="s">
        <v>6062</v>
      </c>
      <c r="D1237" s="11" t="s">
        <v>40</v>
      </c>
      <c r="E1237" s="19" t="s">
        <v>1378</v>
      </c>
      <c r="F1237" s="10">
        <v>42036</v>
      </c>
      <c r="G1237" s="10">
        <v>44228</v>
      </c>
      <c r="H1237" s="11">
        <v>7</v>
      </c>
      <c r="I1237" s="20" t="s">
        <v>39</v>
      </c>
      <c r="J1237" s="11" t="s">
        <v>41</v>
      </c>
      <c r="K1237" s="11" t="s">
        <v>4881</v>
      </c>
      <c r="L1237" s="11">
        <v>2</v>
      </c>
    </row>
    <row r="1238" spans="1:12">
      <c r="A1238" s="11" t="s">
        <v>6063</v>
      </c>
      <c r="D1238" s="11" t="s">
        <v>40</v>
      </c>
      <c r="E1238" s="19" t="s">
        <v>1379</v>
      </c>
      <c r="F1238" s="10">
        <v>42036</v>
      </c>
      <c r="G1238" s="10">
        <v>44228</v>
      </c>
      <c r="H1238" s="11">
        <v>7</v>
      </c>
      <c r="I1238" s="20" t="s">
        <v>39</v>
      </c>
      <c r="J1238" s="11" t="s">
        <v>41</v>
      </c>
      <c r="K1238" s="11" t="s">
        <v>4881</v>
      </c>
      <c r="L1238" s="11">
        <v>2</v>
      </c>
    </row>
    <row r="1239" spans="1:12">
      <c r="A1239" s="11" t="s">
        <v>6547</v>
      </c>
      <c r="D1239" s="11" t="s">
        <v>40</v>
      </c>
      <c r="E1239" s="19" t="s">
        <v>1380</v>
      </c>
      <c r="F1239" s="10">
        <v>42036</v>
      </c>
      <c r="G1239" s="10">
        <v>44228</v>
      </c>
      <c r="H1239" s="11">
        <v>7</v>
      </c>
      <c r="I1239" s="20" t="s">
        <v>39</v>
      </c>
      <c r="J1239" s="11" t="s">
        <v>41</v>
      </c>
      <c r="K1239" s="11" t="s">
        <v>4881</v>
      </c>
      <c r="L1239" s="11">
        <v>2</v>
      </c>
    </row>
    <row r="1240" spans="1:12">
      <c r="A1240" s="11" t="s">
        <v>6548</v>
      </c>
      <c r="D1240" s="11" t="s">
        <v>40</v>
      </c>
      <c r="E1240" s="19" t="s">
        <v>1381</v>
      </c>
      <c r="F1240" s="10">
        <v>42036</v>
      </c>
      <c r="G1240" s="10">
        <v>44228</v>
      </c>
      <c r="H1240" s="11">
        <v>7</v>
      </c>
      <c r="I1240" s="20" t="s">
        <v>39</v>
      </c>
      <c r="J1240" s="11" t="s">
        <v>41</v>
      </c>
      <c r="K1240" s="11" t="s">
        <v>4881</v>
      </c>
      <c r="L1240" s="11">
        <v>2</v>
      </c>
    </row>
    <row r="1241" spans="1:12">
      <c r="A1241" s="11" t="s">
        <v>6549</v>
      </c>
      <c r="D1241" s="11" t="s">
        <v>40</v>
      </c>
      <c r="E1241" s="19" t="s">
        <v>1382</v>
      </c>
      <c r="F1241" s="10">
        <v>42036</v>
      </c>
      <c r="G1241" s="10">
        <v>44228</v>
      </c>
      <c r="H1241" s="11">
        <v>7</v>
      </c>
      <c r="I1241" s="20" t="s">
        <v>39</v>
      </c>
      <c r="J1241" s="11" t="s">
        <v>41</v>
      </c>
      <c r="K1241" s="11" t="s">
        <v>4881</v>
      </c>
      <c r="L1241" s="11">
        <v>2</v>
      </c>
    </row>
    <row r="1242" spans="1:12">
      <c r="A1242" s="11" t="s">
        <v>7033</v>
      </c>
      <c r="D1242" s="11" t="s">
        <v>40</v>
      </c>
      <c r="E1242" s="19" t="s">
        <v>1383</v>
      </c>
      <c r="F1242" s="10">
        <v>42036</v>
      </c>
      <c r="G1242" s="10">
        <v>44228</v>
      </c>
      <c r="H1242" s="11">
        <v>7</v>
      </c>
      <c r="I1242" s="20" t="s">
        <v>39</v>
      </c>
      <c r="J1242" s="11" t="s">
        <v>41</v>
      </c>
      <c r="K1242" s="11" t="s">
        <v>4881</v>
      </c>
      <c r="L1242" s="11">
        <v>2</v>
      </c>
    </row>
    <row r="1243" spans="1:12">
      <c r="A1243" s="11" t="s">
        <v>7034</v>
      </c>
      <c r="D1243" s="11" t="s">
        <v>40</v>
      </c>
      <c r="E1243" s="19" t="s">
        <v>1384</v>
      </c>
      <c r="F1243" s="10">
        <v>42036</v>
      </c>
      <c r="G1243" s="10">
        <v>44228</v>
      </c>
      <c r="H1243" s="11">
        <v>7</v>
      </c>
      <c r="I1243" s="20" t="s">
        <v>39</v>
      </c>
      <c r="J1243" s="11" t="s">
        <v>41</v>
      </c>
      <c r="K1243" s="11" t="s">
        <v>4881</v>
      </c>
      <c r="L1243" s="11">
        <v>2</v>
      </c>
    </row>
    <row r="1244" spans="1:12">
      <c r="A1244" s="11" t="s">
        <v>7035</v>
      </c>
      <c r="D1244" s="11" t="s">
        <v>40</v>
      </c>
      <c r="E1244" s="19" t="s">
        <v>1385</v>
      </c>
      <c r="F1244" s="10">
        <v>42036</v>
      </c>
      <c r="G1244" s="10">
        <v>44228</v>
      </c>
      <c r="H1244" s="11">
        <v>7</v>
      </c>
      <c r="I1244" s="20" t="s">
        <v>39</v>
      </c>
      <c r="J1244" s="11" t="s">
        <v>41</v>
      </c>
      <c r="K1244" s="11" t="s">
        <v>4881</v>
      </c>
      <c r="L1244" s="11">
        <v>2</v>
      </c>
    </row>
    <row r="1245" spans="1:12">
      <c r="A1245" s="11" t="s">
        <v>7654</v>
      </c>
      <c r="D1245" s="11" t="s">
        <v>40</v>
      </c>
      <c r="E1245" s="19" t="s">
        <v>1386</v>
      </c>
      <c r="F1245" s="10">
        <v>42036</v>
      </c>
      <c r="G1245" s="10">
        <v>44228</v>
      </c>
      <c r="H1245" s="11">
        <v>7</v>
      </c>
      <c r="I1245" s="20" t="s">
        <v>39</v>
      </c>
      <c r="J1245" s="11" t="s">
        <v>41</v>
      </c>
      <c r="K1245" s="11" t="s">
        <v>4881</v>
      </c>
      <c r="L1245" s="11">
        <v>2</v>
      </c>
    </row>
    <row r="1246" spans="1:12">
      <c r="A1246" s="11" t="s">
        <v>7655</v>
      </c>
      <c r="D1246" s="11" t="s">
        <v>40</v>
      </c>
      <c r="E1246" s="19" t="s">
        <v>1387</v>
      </c>
      <c r="F1246" s="10">
        <v>42036</v>
      </c>
      <c r="G1246" s="10">
        <v>44228</v>
      </c>
      <c r="H1246" s="11">
        <v>7</v>
      </c>
      <c r="I1246" s="20" t="s">
        <v>39</v>
      </c>
      <c r="J1246" s="11" t="s">
        <v>41</v>
      </c>
      <c r="K1246" s="11" t="s">
        <v>4881</v>
      </c>
      <c r="L1246" s="11">
        <v>2</v>
      </c>
    </row>
    <row r="1247" spans="1:12">
      <c r="A1247" s="11" t="s">
        <v>7656</v>
      </c>
      <c r="D1247" s="11" t="s">
        <v>40</v>
      </c>
      <c r="E1247" s="19" t="s">
        <v>1388</v>
      </c>
      <c r="F1247" s="10">
        <v>42036</v>
      </c>
      <c r="G1247" s="10">
        <v>44228</v>
      </c>
      <c r="H1247" s="11">
        <v>7</v>
      </c>
      <c r="I1247" s="20" t="s">
        <v>39</v>
      </c>
      <c r="J1247" s="11" t="s">
        <v>41</v>
      </c>
      <c r="K1247" s="11" t="s">
        <v>4881</v>
      </c>
      <c r="L1247" s="11">
        <v>2</v>
      </c>
    </row>
    <row r="1248" spans="1:12">
      <c r="A1248" s="11" t="s">
        <v>7657</v>
      </c>
      <c r="D1248" s="11" t="s">
        <v>40</v>
      </c>
      <c r="E1248" s="19" t="s">
        <v>1389</v>
      </c>
      <c r="F1248" s="10">
        <v>42036</v>
      </c>
      <c r="G1248" s="10">
        <v>44228</v>
      </c>
      <c r="H1248" s="11">
        <v>7</v>
      </c>
      <c r="I1248" s="20" t="s">
        <v>39</v>
      </c>
      <c r="J1248" s="11" t="s">
        <v>41</v>
      </c>
      <c r="K1248" s="11" t="s">
        <v>4881</v>
      </c>
      <c r="L1248" s="11">
        <v>2</v>
      </c>
    </row>
    <row r="1249" spans="1:12">
      <c r="A1249" s="11" t="s">
        <v>7658</v>
      </c>
      <c r="D1249" s="11" t="s">
        <v>40</v>
      </c>
      <c r="E1249" s="19" t="s">
        <v>1390</v>
      </c>
      <c r="F1249" s="10">
        <v>42036</v>
      </c>
      <c r="G1249" s="10">
        <v>44228</v>
      </c>
      <c r="H1249" s="11">
        <v>7</v>
      </c>
      <c r="I1249" s="20" t="s">
        <v>39</v>
      </c>
      <c r="J1249" s="11" t="s">
        <v>41</v>
      </c>
      <c r="K1249" s="11" t="s">
        <v>4881</v>
      </c>
      <c r="L1249" s="11">
        <v>2</v>
      </c>
    </row>
    <row r="1250" spans="1:12">
      <c r="A1250" s="11" t="s">
        <v>7659</v>
      </c>
      <c r="D1250" s="11" t="s">
        <v>40</v>
      </c>
      <c r="E1250" s="19" t="s">
        <v>1391</v>
      </c>
      <c r="F1250" s="10">
        <v>42036</v>
      </c>
      <c r="G1250" s="10">
        <v>44228</v>
      </c>
      <c r="H1250" s="11">
        <v>7</v>
      </c>
      <c r="I1250" s="20" t="s">
        <v>39</v>
      </c>
      <c r="J1250" s="11" t="s">
        <v>41</v>
      </c>
      <c r="K1250" s="11" t="s">
        <v>4881</v>
      </c>
      <c r="L1250" s="11">
        <v>2</v>
      </c>
    </row>
    <row r="1251" spans="1:12">
      <c r="A1251" s="11" t="s">
        <v>8491</v>
      </c>
      <c r="D1251" s="11" t="s">
        <v>40</v>
      </c>
      <c r="E1251" s="19" t="s">
        <v>1392</v>
      </c>
      <c r="F1251" s="10">
        <v>42036</v>
      </c>
      <c r="G1251" s="10">
        <v>44228</v>
      </c>
      <c r="H1251" s="11">
        <v>7</v>
      </c>
      <c r="I1251" s="20" t="s">
        <v>39</v>
      </c>
      <c r="J1251" s="11" t="s">
        <v>41</v>
      </c>
      <c r="K1251" s="11" t="s">
        <v>4881</v>
      </c>
      <c r="L1251" s="11">
        <v>2</v>
      </c>
    </row>
    <row r="1252" spans="1:12">
      <c r="A1252" s="11" t="s">
        <v>8492</v>
      </c>
      <c r="D1252" s="11" t="s">
        <v>40</v>
      </c>
      <c r="E1252" s="19" t="s">
        <v>1393</v>
      </c>
      <c r="F1252" s="10">
        <v>42036</v>
      </c>
      <c r="G1252" s="10">
        <v>44228</v>
      </c>
      <c r="H1252" s="11">
        <v>7</v>
      </c>
      <c r="I1252" s="20" t="s">
        <v>39</v>
      </c>
      <c r="J1252" s="11" t="s">
        <v>41</v>
      </c>
      <c r="K1252" s="11" t="s">
        <v>4881</v>
      </c>
      <c r="L1252" s="11">
        <v>2</v>
      </c>
    </row>
    <row r="1253" spans="1:12">
      <c r="A1253" s="11" t="s">
        <v>8493</v>
      </c>
      <c r="D1253" s="11" t="s">
        <v>40</v>
      </c>
      <c r="E1253" s="19" t="s">
        <v>1394</v>
      </c>
      <c r="F1253" s="10">
        <v>42036</v>
      </c>
      <c r="G1253" s="10">
        <v>44228</v>
      </c>
      <c r="H1253" s="11">
        <v>7</v>
      </c>
      <c r="I1253" s="20" t="s">
        <v>39</v>
      </c>
      <c r="J1253" s="11" t="s">
        <v>41</v>
      </c>
      <c r="K1253" s="11" t="s">
        <v>4881</v>
      </c>
      <c r="L1253" s="11">
        <v>2</v>
      </c>
    </row>
    <row r="1254" spans="1:12">
      <c r="A1254" s="11" t="s">
        <v>1150</v>
      </c>
      <c r="D1254" s="11" t="s">
        <v>40</v>
      </c>
      <c r="E1254" s="19" t="s">
        <v>1395</v>
      </c>
      <c r="F1254" s="10">
        <v>42036</v>
      </c>
      <c r="G1254" s="10">
        <v>44228</v>
      </c>
      <c r="H1254" s="11">
        <v>7</v>
      </c>
      <c r="I1254" s="20" t="s">
        <v>39</v>
      </c>
      <c r="J1254" s="11" t="s">
        <v>41</v>
      </c>
      <c r="K1254" s="11" t="s">
        <v>4881</v>
      </c>
      <c r="L1254" s="11">
        <v>2</v>
      </c>
    </row>
    <row r="1255" spans="1:12">
      <c r="A1255" s="11" t="s">
        <v>1151</v>
      </c>
      <c r="D1255" s="11" t="s">
        <v>40</v>
      </c>
      <c r="E1255" s="19" t="s">
        <v>1396</v>
      </c>
      <c r="F1255" s="10">
        <v>42036</v>
      </c>
      <c r="G1255" s="10">
        <v>44228</v>
      </c>
      <c r="H1255" s="11">
        <v>7</v>
      </c>
      <c r="I1255" s="20" t="s">
        <v>39</v>
      </c>
      <c r="J1255" s="11" t="s">
        <v>41</v>
      </c>
      <c r="K1255" s="11" t="s">
        <v>4881</v>
      </c>
      <c r="L1255" s="11">
        <v>2</v>
      </c>
    </row>
    <row r="1256" spans="1:12">
      <c r="A1256" s="11" t="s">
        <v>1152</v>
      </c>
      <c r="D1256" s="11" t="s">
        <v>40</v>
      </c>
      <c r="E1256" s="19" t="s">
        <v>1397</v>
      </c>
      <c r="F1256" s="10">
        <v>42036</v>
      </c>
      <c r="G1256" s="10">
        <v>44228</v>
      </c>
      <c r="H1256" s="11">
        <v>7</v>
      </c>
      <c r="I1256" s="20" t="s">
        <v>39</v>
      </c>
      <c r="J1256" s="11" t="s">
        <v>41</v>
      </c>
      <c r="K1256" s="11" t="s">
        <v>4881</v>
      </c>
      <c r="L1256" s="11">
        <v>2</v>
      </c>
    </row>
    <row r="1257" spans="1:12">
      <c r="A1257" s="11" t="s">
        <v>5230</v>
      </c>
      <c r="D1257" s="11" t="s">
        <v>40</v>
      </c>
      <c r="E1257" s="19" t="s">
        <v>1398</v>
      </c>
      <c r="F1257" s="10">
        <v>42036</v>
      </c>
      <c r="G1257" s="10">
        <v>44228</v>
      </c>
      <c r="H1257" s="11">
        <v>7</v>
      </c>
      <c r="I1257" s="20" t="s">
        <v>39</v>
      </c>
      <c r="J1257" s="11" t="s">
        <v>41</v>
      </c>
      <c r="K1257" s="11" t="s">
        <v>4881</v>
      </c>
      <c r="L1257" s="11">
        <v>2</v>
      </c>
    </row>
    <row r="1258" spans="1:12">
      <c r="A1258" s="11" t="s">
        <v>5231</v>
      </c>
      <c r="D1258" s="11" t="s">
        <v>40</v>
      </c>
      <c r="E1258" s="19" t="s">
        <v>1399</v>
      </c>
      <c r="F1258" s="10">
        <v>42036</v>
      </c>
      <c r="G1258" s="10">
        <v>44228</v>
      </c>
      <c r="H1258" s="11">
        <v>7</v>
      </c>
      <c r="I1258" s="20" t="s">
        <v>39</v>
      </c>
      <c r="J1258" s="11" t="s">
        <v>41</v>
      </c>
      <c r="K1258" s="11" t="s">
        <v>4881</v>
      </c>
      <c r="L1258" s="11">
        <v>2</v>
      </c>
    </row>
    <row r="1259" spans="1:12">
      <c r="A1259" s="11" t="s">
        <v>5232</v>
      </c>
      <c r="D1259" s="11" t="s">
        <v>40</v>
      </c>
      <c r="E1259" s="19" t="s">
        <v>1400</v>
      </c>
      <c r="F1259" s="10">
        <v>42036</v>
      </c>
      <c r="G1259" s="10">
        <v>44228</v>
      </c>
      <c r="H1259" s="11">
        <v>7</v>
      </c>
      <c r="I1259" s="20" t="s">
        <v>39</v>
      </c>
      <c r="J1259" s="11" t="s">
        <v>41</v>
      </c>
      <c r="K1259" s="11" t="s">
        <v>4881</v>
      </c>
      <c r="L1259" s="11">
        <v>2</v>
      </c>
    </row>
    <row r="1260" spans="1:12">
      <c r="A1260" s="11" t="s">
        <v>5233</v>
      </c>
      <c r="D1260" s="11" t="s">
        <v>40</v>
      </c>
      <c r="E1260" s="19" t="s">
        <v>1401</v>
      </c>
      <c r="F1260" s="10">
        <v>42036</v>
      </c>
      <c r="G1260" s="10">
        <v>44228</v>
      </c>
      <c r="H1260" s="11">
        <v>7</v>
      </c>
      <c r="I1260" s="20" t="s">
        <v>39</v>
      </c>
      <c r="J1260" s="11" t="s">
        <v>41</v>
      </c>
      <c r="K1260" s="11" t="s">
        <v>4881</v>
      </c>
      <c r="L1260" s="11">
        <v>2</v>
      </c>
    </row>
    <row r="1261" spans="1:12">
      <c r="A1261" s="11" t="s">
        <v>5234</v>
      </c>
      <c r="D1261" s="11" t="s">
        <v>40</v>
      </c>
      <c r="E1261" s="19" t="s">
        <v>1402</v>
      </c>
      <c r="F1261" s="10">
        <v>42036</v>
      </c>
      <c r="G1261" s="10">
        <v>44228</v>
      </c>
      <c r="H1261" s="11">
        <v>7</v>
      </c>
      <c r="I1261" s="20" t="s">
        <v>39</v>
      </c>
      <c r="J1261" s="11" t="s">
        <v>41</v>
      </c>
      <c r="K1261" s="11" t="s">
        <v>4881</v>
      </c>
      <c r="L1261" s="11">
        <v>2</v>
      </c>
    </row>
    <row r="1262" spans="1:12">
      <c r="A1262" s="11" t="s">
        <v>5235</v>
      </c>
      <c r="D1262" s="11" t="s">
        <v>40</v>
      </c>
      <c r="E1262" s="19" t="s">
        <v>1430</v>
      </c>
      <c r="F1262" s="10">
        <v>42036</v>
      </c>
      <c r="G1262" s="10">
        <v>44228</v>
      </c>
      <c r="H1262" s="11">
        <v>7</v>
      </c>
      <c r="I1262" s="20" t="s">
        <v>39</v>
      </c>
      <c r="J1262" s="11" t="s">
        <v>41</v>
      </c>
      <c r="K1262" s="11" t="s">
        <v>4881</v>
      </c>
      <c r="L1262" s="11">
        <v>2</v>
      </c>
    </row>
    <row r="1263" spans="1:12">
      <c r="A1263" s="11" t="s">
        <v>6064</v>
      </c>
      <c r="D1263" s="11" t="s">
        <v>40</v>
      </c>
      <c r="E1263" s="19" t="s">
        <v>1431</v>
      </c>
      <c r="F1263" s="10">
        <v>42036</v>
      </c>
      <c r="G1263" s="10">
        <v>44228</v>
      </c>
      <c r="H1263" s="11">
        <v>7</v>
      </c>
      <c r="I1263" s="20" t="s">
        <v>39</v>
      </c>
      <c r="J1263" s="11" t="s">
        <v>41</v>
      </c>
      <c r="K1263" s="11" t="s">
        <v>4881</v>
      </c>
      <c r="L1263" s="11">
        <v>2</v>
      </c>
    </row>
    <row r="1264" spans="1:12">
      <c r="A1264" s="11" t="s">
        <v>6065</v>
      </c>
      <c r="D1264" s="11" t="s">
        <v>40</v>
      </c>
      <c r="E1264" s="19" t="s">
        <v>1432</v>
      </c>
      <c r="F1264" s="10">
        <v>42036</v>
      </c>
      <c r="G1264" s="10">
        <v>44228</v>
      </c>
      <c r="H1264" s="11">
        <v>7</v>
      </c>
      <c r="I1264" s="20" t="s">
        <v>39</v>
      </c>
      <c r="J1264" s="11" t="s">
        <v>41</v>
      </c>
      <c r="K1264" s="11" t="s">
        <v>4881</v>
      </c>
      <c r="L1264" s="11">
        <v>2</v>
      </c>
    </row>
    <row r="1265" spans="1:12">
      <c r="A1265" s="11" t="s">
        <v>6066</v>
      </c>
      <c r="D1265" s="11" t="s">
        <v>40</v>
      </c>
      <c r="E1265" s="19" t="s">
        <v>1433</v>
      </c>
      <c r="F1265" s="10">
        <v>42036</v>
      </c>
      <c r="G1265" s="10">
        <v>44228</v>
      </c>
      <c r="H1265" s="11">
        <v>7</v>
      </c>
      <c r="I1265" s="20" t="s">
        <v>39</v>
      </c>
      <c r="J1265" s="11" t="s">
        <v>41</v>
      </c>
      <c r="K1265" s="11" t="s">
        <v>4881</v>
      </c>
      <c r="L1265" s="11">
        <v>2</v>
      </c>
    </row>
    <row r="1266" spans="1:12">
      <c r="A1266" s="11" t="s">
        <v>6550</v>
      </c>
      <c r="D1266" s="11" t="s">
        <v>40</v>
      </c>
      <c r="E1266" s="19" t="s">
        <v>1434</v>
      </c>
      <c r="F1266" s="10">
        <v>42036</v>
      </c>
      <c r="G1266" s="10">
        <v>44228</v>
      </c>
      <c r="H1266" s="11">
        <v>7</v>
      </c>
      <c r="I1266" s="20" t="s">
        <v>39</v>
      </c>
      <c r="J1266" s="11" t="s">
        <v>41</v>
      </c>
      <c r="K1266" s="11" t="s">
        <v>4881</v>
      </c>
      <c r="L1266" s="11">
        <v>2</v>
      </c>
    </row>
    <row r="1267" spans="1:12">
      <c r="A1267" s="11" t="s">
        <v>6551</v>
      </c>
      <c r="D1267" s="11" t="s">
        <v>40</v>
      </c>
      <c r="E1267" s="19" t="s">
        <v>1435</v>
      </c>
      <c r="F1267" s="10">
        <v>42036</v>
      </c>
      <c r="G1267" s="10">
        <v>44228</v>
      </c>
      <c r="H1267" s="11">
        <v>7</v>
      </c>
      <c r="I1267" s="20" t="s">
        <v>39</v>
      </c>
      <c r="J1267" s="11" t="s">
        <v>41</v>
      </c>
      <c r="K1267" s="11" t="s">
        <v>4881</v>
      </c>
      <c r="L1267" s="11">
        <v>2</v>
      </c>
    </row>
    <row r="1268" spans="1:12">
      <c r="A1268" s="11" t="s">
        <v>6552</v>
      </c>
      <c r="D1268" s="11" t="s">
        <v>40</v>
      </c>
      <c r="E1268" s="19" t="s">
        <v>1436</v>
      </c>
      <c r="F1268" s="10">
        <v>42036</v>
      </c>
      <c r="G1268" s="10">
        <v>44228</v>
      </c>
      <c r="H1268" s="11">
        <v>7</v>
      </c>
      <c r="I1268" s="20" t="s">
        <v>39</v>
      </c>
      <c r="J1268" s="11" t="s">
        <v>41</v>
      </c>
      <c r="K1268" s="11" t="s">
        <v>4881</v>
      </c>
      <c r="L1268" s="11">
        <v>2</v>
      </c>
    </row>
    <row r="1269" spans="1:12">
      <c r="A1269" s="11" t="s">
        <v>7036</v>
      </c>
      <c r="D1269" s="11" t="s">
        <v>40</v>
      </c>
      <c r="E1269" s="19" t="s">
        <v>1437</v>
      </c>
      <c r="F1269" s="10">
        <v>42036</v>
      </c>
      <c r="G1269" s="10">
        <v>44228</v>
      </c>
      <c r="H1269" s="11">
        <v>7</v>
      </c>
      <c r="I1269" s="20" t="s">
        <v>39</v>
      </c>
      <c r="J1269" s="11" t="s">
        <v>41</v>
      </c>
      <c r="K1269" s="11" t="s">
        <v>4881</v>
      </c>
      <c r="L1269" s="11">
        <v>2</v>
      </c>
    </row>
    <row r="1270" spans="1:12">
      <c r="A1270" s="11" t="s">
        <v>7037</v>
      </c>
      <c r="D1270" s="11" t="s">
        <v>40</v>
      </c>
      <c r="E1270" s="19" t="s">
        <v>1438</v>
      </c>
      <c r="F1270" s="10">
        <v>42036</v>
      </c>
      <c r="G1270" s="10">
        <v>44228</v>
      </c>
      <c r="H1270" s="11">
        <v>7</v>
      </c>
      <c r="I1270" s="20" t="s">
        <v>39</v>
      </c>
      <c r="J1270" s="11" t="s">
        <v>41</v>
      </c>
      <c r="K1270" s="11" t="s">
        <v>4881</v>
      </c>
      <c r="L1270" s="11">
        <v>2</v>
      </c>
    </row>
    <row r="1271" spans="1:12">
      <c r="A1271" s="11" t="s">
        <v>7038</v>
      </c>
      <c r="D1271" s="11" t="s">
        <v>40</v>
      </c>
      <c r="E1271" s="19" t="s">
        <v>1439</v>
      </c>
      <c r="F1271" s="10">
        <v>42036</v>
      </c>
      <c r="G1271" s="10">
        <v>44228</v>
      </c>
      <c r="H1271" s="11">
        <v>7</v>
      </c>
      <c r="I1271" s="20" t="s">
        <v>39</v>
      </c>
      <c r="J1271" s="11" t="s">
        <v>41</v>
      </c>
      <c r="K1271" s="11" t="s">
        <v>4881</v>
      </c>
      <c r="L1271" s="11">
        <v>2</v>
      </c>
    </row>
    <row r="1272" spans="1:12">
      <c r="A1272" s="11" t="s">
        <v>7660</v>
      </c>
      <c r="D1272" s="11" t="s">
        <v>40</v>
      </c>
      <c r="E1272" s="19" t="s">
        <v>1440</v>
      </c>
      <c r="F1272" s="10">
        <v>42036</v>
      </c>
      <c r="G1272" s="10">
        <v>44228</v>
      </c>
      <c r="H1272" s="11">
        <v>7</v>
      </c>
      <c r="I1272" s="20" t="s">
        <v>39</v>
      </c>
      <c r="J1272" s="11" t="s">
        <v>41</v>
      </c>
      <c r="K1272" s="11" t="s">
        <v>4881</v>
      </c>
      <c r="L1272" s="11">
        <v>2</v>
      </c>
    </row>
    <row r="1273" spans="1:12">
      <c r="A1273" s="11" t="s">
        <v>7661</v>
      </c>
      <c r="D1273" s="11" t="s">
        <v>40</v>
      </c>
      <c r="E1273" s="19" t="s">
        <v>1441</v>
      </c>
      <c r="F1273" s="10">
        <v>42036</v>
      </c>
      <c r="G1273" s="10">
        <v>44228</v>
      </c>
      <c r="H1273" s="11">
        <v>7</v>
      </c>
      <c r="I1273" s="20" t="s">
        <v>39</v>
      </c>
      <c r="J1273" s="11" t="s">
        <v>41</v>
      </c>
      <c r="K1273" s="11" t="s">
        <v>4881</v>
      </c>
      <c r="L1273" s="11">
        <v>2</v>
      </c>
    </row>
    <row r="1274" spans="1:12">
      <c r="A1274" s="11" t="s">
        <v>7662</v>
      </c>
      <c r="D1274" s="11" t="s">
        <v>40</v>
      </c>
      <c r="E1274" s="19" t="s">
        <v>1442</v>
      </c>
      <c r="F1274" s="10">
        <v>42036</v>
      </c>
      <c r="G1274" s="10">
        <v>44228</v>
      </c>
      <c r="H1274" s="11">
        <v>7</v>
      </c>
      <c r="I1274" s="20" t="s">
        <v>39</v>
      </c>
      <c r="J1274" s="11" t="s">
        <v>41</v>
      </c>
      <c r="K1274" s="11" t="s">
        <v>4881</v>
      </c>
      <c r="L1274" s="11">
        <v>2</v>
      </c>
    </row>
    <row r="1275" spans="1:12">
      <c r="A1275" s="11" t="s">
        <v>7663</v>
      </c>
      <c r="D1275" s="11" t="s">
        <v>40</v>
      </c>
      <c r="E1275" s="19" t="s">
        <v>1443</v>
      </c>
      <c r="F1275" s="10">
        <v>42036</v>
      </c>
      <c r="G1275" s="10">
        <v>44228</v>
      </c>
      <c r="H1275" s="11">
        <v>7</v>
      </c>
      <c r="I1275" s="20" t="s">
        <v>39</v>
      </c>
      <c r="J1275" s="11" t="s">
        <v>41</v>
      </c>
      <c r="K1275" s="11" t="s">
        <v>4881</v>
      </c>
      <c r="L1275" s="11">
        <v>2</v>
      </c>
    </row>
    <row r="1276" spans="1:12">
      <c r="A1276" s="11" t="s">
        <v>7664</v>
      </c>
      <c r="D1276" s="11" t="s">
        <v>40</v>
      </c>
      <c r="E1276" s="19" t="s">
        <v>1444</v>
      </c>
      <c r="F1276" s="10">
        <v>42036</v>
      </c>
      <c r="G1276" s="10">
        <v>44228</v>
      </c>
      <c r="H1276" s="11">
        <v>7</v>
      </c>
      <c r="I1276" s="20" t="s">
        <v>39</v>
      </c>
      <c r="J1276" s="11" t="s">
        <v>41</v>
      </c>
      <c r="K1276" s="11" t="s">
        <v>4881</v>
      </c>
      <c r="L1276" s="11">
        <v>2</v>
      </c>
    </row>
    <row r="1277" spans="1:12">
      <c r="A1277" s="11" t="s">
        <v>7665</v>
      </c>
      <c r="D1277" s="11" t="s">
        <v>40</v>
      </c>
      <c r="E1277" s="19" t="s">
        <v>1445</v>
      </c>
      <c r="F1277" s="10">
        <v>42036</v>
      </c>
      <c r="G1277" s="10">
        <v>44228</v>
      </c>
      <c r="H1277" s="11">
        <v>7</v>
      </c>
      <c r="I1277" s="20" t="s">
        <v>39</v>
      </c>
      <c r="J1277" s="11" t="s">
        <v>41</v>
      </c>
      <c r="K1277" s="11" t="s">
        <v>4881</v>
      </c>
      <c r="L1277" s="11">
        <v>2</v>
      </c>
    </row>
    <row r="1278" spans="1:12">
      <c r="A1278" s="11" t="s">
        <v>8494</v>
      </c>
      <c r="D1278" s="11" t="s">
        <v>40</v>
      </c>
      <c r="E1278" s="19" t="s">
        <v>1446</v>
      </c>
      <c r="F1278" s="10">
        <v>42036</v>
      </c>
      <c r="G1278" s="10">
        <v>44228</v>
      </c>
      <c r="H1278" s="11">
        <v>7</v>
      </c>
      <c r="I1278" s="20" t="s">
        <v>39</v>
      </c>
      <c r="J1278" s="11" t="s">
        <v>41</v>
      </c>
      <c r="K1278" s="11" t="s">
        <v>4881</v>
      </c>
      <c r="L1278" s="11">
        <v>2</v>
      </c>
    </row>
    <row r="1279" spans="1:12">
      <c r="A1279" s="11" t="s">
        <v>8495</v>
      </c>
      <c r="D1279" s="11" t="s">
        <v>40</v>
      </c>
      <c r="E1279" s="19" t="s">
        <v>1447</v>
      </c>
      <c r="F1279" s="10">
        <v>42036</v>
      </c>
      <c r="G1279" s="10">
        <v>44228</v>
      </c>
      <c r="H1279" s="11">
        <v>7</v>
      </c>
      <c r="I1279" s="20" t="s">
        <v>39</v>
      </c>
      <c r="J1279" s="11" t="s">
        <v>41</v>
      </c>
      <c r="K1279" s="11" t="s">
        <v>4881</v>
      </c>
      <c r="L1279" s="11">
        <v>2</v>
      </c>
    </row>
    <row r="1280" spans="1:12">
      <c r="A1280" s="11" t="s">
        <v>8496</v>
      </c>
      <c r="D1280" s="11" t="s">
        <v>40</v>
      </c>
      <c r="E1280" s="19" t="s">
        <v>1448</v>
      </c>
      <c r="F1280" s="10">
        <v>42036</v>
      </c>
      <c r="G1280" s="10">
        <v>44228</v>
      </c>
      <c r="H1280" s="11">
        <v>7</v>
      </c>
      <c r="I1280" s="20" t="s">
        <v>39</v>
      </c>
      <c r="J1280" s="11" t="s">
        <v>41</v>
      </c>
      <c r="K1280" s="11" t="s">
        <v>4881</v>
      </c>
      <c r="L1280" s="11">
        <v>2</v>
      </c>
    </row>
    <row r="1281" spans="1:12">
      <c r="A1281" s="11" t="s">
        <v>1403</v>
      </c>
      <c r="D1281" s="11" t="s">
        <v>40</v>
      </c>
      <c r="E1281" s="19" t="s">
        <v>1449</v>
      </c>
      <c r="F1281" s="10">
        <v>42036</v>
      </c>
      <c r="G1281" s="10">
        <v>44228</v>
      </c>
      <c r="H1281" s="11">
        <v>7</v>
      </c>
      <c r="I1281" s="20" t="s">
        <v>39</v>
      </c>
      <c r="J1281" s="11" t="s">
        <v>41</v>
      </c>
      <c r="K1281" s="11" t="s">
        <v>4881</v>
      </c>
      <c r="L1281" s="11">
        <v>2</v>
      </c>
    </row>
    <row r="1282" spans="1:12">
      <c r="A1282" s="11" t="s">
        <v>1404</v>
      </c>
      <c r="D1282" s="11" t="s">
        <v>40</v>
      </c>
      <c r="E1282" s="19" t="s">
        <v>1450</v>
      </c>
      <c r="F1282" s="10">
        <v>42036</v>
      </c>
      <c r="G1282" s="10">
        <v>44228</v>
      </c>
      <c r="H1282" s="11">
        <v>7</v>
      </c>
      <c r="I1282" s="20" t="s">
        <v>39</v>
      </c>
      <c r="J1282" s="11" t="s">
        <v>41</v>
      </c>
      <c r="K1282" s="11" t="s">
        <v>4881</v>
      </c>
      <c r="L1282" s="11">
        <v>2</v>
      </c>
    </row>
    <row r="1283" spans="1:12">
      <c r="A1283" s="11" t="s">
        <v>1405</v>
      </c>
      <c r="D1283" s="11" t="s">
        <v>40</v>
      </c>
      <c r="E1283" s="19" t="s">
        <v>1451</v>
      </c>
      <c r="F1283" s="10">
        <v>42036</v>
      </c>
      <c r="G1283" s="10">
        <v>44228</v>
      </c>
      <c r="H1283" s="11">
        <v>7</v>
      </c>
      <c r="I1283" s="20" t="s">
        <v>39</v>
      </c>
      <c r="J1283" s="11" t="s">
        <v>41</v>
      </c>
      <c r="K1283" s="11" t="s">
        <v>4881</v>
      </c>
      <c r="L1283" s="11">
        <v>2</v>
      </c>
    </row>
    <row r="1284" spans="1:12">
      <c r="A1284" s="11" t="s">
        <v>5236</v>
      </c>
      <c r="D1284" s="11" t="s">
        <v>40</v>
      </c>
      <c r="E1284" s="19" t="s">
        <v>1452</v>
      </c>
      <c r="F1284" s="10">
        <v>42036</v>
      </c>
      <c r="G1284" s="10">
        <v>44228</v>
      </c>
      <c r="H1284" s="11">
        <v>7</v>
      </c>
      <c r="I1284" s="20" t="s">
        <v>39</v>
      </c>
      <c r="J1284" s="11" t="s">
        <v>41</v>
      </c>
      <c r="K1284" s="11" t="s">
        <v>4881</v>
      </c>
      <c r="L1284" s="11">
        <v>2</v>
      </c>
    </row>
    <row r="1285" spans="1:12">
      <c r="A1285" s="11" t="s">
        <v>5237</v>
      </c>
      <c r="D1285" s="11" t="s">
        <v>40</v>
      </c>
      <c r="E1285" s="19" t="s">
        <v>1453</v>
      </c>
      <c r="F1285" s="10">
        <v>42036</v>
      </c>
      <c r="G1285" s="10">
        <v>44228</v>
      </c>
      <c r="H1285" s="11">
        <v>7</v>
      </c>
      <c r="I1285" s="20" t="s">
        <v>39</v>
      </c>
      <c r="J1285" s="11" t="s">
        <v>41</v>
      </c>
      <c r="K1285" s="11" t="s">
        <v>4881</v>
      </c>
      <c r="L1285" s="11">
        <v>2</v>
      </c>
    </row>
    <row r="1286" spans="1:12">
      <c r="A1286" s="11" t="s">
        <v>5238</v>
      </c>
      <c r="D1286" s="11" t="s">
        <v>40</v>
      </c>
      <c r="E1286" s="19" t="s">
        <v>1454</v>
      </c>
      <c r="F1286" s="10">
        <v>42036</v>
      </c>
      <c r="G1286" s="10">
        <v>44228</v>
      </c>
      <c r="H1286" s="11">
        <v>7</v>
      </c>
      <c r="I1286" s="20" t="s">
        <v>39</v>
      </c>
      <c r="J1286" s="11" t="s">
        <v>41</v>
      </c>
      <c r="K1286" s="11" t="s">
        <v>4881</v>
      </c>
      <c r="L1286" s="11">
        <v>2</v>
      </c>
    </row>
    <row r="1287" spans="1:12">
      <c r="A1287" s="11" t="s">
        <v>5239</v>
      </c>
      <c r="D1287" s="11" t="s">
        <v>40</v>
      </c>
      <c r="E1287" s="19" t="s">
        <v>1455</v>
      </c>
      <c r="F1287" s="10">
        <v>42036</v>
      </c>
      <c r="G1287" s="10">
        <v>44228</v>
      </c>
      <c r="H1287" s="11">
        <v>7</v>
      </c>
      <c r="I1287" s="20" t="s">
        <v>39</v>
      </c>
      <c r="J1287" s="11" t="s">
        <v>41</v>
      </c>
      <c r="K1287" s="11" t="s">
        <v>4881</v>
      </c>
      <c r="L1287" s="11">
        <v>2</v>
      </c>
    </row>
    <row r="1288" spans="1:12">
      <c r="A1288" s="11" t="s">
        <v>5240</v>
      </c>
      <c r="D1288" s="11" t="s">
        <v>40</v>
      </c>
      <c r="E1288" s="19" t="s">
        <v>1456</v>
      </c>
      <c r="F1288" s="10">
        <v>42036</v>
      </c>
      <c r="G1288" s="10">
        <v>44228</v>
      </c>
      <c r="H1288" s="11">
        <v>7</v>
      </c>
      <c r="I1288" s="20" t="s">
        <v>39</v>
      </c>
      <c r="J1288" s="11" t="s">
        <v>41</v>
      </c>
      <c r="K1288" s="11" t="s">
        <v>4881</v>
      </c>
      <c r="L1288" s="11">
        <v>2</v>
      </c>
    </row>
    <row r="1289" spans="1:12">
      <c r="A1289" s="11" t="s">
        <v>5241</v>
      </c>
      <c r="D1289" s="11" t="s">
        <v>40</v>
      </c>
      <c r="E1289" s="19" t="s">
        <v>1457</v>
      </c>
      <c r="F1289" s="10">
        <v>42036</v>
      </c>
      <c r="G1289" s="10">
        <v>44228</v>
      </c>
      <c r="H1289" s="11">
        <v>7</v>
      </c>
      <c r="I1289" s="20" t="s">
        <v>39</v>
      </c>
      <c r="J1289" s="11" t="s">
        <v>41</v>
      </c>
      <c r="K1289" s="11" t="s">
        <v>4881</v>
      </c>
      <c r="L1289" s="11">
        <v>2</v>
      </c>
    </row>
    <row r="1290" spans="1:12">
      <c r="A1290" s="11" t="s">
        <v>6067</v>
      </c>
      <c r="D1290" s="11" t="s">
        <v>40</v>
      </c>
      <c r="E1290" s="19" t="s">
        <v>1458</v>
      </c>
      <c r="F1290" s="10">
        <v>42036</v>
      </c>
      <c r="G1290" s="10">
        <v>44228</v>
      </c>
      <c r="H1290" s="11">
        <v>7</v>
      </c>
      <c r="I1290" s="20" t="s">
        <v>39</v>
      </c>
      <c r="J1290" s="11" t="s">
        <v>41</v>
      </c>
      <c r="K1290" s="11" t="s">
        <v>4881</v>
      </c>
      <c r="L1290" s="11">
        <v>2</v>
      </c>
    </row>
    <row r="1291" spans="1:12">
      <c r="A1291" s="11" t="s">
        <v>6068</v>
      </c>
      <c r="D1291" s="11" t="s">
        <v>40</v>
      </c>
      <c r="E1291" s="19" t="s">
        <v>1459</v>
      </c>
      <c r="F1291" s="10">
        <v>42036</v>
      </c>
      <c r="G1291" s="10">
        <v>44228</v>
      </c>
      <c r="H1291" s="11">
        <v>7</v>
      </c>
      <c r="I1291" s="20" t="s">
        <v>39</v>
      </c>
      <c r="J1291" s="11" t="s">
        <v>41</v>
      </c>
      <c r="K1291" s="11" t="s">
        <v>4881</v>
      </c>
      <c r="L1291" s="11">
        <v>2</v>
      </c>
    </row>
    <row r="1292" spans="1:12">
      <c r="A1292" s="11" t="s">
        <v>6069</v>
      </c>
      <c r="D1292" s="11" t="s">
        <v>40</v>
      </c>
      <c r="E1292" s="19" t="s">
        <v>1460</v>
      </c>
      <c r="F1292" s="10">
        <v>42036</v>
      </c>
      <c r="G1292" s="10">
        <v>44228</v>
      </c>
      <c r="H1292" s="11">
        <v>7</v>
      </c>
      <c r="I1292" s="20" t="s">
        <v>39</v>
      </c>
      <c r="J1292" s="11" t="s">
        <v>41</v>
      </c>
      <c r="K1292" s="11" t="s">
        <v>4881</v>
      </c>
      <c r="L1292" s="11">
        <v>2</v>
      </c>
    </row>
    <row r="1293" spans="1:12">
      <c r="A1293" s="11" t="s">
        <v>6553</v>
      </c>
      <c r="D1293" s="11" t="s">
        <v>40</v>
      </c>
      <c r="E1293" s="19" t="s">
        <v>1461</v>
      </c>
      <c r="F1293" s="10">
        <v>42036</v>
      </c>
      <c r="G1293" s="10">
        <v>44228</v>
      </c>
      <c r="H1293" s="11">
        <v>7</v>
      </c>
      <c r="I1293" s="20" t="s">
        <v>39</v>
      </c>
      <c r="J1293" s="11" t="s">
        <v>41</v>
      </c>
      <c r="K1293" s="11" t="s">
        <v>4881</v>
      </c>
      <c r="L1293" s="11">
        <v>2</v>
      </c>
    </row>
    <row r="1294" spans="1:12">
      <c r="A1294" s="11" t="s">
        <v>6554</v>
      </c>
      <c r="D1294" s="11" t="s">
        <v>40</v>
      </c>
      <c r="E1294" s="19" t="s">
        <v>1462</v>
      </c>
      <c r="F1294" s="10">
        <v>42036</v>
      </c>
      <c r="G1294" s="10">
        <v>44228</v>
      </c>
      <c r="H1294" s="11">
        <v>7</v>
      </c>
      <c r="I1294" s="20" t="s">
        <v>39</v>
      </c>
      <c r="J1294" s="11" t="s">
        <v>41</v>
      </c>
      <c r="K1294" s="11" t="s">
        <v>4881</v>
      </c>
      <c r="L1294" s="11">
        <v>2</v>
      </c>
    </row>
    <row r="1295" spans="1:12">
      <c r="A1295" s="11" t="s">
        <v>6555</v>
      </c>
      <c r="D1295" s="11" t="s">
        <v>40</v>
      </c>
      <c r="E1295" s="19" t="s">
        <v>1463</v>
      </c>
      <c r="F1295" s="10">
        <v>42036</v>
      </c>
      <c r="G1295" s="10">
        <v>44228</v>
      </c>
      <c r="H1295" s="11">
        <v>7</v>
      </c>
      <c r="I1295" s="20" t="s">
        <v>39</v>
      </c>
      <c r="J1295" s="11" t="s">
        <v>41</v>
      </c>
      <c r="K1295" s="11" t="s">
        <v>4881</v>
      </c>
      <c r="L1295" s="11">
        <v>2</v>
      </c>
    </row>
    <row r="1296" spans="1:12">
      <c r="A1296" s="11" t="s">
        <v>7039</v>
      </c>
      <c r="D1296" s="11" t="s">
        <v>40</v>
      </c>
      <c r="E1296" s="19" t="s">
        <v>1464</v>
      </c>
      <c r="F1296" s="10">
        <v>42036</v>
      </c>
      <c r="G1296" s="10">
        <v>44228</v>
      </c>
      <c r="H1296" s="11">
        <v>7</v>
      </c>
      <c r="I1296" s="20" t="s">
        <v>39</v>
      </c>
      <c r="J1296" s="11" t="s">
        <v>41</v>
      </c>
      <c r="K1296" s="11" t="s">
        <v>4881</v>
      </c>
      <c r="L1296" s="11">
        <v>2</v>
      </c>
    </row>
    <row r="1297" spans="1:12">
      <c r="A1297" s="11" t="s">
        <v>7040</v>
      </c>
      <c r="D1297" s="11" t="s">
        <v>40</v>
      </c>
      <c r="E1297" s="19" t="s">
        <v>1465</v>
      </c>
      <c r="F1297" s="10">
        <v>42036</v>
      </c>
      <c r="G1297" s="10">
        <v>44228</v>
      </c>
      <c r="H1297" s="11">
        <v>7</v>
      </c>
      <c r="I1297" s="20" t="s">
        <v>39</v>
      </c>
      <c r="J1297" s="11" t="s">
        <v>41</v>
      </c>
      <c r="K1297" s="11" t="s">
        <v>4881</v>
      </c>
      <c r="L1297" s="11">
        <v>2</v>
      </c>
    </row>
    <row r="1298" spans="1:12">
      <c r="A1298" s="11" t="s">
        <v>7041</v>
      </c>
      <c r="D1298" s="11" t="s">
        <v>40</v>
      </c>
      <c r="E1298" s="19" t="s">
        <v>1466</v>
      </c>
      <c r="F1298" s="10">
        <v>42036</v>
      </c>
      <c r="G1298" s="10">
        <v>44228</v>
      </c>
      <c r="H1298" s="11">
        <v>7</v>
      </c>
      <c r="I1298" s="20" t="s">
        <v>39</v>
      </c>
      <c r="J1298" s="11" t="s">
        <v>41</v>
      </c>
      <c r="K1298" s="11" t="s">
        <v>4881</v>
      </c>
      <c r="L1298" s="11">
        <v>2</v>
      </c>
    </row>
    <row r="1299" spans="1:12">
      <c r="A1299" s="11" t="s">
        <v>7666</v>
      </c>
      <c r="D1299" s="11" t="s">
        <v>40</v>
      </c>
      <c r="E1299" s="19" t="s">
        <v>1467</v>
      </c>
      <c r="F1299" s="10">
        <v>42036</v>
      </c>
      <c r="G1299" s="10">
        <v>44228</v>
      </c>
      <c r="H1299" s="11">
        <v>7</v>
      </c>
      <c r="I1299" s="20" t="s">
        <v>39</v>
      </c>
      <c r="J1299" s="11" t="s">
        <v>41</v>
      </c>
      <c r="K1299" s="11" t="s">
        <v>4881</v>
      </c>
      <c r="L1299" s="11">
        <v>2</v>
      </c>
    </row>
    <row r="1300" spans="1:12">
      <c r="A1300" s="11" t="s">
        <v>7667</v>
      </c>
      <c r="D1300" s="11" t="s">
        <v>40</v>
      </c>
      <c r="E1300" s="19" t="s">
        <v>1468</v>
      </c>
      <c r="F1300" s="10">
        <v>42036</v>
      </c>
      <c r="G1300" s="10">
        <v>44228</v>
      </c>
      <c r="H1300" s="11">
        <v>7</v>
      </c>
      <c r="I1300" s="20" t="s">
        <v>39</v>
      </c>
      <c r="J1300" s="11" t="s">
        <v>41</v>
      </c>
      <c r="K1300" s="11" t="s">
        <v>4881</v>
      </c>
      <c r="L1300" s="11">
        <v>2</v>
      </c>
    </row>
    <row r="1301" spans="1:12">
      <c r="A1301" s="11" t="s">
        <v>7668</v>
      </c>
      <c r="D1301" s="11" t="s">
        <v>40</v>
      </c>
      <c r="E1301" s="19" t="s">
        <v>1469</v>
      </c>
      <c r="F1301" s="10">
        <v>42036</v>
      </c>
      <c r="G1301" s="10">
        <v>44228</v>
      </c>
      <c r="H1301" s="11">
        <v>7</v>
      </c>
      <c r="I1301" s="20" t="s">
        <v>39</v>
      </c>
      <c r="J1301" s="11" t="s">
        <v>41</v>
      </c>
      <c r="K1301" s="11" t="s">
        <v>4881</v>
      </c>
      <c r="L1301" s="11">
        <v>2</v>
      </c>
    </row>
    <row r="1302" spans="1:12">
      <c r="A1302" s="11" t="s">
        <v>7669</v>
      </c>
      <c r="D1302" s="11" t="s">
        <v>40</v>
      </c>
      <c r="E1302" s="19" t="s">
        <v>1470</v>
      </c>
      <c r="F1302" s="10">
        <v>42036</v>
      </c>
      <c r="G1302" s="10">
        <v>44228</v>
      </c>
      <c r="H1302" s="11">
        <v>7</v>
      </c>
      <c r="I1302" s="20" t="s">
        <v>39</v>
      </c>
      <c r="J1302" s="11" t="s">
        <v>41</v>
      </c>
      <c r="K1302" s="11" t="s">
        <v>4881</v>
      </c>
      <c r="L1302" s="11">
        <v>2</v>
      </c>
    </row>
    <row r="1303" spans="1:12">
      <c r="A1303" s="11" t="s">
        <v>7670</v>
      </c>
      <c r="D1303" s="11" t="s">
        <v>40</v>
      </c>
      <c r="E1303" s="19" t="s">
        <v>1471</v>
      </c>
      <c r="F1303" s="10">
        <v>42036</v>
      </c>
      <c r="G1303" s="10">
        <v>44228</v>
      </c>
      <c r="H1303" s="11">
        <v>7</v>
      </c>
      <c r="I1303" s="20" t="s">
        <v>39</v>
      </c>
      <c r="J1303" s="11" t="s">
        <v>41</v>
      </c>
      <c r="K1303" s="11" t="s">
        <v>4881</v>
      </c>
      <c r="L1303" s="11">
        <v>2</v>
      </c>
    </row>
    <row r="1304" spans="1:12">
      <c r="A1304" s="11" t="s">
        <v>7671</v>
      </c>
      <c r="D1304" s="11" t="s">
        <v>40</v>
      </c>
      <c r="E1304" s="19" t="s">
        <v>1472</v>
      </c>
      <c r="F1304" s="10">
        <v>42036</v>
      </c>
      <c r="G1304" s="10">
        <v>44228</v>
      </c>
      <c r="H1304" s="11">
        <v>7</v>
      </c>
      <c r="I1304" s="20" t="s">
        <v>39</v>
      </c>
      <c r="J1304" s="11" t="s">
        <v>41</v>
      </c>
      <c r="K1304" s="11" t="s">
        <v>4881</v>
      </c>
      <c r="L1304" s="11">
        <v>2</v>
      </c>
    </row>
    <row r="1305" spans="1:12">
      <c r="A1305" s="11" t="s">
        <v>8497</v>
      </c>
      <c r="D1305" s="11" t="s">
        <v>40</v>
      </c>
      <c r="E1305" s="19" t="s">
        <v>1473</v>
      </c>
      <c r="F1305" s="10">
        <v>42036</v>
      </c>
      <c r="G1305" s="10">
        <v>44228</v>
      </c>
      <c r="H1305" s="11">
        <v>7</v>
      </c>
      <c r="I1305" s="20" t="s">
        <v>39</v>
      </c>
      <c r="J1305" s="11" t="s">
        <v>41</v>
      </c>
      <c r="K1305" s="11" t="s">
        <v>4881</v>
      </c>
      <c r="L1305" s="11">
        <v>2</v>
      </c>
    </row>
    <row r="1306" spans="1:12">
      <c r="A1306" s="11" t="s">
        <v>8498</v>
      </c>
      <c r="D1306" s="11" t="s">
        <v>40</v>
      </c>
      <c r="E1306" s="19" t="s">
        <v>1474</v>
      </c>
      <c r="F1306" s="10">
        <v>42036</v>
      </c>
      <c r="G1306" s="10">
        <v>44228</v>
      </c>
      <c r="H1306" s="11">
        <v>7</v>
      </c>
      <c r="I1306" s="20" t="s">
        <v>39</v>
      </c>
      <c r="J1306" s="11" t="s">
        <v>41</v>
      </c>
      <c r="K1306" s="11" t="s">
        <v>4881</v>
      </c>
      <c r="L1306" s="11">
        <v>2</v>
      </c>
    </row>
    <row r="1307" spans="1:12">
      <c r="A1307" s="11" t="s">
        <v>8499</v>
      </c>
      <c r="D1307" s="11" t="s">
        <v>40</v>
      </c>
      <c r="E1307" s="19" t="s">
        <v>1475</v>
      </c>
      <c r="F1307" s="10">
        <v>42036</v>
      </c>
      <c r="G1307" s="10">
        <v>44228</v>
      </c>
      <c r="H1307" s="11">
        <v>7</v>
      </c>
      <c r="I1307" s="20" t="s">
        <v>39</v>
      </c>
      <c r="J1307" s="11" t="s">
        <v>41</v>
      </c>
      <c r="K1307" s="11" t="s">
        <v>4881</v>
      </c>
      <c r="L1307" s="11">
        <v>2</v>
      </c>
    </row>
    <row r="1308" spans="1:12">
      <c r="A1308" s="11" t="s">
        <v>1406</v>
      </c>
      <c r="D1308" s="11" t="s">
        <v>40</v>
      </c>
      <c r="E1308" s="19" t="s">
        <v>1476</v>
      </c>
      <c r="F1308" s="10">
        <v>42036</v>
      </c>
      <c r="G1308" s="10">
        <v>44228</v>
      </c>
      <c r="H1308" s="11">
        <v>7</v>
      </c>
      <c r="I1308" s="20" t="s">
        <v>39</v>
      </c>
      <c r="J1308" s="11" t="s">
        <v>41</v>
      </c>
      <c r="K1308" s="11" t="s">
        <v>4881</v>
      </c>
      <c r="L1308" s="11">
        <v>2</v>
      </c>
    </row>
    <row r="1309" spans="1:12">
      <c r="A1309" s="11" t="s">
        <v>1407</v>
      </c>
      <c r="D1309" s="11" t="s">
        <v>40</v>
      </c>
      <c r="E1309" s="19" t="s">
        <v>1477</v>
      </c>
      <c r="F1309" s="10">
        <v>42036</v>
      </c>
      <c r="G1309" s="10">
        <v>44228</v>
      </c>
      <c r="H1309" s="11">
        <v>7</v>
      </c>
      <c r="I1309" s="20" t="s">
        <v>39</v>
      </c>
      <c r="J1309" s="11" t="s">
        <v>41</v>
      </c>
      <c r="K1309" s="11" t="s">
        <v>4881</v>
      </c>
      <c r="L1309" s="11">
        <v>2</v>
      </c>
    </row>
    <row r="1310" spans="1:12">
      <c r="A1310" s="11" t="s">
        <v>1408</v>
      </c>
      <c r="D1310" s="11" t="s">
        <v>40</v>
      </c>
      <c r="E1310" s="19" t="s">
        <v>1478</v>
      </c>
      <c r="F1310" s="10">
        <v>42036</v>
      </c>
      <c r="G1310" s="10">
        <v>44228</v>
      </c>
      <c r="H1310" s="11">
        <v>7</v>
      </c>
      <c r="I1310" s="20" t="s">
        <v>39</v>
      </c>
      <c r="J1310" s="11" t="s">
        <v>41</v>
      </c>
      <c r="K1310" s="11" t="s">
        <v>4881</v>
      </c>
      <c r="L1310" s="11">
        <v>2</v>
      </c>
    </row>
    <row r="1311" spans="1:12">
      <c r="A1311" s="11" t="s">
        <v>5242</v>
      </c>
      <c r="D1311" s="11" t="s">
        <v>40</v>
      </c>
      <c r="E1311" s="19" t="s">
        <v>1479</v>
      </c>
      <c r="F1311" s="10">
        <v>42036</v>
      </c>
      <c r="G1311" s="10">
        <v>44228</v>
      </c>
      <c r="H1311" s="11">
        <v>7</v>
      </c>
      <c r="I1311" s="20" t="s">
        <v>39</v>
      </c>
      <c r="J1311" s="11" t="s">
        <v>41</v>
      </c>
      <c r="K1311" s="11" t="s">
        <v>4881</v>
      </c>
      <c r="L1311" s="11">
        <v>2</v>
      </c>
    </row>
    <row r="1312" spans="1:12">
      <c r="A1312" s="11" t="s">
        <v>5243</v>
      </c>
      <c r="D1312" s="11" t="s">
        <v>40</v>
      </c>
      <c r="E1312" s="19" t="s">
        <v>1480</v>
      </c>
      <c r="F1312" s="10">
        <v>42036</v>
      </c>
      <c r="G1312" s="10">
        <v>44228</v>
      </c>
      <c r="H1312" s="11">
        <v>7</v>
      </c>
      <c r="I1312" s="20" t="s">
        <v>39</v>
      </c>
      <c r="J1312" s="11" t="s">
        <v>41</v>
      </c>
      <c r="K1312" s="11" t="s">
        <v>4881</v>
      </c>
      <c r="L1312" s="11">
        <v>2</v>
      </c>
    </row>
    <row r="1313" spans="1:12">
      <c r="A1313" s="11" t="s">
        <v>5244</v>
      </c>
      <c r="D1313" s="11" t="s">
        <v>40</v>
      </c>
      <c r="E1313" s="19" t="s">
        <v>1481</v>
      </c>
      <c r="F1313" s="10">
        <v>42036</v>
      </c>
      <c r="G1313" s="10">
        <v>44228</v>
      </c>
      <c r="H1313" s="11">
        <v>7</v>
      </c>
      <c r="I1313" s="20" t="s">
        <v>39</v>
      </c>
      <c r="J1313" s="11" t="s">
        <v>41</v>
      </c>
      <c r="K1313" s="11" t="s">
        <v>4881</v>
      </c>
      <c r="L1313" s="11">
        <v>2</v>
      </c>
    </row>
    <row r="1314" spans="1:12">
      <c r="A1314" s="11" t="s">
        <v>5245</v>
      </c>
      <c r="D1314" s="11" t="s">
        <v>40</v>
      </c>
      <c r="E1314" s="19" t="s">
        <v>1482</v>
      </c>
      <c r="F1314" s="10">
        <v>42036</v>
      </c>
      <c r="G1314" s="10">
        <v>44228</v>
      </c>
      <c r="H1314" s="11">
        <v>7</v>
      </c>
      <c r="I1314" s="20" t="s">
        <v>39</v>
      </c>
      <c r="J1314" s="11" t="s">
        <v>41</v>
      </c>
      <c r="K1314" s="11" t="s">
        <v>4881</v>
      </c>
      <c r="L1314" s="11">
        <v>2</v>
      </c>
    </row>
    <row r="1315" spans="1:12">
      <c r="A1315" s="11" t="s">
        <v>5246</v>
      </c>
      <c r="D1315" s="11" t="s">
        <v>40</v>
      </c>
      <c r="E1315" s="19" t="s">
        <v>1483</v>
      </c>
      <c r="F1315" s="10">
        <v>42036</v>
      </c>
      <c r="G1315" s="10">
        <v>44228</v>
      </c>
      <c r="H1315" s="11">
        <v>7</v>
      </c>
      <c r="I1315" s="20" t="s">
        <v>39</v>
      </c>
      <c r="J1315" s="11" t="s">
        <v>41</v>
      </c>
      <c r="K1315" s="11" t="s">
        <v>4881</v>
      </c>
      <c r="L1315" s="11">
        <v>2</v>
      </c>
    </row>
    <row r="1316" spans="1:12">
      <c r="A1316" s="11" t="s">
        <v>5247</v>
      </c>
      <c r="D1316" s="11" t="s">
        <v>40</v>
      </c>
      <c r="E1316" s="19" t="s">
        <v>1484</v>
      </c>
      <c r="F1316" s="10">
        <v>42036</v>
      </c>
      <c r="G1316" s="10">
        <v>44228</v>
      </c>
      <c r="H1316" s="11">
        <v>7</v>
      </c>
      <c r="I1316" s="20" t="s">
        <v>39</v>
      </c>
      <c r="J1316" s="11" t="s">
        <v>41</v>
      </c>
      <c r="K1316" s="11" t="s">
        <v>4881</v>
      </c>
      <c r="L1316" s="11">
        <v>2</v>
      </c>
    </row>
    <row r="1317" spans="1:12">
      <c r="A1317" s="11" t="s">
        <v>6070</v>
      </c>
      <c r="D1317" s="11" t="s">
        <v>40</v>
      </c>
      <c r="E1317" s="19" t="s">
        <v>1485</v>
      </c>
      <c r="F1317" s="10">
        <v>42036</v>
      </c>
      <c r="G1317" s="10">
        <v>44228</v>
      </c>
      <c r="H1317" s="11">
        <v>7</v>
      </c>
      <c r="I1317" s="20" t="s">
        <v>39</v>
      </c>
      <c r="J1317" s="11" t="s">
        <v>41</v>
      </c>
      <c r="K1317" s="11" t="s">
        <v>4881</v>
      </c>
      <c r="L1317" s="11">
        <v>2</v>
      </c>
    </row>
    <row r="1318" spans="1:12">
      <c r="A1318" s="11" t="s">
        <v>6071</v>
      </c>
      <c r="D1318" s="11" t="s">
        <v>40</v>
      </c>
      <c r="E1318" s="19" t="s">
        <v>1486</v>
      </c>
      <c r="F1318" s="10">
        <v>42036</v>
      </c>
      <c r="G1318" s="10">
        <v>44228</v>
      </c>
      <c r="H1318" s="11">
        <v>7</v>
      </c>
      <c r="I1318" s="20" t="s">
        <v>39</v>
      </c>
      <c r="J1318" s="11" t="s">
        <v>41</v>
      </c>
      <c r="K1318" s="11" t="s">
        <v>4881</v>
      </c>
      <c r="L1318" s="11">
        <v>2</v>
      </c>
    </row>
    <row r="1319" spans="1:12">
      <c r="A1319" s="11" t="s">
        <v>6072</v>
      </c>
      <c r="D1319" s="11" t="s">
        <v>40</v>
      </c>
      <c r="E1319" s="19" t="s">
        <v>1487</v>
      </c>
      <c r="F1319" s="10">
        <v>42036</v>
      </c>
      <c r="G1319" s="10">
        <v>44228</v>
      </c>
      <c r="H1319" s="11">
        <v>7</v>
      </c>
      <c r="I1319" s="20" t="s">
        <v>39</v>
      </c>
      <c r="J1319" s="11" t="s">
        <v>41</v>
      </c>
      <c r="K1319" s="11" t="s">
        <v>4881</v>
      </c>
      <c r="L1319" s="11">
        <v>2</v>
      </c>
    </row>
    <row r="1320" spans="1:12">
      <c r="A1320" s="11" t="s">
        <v>6556</v>
      </c>
      <c r="D1320" s="11" t="s">
        <v>40</v>
      </c>
      <c r="E1320" s="19" t="s">
        <v>1488</v>
      </c>
      <c r="F1320" s="10">
        <v>42036</v>
      </c>
      <c r="G1320" s="10">
        <v>44228</v>
      </c>
      <c r="H1320" s="11">
        <v>7</v>
      </c>
      <c r="I1320" s="20" t="s">
        <v>39</v>
      </c>
      <c r="J1320" s="11" t="s">
        <v>41</v>
      </c>
      <c r="K1320" s="11" t="s">
        <v>4881</v>
      </c>
      <c r="L1320" s="11">
        <v>2</v>
      </c>
    </row>
    <row r="1321" spans="1:12">
      <c r="A1321" s="11" t="s">
        <v>6557</v>
      </c>
      <c r="D1321" s="11" t="s">
        <v>40</v>
      </c>
      <c r="E1321" s="19" t="s">
        <v>1489</v>
      </c>
      <c r="F1321" s="10">
        <v>42036</v>
      </c>
      <c r="G1321" s="10">
        <v>44228</v>
      </c>
      <c r="H1321" s="11">
        <v>7</v>
      </c>
      <c r="I1321" s="20" t="s">
        <v>39</v>
      </c>
      <c r="J1321" s="11" t="s">
        <v>41</v>
      </c>
      <c r="K1321" s="11" t="s">
        <v>4881</v>
      </c>
      <c r="L1321" s="11">
        <v>2</v>
      </c>
    </row>
    <row r="1322" spans="1:12">
      <c r="A1322" s="11" t="s">
        <v>6558</v>
      </c>
      <c r="D1322" s="11" t="s">
        <v>40</v>
      </c>
      <c r="E1322" s="19" t="s">
        <v>1490</v>
      </c>
      <c r="F1322" s="10">
        <v>42036</v>
      </c>
      <c r="G1322" s="10">
        <v>44228</v>
      </c>
      <c r="H1322" s="11">
        <v>7</v>
      </c>
      <c r="I1322" s="20" t="s">
        <v>39</v>
      </c>
      <c r="J1322" s="11" t="s">
        <v>41</v>
      </c>
      <c r="K1322" s="11" t="s">
        <v>4881</v>
      </c>
      <c r="L1322" s="11">
        <v>2</v>
      </c>
    </row>
    <row r="1323" spans="1:12">
      <c r="A1323" s="11" t="s">
        <v>7042</v>
      </c>
      <c r="D1323" s="11" t="s">
        <v>40</v>
      </c>
      <c r="E1323" s="19" t="s">
        <v>1491</v>
      </c>
      <c r="F1323" s="10">
        <v>42036</v>
      </c>
      <c r="G1323" s="10">
        <v>44228</v>
      </c>
      <c r="H1323" s="11">
        <v>7</v>
      </c>
      <c r="I1323" s="20" t="s">
        <v>39</v>
      </c>
      <c r="J1323" s="11" t="s">
        <v>41</v>
      </c>
      <c r="K1323" s="11" t="s">
        <v>4881</v>
      </c>
      <c r="L1323" s="11">
        <v>2</v>
      </c>
    </row>
    <row r="1324" spans="1:12">
      <c r="A1324" s="11" t="s">
        <v>7043</v>
      </c>
      <c r="D1324" s="11" t="s">
        <v>40</v>
      </c>
      <c r="E1324" s="19" t="s">
        <v>1492</v>
      </c>
      <c r="F1324" s="10">
        <v>42036</v>
      </c>
      <c r="G1324" s="10">
        <v>44228</v>
      </c>
      <c r="H1324" s="11">
        <v>7</v>
      </c>
      <c r="I1324" s="20" t="s">
        <v>39</v>
      </c>
      <c r="J1324" s="11" t="s">
        <v>41</v>
      </c>
      <c r="K1324" s="11" t="s">
        <v>4881</v>
      </c>
      <c r="L1324" s="11">
        <v>2</v>
      </c>
    </row>
    <row r="1325" spans="1:12">
      <c r="A1325" s="11" t="s">
        <v>7044</v>
      </c>
      <c r="D1325" s="11" t="s">
        <v>40</v>
      </c>
      <c r="E1325" s="19" t="s">
        <v>1493</v>
      </c>
      <c r="F1325" s="10">
        <v>42036</v>
      </c>
      <c r="G1325" s="10">
        <v>44228</v>
      </c>
      <c r="H1325" s="11">
        <v>7</v>
      </c>
      <c r="I1325" s="20" t="s">
        <v>39</v>
      </c>
      <c r="J1325" s="11" t="s">
        <v>41</v>
      </c>
      <c r="K1325" s="11" t="s">
        <v>4881</v>
      </c>
      <c r="L1325" s="11">
        <v>2</v>
      </c>
    </row>
    <row r="1326" spans="1:12">
      <c r="A1326" s="11" t="s">
        <v>7672</v>
      </c>
      <c r="D1326" s="11" t="s">
        <v>40</v>
      </c>
      <c r="E1326" s="19" t="s">
        <v>1494</v>
      </c>
      <c r="F1326" s="10">
        <v>42036</v>
      </c>
      <c r="G1326" s="10">
        <v>44228</v>
      </c>
      <c r="H1326" s="11">
        <v>7</v>
      </c>
      <c r="I1326" s="20" t="s">
        <v>39</v>
      </c>
      <c r="J1326" s="11" t="s">
        <v>41</v>
      </c>
      <c r="K1326" s="11" t="s">
        <v>4881</v>
      </c>
      <c r="L1326" s="11">
        <v>2</v>
      </c>
    </row>
    <row r="1327" spans="1:12">
      <c r="A1327" s="11" t="s">
        <v>7673</v>
      </c>
      <c r="D1327" s="11" t="s">
        <v>40</v>
      </c>
      <c r="E1327" s="19" t="s">
        <v>1495</v>
      </c>
      <c r="F1327" s="10">
        <v>42036</v>
      </c>
      <c r="G1327" s="10">
        <v>44228</v>
      </c>
      <c r="H1327" s="11">
        <v>7</v>
      </c>
      <c r="I1327" s="20" t="s">
        <v>39</v>
      </c>
      <c r="J1327" s="11" t="s">
        <v>41</v>
      </c>
      <c r="K1327" s="11" t="s">
        <v>4881</v>
      </c>
      <c r="L1327" s="11">
        <v>2</v>
      </c>
    </row>
    <row r="1328" spans="1:12">
      <c r="A1328" s="11" t="s">
        <v>7674</v>
      </c>
      <c r="D1328" s="11" t="s">
        <v>40</v>
      </c>
      <c r="E1328" s="19" t="s">
        <v>1496</v>
      </c>
      <c r="F1328" s="10">
        <v>42036</v>
      </c>
      <c r="G1328" s="10">
        <v>44228</v>
      </c>
      <c r="H1328" s="11">
        <v>7</v>
      </c>
      <c r="I1328" s="20" t="s">
        <v>39</v>
      </c>
      <c r="J1328" s="11" t="s">
        <v>41</v>
      </c>
      <c r="K1328" s="11" t="s">
        <v>4881</v>
      </c>
      <c r="L1328" s="11">
        <v>2</v>
      </c>
    </row>
    <row r="1329" spans="1:12">
      <c r="A1329" s="11" t="s">
        <v>7675</v>
      </c>
      <c r="D1329" s="11" t="s">
        <v>40</v>
      </c>
      <c r="E1329" s="19" t="s">
        <v>1497</v>
      </c>
      <c r="F1329" s="10">
        <v>42036</v>
      </c>
      <c r="G1329" s="10">
        <v>44228</v>
      </c>
      <c r="H1329" s="11">
        <v>7</v>
      </c>
      <c r="I1329" s="20" t="s">
        <v>39</v>
      </c>
      <c r="J1329" s="11" t="s">
        <v>41</v>
      </c>
      <c r="K1329" s="11" t="s">
        <v>4881</v>
      </c>
      <c r="L1329" s="11">
        <v>2</v>
      </c>
    </row>
    <row r="1330" spans="1:12">
      <c r="A1330" s="11" t="s">
        <v>7676</v>
      </c>
      <c r="D1330" s="11" t="s">
        <v>40</v>
      </c>
      <c r="E1330" s="19" t="s">
        <v>1498</v>
      </c>
      <c r="F1330" s="10">
        <v>42036</v>
      </c>
      <c r="G1330" s="10">
        <v>44228</v>
      </c>
      <c r="H1330" s="11">
        <v>7</v>
      </c>
      <c r="I1330" s="20" t="s">
        <v>39</v>
      </c>
      <c r="J1330" s="11" t="s">
        <v>41</v>
      </c>
      <c r="K1330" s="11" t="s">
        <v>4881</v>
      </c>
      <c r="L1330" s="11">
        <v>2</v>
      </c>
    </row>
    <row r="1331" spans="1:12">
      <c r="A1331" s="11" t="s">
        <v>7677</v>
      </c>
      <c r="D1331" s="11" t="s">
        <v>40</v>
      </c>
      <c r="E1331" s="19" t="s">
        <v>1499</v>
      </c>
      <c r="F1331" s="10">
        <v>42036</v>
      </c>
      <c r="G1331" s="10">
        <v>44228</v>
      </c>
      <c r="H1331" s="11">
        <v>7</v>
      </c>
      <c r="I1331" s="20" t="s">
        <v>39</v>
      </c>
      <c r="J1331" s="11" t="s">
        <v>41</v>
      </c>
      <c r="K1331" s="11" t="s">
        <v>4881</v>
      </c>
      <c r="L1331" s="11">
        <v>2</v>
      </c>
    </row>
    <row r="1332" spans="1:12">
      <c r="A1332" s="11" t="s">
        <v>8500</v>
      </c>
      <c r="D1332" s="11" t="s">
        <v>40</v>
      </c>
      <c r="E1332" s="19" t="s">
        <v>1500</v>
      </c>
      <c r="F1332" s="10">
        <v>42036</v>
      </c>
      <c r="G1332" s="10">
        <v>44228</v>
      </c>
      <c r="H1332" s="11">
        <v>7</v>
      </c>
      <c r="I1332" s="20" t="s">
        <v>39</v>
      </c>
      <c r="J1332" s="11" t="s">
        <v>41</v>
      </c>
      <c r="K1332" s="11" t="s">
        <v>4881</v>
      </c>
      <c r="L1332" s="11">
        <v>2</v>
      </c>
    </row>
    <row r="1333" spans="1:12">
      <c r="A1333" s="11" t="s">
        <v>8501</v>
      </c>
      <c r="D1333" s="11" t="s">
        <v>40</v>
      </c>
      <c r="E1333" s="19" t="s">
        <v>1501</v>
      </c>
      <c r="F1333" s="10">
        <v>42036</v>
      </c>
      <c r="G1333" s="10">
        <v>44228</v>
      </c>
      <c r="H1333" s="11">
        <v>7</v>
      </c>
      <c r="I1333" s="20" t="s">
        <v>39</v>
      </c>
      <c r="J1333" s="11" t="s">
        <v>41</v>
      </c>
      <c r="K1333" s="11" t="s">
        <v>4881</v>
      </c>
      <c r="L1333" s="11">
        <v>2</v>
      </c>
    </row>
    <row r="1334" spans="1:12">
      <c r="A1334" s="11" t="s">
        <v>8502</v>
      </c>
      <c r="D1334" s="11" t="s">
        <v>40</v>
      </c>
      <c r="E1334" s="19" t="s">
        <v>1502</v>
      </c>
      <c r="F1334" s="10">
        <v>42036</v>
      </c>
      <c r="G1334" s="10">
        <v>44228</v>
      </c>
      <c r="H1334" s="11">
        <v>7</v>
      </c>
      <c r="I1334" s="20" t="s">
        <v>39</v>
      </c>
      <c r="J1334" s="11" t="s">
        <v>41</v>
      </c>
      <c r="K1334" s="11" t="s">
        <v>4881</v>
      </c>
      <c r="L1334" s="11">
        <v>2</v>
      </c>
    </row>
    <row r="1335" spans="1:12">
      <c r="A1335" s="11" t="s">
        <v>1409</v>
      </c>
      <c r="D1335" s="11" t="s">
        <v>40</v>
      </c>
      <c r="E1335" s="19" t="s">
        <v>1503</v>
      </c>
      <c r="F1335" s="10">
        <v>42036</v>
      </c>
      <c r="G1335" s="10">
        <v>44228</v>
      </c>
      <c r="H1335" s="11">
        <v>7</v>
      </c>
      <c r="I1335" s="20" t="s">
        <v>39</v>
      </c>
      <c r="J1335" s="11" t="s">
        <v>41</v>
      </c>
      <c r="K1335" s="11" t="s">
        <v>4881</v>
      </c>
      <c r="L1335" s="11">
        <v>2</v>
      </c>
    </row>
    <row r="1336" spans="1:12">
      <c r="A1336" s="11" t="s">
        <v>1410</v>
      </c>
      <c r="D1336" s="11" t="s">
        <v>40</v>
      </c>
      <c r="E1336" s="19" t="s">
        <v>1504</v>
      </c>
      <c r="F1336" s="10">
        <v>42036</v>
      </c>
      <c r="G1336" s="10">
        <v>44228</v>
      </c>
      <c r="H1336" s="11">
        <v>7</v>
      </c>
      <c r="I1336" s="20" t="s">
        <v>39</v>
      </c>
      <c r="J1336" s="11" t="s">
        <v>41</v>
      </c>
      <c r="K1336" s="11" t="s">
        <v>4881</v>
      </c>
      <c r="L1336" s="11">
        <v>2</v>
      </c>
    </row>
    <row r="1337" spans="1:12">
      <c r="A1337" s="11" t="s">
        <v>1411</v>
      </c>
      <c r="D1337" s="11" t="s">
        <v>40</v>
      </c>
      <c r="E1337" s="19" t="s">
        <v>1505</v>
      </c>
      <c r="F1337" s="10">
        <v>42036</v>
      </c>
      <c r="G1337" s="10">
        <v>44228</v>
      </c>
      <c r="H1337" s="11">
        <v>7</v>
      </c>
      <c r="I1337" s="20" t="s">
        <v>39</v>
      </c>
      <c r="J1337" s="11" t="s">
        <v>41</v>
      </c>
      <c r="K1337" s="11" t="s">
        <v>4881</v>
      </c>
      <c r="L1337" s="11">
        <v>2</v>
      </c>
    </row>
    <row r="1338" spans="1:12">
      <c r="A1338" s="11" t="s">
        <v>5248</v>
      </c>
      <c r="D1338" s="11" t="s">
        <v>40</v>
      </c>
      <c r="E1338" s="19" t="s">
        <v>1506</v>
      </c>
      <c r="F1338" s="10">
        <v>42036</v>
      </c>
      <c r="G1338" s="10">
        <v>44228</v>
      </c>
      <c r="H1338" s="11">
        <v>7</v>
      </c>
      <c r="I1338" s="20" t="s">
        <v>39</v>
      </c>
      <c r="J1338" s="11" t="s">
        <v>41</v>
      </c>
      <c r="K1338" s="11" t="s">
        <v>4881</v>
      </c>
      <c r="L1338" s="11">
        <v>2</v>
      </c>
    </row>
    <row r="1339" spans="1:12">
      <c r="A1339" s="11" t="s">
        <v>5249</v>
      </c>
      <c r="D1339" s="11" t="s">
        <v>40</v>
      </c>
      <c r="E1339" s="19" t="s">
        <v>1507</v>
      </c>
      <c r="F1339" s="10">
        <v>42036</v>
      </c>
      <c r="G1339" s="10">
        <v>44228</v>
      </c>
      <c r="H1339" s="11">
        <v>7</v>
      </c>
      <c r="I1339" s="20" t="s">
        <v>39</v>
      </c>
      <c r="J1339" s="11" t="s">
        <v>41</v>
      </c>
      <c r="K1339" s="11" t="s">
        <v>4881</v>
      </c>
      <c r="L1339" s="11">
        <v>2</v>
      </c>
    </row>
    <row r="1340" spans="1:12">
      <c r="A1340" s="11" t="s">
        <v>5250</v>
      </c>
      <c r="D1340" s="11" t="s">
        <v>40</v>
      </c>
      <c r="E1340" s="19" t="s">
        <v>1508</v>
      </c>
      <c r="F1340" s="10">
        <v>42036</v>
      </c>
      <c r="G1340" s="10">
        <v>44228</v>
      </c>
      <c r="H1340" s="11">
        <v>7</v>
      </c>
      <c r="I1340" s="20" t="s">
        <v>39</v>
      </c>
      <c r="J1340" s="11" t="s">
        <v>41</v>
      </c>
      <c r="K1340" s="11" t="s">
        <v>4881</v>
      </c>
      <c r="L1340" s="11">
        <v>2</v>
      </c>
    </row>
    <row r="1341" spans="1:12">
      <c r="A1341" s="11" t="s">
        <v>5251</v>
      </c>
      <c r="D1341" s="11" t="s">
        <v>40</v>
      </c>
      <c r="E1341" s="19" t="s">
        <v>1509</v>
      </c>
      <c r="F1341" s="10">
        <v>42036</v>
      </c>
      <c r="G1341" s="10">
        <v>44228</v>
      </c>
      <c r="H1341" s="11">
        <v>7</v>
      </c>
      <c r="I1341" s="20" t="s">
        <v>39</v>
      </c>
      <c r="J1341" s="11" t="s">
        <v>41</v>
      </c>
      <c r="K1341" s="11" t="s">
        <v>4881</v>
      </c>
      <c r="L1341" s="11">
        <v>2</v>
      </c>
    </row>
    <row r="1342" spans="1:12">
      <c r="A1342" s="11" t="s">
        <v>5252</v>
      </c>
      <c r="D1342" s="11" t="s">
        <v>40</v>
      </c>
      <c r="E1342" s="19" t="s">
        <v>1510</v>
      </c>
      <c r="F1342" s="10">
        <v>42036</v>
      </c>
      <c r="G1342" s="10">
        <v>44228</v>
      </c>
      <c r="H1342" s="11">
        <v>7</v>
      </c>
      <c r="I1342" s="20" t="s">
        <v>39</v>
      </c>
      <c r="J1342" s="11" t="s">
        <v>41</v>
      </c>
      <c r="K1342" s="11" t="s">
        <v>4881</v>
      </c>
      <c r="L1342" s="11">
        <v>2</v>
      </c>
    </row>
    <row r="1343" spans="1:12">
      <c r="A1343" s="11" t="s">
        <v>5253</v>
      </c>
      <c r="D1343" s="11" t="s">
        <v>40</v>
      </c>
      <c r="E1343" s="19" t="s">
        <v>1511</v>
      </c>
      <c r="F1343" s="10">
        <v>42036</v>
      </c>
      <c r="G1343" s="10">
        <v>44228</v>
      </c>
      <c r="H1343" s="11">
        <v>7</v>
      </c>
      <c r="I1343" s="20" t="s">
        <v>39</v>
      </c>
      <c r="J1343" s="11" t="s">
        <v>41</v>
      </c>
      <c r="K1343" s="11" t="s">
        <v>4881</v>
      </c>
      <c r="L1343" s="11">
        <v>2</v>
      </c>
    </row>
    <row r="1344" spans="1:12">
      <c r="A1344" s="11" t="s">
        <v>6073</v>
      </c>
      <c r="D1344" s="11" t="s">
        <v>40</v>
      </c>
      <c r="E1344" s="19" t="s">
        <v>1512</v>
      </c>
      <c r="F1344" s="10">
        <v>42036</v>
      </c>
      <c r="G1344" s="10">
        <v>44228</v>
      </c>
      <c r="H1344" s="11">
        <v>7</v>
      </c>
      <c r="I1344" s="20" t="s">
        <v>39</v>
      </c>
      <c r="J1344" s="11" t="s">
        <v>41</v>
      </c>
      <c r="K1344" s="11" t="s">
        <v>4881</v>
      </c>
      <c r="L1344" s="11">
        <v>2</v>
      </c>
    </row>
    <row r="1345" spans="1:12">
      <c r="A1345" s="11" t="s">
        <v>6074</v>
      </c>
      <c r="D1345" s="11" t="s">
        <v>40</v>
      </c>
      <c r="E1345" s="19" t="s">
        <v>1513</v>
      </c>
      <c r="F1345" s="10">
        <v>42036</v>
      </c>
      <c r="G1345" s="10">
        <v>44228</v>
      </c>
      <c r="H1345" s="11">
        <v>7</v>
      </c>
      <c r="I1345" s="20" t="s">
        <v>39</v>
      </c>
      <c r="J1345" s="11" t="s">
        <v>41</v>
      </c>
      <c r="K1345" s="11" t="s">
        <v>4881</v>
      </c>
      <c r="L1345" s="11">
        <v>2</v>
      </c>
    </row>
    <row r="1346" spans="1:12">
      <c r="A1346" s="11" t="s">
        <v>6075</v>
      </c>
      <c r="D1346" s="11" t="s">
        <v>40</v>
      </c>
      <c r="E1346" s="19" t="s">
        <v>1514</v>
      </c>
      <c r="F1346" s="10">
        <v>42036</v>
      </c>
      <c r="G1346" s="10">
        <v>44228</v>
      </c>
      <c r="H1346" s="11">
        <v>7</v>
      </c>
      <c r="I1346" s="20" t="s">
        <v>39</v>
      </c>
      <c r="J1346" s="11" t="s">
        <v>41</v>
      </c>
      <c r="K1346" s="11" t="s">
        <v>4881</v>
      </c>
      <c r="L1346" s="11">
        <v>2</v>
      </c>
    </row>
    <row r="1347" spans="1:12">
      <c r="A1347" s="11" t="s">
        <v>6559</v>
      </c>
      <c r="D1347" s="11" t="s">
        <v>40</v>
      </c>
      <c r="E1347" s="19" t="s">
        <v>1515</v>
      </c>
      <c r="F1347" s="10">
        <v>42036</v>
      </c>
      <c r="G1347" s="10">
        <v>44228</v>
      </c>
      <c r="H1347" s="11">
        <v>7</v>
      </c>
      <c r="I1347" s="20" t="s">
        <v>39</v>
      </c>
      <c r="J1347" s="11" t="s">
        <v>41</v>
      </c>
      <c r="K1347" s="11" t="s">
        <v>4881</v>
      </c>
      <c r="L1347" s="11">
        <v>2</v>
      </c>
    </row>
    <row r="1348" spans="1:12">
      <c r="A1348" s="11" t="s">
        <v>6560</v>
      </c>
      <c r="D1348" s="11" t="s">
        <v>40</v>
      </c>
      <c r="E1348" s="19" t="s">
        <v>1516</v>
      </c>
      <c r="F1348" s="10">
        <v>42036</v>
      </c>
      <c r="G1348" s="10">
        <v>44228</v>
      </c>
      <c r="H1348" s="11">
        <v>7</v>
      </c>
      <c r="I1348" s="20" t="s">
        <v>39</v>
      </c>
      <c r="J1348" s="11" t="s">
        <v>41</v>
      </c>
      <c r="K1348" s="11" t="s">
        <v>4881</v>
      </c>
      <c r="L1348" s="11">
        <v>2</v>
      </c>
    </row>
    <row r="1349" spans="1:12">
      <c r="A1349" s="11" t="s">
        <v>6561</v>
      </c>
      <c r="D1349" s="11" t="s">
        <v>40</v>
      </c>
      <c r="E1349" s="19" t="s">
        <v>1517</v>
      </c>
      <c r="F1349" s="10">
        <v>42036</v>
      </c>
      <c r="G1349" s="10">
        <v>44228</v>
      </c>
      <c r="H1349" s="11">
        <v>7</v>
      </c>
      <c r="I1349" s="20" t="s">
        <v>39</v>
      </c>
      <c r="J1349" s="11" t="s">
        <v>41</v>
      </c>
      <c r="K1349" s="11" t="s">
        <v>4881</v>
      </c>
      <c r="L1349" s="11">
        <v>2</v>
      </c>
    </row>
    <row r="1350" spans="1:12">
      <c r="A1350" s="11" t="s">
        <v>7045</v>
      </c>
      <c r="D1350" s="11" t="s">
        <v>40</v>
      </c>
      <c r="E1350" s="19" t="s">
        <v>1518</v>
      </c>
      <c r="F1350" s="10">
        <v>42036</v>
      </c>
      <c r="G1350" s="10">
        <v>44228</v>
      </c>
      <c r="H1350" s="11">
        <v>7</v>
      </c>
      <c r="I1350" s="20" t="s">
        <v>39</v>
      </c>
      <c r="J1350" s="11" t="s">
        <v>41</v>
      </c>
      <c r="K1350" s="11" t="s">
        <v>4881</v>
      </c>
      <c r="L1350" s="11">
        <v>2</v>
      </c>
    </row>
    <row r="1351" spans="1:12">
      <c r="A1351" s="11" t="s">
        <v>7046</v>
      </c>
      <c r="D1351" s="11" t="s">
        <v>40</v>
      </c>
      <c r="E1351" s="19" t="s">
        <v>1519</v>
      </c>
      <c r="F1351" s="10">
        <v>42036</v>
      </c>
      <c r="G1351" s="10">
        <v>44228</v>
      </c>
      <c r="H1351" s="11">
        <v>7</v>
      </c>
      <c r="I1351" s="20" t="s">
        <v>39</v>
      </c>
      <c r="J1351" s="11" t="s">
        <v>41</v>
      </c>
      <c r="K1351" s="11" t="s">
        <v>4881</v>
      </c>
      <c r="L1351" s="11">
        <v>2</v>
      </c>
    </row>
    <row r="1352" spans="1:12">
      <c r="A1352" s="11" t="s">
        <v>7047</v>
      </c>
      <c r="D1352" s="11" t="s">
        <v>40</v>
      </c>
      <c r="E1352" s="19" t="s">
        <v>1520</v>
      </c>
      <c r="F1352" s="10">
        <v>42036</v>
      </c>
      <c r="G1352" s="10">
        <v>44228</v>
      </c>
      <c r="H1352" s="11">
        <v>7</v>
      </c>
      <c r="I1352" s="20" t="s">
        <v>39</v>
      </c>
      <c r="J1352" s="11" t="s">
        <v>41</v>
      </c>
      <c r="K1352" s="11" t="s">
        <v>4881</v>
      </c>
      <c r="L1352" s="11">
        <v>2</v>
      </c>
    </row>
    <row r="1353" spans="1:12">
      <c r="A1353" s="11" t="s">
        <v>7678</v>
      </c>
      <c r="D1353" s="11" t="s">
        <v>40</v>
      </c>
      <c r="E1353" s="19" t="s">
        <v>1521</v>
      </c>
      <c r="F1353" s="10">
        <v>42036</v>
      </c>
      <c r="G1353" s="10">
        <v>44228</v>
      </c>
      <c r="H1353" s="11">
        <v>7</v>
      </c>
      <c r="I1353" s="20" t="s">
        <v>39</v>
      </c>
      <c r="J1353" s="11" t="s">
        <v>41</v>
      </c>
      <c r="K1353" s="11" t="s">
        <v>4881</v>
      </c>
      <c r="L1353" s="11">
        <v>2</v>
      </c>
    </row>
    <row r="1354" spans="1:12">
      <c r="A1354" s="11" t="s">
        <v>7679</v>
      </c>
      <c r="D1354" s="11" t="s">
        <v>40</v>
      </c>
      <c r="E1354" s="19" t="s">
        <v>1522</v>
      </c>
      <c r="F1354" s="10">
        <v>42036</v>
      </c>
      <c r="G1354" s="10">
        <v>44228</v>
      </c>
      <c r="H1354" s="11">
        <v>7</v>
      </c>
      <c r="I1354" s="20" t="s">
        <v>39</v>
      </c>
      <c r="J1354" s="11" t="s">
        <v>41</v>
      </c>
      <c r="K1354" s="11" t="s">
        <v>4881</v>
      </c>
      <c r="L1354" s="11">
        <v>2</v>
      </c>
    </row>
    <row r="1355" spans="1:12">
      <c r="A1355" s="11" t="s">
        <v>7680</v>
      </c>
      <c r="D1355" s="11" t="s">
        <v>40</v>
      </c>
      <c r="E1355" s="19" t="s">
        <v>1523</v>
      </c>
      <c r="F1355" s="10">
        <v>42036</v>
      </c>
      <c r="G1355" s="10">
        <v>44228</v>
      </c>
      <c r="H1355" s="11">
        <v>7</v>
      </c>
      <c r="I1355" s="20" t="s">
        <v>39</v>
      </c>
      <c r="J1355" s="11" t="s">
        <v>41</v>
      </c>
      <c r="K1355" s="11" t="s">
        <v>4881</v>
      </c>
      <c r="L1355" s="11">
        <v>2</v>
      </c>
    </row>
    <row r="1356" spans="1:12">
      <c r="A1356" s="11" t="s">
        <v>7681</v>
      </c>
      <c r="D1356" s="11" t="s">
        <v>40</v>
      </c>
      <c r="E1356" s="19" t="s">
        <v>1524</v>
      </c>
      <c r="F1356" s="10">
        <v>42036</v>
      </c>
      <c r="G1356" s="10">
        <v>44228</v>
      </c>
      <c r="H1356" s="11">
        <v>7</v>
      </c>
      <c r="I1356" s="20" t="s">
        <v>39</v>
      </c>
      <c r="J1356" s="11" t="s">
        <v>41</v>
      </c>
      <c r="K1356" s="11" t="s">
        <v>4881</v>
      </c>
      <c r="L1356" s="11">
        <v>2</v>
      </c>
    </row>
    <row r="1357" spans="1:12">
      <c r="A1357" s="11" t="s">
        <v>7682</v>
      </c>
      <c r="D1357" s="11" t="s">
        <v>40</v>
      </c>
      <c r="E1357" s="19" t="s">
        <v>1525</v>
      </c>
      <c r="F1357" s="10">
        <v>42036</v>
      </c>
      <c r="G1357" s="10">
        <v>44228</v>
      </c>
      <c r="H1357" s="11">
        <v>7</v>
      </c>
      <c r="I1357" s="20" t="s">
        <v>39</v>
      </c>
      <c r="J1357" s="11" t="s">
        <v>41</v>
      </c>
      <c r="K1357" s="11" t="s">
        <v>4881</v>
      </c>
      <c r="L1357" s="11">
        <v>2</v>
      </c>
    </row>
    <row r="1358" spans="1:12">
      <c r="A1358" s="11" t="s">
        <v>7683</v>
      </c>
      <c r="D1358" s="11" t="s">
        <v>40</v>
      </c>
      <c r="E1358" s="19" t="s">
        <v>1526</v>
      </c>
      <c r="F1358" s="10">
        <v>42036</v>
      </c>
      <c r="G1358" s="10">
        <v>44228</v>
      </c>
      <c r="H1358" s="11">
        <v>7</v>
      </c>
      <c r="I1358" s="20" t="s">
        <v>39</v>
      </c>
      <c r="J1358" s="11" t="s">
        <v>41</v>
      </c>
      <c r="K1358" s="11" t="s">
        <v>4881</v>
      </c>
      <c r="L1358" s="11">
        <v>2</v>
      </c>
    </row>
    <row r="1359" spans="1:12">
      <c r="A1359" s="11" t="s">
        <v>8503</v>
      </c>
      <c r="D1359" s="11" t="s">
        <v>40</v>
      </c>
      <c r="E1359" s="19" t="s">
        <v>1527</v>
      </c>
      <c r="F1359" s="10">
        <v>42036</v>
      </c>
      <c r="G1359" s="10">
        <v>44228</v>
      </c>
      <c r="H1359" s="11">
        <v>7</v>
      </c>
      <c r="I1359" s="20" t="s">
        <v>39</v>
      </c>
      <c r="J1359" s="11" t="s">
        <v>41</v>
      </c>
      <c r="K1359" s="11" t="s">
        <v>4881</v>
      </c>
      <c r="L1359" s="11">
        <v>2</v>
      </c>
    </row>
    <row r="1360" spans="1:12">
      <c r="A1360" s="11" t="s">
        <v>8504</v>
      </c>
      <c r="D1360" s="11" t="s">
        <v>40</v>
      </c>
      <c r="E1360" s="19" t="s">
        <v>1528</v>
      </c>
      <c r="F1360" s="10">
        <v>42036</v>
      </c>
      <c r="G1360" s="10">
        <v>44228</v>
      </c>
      <c r="H1360" s="11">
        <v>7</v>
      </c>
      <c r="I1360" s="20" t="s">
        <v>39</v>
      </c>
      <c r="J1360" s="11" t="s">
        <v>41</v>
      </c>
      <c r="K1360" s="11" t="s">
        <v>4881</v>
      </c>
      <c r="L1360" s="11">
        <v>2</v>
      </c>
    </row>
    <row r="1361" spans="1:12">
      <c r="A1361" s="11" t="s">
        <v>8505</v>
      </c>
      <c r="D1361" s="11" t="s">
        <v>40</v>
      </c>
      <c r="E1361" s="19" t="s">
        <v>1529</v>
      </c>
      <c r="F1361" s="10">
        <v>42036</v>
      </c>
      <c r="G1361" s="10">
        <v>44228</v>
      </c>
      <c r="H1361" s="11">
        <v>7</v>
      </c>
      <c r="I1361" s="20" t="s">
        <v>39</v>
      </c>
      <c r="J1361" s="11" t="s">
        <v>41</v>
      </c>
      <c r="K1361" s="11" t="s">
        <v>4881</v>
      </c>
      <c r="L1361" s="11">
        <v>2</v>
      </c>
    </row>
    <row r="1362" spans="1:12">
      <c r="A1362" s="11" t="s">
        <v>1412</v>
      </c>
      <c r="D1362" s="11" t="s">
        <v>40</v>
      </c>
      <c r="E1362" s="19" t="s">
        <v>1530</v>
      </c>
      <c r="F1362" s="10">
        <v>42036</v>
      </c>
      <c r="G1362" s="10">
        <v>44228</v>
      </c>
      <c r="H1362" s="11">
        <v>7</v>
      </c>
      <c r="I1362" s="20" t="s">
        <v>39</v>
      </c>
      <c r="J1362" s="11" t="s">
        <v>41</v>
      </c>
      <c r="K1362" s="11" t="s">
        <v>4881</v>
      </c>
      <c r="L1362" s="11">
        <v>2</v>
      </c>
    </row>
    <row r="1363" spans="1:12">
      <c r="A1363" s="11" t="s">
        <v>1413</v>
      </c>
      <c r="D1363" s="11" t="s">
        <v>40</v>
      </c>
      <c r="E1363" s="19" t="s">
        <v>1531</v>
      </c>
      <c r="F1363" s="10">
        <v>42036</v>
      </c>
      <c r="G1363" s="10">
        <v>44228</v>
      </c>
      <c r="H1363" s="11">
        <v>7</v>
      </c>
      <c r="I1363" s="20" t="s">
        <v>39</v>
      </c>
      <c r="J1363" s="11" t="s">
        <v>41</v>
      </c>
      <c r="K1363" s="11" t="s">
        <v>4881</v>
      </c>
      <c r="L1363" s="11">
        <v>2</v>
      </c>
    </row>
    <row r="1364" spans="1:12">
      <c r="A1364" s="11" t="s">
        <v>1414</v>
      </c>
      <c r="D1364" s="11" t="s">
        <v>40</v>
      </c>
      <c r="E1364" s="19" t="s">
        <v>1532</v>
      </c>
      <c r="F1364" s="10">
        <v>42036</v>
      </c>
      <c r="G1364" s="10">
        <v>44228</v>
      </c>
      <c r="H1364" s="11">
        <v>7</v>
      </c>
      <c r="I1364" s="20" t="s">
        <v>39</v>
      </c>
      <c r="J1364" s="11" t="s">
        <v>41</v>
      </c>
      <c r="K1364" s="11" t="s">
        <v>4881</v>
      </c>
      <c r="L1364" s="11">
        <v>2</v>
      </c>
    </row>
    <row r="1365" spans="1:12">
      <c r="A1365" s="11" t="s">
        <v>5254</v>
      </c>
      <c r="D1365" s="11" t="s">
        <v>40</v>
      </c>
      <c r="E1365" s="19" t="s">
        <v>1533</v>
      </c>
      <c r="F1365" s="10">
        <v>42036</v>
      </c>
      <c r="G1365" s="10">
        <v>44228</v>
      </c>
      <c r="H1365" s="11">
        <v>7</v>
      </c>
      <c r="I1365" s="20" t="s">
        <v>39</v>
      </c>
      <c r="J1365" s="11" t="s">
        <v>41</v>
      </c>
      <c r="K1365" s="11" t="s">
        <v>4881</v>
      </c>
      <c r="L1365" s="11">
        <v>2</v>
      </c>
    </row>
    <row r="1366" spans="1:12">
      <c r="A1366" s="11" t="s">
        <v>5255</v>
      </c>
      <c r="D1366" s="11" t="s">
        <v>40</v>
      </c>
      <c r="E1366" s="19" t="s">
        <v>1534</v>
      </c>
      <c r="F1366" s="10">
        <v>42036</v>
      </c>
      <c r="G1366" s="10">
        <v>44228</v>
      </c>
      <c r="H1366" s="11">
        <v>7</v>
      </c>
      <c r="I1366" s="20" t="s">
        <v>39</v>
      </c>
      <c r="J1366" s="11" t="s">
        <v>41</v>
      </c>
      <c r="K1366" s="11" t="s">
        <v>4881</v>
      </c>
      <c r="L1366" s="11">
        <v>2</v>
      </c>
    </row>
    <row r="1367" spans="1:12">
      <c r="A1367" s="11" t="s">
        <v>5256</v>
      </c>
      <c r="D1367" s="11" t="s">
        <v>40</v>
      </c>
      <c r="E1367" s="19" t="s">
        <v>1535</v>
      </c>
      <c r="F1367" s="10">
        <v>42036</v>
      </c>
      <c r="G1367" s="10">
        <v>44228</v>
      </c>
      <c r="H1367" s="11">
        <v>7</v>
      </c>
      <c r="I1367" s="20" t="s">
        <v>39</v>
      </c>
      <c r="J1367" s="11" t="s">
        <v>41</v>
      </c>
      <c r="K1367" s="11" t="s">
        <v>4881</v>
      </c>
      <c r="L1367" s="11">
        <v>2</v>
      </c>
    </row>
    <row r="1368" spans="1:12">
      <c r="A1368" s="11" t="s">
        <v>5257</v>
      </c>
      <c r="D1368" s="11" t="s">
        <v>40</v>
      </c>
      <c r="E1368" s="19" t="s">
        <v>1536</v>
      </c>
      <c r="F1368" s="10">
        <v>42036</v>
      </c>
      <c r="G1368" s="10">
        <v>44228</v>
      </c>
      <c r="H1368" s="11">
        <v>7</v>
      </c>
      <c r="I1368" s="20" t="s">
        <v>39</v>
      </c>
      <c r="J1368" s="11" t="s">
        <v>41</v>
      </c>
      <c r="K1368" s="11" t="s">
        <v>4881</v>
      </c>
      <c r="L1368" s="11">
        <v>2</v>
      </c>
    </row>
    <row r="1369" spans="1:12">
      <c r="A1369" s="11" t="s">
        <v>5258</v>
      </c>
      <c r="D1369" s="11" t="s">
        <v>40</v>
      </c>
      <c r="E1369" s="19" t="s">
        <v>1537</v>
      </c>
      <c r="F1369" s="10">
        <v>42036</v>
      </c>
      <c r="G1369" s="10">
        <v>44228</v>
      </c>
      <c r="H1369" s="11">
        <v>7</v>
      </c>
      <c r="I1369" s="20" t="s">
        <v>39</v>
      </c>
      <c r="J1369" s="11" t="s">
        <v>41</v>
      </c>
      <c r="K1369" s="11" t="s">
        <v>4881</v>
      </c>
      <c r="L1369" s="11">
        <v>2</v>
      </c>
    </row>
    <row r="1370" spans="1:12">
      <c r="A1370" s="11" t="s">
        <v>5259</v>
      </c>
      <c r="D1370" s="11" t="s">
        <v>40</v>
      </c>
      <c r="E1370" s="19" t="s">
        <v>1538</v>
      </c>
      <c r="F1370" s="10">
        <v>42036</v>
      </c>
      <c r="G1370" s="10">
        <v>44228</v>
      </c>
      <c r="H1370" s="11">
        <v>7</v>
      </c>
      <c r="I1370" s="20" t="s">
        <v>39</v>
      </c>
      <c r="J1370" s="11" t="s">
        <v>41</v>
      </c>
      <c r="K1370" s="11" t="s">
        <v>4881</v>
      </c>
      <c r="L1370" s="11">
        <v>2</v>
      </c>
    </row>
    <row r="1371" spans="1:12">
      <c r="A1371" s="11" t="s">
        <v>6076</v>
      </c>
      <c r="D1371" s="11" t="s">
        <v>40</v>
      </c>
      <c r="E1371" s="19" t="s">
        <v>1539</v>
      </c>
      <c r="F1371" s="10">
        <v>42036</v>
      </c>
      <c r="G1371" s="10">
        <v>44228</v>
      </c>
      <c r="H1371" s="11">
        <v>7</v>
      </c>
      <c r="I1371" s="20" t="s">
        <v>39</v>
      </c>
      <c r="J1371" s="11" t="s">
        <v>41</v>
      </c>
      <c r="K1371" s="11" t="s">
        <v>4881</v>
      </c>
      <c r="L1371" s="11">
        <v>2</v>
      </c>
    </row>
    <row r="1372" spans="1:12">
      <c r="A1372" s="11" t="s">
        <v>6077</v>
      </c>
      <c r="D1372" s="11" t="s">
        <v>40</v>
      </c>
      <c r="E1372" s="19" t="s">
        <v>1540</v>
      </c>
      <c r="F1372" s="10">
        <v>42036</v>
      </c>
      <c r="G1372" s="10">
        <v>44228</v>
      </c>
      <c r="H1372" s="11">
        <v>7</v>
      </c>
      <c r="I1372" s="20" t="s">
        <v>39</v>
      </c>
      <c r="J1372" s="11" t="s">
        <v>41</v>
      </c>
      <c r="K1372" s="11" t="s">
        <v>4881</v>
      </c>
      <c r="L1372" s="11">
        <v>2</v>
      </c>
    </row>
    <row r="1373" spans="1:12">
      <c r="A1373" s="11" t="s">
        <v>6078</v>
      </c>
      <c r="D1373" s="11" t="s">
        <v>40</v>
      </c>
      <c r="E1373" s="19" t="s">
        <v>1541</v>
      </c>
      <c r="F1373" s="10">
        <v>42036</v>
      </c>
      <c r="G1373" s="10">
        <v>44228</v>
      </c>
      <c r="H1373" s="11">
        <v>7</v>
      </c>
      <c r="I1373" s="20" t="s">
        <v>39</v>
      </c>
      <c r="J1373" s="11" t="s">
        <v>41</v>
      </c>
      <c r="K1373" s="11" t="s">
        <v>4881</v>
      </c>
      <c r="L1373" s="11">
        <v>2</v>
      </c>
    </row>
    <row r="1374" spans="1:12">
      <c r="A1374" s="11" t="s">
        <v>6562</v>
      </c>
      <c r="D1374" s="11" t="s">
        <v>40</v>
      </c>
      <c r="E1374" s="19" t="s">
        <v>1542</v>
      </c>
      <c r="F1374" s="10">
        <v>42036</v>
      </c>
      <c r="G1374" s="10">
        <v>44228</v>
      </c>
      <c r="H1374" s="11">
        <v>7</v>
      </c>
      <c r="I1374" s="20" t="s">
        <v>39</v>
      </c>
      <c r="J1374" s="11" t="s">
        <v>41</v>
      </c>
      <c r="K1374" s="11" t="s">
        <v>4881</v>
      </c>
      <c r="L1374" s="11">
        <v>2</v>
      </c>
    </row>
    <row r="1375" spans="1:12">
      <c r="A1375" s="11" t="s">
        <v>6563</v>
      </c>
      <c r="D1375" s="11" t="s">
        <v>40</v>
      </c>
      <c r="E1375" s="19" t="s">
        <v>1543</v>
      </c>
      <c r="F1375" s="10">
        <v>42036</v>
      </c>
      <c r="G1375" s="10">
        <v>44228</v>
      </c>
      <c r="H1375" s="11">
        <v>7</v>
      </c>
      <c r="I1375" s="20" t="s">
        <v>39</v>
      </c>
      <c r="J1375" s="11" t="s">
        <v>41</v>
      </c>
      <c r="K1375" s="11" t="s">
        <v>4881</v>
      </c>
      <c r="L1375" s="11">
        <v>2</v>
      </c>
    </row>
    <row r="1376" spans="1:12">
      <c r="A1376" s="11" t="s">
        <v>6564</v>
      </c>
      <c r="D1376" s="11" t="s">
        <v>40</v>
      </c>
      <c r="E1376" s="19" t="s">
        <v>1544</v>
      </c>
      <c r="F1376" s="10">
        <v>42036</v>
      </c>
      <c r="G1376" s="10">
        <v>44228</v>
      </c>
      <c r="H1376" s="11">
        <v>7</v>
      </c>
      <c r="I1376" s="20" t="s">
        <v>39</v>
      </c>
      <c r="J1376" s="11" t="s">
        <v>41</v>
      </c>
      <c r="K1376" s="11" t="s">
        <v>4881</v>
      </c>
      <c r="L1376" s="11">
        <v>2</v>
      </c>
    </row>
    <row r="1377" spans="1:12">
      <c r="A1377" s="11" t="s">
        <v>7048</v>
      </c>
      <c r="D1377" s="11" t="s">
        <v>40</v>
      </c>
      <c r="E1377" s="19" t="s">
        <v>1545</v>
      </c>
      <c r="F1377" s="10">
        <v>42036</v>
      </c>
      <c r="G1377" s="10">
        <v>44228</v>
      </c>
      <c r="H1377" s="11">
        <v>7</v>
      </c>
      <c r="I1377" s="20" t="s">
        <v>39</v>
      </c>
      <c r="J1377" s="11" t="s">
        <v>41</v>
      </c>
      <c r="K1377" s="11" t="s">
        <v>4881</v>
      </c>
      <c r="L1377" s="11">
        <v>2</v>
      </c>
    </row>
    <row r="1378" spans="1:12">
      <c r="A1378" s="11" t="s">
        <v>7049</v>
      </c>
      <c r="D1378" s="11" t="s">
        <v>40</v>
      </c>
      <c r="E1378" s="19" t="s">
        <v>1546</v>
      </c>
      <c r="F1378" s="10">
        <v>42036</v>
      </c>
      <c r="G1378" s="10">
        <v>44228</v>
      </c>
      <c r="H1378" s="11">
        <v>7</v>
      </c>
      <c r="I1378" s="20" t="s">
        <v>39</v>
      </c>
      <c r="J1378" s="11" t="s">
        <v>41</v>
      </c>
      <c r="K1378" s="11" t="s">
        <v>4881</v>
      </c>
      <c r="L1378" s="11">
        <v>2</v>
      </c>
    </row>
    <row r="1379" spans="1:12">
      <c r="A1379" s="11" t="s">
        <v>7050</v>
      </c>
      <c r="D1379" s="11" t="s">
        <v>40</v>
      </c>
      <c r="E1379" s="19" t="s">
        <v>1547</v>
      </c>
      <c r="F1379" s="10">
        <v>42036</v>
      </c>
      <c r="G1379" s="10">
        <v>44228</v>
      </c>
      <c r="H1379" s="11">
        <v>7</v>
      </c>
      <c r="I1379" s="20" t="s">
        <v>39</v>
      </c>
      <c r="J1379" s="11" t="s">
        <v>41</v>
      </c>
      <c r="K1379" s="11" t="s">
        <v>4881</v>
      </c>
      <c r="L1379" s="11">
        <v>2</v>
      </c>
    </row>
    <row r="1380" spans="1:12">
      <c r="A1380" s="11" t="s">
        <v>7684</v>
      </c>
      <c r="D1380" s="11" t="s">
        <v>40</v>
      </c>
      <c r="E1380" s="19" t="s">
        <v>1548</v>
      </c>
      <c r="F1380" s="10">
        <v>42036</v>
      </c>
      <c r="G1380" s="10">
        <v>44228</v>
      </c>
      <c r="H1380" s="11">
        <v>7</v>
      </c>
      <c r="I1380" s="20" t="s">
        <v>39</v>
      </c>
      <c r="J1380" s="11" t="s">
        <v>41</v>
      </c>
      <c r="K1380" s="11" t="s">
        <v>4881</v>
      </c>
      <c r="L1380" s="11">
        <v>2</v>
      </c>
    </row>
    <row r="1381" spans="1:12">
      <c r="A1381" s="11" t="s">
        <v>7685</v>
      </c>
      <c r="D1381" s="11" t="s">
        <v>40</v>
      </c>
      <c r="E1381" s="19" t="s">
        <v>1549</v>
      </c>
      <c r="F1381" s="10">
        <v>42036</v>
      </c>
      <c r="G1381" s="10">
        <v>44228</v>
      </c>
      <c r="H1381" s="11">
        <v>7</v>
      </c>
      <c r="I1381" s="20" t="s">
        <v>39</v>
      </c>
      <c r="J1381" s="11" t="s">
        <v>41</v>
      </c>
      <c r="K1381" s="11" t="s">
        <v>4881</v>
      </c>
      <c r="L1381" s="11">
        <v>2</v>
      </c>
    </row>
    <row r="1382" spans="1:12">
      <c r="A1382" s="11" t="s">
        <v>7686</v>
      </c>
      <c r="D1382" s="11" t="s">
        <v>40</v>
      </c>
      <c r="E1382" s="19" t="s">
        <v>1550</v>
      </c>
      <c r="F1382" s="10">
        <v>42036</v>
      </c>
      <c r="G1382" s="10">
        <v>44228</v>
      </c>
      <c r="H1382" s="11">
        <v>7</v>
      </c>
      <c r="I1382" s="20" t="s">
        <v>39</v>
      </c>
      <c r="J1382" s="11" t="s">
        <v>41</v>
      </c>
      <c r="K1382" s="11" t="s">
        <v>4881</v>
      </c>
      <c r="L1382" s="11">
        <v>2</v>
      </c>
    </row>
    <row r="1383" spans="1:12">
      <c r="A1383" s="11" t="s">
        <v>7687</v>
      </c>
      <c r="D1383" s="11" t="s">
        <v>40</v>
      </c>
      <c r="E1383" s="19" t="s">
        <v>1551</v>
      </c>
      <c r="F1383" s="10">
        <v>42036</v>
      </c>
      <c r="G1383" s="10">
        <v>44228</v>
      </c>
      <c r="H1383" s="11">
        <v>7</v>
      </c>
      <c r="I1383" s="20" t="s">
        <v>39</v>
      </c>
      <c r="J1383" s="11" t="s">
        <v>41</v>
      </c>
      <c r="K1383" s="11" t="s">
        <v>4881</v>
      </c>
      <c r="L1383" s="11">
        <v>2</v>
      </c>
    </row>
    <row r="1384" spans="1:12">
      <c r="A1384" s="11" t="s">
        <v>7688</v>
      </c>
      <c r="D1384" s="11" t="s">
        <v>40</v>
      </c>
      <c r="E1384" s="19" t="s">
        <v>1552</v>
      </c>
      <c r="F1384" s="10">
        <v>42036</v>
      </c>
      <c r="G1384" s="10">
        <v>44228</v>
      </c>
      <c r="H1384" s="11">
        <v>7</v>
      </c>
      <c r="I1384" s="20" t="s">
        <v>39</v>
      </c>
      <c r="J1384" s="11" t="s">
        <v>41</v>
      </c>
      <c r="K1384" s="11" t="s">
        <v>4881</v>
      </c>
      <c r="L1384" s="11">
        <v>2</v>
      </c>
    </row>
    <row r="1385" spans="1:12">
      <c r="A1385" s="11" t="s">
        <v>7689</v>
      </c>
      <c r="D1385" s="11" t="s">
        <v>40</v>
      </c>
      <c r="E1385" s="19" t="s">
        <v>1553</v>
      </c>
      <c r="F1385" s="10">
        <v>42036</v>
      </c>
      <c r="G1385" s="10">
        <v>44228</v>
      </c>
      <c r="H1385" s="11">
        <v>7</v>
      </c>
      <c r="I1385" s="20" t="s">
        <v>39</v>
      </c>
      <c r="J1385" s="11" t="s">
        <v>41</v>
      </c>
      <c r="K1385" s="11" t="s">
        <v>4881</v>
      </c>
      <c r="L1385" s="11">
        <v>2</v>
      </c>
    </row>
    <row r="1386" spans="1:12">
      <c r="A1386" s="11" t="s">
        <v>8506</v>
      </c>
      <c r="D1386" s="11" t="s">
        <v>40</v>
      </c>
      <c r="E1386" s="19" t="s">
        <v>1554</v>
      </c>
      <c r="F1386" s="10">
        <v>42036</v>
      </c>
      <c r="G1386" s="10">
        <v>44228</v>
      </c>
      <c r="H1386" s="11">
        <v>7</v>
      </c>
      <c r="I1386" s="20" t="s">
        <v>39</v>
      </c>
      <c r="J1386" s="11" t="s">
        <v>41</v>
      </c>
      <c r="K1386" s="11" t="s">
        <v>4881</v>
      </c>
      <c r="L1386" s="11">
        <v>2</v>
      </c>
    </row>
    <row r="1387" spans="1:12">
      <c r="A1387" s="11" t="s">
        <v>8507</v>
      </c>
      <c r="D1387" s="11" t="s">
        <v>40</v>
      </c>
      <c r="E1387" s="19" t="s">
        <v>1555</v>
      </c>
      <c r="F1387" s="10">
        <v>42036</v>
      </c>
      <c r="G1387" s="10">
        <v>44228</v>
      </c>
      <c r="H1387" s="11">
        <v>7</v>
      </c>
      <c r="I1387" s="20" t="s">
        <v>39</v>
      </c>
      <c r="J1387" s="11" t="s">
        <v>41</v>
      </c>
      <c r="K1387" s="11" t="s">
        <v>4881</v>
      </c>
      <c r="L1387" s="11">
        <v>2</v>
      </c>
    </row>
    <row r="1388" spans="1:12">
      <c r="A1388" s="11" t="s">
        <v>8508</v>
      </c>
      <c r="D1388" s="11" t="s">
        <v>40</v>
      </c>
      <c r="E1388" s="19" t="s">
        <v>1556</v>
      </c>
      <c r="F1388" s="10">
        <v>42036</v>
      </c>
      <c r="G1388" s="10">
        <v>44228</v>
      </c>
      <c r="H1388" s="11">
        <v>7</v>
      </c>
      <c r="I1388" s="20" t="s">
        <v>39</v>
      </c>
      <c r="J1388" s="11" t="s">
        <v>41</v>
      </c>
      <c r="K1388" s="11" t="s">
        <v>4881</v>
      </c>
      <c r="L1388" s="11">
        <v>2</v>
      </c>
    </row>
    <row r="1389" spans="1:12">
      <c r="A1389" s="11" t="s">
        <v>1415</v>
      </c>
      <c r="D1389" s="11" t="s">
        <v>40</v>
      </c>
      <c r="E1389" s="19" t="s">
        <v>1557</v>
      </c>
      <c r="F1389" s="10">
        <v>42036</v>
      </c>
      <c r="G1389" s="10">
        <v>44228</v>
      </c>
      <c r="H1389" s="11">
        <v>7</v>
      </c>
      <c r="I1389" s="20" t="s">
        <v>39</v>
      </c>
      <c r="J1389" s="11" t="s">
        <v>41</v>
      </c>
      <c r="K1389" s="11" t="s">
        <v>4881</v>
      </c>
      <c r="L1389" s="11">
        <v>2</v>
      </c>
    </row>
    <row r="1390" spans="1:12">
      <c r="A1390" s="11" t="s">
        <v>1416</v>
      </c>
      <c r="D1390" s="11" t="s">
        <v>40</v>
      </c>
      <c r="E1390" s="19" t="s">
        <v>1558</v>
      </c>
      <c r="F1390" s="10">
        <v>42036</v>
      </c>
      <c r="G1390" s="10">
        <v>44228</v>
      </c>
      <c r="H1390" s="11">
        <v>7</v>
      </c>
      <c r="I1390" s="20" t="s">
        <v>39</v>
      </c>
      <c r="J1390" s="11" t="s">
        <v>41</v>
      </c>
      <c r="K1390" s="11" t="s">
        <v>4881</v>
      </c>
      <c r="L1390" s="11">
        <v>2</v>
      </c>
    </row>
    <row r="1391" spans="1:12">
      <c r="A1391" s="11" t="s">
        <v>1417</v>
      </c>
      <c r="D1391" s="11" t="s">
        <v>40</v>
      </c>
      <c r="E1391" s="19" t="s">
        <v>1559</v>
      </c>
      <c r="F1391" s="10">
        <v>42036</v>
      </c>
      <c r="G1391" s="10">
        <v>44228</v>
      </c>
      <c r="H1391" s="11">
        <v>7</v>
      </c>
      <c r="I1391" s="20" t="s">
        <v>39</v>
      </c>
      <c r="J1391" s="11" t="s">
        <v>41</v>
      </c>
      <c r="K1391" s="11" t="s">
        <v>4881</v>
      </c>
      <c r="L1391" s="11">
        <v>2</v>
      </c>
    </row>
    <row r="1392" spans="1:12">
      <c r="A1392" s="11" t="s">
        <v>5260</v>
      </c>
      <c r="D1392" s="11" t="s">
        <v>40</v>
      </c>
      <c r="E1392" s="19" t="s">
        <v>1560</v>
      </c>
      <c r="F1392" s="10">
        <v>42036</v>
      </c>
      <c r="G1392" s="10">
        <v>44228</v>
      </c>
      <c r="H1392" s="11">
        <v>7</v>
      </c>
      <c r="I1392" s="20" t="s">
        <v>39</v>
      </c>
      <c r="J1392" s="11" t="s">
        <v>41</v>
      </c>
      <c r="K1392" s="11" t="s">
        <v>4881</v>
      </c>
      <c r="L1392" s="11">
        <v>2</v>
      </c>
    </row>
    <row r="1393" spans="1:12">
      <c r="A1393" s="11" t="s">
        <v>5261</v>
      </c>
      <c r="D1393" s="11" t="s">
        <v>40</v>
      </c>
      <c r="E1393" s="19" t="s">
        <v>1561</v>
      </c>
      <c r="F1393" s="10">
        <v>42036</v>
      </c>
      <c r="G1393" s="10">
        <v>44228</v>
      </c>
      <c r="H1393" s="11">
        <v>7</v>
      </c>
      <c r="I1393" s="20" t="s">
        <v>39</v>
      </c>
      <c r="J1393" s="11" t="s">
        <v>41</v>
      </c>
      <c r="K1393" s="11" t="s">
        <v>4881</v>
      </c>
      <c r="L1393" s="11">
        <v>2</v>
      </c>
    </row>
    <row r="1394" spans="1:12">
      <c r="A1394" s="11" t="s">
        <v>5262</v>
      </c>
      <c r="D1394" s="11" t="s">
        <v>40</v>
      </c>
      <c r="E1394" s="19" t="s">
        <v>1562</v>
      </c>
      <c r="F1394" s="10">
        <v>42036</v>
      </c>
      <c r="G1394" s="10">
        <v>44228</v>
      </c>
      <c r="H1394" s="11">
        <v>7</v>
      </c>
      <c r="I1394" s="20" t="s">
        <v>39</v>
      </c>
      <c r="J1394" s="11" t="s">
        <v>41</v>
      </c>
      <c r="K1394" s="11" t="s">
        <v>4881</v>
      </c>
      <c r="L1394" s="11">
        <v>2</v>
      </c>
    </row>
    <row r="1395" spans="1:12">
      <c r="A1395" s="11" t="s">
        <v>5263</v>
      </c>
      <c r="D1395" s="11" t="s">
        <v>40</v>
      </c>
      <c r="E1395" s="19" t="s">
        <v>1563</v>
      </c>
      <c r="F1395" s="10">
        <v>42036</v>
      </c>
      <c r="G1395" s="10">
        <v>44228</v>
      </c>
      <c r="H1395" s="11">
        <v>7</v>
      </c>
      <c r="I1395" s="20" t="s">
        <v>39</v>
      </c>
      <c r="J1395" s="11" t="s">
        <v>41</v>
      </c>
      <c r="K1395" s="11" t="s">
        <v>4881</v>
      </c>
      <c r="L1395" s="11">
        <v>2</v>
      </c>
    </row>
    <row r="1396" spans="1:12">
      <c r="A1396" s="11" t="s">
        <v>5264</v>
      </c>
      <c r="D1396" s="11" t="s">
        <v>40</v>
      </c>
      <c r="E1396" s="19" t="s">
        <v>1564</v>
      </c>
      <c r="F1396" s="10">
        <v>42036</v>
      </c>
      <c r="G1396" s="10">
        <v>44228</v>
      </c>
      <c r="H1396" s="11">
        <v>7</v>
      </c>
      <c r="I1396" s="20" t="s">
        <v>39</v>
      </c>
      <c r="J1396" s="11" t="s">
        <v>41</v>
      </c>
      <c r="K1396" s="11" t="s">
        <v>4881</v>
      </c>
      <c r="L1396" s="11">
        <v>2</v>
      </c>
    </row>
    <row r="1397" spans="1:12">
      <c r="A1397" s="11" t="s">
        <v>5265</v>
      </c>
      <c r="D1397" s="11" t="s">
        <v>40</v>
      </c>
      <c r="E1397" s="19" t="s">
        <v>1565</v>
      </c>
      <c r="F1397" s="10">
        <v>42036</v>
      </c>
      <c r="G1397" s="10">
        <v>44228</v>
      </c>
      <c r="H1397" s="11">
        <v>7</v>
      </c>
      <c r="I1397" s="20" t="s">
        <v>39</v>
      </c>
      <c r="J1397" s="11" t="s">
        <v>41</v>
      </c>
      <c r="K1397" s="11" t="s">
        <v>4881</v>
      </c>
      <c r="L1397" s="11">
        <v>2</v>
      </c>
    </row>
    <row r="1398" spans="1:12">
      <c r="A1398" s="11" t="s">
        <v>6079</v>
      </c>
      <c r="D1398" s="11" t="s">
        <v>40</v>
      </c>
      <c r="E1398" s="19" t="s">
        <v>1566</v>
      </c>
      <c r="F1398" s="10">
        <v>42036</v>
      </c>
      <c r="G1398" s="10">
        <v>44228</v>
      </c>
      <c r="H1398" s="11">
        <v>7</v>
      </c>
      <c r="I1398" s="20" t="s">
        <v>39</v>
      </c>
      <c r="J1398" s="11" t="s">
        <v>41</v>
      </c>
      <c r="K1398" s="11" t="s">
        <v>4881</v>
      </c>
      <c r="L1398" s="11">
        <v>2</v>
      </c>
    </row>
    <row r="1399" spans="1:12">
      <c r="A1399" s="11" t="s">
        <v>6080</v>
      </c>
      <c r="D1399" s="11" t="s">
        <v>40</v>
      </c>
      <c r="E1399" s="19" t="s">
        <v>1567</v>
      </c>
      <c r="F1399" s="10">
        <v>42036</v>
      </c>
      <c r="G1399" s="10">
        <v>44228</v>
      </c>
      <c r="H1399" s="11">
        <v>7</v>
      </c>
      <c r="I1399" s="20" t="s">
        <v>39</v>
      </c>
      <c r="J1399" s="11" t="s">
        <v>41</v>
      </c>
      <c r="K1399" s="11" t="s">
        <v>4881</v>
      </c>
      <c r="L1399" s="11">
        <v>2</v>
      </c>
    </row>
    <row r="1400" spans="1:12">
      <c r="A1400" s="11" t="s">
        <v>6081</v>
      </c>
      <c r="D1400" s="11" t="s">
        <v>40</v>
      </c>
      <c r="E1400" s="19" t="s">
        <v>1568</v>
      </c>
      <c r="F1400" s="10">
        <v>42036</v>
      </c>
      <c r="G1400" s="10">
        <v>44228</v>
      </c>
      <c r="H1400" s="11">
        <v>7</v>
      </c>
      <c r="I1400" s="20" t="s">
        <v>39</v>
      </c>
      <c r="J1400" s="11" t="s">
        <v>41</v>
      </c>
      <c r="K1400" s="11" t="s">
        <v>4881</v>
      </c>
      <c r="L1400" s="11">
        <v>2</v>
      </c>
    </row>
    <row r="1401" spans="1:12">
      <c r="A1401" s="11" t="s">
        <v>6565</v>
      </c>
      <c r="D1401" s="11" t="s">
        <v>40</v>
      </c>
      <c r="E1401" s="19" t="s">
        <v>1569</v>
      </c>
      <c r="F1401" s="10">
        <v>42036</v>
      </c>
      <c r="G1401" s="10">
        <v>44228</v>
      </c>
      <c r="H1401" s="11">
        <v>7</v>
      </c>
      <c r="I1401" s="20" t="s">
        <v>39</v>
      </c>
      <c r="J1401" s="11" t="s">
        <v>41</v>
      </c>
      <c r="K1401" s="11" t="s">
        <v>4881</v>
      </c>
      <c r="L1401" s="11">
        <v>2</v>
      </c>
    </row>
    <row r="1402" spans="1:12">
      <c r="A1402" s="11" t="s">
        <v>6566</v>
      </c>
      <c r="D1402" s="11" t="s">
        <v>40</v>
      </c>
      <c r="E1402" s="19" t="s">
        <v>1570</v>
      </c>
      <c r="F1402" s="10">
        <v>42036</v>
      </c>
      <c r="G1402" s="10">
        <v>44228</v>
      </c>
      <c r="H1402" s="11">
        <v>7</v>
      </c>
      <c r="I1402" s="20" t="s">
        <v>39</v>
      </c>
      <c r="J1402" s="11" t="s">
        <v>41</v>
      </c>
      <c r="K1402" s="11" t="s">
        <v>4881</v>
      </c>
      <c r="L1402" s="11">
        <v>2</v>
      </c>
    </row>
    <row r="1403" spans="1:12">
      <c r="A1403" s="11" t="s">
        <v>6567</v>
      </c>
      <c r="D1403" s="11" t="s">
        <v>40</v>
      </c>
      <c r="E1403" s="19" t="s">
        <v>1571</v>
      </c>
      <c r="F1403" s="10">
        <v>42036</v>
      </c>
      <c r="G1403" s="10">
        <v>44228</v>
      </c>
      <c r="H1403" s="11">
        <v>7</v>
      </c>
      <c r="I1403" s="20" t="s">
        <v>39</v>
      </c>
      <c r="J1403" s="11" t="s">
        <v>41</v>
      </c>
      <c r="K1403" s="11" t="s">
        <v>4881</v>
      </c>
      <c r="L1403" s="11">
        <v>2</v>
      </c>
    </row>
    <row r="1404" spans="1:12">
      <c r="A1404" s="11" t="s">
        <v>7051</v>
      </c>
      <c r="D1404" s="11" t="s">
        <v>40</v>
      </c>
      <c r="E1404" s="19" t="s">
        <v>1572</v>
      </c>
      <c r="F1404" s="10">
        <v>42036</v>
      </c>
      <c r="G1404" s="10">
        <v>44228</v>
      </c>
      <c r="H1404" s="11">
        <v>7</v>
      </c>
      <c r="I1404" s="20" t="s">
        <v>39</v>
      </c>
      <c r="J1404" s="11" t="s">
        <v>41</v>
      </c>
      <c r="K1404" s="11" t="s">
        <v>4881</v>
      </c>
      <c r="L1404" s="11">
        <v>2</v>
      </c>
    </row>
    <row r="1405" spans="1:12">
      <c r="A1405" s="11" t="s">
        <v>7052</v>
      </c>
      <c r="D1405" s="11" t="s">
        <v>40</v>
      </c>
      <c r="E1405" s="19" t="s">
        <v>1573</v>
      </c>
      <c r="F1405" s="10">
        <v>42036</v>
      </c>
      <c r="G1405" s="10">
        <v>44228</v>
      </c>
      <c r="H1405" s="11">
        <v>7</v>
      </c>
      <c r="I1405" s="20" t="s">
        <v>39</v>
      </c>
      <c r="J1405" s="11" t="s">
        <v>41</v>
      </c>
      <c r="K1405" s="11" t="s">
        <v>4881</v>
      </c>
      <c r="L1405" s="11">
        <v>2</v>
      </c>
    </row>
    <row r="1406" spans="1:12">
      <c r="A1406" s="11" t="s">
        <v>7053</v>
      </c>
      <c r="D1406" s="11" t="s">
        <v>40</v>
      </c>
      <c r="E1406" s="19" t="s">
        <v>1574</v>
      </c>
      <c r="F1406" s="10">
        <v>42036</v>
      </c>
      <c r="G1406" s="10">
        <v>44228</v>
      </c>
      <c r="H1406" s="11">
        <v>7</v>
      </c>
      <c r="I1406" s="20" t="s">
        <v>39</v>
      </c>
      <c r="J1406" s="11" t="s">
        <v>41</v>
      </c>
      <c r="K1406" s="11" t="s">
        <v>4881</v>
      </c>
      <c r="L1406" s="11">
        <v>2</v>
      </c>
    </row>
    <row r="1407" spans="1:12">
      <c r="A1407" s="11" t="s">
        <v>7690</v>
      </c>
      <c r="D1407" s="11" t="s">
        <v>40</v>
      </c>
      <c r="E1407" s="19" t="s">
        <v>1575</v>
      </c>
      <c r="F1407" s="10">
        <v>42036</v>
      </c>
      <c r="G1407" s="10">
        <v>44228</v>
      </c>
      <c r="H1407" s="11">
        <v>7</v>
      </c>
      <c r="I1407" s="20" t="s">
        <v>39</v>
      </c>
      <c r="J1407" s="11" t="s">
        <v>41</v>
      </c>
      <c r="K1407" s="11" t="s">
        <v>4881</v>
      </c>
      <c r="L1407" s="11">
        <v>2</v>
      </c>
    </row>
    <row r="1408" spans="1:12">
      <c r="A1408" s="11" t="s">
        <v>7691</v>
      </c>
      <c r="D1408" s="11" t="s">
        <v>40</v>
      </c>
      <c r="E1408" s="19" t="s">
        <v>1576</v>
      </c>
      <c r="F1408" s="10">
        <v>42036</v>
      </c>
      <c r="G1408" s="10">
        <v>44228</v>
      </c>
      <c r="H1408" s="11">
        <v>7</v>
      </c>
      <c r="I1408" s="20" t="s">
        <v>39</v>
      </c>
      <c r="J1408" s="11" t="s">
        <v>41</v>
      </c>
      <c r="K1408" s="11" t="s">
        <v>4881</v>
      </c>
      <c r="L1408" s="11">
        <v>2</v>
      </c>
    </row>
    <row r="1409" spans="1:12">
      <c r="A1409" s="11" t="s">
        <v>7692</v>
      </c>
      <c r="D1409" s="11" t="s">
        <v>40</v>
      </c>
      <c r="E1409" s="19" t="s">
        <v>1577</v>
      </c>
      <c r="F1409" s="10">
        <v>42036</v>
      </c>
      <c r="G1409" s="10">
        <v>44228</v>
      </c>
      <c r="H1409" s="11">
        <v>7</v>
      </c>
      <c r="I1409" s="20" t="s">
        <v>39</v>
      </c>
      <c r="J1409" s="11" t="s">
        <v>41</v>
      </c>
      <c r="K1409" s="11" t="s">
        <v>4881</v>
      </c>
      <c r="L1409" s="11">
        <v>2</v>
      </c>
    </row>
    <row r="1410" spans="1:12">
      <c r="A1410" s="11" t="s">
        <v>7693</v>
      </c>
      <c r="D1410" s="11" t="s">
        <v>40</v>
      </c>
      <c r="E1410" s="19" t="s">
        <v>1578</v>
      </c>
      <c r="F1410" s="10">
        <v>42036</v>
      </c>
      <c r="G1410" s="10">
        <v>44228</v>
      </c>
      <c r="H1410" s="11">
        <v>7</v>
      </c>
      <c r="I1410" s="20" t="s">
        <v>39</v>
      </c>
      <c r="J1410" s="11" t="s">
        <v>41</v>
      </c>
      <c r="K1410" s="11" t="s">
        <v>4881</v>
      </c>
      <c r="L1410" s="11">
        <v>2</v>
      </c>
    </row>
    <row r="1411" spans="1:12">
      <c r="A1411" s="11" t="s">
        <v>7694</v>
      </c>
      <c r="D1411" s="11" t="s">
        <v>40</v>
      </c>
      <c r="E1411" s="19" t="s">
        <v>1579</v>
      </c>
      <c r="F1411" s="10">
        <v>42036</v>
      </c>
      <c r="G1411" s="10">
        <v>44228</v>
      </c>
      <c r="H1411" s="11">
        <v>7</v>
      </c>
      <c r="I1411" s="20" t="s">
        <v>39</v>
      </c>
      <c r="J1411" s="11" t="s">
        <v>41</v>
      </c>
      <c r="K1411" s="11" t="s">
        <v>4881</v>
      </c>
      <c r="L1411" s="11">
        <v>2</v>
      </c>
    </row>
    <row r="1412" spans="1:12">
      <c r="A1412" s="11" t="s">
        <v>7695</v>
      </c>
      <c r="D1412" s="11" t="s">
        <v>40</v>
      </c>
      <c r="E1412" s="19" t="s">
        <v>1580</v>
      </c>
      <c r="F1412" s="10">
        <v>42036</v>
      </c>
      <c r="G1412" s="10">
        <v>44228</v>
      </c>
      <c r="H1412" s="11">
        <v>7</v>
      </c>
      <c r="I1412" s="20" t="s">
        <v>39</v>
      </c>
      <c r="J1412" s="11" t="s">
        <v>41</v>
      </c>
      <c r="K1412" s="11" t="s">
        <v>4881</v>
      </c>
      <c r="L1412" s="11">
        <v>2</v>
      </c>
    </row>
    <row r="1413" spans="1:12">
      <c r="A1413" s="11" t="s">
        <v>8509</v>
      </c>
      <c r="D1413" s="11" t="s">
        <v>40</v>
      </c>
      <c r="E1413" s="19" t="s">
        <v>1581</v>
      </c>
      <c r="F1413" s="10">
        <v>42036</v>
      </c>
      <c r="G1413" s="10">
        <v>44228</v>
      </c>
      <c r="H1413" s="11">
        <v>7</v>
      </c>
      <c r="I1413" s="20" t="s">
        <v>39</v>
      </c>
      <c r="J1413" s="11" t="s">
        <v>41</v>
      </c>
      <c r="K1413" s="11" t="s">
        <v>4881</v>
      </c>
      <c r="L1413" s="11">
        <v>2</v>
      </c>
    </row>
    <row r="1414" spans="1:12">
      <c r="A1414" s="11" t="s">
        <v>8510</v>
      </c>
      <c r="D1414" s="11" t="s">
        <v>40</v>
      </c>
      <c r="E1414" s="19" t="s">
        <v>1582</v>
      </c>
      <c r="F1414" s="10">
        <v>42036</v>
      </c>
      <c r="G1414" s="10">
        <v>44228</v>
      </c>
      <c r="H1414" s="11">
        <v>7</v>
      </c>
      <c r="I1414" s="20" t="s">
        <v>39</v>
      </c>
      <c r="J1414" s="11" t="s">
        <v>41</v>
      </c>
      <c r="K1414" s="11" t="s">
        <v>4881</v>
      </c>
      <c r="L1414" s="11">
        <v>2</v>
      </c>
    </row>
    <row r="1415" spans="1:12">
      <c r="A1415" s="11" t="s">
        <v>8511</v>
      </c>
      <c r="D1415" s="11" t="s">
        <v>40</v>
      </c>
      <c r="E1415" s="19" t="s">
        <v>1583</v>
      </c>
      <c r="F1415" s="10">
        <v>42036</v>
      </c>
      <c r="G1415" s="10">
        <v>44228</v>
      </c>
      <c r="H1415" s="11">
        <v>7</v>
      </c>
      <c r="I1415" s="20" t="s">
        <v>39</v>
      </c>
      <c r="J1415" s="11" t="s">
        <v>41</v>
      </c>
      <c r="K1415" s="11" t="s">
        <v>4881</v>
      </c>
      <c r="L1415" s="11">
        <v>2</v>
      </c>
    </row>
    <row r="1416" spans="1:12">
      <c r="A1416" s="11" t="s">
        <v>1418</v>
      </c>
      <c r="D1416" s="11" t="s">
        <v>40</v>
      </c>
      <c r="E1416" s="19" t="s">
        <v>1584</v>
      </c>
      <c r="F1416" s="10">
        <v>42036</v>
      </c>
      <c r="G1416" s="10">
        <v>44228</v>
      </c>
      <c r="H1416" s="11">
        <v>7</v>
      </c>
      <c r="I1416" s="20" t="s">
        <v>39</v>
      </c>
      <c r="J1416" s="11" t="s">
        <v>41</v>
      </c>
      <c r="K1416" s="11" t="s">
        <v>4881</v>
      </c>
      <c r="L1416" s="11">
        <v>2</v>
      </c>
    </row>
    <row r="1417" spans="1:12">
      <c r="A1417" s="11" t="s">
        <v>1419</v>
      </c>
      <c r="D1417" s="11" t="s">
        <v>40</v>
      </c>
      <c r="E1417" s="19" t="s">
        <v>1585</v>
      </c>
      <c r="F1417" s="10">
        <v>42036</v>
      </c>
      <c r="G1417" s="10">
        <v>44228</v>
      </c>
      <c r="H1417" s="11">
        <v>7</v>
      </c>
      <c r="I1417" s="20" t="s">
        <v>39</v>
      </c>
      <c r="J1417" s="11" t="s">
        <v>41</v>
      </c>
      <c r="K1417" s="11" t="s">
        <v>4881</v>
      </c>
      <c r="L1417" s="11">
        <v>2</v>
      </c>
    </row>
    <row r="1418" spans="1:12">
      <c r="A1418" s="11" t="s">
        <v>1420</v>
      </c>
      <c r="D1418" s="11" t="s">
        <v>40</v>
      </c>
      <c r="E1418" s="19" t="s">
        <v>1586</v>
      </c>
      <c r="F1418" s="10">
        <v>42036</v>
      </c>
      <c r="G1418" s="10">
        <v>44228</v>
      </c>
      <c r="H1418" s="11">
        <v>7</v>
      </c>
      <c r="I1418" s="20" t="s">
        <v>39</v>
      </c>
      <c r="J1418" s="11" t="s">
        <v>41</v>
      </c>
      <c r="K1418" s="11" t="s">
        <v>4881</v>
      </c>
      <c r="L1418" s="11">
        <v>2</v>
      </c>
    </row>
    <row r="1419" spans="1:12">
      <c r="A1419" s="11" t="s">
        <v>5266</v>
      </c>
      <c r="D1419" s="11" t="s">
        <v>40</v>
      </c>
      <c r="E1419" s="19" t="s">
        <v>1587</v>
      </c>
      <c r="F1419" s="10">
        <v>42036</v>
      </c>
      <c r="G1419" s="10">
        <v>44228</v>
      </c>
      <c r="H1419" s="11">
        <v>7</v>
      </c>
      <c r="I1419" s="20" t="s">
        <v>39</v>
      </c>
      <c r="J1419" s="11" t="s">
        <v>41</v>
      </c>
      <c r="K1419" s="11" t="s">
        <v>4881</v>
      </c>
      <c r="L1419" s="11">
        <v>2</v>
      </c>
    </row>
    <row r="1420" spans="1:12">
      <c r="A1420" s="11" t="s">
        <v>5267</v>
      </c>
      <c r="D1420" s="11" t="s">
        <v>40</v>
      </c>
      <c r="E1420" s="19" t="s">
        <v>1588</v>
      </c>
      <c r="F1420" s="10">
        <v>42036</v>
      </c>
      <c r="G1420" s="10">
        <v>44228</v>
      </c>
      <c r="H1420" s="11">
        <v>7</v>
      </c>
      <c r="I1420" s="20" t="s">
        <v>39</v>
      </c>
      <c r="J1420" s="11" t="s">
        <v>41</v>
      </c>
      <c r="K1420" s="11" t="s">
        <v>4881</v>
      </c>
      <c r="L1420" s="11">
        <v>2</v>
      </c>
    </row>
    <row r="1421" spans="1:12">
      <c r="A1421" s="11" t="s">
        <v>5268</v>
      </c>
      <c r="D1421" s="11" t="s">
        <v>40</v>
      </c>
      <c r="E1421" s="19" t="s">
        <v>1589</v>
      </c>
      <c r="F1421" s="10">
        <v>42036</v>
      </c>
      <c r="G1421" s="10">
        <v>44228</v>
      </c>
      <c r="H1421" s="11">
        <v>7</v>
      </c>
      <c r="I1421" s="20" t="s">
        <v>39</v>
      </c>
      <c r="J1421" s="11" t="s">
        <v>41</v>
      </c>
      <c r="K1421" s="11" t="s">
        <v>4881</v>
      </c>
      <c r="L1421" s="11">
        <v>2</v>
      </c>
    </row>
    <row r="1422" spans="1:12">
      <c r="A1422" s="11" t="s">
        <v>5269</v>
      </c>
      <c r="D1422" s="11" t="s">
        <v>40</v>
      </c>
      <c r="E1422" s="19" t="s">
        <v>1590</v>
      </c>
      <c r="F1422" s="10">
        <v>42036</v>
      </c>
      <c r="G1422" s="10">
        <v>44228</v>
      </c>
      <c r="H1422" s="11">
        <v>7</v>
      </c>
      <c r="I1422" s="20" t="s">
        <v>39</v>
      </c>
      <c r="J1422" s="11" t="s">
        <v>41</v>
      </c>
      <c r="K1422" s="11" t="s">
        <v>4881</v>
      </c>
      <c r="L1422" s="11">
        <v>2</v>
      </c>
    </row>
    <row r="1423" spans="1:12">
      <c r="A1423" s="11" t="s">
        <v>5270</v>
      </c>
      <c r="D1423" s="11" t="s">
        <v>40</v>
      </c>
      <c r="E1423" s="19" t="s">
        <v>1591</v>
      </c>
      <c r="F1423" s="10">
        <v>42036</v>
      </c>
      <c r="G1423" s="10">
        <v>44228</v>
      </c>
      <c r="H1423" s="11">
        <v>7</v>
      </c>
      <c r="I1423" s="20" t="s">
        <v>39</v>
      </c>
      <c r="J1423" s="11" t="s">
        <v>41</v>
      </c>
      <c r="K1423" s="11" t="s">
        <v>4881</v>
      </c>
      <c r="L1423" s="11">
        <v>2</v>
      </c>
    </row>
    <row r="1424" spans="1:12">
      <c r="A1424" s="11" t="s">
        <v>5271</v>
      </c>
      <c r="D1424" s="11" t="s">
        <v>40</v>
      </c>
      <c r="E1424" s="19" t="s">
        <v>1592</v>
      </c>
      <c r="F1424" s="10">
        <v>42036</v>
      </c>
      <c r="G1424" s="10">
        <v>44228</v>
      </c>
      <c r="H1424" s="11">
        <v>7</v>
      </c>
      <c r="I1424" s="20" t="s">
        <v>39</v>
      </c>
      <c r="J1424" s="11" t="s">
        <v>41</v>
      </c>
      <c r="K1424" s="11" t="s">
        <v>4881</v>
      </c>
      <c r="L1424" s="11">
        <v>2</v>
      </c>
    </row>
    <row r="1425" spans="1:12">
      <c r="A1425" s="11" t="s">
        <v>6082</v>
      </c>
      <c r="D1425" s="11" t="s">
        <v>40</v>
      </c>
      <c r="E1425" s="19" t="s">
        <v>1593</v>
      </c>
      <c r="F1425" s="10">
        <v>42036</v>
      </c>
      <c r="G1425" s="10">
        <v>44228</v>
      </c>
      <c r="H1425" s="11">
        <v>7</v>
      </c>
      <c r="I1425" s="20" t="s">
        <v>39</v>
      </c>
      <c r="J1425" s="11" t="s">
        <v>41</v>
      </c>
      <c r="K1425" s="11" t="s">
        <v>4881</v>
      </c>
      <c r="L1425" s="11">
        <v>2</v>
      </c>
    </row>
    <row r="1426" spans="1:12">
      <c r="A1426" s="11" t="s">
        <v>6083</v>
      </c>
      <c r="D1426" s="11" t="s">
        <v>40</v>
      </c>
      <c r="E1426" s="19" t="s">
        <v>1594</v>
      </c>
      <c r="F1426" s="10">
        <v>42036</v>
      </c>
      <c r="G1426" s="10">
        <v>44228</v>
      </c>
      <c r="H1426" s="11">
        <v>7</v>
      </c>
      <c r="I1426" s="20" t="s">
        <v>39</v>
      </c>
      <c r="J1426" s="11" t="s">
        <v>41</v>
      </c>
      <c r="K1426" s="11" t="s">
        <v>4881</v>
      </c>
      <c r="L1426" s="11">
        <v>2</v>
      </c>
    </row>
    <row r="1427" spans="1:12">
      <c r="A1427" s="11" t="s">
        <v>6084</v>
      </c>
      <c r="D1427" s="11" t="s">
        <v>40</v>
      </c>
      <c r="E1427" s="19" t="s">
        <v>1595</v>
      </c>
      <c r="F1427" s="10">
        <v>42036</v>
      </c>
      <c r="G1427" s="10">
        <v>44228</v>
      </c>
      <c r="H1427" s="11">
        <v>7</v>
      </c>
      <c r="I1427" s="20" t="s">
        <v>39</v>
      </c>
      <c r="J1427" s="11" t="s">
        <v>41</v>
      </c>
      <c r="K1427" s="11" t="s">
        <v>4881</v>
      </c>
      <c r="L1427" s="11">
        <v>2</v>
      </c>
    </row>
    <row r="1428" spans="1:12">
      <c r="A1428" s="11" t="s">
        <v>6568</v>
      </c>
      <c r="D1428" s="11" t="s">
        <v>40</v>
      </c>
      <c r="E1428" s="19" t="s">
        <v>1596</v>
      </c>
      <c r="F1428" s="10">
        <v>42036</v>
      </c>
      <c r="G1428" s="10">
        <v>44228</v>
      </c>
      <c r="H1428" s="11">
        <v>7</v>
      </c>
      <c r="I1428" s="20" t="s">
        <v>39</v>
      </c>
      <c r="J1428" s="11" t="s">
        <v>41</v>
      </c>
      <c r="K1428" s="11" t="s">
        <v>4881</v>
      </c>
      <c r="L1428" s="11">
        <v>2</v>
      </c>
    </row>
    <row r="1429" spans="1:12">
      <c r="A1429" s="11" t="s">
        <v>6569</v>
      </c>
      <c r="D1429" s="11" t="s">
        <v>40</v>
      </c>
      <c r="E1429" s="19" t="s">
        <v>1597</v>
      </c>
      <c r="F1429" s="10">
        <v>42036</v>
      </c>
      <c r="G1429" s="10">
        <v>44228</v>
      </c>
      <c r="H1429" s="11">
        <v>7</v>
      </c>
      <c r="I1429" s="20" t="s">
        <v>39</v>
      </c>
      <c r="J1429" s="11" t="s">
        <v>41</v>
      </c>
      <c r="K1429" s="11" t="s">
        <v>4881</v>
      </c>
      <c r="L1429" s="11">
        <v>2</v>
      </c>
    </row>
    <row r="1430" spans="1:12">
      <c r="A1430" s="11" t="s">
        <v>6570</v>
      </c>
      <c r="D1430" s="11" t="s">
        <v>40</v>
      </c>
      <c r="E1430" s="19" t="s">
        <v>1598</v>
      </c>
      <c r="F1430" s="10">
        <v>42036</v>
      </c>
      <c r="G1430" s="10">
        <v>44228</v>
      </c>
      <c r="H1430" s="11">
        <v>7</v>
      </c>
      <c r="I1430" s="20" t="s">
        <v>39</v>
      </c>
      <c r="J1430" s="11" t="s">
        <v>41</v>
      </c>
      <c r="K1430" s="11" t="s">
        <v>4881</v>
      </c>
      <c r="L1430" s="11">
        <v>2</v>
      </c>
    </row>
    <row r="1431" spans="1:12">
      <c r="A1431" s="11" t="s">
        <v>7054</v>
      </c>
      <c r="D1431" s="11" t="s">
        <v>40</v>
      </c>
      <c r="E1431" s="19" t="s">
        <v>1599</v>
      </c>
      <c r="F1431" s="10">
        <v>42036</v>
      </c>
      <c r="G1431" s="10">
        <v>44228</v>
      </c>
      <c r="H1431" s="11">
        <v>7</v>
      </c>
      <c r="I1431" s="20" t="s">
        <v>39</v>
      </c>
      <c r="J1431" s="11" t="s">
        <v>41</v>
      </c>
      <c r="K1431" s="11" t="s">
        <v>4881</v>
      </c>
      <c r="L1431" s="11">
        <v>2</v>
      </c>
    </row>
    <row r="1432" spans="1:12">
      <c r="A1432" s="11" t="s">
        <v>7055</v>
      </c>
      <c r="D1432" s="11" t="s">
        <v>40</v>
      </c>
      <c r="E1432" s="19" t="s">
        <v>1600</v>
      </c>
      <c r="F1432" s="10">
        <v>42036</v>
      </c>
      <c r="G1432" s="10">
        <v>44228</v>
      </c>
      <c r="H1432" s="11">
        <v>7</v>
      </c>
      <c r="I1432" s="20" t="s">
        <v>39</v>
      </c>
      <c r="J1432" s="11" t="s">
        <v>41</v>
      </c>
      <c r="K1432" s="11" t="s">
        <v>4881</v>
      </c>
      <c r="L1432" s="11">
        <v>2</v>
      </c>
    </row>
    <row r="1433" spans="1:12">
      <c r="A1433" s="11" t="s">
        <v>7056</v>
      </c>
      <c r="D1433" s="11" t="s">
        <v>40</v>
      </c>
      <c r="E1433" s="19" t="s">
        <v>1601</v>
      </c>
      <c r="F1433" s="10">
        <v>42036</v>
      </c>
      <c r="G1433" s="10">
        <v>44228</v>
      </c>
      <c r="H1433" s="11">
        <v>7</v>
      </c>
      <c r="I1433" s="20" t="s">
        <v>39</v>
      </c>
      <c r="J1433" s="11" t="s">
        <v>41</v>
      </c>
      <c r="K1433" s="11" t="s">
        <v>4881</v>
      </c>
      <c r="L1433" s="11">
        <v>2</v>
      </c>
    </row>
    <row r="1434" spans="1:12">
      <c r="A1434" s="11" t="s">
        <v>7696</v>
      </c>
      <c r="D1434" s="11" t="s">
        <v>40</v>
      </c>
      <c r="E1434" s="19" t="s">
        <v>1602</v>
      </c>
      <c r="F1434" s="10">
        <v>42036</v>
      </c>
      <c r="G1434" s="10">
        <v>44228</v>
      </c>
      <c r="H1434" s="11">
        <v>7</v>
      </c>
      <c r="I1434" s="20" t="s">
        <v>39</v>
      </c>
      <c r="J1434" s="11" t="s">
        <v>41</v>
      </c>
      <c r="K1434" s="11" t="s">
        <v>4881</v>
      </c>
      <c r="L1434" s="11">
        <v>2</v>
      </c>
    </row>
    <row r="1435" spans="1:12">
      <c r="A1435" s="11" t="s">
        <v>7697</v>
      </c>
      <c r="D1435" s="11" t="s">
        <v>40</v>
      </c>
      <c r="E1435" s="19" t="s">
        <v>1603</v>
      </c>
      <c r="F1435" s="10">
        <v>42036</v>
      </c>
      <c r="G1435" s="10">
        <v>44228</v>
      </c>
      <c r="H1435" s="11">
        <v>7</v>
      </c>
      <c r="I1435" s="20" t="s">
        <v>39</v>
      </c>
      <c r="J1435" s="11" t="s">
        <v>41</v>
      </c>
      <c r="K1435" s="11" t="s">
        <v>4881</v>
      </c>
      <c r="L1435" s="11">
        <v>2</v>
      </c>
    </row>
    <row r="1436" spans="1:12">
      <c r="A1436" s="11" t="s">
        <v>7698</v>
      </c>
      <c r="D1436" s="11" t="s">
        <v>40</v>
      </c>
      <c r="E1436" s="19" t="s">
        <v>1604</v>
      </c>
      <c r="F1436" s="10">
        <v>42036</v>
      </c>
      <c r="G1436" s="10">
        <v>44228</v>
      </c>
      <c r="H1436" s="11">
        <v>7</v>
      </c>
      <c r="I1436" s="20" t="s">
        <v>39</v>
      </c>
      <c r="J1436" s="11" t="s">
        <v>41</v>
      </c>
      <c r="K1436" s="11" t="s">
        <v>4881</v>
      </c>
      <c r="L1436" s="11">
        <v>2</v>
      </c>
    </row>
    <row r="1437" spans="1:12">
      <c r="A1437" s="11" t="s">
        <v>7699</v>
      </c>
      <c r="D1437" s="11" t="s">
        <v>40</v>
      </c>
      <c r="E1437" s="19" t="s">
        <v>1605</v>
      </c>
      <c r="F1437" s="10">
        <v>42036</v>
      </c>
      <c r="G1437" s="10">
        <v>44228</v>
      </c>
      <c r="H1437" s="11">
        <v>7</v>
      </c>
      <c r="I1437" s="20" t="s">
        <v>39</v>
      </c>
      <c r="J1437" s="11" t="s">
        <v>41</v>
      </c>
      <c r="K1437" s="11" t="s">
        <v>4881</v>
      </c>
      <c r="L1437" s="11">
        <v>2</v>
      </c>
    </row>
    <row r="1438" spans="1:12">
      <c r="A1438" s="11" t="s">
        <v>7700</v>
      </c>
      <c r="D1438" s="11" t="s">
        <v>40</v>
      </c>
      <c r="E1438" s="19" t="s">
        <v>1606</v>
      </c>
      <c r="F1438" s="10">
        <v>42036</v>
      </c>
      <c r="G1438" s="10">
        <v>44228</v>
      </c>
      <c r="H1438" s="11">
        <v>7</v>
      </c>
      <c r="I1438" s="20" t="s">
        <v>39</v>
      </c>
      <c r="J1438" s="11" t="s">
        <v>41</v>
      </c>
      <c r="K1438" s="11" t="s">
        <v>4881</v>
      </c>
      <c r="L1438" s="11">
        <v>2</v>
      </c>
    </row>
    <row r="1439" spans="1:12">
      <c r="A1439" s="11" t="s">
        <v>7701</v>
      </c>
      <c r="D1439" s="11" t="s">
        <v>40</v>
      </c>
      <c r="E1439" s="19" t="s">
        <v>1607</v>
      </c>
      <c r="F1439" s="10">
        <v>42036</v>
      </c>
      <c r="G1439" s="10">
        <v>44228</v>
      </c>
      <c r="H1439" s="11">
        <v>7</v>
      </c>
      <c r="I1439" s="20" t="s">
        <v>39</v>
      </c>
      <c r="J1439" s="11" t="s">
        <v>41</v>
      </c>
      <c r="K1439" s="11" t="s">
        <v>4881</v>
      </c>
      <c r="L1439" s="11">
        <v>2</v>
      </c>
    </row>
    <row r="1440" spans="1:12">
      <c r="A1440" s="11" t="s">
        <v>8512</v>
      </c>
      <c r="D1440" s="11" t="s">
        <v>40</v>
      </c>
      <c r="E1440" s="19" t="s">
        <v>1608</v>
      </c>
      <c r="F1440" s="10">
        <v>42036</v>
      </c>
      <c r="G1440" s="10">
        <v>44228</v>
      </c>
      <c r="H1440" s="11">
        <v>7</v>
      </c>
      <c r="I1440" s="20" t="s">
        <v>39</v>
      </c>
      <c r="J1440" s="11" t="s">
        <v>41</v>
      </c>
      <c r="K1440" s="11" t="s">
        <v>4881</v>
      </c>
      <c r="L1440" s="11">
        <v>2</v>
      </c>
    </row>
    <row r="1441" spans="1:12">
      <c r="A1441" s="11" t="s">
        <v>8513</v>
      </c>
      <c r="D1441" s="11" t="s">
        <v>40</v>
      </c>
      <c r="E1441" s="19" t="s">
        <v>1609</v>
      </c>
      <c r="F1441" s="10">
        <v>42036</v>
      </c>
      <c r="G1441" s="10">
        <v>44228</v>
      </c>
      <c r="H1441" s="11">
        <v>7</v>
      </c>
      <c r="I1441" s="20" t="s">
        <v>39</v>
      </c>
      <c r="J1441" s="11" t="s">
        <v>41</v>
      </c>
      <c r="K1441" s="11" t="s">
        <v>4881</v>
      </c>
      <c r="L1441" s="11">
        <v>2</v>
      </c>
    </row>
    <row r="1442" spans="1:12">
      <c r="A1442" s="11" t="s">
        <v>8514</v>
      </c>
      <c r="D1442" s="11" t="s">
        <v>40</v>
      </c>
      <c r="E1442" s="19" t="s">
        <v>1610</v>
      </c>
      <c r="F1442" s="10">
        <v>42036</v>
      </c>
      <c r="G1442" s="10">
        <v>44228</v>
      </c>
      <c r="H1442" s="11">
        <v>7</v>
      </c>
      <c r="I1442" s="20" t="s">
        <v>39</v>
      </c>
      <c r="J1442" s="11" t="s">
        <v>41</v>
      </c>
      <c r="K1442" s="11" t="s">
        <v>4881</v>
      </c>
      <c r="L1442" s="11">
        <v>2</v>
      </c>
    </row>
    <row r="1443" spans="1:12">
      <c r="A1443" s="11" t="s">
        <v>1421</v>
      </c>
      <c r="D1443" s="11" t="s">
        <v>40</v>
      </c>
      <c r="E1443" s="19" t="s">
        <v>1611</v>
      </c>
      <c r="F1443" s="10">
        <v>42036</v>
      </c>
      <c r="G1443" s="10">
        <v>44228</v>
      </c>
      <c r="H1443" s="11">
        <v>7</v>
      </c>
      <c r="I1443" s="20" t="s">
        <v>39</v>
      </c>
      <c r="J1443" s="11" t="s">
        <v>41</v>
      </c>
      <c r="K1443" s="11" t="s">
        <v>4881</v>
      </c>
      <c r="L1443" s="11">
        <v>2</v>
      </c>
    </row>
    <row r="1444" spans="1:12">
      <c r="A1444" s="11" t="s">
        <v>1422</v>
      </c>
      <c r="D1444" s="11" t="s">
        <v>40</v>
      </c>
      <c r="E1444" s="19" t="s">
        <v>1612</v>
      </c>
      <c r="F1444" s="10">
        <v>42036</v>
      </c>
      <c r="G1444" s="10">
        <v>44228</v>
      </c>
      <c r="H1444" s="11">
        <v>7</v>
      </c>
      <c r="I1444" s="20" t="s">
        <v>39</v>
      </c>
      <c r="J1444" s="11" t="s">
        <v>41</v>
      </c>
      <c r="K1444" s="11" t="s">
        <v>4881</v>
      </c>
      <c r="L1444" s="11">
        <v>2</v>
      </c>
    </row>
    <row r="1445" spans="1:12">
      <c r="A1445" s="11" t="s">
        <v>1423</v>
      </c>
      <c r="D1445" s="11" t="s">
        <v>40</v>
      </c>
      <c r="E1445" s="19" t="s">
        <v>1613</v>
      </c>
      <c r="F1445" s="10">
        <v>42036</v>
      </c>
      <c r="G1445" s="10">
        <v>44228</v>
      </c>
      <c r="H1445" s="11">
        <v>7</v>
      </c>
      <c r="I1445" s="20" t="s">
        <v>39</v>
      </c>
      <c r="J1445" s="11" t="s">
        <v>41</v>
      </c>
      <c r="K1445" s="11" t="s">
        <v>4881</v>
      </c>
      <c r="L1445" s="11">
        <v>2</v>
      </c>
    </row>
    <row r="1446" spans="1:12">
      <c r="A1446" s="11" t="s">
        <v>5272</v>
      </c>
      <c r="D1446" s="11" t="s">
        <v>40</v>
      </c>
      <c r="E1446" s="19" t="s">
        <v>1614</v>
      </c>
      <c r="F1446" s="10">
        <v>42036</v>
      </c>
      <c r="G1446" s="10">
        <v>44228</v>
      </c>
      <c r="H1446" s="11">
        <v>7</v>
      </c>
      <c r="I1446" s="20" t="s">
        <v>39</v>
      </c>
      <c r="J1446" s="11" t="s">
        <v>41</v>
      </c>
      <c r="K1446" s="11" t="s">
        <v>4881</v>
      </c>
      <c r="L1446" s="11">
        <v>2</v>
      </c>
    </row>
    <row r="1447" spans="1:12">
      <c r="A1447" s="11" t="s">
        <v>5273</v>
      </c>
      <c r="D1447" s="11" t="s">
        <v>40</v>
      </c>
      <c r="E1447" s="19" t="s">
        <v>1615</v>
      </c>
      <c r="F1447" s="10">
        <v>42036</v>
      </c>
      <c r="G1447" s="10">
        <v>44228</v>
      </c>
      <c r="H1447" s="11">
        <v>7</v>
      </c>
      <c r="I1447" s="20" t="s">
        <v>39</v>
      </c>
      <c r="J1447" s="11" t="s">
        <v>41</v>
      </c>
      <c r="K1447" s="11" t="s">
        <v>4881</v>
      </c>
      <c r="L1447" s="11">
        <v>2</v>
      </c>
    </row>
    <row r="1448" spans="1:12">
      <c r="A1448" s="11" t="s">
        <v>5274</v>
      </c>
      <c r="D1448" s="11" t="s">
        <v>40</v>
      </c>
      <c r="E1448" s="19" t="s">
        <v>1616</v>
      </c>
      <c r="F1448" s="10">
        <v>42036</v>
      </c>
      <c r="G1448" s="10">
        <v>44228</v>
      </c>
      <c r="H1448" s="11">
        <v>7</v>
      </c>
      <c r="I1448" s="20" t="s">
        <v>39</v>
      </c>
      <c r="J1448" s="11" t="s">
        <v>41</v>
      </c>
      <c r="K1448" s="11" t="s">
        <v>4881</v>
      </c>
      <c r="L1448" s="11">
        <v>2</v>
      </c>
    </row>
    <row r="1449" spans="1:12">
      <c r="A1449" s="11" t="s">
        <v>5275</v>
      </c>
      <c r="D1449" s="11" t="s">
        <v>40</v>
      </c>
      <c r="E1449" s="19" t="s">
        <v>1617</v>
      </c>
      <c r="F1449" s="10">
        <v>42036</v>
      </c>
      <c r="G1449" s="10">
        <v>44228</v>
      </c>
      <c r="H1449" s="11">
        <v>7</v>
      </c>
      <c r="I1449" s="20" t="s">
        <v>39</v>
      </c>
      <c r="J1449" s="11" t="s">
        <v>41</v>
      </c>
      <c r="K1449" s="11" t="s">
        <v>4881</v>
      </c>
      <c r="L1449" s="11">
        <v>2</v>
      </c>
    </row>
    <row r="1450" spans="1:12">
      <c r="A1450" s="11" t="s">
        <v>5276</v>
      </c>
      <c r="D1450" s="11" t="s">
        <v>40</v>
      </c>
      <c r="E1450" s="19" t="s">
        <v>1618</v>
      </c>
      <c r="F1450" s="10">
        <v>42036</v>
      </c>
      <c r="G1450" s="10">
        <v>44228</v>
      </c>
      <c r="H1450" s="11">
        <v>7</v>
      </c>
      <c r="I1450" s="20" t="s">
        <v>39</v>
      </c>
      <c r="J1450" s="11" t="s">
        <v>41</v>
      </c>
      <c r="K1450" s="11" t="s">
        <v>4881</v>
      </c>
      <c r="L1450" s="11">
        <v>2</v>
      </c>
    </row>
    <row r="1451" spans="1:12">
      <c r="A1451" s="11" t="s">
        <v>5277</v>
      </c>
      <c r="D1451" s="11" t="s">
        <v>40</v>
      </c>
      <c r="E1451" s="19" t="s">
        <v>1619</v>
      </c>
      <c r="F1451" s="10">
        <v>42036</v>
      </c>
      <c r="G1451" s="10">
        <v>44228</v>
      </c>
      <c r="H1451" s="11">
        <v>7</v>
      </c>
      <c r="I1451" s="20" t="s">
        <v>39</v>
      </c>
      <c r="J1451" s="11" t="s">
        <v>41</v>
      </c>
      <c r="K1451" s="11" t="s">
        <v>4881</v>
      </c>
      <c r="L1451" s="11">
        <v>2</v>
      </c>
    </row>
    <row r="1452" spans="1:12">
      <c r="A1452" s="11" t="s">
        <v>6085</v>
      </c>
      <c r="D1452" s="11" t="s">
        <v>40</v>
      </c>
      <c r="E1452" s="19" t="s">
        <v>1620</v>
      </c>
      <c r="F1452" s="10">
        <v>42036</v>
      </c>
      <c r="G1452" s="10">
        <v>44228</v>
      </c>
      <c r="H1452" s="11">
        <v>7</v>
      </c>
      <c r="I1452" s="20" t="s">
        <v>39</v>
      </c>
      <c r="J1452" s="11" t="s">
        <v>41</v>
      </c>
      <c r="K1452" s="11" t="s">
        <v>4881</v>
      </c>
      <c r="L1452" s="11">
        <v>2</v>
      </c>
    </row>
    <row r="1453" spans="1:12">
      <c r="A1453" s="11" t="s">
        <v>6086</v>
      </c>
      <c r="D1453" s="11" t="s">
        <v>40</v>
      </c>
      <c r="E1453" s="19" t="s">
        <v>1621</v>
      </c>
      <c r="F1453" s="10">
        <v>42036</v>
      </c>
      <c r="G1453" s="10">
        <v>44228</v>
      </c>
      <c r="H1453" s="11">
        <v>7</v>
      </c>
      <c r="I1453" s="20" t="s">
        <v>39</v>
      </c>
      <c r="J1453" s="11" t="s">
        <v>41</v>
      </c>
      <c r="K1453" s="11" t="s">
        <v>4881</v>
      </c>
      <c r="L1453" s="11">
        <v>2</v>
      </c>
    </row>
    <row r="1454" spans="1:12">
      <c r="A1454" s="11" t="s">
        <v>6087</v>
      </c>
      <c r="D1454" s="11" t="s">
        <v>40</v>
      </c>
      <c r="E1454" s="19" t="s">
        <v>1622</v>
      </c>
      <c r="F1454" s="10">
        <v>42036</v>
      </c>
      <c r="G1454" s="10">
        <v>44228</v>
      </c>
      <c r="H1454" s="11">
        <v>7</v>
      </c>
      <c r="I1454" s="20" t="s">
        <v>39</v>
      </c>
      <c r="J1454" s="11" t="s">
        <v>41</v>
      </c>
      <c r="K1454" s="11" t="s">
        <v>4881</v>
      </c>
      <c r="L1454" s="11">
        <v>2</v>
      </c>
    </row>
    <row r="1455" spans="1:12">
      <c r="A1455" s="11" t="s">
        <v>6571</v>
      </c>
      <c r="D1455" s="11" t="s">
        <v>40</v>
      </c>
      <c r="E1455" s="19" t="s">
        <v>1623</v>
      </c>
      <c r="F1455" s="10">
        <v>42036</v>
      </c>
      <c r="G1455" s="10">
        <v>44228</v>
      </c>
      <c r="H1455" s="11">
        <v>7</v>
      </c>
      <c r="I1455" s="20" t="s">
        <v>39</v>
      </c>
      <c r="J1455" s="11" t="s">
        <v>41</v>
      </c>
      <c r="K1455" s="11" t="s">
        <v>4881</v>
      </c>
      <c r="L1455" s="11">
        <v>2</v>
      </c>
    </row>
    <row r="1456" spans="1:12">
      <c r="A1456" s="11" t="s">
        <v>6572</v>
      </c>
      <c r="D1456" s="11" t="s">
        <v>40</v>
      </c>
      <c r="E1456" s="19" t="s">
        <v>1624</v>
      </c>
      <c r="F1456" s="10">
        <v>42036</v>
      </c>
      <c r="G1456" s="10">
        <v>44228</v>
      </c>
      <c r="H1456" s="11">
        <v>7</v>
      </c>
      <c r="I1456" s="20" t="s">
        <v>39</v>
      </c>
      <c r="J1456" s="11" t="s">
        <v>41</v>
      </c>
      <c r="K1456" s="11" t="s">
        <v>4881</v>
      </c>
      <c r="L1456" s="11">
        <v>2</v>
      </c>
    </row>
    <row r="1457" spans="1:12">
      <c r="A1457" s="11" t="s">
        <v>6573</v>
      </c>
      <c r="D1457" s="11" t="s">
        <v>40</v>
      </c>
      <c r="E1457" s="19" t="s">
        <v>1625</v>
      </c>
      <c r="F1457" s="10">
        <v>42036</v>
      </c>
      <c r="G1457" s="10">
        <v>44228</v>
      </c>
      <c r="H1457" s="11">
        <v>7</v>
      </c>
      <c r="I1457" s="20" t="s">
        <v>39</v>
      </c>
      <c r="J1457" s="11" t="s">
        <v>41</v>
      </c>
      <c r="K1457" s="11" t="s">
        <v>4881</v>
      </c>
      <c r="L1457" s="11">
        <v>2</v>
      </c>
    </row>
    <row r="1458" spans="1:12">
      <c r="A1458" s="11" t="s">
        <v>7057</v>
      </c>
      <c r="D1458" s="11" t="s">
        <v>40</v>
      </c>
      <c r="E1458" s="19" t="s">
        <v>1626</v>
      </c>
      <c r="F1458" s="10">
        <v>42036</v>
      </c>
      <c r="G1458" s="10">
        <v>44228</v>
      </c>
      <c r="H1458" s="11">
        <v>7</v>
      </c>
      <c r="I1458" s="20" t="s">
        <v>39</v>
      </c>
      <c r="J1458" s="11" t="s">
        <v>41</v>
      </c>
      <c r="K1458" s="11" t="s">
        <v>4881</v>
      </c>
      <c r="L1458" s="11">
        <v>2</v>
      </c>
    </row>
    <row r="1459" spans="1:12">
      <c r="A1459" s="11" t="s">
        <v>7058</v>
      </c>
      <c r="D1459" s="11" t="s">
        <v>40</v>
      </c>
      <c r="E1459" s="19" t="s">
        <v>1627</v>
      </c>
      <c r="F1459" s="10">
        <v>42036</v>
      </c>
      <c r="G1459" s="10">
        <v>44228</v>
      </c>
      <c r="H1459" s="11">
        <v>7</v>
      </c>
      <c r="I1459" s="20" t="s">
        <v>39</v>
      </c>
      <c r="J1459" s="11" t="s">
        <v>41</v>
      </c>
      <c r="K1459" s="11" t="s">
        <v>4881</v>
      </c>
      <c r="L1459" s="11">
        <v>2</v>
      </c>
    </row>
    <row r="1460" spans="1:12">
      <c r="A1460" s="11" t="s">
        <v>7059</v>
      </c>
      <c r="D1460" s="11" t="s">
        <v>40</v>
      </c>
      <c r="E1460" s="19" t="s">
        <v>1628</v>
      </c>
      <c r="F1460" s="10">
        <v>42036</v>
      </c>
      <c r="G1460" s="10">
        <v>44228</v>
      </c>
      <c r="H1460" s="11">
        <v>7</v>
      </c>
      <c r="I1460" s="20" t="s">
        <v>39</v>
      </c>
      <c r="J1460" s="11" t="s">
        <v>41</v>
      </c>
      <c r="K1460" s="11" t="s">
        <v>4881</v>
      </c>
      <c r="L1460" s="11">
        <v>2</v>
      </c>
    </row>
    <row r="1461" spans="1:12">
      <c r="A1461" s="11" t="s">
        <v>7702</v>
      </c>
      <c r="D1461" s="11" t="s">
        <v>40</v>
      </c>
      <c r="E1461" s="19" t="s">
        <v>1629</v>
      </c>
      <c r="F1461" s="10">
        <v>42036</v>
      </c>
      <c r="G1461" s="10">
        <v>44228</v>
      </c>
      <c r="H1461" s="11">
        <v>7</v>
      </c>
      <c r="I1461" s="20" t="s">
        <v>39</v>
      </c>
      <c r="J1461" s="11" t="s">
        <v>41</v>
      </c>
      <c r="K1461" s="11" t="s">
        <v>4881</v>
      </c>
      <c r="L1461" s="11">
        <v>2</v>
      </c>
    </row>
    <row r="1462" spans="1:12">
      <c r="A1462" s="11" t="s">
        <v>7703</v>
      </c>
      <c r="D1462" s="11" t="s">
        <v>40</v>
      </c>
      <c r="E1462" s="19" t="s">
        <v>1630</v>
      </c>
      <c r="F1462" s="10">
        <v>42036</v>
      </c>
      <c r="G1462" s="10">
        <v>44228</v>
      </c>
      <c r="H1462" s="11">
        <v>7</v>
      </c>
      <c r="I1462" s="20" t="s">
        <v>39</v>
      </c>
      <c r="J1462" s="11" t="s">
        <v>41</v>
      </c>
      <c r="K1462" s="11" t="s">
        <v>4881</v>
      </c>
      <c r="L1462" s="11">
        <v>2</v>
      </c>
    </row>
    <row r="1463" spans="1:12">
      <c r="A1463" s="11" t="s">
        <v>7704</v>
      </c>
      <c r="D1463" s="11" t="s">
        <v>40</v>
      </c>
      <c r="E1463" s="19" t="s">
        <v>1631</v>
      </c>
      <c r="F1463" s="10">
        <v>42036</v>
      </c>
      <c r="G1463" s="10">
        <v>44228</v>
      </c>
      <c r="H1463" s="11">
        <v>7</v>
      </c>
      <c r="I1463" s="20" t="s">
        <v>39</v>
      </c>
      <c r="J1463" s="11" t="s">
        <v>41</v>
      </c>
      <c r="K1463" s="11" t="s">
        <v>4881</v>
      </c>
      <c r="L1463" s="11">
        <v>2</v>
      </c>
    </row>
    <row r="1464" spans="1:12">
      <c r="A1464" s="11" t="s">
        <v>7705</v>
      </c>
      <c r="D1464" s="11" t="s">
        <v>40</v>
      </c>
      <c r="E1464" s="19" t="s">
        <v>1632</v>
      </c>
      <c r="F1464" s="10">
        <v>42036</v>
      </c>
      <c r="G1464" s="10">
        <v>44228</v>
      </c>
      <c r="H1464" s="11">
        <v>7</v>
      </c>
      <c r="I1464" s="20" t="s">
        <v>39</v>
      </c>
      <c r="J1464" s="11" t="s">
        <v>41</v>
      </c>
      <c r="K1464" s="11" t="s">
        <v>4881</v>
      </c>
      <c r="L1464" s="11">
        <v>2</v>
      </c>
    </row>
    <row r="1465" spans="1:12">
      <c r="A1465" s="11" t="s">
        <v>7706</v>
      </c>
      <c r="D1465" s="11" t="s">
        <v>40</v>
      </c>
      <c r="E1465" s="19" t="s">
        <v>1633</v>
      </c>
      <c r="F1465" s="10">
        <v>42036</v>
      </c>
      <c r="G1465" s="10">
        <v>44228</v>
      </c>
      <c r="H1465" s="11">
        <v>7</v>
      </c>
      <c r="I1465" s="20" t="s">
        <v>39</v>
      </c>
      <c r="J1465" s="11" t="s">
        <v>41</v>
      </c>
      <c r="K1465" s="11" t="s">
        <v>4881</v>
      </c>
      <c r="L1465" s="11">
        <v>2</v>
      </c>
    </row>
    <row r="1466" spans="1:12">
      <c r="A1466" s="11" t="s">
        <v>7707</v>
      </c>
      <c r="D1466" s="11" t="s">
        <v>40</v>
      </c>
      <c r="E1466" s="19" t="s">
        <v>1634</v>
      </c>
      <c r="F1466" s="10">
        <v>42036</v>
      </c>
      <c r="G1466" s="10">
        <v>44228</v>
      </c>
      <c r="H1466" s="11">
        <v>7</v>
      </c>
      <c r="I1466" s="20" t="s">
        <v>39</v>
      </c>
      <c r="J1466" s="11" t="s">
        <v>41</v>
      </c>
      <c r="K1466" s="11" t="s">
        <v>4881</v>
      </c>
      <c r="L1466" s="11">
        <v>2</v>
      </c>
    </row>
    <row r="1467" spans="1:12">
      <c r="A1467" s="11" t="s">
        <v>8515</v>
      </c>
      <c r="D1467" s="11" t="s">
        <v>40</v>
      </c>
      <c r="E1467" s="19" t="s">
        <v>1635</v>
      </c>
      <c r="F1467" s="10">
        <v>42036</v>
      </c>
      <c r="G1467" s="10">
        <v>44228</v>
      </c>
      <c r="H1467" s="11">
        <v>7</v>
      </c>
      <c r="I1467" s="20" t="s">
        <v>39</v>
      </c>
      <c r="J1467" s="11" t="s">
        <v>41</v>
      </c>
      <c r="K1467" s="11" t="s">
        <v>4881</v>
      </c>
      <c r="L1467" s="11">
        <v>2</v>
      </c>
    </row>
    <row r="1468" spans="1:12">
      <c r="A1468" s="11" t="s">
        <v>8516</v>
      </c>
      <c r="D1468" s="11" t="s">
        <v>40</v>
      </c>
      <c r="E1468" s="19" t="s">
        <v>1636</v>
      </c>
      <c r="F1468" s="10">
        <v>42036</v>
      </c>
      <c r="G1468" s="10">
        <v>44228</v>
      </c>
      <c r="H1468" s="11">
        <v>7</v>
      </c>
      <c r="I1468" s="20" t="s">
        <v>39</v>
      </c>
      <c r="J1468" s="11" t="s">
        <v>41</v>
      </c>
      <c r="K1468" s="11" t="s">
        <v>4881</v>
      </c>
      <c r="L1468" s="11">
        <v>2</v>
      </c>
    </row>
    <row r="1469" spans="1:12">
      <c r="A1469" s="11" t="s">
        <v>8517</v>
      </c>
      <c r="D1469" s="11" t="s">
        <v>40</v>
      </c>
      <c r="E1469" s="19" t="s">
        <v>1637</v>
      </c>
      <c r="F1469" s="10">
        <v>42036</v>
      </c>
      <c r="G1469" s="10">
        <v>44228</v>
      </c>
      <c r="H1469" s="11">
        <v>7</v>
      </c>
      <c r="I1469" s="20" t="s">
        <v>39</v>
      </c>
      <c r="J1469" s="11" t="s">
        <v>41</v>
      </c>
      <c r="K1469" s="11" t="s">
        <v>4881</v>
      </c>
      <c r="L1469" s="11">
        <v>2</v>
      </c>
    </row>
    <row r="1470" spans="1:12">
      <c r="A1470" s="11" t="s">
        <v>1424</v>
      </c>
      <c r="D1470" s="11" t="s">
        <v>40</v>
      </c>
      <c r="E1470" s="19" t="s">
        <v>1638</v>
      </c>
      <c r="F1470" s="10">
        <v>42036</v>
      </c>
      <c r="G1470" s="10">
        <v>44228</v>
      </c>
      <c r="H1470" s="11">
        <v>7</v>
      </c>
      <c r="I1470" s="20" t="s">
        <v>39</v>
      </c>
      <c r="J1470" s="11" t="s">
        <v>41</v>
      </c>
      <c r="K1470" s="11" t="s">
        <v>4881</v>
      </c>
      <c r="L1470" s="11">
        <v>2</v>
      </c>
    </row>
    <row r="1471" spans="1:12">
      <c r="A1471" s="11" t="s">
        <v>1425</v>
      </c>
      <c r="D1471" s="11" t="s">
        <v>40</v>
      </c>
      <c r="E1471" s="19" t="s">
        <v>1639</v>
      </c>
      <c r="F1471" s="10">
        <v>42036</v>
      </c>
      <c r="G1471" s="10">
        <v>44228</v>
      </c>
      <c r="H1471" s="11">
        <v>7</v>
      </c>
      <c r="I1471" s="20" t="s">
        <v>39</v>
      </c>
      <c r="J1471" s="11" t="s">
        <v>41</v>
      </c>
      <c r="K1471" s="11" t="s">
        <v>4881</v>
      </c>
      <c r="L1471" s="11">
        <v>2</v>
      </c>
    </row>
    <row r="1472" spans="1:12">
      <c r="A1472" s="11" t="s">
        <v>1426</v>
      </c>
      <c r="D1472" s="11" t="s">
        <v>40</v>
      </c>
      <c r="E1472" s="19" t="s">
        <v>1640</v>
      </c>
      <c r="F1472" s="10">
        <v>42036</v>
      </c>
      <c r="G1472" s="10">
        <v>44228</v>
      </c>
      <c r="H1472" s="11">
        <v>7</v>
      </c>
      <c r="I1472" s="20" t="s">
        <v>39</v>
      </c>
      <c r="J1472" s="11" t="s">
        <v>41</v>
      </c>
      <c r="K1472" s="11" t="s">
        <v>4881</v>
      </c>
      <c r="L1472" s="11">
        <v>2</v>
      </c>
    </row>
    <row r="1473" spans="1:12">
      <c r="A1473" s="11" t="s">
        <v>5278</v>
      </c>
      <c r="D1473" s="11" t="s">
        <v>40</v>
      </c>
      <c r="E1473" s="19" t="s">
        <v>1641</v>
      </c>
      <c r="F1473" s="10">
        <v>42036</v>
      </c>
      <c r="G1473" s="10">
        <v>44228</v>
      </c>
      <c r="H1473" s="11">
        <v>7</v>
      </c>
      <c r="I1473" s="20" t="s">
        <v>39</v>
      </c>
      <c r="J1473" s="11" t="s">
        <v>41</v>
      </c>
      <c r="K1473" s="11" t="s">
        <v>4881</v>
      </c>
      <c r="L1473" s="11">
        <v>2</v>
      </c>
    </row>
    <row r="1474" spans="1:12">
      <c r="A1474" s="11" t="s">
        <v>5279</v>
      </c>
      <c r="D1474" s="11" t="s">
        <v>40</v>
      </c>
      <c r="E1474" s="19" t="s">
        <v>1642</v>
      </c>
      <c r="F1474" s="10">
        <v>42036</v>
      </c>
      <c r="G1474" s="10">
        <v>44228</v>
      </c>
      <c r="H1474" s="11">
        <v>7</v>
      </c>
      <c r="I1474" s="20" t="s">
        <v>39</v>
      </c>
      <c r="J1474" s="11" t="s">
        <v>41</v>
      </c>
      <c r="K1474" s="11" t="s">
        <v>4881</v>
      </c>
      <c r="L1474" s="11">
        <v>2</v>
      </c>
    </row>
    <row r="1475" spans="1:12">
      <c r="A1475" s="11" t="s">
        <v>5280</v>
      </c>
      <c r="D1475" s="11" t="s">
        <v>40</v>
      </c>
      <c r="E1475" s="19" t="s">
        <v>1643</v>
      </c>
      <c r="F1475" s="10">
        <v>42036</v>
      </c>
      <c r="G1475" s="10">
        <v>44228</v>
      </c>
      <c r="H1475" s="11">
        <v>7</v>
      </c>
      <c r="I1475" s="20" t="s">
        <v>39</v>
      </c>
      <c r="J1475" s="11" t="s">
        <v>41</v>
      </c>
      <c r="K1475" s="11" t="s">
        <v>4881</v>
      </c>
      <c r="L1475" s="11">
        <v>2</v>
      </c>
    </row>
    <row r="1476" spans="1:12">
      <c r="A1476" s="11" t="s">
        <v>5281</v>
      </c>
      <c r="D1476" s="11" t="s">
        <v>40</v>
      </c>
      <c r="E1476" s="19" t="s">
        <v>1644</v>
      </c>
      <c r="F1476" s="10">
        <v>42036</v>
      </c>
      <c r="G1476" s="10">
        <v>44228</v>
      </c>
      <c r="H1476" s="11">
        <v>7</v>
      </c>
      <c r="I1476" s="20" t="s">
        <v>39</v>
      </c>
      <c r="J1476" s="11" t="s">
        <v>41</v>
      </c>
      <c r="K1476" s="11" t="s">
        <v>4881</v>
      </c>
      <c r="L1476" s="11">
        <v>2</v>
      </c>
    </row>
    <row r="1477" spans="1:12">
      <c r="A1477" s="11" t="s">
        <v>5282</v>
      </c>
      <c r="D1477" s="11" t="s">
        <v>40</v>
      </c>
      <c r="E1477" s="19" t="s">
        <v>1645</v>
      </c>
      <c r="F1477" s="10">
        <v>42036</v>
      </c>
      <c r="G1477" s="10">
        <v>44228</v>
      </c>
      <c r="H1477" s="11">
        <v>7</v>
      </c>
      <c r="I1477" s="20" t="s">
        <v>39</v>
      </c>
      <c r="J1477" s="11" t="s">
        <v>41</v>
      </c>
      <c r="K1477" s="11" t="s">
        <v>4881</v>
      </c>
      <c r="L1477" s="11">
        <v>2</v>
      </c>
    </row>
    <row r="1478" spans="1:12">
      <c r="A1478" s="11" t="s">
        <v>5283</v>
      </c>
      <c r="D1478" s="11" t="s">
        <v>40</v>
      </c>
      <c r="E1478" s="19" t="s">
        <v>1646</v>
      </c>
      <c r="F1478" s="10">
        <v>42036</v>
      </c>
      <c r="G1478" s="10">
        <v>44228</v>
      </c>
      <c r="H1478" s="11">
        <v>7</v>
      </c>
      <c r="I1478" s="20" t="s">
        <v>39</v>
      </c>
      <c r="J1478" s="11" t="s">
        <v>41</v>
      </c>
      <c r="K1478" s="11" t="s">
        <v>4881</v>
      </c>
      <c r="L1478" s="11">
        <v>2</v>
      </c>
    </row>
    <row r="1479" spans="1:12">
      <c r="A1479" s="11" t="s">
        <v>6088</v>
      </c>
      <c r="D1479" s="11" t="s">
        <v>40</v>
      </c>
      <c r="E1479" s="19" t="s">
        <v>1647</v>
      </c>
      <c r="F1479" s="10">
        <v>42036</v>
      </c>
      <c r="G1479" s="10">
        <v>44228</v>
      </c>
      <c r="H1479" s="11">
        <v>7</v>
      </c>
      <c r="I1479" s="20" t="s">
        <v>39</v>
      </c>
      <c r="J1479" s="11" t="s">
        <v>41</v>
      </c>
      <c r="K1479" s="11" t="s">
        <v>4881</v>
      </c>
      <c r="L1479" s="11">
        <v>2</v>
      </c>
    </row>
    <row r="1480" spans="1:12">
      <c r="A1480" s="11" t="s">
        <v>6089</v>
      </c>
      <c r="D1480" s="11" t="s">
        <v>40</v>
      </c>
      <c r="E1480" s="19" t="s">
        <v>1648</v>
      </c>
      <c r="F1480" s="10">
        <v>42036</v>
      </c>
      <c r="G1480" s="10">
        <v>44228</v>
      </c>
      <c r="H1480" s="11">
        <v>7</v>
      </c>
      <c r="I1480" s="20" t="s">
        <v>39</v>
      </c>
      <c r="J1480" s="11" t="s">
        <v>41</v>
      </c>
      <c r="K1480" s="11" t="s">
        <v>4881</v>
      </c>
      <c r="L1480" s="11">
        <v>2</v>
      </c>
    </row>
    <row r="1481" spans="1:12">
      <c r="A1481" s="11" t="s">
        <v>6090</v>
      </c>
      <c r="D1481" s="11" t="s">
        <v>40</v>
      </c>
      <c r="E1481" s="19" t="s">
        <v>1649</v>
      </c>
      <c r="F1481" s="10">
        <v>42036</v>
      </c>
      <c r="G1481" s="10">
        <v>44228</v>
      </c>
      <c r="H1481" s="11">
        <v>7</v>
      </c>
      <c r="I1481" s="20" t="s">
        <v>39</v>
      </c>
      <c r="J1481" s="11" t="s">
        <v>41</v>
      </c>
      <c r="K1481" s="11" t="s">
        <v>4881</v>
      </c>
      <c r="L1481" s="11">
        <v>2</v>
      </c>
    </row>
    <row r="1482" spans="1:12">
      <c r="A1482" s="11" t="s">
        <v>6574</v>
      </c>
      <c r="D1482" s="11" t="s">
        <v>40</v>
      </c>
      <c r="E1482" s="19" t="s">
        <v>1650</v>
      </c>
      <c r="F1482" s="10">
        <v>42036</v>
      </c>
      <c r="G1482" s="10">
        <v>44228</v>
      </c>
      <c r="H1482" s="11">
        <v>7</v>
      </c>
      <c r="I1482" s="20" t="s">
        <v>39</v>
      </c>
      <c r="J1482" s="11" t="s">
        <v>41</v>
      </c>
      <c r="K1482" s="11" t="s">
        <v>4881</v>
      </c>
      <c r="L1482" s="11">
        <v>2</v>
      </c>
    </row>
    <row r="1483" spans="1:12">
      <c r="A1483" s="11" t="s">
        <v>6575</v>
      </c>
      <c r="D1483" s="11" t="s">
        <v>40</v>
      </c>
      <c r="E1483" s="19" t="s">
        <v>1651</v>
      </c>
      <c r="F1483" s="10">
        <v>42036</v>
      </c>
      <c r="G1483" s="10">
        <v>44228</v>
      </c>
      <c r="H1483" s="11">
        <v>7</v>
      </c>
      <c r="I1483" s="20" t="s">
        <v>39</v>
      </c>
      <c r="J1483" s="11" t="s">
        <v>41</v>
      </c>
      <c r="K1483" s="11" t="s">
        <v>4881</v>
      </c>
      <c r="L1483" s="11">
        <v>2</v>
      </c>
    </row>
    <row r="1484" spans="1:12">
      <c r="A1484" s="11" t="s">
        <v>6576</v>
      </c>
      <c r="D1484" s="11" t="s">
        <v>40</v>
      </c>
      <c r="E1484" s="19" t="s">
        <v>1652</v>
      </c>
      <c r="F1484" s="10">
        <v>42036</v>
      </c>
      <c r="G1484" s="10">
        <v>44228</v>
      </c>
      <c r="H1484" s="11">
        <v>7</v>
      </c>
      <c r="I1484" s="20" t="s">
        <v>39</v>
      </c>
      <c r="J1484" s="11" t="s">
        <v>41</v>
      </c>
      <c r="K1484" s="11" t="s">
        <v>4881</v>
      </c>
      <c r="L1484" s="11">
        <v>2</v>
      </c>
    </row>
    <row r="1485" spans="1:12">
      <c r="A1485" s="11" t="s">
        <v>7060</v>
      </c>
      <c r="D1485" s="11" t="s">
        <v>40</v>
      </c>
      <c r="E1485" s="19" t="s">
        <v>1653</v>
      </c>
      <c r="F1485" s="10">
        <v>42036</v>
      </c>
      <c r="G1485" s="10">
        <v>44228</v>
      </c>
      <c r="H1485" s="11">
        <v>7</v>
      </c>
      <c r="I1485" s="20" t="s">
        <v>39</v>
      </c>
      <c r="J1485" s="11" t="s">
        <v>41</v>
      </c>
      <c r="K1485" s="11" t="s">
        <v>4881</v>
      </c>
      <c r="L1485" s="11">
        <v>2</v>
      </c>
    </row>
    <row r="1486" spans="1:12">
      <c r="A1486" s="11" t="s">
        <v>7061</v>
      </c>
      <c r="D1486" s="11" t="s">
        <v>40</v>
      </c>
      <c r="E1486" s="19" t="s">
        <v>1654</v>
      </c>
      <c r="F1486" s="10">
        <v>42036</v>
      </c>
      <c r="G1486" s="10">
        <v>44228</v>
      </c>
      <c r="H1486" s="11">
        <v>7</v>
      </c>
      <c r="I1486" s="20" t="s">
        <v>39</v>
      </c>
      <c r="J1486" s="11" t="s">
        <v>41</v>
      </c>
      <c r="K1486" s="11" t="s">
        <v>4881</v>
      </c>
      <c r="L1486" s="11">
        <v>2</v>
      </c>
    </row>
    <row r="1487" spans="1:12">
      <c r="A1487" s="11" t="s">
        <v>7062</v>
      </c>
      <c r="D1487" s="11" t="s">
        <v>40</v>
      </c>
      <c r="E1487" s="19" t="s">
        <v>1655</v>
      </c>
      <c r="F1487" s="10">
        <v>42036</v>
      </c>
      <c r="G1487" s="10">
        <v>44228</v>
      </c>
      <c r="H1487" s="11">
        <v>7</v>
      </c>
      <c r="I1487" s="20" t="s">
        <v>39</v>
      </c>
      <c r="J1487" s="11" t="s">
        <v>41</v>
      </c>
      <c r="K1487" s="11" t="s">
        <v>4881</v>
      </c>
      <c r="L1487" s="11">
        <v>2</v>
      </c>
    </row>
    <row r="1488" spans="1:12">
      <c r="A1488" s="11" t="s">
        <v>7708</v>
      </c>
      <c r="D1488" s="11" t="s">
        <v>40</v>
      </c>
      <c r="E1488" s="19" t="s">
        <v>1656</v>
      </c>
      <c r="F1488" s="10">
        <v>42036</v>
      </c>
      <c r="G1488" s="10">
        <v>44228</v>
      </c>
      <c r="H1488" s="11">
        <v>7</v>
      </c>
      <c r="I1488" s="20" t="s">
        <v>39</v>
      </c>
      <c r="J1488" s="11" t="s">
        <v>41</v>
      </c>
      <c r="K1488" s="11" t="s">
        <v>4881</v>
      </c>
      <c r="L1488" s="11">
        <v>2</v>
      </c>
    </row>
    <row r="1489" spans="1:12">
      <c r="A1489" s="11" t="s">
        <v>7709</v>
      </c>
      <c r="D1489" s="11" t="s">
        <v>40</v>
      </c>
      <c r="E1489" s="19" t="s">
        <v>1657</v>
      </c>
      <c r="F1489" s="10">
        <v>42036</v>
      </c>
      <c r="G1489" s="10">
        <v>44228</v>
      </c>
      <c r="H1489" s="11">
        <v>7</v>
      </c>
      <c r="I1489" s="20" t="s">
        <v>39</v>
      </c>
      <c r="J1489" s="11" t="s">
        <v>41</v>
      </c>
      <c r="K1489" s="11" t="s">
        <v>4881</v>
      </c>
      <c r="L1489" s="11">
        <v>2</v>
      </c>
    </row>
    <row r="1490" spans="1:12">
      <c r="A1490" s="11" t="s">
        <v>7710</v>
      </c>
      <c r="D1490" s="11" t="s">
        <v>40</v>
      </c>
      <c r="E1490" s="19" t="s">
        <v>1658</v>
      </c>
      <c r="F1490" s="10">
        <v>42036</v>
      </c>
      <c r="G1490" s="10">
        <v>44228</v>
      </c>
      <c r="H1490" s="11">
        <v>7</v>
      </c>
      <c r="I1490" s="20" t="s">
        <v>39</v>
      </c>
      <c r="J1490" s="11" t="s">
        <v>41</v>
      </c>
      <c r="K1490" s="11" t="s">
        <v>4881</v>
      </c>
      <c r="L1490" s="11">
        <v>2</v>
      </c>
    </row>
    <row r="1491" spans="1:12">
      <c r="A1491" s="11" t="s">
        <v>7711</v>
      </c>
      <c r="D1491" s="11" t="s">
        <v>40</v>
      </c>
      <c r="E1491" s="19" t="s">
        <v>1659</v>
      </c>
      <c r="F1491" s="10">
        <v>42036</v>
      </c>
      <c r="G1491" s="10">
        <v>44228</v>
      </c>
      <c r="H1491" s="11">
        <v>7</v>
      </c>
      <c r="I1491" s="20" t="s">
        <v>39</v>
      </c>
      <c r="J1491" s="11" t="s">
        <v>41</v>
      </c>
      <c r="K1491" s="11" t="s">
        <v>4881</v>
      </c>
      <c r="L1491" s="11">
        <v>2</v>
      </c>
    </row>
    <row r="1492" spans="1:12">
      <c r="A1492" s="11" t="s">
        <v>7712</v>
      </c>
      <c r="D1492" s="11" t="s">
        <v>40</v>
      </c>
      <c r="E1492" s="19" t="s">
        <v>1660</v>
      </c>
      <c r="F1492" s="10">
        <v>42036</v>
      </c>
      <c r="G1492" s="10">
        <v>44228</v>
      </c>
      <c r="H1492" s="11">
        <v>7</v>
      </c>
      <c r="I1492" s="20" t="s">
        <v>39</v>
      </c>
      <c r="J1492" s="11" t="s">
        <v>41</v>
      </c>
      <c r="K1492" s="11" t="s">
        <v>4881</v>
      </c>
      <c r="L1492" s="11">
        <v>2</v>
      </c>
    </row>
    <row r="1493" spans="1:12">
      <c r="A1493" s="11" t="s">
        <v>7713</v>
      </c>
      <c r="D1493" s="11" t="s">
        <v>40</v>
      </c>
      <c r="E1493" s="19" t="s">
        <v>1661</v>
      </c>
      <c r="F1493" s="10">
        <v>42036</v>
      </c>
      <c r="G1493" s="10">
        <v>44228</v>
      </c>
      <c r="H1493" s="11">
        <v>7</v>
      </c>
      <c r="I1493" s="20" t="s">
        <v>39</v>
      </c>
      <c r="J1493" s="11" t="s">
        <v>41</v>
      </c>
      <c r="K1493" s="11" t="s">
        <v>4881</v>
      </c>
      <c r="L1493" s="11">
        <v>2</v>
      </c>
    </row>
    <row r="1494" spans="1:12">
      <c r="A1494" s="11" t="s">
        <v>8518</v>
      </c>
      <c r="D1494" s="11" t="s">
        <v>40</v>
      </c>
      <c r="E1494" s="19" t="s">
        <v>1662</v>
      </c>
      <c r="F1494" s="10">
        <v>42036</v>
      </c>
      <c r="G1494" s="10">
        <v>44228</v>
      </c>
      <c r="H1494" s="11">
        <v>7</v>
      </c>
      <c r="I1494" s="20" t="s">
        <v>39</v>
      </c>
      <c r="J1494" s="11" t="s">
        <v>41</v>
      </c>
      <c r="K1494" s="11" t="s">
        <v>4881</v>
      </c>
      <c r="L1494" s="11">
        <v>2</v>
      </c>
    </row>
    <row r="1495" spans="1:12">
      <c r="A1495" s="11" t="s">
        <v>8519</v>
      </c>
      <c r="D1495" s="11" t="s">
        <v>40</v>
      </c>
      <c r="E1495" s="19" t="s">
        <v>1663</v>
      </c>
      <c r="F1495" s="10">
        <v>42036</v>
      </c>
      <c r="G1495" s="10">
        <v>44228</v>
      </c>
      <c r="H1495" s="11">
        <v>7</v>
      </c>
      <c r="I1495" s="20" t="s">
        <v>39</v>
      </c>
      <c r="J1495" s="11" t="s">
        <v>41</v>
      </c>
      <c r="K1495" s="11" t="s">
        <v>4881</v>
      </c>
      <c r="L1495" s="11">
        <v>2</v>
      </c>
    </row>
    <row r="1496" spans="1:12">
      <c r="A1496" s="11" t="s">
        <v>8520</v>
      </c>
      <c r="D1496" s="11" t="s">
        <v>40</v>
      </c>
      <c r="E1496" s="19" t="s">
        <v>1664</v>
      </c>
      <c r="F1496" s="10">
        <v>42036</v>
      </c>
      <c r="G1496" s="10">
        <v>44228</v>
      </c>
      <c r="H1496" s="11">
        <v>7</v>
      </c>
      <c r="I1496" s="20" t="s">
        <v>39</v>
      </c>
      <c r="J1496" s="11" t="s">
        <v>41</v>
      </c>
      <c r="K1496" s="11" t="s">
        <v>4881</v>
      </c>
      <c r="L1496" s="11">
        <v>2</v>
      </c>
    </row>
    <row r="1497" spans="1:12">
      <c r="A1497" s="11" t="s">
        <v>1427</v>
      </c>
      <c r="D1497" s="11" t="s">
        <v>40</v>
      </c>
      <c r="E1497" s="19" t="s">
        <v>1665</v>
      </c>
      <c r="F1497" s="10">
        <v>42036</v>
      </c>
      <c r="G1497" s="10">
        <v>44228</v>
      </c>
      <c r="H1497" s="11">
        <v>7</v>
      </c>
      <c r="I1497" s="20" t="s">
        <v>39</v>
      </c>
      <c r="J1497" s="11" t="s">
        <v>41</v>
      </c>
      <c r="K1497" s="11" t="s">
        <v>4881</v>
      </c>
      <c r="L1497" s="11">
        <v>2</v>
      </c>
    </row>
    <row r="1498" spans="1:12">
      <c r="A1498" s="11" t="s">
        <v>1428</v>
      </c>
      <c r="D1498" s="11" t="s">
        <v>40</v>
      </c>
      <c r="E1498" s="19" t="s">
        <v>1666</v>
      </c>
      <c r="F1498" s="10">
        <v>42036</v>
      </c>
      <c r="G1498" s="10">
        <v>44228</v>
      </c>
      <c r="H1498" s="11">
        <v>7</v>
      </c>
      <c r="I1498" s="20" t="s">
        <v>39</v>
      </c>
      <c r="J1498" s="11" t="s">
        <v>41</v>
      </c>
      <c r="K1498" s="11" t="s">
        <v>4881</v>
      </c>
      <c r="L1498" s="11">
        <v>2</v>
      </c>
    </row>
    <row r="1499" spans="1:12">
      <c r="A1499" s="11" t="s">
        <v>1429</v>
      </c>
      <c r="D1499" s="11" t="s">
        <v>40</v>
      </c>
      <c r="E1499" s="19" t="s">
        <v>1667</v>
      </c>
      <c r="F1499" s="10">
        <v>42036</v>
      </c>
      <c r="G1499" s="10">
        <v>44228</v>
      </c>
      <c r="H1499" s="11">
        <v>7</v>
      </c>
      <c r="I1499" s="20" t="s">
        <v>39</v>
      </c>
      <c r="J1499" s="11" t="s">
        <v>41</v>
      </c>
      <c r="K1499" s="11" t="s">
        <v>4881</v>
      </c>
      <c r="L1499" s="11">
        <v>2</v>
      </c>
    </row>
    <row r="1500" spans="1:12">
      <c r="A1500" s="11" t="s">
        <v>5284</v>
      </c>
      <c r="D1500" s="11" t="s">
        <v>40</v>
      </c>
      <c r="E1500" s="19" t="s">
        <v>1668</v>
      </c>
      <c r="F1500" s="10">
        <v>42036</v>
      </c>
      <c r="G1500" s="10">
        <v>44228</v>
      </c>
      <c r="H1500" s="11">
        <v>7</v>
      </c>
      <c r="I1500" s="20" t="s">
        <v>39</v>
      </c>
      <c r="J1500" s="11" t="s">
        <v>41</v>
      </c>
      <c r="K1500" s="11" t="s">
        <v>4881</v>
      </c>
      <c r="L1500" s="11">
        <v>2</v>
      </c>
    </row>
    <row r="1501" spans="1:12">
      <c r="A1501" s="11" t="s">
        <v>5285</v>
      </c>
      <c r="D1501" s="11" t="s">
        <v>40</v>
      </c>
      <c r="E1501" s="19" t="s">
        <v>1669</v>
      </c>
      <c r="F1501" s="10">
        <v>42036</v>
      </c>
      <c r="G1501" s="10">
        <v>44228</v>
      </c>
      <c r="H1501" s="11">
        <v>7</v>
      </c>
      <c r="I1501" s="20" t="s">
        <v>39</v>
      </c>
      <c r="J1501" s="11" t="s">
        <v>41</v>
      </c>
      <c r="K1501" s="11" t="s">
        <v>4881</v>
      </c>
      <c r="L1501" s="11">
        <v>2</v>
      </c>
    </row>
    <row r="1502" spans="1:12">
      <c r="A1502" s="11" t="s">
        <v>5286</v>
      </c>
      <c r="D1502" s="11" t="s">
        <v>40</v>
      </c>
      <c r="E1502" s="19" t="s">
        <v>1670</v>
      </c>
      <c r="F1502" s="10">
        <v>42036</v>
      </c>
      <c r="G1502" s="10">
        <v>44228</v>
      </c>
      <c r="H1502" s="11">
        <v>7</v>
      </c>
      <c r="I1502" s="20" t="s">
        <v>39</v>
      </c>
      <c r="J1502" s="11" t="s">
        <v>41</v>
      </c>
      <c r="K1502" s="11" t="s">
        <v>4881</v>
      </c>
      <c r="L1502" s="11">
        <v>2</v>
      </c>
    </row>
    <row r="1503" spans="1:12">
      <c r="A1503" s="11" t="s">
        <v>5287</v>
      </c>
      <c r="D1503" s="11" t="s">
        <v>40</v>
      </c>
      <c r="E1503" s="19" t="s">
        <v>1671</v>
      </c>
      <c r="F1503" s="10">
        <v>42036</v>
      </c>
      <c r="G1503" s="10">
        <v>44228</v>
      </c>
      <c r="H1503" s="11">
        <v>7</v>
      </c>
      <c r="I1503" s="20" t="s">
        <v>39</v>
      </c>
      <c r="J1503" s="11" t="s">
        <v>41</v>
      </c>
      <c r="K1503" s="11" t="s">
        <v>4881</v>
      </c>
      <c r="L1503" s="11">
        <v>2</v>
      </c>
    </row>
    <row r="1504" spans="1:12">
      <c r="A1504" s="11" t="s">
        <v>5288</v>
      </c>
      <c r="D1504" s="11" t="s">
        <v>40</v>
      </c>
      <c r="E1504" s="19" t="s">
        <v>1672</v>
      </c>
      <c r="F1504" s="10">
        <v>42036</v>
      </c>
      <c r="G1504" s="10">
        <v>44228</v>
      </c>
      <c r="H1504" s="11">
        <v>7</v>
      </c>
      <c r="I1504" s="20" t="s">
        <v>39</v>
      </c>
      <c r="J1504" s="11" t="s">
        <v>41</v>
      </c>
      <c r="K1504" s="11" t="s">
        <v>4881</v>
      </c>
      <c r="L1504" s="11">
        <v>2</v>
      </c>
    </row>
    <row r="1505" spans="1:12">
      <c r="A1505" s="11" t="s">
        <v>5289</v>
      </c>
      <c r="D1505" s="11" t="s">
        <v>40</v>
      </c>
      <c r="E1505" s="19" t="s">
        <v>1673</v>
      </c>
      <c r="F1505" s="10">
        <v>42036</v>
      </c>
      <c r="G1505" s="10">
        <v>44228</v>
      </c>
      <c r="H1505" s="11">
        <v>7</v>
      </c>
      <c r="I1505" s="20" t="s">
        <v>39</v>
      </c>
      <c r="J1505" s="11" t="s">
        <v>41</v>
      </c>
      <c r="K1505" s="11" t="s">
        <v>4881</v>
      </c>
      <c r="L1505" s="11">
        <v>2</v>
      </c>
    </row>
    <row r="1506" spans="1:12">
      <c r="A1506" s="11" t="s">
        <v>6091</v>
      </c>
      <c r="D1506" s="11" t="s">
        <v>40</v>
      </c>
      <c r="E1506" s="19" t="s">
        <v>1674</v>
      </c>
      <c r="F1506" s="10">
        <v>42036</v>
      </c>
      <c r="G1506" s="10">
        <v>44228</v>
      </c>
      <c r="H1506" s="11">
        <v>7</v>
      </c>
      <c r="I1506" s="20" t="s">
        <v>39</v>
      </c>
      <c r="J1506" s="11" t="s">
        <v>41</v>
      </c>
      <c r="K1506" s="11" t="s">
        <v>4881</v>
      </c>
      <c r="L1506" s="11">
        <v>2</v>
      </c>
    </row>
    <row r="1507" spans="1:12">
      <c r="A1507" s="11" t="s">
        <v>6092</v>
      </c>
      <c r="D1507" s="11" t="s">
        <v>40</v>
      </c>
      <c r="E1507" s="19" t="s">
        <v>1675</v>
      </c>
      <c r="F1507" s="10">
        <v>42036</v>
      </c>
      <c r="G1507" s="10">
        <v>44228</v>
      </c>
      <c r="H1507" s="11">
        <v>7</v>
      </c>
      <c r="I1507" s="20" t="s">
        <v>39</v>
      </c>
      <c r="J1507" s="11" t="s">
        <v>41</v>
      </c>
      <c r="K1507" s="11" t="s">
        <v>4881</v>
      </c>
      <c r="L1507" s="11">
        <v>2</v>
      </c>
    </row>
    <row r="1508" spans="1:12">
      <c r="A1508" s="11" t="s">
        <v>6093</v>
      </c>
      <c r="D1508" s="11" t="s">
        <v>40</v>
      </c>
      <c r="E1508" s="19" t="s">
        <v>1676</v>
      </c>
      <c r="F1508" s="10">
        <v>42036</v>
      </c>
      <c r="G1508" s="10">
        <v>44228</v>
      </c>
      <c r="H1508" s="11">
        <v>7</v>
      </c>
      <c r="I1508" s="20" t="s">
        <v>39</v>
      </c>
      <c r="J1508" s="11" t="s">
        <v>41</v>
      </c>
      <c r="K1508" s="11" t="s">
        <v>4881</v>
      </c>
      <c r="L1508" s="11">
        <v>2</v>
      </c>
    </row>
    <row r="1509" spans="1:12">
      <c r="A1509" s="11" t="s">
        <v>6577</v>
      </c>
      <c r="D1509" s="11" t="s">
        <v>40</v>
      </c>
      <c r="E1509" s="19" t="s">
        <v>1677</v>
      </c>
      <c r="F1509" s="10">
        <v>42036</v>
      </c>
      <c r="G1509" s="10">
        <v>44228</v>
      </c>
      <c r="H1509" s="11">
        <v>7</v>
      </c>
      <c r="I1509" s="20" t="s">
        <v>39</v>
      </c>
      <c r="J1509" s="11" t="s">
        <v>41</v>
      </c>
      <c r="K1509" s="11" t="s">
        <v>4881</v>
      </c>
      <c r="L1509" s="11">
        <v>2</v>
      </c>
    </row>
    <row r="1510" spans="1:12">
      <c r="A1510" s="11" t="s">
        <v>6578</v>
      </c>
      <c r="D1510" s="11" t="s">
        <v>40</v>
      </c>
      <c r="E1510" s="19" t="s">
        <v>1678</v>
      </c>
      <c r="F1510" s="10">
        <v>42036</v>
      </c>
      <c r="G1510" s="10">
        <v>44228</v>
      </c>
      <c r="H1510" s="11">
        <v>7</v>
      </c>
      <c r="I1510" s="20" t="s">
        <v>39</v>
      </c>
      <c r="J1510" s="11" t="s">
        <v>41</v>
      </c>
      <c r="K1510" s="11" t="s">
        <v>4881</v>
      </c>
      <c r="L1510" s="11">
        <v>2</v>
      </c>
    </row>
    <row r="1511" spans="1:12">
      <c r="A1511" s="11" t="s">
        <v>6579</v>
      </c>
      <c r="D1511" s="11" t="s">
        <v>40</v>
      </c>
      <c r="E1511" s="19" t="s">
        <v>1679</v>
      </c>
      <c r="F1511" s="10">
        <v>42036</v>
      </c>
      <c r="G1511" s="10">
        <v>44228</v>
      </c>
      <c r="H1511" s="11">
        <v>7</v>
      </c>
      <c r="I1511" s="20" t="s">
        <v>39</v>
      </c>
      <c r="J1511" s="11" t="s">
        <v>41</v>
      </c>
      <c r="K1511" s="11" t="s">
        <v>4881</v>
      </c>
      <c r="L1511" s="11">
        <v>2</v>
      </c>
    </row>
    <row r="1512" spans="1:12">
      <c r="A1512" s="11" t="s">
        <v>7063</v>
      </c>
      <c r="D1512" s="11" t="s">
        <v>40</v>
      </c>
      <c r="E1512" s="19" t="s">
        <v>1707</v>
      </c>
      <c r="F1512" s="10">
        <v>42036</v>
      </c>
      <c r="G1512" s="10">
        <v>44228</v>
      </c>
      <c r="H1512" s="11">
        <v>7</v>
      </c>
      <c r="I1512" s="20" t="s">
        <v>39</v>
      </c>
      <c r="J1512" s="11" t="s">
        <v>41</v>
      </c>
      <c r="K1512" s="11" t="s">
        <v>4881</v>
      </c>
      <c r="L1512" s="11">
        <v>2</v>
      </c>
    </row>
    <row r="1513" spans="1:12">
      <c r="A1513" s="11" t="s">
        <v>7064</v>
      </c>
      <c r="D1513" s="11" t="s">
        <v>40</v>
      </c>
      <c r="E1513" s="19" t="s">
        <v>1708</v>
      </c>
      <c r="F1513" s="10">
        <v>42036</v>
      </c>
      <c r="G1513" s="10">
        <v>44228</v>
      </c>
      <c r="H1513" s="11">
        <v>7</v>
      </c>
      <c r="I1513" s="20" t="s">
        <v>39</v>
      </c>
      <c r="J1513" s="11" t="s">
        <v>41</v>
      </c>
      <c r="K1513" s="11" t="s">
        <v>4881</v>
      </c>
      <c r="L1513" s="11">
        <v>2</v>
      </c>
    </row>
    <row r="1514" spans="1:12">
      <c r="A1514" s="11" t="s">
        <v>7065</v>
      </c>
      <c r="D1514" s="11" t="s">
        <v>40</v>
      </c>
      <c r="E1514" s="19" t="s">
        <v>1709</v>
      </c>
      <c r="F1514" s="10">
        <v>42036</v>
      </c>
      <c r="G1514" s="10">
        <v>44228</v>
      </c>
      <c r="H1514" s="11">
        <v>7</v>
      </c>
      <c r="I1514" s="20" t="s">
        <v>39</v>
      </c>
      <c r="J1514" s="11" t="s">
        <v>41</v>
      </c>
      <c r="K1514" s="11" t="s">
        <v>4881</v>
      </c>
      <c r="L1514" s="11">
        <v>2</v>
      </c>
    </row>
    <row r="1515" spans="1:12">
      <c r="A1515" s="11" t="s">
        <v>7714</v>
      </c>
      <c r="D1515" s="11" t="s">
        <v>40</v>
      </c>
      <c r="E1515" s="19" t="s">
        <v>1710</v>
      </c>
      <c r="F1515" s="10">
        <v>42036</v>
      </c>
      <c r="G1515" s="10">
        <v>44228</v>
      </c>
      <c r="H1515" s="11">
        <v>7</v>
      </c>
      <c r="I1515" s="20" t="s">
        <v>39</v>
      </c>
      <c r="J1515" s="11" t="s">
        <v>41</v>
      </c>
      <c r="K1515" s="11" t="s">
        <v>4881</v>
      </c>
      <c r="L1515" s="11">
        <v>2</v>
      </c>
    </row>
    <row r="1516" spans="1:12">
      <c r="A1516" s="11" t="s">
        <v>7715</v>
      </c>
      <c r="D1516" s="11" t="s">
        <v>40</v>
      </c>
      <c r="E1516" s="19" t="s">
        <v>1711</v>
      </c>
      <c r="F1516" s="10">
        <v>42036</v>
      </c>
      <c r="G1516" s="10">
        <v>44228</v>
      </c>
      <c r="H1516" s="11">
        <v>7</v>
      </c>
      <c r="I1516" s="20" t="s">
        <v>39</v>
      </c>
      <c r="J1516" s="11" t="s">
        <v>41</v>
      </c>
      <c r="K1516" s="11" t="s">
        <v>4881</v>
      </c>
      <c r="L1516" s="11">
        <v>2</v>
      </c>
    </row>
    <row r="1517" spans="1:12">
      <c r="A1517" s="11" t="s">
        <v>7716</v>
      </c>
      <c r="D1517" s="11" t="s">
        <v>40</v>
      </c>
      <c r="E1517" s="19" t="s">
        <v>1712</v>
      </c>
      <c r="F1517" s="10">
        <v>42036</v>
      </c>
      <c r="G1517" s="10">
        <v>44228</v>
      </c>
      <c r="H1517" s="11">
        <v>7</v>
      </c>
      <c r="I1517" s="20" t="s">
        <v>39</v>
      </c>
      <c r="J1517" s="11" t="s">
        <v>41</v>
      </c>
      <c r="K1517" s="11" t="s">
        <v>4881</v>
      </c>
      <c r="L1517" s="11">
        <v>2</v>
      </c>
    </row>
    <row r="1518" spans="1:12">
      <c r="A1518" s="11" t="s">
        <v>7717</v>
      </c>
      <c r="D1518" s="11" t="s">
        <v>40</v>
      </c>
      <c r="E1518" s="19" t="s">
        <v>1713</v>
      </c>
      <c r="F1518" s="10">
        <v>42036</v>
      </c>
      <c r="G1518" s="10">
        <v>44228</v>
      </c>
      <c r="H1518" s="11">
        <v>7</v>
      </c>
      <c r="I1518" s="20" t="s">
        <v>39</v>
      </c>
      <c r="J1518" s="11" t="s">
        <v>41</v>
      </c>
      <c r="K1518" s="11" t="s">
        <v>4881</v>
      </c>
      <c r="L1518" s="11">
        <v>2</v>
      </c>
    </row>
    <row r="1519" spans="1:12">
      <c r="A1519" s="11" t="s">
        <v>7718</v>
      </c>
      <c r="D1519" s="11" t="s">
        <v>40</v>
      </c>
      <c r="E1519" s="19" t="s">
        <v>1714</v>
      </c>
      <c r="F1519" s="10">
        <v>42036</v>
      </c>
      <c r="G1519" s="10">
        <v>44228</v>
      </c>
      <c r="H1519" s="11">
        <v>7</v>
      </c>
      <c r="I1519" s="20" t="s">
        <v>39</v>
      </c>
      <c r="J1519" s="11" t="s">
        <v>41</v>
      </c>
      <c r="K1519" s="11" t="s">
        <v>4881</v>
      </c>
      <c r="L1519" s="11">
        <v>2</v>
      </c>
    </row>
    <row r="1520" spans="1:12">
      <c r="A1520" s="11" t="s">
        <v>7719</v>
      </c>
      <c r="D1520" s="11" t="s">
        <v>40</v>
      </c>
      <c r="E1520" s="19" t="s">
        <v>1715</v>
      </c>
      <c r="F1520" s="10">
        <v>42036</v>
      </c>
      <c r="G1520" s="10">
        <v>44228</v>
      </c>
      <c r="H1520" s="11">
        <v>7</v>
      </c>
      <c r="I1520" s="20" t="s">
        <v>39</v>
      </c>
      <c r="J1520" s="11" t="s">
        <v>41</v>
      </c>
      <c r="K1520" s="11" t="s">
        <v>4881</v>
      </c>
      <c r="L1520" s="11">
        <v>2</v>
      </c>
    </row>
    <row r="1521" spans="1:12">
      <c r="A1521" s="11" t="s">
        <v>8521</v>
      </c>
      <c r="D1521" s="11" t="s">
        <v>40</v>
      </c>
      <c r="E1521" s="19" t="s">
        <v>1716</v>
      </c>
      <c r="F1521" s="10">
        <v>42036</v>
      </c>
      <c r="G1521" s="10">
        <v>44228</v>
      </c>
      <c r="H1521" s="11">
        <v>7</v>
      </c>
      <c r="I1521" s="20" t="s">
        <v>39</v>
      </c>
      <c r="J1521" s="11" t="s">
        <v>41</v>
      </c>
      <c r="K1521" s="11" t="s">
        <v>4881</v>
      </c>
      <c r="L1521" s="11">
        <v>2</v>
      </c>
    </row>
    <row r="1522" spans="1:12">
      <c r="A1522" s="11" t="s">
        <v>8522</v>
      </c>
      <c r="D1522" s="11" t="s">
        <v>40</v>
      </c>
      <c r="E1522" s="19" t="s">
        <v>1717</v>
      </c>
      <c r="F1522" s="10">
        <v>42036</v>
      </c>
      <c r="G1522" s="10">
        <v>44228</v>
      </c>
      <c r="H1522" s="11">
        <v>7</v>
      </c>
      <c r="I1522" s="20" t="s">
        <v>39</v>
      </c>
      <c r="J1522" s="11" t="s">
        <v>41</v>
      </c>
      <c r="K1522" s="11" t="s">
        <v>4881</v>
      </c>
      <c r="L1522" s="11">
        <v>2</v>
      </c>
    </row>
    <row r="1523" spans="1:12">
      <c r="A1523" s="11" t="s">
        <v>8523</v>
      </c>
      <c r="D1523" s="11" t="s">
        <v>40</v>
      </c>
      <c r="E1523" s="19" t="s">
        <v>1718</v>
      </c>
      <c r="F1523" s="10">
        <v>42036</v>
      </c>
      <c r="G1523" s="10">
        <v>44228</v>
      </c>
      <c r="H1523" s="11">
        <v>7</v>
      </c>
      <c r="I1523" s="20" t="s">
        <v>39</v>
      </c>
      <c r="J1523" s="11" t="s">
        <v>41</v>
      </c>
      <c r="K1523" s="11" t="s">
        <v>4881</v>
      </c>
      <c r="L1523" s="11">
        <v>2</v>
      </c>
    </row>
    <row r="1524" spans="1:12">
      <c r="A1524" s="11" t="s">
        <v>1680</v>
      </c>
      <c r="D1524" s="11" t="s">
        <v>40</v>
      </c>
      <c r="E1524" s="19" t="s">
        <v>1719</v>
      </c>
      <c r="F1524" s="10">
        <v>42036</v>
      </c>
      <c r="G1524" s="10">
        <v>44228</v>
      </c>
      <c r="H1524" s="11">
        <v>7</v>
      </c>
      <c r="I1524" s="20" t="s">
        <v>39</v>
      </c>
      <c r="J1524" s="11" t="s">
        <v>41</v>
      </c>
      <c r="K1524" s="11" t="s">
        <v>4881</v>
      </c>
      <c r="L1524" s="11">
        <v>2</v>
      </c>
    </row>
    <row r="1525" spans="1:12">
      <c r="A1525" s="11" t="s">
        <v>1681</v>
      </c>
      <c r="D1525" s="11" t="s">
        <v>40</v>
      </c>
      <c r="E1525" s="19" t="s">
        <v>1720</v>
      </c>
      <c r="F1525" s="10">
        <v>42036</v>
      </c>
      <c r="G1525" s="10">
        <v>44228</v>
      </c>
      <c r="H1525" s="11">
        <v>7</v>
      </c>
      <c r="I1525" s="20" t="s">
        <v>39</v>
      </c>
      <c r="J1525" s="11" t="s">
        <v>41</v>
      </c>
      <c r="K1525" s="11" t="s">
        <v>4881</v>
      </c>
      <c r="L1525" s="11">
        <v>2</v>
      </c>
    </row>
    <row r="1526" spans="1:12">
      <c r="A1526" s="11" t="s">
        <v>1682</v>
      </c>
      <c r="D1526" s="11" t="s">
        <v>40</v>
      </c>
      <c r="E1526" s="19" t="s">
        <v>1721</v>
      </c>
      <c r="F1526" s="10">
        <v>42036</v>
      </c>
      <c r="G1526" s="10">
        <v>44228</v>
      </c>
      <c r="H1526" s="11">
        <v>7</v>
      </c>
      <c r="I1526" s="20" t="s">
        <v>39</v>
      </c>
      <c r="J1526" s="11" t="s">
        <v>41</v>
      </c>
      <c r="K1526" s="11" t="s">
        <v>4881</v>
      </c>
      <c r="L1526" s="11">
        <v>2</v>
      </c>
    </row>
    <row r="1527" spans="1:12">
      <c r="A1527" s="11" t="s">
        <v>5290</v>
      </c>
      <c r="D1527" s="11" t="s">
        <v>40</v>
      </c>
      <c r="E1527" s="19" t="s">
        <v>1722</v>
      </c>
      <c r="F1527" s="10">
        <v>42036</v>
      </c>
      <c r="G1527" s="10">
        <v>44228</v>
      </c>
      <c r="H1527" s="11">
        <v>7</v>
      </c>
      <c r="I1527" s="20" t="s">
        <v>39</v>
      </c>
      <c r="J1527" s="11" t="s">
        <v>41</v>
      </c>
      <c r="K1527" s="11" t="s">
        <v>4881</v>
      </c>
      <c r="L1527" s="11">
        <v>2</v>
      </c>
    </row>
    <row r="1528" spans="1:12">
      <c r="A1528" s="11" t="s">
        <v>5291</v>
      </c>
      <c r="D1528" s="11" t="s">
        <v>40</v>
      </c>
      <c r="E1528" s="19" t="s">
        <v>1723</v>
      </c>
      <c r="F1528" s="10">
        <v>42036</v>
      </c>
      <c r="G1528" s="10">
        <v>44228</v>
      </c>
      <c r="H1528" s="11">
        <v>7</v>
      </c>
      <c r="I1528" s="20" t="s">
        <v>39</v>
      </c>
      <c r="J1528" s="11" t="s">
        <v>41</v>
      </c>
      <c r="K1528" s="11" t="s">
        <v>4881</v>
      </c>
      <c r="L1528" s="11">
        <v>2</v>
      </c>
    </row>
    <row r="1529" spans="1:12">
      <c r="A1529" s="11" t="s">
        <v>5292</v>
      </c>
      <c r="D1529" s="11" t="s">
        <v>40</v>
      </c>
      <c r="E1529" s="19" t="s">
        <v>1724</v>
      </c>
      <c r="F1529" s="10">
        <v>42036</v>
      </c>
      <c r="G1529" s="10">
        <v>44228</v>
      </c>
      <c r="H1529" s="11">
        <v>7</v>
      </c>
      <c r="I1529" s="20" t="s">
        <v>39</v>
      </c>
      <c r="J1529" s="11" t="s">
        <v>41</v>
      </c>
      <c r="K1529" s="11" t="s">
        <v>4881</v>
      </c>
      <c r="L1529" s="11">
        <v>2</v>
      </c>
    </row>
    <row r="1530" spans="1:12">
      <c r="A1530" s="11" t="s">
        <v>5293</v>
      </c>
      <c r="D1530" s="11" t="s">
        <v>40</v>
      </c>
      <c r="E1530" s="19" t="s">
        <v>1725</v>
      </c>
      <c r="F1530" s="10">
        <v>42036</v>
      </c>
      <c r="G1530" s="10">
        <v>44228</v>
      </c>
      <c r="H1530" s="11">
        <v>7</v>
      </c>
      <c r="I1530" s="20" t="s">
        <v>39</v>
      </c>
      <c r="J1530" s="11" t="s">
        <v>41</v>
      </c>
      <c r="K1530" s="11" t="s">
        <v>4881</v>
      </c>
      <c r="L1530" s="11">
        <v>2</v>
      </c>
    </row>
    <row r="1531" spans="1:12">
      <c r="A1531" s="11" t="s">
        <v>5294</v>
      </c>
      <c r="D1531" s="11" t="s">
        <v>40</v>
      </c>
      <c r="E1531" s="19" t="s">
        <v>1726</v>
      </c>
      <c r="F1531" s="10">
        <v>42036</v>
      </c>
      <c r="G1531" s="10">
        <v>44228</v>
      </c>
      <c r="H1531" s="11">
        <v>7</v>
      </c>
      <c r="I1531" s="20" t="s">
        <v>39</v>
      </c>
      <c r="J1531" s="11" t="s">
        <v>41</v>
      </c>
      <c r="K1531" s="11" t="s">
        <v>4881</v>
      </c>
      <c r="L1531" s="11">
        <v>2</v>
      </c>
    </row>
    <row r="1532" spans="1:12">
      <c r="A1532" s="11" t="s">
        <v>5295</v>
      </c>
      <c r="D1532" s="11" t="s">
        <v>40</v>
      </c>
      <c r="E1532" s="19" t="s">
        <v>1727</v>
      </c>
      <c r="F1532" s="10">
        <v>42036</v>
      </c>
      <c r="G1532" s="10">
        <v>44228</v>
      </c>
      <c r="H1532" s="11">
        <v>7</v>
      </c>
      <c r="I1532" s="20" t="s">
        <v>39</v>
      </c>
      <c r="J1532" s="11" t="s">
        <v>41</v>
      </c>
      <c r="K1532" s="11" t="s">
        <v>4881</v>
      </c>
      <c r="L1532" s="11">
        <v>2</v>
      </c>
    </row>
    <row r="1533" spans="1:12">
      <c r="A1533" s="11" t="s">
        <v>6094</v>
      </c>
      <c r="D1533" s="11" t="s">
        <v>40</v>
      </c>
      <c r="E1533" s="19" t="s">
        <v>1728</v>
      </c>
      <c r="F1533" s="10">
        <v>42036</v>
      </c>
      <c r="G1533" s="10">
        <v>44228</v>
      </c>
      <c r="H1533" s="11">
        <v>7</v>
      </c>
      <c r="I1533" s="20" t="s">
        <v>39</v>
      </c>
      <c r="J1533" s="11" t="s">
        <v>41</v>
      </c>
      <c r="K1533" s="11" t="s">
        <v>4881</v>
      </c>
      <c r="L1533" s="11">
        <v>2</v>
      </c>
    </row>
    <row r="1534" spans="1:12">
      <c r="A1534" s="11" t="s">
        <v>6095</v>
      </c>
      <c r="D1534" s="11" t="s">
        <v>40</v>
      </c>
      <c r="E1534" s="19" t="s">
        <v>1729</v>
      </c>
      <c r="F1534" s="10">
        <v>42036</v>
      </c>
      <c r="G1534" s="10">
        <v>44228</v>
      </c>
      <c r="H1534" s="11">
        <v>7</v>
      </c>
      <c r="I1534" s="20" t="s">
        <v>39</v>
      </c>
      <c r="J1534" s="11" t="s">
        <v>41</v>
      </c>
      <c r="K1534" s="11" t="s">
        <v>4881</v>
      </c>
      <c r="L1534" s="11">
        <v>2</v>
      </c>
    </row>
    <row r="1535" spans="1:12">
      <c r="A1535" s="11" t="s">
        <v>6096</v>
      </c>
      <c r="D1535" s="11" t="s">
        <v>40</v>
      </c>
      <c r="E1535" s="19" t="s">
        <v>1730</v>
      </c>
      <c r="F1535" s="10">
        <v>42036</v>
      </c>
      <c r="G1535" s="10">
        <v>44228</v>
      </c>
      <c r="H1535" s="11">
        <v>7</v>
      </c>
      <c r="I1535" s="20" t="s">
        <v>39</v>
      </c>
      <c r="J1535" s="11" t="s">
        <v>41</v>
      </c>
      <c r="K1535" s="11" t="s">
        <v>4881</v>
      </c>
      <c r="L1535" s="11">
        <v>2</v>
      </c>
    </row>
    <row r="1536" spans="1:12">
      <c r="A1536" s="11" t="s">
        <v>6580</v>
      </c>
      <c r="D1536" s="11" t="s">
        <v>40</v>
      </c>
      <c r="E1536" s="19" t="s">
        <v>1731</v>
      </c>
      <c r="F1536" s="10">
        <v>42036</v>
      </c>
      <c r="G1536" s="10">
        <v>44228</v>
      </c>
      <c r="H1536" s="11">
        <v>7</v>
      </c>
      <c r="I1536" s="20" t="s">
        <v>39</v>
      </c>
      <c r="J1536" s="11" t="s">
        <v>41</v>
      </c>
      <c r="K1536" s="11" t="s">
        <v>4881</v>
      </c>
      <c r="L1536" s="11">
        <v>2</v>
      </c>
    </row>
    <row r="1537" spans="1:12">
      <c r="A1537" s="11" t="s">
        <v>6581</v>
      </c>
      <c r="D1537" s="11" t="s">
        <v>40</v>
      </c>
      <c r="E1537" s="19" t="s">
        <v>1732</v>
      </c>
      <c r="F1537" s="10">
        <v>42036</v>
      </c>
      <c r="G1537" s="10">
        <v>44228</v>
      </c>
      <c r="H1537" s="11">
        <v>7</v>
      </c>
      <c r="I1537" s="20" t="s">
        <v>39</v>
      </c>
      <c r="J1537" s="11" t="s">
        <v>41</v>
      </c>
      <c r="K1537" s="11" t="s">
        <v>4881</v>
      </c>
      <c r="L1537" s="11">
        <v>2</v>
      </c>
    </row>
    <row r="1538" spans="1:12">
      <c r="A1538" s="11" t="s">
        <v>6582</v>
      </c>
      <c r="D1538" s="11" t="s">
        <v>40</v>
      </c>
      <c r="E1538" s="19" t="s">
        <v>1733</v>
      </c>
      <c r="F1538" s="10">
        <v>42036</v>
      </c>
      <c r="G1538" s="10">
        <v>44228</v>
      </c>
      <c r="H1538" s="11">
        <v>7</v>
      </c>
      <c r="I1538" s="20" t="s">
        <v>39</v>
      </c>
      <c r="J1538" s="11" t="s">
        <v>41</v>
      </c>
      <c r="K1538" s="11" t="s">
        <v>4881</v>
      </c>
      <c r="L1538" s="11">
        <v>2</v>
      </c>
    </row>
    <row r="1539" spans="1:12">
      <c r="A1539" s="11" t="s">
        <v>7066</v>
      </c>
      <c r="D1539" s="11" t="s">
        <v>40</v>
      </c>
      <c r="E1539" s="19" t="s">
        <v>1734</v>
      </c>
      <c r="F1539" s="10">
        <v>42036</v>
      </c>
      <c r="G1539" s="10">
        <v>44228</v>
      </c>
      <c r="H1539" s="11">
        <v>7</v>
      </c>
      <c r="I1539" s="20" t="s">
        <v>39</v>
      </c>
      <c r="J1539" s="11" t="s">
        <v>41</v>
      </c>
      <c r="K1539" s="11" t="s">
        <v>4881</v>
      </c>
      <c r="L1539" s="11">
        <v>2</v>
      </c>
    </row>
    <row r="1540" spans="1:12">
      <c r="A1540" s="11" t="s">
        <v>7067</v>
      </c>
      <c r="D1540" s="11" t="s">
        <v>40</v>
      </c>
      <c r="E1540" s="19" t="s">
        <v>1735</v>
      </c>
      <c r="F1540" s="10">
        <v>42036</v>
      </c>
      <c r="G1540" s="10">
        <v>44228</v>
      </c>
      <c r="H1540" s="11">
        <v>7</v>
      </c>
      <c r="I1540" s="20" t="s">
        <v>39</v>
      </c>
      <c r="J1540" s="11" t="s">
        <v>41</v>
      </c>
      <c r="K1540" s="11" t="s">
        <v>4881</v>
      </c>
      <c r="L1540" s="11">
        <v>2</v>
      </c>
    </row>
    <row r="1541" spans="1:12">
      <c r="A1541" s="11" t="s">
        <v>7068</v>
      </c>
      <c r="D1541" s="11" t="s">
        <v>40</v>
      </c>
      <c r="E1541" s="19" t="s">
        <v>1736</v>
      </c>
      <c r="F1541" s="10">
        <v>42036</v>
      </c>
      <c r="G1541" s="10">
        <v>44228</v>
      </c>
      <c r="H1541" s="11">
        <v>7</v>
      </c>
      <c r="I1541" s="20" t="s">
        <v>39</v>
      </c>
      <c r="J1541" s="11" t="s">
        <v>41</v>
      </c>
      <c r="K1541" s="11" t="s">
        <v>4881</v>
      </c>
      <c r="L1541" s="11">
        <v>2</v>
      </c>
    </row>
    <row r="1542" spans="1:12">
      <c r="A1542" s="11" t="s">
        <v>7720</v>
      </c>
      <c r="D1542" s="11" t="s">
        <v>40</v>
      </c>
      <c r="E1542" s="19" t="s">
        <v>1737</v>
      </c>
      <c r="F1542" s="10">
        <v>42036</v>
      </c>
      <c r="G1542" s="10">
        <v>44228</v>
      </c>
      <c r="H1542" s="11">
        <v>7</v>
      </c>
      <c r="I1542" s="20" t="s">
        <v>39</v>
      </c>
      <c r="J1542" s="11" t="s">
        <v>41</v>
      </c>
      <c r="K1542" s="11" t="s">
        <v>4881</v>
      </c>
      <c r="L1542" s="11">
        <v>2</v>
      </c>
    </row>
    <row r="1543" spans="1:12">
      <c r="A1543" s="11" t="s">
        <v>7721</v>
      </c>
      <c r="D1543" s="11" t="s">
        <v>40</v>
      </c>
      <c r="E1543" s="19" t="s">
        <v>1738</v>
      </c>
      <c r="F1543" s="10">
        <v>42036</v>
      </c>
      <c r="G1543" s="10">
        <v>44228</v>
      </c>
      <c r="H1543" s="11">
        <v>7</v>
      </c>
      <c r="I1543" s="20" t="s">
        <v>39</v>
      </c>
      <c r="J1543" s="11" t="s">
        <v>41</v>
      </c>
      <c r="K1543" s="11" t="s">
        <v>4881</v>
      </c>
      <c r="L1543" s="11">
        <v>2</v>
      </c>
    </row>
    <row r="1544" spans="1:12">
      <c r="A1544" s="11" t="s">
        <v>7722</v>
      </c>
      <c r="D1544" s="11" t="s">
        <v>40</v>
      </c>
      <c r="E1544" s="19" t="s">
        <v>1739</v>
      </c>
      <c r="F1544" s="10">
        <v>42036</v>
      </c>
      <c r="G1544" s="10">
        <v>44228</v>
      </c>
      <c r="H1544" s="11">
        <v>7</v>
      </c>
      <c r="I1544" s="20" t="s">
        <v>39</v>
      </c>
      <c r="J1544" s="11" t="s">
        <v>41</v>
      </c>
      <c r="K1544" s="11" t="s">
        <v>4881</v>
      </c>
      <c r="L1544" s="11">
        <v>2</v>
      </c>
    </row>
    <row r="1545" spans="1:12">
      <c r="A1545" s="11" t="s">
        <v>7723</v>
      </c>
      <c r="D1545" s="11" t="s">
        <v>40</v>
      </c>
      <c r="E1545" s="19" t="s">
        <v>1740</v>
      </c>
      <c r="F1545" s="10">
        <v>42036</v>
      </c>
      <c r="G1545" s="10">
        <v>44228</v>
      </c>
      <c r="H1545" s="11">
        <v>7</v>
      </c>
      <c r="I1545" s="20" t="s">
        <v>39</v>
      </c>
      <c r="J1545" s="11" t="s">
        <v>41</v>
      </c>
      <c r="K1545" s="11" t="s">
        <v>4881</v>
      </c>
      <c r="L1545" s="11">
        <v>2</v>
      </c>
    </row>
    <row r="1546" spans="1:12">
      <c r="A1546" s="11" t="s">
        <v>7724</v>
      </c>
      <c r="D1546" s="11" t="s">
        <v>40</v>
      </c>
      <c r="E1546" s="19" t="s">
        <v>1741</v>
      </c>
      <c r="F1546" s="10">
        <v>42036</v>
      </c>
      <c r="G1546" s="10">
        <v>44228</v>
      </c>
      <c r="H1546" s="11">
        <v>7</v>
      </c>
      <c r="I1546" s="20" t="s">
        <v>39</v>
      </c>
      <c r="J1546" s="11" t="s">
        <v>41</v>
      </c>
      <c r="K1546" s="11" t="s">
        <v>4881</v>
      </c>
      <c r="L1546" s="11">
        <v>2</v>
      </c>
    </row>
    <row r="1547" spans="1:12">
      <c r="A1547" s="11" t="s">
        <v>7725</v>
      </c>
      <c r="D1547" s="11" t="s">
        <v>40</v>
      </c>
      <c r="E1547" s="19" t="s">
        <v>1742</v>
      </c>
      <c r="F1547" s="10">
        <v>42036</v>
      </c>
      <c r="G1547" s="10">
        <v>44228</v>
      </c>
      <c r="H1547" s="11">
        <v>7</v>
      </c>
      <c r="I1547" s="20" t="s">
        <v>39</v>
      </c>
      <c r="J1547" s="11" t="s">
        <v>41</v>
      </c>
      <c r="K1547" s="11" t="s">
        <v>4881</v>
      </c>
      <c r="L1547" s="11">
        <v>2</v>
      </c>
    </row>
    <row r="1548" spans="1:12">
      <c r="A1548" s="11" t="s">
        <v>8524</v>
      </c>
      <c r="D1548" s="11" t="s">
        <v>40</v>
      </c>
      <c r="E1548" s="19" t="s">
        <v>1743</v>
      </c>
      <c r="F1548" s="10">
        <v>42036</v>
      </c>
      <c r="G1548" s="10">
        <v>44228</v>
      </c>
      <c r="H1548" s="11">
        <v>7</v>
      </c>
      <c r="I1548" s="20" t="s">
        <v>39</v>
      </c>
      <c r="J1548" s="11" t="s">
        <v>41</v>
      </c>
      <c r="K1548" s="11" t="s">
        <v>4881</v>
      </c>
      <c r="L1548" s="11">
        <v>2</v>
      </c>
    </row>
    <row r="1549" spans="1:12">
      <c r="A1549" s="11" t="s">
        <v>8525</v>
      </c>
      <c r="D1549" s="11" t="s">
        <v>40</v>
      </c>
      <c r="E1549" s="19" t="s">
        <v>1744</v>
      </c>
      <c r="F1549" s="10">
        <v>42036</v>
      </c>
      <c r="G1549" s="10">
        <v>44228</v>
      </c>
      <c r="H1549" s="11">
        <v>7</v>
      </c>
      <c r="I1549" s="20" t="s">
        <v>39</v>
      </c>
      <c r="J1549" s="11" t="s">
        <v>41</v>
      </c>
      <c r="K1549" s="11" t="s">
        <v>4881</v>
      </c>
      <c r="L1549" s="11">
        <v>2</v>
      </c>
    </row>
    <row r="1550" spans="1:12">
      <c r="A1550" s="11" t="s">
        <v>8526</v>
      </c>
      <c r="D1550" s="11" t="s">
        <v>40</v>
      </c>
      <c r="E1550" s="19" t="s">
        <v>1745</v>
      </c>
      <c r="F1550" s="10">
        <v>42036</v>
      </c>
      <c r="G1550" s="10">
        <v>44228</v>
      </c>
      <c r="H1550" s="11">
        <v>7</v>
      </c>
      <c r="I1550" s="20" t="s">
        <v>39</v>
      </c>
      <c r="J1550" s="11" t="s">
        <v>41</v>
      </c>
      <c r="K1550" s="11" t="s">
        <v>4881</v>
      </c>
      <c r="L1550" s="11">
        <v>2</v>
      </c>
    </row>
    <row r="1551" spans="1:12">
      <c r="A1551" s="11" t="s">
        <v>1683</v>
      </c>
      <c r="D1551" s="11" t="s">
        <v>40</v>
      </c>
      <c r="E1551" s="19" t="s">
        <v>1746</v>
      </c>
      <c r="F1551" s="10">
        <v>42036</v>
      </c>
      <c r="G1551" s="10">
        <v>44228</v>
      </c>
      <c r="H1551" s="11">
        <v>7</v>
      </c>
      <c r="I1551" s="20" t="s">
        <v>39</v>
      </c>
      <c r="J1551" s="11" t="s">
        <v>41</v>
      </c>
      <c r="K1551" s="11" t="s">
        <v>4881</v>
      </c>
      <c r="L1551" s="11">
        <v>2</v>
      </c>
    </row>
    <row r="1552" spans="1:12">
      <c r="A1552" s="11" t="s">
        <v>1684</v>
      </c>
      <c r="D1552" s="11" t="s">
        <v>40</v>
      </c>
      <c r="E1552" s="19" t="s">
        <v>1747</v>
      </c>
      <c r="F1552" s="10">
        <v>42036</v>
      </c>
      <c r="G1552" s="10">
        <v>44228</v>
      </c>
      <c r="H1552" s="11">
        <v>7</v>
      </c>
      <c r="I1552" s="20" t="s">
        <v>39</v>
      </c>
      <c r="J1552" s="11" t="s">
        <v>41</v>
      </c>
      <c r="K1552" s="11" t="s">
        <v>4881</v>
      </c>
      <c r="L1552" s="11">
        <v>2</v>
      </c>
    </row>
    <row r="1553" spans="1:12">
      <c r="A1553" s="11" t="s">
        <v>1685</v>
      </c>
      <c r="D1553" s="11" t="s">
        <v>40</v>
      </c>
      <c r="E1553" s="19" t="s">
        <v>1748</v>
      </c>
      <c r="F1553" s="10">
        <v>42036</v>
      </c>
      <c r="G1553" s="10">
        <v>44228</v>
      </c>
      <c r="H1553" s="11">
        <v>7</v>
      </c>
      <c r="I1553" s="20" t="s">
        <v>39</v>
      </c>
      <c r="J1553" s="11" t="s">
        <v>41</v>
      </c>
      <c r="K1553" s="11" t="s">
        <v>4881</v>
      </c>
      <c r="L1553" s="11">
        <v>2</v>
      </c>
    </row>
    <row r="1554" spans="1:12">
      <c r="A1554" s="11" t="s">
        <v>5296</v>
      </c>
      <c r="D1554" s="11" t="s">
        <v>40</v>
      </c>
      <c r="E1554" s="19" t="s">
        <v>1749</v>
      </c>
      <c r="F1554" s="10">
        <v>42036</v>
      </c>
      <c r="G1554" s="10">
        <v>44228</v>
      </c>
      <c r="H1554" s="11">
        <v>7</v>
      </c>
      <c r="I1554" s="20" t="s">
        <v>39</v>
      </c>
      <c r="J1554" s="11" t="s">
        <v>41</v>
      </c>
      <c r="K1554" s="11" t="s">
        <v>4881</v>
      </c>
      <c r="L1554" s="11">
        <v>2</v>
      </c>
    </row>
    <row r="1555" spans="1:12">
      <c r="A1555" s="11" t="s">
        <v>5297</v>
      </c>
      <c r="D1555" s="11" t="s">
        <v>40</v>
      </c>
      <c r="E1555" s="19" t="s">
        <v>1750</v>
      </c>
      <c r="F1555" s="10">
        <v>42036</v>
      </c>
      <c r="G1555" s="10">
        <v>44228</v>
      </c>
      <c r="H1555" s="11">
        <v>7</v>
      </c>
      <c r="I1555" s="20" t="s">
        <v>39</v>
      </c>
      <c r="J1555" s="11" t="s">
        <v>41</v>
      </c>
      <c r="K1555" s="11" t="s">
        <v>4881</v>
      </c>
      <c r="L1555" s="11">
        <v>2</v>
      </c>
    </row>
    <row r="1556" spans="1:12">
      <c r="A1556" s="11" t="s">
        <v>5298</v>
      </c>
      <c r="D1556" s="11" t="s">
        <v>40</v>
      </c>
      <c r="E1556" s="19" t="s">
        <v>1751</v>
      </c>
      <c r="F1556" s="10">
        <v>42036</v>
      </c>
      <c r="G1556" s="10">
        <v>44228</v>
      </c>
      <c r="H1556" s="11">
        <v>7</v>
      </c>
      <c r="I1556" s="20" t="s">
        <v>39</v>
      </c>
      <c r="J1556" s="11" t="s">
        <v>41</v>
      </c>
      <c r="K1556" s="11" t="s">
        <v>4881</v>
      </c>
      <c r="L1556" s="11">
        <v>2</v>
      </c>
    </row>
    <row r="1557" spans="1:12">
      <c r="A1557" s="11" t="s">
        <v>5299</v>
      </c>
      <c r="D1557" s="11" t="s">
        <v>40</v>
      </c>
      <c r="E1557" s="19" t="s">
        <v>1752</v>
      </c>
      <c r="F1557" s="10">
        <v>42036</v>
      </c>
      <c r="G1557" s="10">
        <v>44228</v>
      </c>
      <c r="H1557" s="11">
        <v>7</v>
      </c>
      <c r="I1557" s="20" t="s">
        <v>39</v>
      </c>
      <c r="J1557" s="11" t="s">
        <v>41</v>
      </c>
      <c r="K1557" s="11" t="s">
        <v>4881</v>
      </c>
      <c r="L1557" s="11">
        <v>2</v>
      </c>
    </row>
    <row r="1558" spans="1:12">
      <c r="A1558" s="11" t="s">
        <v>5300</v>
      </c>
      <c r="D1558" s="11" t="s">
        <v>40</v>
      </c>
      <c r="E1558" s="19" t="s">
        <v>1753</v>
      </c>
      <c r="F1558" s="10">
        <v>42036</v>
      </c>
      <c r="G1558" s="10">
        <v>44228</v>
      </c>
      <c r="H1558" s="11">
        <v>7</v>
      </c>
      <c r="I1558" s="20" t="s">
        <v>39</v>
      </c>
      <c r="J1558" s="11" t="s">
        <v>41</v>
      </c>
      <c r="K1558" s="11" t="s">
        <v>4881</v>
      </c>
      <c r="L1558" s="11">
        <v>2</v>
      </c>
    </row>
    <row r="1559" spans="1:12">
      <c r="A1559" s="11" t="s">
        <v>5301</v>
      </c>
      <c r="D1559" s="11" t="s">
        <v>40</v>
      </c>
      <c r="E1559" s="19" t="s">
        <v>1754</v>
      </c>
      <c r="F1559" s="10">
        <v>42036</v>
      </c>
      <c r="G1559" s="10">
        <v>44228</v>
      </c>
      <c r="H1559" s="11">
        <v>7</v>
      </c>
      <c r="I1559" s="20" t="s">
        <v>39</v>
      </c>
      <c r="J1559" s="11" t="s">
        <v>41</v>
      </c>
      <c r="K1559" s="11" t="s">
        <v>4881</v>
      </c>
      <c r="L1559" s="11">
        <v>2</v>
      </c>
    </row>
    <row r="1560" spans="1:12">
      <c r="A1560" s="11" t="s">
        <v>6097</v>
      </c>
      <c r="D1560" s="11" t="s">
        <v>40</v>
      </c>
      <c r="E1560" s="19" t="s">
        <v>1755</v>
      </c>
      <c r="F1560" s="10">
        <v>42036</v>
      </c>
      <c r="G1560" s="10">
        <v>44228</v>
      </c>
      <c r="H1560" s="11">
        <v>7</v>
      </c>
      <c r="I1560" s="20" t="s">
        <v>39</v>
      </c>
      <c r="J1560" s="11" t="s">
        <v>41</v>
      </c>
      <c r="K1560" s="11" t="s">
        <v>4881</v>
      </c>
      <c r="L1560" s="11">
        <v>2</v>
      </c>
    </row>
    <row r="1561" spans="1:12">
      <c r="A1561" s="11" t="s">
        <v>6098</v>
      </c>
      <c r="D1561" s="11" t="s">
        <v>40</v>
      </c>
      <c r="E1561" s="19" t="s">
        <v>1756</v>
      </c>
      <c r="F1561" s="10">
        <v>42036</v>
      </c>
      <c r="G1561" s="10">
        <v>44228</v>
      </c>
      <c r="H1561" s="11">
        <v>7</v>
      </c>
      <c r="I1561" s="20" t="s">
        <v>39</v>
      </c>
      <c r="J1561" s="11" t="s">
        <v>41</v>
      </c>
      <c r="K1561" s="11" t="s">
        <v>4881</v>
      </c>
      <c r="L1561" s="11">
        <v>2</v>
      </c>
    </row>
    <row r="1562" spans="1:12">
      <c r="A1562" s="11" t="s">
        <v>6099</v>
      </c>
      <c r="D1562" s="11" t="s">
        <v>40</v>
      </c>
      <c r="E1562" s="19" t="s">
        <v>1757</v>
      </c>
      <c r="F1562" s="10">
        <v>42036</v>
      </c>
      <c r="G1562" s="10">
        <v>44228</v>
      </c>
      <c r="H1562" s="11">
        <v>7</v>
      </c>
      <c r="I1562" s="20" t="s">
        <v>39</v>
      </c>
      <c r="J1562" s="11" t="s">
        <v>41</v>
      </c>
      <c r="K1562" s="11" t="s">
        <v>4881</v>
      </c>
      <c r="L1562" s="11">
        <v>2</v>
      </c>
    </row>
    <row r="1563" spans="1:12">
      <c r="A1563" s="11" t="s">
        <v>6583</v>
      </c>
      <c r="D1563" s="11" t="s">
        <v>40</v>
      </c>
      <c r="E1563" s="19" t="s">
        <v>1758</v>
      </c>
      <c r="F1563" s="10">
        <v>42036</v>
      </c>
      <c r="G1563" s="10">
        <v>44228</v>
      </c>
      <c r="H1563" s="11">
        <v>7</v>
      </c>
      <c r="I1563" s="20" t="s">
        <v>39</v>
      </c>
      <c r="J1563" s="11" t="s">
        <v>41</v>
      </c>
      <c r="K1563" s="11" t="s">
        <v>4881</v>
      </c>
      <c r="L1563" s="11">
        <v>2</v>
      </c>
    </row>
    <row r="1564" spans="1:12">
      <c r="A1564" s="11" t="s">
        <v>6584</v>
      </c>
      <c r="D1564" s="11" t="s">
        <v>40</v>
      </c>
      <c r="E1564" s="19" t="s">
        <v>1759</v>
      </c>
      <c r="F1564" s="10">
        <v>42036</v>
      </c>
      <c r="G1564" s="10">
        <v>44228</v>
      </c>
      <c r="H1564" s="11">
        <v>7</v>
      </c>
      <c r="I1564" s="20" t="s">
        <v>39</v>
      </c>
      <c r="J1564" s="11" t="s">
        <v>41</v>
      </c>
      <c r="K1564" s="11" t="s">
        <v>4881</v>
      </c>
      <c r="L1564" s="11">
        <v>2</v>
      </c>
    </row>
    <row r="1565" spans="1:12">
      <c r="A1565" s="11" t="s">
        <v>6585</v>
      </c>
      <c r="D1565" s="11" t="s">
        <v>40</v>
      </c>
      <c r="E1565" s="19" t="s">
        <v>1760</v>
      </c>
      <c r="F1565" s="10">
        <v>42036</v>
      </c>
      <c r="G1565" s="10">
        <v>44228</v>
      </c>
      <c r="H1565" s="11">
        <v>7</v>
      </c>
      <c r="I1565" s="20" t="s">
        <v>39</v>
      </c>
      <c r="J1565" s="11" t="s">
        <v>41</v>
      </c>
      <c r="K1565" s="11" t="s">
        <v>4881</v>
      </c>
      <c r="L1565" s="11">
        <v>2</v>
      </c>
    </row>
    <row r="1566" spans="1:12">
      <c r="A1566" s="11" t="s">
        <v>7069</v>
      </c>
      <c r="D1566" s="11" t="s">
        <v>40</v>
      </c>
      <c r="E1566" s="19" t="s">
        <v>1761</v>
      </c>
      <c r="F1566" s="10">
        <v>42036</v>
      </c>
      <c r="G1566" s="10">
        <v>44228</v>
      </c>
      <c r="H1566" s="11">
        <v>7</v>
      </c>
      <c r="I1566" s="20" t="s">
        <v>39</v>
      </c>
      <c r="J1566" s="11" t="s">
        <v>41</v>
      </c>
      <c r="K1566" s="11" t="s">
        <v>4881</v>
      </c>
      <c r="L1566" s="11">
        <v>2</v>
      </c>
    </row>
    <row r="1567" spans="1:12">
      <c r="A1567" s="11" t="s">
        <v>7070</v>
      </c>
      <c r="D1567" s="11" t="s">
        <v>40</v>
      </c>
      <c r="E1567" s="19" t="s">
        <v>1762</v>
      </c>
      <c r="F1567" s="10">
        <v>42036</v>
      </c>
      <c r="G1567" s="10">
        <v>44228</v>
      </c>
      <c r="H1567" s="11">
        <v>7</v>
      </c>
      <c r="I1567" s="20" t="s">
        <v>39</v>
      </c>
      <c r="J1567" s="11" t="s">
        <v>41</v>
      </c>
      <c r="K1567" s="11" t="s">
        <v>4881</v>
      </c>
      <c r="L1567" s="11">
        <v>2</v>
      </c>
    </row>
    <row r="1568" spans="1:12">
      <c r="A1568" s="11" t="s">
        <v>7071</v>
      </c>
      <c r="D1568" s="11" t="s">
        <v>40</v>
      </c>
      <c r="E1568" s="19" t="s">
        <v>1763</v>
      </c>
      <c r="F1568" s="10">
        <v>42036</v>
      </c>
      <c r="G1568" s="10">
        <v>44228</v>
      </c>
      <c r="H1568" s="11">
        <v>7</v>
      </c>
      <c r="I1568" s="20" t="s">
        <v>39</v>
      </c>
      <c r="J1568" s="11" t="s">
        <v>41</v>
      </c>
      <c r="K1568" s="11" t="s">
        <v>4881</v>
      </c>
      <c r="L1568" s="11">
        <v>2</v>
      </c>
    </row>
    <row r="1569" spans="1:12">
      <c r="A1569" s="11" t="s">
        <v>7726</v>
      </c>
      <c r="D1569" s="11" t="s">
        <v>40</v>
      </c>
      <c r="E1569" s="19" t="s">
        <v>1764</v>
      </c>
      <c r="F1569" s="10">
        <v>42036</v>
      </c>
      <c r="G1569" s="10">
        <v>44228</v>
      </c>
      <c r="H1569" s="11">
        <v>7</v>
      </c>
      <c r="I1569" s="20" t="s">
        <v>39</v>
      </c>
      <c r="J1569" s="11" t="s">
        <v>41</v>
      </c>
      <c r="K1569" s="11" t="s">
        <v>4881</v>
      </c>
      <c r="L1569" s="11">
        <v>2</v>
      </c>
    </row>
    <row r="1570" spans="1:12">
      <c r="A1570" s="11" t="s">
        <v>7727</v>
      </c>
      <c r="D1570" s="11" t="s">
        <v>40</v>
      </c>
      <c r="E1570" s="19" t="s">
        <v>1765</v>
      </c>
      <c r="F1570" s="10">
        <v>42036</v>
      </c>
      <c r="G1570" s="10">
        <v>44228</v>
      </c>
      <c r="H1570" s="11">
        <v>7</v>
      </c>
      <c r="I1570" s="20" t="s">
        <v>39</v>
      </c>
      <c r="J1570" s="11" t="s">
        <v>41</v>
      </c>
      <c r="K1570" s="11" t="s">
        <v>4881</v>
      </c>
      <c r="L1570" s="11">
        <v>2</v>
      </c>
    </row>
    <row r="1571" spans="1:12">
      <c r="A1571" s="11" t="s">
        <v>7728</v>
      </c>
      <c r="D1571" s="11" t="s">
        <v>40</v>
      </c>
      <c r="E1571" s="19" t="s">
        <v>1766</v>
      </c>
      <c r="F1571" s="10">
        <v>42036</v>
      </c>
      <c r="G1571" s="10">
        <v>44228</v>
      </c>
      <c r="H1571" s="11">
        <v>7</v>
      </c>
      <c r="I1571" s="20" t="s">
        <v>39</v>
      </c>
      <c r="J1571" s="11" t="s">
        <v>41</v>
      </c>
      <c r="K1571" s="11" t="s">
        <v>4881</v>
      </c>
      <c r="L1571" s="11">
        <v>2</v>
      </c>
    </row>
    <row r="1572" spans="1:12">
      <c r="A1572" s="11" t="s">
        <v>7729</v>
      </c>
      <c r="D1572" s="11" t="s">
        <v>40</v>
      </c>
      <c r="E1572" s="19" t="s">
        <v>1767</v>
      </c>
      <c r="F1572" s="10">
        <v>42036</v>
      </c>
      <c r="G1572" s="10">
        <v>44228</v>
      </c>
      <c r="H1572" s="11">
        <v>7</v>
      </c>
      <c r="I1572" s="20" t="s">
        <v>39</v>
      </c>
      <c r="J1572" s="11" t="s">
        <v>41</v>
      </c>
      <c r="K1572" s="11" t="s">
        <v>4881</v>
      </c>
      <c r="L1572" s="11">
        <v>2</v>
      </c>
    </row>
    <row r="1573" spans="1:12">
      <c r="A1573" s="11" t="s">
        <v>7730</v>
      </c>
      <c r="D1573" s="11" t="s">
        <v>40</v>
      </c>
      <c r="E1573" s="19" t="s">
        <v>1768</v>
      </c>
      <c r="F1573" s="10">
        <v>42036</v>
      </c>
      <c r="G1573" s="10">
        <v>44228</v>
      </c>
      <c r="H1573" s="11">
        <v>7</v>
      </c>
      <c r="I1573" s="20" t="s">
        <v>39</v>
      </c>
      <c r="J1573" s="11" t="s">
        <v>41</v>
      </c>
      <c r="K1573" s="11" t="s">
        <v>4881</v>
      </c>
      <c r="L1573" s="11">
        <v>2</v>
      </c>
    </row>
    <row r="1574" spans="1:12">
      <c r="A1574" s="11" t="s">
        <v>7731</v>
      </c>
      <c r="D1574" s="11" t="s">
        <v>40</v>
      </c>
      <c r="E1574" s="19" t="s">
        <v>1769</v>
      </c>
      <c r="F1574" s="10">
        <v>42036</v>
      </c>
      <c r="G1574" s="10">
        <v>44228</v>
      </c>
      <c r="H1574" s="11">
        <v>7</v>
      </c>
      <c r="I1574" s="20" t="s">
        <v>39</v>
      </c>
      <c r="J1574" s="11" t="s">
        <v>41</v>
      </c>
      <c r="K1574" s="11" t="s">
        <v>4881</v>
      </c>
      <c r="L1574" s="11">
        <v>2</v>
      </c>
    </row>
    <row r="1575" spans="1:12">
      <c r="A1575" s="11" t="s">
        <v>8527</v>
      </c>
      <c r="D1575" s="11" t="s">
        <v>40</v>
      </c>
      <c r="E1575" s="19" t="s">
        <v>1770</v>
      </c>
      <c r="F1575" s="10">
        <v>42036</v>
      </c>
      <c r="G1575" s="10">
        <v>44228</v>
      </c>
      <c r="H1575" s="11">
        <v>7</v>
      </c>
      <c r="I1575" s="20" t="s">
        <v>39</v>
      </c>
      <c r="J1575" s="11" t="s">
        <v>41</v>
      </c>
      <c r="K1575" s="11" t="s">
        <v>4881</v>
      </c>
      <c r="L1575" s="11">
        <v>2</v>
      </c>
    </row>
    <row r="1576" spans="1:12">
      <c r="A1576" s="11" t="s">
        <v>8528</v>
      </c>
      <c r="D1576" s="11" t="s">
        <v>40</v>
      </c>
      <c r="E1576" s="19" t="s">
        <v>1771</v>
      </c>
      <c r="F1576" s="10">
        <v>42036</v>
      </c>
      <c r="G1576" s="10">
        <v>44228</v>
      </c>
      <c r="H1576" s="11">
        <v>7</v>
      </c>
      <c r="I1576" s="20" t="s">
        <v>39</v>
      </c>
      <c r="J1576" s="11" t="s">
        <v>41</v>
      </c>
      <c r="K1576" s="11" t="s">
        <v>4881</v>
      </c>
      <c r="L1576" s="11">
        <v>2</v>
      </c>
    </row>
    <row r="1577" spans="1:12">
      <c r="A1577" s="11" t="s">
        <v>8529</v>
      </c>
      <c r="D1577" s="11" t="s">
        <v>40</v>
      </c>
      <c r="E1577" s="19" t="s">
        <v>1772</v>
      </c>
      <c r="F1577" s="10">
        <v>42036</v>
      </c>
      <c r="G1577" s="10">
        <v>44228</v>
      </c>
      <c r="H1577" s="11">
        <v>7</v>
      </c>
      <c r="I1577" s="20" t="s">
        <v>39</v>
      </c>
      <c r="J1577" s="11" t="s">
        <v>41</v>
      </c>
      <c r="K1577" s="11" t="s">
        <v>4881</v>
      </c>
      <c r="L1577" s="11">
        <v>2</v>
      </c>
    </row>
    <row r="1578" spans="1:12">
      <c r="A1578" s="11" t="s">
        <v>1686</v>
      </c>
      <c r="D1578" s="11" t="s">
        <v>40</v>
      </c>
      <c r="E1578" s="19" t="s">
        <v>1773</v>
      </c>
      <c r="F1578" s="10">
        <v>42036</v>
      </c>
      <c r="G1578" s="10">
        <v>44228</v>
      </c>
      <c r="H1578" s="11">
        <v>7</v>
      </c>
      <c r="I1578" s="20" t="s">
        <v>39</v>
      </c>
      <c r="J1578" s="11" t="s">
        <v>41</v>
      </c>
      <c r="K1578" s="11" t="s">
        <v>4881</v>
      </c>
      <c r="L1578" s="11">
        <v>2</v>
      </c>
    </row>
    <row r="1579" spans="1:12">
      <c r="A1579" s="11" t="s">
        <v>1687</v>
      </c>
      <c r="D1579" s="11" t="s">
        <v>40</v>
      </c>
      <c r="E1579" s="19" t="s">
        <v>1774</v>
      </c>
      <c r="F1579" s="10">
        <v>42036</v>
      </c>
      <c r="G1579" s="10">
        <v>44228</v>
      </c>
      <c r="H1579" s="11">
        <v>7</v>
      </c>
      <c r="I1579" s="20" t="s">
        <v>39</v>
      </c>
      <c r="J1579" s="11" t="s">
        <v>41</v>
      </c>
      <c r="K1579" s="11" t="s">
        <v>4881</v>
      </c>
      <c r="L1579" s="11">
        <v>2</v>
      </c>
    </row>
    <row r="1580" spans="1:12">
      <c r="A1580" s="11" t="s">
        <v>1688</v>
      </c>
      <c r="D1580" s="11" t="s">
        <v>40</v>
      </c>
      <c r="E1580" s="19" t="s">
        <v>1775</v>
      </c>
      <c r="F1580" s="10">
        <v>42036</v>
      </c>
      <c r="G1580" s="10">
        <v>44228</v>
      </c>
      <c r="H1580" s="11">
        <v>7</v>
      </c>
      <c r="I1580" s="20" t="s">
        <v>39</v>
      </c>
      <c r="J1580" s="11" t="s">
        <v>41</v>
      </c>
      <c r="K1580" s="11" t="s">
        <v>4881</v>
      </c>
      <c r="L1580" s="11">
        <v>2</v>
      </c>
    </row>
    <row r="1581" spans="1:12">
      <c r="A1581" s="11" t="s">
        <v>5302</v>
      </c>
      <c r="D1581" s="11" t="s">
        <v>40</v>
      </c>
      <c r="E1581" s="19" t="s">
        <v>1776</v>
      </c>
      <c r="F1581" s="10">
        <v>42036</v>
      </c>
      <c r="G1581" s="10">
        <v>44228</v>
      </c>
      <c r="H1581" s="11">
        <v>7</v>
      </c>
      <c r="I1581" s="20" t="s">
        <v>39</v>
      </c>
      <c r="J1581" s="11" t="s">
        <v>41</v>
      </c>
      <c r="K1581" s="11" t="s">
        <v>4881</v>
      </c>
      <c r="L1581" s="11">
        <v>2</v>
      </c>
    </row>
    <row r="1582" spans="1:12">
      <c r="A1582" s="11" t="s">
        <v>5303</v>
      </c>
      <c r="D1582" s="11" t="s">
        <v>40</v>
      </c>
      <c r="E1582" s="19" t="s">
        <v>1777</v>
      </c>
      <c r="F1582" s="10">
        <v>42036</v>
      </c>
      <c r="G1582" s="10">
        <v>44228</v>
      </c>
      <c r="H1582" s="11">
        <v>7</v>
      </c>
      <c r="I1582" s="20" t="s">
        <v>39</v>
      </c>
      <c r="J1582" s="11" t="s">
        <v>41</v>
      </c>
      <c r="K1582" s="11" t="s">
        <v>4881</v>
      </c>
      <c r="L1582" s="11">
        <v>2</v>
      </c>
    </row>
    <row r="1583" spans="1:12">
      <c r="A1583" s="11" t="s">
        <v>5304</v>
      </c>
      <c r="D1583" s="11" t="s">
        <v>40</v>
      </c>
      <c r="E1583" s="19" t="s">
        <v>1778</v>
      </c>
      <c r="F1583" s="10">
        <v>42036</v>
      </c>
      <c r="G1583" s="10">
        <v>44228</v>
      </c>
      <c r="H1583" s="11">
        <v>7</v>
      </c>
      <c r="I1583" s="20" t="s">
        <v>39</v>
      </c>
      <c r="J1583" s="11" t="s">
        <v>41</v>
      </c>
      <c r="K1583" s="11" t="s">
        <v>4881</v>
      </c>
      <c r="L1583" s="11">
        <v>2</v>
      </c>
    </row>
    <row r="1584" spans="1:12">
      <c r="A1584" s="11" t="s">
        <v>5305</v>
      </c>
      <c r="D1584" s="11" t="s">
        <v>40</v>
      </c>
      <c r="E1584" s="19" t="s">
        <v>1779</v>
      </c>
      <c r="F1584" s="10">
        <v>42036</v>
      </c>
      <c r="G1584" s="10">
        <v>44228</v>
      </c>
      <c r="H1584" s="11">
        <v>7</v>
      </c>
      <c r="I1584" s="20" t="s">
        <v>39</v>
      </c>
      <c r="J1584" s="11" t="s">
        <v>41</v>
      </c>
      <c r="K1584" s="11" t="s">
        <v>4881</v>
      </c>
      <c r="L1584" s="11">
        <v>2</v>
      </c>
    </row>
    <row r="1585" spans="1:12">
      <c r="A1585" s="11" t="s">
        <v>5306</v>
      </c>
      <c r="D1585" s="11" t="s">
        <v>40</v>
      </c>
      <c r="E1585" s="19" t="s">
        <v>1780</v>
      </c>
      <c r="F1585" s="10">
        <v>42036</v>
      </c>
      <c r="G1585" s="10">
        <v>44228</v>
      </c>
      <c r="H1585" s="11">
        <v>7</v>
      </c>
      <c r="I1585" s="20" t="s">
        <v>39</v>
      </c>
      <c r="J1585" s="11" t="s">
        <v>41</v>
      </c>
      <c r="K1585" s="11" t="s">
        <v>4881</v>
      </c>
      <c r="L1585" s="11">
        <v>2</v>
      </c>
    </row>
    <row r="1586" spans="1:12">
      <c r="A1586" s="11" t="s">
        <v>5307</v>
      </c>
      <c r="D1586" s="11" t="s">
        <v>40</v>
      </c>
      <c r="E1586" s="19" t="s">
        <v>1781</v>
      </c>
      <c r="F1586" s="10">
        <v>42036</v>
      </c>
      <c r="G1586" s="10">
        <v>44228</v>
      </c>
      <c r="H1586" s="11">
        <v>7</v>
      </c>
      <c r="I1586" s="20" t="s">
        <v>39</v>
      </c>
      <c r="J1586" s="11" t="s">
        <v>41</v>
      </c>
      <c r="K1586" s="11" t="s">
        <v>4881</v>
      </c>
      <c r="L1586" s="11">
        <v>2</v>
      </c>
    </row>
    <row r="1587" spans="1:12">
      <c r="A1587" s="11" t="s">
        <v>6100</v>
      </c>
      <c r="D1587" s="11" t="s">
        <v>40</v>
      </c>
      <c r="E1587" s="19" t="s">
        <v>1782</v>
      </c>
      <c r="F1587" s="10">
        <v>42036</v>
      </c>
      <c r="G1587" s="10">
        <v>44228</v>
      </c>
      <c r="H1587" s="11">
        <v>7</v>
      </c>
      <c r="I1587" s="20" t="s">
        <v>39</v>
      </c>
      <c r="J1587" s="11" t="s">
        <v>41</v>
      </c>
      <c r="K1587" s="11" t="s">
        <v>4881</v>
      </c>
      <c r="L1587" s="11">
        <v>2</v>
      </c>
    </row>
    <row r="1588" spans="1:12">
      <c r="A1588" s="11" t="s">
        <v>6101</v>
      </c>
      <c r="D1588" s="11" t="s">
        <v>40</v>
      </c>
      <c r="E1588" s="19" t="s">
        <v>1783</v>
      </c>
      <c r="F1588" s="10">
        <v>42036</v>
      </c>
      <c r="G1588" s="10">
        <v>44228</v>
      </c>
      <c r="H1588" s="11">
        <v>7</v>
      </c>
      <c r="I1588" s="20" t="s">
        <v>39</v>
      </c>
      <c r="J1588" s="11" t="s">
        <v>41</v>
      </c>
      <c r="K1588" s="11" t="s">
        <v>4881</v>
      </c>
      <c r="L1588" s="11">
        <v>2</v>
      </c>
    </row>
    <row r="1589" spans="1:12">
      <c r="A1589" s="11" t="s">
        <v>6102</v>
      </c>
      <c r="D1589" s="11" t="s">
        <v>40</v>
      </c>
      <c r="E1589" s="19" t="s">
        <v>1784</v>
      </c>
      <c r="F1589" s="10">
        <v>42036</v>
      </c>
      <c r="G1589" s="10">
        <v>44228</v>
      </c>
      <c r="H1589" s="11">
        <v>7</v>
      </c>
      <c r="I1589" s="20" t="s">
        <v>39</v>
      </c>
      <c r="J1589" s="11" t="s">
        <v>41</v>
      </c>
      <c r="K1589" s="11" t="s">
        <v>4881</v>
      </c>
      <c r="L1589" s="11">
        <v>2</v>
      </c>
    </row>
    <row r="1590" spans="1:12">
      <c r="A1590" s="11" t="s">
        <v>6586</v>
      </c>
      <c r="D1590" s="11" t="s">
        <v>40</v>
      </c>
      <c r="E1590" s="19" t="s">
        <v>1785</v>
      </c>
      <c r="F1590" s="10">
        <v>42036</v>
      </c>
      <c r="G1590" s="10">
        <v>44228</v>
      </c>
      <c r="H1590" s="11">
        <v>7</v>
      </c>
      <c r="I1590" s="20" t="s">
        <v>39</v>
      </c>
      <c r="J1590" s="11" t="s">
        <v>41</v>
      </c>
      <c r="K1590" s="11" t="s">
        <v>4881</v>
      </c>
      <c r="L1590" s="11">
        <v>2</v>
      </c>
    </row>
    <row r="1591" spans="1:12">
      <c r="A1591" s="11" t="s">
        <v>6587</v>
      </c>
      <c r="D1591" s="11" t="s">
        <v>40</v>
      </c>
      <c r="E1591" s="19" t="s">
        <v>1786</v>
      </c>
      <c r="F1591" s="10">
        <v>42036</v>
      </c>
      <c r="G1591" s="10">
        <v>44228</v>
      </c>
      <c r="H1591" s="11">
        <v>7</v>
      </c>
      <c r="I1591" s="20" t="s">
        <v>39</v>
      </c>
      <c r="J1591" s="11" t="s">
        <v>41</v>
      </c>
      <c r="K1591" s="11" t="s">
        <v>4881</v>
      </c>
      <c r="L1591" s="11">
        <v>2</v>
      </c>
    </row>
    <row r="1592" spans="1:12">
      <c r="A1592" s="11" t="s">
        <v>6588</v>
      </c>
      <c r="D1592" s="11" t="s">
        <v>40</v>
      </c>
      <c r="E1592" s="19" t="s">
        <v>1787</v>
      </c>
      <c r="F1592" s="10">
        <v>42036</v>
      </c>
      <c r="G1592" s="10">
        <v>44228</v>
      </c>
      <c r="H1592" s="11">
        <v>7</v>
      </c>
      <c r="I1592" s="20" t="s">
        <v>39</v>
      </c>
      <c r="J1592" s="11" t="s">
        <v>41</v>
      </c>
      <c r="K1592" s="11" t="s">
        <v>4881</v>
      </c>
      <c r="L1592" s="11">
        <v>2</v>
      </c>
    </row>
    <row r="1593" spans="1:12">
      <c r="A1593" s="11" t="s">
        <v>7072</v>
      </c>
      <c r="D1593" s="11" t="s">
        <v>40</v>
      </c>
      <c r="E1593" s="19" t="s">
        <v>1788</v>
      </c>
      <c r="F1593" s="10">
        <v>42036</v>
      </c>
      <c r="G1593" s="10">
        <v>44228</v>
      </c>
      <c r="H1593" s="11">
        <v>7</v>
      </c>
      <c r="I1593" s="20" t="s">
        <v>39</v>
      </c>
      <c r="J1593" s="11" t="s">
        <v>41</v>
      </c>
      <c r="K1593" s="11" t="s">
        <v>4881</v>
      </c>
      <c r="L1593" s="11">
        <v>2</v>
      </c>
    </row>
    <row r="1594" spans="1:12">
      <c r="A1594" s="11" t="s">
        <v>7073</v>
      </c>
      <c r="D1594" s="11" t="s">
        <v>40</v>
      </c>
      <c r="E1594" s="19" t="s">
        <v>1789</v>
      </c>
      <c r="F1594" s="10">
        <v>42036</v>
      </c>
      <c r="G1594" s="10">
        <v>44228</v>
      </c>
      <c r="H1594" s="11">
        <v>7</v>
      </c>
      <c r="I1594" s="20" t="s">
        <v>39</v>
      </c>
      <c r="J1594" s="11" t="s">
        <v>41</v>
      </c>
      <c r="K1594" s="11" t="s">
        <v>4881</v>
      </c>
      <c r="L1594" s="11">
        <v>2</v>
      </c>
    </row>
    <row r="1595" spans="1:12">
      <c r="A1595" s="11" t="s">
        <v>7074</v>
      </c>
      <c r="D1595" s="11" t="s">
        <v>40</v>
      </c>
      <c r="E1595" s="19" t="s">
        <v>1790</v>
      </c>
      <c r="F1595" s="10">
        <v>42036</v>
      </c>
      <c r="G1595" s="10">
        <v>44228</v>
      </c>
      <c r="H1595" s="11">
        <v>7</v>
      </c>
      <c r="I1595" s="20" t="s">
        <v>39</v>
      </c>
      <c r="J1595" s="11" t="s">
        <v>41</v>
      </c>
      <c r="K1595" s="11" t="s">
        <v>4881</v>
      </c>
      <c r="L1595" s="11">
        <v>2</v>
      </c>
    </row>
    <row r="1596" spans="1:12">
      <c r="A1596" s="11" t="s">
        <v>7732</v>
      </c>
      <c r="D1596" s="11" t="s">
        <v>40</v>
      </c>
      <c r="E1596" s="19" t="s">
        <v>1791</v>
      </c>
      <c r="F1596" s="10">
        <v>42036</v>
      </c>
      <c r="G1596" s="10">
        <v>44228</v>
      </c>
      <c r="H1596" s="11">
        <v>7</v>
      </c>
      <c r="I1596" s="20" t="s">
        <v>39</v>
      </c>
      <c r="J1596" s="11" t="s">
        <v>41</v>
      </c>
      <c r="K1596" s="11" t="s">
        <v>4881</v>
      </c>
      <c r="L1596" s="11">
        <v>2</v>
      </c>
    </row>
    <row r="1597" spans="1:12">
      <c r="A1597" s="11" t="s">
        <v>7733</v>
      </c>
      <c r="D1597" s="11" t="s">
        <v>40</v>
      </c>
      <c r="E1597" s="19" t="s">
        <v>1792</v>
      </c>
      <c r="F1597" s="10">
        <v>42036</v>
      </c>
      <c r="G1597" s="10">
        <v>44228</v>
      </c>
      <c r="H1597" s="11">
        <v>7</v>
      </c>
      <c r="I1597" s="20" t="s">
        <v>39</v>
      </c>
      <c r="J1597" s="11" t="s">
        <v>41</v>
      </c>
      <c r="K1597" s="11" t="s">
        <v>4881</v>
      </c>
      <c r="L1597" s="11">
        <v>2</v>
      </c>
    </row>
    <row r="1598" spans="1:12">
      <c r="A1598" s="11" t="s">
        <v>7734</v>
      </c>
      <c r="D1598" s="11" t="s">
        <v>40</v>
      </c>
      <c r="E1598" s="19" t="s">
        <v>1793</v>
      </c>
      <c r="F1598" s="10">
        <v>42036</v>
      </c>
      <c r="G1598" s="10">
        <v>44228</v>
      </c>
      <c r="H1598" s="11">
        <v>7</v>
      </c>
      <c r="I1598" s="20" t="s">
        <v>39</v>
      </c>
      <c r="J1598" s="11" t="s">
        <v>41</v>
      </c>
      <c r="K1598" s="11" t="s">
        <v>4881</v>
      </c>
      <c r="L1598" s="11">
        <v>2</v>
      </c>
    </row>
    <row r="1599" spans="1:12">
      <c r="A1599" s="11" t="s">
        <v>7735</v>
      </c>
      <c r="D1599" s="11" t="s">
        <v>40</v>
      </c>
      <c r="E1599" s="19" t="s">
        <v>1794</v>
      </c>
      <c r="F1599" s="10">
        <v>42036</v>
      </c>
      <c r="G1599" s="10">
        <v>44228</v>
      </c>
      <c r="H1599" s="11">
        <v>7</v>
      </c>
      <c r="I1599" s="20" t="s">
        <v>39</v>
      </c>
      <c r="J1599" s="11" t="s">
        <v>41</v>
      </c>
      <c r="K1599" s="11" t="s">
        <v>4881</v>
      </c>
      <c r="L1599" s="11">
        <v>2</v>
      </c>
    </row>
    <row r="1600" spans="1:12">
      <c r="A1600" s="11" t="s">
        <v>7736</v>
      </c>
      <c r="D1600" s="11" t="s">
        <v>40</v>
      </c>
      <c r="E1600" s="19" t="s">
        <v>1795</v>
      </c>
      <c r="F1600" s="10">
        <v>42036</v>
      </c>
      <c r="G1600" s="10">
        <v>44228</v>
      </c>
      <c r="H1600" s="11">
        <v>7</v>
      </c>
      <c r="I1600" s="20" t="s">
        <v>39</v>
      </c>
      <c r="J1600" s="11" t="s">
        <v>41</v>
      </c>
      <c r="K1600" s="11" t="s">
        <v>4881</v>
      </c>
      <c r="L1600" s="11">
        <v>2</v>
      </c>
    </row>
    <row r="1601" spans="1:12">
      <c r="A1601" s="11" t="s">
        <v>7737</v>
      </c>
      <c r="D1601" s="11" t="s">
        <v>40</v>
      </c>
      <c r="E1601" s="19" t="s">
        <v>1796</v>
      </c>
      <c r="F1601" s="10">
        <v>42036</v>
      </c>
      <c r="G1601" s="10">
        <v>44228</v>
      </c>
      <c r="H1601" s="11">
        <v>7</v>
      </c>
      <c r="I1601" s="20" t="s">
        <v>39</v>
      </c>
      <c r="J1601" s="11" t="s">
        <v>41</v>
      </c>
      <c r="K1601" s="11" t="s">
        <v>4881</v>
      </c>
      <c r="L1601" s="11">
        <v>2</v>
      </c>
    </row>
    <row r="1602" spans="1:12">
      <c r="A1602" s="11" t="s">
        <v>8530</v>
      </c>
      <c r="D1602" s="11" t="s">
        <v>40</v>
      </c>
      <c r="E1602" s="19" t="s">
        <v>1797</v>
      </c>
      <c r="F1602" s="10">
        <v>42036</v>
      </c>
      <c r="G1602" s="10">
        <v>44228</v>
      </c>
      <c r="H1602" s="11">
        <v>7</v>
      </c>
      <c r="I1602" s="20" t="s">
        <v>39</v>
      </c>
      <c r="J1602" s="11" t="s">
        <v>41</v>
      </c>
      <c r="K1602" s="11" t="s">
        <v>4881</v>
      </c>
      <c r="L1602" s="11">
        <v>2</v>
      </c>
    </row>
    <row r="1603" spans="1:12">
      <c r="A1603" s="11" t="s">
        <v>8531</v>
      </c>
      <c r="D1603" s="11" t="s">
        <v>40</v>
      </c>
      <c r="E1603" s="19" t="s">
        <v>1798</v>
      </c>
      <c r="F1603" s="10">
        <v>42036</v>
      </c>
      <c r="G1603" s="10">
        <v>44228</v>
      </c>
      <c r="H1603" s="11">
        <v>7</v>
      </c>
      <c r="I1603" s="20" t="s">
        <v>39</v>
      </c>
      <c r="J1603" s="11" t="s">
        <v>41</v>
      </c>
      <c r="K1603" s="11" t="s">
        <v>4881</v>
      </c>
      <c r="L1603" s="11">
        <v>2</v>
      </c>
    </row>
    <row r="1604" spans="1:12">
      <c r="A1604" s="11" t="s">
        <v>8532</v>
      </c>
      <c r="D1604" s="11" t="s">
        <v>40</v>
      </c>
      <c r="E1604" s="19" t="s">
        <v>1799</v>
      </c>
      <c r="F1604" s="10">
        <v>42036</v>
      </c>
      <c r="G1604" s="10">
        <v>44228</v>
      </c>
      <c r="H1604" s="11">
        <v>7</v>
      </c>
      <c r="I1604" s="20" t="s">
        <v>39</v>
      </c>
      <c r="J1604" s="11" t="s">
        <v>41</v>
      </c>
      <c r="K1604" s="11" t="s">
        <v>4881</v>
      </c>
      <c r="L1604" s="11">
        <v>2</v>
      </c>
    </row>
    <row r="1605" spans="1:12">
      <c r="A1605" s="11" t="s">
        <v>1689</v>
      </c>
      <c r="D1605" s="11" t="s">
        <v>40</v>
      </c>
      <c r="E1605" s="19" t="s">
        <v>1800</v>
      </c>
      <c r="F1605" s="10">
        <v>42036</v>
      </c>
      <c r="G1605" s="10">
        <v>44228</v>
      </c>
      <c r="H1605" s="11">
        <v>7</v>
      </c>
      <c r="I1605" s="20" t="s">
        <v>39</v>
      </c>
      <c r="J1605" s="11" t="s">
        <v>41</v>
      </c>
      <c r="K1605" s="11" t="s">
        <v>4881</v>
      </c>
      <c r="L1605" s="11">
        <v>2</v>
      </c>
    </row>
    <row r="1606" spans="1:12">
      <c r="A1606" s="11" t="s">
        <v>1690</v>
      </c>
      <c r="D1606" s="11" t="s">
        <v>40</v>
      </c>
      <c r="E1606" s="19" t="s">
        <v>1801</v>
      </c>
      <c r="F1606" s="10">
        <v>42036</v>
      </c>
      <c r="G1606" s="10">
        <v>44228</v>
      </c>
      <c r="H1606" s="11">
        <v>7</v>
      </c>
      <c r="I1606" s="20" t="s">
        <v>39</v>
      </c>
      <c r="J1606" s="11" t="s">
        <v>41</v>
      </c>
      <c r="K1606" s="11" t="s">
        <v>4881</v>
      </c>
      <c r="L1606" s="11">
        <v>2</v>
      </c>
    </row>
    <row r="1607" spans="1:12">
      <c r="A1607" s="11" t="s">
        <v>1691</v>
      </c>
      <c r="D1607" s="11" t="s">
        <v>40</v>
      </c>
      <c r="E1607" s="19" t="s">
        <v>1802</v>
      </c>
      <c r="F1607" s="10">
        <v>42036</v>
      </c>
      <c r="G1607" s="10">
        <v>44228</v>
      </c>
      <c r="H1607" s="11">
        <v>7</v>
      </c>
      <c r="I1607" s="20" t="s">
        <v>39</v>
      </c>
      <c r="J1607" s="11" t="s">
        <v>41</v>
      </c>
      <c r="K1607" s="11" t="s">
        <v>4881</v>
      </c>
      <c r="L1607" s="11">
        <v>2</v>
      </c>
    </row>
    <row r="1608" spans="1:12">
      <c r="A1608" s="11" t="s">
        <v>5308</v>
      </c>
      <c r="D1608" s="11" t="s">
        <v>40</v>
      </c>
      <c r="E1608" s="19" t="s">
        <v>1803</v>
      </c>
      <c r="F1608" s="10">
        <v>42036</v>
      </c>
      <c r="G1608" s="10">
        <v>44228</v>
      </c>
      <c r="H1608" s="11">
        <v>7</v>
      </c>
      <c r="I1608" s="20" t="s">
        <v>39</v>
      </c>
      <c r="J1608" s="11" t="s">
        <v>41</v>
      </c>
      <c r="K1608" s="11" t="s">
        <v>4881</v>
      </c>
      <c r="L1608" s="11">
        <v>2</v>
      </c>
    </row>
    <row r="1609" spans="1:12">
      <c r="A1609" s="11" t="s">
        <v>5309</v>
      </c>
      <c r="D1609" s="11" t="s">
        <v>40</v>
      </c>
      <c r="E1609" s="19" t="s">
        <v>1804</v>
      </c>
      <c r="F1609" s="10">
        <v>42036</v>
      </c>
      <c r="G1609" s="10">
        <v>44228</v>
      </c>
      <c r="H1609" s="11">
        <v>7</v>
      </c>
      <c r="I1609" s="20" t="s">
        <v>39</v>
      </c>
      <c r="J1609" s="11" t="s">
        <v>41</v>
      </c>
      <c r="K1609" s="11" t="s">
        <v>4881</v>
      </c>
      <c r="L1609" s="11">
        <v>2</v>
      </c>
    </row>
    <row r="1610" spans="1:12">
      <c r="A1610" s="11" t="s">
        <v>5310</v>
      </c>
      <c r="D1610" s="11" t="s">
        <v>40</v>
      </c>
      <c r="E1610" s="19" t="s">
        <v>1805</v>
      </c>
      <c r="F1610" s="10">
        <v>42036</v>
      </c>
      <c r="G1610" s="10">
        <v>44228</v>
      </c>
      <c r="H1610" s="11">
        <v>7</v>
      </c>
      <c r="I1610" s="20" t="s">
        <v>39</v>
      </c>
      <c r="J1610" s="11" t="s">
        <v>41</v>
      </c>
      <c r="K1610" s="11" t="s">
        <v>4881</v>
      </c>
      <c r="L1610" s="11">
        <v>2</v>
      </c>
    </row>
    <row r="1611" spans="1:12">
      <c r="A1611" s="11" t="s">
        <v>5311</v>
      </c>
      <c r="D1611" s="11" t="s">
        <v>40</v>
      </c>
      <c r="E1611" s="19" t="s">
        <v>1806</v>
      </c>
      <c r="F1611" s="10">
        <v>42036</v>
      </c>
      <c r="G1611" s="10">
        <v>44228</v>
      </c>
      <c r="H1611" s="11">
        <v>7</v>
      </c>
      <c r="I1611" s="20" t="s">
        <v>39</v>
      </c>
      <c r="J1611" s="11" t="s">
        <v>41</v>
      </c>
      <c r="K1611" s="11" t="s">
        <v>4881</v>
      </c>
      <c r="L1611" s="11">
        <v>2</v>
      </c>
    </row>
    <row r="1612" spans="1:12">
      <c r="A1612" s="11" t="s">
        <v>5312</v>
      </c>
      <c r="D1612" s="11" t="s">
        <v>40</v>
      </c>
      <c r="E1612" s="19" t="s">
        <v>1807</v>
      </c>
      <c r="F1612" s="10">
        <v>42036</v>
      </c>
      <c r="G1612" s="10">
        <v>44228</v>
      </c>
      <c r="H1612" s="11">
        <v>7</v>
      </c>
      <c r="I1612" s="20" t="s">
        <v>39</v>
      </c>
      <c r="J1612" s="11" t="s">
        <v>41</v>
      </c>
      <c r="K1612" s="11" t="s">
        <v>4881</v>
      </c>
      <c r="L1612" s="11">
        <v>2</v>
      </c>
    </row>
    <row r="1613" spans="1:12">
      <c r="A1613" s="11" t="s">
        <v>5313</v>
      </c>
      <c r="D1613" s="11" t="s">
        <v>40</v>
      </c>
      <c r="E1613" s="19" t="s">
        <v>1808</v>
      </c>
      <c r="F1613" s="10">
        <v>42036</v>
      </c>
      <c r="G1613" s="10">
        <v>44228</v>
      </c>
      <c r="H1613" s="11">
        <v>7</v>
      </c>
      <c r="I1613" s="20" t="s">
        <v>39</v>
      </c>
      <c r="J1613" s="11" t="s">
        <v>41</v>
      </c>
      <c r="K1613" s="11" t="s">
        <v>4881</v>
      </c>
      <c r="L1613" s="11">
        <v>2</v>
      </c>
    </row>
    <row r="1614" spans="1:12">
      <c r="A1614" s="11" t="s">
        <v>6103</v>
      </c>
      <c r="D1614" s="11" t="s">
        <v>40</v>
      </c>
      <c r="E1614" s="19" t="s">
        <v>1809</v>
      </c>
      <c r="F1614" s="10">
        <v>42036</v>
      </c>
      <c r="G1614" s="10">
        <v>44228</v>
      </c>
      <c r="H1614" s="11">
        <v>7</v>
      </c>
      <c r="I1614" s="20" t="s">
        <v>39</v>
      </c>
      <c r="J1614" s="11" t="s">
        <v>41</v>
      </c>
      <c r="K1614" s="11" t="s">
        <v>4881</v>
      </c>
      <c r="L1614" s="11">
        <v>2</v>
      </c>
    </row>
    <row r="1615" spans="1:12">
      <c r="A1615" s="11" t="s">
        <v>6104</v>
      </c>
      <c r="D1615" s="11" t="s">
        <v>40</v>
      </c>
      <c r="E1615" s="19" t="s">
        <v>1810</v>
      </c>
      <c r="F1615" s="10">
        <v>42036</v>
      </c>
      <c r="G1615" s="10">
        <v>44228</v>
      </c>
      <c r="H1615" s="11">
        <v>7</v>
      </c>
      <c r="I1615" s="20" t="s">
        <v>39</v>
      </c>
      <c r="J1615" s="11" t="s">
        <v>41</v>
      </c>
      <c r="K1615" s="11" t="s">
        <v>4881</v>
      </c>
      <c r="L1615" s="11">
        <v>2</v>
      </c>
    </row>
    <row r="1616" spans="1:12">
      <c r="A1616" s="11" t="s">
        <v>6105</v>
      </c>
      <c r="D1616" s="11" t="s">
        <v>40</v>
      </c>
      <c r="E1616" s="19" t="s">
        <v>1811</v>
      </c>
      <c r="F1616" s="10">
        <v>42036</v>
      </c>
      <c r="G1616" s="10">
        <v>44228</v>
      </c>
      <c r="H1616" s="11">
        <v>7</v>
      </c>
      <c r="I1616" s="20" t="s">
        <v>39</v>
      </c>
      <c r="J1616" s="11" t="s">
        <v>41</v>
      </c>
      <c r="K1616" s="11" t="s">
        <v>4881</v>
      </c>
      <c r="L1616" s="11">
        <v>2</v>
      </c>
    </row>
    <row r="1617" spans="1:12">
      <c r="A1617" s="11" t="s">
        <v>6589</v>
      </c>
      <c r="D1617" s="11" t="s">
        <v>40</v>
      </c>
      <c r="E1617" s="19" t="s">
        <v>1812</v>
      </c>
      <c r="F1617" s="10">
        <v>42036</v>
      </c>
      <c r="G1617" s="10">
        <v>44228</v>
      </c>
      <c r="H1617" s="11">
        <v>7</v>
      </c>
      <c r="I1617" s="20" t="s">
        <v>39</v>
      </c>
      <c r="J1617" s="11" t="s">
        <v>41</v>
      </c>
      <c r="K1617" s="11" t="s">
        <v>4881</v>
      </c>
      <c r="L1617" s="11">
        <v>2</v>
      </c>
    </row>
    <row r="1618" spans="1:12">
      <c r="A1618" s="11" t="s">
        <v>6590</v>
      </c>
      <c r="D1618" s="11" t="s">
        <v>40</v>
      </c>
      <c r="E1618" s="19" t="s">
        <v>1813</v>
      </c>
      <c r="F1618" s="10">
        <v>42036</v>
      </c>
      <c r="G1618" s="10">
        <v>44228</v>
      </c>
      <c r="H1618" s="11">
        <v>7</v>
      </c>
      <c r="I1618" s="20" t="s">
        <v>39</v>
      </c>
      <c r="J1618" s="11" t="s">
        <v>41</v>
      </c>
      <c r="K1618" s="11" t="s">
        <v>4881</v>
      </c>
      <c r="L1618" s="11">
        <v>2</v>
      </c>
    </row>
    <row r="1619" spans="1:12">
      <c r="A1619" s="11" t="s">
        <v>6591</v>
      </c>
      <c r="D1619" s="11" t="s">
        <v>40</v>
      </c>
      <c r="E1619" s="19" t="s">
        <v>1814</v>
      </c>
      <c r="F1619" s="10">
        <v>42036</v>
      </c>
      <c r="G1619" s="10">
        <v>44228</v>
      </c>
      <c r="H1619" s="11">
        <v>7</v>
      </c>
      <c r="I1619" s="20" t="s">
        <v>39</v>
      </c>
      <c r="J1619" s="11" t="s">
        <v>41</v>
      </c>
      <c r="K1619" s="11" t="s">
        <v>4881</v>
      </c>
      <c r="L1619" s="11">
        <v>2</v>
      </c>
    </row>
    <row r="1620" spans="1:12">
      <c r="A1620" s="11" t="s">
        <v>7075</v>
      </c>
      <c r="D1620" s="11" t="s">
        <v>40</v>
      </c>
      <c r="E1620" s="19" t="s">
        <v>1815</v>
      </c>
      <c r="F1620" s="10">
        <v>42036</v>
      </c>
      <c r="G1620" s="10">
        <v>44228</v>
      </c>
      <c r="H1620" s="11">
        <v>7</v>
      </c>
      <c r="I1620" s="20" t="s">
        <v>39</v>
      </c>
      <c r="J1620" s="11" t="s">
        <v>41</v>
      </c>
      <c r="K1620" s="11" t="s">
        <v>4881</v>
      </c>
      <c r="L1620" s="11">
        <v>2</v>
      </c>
    </row>
    <row r="1621" spans="1:12">
      <c r="A1621" s="11" t="s">
        <v>7076</v>
      </c>
      <c r="D1621" s="11" t="s">
        <v>40</v>
      </c>
      <c r="E1621" s="19" t="s">
        <v>1816</v>
      </c>
      <c r="F1621" s="10">
        <v>42036</v>
      </c>
      <c r="G1621" s="10">
        <v>44228</v>
      </c>
      <c r="H1621" s="11">
        <v>7</v>
      </c>
      <c r="I1621" s="20" t="s">
        <v>39</v>
      </c>
      <c r="J1621" s="11" t="s">
        <v>41</v>
      </c>
      <c r="K1621" s="11" t="s">
        <v>4881</v>
      </c>
      <c r="L1621" s="11">
        <v>2</v>
      </c>
    </row>
    <row r="1622" spans="1:12">
      <c r="A1622" s="11" t="s">
        <v>7077</v>
      </c>
      <c r="D1622" s="11" t="s">
        <v>40</v>
      </c>
      <c r="E1622" s="19" t="s">
        <v>1817</v>
      </c>
      <c r="F1622" s="10">
        <v>42036</v>
      </c>
      <c r="G1622" s="10">
        <v>44228</v>
      </c>
      <c r="H1622" s="11">
        <v>7</v>
      </c>
      <c r="I1622" s="20" t="s">
        <v>39</v>
      </c>
      <c r="J1622" s="11" t="s">
        <v>41</v>
      </c>
      <c r="K1622" s="11" t="s">
        <v>4881</v>
      </c>
      <c r="L1622" s="11">
        <v>2</v>
      </c>
    </row>
    <row r="1623" spans="1:12">
      <c r="A1623" s="11" t="s">
        <v>7738</v>
      </c>
      <c r="D1623" s="11" t="s">
        <v>40</v>
      </c>
      <c r="E1623" s="19" t="s">
        <v>1818</v>
      </c>
      <c r="F1623" s="10">
        <v>42036</v>
      </c>
      <c r="G1623" s="10">
        <v>44228</v>
      </c>
      <c r="H1623" s="11">
        <v>7</v>
      </c>
      <c r="I1623" s="20" t="s">
        <v>39</v>
      </c>
      <c r="J1623" s="11" t="s">
        <v>41</v>
      </c>
      <c r="K1623" s="11" t="s">
        <v>4881</v>
      </c>
      <c r="L1623" s="11">
        <v>2</v>
      </c>
    </row>
    <row r="1624" spans="1:12">
      <c r="A1624" s="11" t="s">
        <v>7739</v>
      </c>
      <c r="D1624" s="11" t="s">
        <v>40</v>
      </c>
      <c r="E1624" s="19" t="s">
        <v>1819</v>
      </c>
      <c r="F1624" s="10">
        <v>42036</v>
      </c>
      <c r="G1624" s="10">
        <v>44228</v>
      </c>
      <c r="H1624" s="11">
        <v>7</v>
      </c>
      <c r="I1624" s="20" t="s">
        <v>39</v>
      </c>
      <c r="J1624" s="11" t="s">
        <v>41</v>
      </c>
      <c r="K1624" s="11" t="s">
        <v>4881</v>
      </c>
      <c r="L1624" s="11">
        <v>2</v>
      </c>
    </row>
    <row r="1625" spans="1:12">
      <c r="A1625" s="11" t="s">
        <v>7740</v>
      </c>
      <c r="D1625" s="11" t="s">
        <v>40</v>
      </c>
      <c r="E1625" s="19" t="s">
        <v>1820</v>
      </c>
      <c r="F1625" s="10">
        <v>42036</v>
      </c>
      <c r="G1625" s="10">
        <v>44228</v>
      </c>
      <c r="H1625" s="11">
        <v>7</v>
      </c>
      <c r="I1625" s="20" t="s">
        <v>39</v>
      </c>
      <c r="J1625" s="11" t="s">
        <v>41</v>
      </c>
      <c r="K1625" s="11" t="s">
        <v>4881</v>
      </c>
      <c r="L1625" s="11">
        <v>2</v>
      </c>
    </row>
    <row r="1626" spans="1:12">
      <c r="A1626" s="11" t="s">
        <v>7741</v>
      </c>
      <c r="D1626" s="11" t="s">
        <v>40</v>
      </c>
      <c r="E1626" s="19" t="s">
        <v>1821</v>
      </c>
      <c r="F1626" s="10">
        <v>42036</v>
      </c>
      <c r="G1626" s="10">
        <v>44228</v>
      </c>
      <c r="H1626" s="11">
        <v>7</v>
      </c>
      <c r="I1626" s="20" t="s">
        <v>39</v>
      </c>
      <c r="J1626" s="11" t="s">
        <v>41</v>
      </c>
      <c r="K1626" s="11" t="s">
        <v>4881</v>
      </c>
      <c r="L1626" s="11">
        <v>2</v>
      </c>
    </row>
    <row r="1627" spans="1:12">
      <c r="A1627" s="11" t="s">
        <v>7742</v>
      </c>
      <c r="D1627" s="11" t="s">
        <v>40</v>
      </c>
      <c r="E1627" s="19" t="s">
        <v>1822</v>
      </c>
      <c r="F1627" s="10">
        <v>42036</v>
      </c>
      <c r="G1627" s="10">
        <v>44228</v>
      </c>
      <c r="H1627" s="11">
        <v>7</v>
      </c>
      <c r="I1627" s="20" t="s">
        <v>39</v>
      </c>
      <c r="J1627" s="11" t="s">
        <v>41</v>
      </c>
      <c r="K1627" s="11" t="s">
        <v>4881</v>
      </c>
      <c r="L1627" s="11">
        <v>2</v>
      </c>
    </row>
    <row r="1628" spans="1:12">
      <c r="A1628" s="11" t="s">
        <v>7743</v>
      </c>
      <c r="D1628" s="11" t="s">
        <v>40</v>
      </c>
      <c r="E1628" s="19" t="s">
        <v>1823</v>
      </c>
      <c r="F1628" s="10">
        <v>42036</v>
      </c>
      <c r="G1628" s="10">
        <v>44228</v>
      </c>
      <c r="H1628" s="11">
        <v>7</v>
      </c>
      <c r="I1628" s="20" t="s">
        <v>39</v>
      </c>
      <c r="J1628" s="11" t="s">
        <v>41</v>
      </c>
      <c r="K1628" s="11" t="s">
        <v>4881</v>
      </c>
      <c r="L1628" s="11">
        <v>2</v>
      </c>
    </row>
    <row r="1629" spans="1:12">
      <c r="A1629" s="11" t="s">
        <v>8533</v>
      </c>
      <c r="D1629" s="11" t="s">
        <v>40</v>
      </c>
      <c r="E1629" s="19" t="s">
        <v>1824</v>
      </c>
      <c r="F1629" s="10">
        <v>42036</v>
      </c>
      <c r="G1629" s="10">
        <v>44228</v>
      </c>
      <c r="H1629" s="11">
        <v>7</v>
      </c>
      <c r="I1629" s="20" t="s">
        <v>39</v>
      </c>
      <c r="J1629" s="11" t="s">
        <v>41</v>
      </c>
      <c r="K1629" s="11" t="s">
        <v>4881</v>
      </c>
      <c r="L1629" s="11">
        <v>2</v>
      </c>
    </row>
    <row r="1630" spans="1:12">
      <c r="A1630" s="11" t="s">
        <v>8534</v>
      </c>
      <c r="D1630" s="11" t="s">
        <v>40</v>
      </c>
      <c r="E1630" s="19" t="s">
        <v>1825</v>
      </c>
      <c r="F1630" s="10">
        <v>42036</v>
      </c>
      <c r="G1630" s="10">
        <v>44228</v>
      </c>
      <c r="H1630" s="11">
        <v>7</v>
      </c>
      <c r="I1630" s="20" t="s">
        <v>39</v>
      </c>
      <c r="J1630" s="11" t="s">
        <v>41</v>
      </c>
      <c r="K1630" s="11" t="s">
        <v>4881</v>
      </c>
      <c r="L1630" s="11">
        <v>2</v>
      </c>
    </row>
    <row r="1631" spans="1:12">
      <c r="A1631" s="11" t="s">
        <v>8535</v>
      </c>
      <c r="D1631" s="11" t="s">
        <v>40</v>
      </c>
      <c r="E1631" s="19" t="s">
        <v>1826</v>
      </c>
      <c r="F1631" s="10">
        <v>42036</v>
      </c>
      <c r="G1631" s="10">
        <v>44228</v>
      </c>
      <c r="H1631" s="11">
        <v>7</v>
      </c>
      <c r="I1631" s="20" t="s">
        <v>39</v>
      </c>
      <c r="J1631" s="11" t="s">
        <v>41</v>
      </c>
      <c r="K1631" s="11" t="s">
        <v>4881</v>
      </c>
      <c r="L1631" s="11">
        <v>2</v>
      </c>
    </row>
    <row r="1632" spans="1:12">
      <c r="A1632" s="11" t="s">
        <v>1692</v>
      </c>
      <c r="D1632" s="11" t="s">
        <v>40</v>
      </c>
      <c r="E1632" s="19" t="s">
        <v>1827</v>
      </c>
      <c r="F1632" s="10">
        <v>42036</v>
      </c>
      <c r="G1632" s="10">
        <v>44228</v>
      </c>
      <c r="H1632" s="11">
        <v>7</v>
      </c>
      <c r="I1632" s="20" t="s">
        <v>39</v>
      </c>
      <c r="J1632" s="11" t="s">
        <v>41</v>
      </c>
      <c r="K1632" s="11" t="s">
        <v>4881</v>
      </c>
      <c r="L1632" s="11">
        <v>2</v>
      </c>
    </row>
    <row r="1633" spans="1:12">
      <c r="A1633" s="11" t="s">
        <v>1693</v>
      </c>
      <c r="D1633" s="11" t="s">
        <v>40</v>
      </c>
      <c r="E1633" s="19" t="s">
        <v>1828</v>
      </c>
      <c r="F1633" s="10">
        <v>42036</v>
      </c>
      <c r="G1633" s="10">
        <v>44228</v>
      </c>
      <c r="H1633" s="11">
        <v>7</v>
      </c>
      <c r="I1633" s="20" t="s">
        <v>39</v>
      </c>
      <c r="J1633" s="11" t="s">
        <v>41</v>
      </c>
      <c r="K1633" s="11" t="s">
        <v>4881</v>
      </c>
      <c r="L1633" s="11">
        <v>2</v>
      </c>
    </row>
    <row r="1634" spans="1:12">
      <c r="A1634" s="11" t="s">
        <v>1694</v>
      </c>
      <c r="D1634" s="11" t="s">
        <v>40</v>
      </c>
      <c r="E1634" s="19" t="s">
        <v>1829</v>
      </c>
      <c r="F1634" s="10">
        <v>42036</v>
      </c>
      <c r="G1634" s="10">
        <v>44228</v>
      </c>
      <c r="H1634" s="11">
        <v>7</v>
      </c>
      <c r="I1634" s="20" t="s">
        <v>39</v>
      </c>
      <c r="J1634" s="11" t="s">
        <v>41</v>
      </c>
      <c r="K1634" s="11" t="s">
        <v>4881</v>
      </c>
      <c r="L1634" s="11">
        <v>2</v>
      </c>
    </row>
    <row r="1635" spans="1:12">
      <c r="A1635" s="11" t="s">
        <v>5314</v>
      </c>
      <c r="D1635" s="11" t="s">
        <v>40</v>
      </c>
      <c r="E1635" s="19" t="s">
        <v>1830</v>
      </c>
      <c r="F1635" s="10">
        <v>42036</v>
      </c>
      <c r="G1635" s="10">
        <v>44228</v>
      </c>
      <c r="H1635" s="11">
        <v>7</v>
      </c>
      <c r="I1635" s="20" t="s">
        <v>39</v>
      </c>
      <c r="J1635" s="11" t="s">
        <v>41</v>
      </c>
      <c r="K1635" s="11" t="s">
        <v>4881</v>
      </c>
      <c r="L1635" s="11">
        <v>2</v>
      </c>
    </row>
    <row r="1636" spans="1:12">
      <c r="A1636" s="11" t="s">
        <v>5315</v>
      </c>
      <c r="D1636" s="11" t="s">
        <v>40</v>
      </c>
      <c r="E1636" s="19" t="s">
        <v>1831</v>
      </c>
      <c r="F1636" s="10">
        <v>42036</v>
      </c>
      <c r="G1636" s="10">
        <v>44228</v>
      </c>
      <c r="H1636" s="11">
        <v>7</v>
      </c>
      <c r="I1636" s="20" t="s">
        <v>39</v>
      </c>
      <c r="J1636" s="11" t="s">
        <v>41</v>
      </c>
      <c r="K1636" s="11" t="s">
        <v>4881</v>
      </c>
      <c r="L1636" s="11">
        <v>2</v>
      </c>
    </row>
    <row r="1637" spans="1:12">
      <c r="A1637" s="11" t="s">
        <v>5316</v>
      </c>
      <c r="D1637" s="11" t="s">
        <v>40</v>
      </c>
      <c r="E1637" s="19" t="s">
        <v>1832</v>
      </c>
      <c r="F1637" s="10">
        <v>42036</v>
      </c>
      <c r="G1637" s="10">
        <v>44228</v>
      </c>
      <c r="H1637" s="11">
        <v>7</v>
      </c>
      <c r="I1637" s="20" t="s">
        <v>39</v>
      </c>
      <c r="J1637" s="11" t="s">
        <v>41</v>
      </c>
      <c r="K1637" s="11" t="s">
        <v>4881</v>
      </c>
      <c r="L1637" s="11">
        <v>2</v>
      </c>
    </row>
    <row r="1638" spans="1:12">
      <c r="A1638" s="11" t="s">
        <v>5317</v>
      </c>
      <c r="D1638" s="11" t="s">
        <v>40</v>
      </c>
      <c r="E1638" s="19" t="s">
        <v>1833</v>
      </c>
      <c r="F1638" s="10">
        <v>42036</v>
      </c>
      <c r="G1638" s="10">
        <v>44228</v>
      </c>
      <c r="H1638" s="11">
        <v>7</v>
      </c>
      <c r="I1638" s="20" t="s">
        <v>39</v>
      </c>
      <c r="J1638" s="11" t="s">
        <v>41</v>
      </c>
      <c r="K1638" s="11" t="s">
        <v>4881</v>
      </c>
      <c r="L1638" s="11">
        <v>2</v>
      </c>
    </row>
    <row r="1639" spans="1:12">
      <c r="A1639" s="11" t="s">
        <v>5318</v>
      </c>
      <c r="D1639" s="11" t="s">
        <v>40</v>
      </c>
      <c r="E1639" s="19" t="s">
        <v>1834</v>
      </c>
      <c r="F1639" s="10">
        <v>42036</v>
      </c>
      <c r="G1639" s="10">
        <v>44228</v>
      </c>
      <c r="H1639" s="11">
        <v>7</v>
      </c>
      <c r="I1639" s="20" t="s">
        <v>39</v>
      </c>
      <c r="J1639" s="11" t="s">
        <v>41</v>
      </c>
      <c r="K1639" s="11" t="s">
        <v>4881</v>
      </c>
      <c r="L1639" s="11">
        <v>2</v>
      </c>
    </row>
    <row r="1640" spans="1:12">
      <c r="A1640" s="11" t="s">
        <v>5319</v>
      </c>
      <c r="D1640" s="11" t="s">
        <v>40</v>
      </c>
      <c r="E1640" s="19" t="s">
        <v>1835</v>
      </c>
      <c r="F1640" s="10">
        <v>42036</v>
      </c>
      <c r="G1640" s="10">
        <v>44228</v>
      </c>
      <c r="H1640" s="11">
        <v>7</v>
      </c>
      <c r="I1640" s="20" t="s">
        <v>39</v>
      </c>
      <c r="J1640" s="11" t="s">
        <v>41</v>
      </c>
      <c r="K1640" s="11" t="s">
        <v>4881</v>
      </c>
      <c r="L1640" s="11">
        <v>2</v>
      </c>
    </row>
    <row r="1641" spans="1:12">
      <c r="A1641" s="11" t="s">
        <v>6106</v>
      </c>
      <c r="D1641" s="11" t="s">
        <v>40</v>
      </c>
      <c r="E1641" s="19" t="s">
        <v>1836</v>
      </c>
      <c r="F1641" s="10">
        <v>42036</v>
      </c>
      <c r="G1641" s="10">
        <v>44228</v>
      </c>
      <c r="H1641" s="11">
        <v>7</v>
      </c>
      <c r="I1641" s="20" t="s">
        <v>39</v>
      </c>
      <c r="J1641" s="11" t="s">
        <v>41</v>
      </c>
      <c r="K1641" s="11" t="s">
        <v>4881</v>
      </c>
      <c r="L1641" s="11">
        <v>2</v>
      </c>
    </row>
    <row r="1642" spans="1:12">
      <c r="A1642" s="11" t="s">
        <v>6107</v>
      </c>
      <c r="D1642" s="11" t="s">
        <v>40</v>
      </c>
      <c r="E1642" s="19" t="s">
        <v>1837</v>
      </c>
      <c r="F1642" s="10">
        <v>42036</v>
      </c>
      <c r="G1642" s="10">
        <v>44228</v>
      </c>
      <c r="H1642" s="11">
        <v>7</v>
      </c>
      <c r="I1642" s="20" t="s">
        <v>39</v>
      </c>
      <c r="J1642" s="11" t="s">
        <v>41</v>
      </c>
      <c r="K1642" s="11" t="s">
        <v>4881</v>
      </c>
      <c r="L1642" s="11">
        <v>2</v>
      </c>
    </row>
    <row r="1643" spans="1:12">
      <c r="A1643" s="11" t="s">
        <v>6108</v>
      </c>
      <c r="D1643" s="11" t="s">
        <v>40</v>
      </c>
      <c r="E1643" s="19" t="s">
        <v>1838</v>
      </c>
      <c r="F1643" s="10">
        <v>42036</v>
      </c>
      <c r="G1643" s="10">
        <v>44228</v>
      </c>
      <c r="H1643" s="11">
        <v>7</v>
      </c>
      <c r="I1643" s="20" t="s">
        <v>39</v>
      </c>
      <c r="J1643" s="11" t="s">
        <v>41</v>
      </c>
      <c r="K1643" s="11" t="s">
        <v>4881</v>
      </c>
      <c r="L1643" s="11">
        <v>2</v>
      </c>
    </row>
    <row r="1644" spans="1:12">
      <c r="A1644" s="11" t="s">
        <v>6592</v>
      </c>
      <c r="D1644" s="11" t="s">
        <v>40</v>
      </c>
      <c r="E1644" s="19" t="s">
        <v>1839</v>
      </c>
      <c r="F1644" s="10">
        <v>42036</v>
      </c>
      <c r="G1644" s="10">
        <v>44228</v>
      </c>
      <c r="H1644" s="11">
        <v>7</v>
      </c>
      <c r="I1644" s="20" t="s">
        <v>39</v>
      </c>
      <c r="J1644" s="11" t="s">
        <v>41</v>
      </c>
      <c r="K1644" s="11" t="s">
        <v>4881</v>
      </c>
      <c r="L1644" s="11">
        <v>2</v>
      </c>
    </row>
    <row r="1645" spans="1:12">
      <c r="A1645" s="11" t="s">
        <v>6593</v>
      </c>
      <c r="D1645" s="11" t="s">
        <v>40</v>
      </c>
      <c r="E1645" s="19" t="s">
        <v>1840</v>
      </c>
      <c r="F1645" s="10">
        <v>42036</v>
      </c>
      <c r="G1645" s="10">
        <v>44228</v>
      </c>
      <c r="H1645" s="11">
        <v>7</v>
      </c>
      <c r="I1645" s="20" t="s">
        <v>39</v>
      </c>
      <c r="J1645" s="11" t="s">
        <v>41</v>
      </c>
      <c r="K1645" s="11" t="s">
        <v>4881</v>
      </c>
      <c r="L1645" s="11">
        <v>2</v>
      </c>
    </row>
    <row r="1646" spans="1:12">
      <c r="A1646" s="11" t="s">
        <v>6594</v>
      </c>
      <c r="D1646" s="11" t="s">
        <v>40</v>
      </c>
      <c r="E1646" s="19" t="s">
        <v>1841</v>
      </c>
      <c r="F1646" s="10">
        <v>42036</v>
      </c>
      <c r="G1646" s="10">
        <v>44228</v>
      </c>
      <c r="H1646" s="11">
        <v>7</v>
      </c>
      <c r="I1646" s="20" t="s">
        <v>39</v>
      </c>
      <c r="J1646" s="11" t="s">
        <v>41</v>
      </c>
      <c r="K1646" s="11" t="s">
        <v>4881</v>
      </c>
      <c r="L1646" s="11">
        <v>2</v>
      </c>
    </row>
    <row r="1647" spans="1:12">
      <c r="A1647" s="11" t="s">
        <v>7078</v>
      </c>
      <c r="D1647" s="11" t="s">
        <v>40</v>
      </c>
      <c r="E1647" s="19" t="s">
        <v>1842</v>
      </c>
      <c r="F1647" s="10">
        <v>42036</v>
      </c>
      <c r="G1647" s="10">
        <v>44228</v>
      </c>
      <c r="H1647" s="11">
        <v>7</v>
      </c>
      <c r="I1647" s="20" t="s">
        <v>39</v>
      </c>
      <c r="J1647" s="11" t="s">
        <v>41</v>
      </c>
      <c r="K1647" s="11" t="s">
        <v>4881</v>
      </c>
      <c r="L1647" s="11">
        <v>2</v>
      </c>
    </row>
    <row r="1648" spans="1:12">
      <c r="A1648" s="11" t="s">
        <v>7079</v>
      </c>
      <c r="D1648" s="11" t="s">
        <v>40</v>
      </c>
      <c r="E1648" s="19" t="s">
        <v>1843</v>
      </c>
      <c r="F1648" s="10">
        <v>42036</v>
      </c>
      <c r="G1648" s="10">
        <v>44228</v>
      </c>
      <c r="H1648" s="11">
        <v>7</v>
      </c>
      <c r="I1648" s="20" t="s">
        <v>39</v>
      </c>
      <c r="J1648" s="11" t="s">
        <v>41</v>
      </c>
      <c r="K1648" s="11" t="s">
        <v>4881</v>
      </c>
      <c r="L1648" s="11">
        <v>2</v>
      </c>
    </row>
    <row r="1649" spans="1:12">
      <c r="A1649" s="11" t="s">
        <v>7080</v>
      </c>
      <c r="D1649" s="11" t="s">
        <v>40</v>
      </c>
      <c r="E1649" s="19" t="s">
        <v>1844</v>
      </c>
      <c r="F1649" s="10">
        <v>42036</v>
      </c>
      <c r="G1649" s="10">
        <v>44228</v>
      </c>
      <c r="H1649" s="11">
        <v>7</v>
      </c>
      <c r="I1649" s="20" t="s">
        <v>39</v>
      </c>
      <c r="J1649" s="11" t="s">
        <v>41</v>
      </c>
      <c r="K1649" s="11" t="s">
        <v>4881</v>
      </c>
      <c r="L1649" s="11">
        <v>2</v>
      </c>
    </row>
    <row r="1650" spans="1:12">
      <c r="A1650" s="11" t="s">
        <v>7744</v>
      </c>
      <c r="D1650" s="11" t="s">
        <v>40</v>
      </c>
      <c r="E1650" s="19" t="s">
        <v>1845</v>
      </c>
      <c r="F1650" s="10">
        <v>42036</v>
      </c>
      <c r="G1650" s="10">
        <v>44228</v>
      </c>
      <c r="H1650" s="11">
        <v>7</v>
      </c>
      <c r="I1650" s="20" t="s">
        <v>39</v>
      </c>
      <c r="J1650" s="11" t="s">
        <v>41</v>
      </c>
      <c r="K1650" s="11" t="s">
        <v>4881</v>
      </c>
      <c r="L1650" s="11">
        <v>2</v>
      </c>
    </row>
    <row r="1651" spans="1:12">
      <c r="A1651" s="11" t="s">
        <v>7745</v>
      </c>
      <c r="D1651" s="11" t="s">
        <v>40</v>
      </c>
      <c r="E1651" s="19" t="s">
        <v>1846</v>
      </c>
      <c r="F1651" s="10">
        <v>42036</v>
      </c>
      <c r="G1651" s="10">
        <v>44228</v>
      </c>
      <c r="H1651" s="11">
        <v>7</v>
      </c>
      <c r="I1651" s="20" t="s">
        <v>39</v>
      </c>
      <c r="J1651" s="11" t="s">
        <v>41</v>
      </c>
      <c r="K1651" s="11" t="s">
        <v>4881</v>
      </c>
      <c r="L1651" s="11">
        <v>2</v>
      </c>
    </row>
    <row r="1652" spans="1:12">
      <c r="A1652" s="11" t="s">
        <v>7746</v>
      </c>
      <c r="D1652" s="11" t="s">
        <v>40</v>
      </c>
      <c r="E1652" s="19" t="s">
        <v>1847</v>
      </c>
      <c r="F1652" s="10">
        <v>42036</v>
      </c>
      <c r="G1652" s="10">
        <v>44228</v>
      </c>
      <c r="H1652" s="11">
        <v>7</v>
      </c>
      <c r="I1652" s="20" t="s">
        <v>39</v>
      </c>
      <c r="J1652" s="11" t="s">
        <v>41</v>
      </c>
      <c r="K1652" s="11" t="s">
        <v>4881</v>
      </c>
      <c r="L1652" s="11">
        <v>2</v>
      </c>
    </row>
    <row r="1653" spans="1:12">
      <c r="A1653" s="11" t="s">
        <v>7747</v>
      </c>
      <c r="D1653" s="11" t="s">
        <v>40</v>
      </c>
      <c r="E1653" s="19" t="s">
        <v>1848</v>
      </c>
      <c r="F1653" s="10">
        <v>42036</v>
      </c>
      <c r="G1653" s="10">
        <v>44228</v>
      </c>
      <c r="H1653" s="11">
        <v>7</v>
      </c>
      <c r="I1653" s="20" t="s">
        <v>39</v>
      </c>
      <c r="J1653" s="11" t="s">
        <v>41</v>
      </c>
      <c r="K1653" s="11" t="s">
        <v>4881</v>
      </c>
      <c r="L1653" s="11">
        <v>2</v>
      </c>
    </row>
    <row r="1654" spans="1:12">
      <c r="A1654" s="11" t="s">
        <v>7748</v>
      </c>
      <c r="D1654" s="11" t="s">
        <v>40</v>
      </c>
      <c r="E1654" s="19" t="s">
        <v>1849</v>
      </c>
      <c r="F1654" s="10">
        <v>42036</v>
      </c>
      <c r="G1654" s="10">
        <v>44228</v>
      </c>
      <c r="H1654" s="11">
        <v>7</v>
      </c>
      <c r="I1654" s="20" t="s">
        <v>39</v>
      </c>
      <c r="J1654" s="11" t="s">
        <v>41</v>
      </c>
      <c r="K1654" s="11" t="s">
        <v>4881</v>
      </c>
      <c r="L1654" s="11">
        <v>2</v>
      </c>
    </row>
    <row r="1655" spans="1:12">
      <c r="A1655" s="11" t="s">
        <v>7749</v>
      </c>
      <c r="D1655" s="11" t="s">
        <v>40</v>
      </c>
      <c r="E1655" s="19" t="s">
        <v>1850</v>
      </c>
      <c r="F1655" s="10">
        <v>42036</v>
      </c>
      <c r="G1655" s="10">
        <v>44228</v>
      </c>
      <c r="H1655" s="11">
        <v>7</v>
      </c>
      <c r="I1655" s="20" t="s">
        <v>39</v>
      </c>
      <c r="J1655" s="11" t="s">
        <v>41</v>
      </c>
      <c r="K1655" s="11" t="s">
        <v>4881</v>
      </c>
      <c r="L1655" s="11">
        <v>2</v>
      </c>
    </row>
    <row r="1656" spans="1:12">
      <c r="A1656" s="11" t="s">
        <v>8536</v>
      </c>
      <c r="D1656" s="11" t="s">
        <v>40</v>
      </c>
      <c r="E1656" s="19" t="s">
        <v>1851</v>
      </c>
      <c r="F1656" s="10">
        <v>42036</v>
      </c>
      <c r="G1656" s="10">
        <v>44228</v>
      </c>
      <c r="H1656" s="11">
        <v>7</v>
      </c>
      <c r="I1656" s="20" t="s">
        <v>39</v>
      </c>
      <c r="J1656" s="11" t="s">
        <v>41</v>
      </c>
      <c r="K1656" s="11" t="s">
        <v>4881</v>
      </c>
      <c r="L1656" s="11">
        <v>2</v>
      </c>
    </row>
    <row r="1657" spans="1:12">
      <c r="A1657" s="11" t="s">
        <v>8537</v>
      </c>
      <c r="D1657" s="11" t="s">
        <v>40</v>
      </c>
      <c r="E1657" s="19" t="s">
        <v>1852</v>
      </c>
      <c r="F1657" s="10">
        <v>42036</v>
      </c>
      <c r="G1657" s="10">
        <v>44228</v>
      </c>
      <c r="H1657" s="11">
        <v>7</v>
      </c>
      <c r="I1657" s="20" t="s">
        <v>39</v>
      </c>
      <c r="J1657" s="11" t="s">
        <v>41</v>
      </c>
      <c r="K1657" s="11" t="s">
        <v>4881</v>
      </c>
      <c r="L1657" s="11">
        <v>2</v>
      </c>
    </row>
    <row r="1658" spans="1:12">
      <c r="A1658" s="11" t="s">
        <v>8538</v>
      </c>
      <c r="D1658" s="11" t="s">
        <v>40</v>
      </c>
      <c r="E1658" s="19" t="s">
        <v>1853</v>
      </c>
      <c r="F1658" s="10">
        <v>42036</v>
      </c>
      <c r="G1658" s="10">
        <v>44228</v>
      </c>
      <c r="H1658" s="11">
        <v>7</v>
      </c>
      <c r="I1658" s="20" t="s">
        <v>39</v>
      </c>
      <c r="J1658" s="11" t="s">
        <v>41</v>
      </c>
      <c r="K1658" s="11" t="s">
        <v>4881</v>
      </c>
      <c r="L1658" s="11">
        <v>2</v>
      </c>
    </row>
    <row r="1659" spans="1:12">
      <c r="A1659" s="11" t="s">
        <v>1695</v>
      </c>
      <c r="D1659" s="11" t="s">
        <v>40</v>
      </c>
      <c r="E1659" s="19" t="s">
        <v>1854</v>
      </c>
      <c r="F1659" s="10">
        <v>42036</v>
      </c>
      <c r="G1659" s="10">
        <v>44228</v>
      </c>
      <c r="H1659" s="11">
        <v>7</v>
      </c>
      <c r="I1659" s="20" t="s">
        <v>39</v>
      </c>
      <c r="J1659" s="11" t="s">
        <v>41</v>
      </c>
      <c r="K1659" s="11" t="s">
        <v>4881</v>
      </c>
      <c r="L1659" s="11">
        <v>2</v>
      </c>
    </row>
    <row r="1660" spans="1:12">
      <c r="A1660" s="11" t="s">
        <v>1696</v>
      </c>
      <c r="D1660" s="11" t="s">
        <v>40</v>
      </c>
      <c r="E1660" s="19" t="s">
        <v>1855</v>
      </c>
      <c r="F1660" s="10">
        <v>42036</v>
      </c>
      <c r="G1660" s="10">
        <v>44228</v>
      </c>
      <c r="H1660" s="11">
        <v>7</v>
      </c>
      <c r="I1660" s="20" t="s">
        <v>39</v>
      </c>
      <c r="J1660" s="11" t="s">
        <v>41</v>
      </c>
      <c r="K1660" s="11" t="s">
        <v>4881</v>
      </c>
      <c r="L1660" s="11">
        <v>2</v>
      </c>
    </row>
    <row r="1661" spans="1:12">
      <c r="A1661" s="11" t="s">
        <v>1697</v>
      </c>
      <c r="D1661" s="11" t="s">
        <v>40</v>
      </c>
      <c r="E1661" s="19" t="s">
        <v>1856</v>
      </c>
      <c r="F1661" s="10">
        <v>42036</v>
      </c>
      <c r="G1661" s="10">
        <v>44228</v>
      </c>
      <c r="H1661" s="11">
        <v>7</v>
      </c>
      <c r="I1661" s="20" t="s">
        <v>39</v>
      </c>
      <c r="J1661" s="11" t="s">
        <v>41</v>
      </c>
      <c r="K1661" s="11" t="s">
        <v>4881</v>
      </c>
      <c r="L1661" s="11">
        <v>2</v>
      </c>
    </row>
    <row r="1662" spans="1:12">
      <c r="A1662" s="11" t="s">
        <v>5320</v>
      </c>
      <c r="D1662" s="11" t="s">
        <v>40</v>
      </c>
      <c r="E1662" s="19" t="s">
        <v>1857</v>
      </c>
      <c r="F1662" s="10">
        <v>42036</v>
      </c>
      <c r="G1662" s="10">
        <v>44228</v>
      </c>
      <c r="H1662" s="11">
        <v>7</v>
      </c>
      <c r="I1662" s="20" t="s">
        <v>39</v>
      </c>
      <c r="J1662" s="11" t="s">
        <v>41</v>
      </c>
      <c r="K1662" s="11" t="s">
        <v>4881</v>
      </c>
      <c r="L1662" s="11">
        <v>2</v>
      </c>
    </row>
    <row r="1663" spans="1:12">
      <c r="A1663" s="11" t="s">
        <v>5321</v>
      </c>
      <c r="D1663" s="11" t="s">
        <v>40</v>
      </c>
      <c r="E1663" s="19" t="s">
        <v>1858</v>
      </c>
      <c r="F1663" s="10">
        <v>42036</v>
      </c>
      <c r="G1663" s="10">
        <v>44228</v>
      </c>
      <c r="H1663" s="11">
        <v>7</v>
      </c>
      <c r="I1663" s="20" t="s">
        <v>39</v>
      </c>
      <c r="J1663" s="11" t="s">
        <v>41</v>
      </c>
      <c r="K1663" s="11" t="s">
        <v>4881</v>
      </c>
      <c r="L1663" s="11">
        <v>2</v>
      </c>
    </row>
    <row r="1664" spans="1:12">
      <c r="A1664" s="11" t="s">
        <v>5322</v>
      </c>
      <c r="D1664" s="11" t="s">
        <v>40</v>
      </c>
      <c r="E1664" s="19" t="s">
        <v>1859</v>
      </c>
      <c r="F1664" s="10">
        <v>42036</v>
      </c>
      <c r="G1664" s="10">
        <v>44228</v>
      </c>
      <c r="H1664" s="11">
        <v>7</v>
      </c>
      <c r="I1664" s="20" t="s">
        <v>39</v>
      </c>
      <c r="J1664" s="11" t="s">
        <v>41</v>
      </c>
      <c r="K1664" s="11" t="s">
        <v>4881</v>
      </c>
      <c r="L1664" s="11">
        <v>2</v>
      </c>
    </row>
    <row r="1665" spans="1:12">
      <c r="A1665" s="11" t="s">
        <v>5323</v>
      </c>
      <c r="D1665" s="11" t="s">
        <v>40</v>
      </c>
      <c r="E1665" s="19" t="s">
        <v>1860</v>
      </c>
      <c r="F1665" s="10">
        <v>42036</v>
      </c>
      <c r="G1665" s="10">
        <v>44228</v>
      </c>
      <c r="H1665" s="11">
        <v>7</v>
      </c>
      <c r="I1665" s="20" t="s">
        <v>39</v>
      </c>
      <c r="J1665" s="11" t="s">
        <v>41</v>
      </c>
      <c r="K1665" s="11" t="s">
        <v>4881</v>
      </c>
      <c r="L1665" s="11">
        <v>2</v>
      </c>
    </row>
    <row r="1666" spans="1:12">
      <c r="A1666" s="11" t="s">
        <v>5324</v>
      </c>
      <c r="D1666" s="11" t="s">
        <v>40</v>
      </c>
      <c r="E1666" s="19" t="s">
        <v>1861</v>
      </c>
      <c r="F1666" s="10">
        <v>42036</v>
      </c>
      <c r="G1666" s="10">
        <v>44228</v>
      </c>
      <c r="H1666" s="11">
        <v>7</v>
      </c>
      <c r="I1666" s="20" t="s">
        <v>39</v>
      </c>
      <c r="J1666" s="11" t="s">
        <v>41</v>
      </c>
      <c r="K1666" s="11" t="s">
        <v>4881</v>
      </c>
      <c r="L1666" s="11">
        <v>2</v>
      </c>
    </row>
    <row r="1667" spans="1:12">
      <c r="A1667" s="11" t="s">
        <v>5325</v>
      </c>
      <c r="D1667" s="11" t="s">
        <v>40</v>
      </c>
      <c r="E1667" s="19" t="s">
        <v>1862</v>
      </c>
      <c r="F1667" s="10">
        <v>42036</v>
      </c>
      <c r="G1667" s="10">
        <v>44228</v>
      </c>
      <c r="H1667" s="11">
        <v>7</v>
      </c>
      <c r="I1667" s="20" t="s">
        <v>39</v>
      </c>
      <c r="J1667" s="11" t="s">
        <v>41</v>
      </c>
      <c r="K1667" s="11" t="s">
        <v>4881</v>
      </c>
      <c r="L1667" s="11">
        <v>2</v>
      </c>
    </row>
    <row r="1668" spans="1:12">
      <c r="A1668" s="11" t="s">
        <v>6109</v>
      </c>
      <c r="D1668" s="11" t="s">
        <v>40</v>
      </c>
      <c r="E1668" s="19" t="s">
        <v>1863</v>
      </c>
      <c r="F1668" s="10">
        <v>42036</v>
      </c>
      <c r="G1668" s="10">
        <v>44228</v>
      </c>
      <c r="H1668" s="11">
        <v>7</v>
      </c>
      <c r="I1668" s="20" t="s">
        <v>39</v>
      </c>
      <c r="J1668" s="11" t="s">
        <v>41</v>
      </c>
      <c r="K1668" s="11" t="s">
        <v>4881</v>
      </c>
      <c r="L1668" s="11">
        <v>2</v>
      </c>
    </row>
    <row r="1669" spans="1:12">
      <c r="A1669" s="11" t="s">
        <v>6110</v>
      </c>
      <c r="D1669" s="11" t="s">
        <v>40</v>
      </c>
      <c r="E1669" s="19" t="s">
        <v>1864</v>
      </c>
      <c r="F1669" s="10">
        <v>42036</v>
      </c>
      <c r="G1669" s="10">
        <v>44228</v>
      </c>
      <c r="H1669" s="11">
        <v>7</v>
      </c>
      <c r="I1669" s="20" t="s">
        <v>39</v>
      </c>
      <c r="J1669" s="11" t="s">
        <v>41</v>
      </c>
      <c r="K1669" s="11" t="s">
        <v>4881</v>
      </c>
      <c r="L1669" s="11">
        <v>2</v>
      </c>
    </row>
    <row r="1670" spans="1:12">
      <c r="A1670" s="11" t="s">
        <v>6111</v>
      </c>
      <c r="D1670" s="11" t="s">
        <v>40</v>
      </c>
      <c r="E1670" s="19" t="s">
        <v>1865</v>
      </c>
      <c r="F1670" s="10">
        <v>42036</v>
      </c>
      <c r="G1670" s="10">
        <v>44228</v>
      </c>
      <c r="H1670" s="11">
        <v>7</v>
      </c>
      <c r="I1670" s="20" t="s">
        <v>39</v>
      </c>
      <c r="J1670" s="11" t="s">
        <v>41</v>
      </c>
      <c r="K1670" s="11" t="s">
        <v>4881</v>
      </c>
      <c r="L1670" s="11">
        <v>2</v>
      </c>
    </row>
    <row r="1671" spans="1:12">
      <c r="A1671" s="11" t="s">
        <v>6595</v>
      </c>
      <c r="D1671" s="11" t="s">
        <v>40</v>
      </c>
      <c r="E1671" s="19" t="s">
        <v>1866</v>
      </c>
      <c r="F1671" s="10">
        <v>42036</v>
      </c>
      <c r="G1671" s="10">
        <v>44228</v>
      </c>
      <c r="H1671" s="11">
        <v>7</v>
      </c>
      <c r="I1671" s="20" t="s">
        <v>39</v>
      </c>
      <c r="J1671" s="11" t="s">
        <v>41</v>
      </c>
      <c r="K1671" s="11" t="s">
        <v>4881</v>
      </c>
      <c r="L1671" s="11">
        <v>2</v>
      </c>
    </row>
    <row r="1672" spans="1:12">
      <c r="A1672" s="11" t="s">
        <v>6596</v>
      </c>
      <c r="D1672" s="11" t="s">
        <v>40</v>
      </c>
      <c r="E1672" s="19" t="s">
        <v>1867</v>
      </c>
      <c r="F1672" s="10">
        <v>42036</v>
      </c>
      <c r="G1672" s="10">
        <v>44228</v>
      </c>
      <c r="H1672" s="11">
        <v>7</v>
      </c>
      <c r="I1672" s="20" t="s">
        <v>39</v>
      </c>
      <c r="J1672" s="11" t="s">
        <v>41</v>
      </c>
      <c r="K1672" s="11" t="s">
        <v>4881</v>
      </c>
      <c r="L1672" s="11">
        <v>2</v>
      </c>
    </row>
    <row r="1673" spans="1:12">
      <c r="A1673" s="11" t="s">
        <v>6597</v>
      </c>
      <c r="D1673" s="11" t="s">
        <v>40</v>
      </c>
      <c r="E1673" s="19" t="s">
        <v>1868</v>
      </c>
      <c r="F1673" s="10">
        <v>42036</v>
      </c>
      <c r="G1673" s="10">
        <v>44228</v>
      </c>
      <c r="H1673" s="11">
        <v>7</v>
      </c>
      <c r="I1673" s="20" t="s">
        <v>39</v>
      </c>
      <c r="J1673" s="11" t="s">
        <v>41</v>
      </c>
      <c r="K1673" s="11" t="s">
        <v>4881</v>
      </c>
      <c r="L1673" s="11">
        <v>2</v>
      </c>
    </row>
    <row r="1674" spans="1:12">
      <c r="A1674" s="11" t="s">
        <v>7081</v>
      </c>
      <c r="D1674" s="11" t="s">
        <v>40</v>
      </c>
      <c r="E1674" s="19" t="s">
        <v>1869</v>
      </c>
      <c r="F1674" s="10">
        <v>42036</v>
      </c>
      <c r="G1674" s="10">
        <v>44228</v>
      </c>
      <c r="H1674" s="11">
        <v>7</v>
      </c>
      <c r="I1674" s="20" t="s">
        <v>39</v>
      </c>
      <c r="J1674" s="11" t="s">
        <v>41</v>
      </c>
      <c r="K1674" s="11" t="s">
        <v>4881</v>
      </c>
      <c r="L1674" s="11">
        <v>2</v>
      </c>
    </row>
    <row r="1675" spans="1:12">
      <c r="A1675" s="11" t="s">
        <v>7082</v>
      </c>
      <c r="D1675" s="11" t="s">
        <v>40</v>
      </c>
      <c r="E1675" s="19" t="s">
        <v>1870</v>
      </c>
      <c r="F1675" s="10">
        <v>42036</v>
      </c>
      <c r="G1675" s="10">
        <v>44228</v>
      </c>
      <c r="H1675" s="11">
        <v>7</v>
      </c>
      <c r="I1675" s="20" t="s">
        <v>39</v>
      </c>
      <c r="J1675" s="11" t="s">
        <v>41</v>
      </c>
      <c r="K1675" s="11" t="s">
        <v>4881</v>
      </c>
      <c r="L1675" s="11">
        <v>2</v>
      </c>
    </row>
    <row r="1676" spans="1:12">
      <c r="A1676" s="11" t="s">
        <v>7083</v>
      </c>
      <c r="D1676" s="11" t="s">
        <v>40</v>
      </c>
      <c r="E1676" s="19" t="s">
        <v>1871</v>
      </c>
      <c r="F1676" s="10">
        <v>42036</v>
      </c>
      <c r="G1676" s="10">
        <v>44228</v>
      </c>
      <c r="H1676" s="11">
        <v>7</v>
      </c>
      <c r="I1676" s="20" t="s">
        <v>39</v>
      </c>
      <c r="J1676" s="11" t="s">
        <v>41</v>
      </c>
      <c r="K1676" s="11" t="s">
        <v>4881</v>
      </c>
      <c r="L1676" s="11">
        <v>2</v>
      </c>
    </row>
    <row r="1677" spans="1:12">
      <c r="A1677" s="11" t="s">
        <v>7750</v>
      </c>
      <c r="D1677" s="11" t="s">
        <v>40</v>
      </c>
      <c r="E1677" s="19" t="s">
        <v>1872</v>
      </c>
      <c r="F1677" s="10">
        <v>42036</v>
      </c>
      <c r="G1677" s="10">
        <v>44228</v>
      </c>
      <c r="H1677" s="11">
        <v>7</v>
      </c>
      <c r="I1677" s="20" t="s">
        <v>39</v>
      </c>
      <c r="J1677" s="11" t="s">
        <v>41</v>
      </c>
      <c r="K1677" s="11" t="s">
        <v>4881</v>
      </c>
      <c r="L1677" s="11">
        <v>2</v>
      </c>
    </row>
    <row r="1678" spans="1:12">
      <c r="A1678" s="11" t="s">
        <v>7751</v>
      </c>
      <c r="D1678" s="11" t="s">
        <v>40</v>
      </c>
      <c r="E1678" s="19" t="s">
        <v>1873</v>
      </c>
      <c r="F1678" s="10">
        <v>42036</v>
      </c>
      <c r="G1678" s="10">
        <v>44228</v>
      </c>
      <c r="H1678" s="11">
        <v>7</v>
      </c>
      <c r="I1678" s="20" t="s">
        <v>39</v>
      </c>
      <c r="J1678" s="11" t="s">
        <v>41</v>
      </c>
      <c r="K1678" s="11" t="s">
        <v>4881</v>
      </c>
      <c r="L1678" s="11">
        <v>2</v>
      </c>
    </row>
    <row r="1679" spans="1:12">
      <c r="A1679" s="11" t="s">
        <v>7752</v>
      </c>
      <c r="D1679" s="11" t="s">
        <v>40</v>
      </c>
      <c r="E1679" s="19" t="s">
        <v>1874</v>
      </c>
      <c r="F1679" s="10">
        <v>42036</v>
      </c>
      <c r="G1679" s="10">
        <v>44228</v>
      </c>
      <c r="H1679" s="11">
        <v>7</v>
      </c>
      <c r="I1679" s="20" t="s">
        <v>39</v>
      </c>
      <c r="J1679" s="11" t="s">
        <v>41</v>
      </c>
      <c r="K1679" s="11" t="s">
        <v>4881</v>
      </c>
      <c r="L1679" s="11">
        <v>2</v>
      </c>
    </row>
    <row r="1680" spans="1:12">
      <c r="A1680" s="11" t="s">
        <v>7753</v>
      </c>
      <c r="D1680" s="11" t="s">
        <v>40</v>
      </c>
      <c r="E1680" s="19" t="s">
        <v>1875</v>
      </c>
      <c r="F1680" s="10">
        <v>42036</v>
      </c>
      <c r="G1680" s="10">
        <v>44228</v>
      </c>
      <c r="H1680" s="11">
        <v>7</v>
      </c>
      <c r="I1680" s="20" t="s">
        <v>39</v>
      </c>
      <c r="J1680" s="11" t="s">
        <v>41</v>
      </c>
      <c r="K1680" s="11" t="s">
        <v>4881</v>
      </c>
      <c r="L1680" s="11">
        <v>2</v>
      </c>
    </row>
    <row r="1681" spans="1:12">
      <c r="A1681" s="11" t="s">
        <v>7754</v>
      </c>
      <c r="D1681" s="11" t="s">
        <v>40</v>
      </c>
      <c r="E1681" s="19" t="s">
        <v>1876</v>
      </c>
      <c r="F1681" s="10">
        <v>42036</v>
      </c>
      <c r="G1681" s="10">
        <v>44228</v>
      </c>
      <c r="H1681" s="11">
        <v>7</v>
      </c>
      <c r="I1681" s="20" t="s">
        <v>39</v>
      </c>
      <c r="J1681" s="11" t="s">
        <v>41</v>
      </c>
      <c r="K1681" s="11" t="s">
        <v>4881</v>
      </c>
      <c r="L1681" s="11">
        <v>2</v>
      </c>
    </row>
    <row r="1682" spans="1:12">
      <c r="A1682" s="11" t="s">
        <v>7755</v>
      </c>
      <c r="D1682" s="11" t="s">
        <v>40</v>
      </c>
      <c r="E1682" s="19" t="s">
        <v>1877</v>
      </c>
      <c r="F1682" s="10">
        <v>42036</v>
      </c>
      <c r="G1682" s="10">
        <v>44228</v>
      </c>
      <c r="H1682" s="11">
        <v>7</v>
      </c>
      <c r="I1682" s="20" t="s">
        <v>39</v>
      </c>
      <c r="J1682" s="11" t="s">
        <v>41</v>
      </c>
      <c r="K1682" s="11" t="s">
        <v>4881</v>
      </c>
      <c r="L1682" s="11">
        <v>2</v>
      </c>
    </row>
    <row r="1683" spans="1:12">
      <c r="A1683" s="11" t="s">
        <v>8539</v>
      </c>
      <c r="D1683" s="11" t="s">
        <v>40</v>
      </c>
      <c r="E1683" s="19" t="s">
        <v>1878</v>
      </c>
      <c r="F1683" s="10">
        <v>42036</v>
      </c>
      <c r="G1683" s="10">
        <v>44228</v>
      </c>
      <c r="H1683" s="11">
        <v>7</v>
      </c>
      <c r="I1683" s="20" t="s">
        <v>39</v>
      </c>
      <c r="J1683" s="11" t="s">
        <v>41</v>
      </c>
      <c r="K1683" s="11" t="s">
        <v>4881</v>
      </c>
      <c r="L1683" s="11">
        <v>2</v>
      </c>
    </row>
    <row r="1684" spans="1:12">
      <c r="A1684" s="11" t="s">
        <v>8540</v>
      </c>
      <c r="D1684" s="11" t="s">
        <v>40</v>
      </c>
      <c r="E1684" s="19" t="s">
        <v>1879</v>
      </c>
      <c r="F1684" s="10">
        <v>42036</v>
      </c>
      <c r="G1684" s="10">
        <v>44228</v>
      </c>
      <c r="H1684" s="11">
        <v>7</v>
      </c>
      <c r="I1684" s="20" t="s">
        <v>39</v>
      </c>
      <c r="J1684" s="11" t="s">
        <v>41</v>
      </c>
      <c r="K1684" s="11" t="s">
        <v>4881</v>
      </c>
      <c r="L1684" s="11">
        <v>2</v>
      </c>
    </row>
    <row r="1685" spans="1:12">
      <c r="A1685" s="11" t="s">
        <v>8541</v>
      </c>
      <c r="D1685" s="11" t="s">
        <v>40</v>
      </c>
      <c r="E1685" s="19" t="s">
        <v>1880</v>
      </c>
      <c r="F1685" s="10">
        <v>42036</v>
      </c>
      <c r="G1685" s="10">
        <v>44228</v>
      </c>
      <c r="H1685" s="11">
        <v>7</v>
      </c>
      <c r="I1685" s="20" t="s">
        <v>39</v>
      </c>
      <c r="J1685" s="11" t="s">
        <v>41</v>
      </c>
      <c r="K1685" s="11" t="s">
        <v>4881</v>
      </c>
      <c r="L1685" s="11">
        <v>2</v>
      </c>
    </row>
    <row r="1686" spans="1:12">
      <c r="A1686" s="11" t="s">
        <v>1698</v>
      </c>
      <c r="D1686" s="11" t="s">
        <v>40</v>
      </c>
      <c r="E1686" s="19" t="s">
        <v>1881</v>
      </c>
      <c r="F1686" s="10">
        <v>42036</v>
      </c>
      <c r="G1686" s="10">
        <v>44228</v>
      </c>
      <c r="H1686" s="11">
        <v>7</v>
      </c>
      <c r="I1686" s="20" t="s">
        <v>39</v>
      </c>
      <c r="J1686" s="11" t="s">
        <v>41</v>
      </c>
      <c r="K1686" s="11" t="s">
        <v>4881</v>
      </c>
      <c r="L1686" s="11">
        <v>2</v>
      </c>
    </row>
    <row r="1687" spans="1:12">
      <c r="A1687" s="11" t="s">
        <v>1699</v>
      </c>
      <c r="D1687" s="11" t="s">
        <v>40</v>
      </c>
      <c r="E1687" s="19" t="s">
        <v>1882</v>
      </c>
      <c r="F1687" s="10">
        <v>42036</v>
      </c>
      <c r="G1687" s="10">
        <v>44228</v>
      </c>
      <c r="H1687" s="11">
        <v>7</v>
      </c>
      <c r="I1687" s="20" t="s">
        <v>39</v>
      </c>
      <c r="J1687" s="11" t="s">
        <v>41</v>
      </c>
      <c r="K1687" s="11" t="s">
        <v>4881</v>
      </c>
      <c r="L1687" s="11">
        <v>2</v>
      </c>
    </row>
    <row r="1688" spans="1:12">
      <c r="A1688" s="11" t="s">
        <v>1700</v>
      </c>
      <c r="D1688" s="11" t="s">
        <v>40</v>
      </c>
      <c r="E1688" s="19" t="s">
        <v>1883</v>
      </c>
      <c r="F1688" s="10">
        <v>42036</v>
      </c>
      <c r="G1688" s="10">
        <v>44228</v>
      </c>
      <c r="H1688" s="11">
        <v>7</v>
      </c>
      <c r="I1688" s="20" t="s">
        <v>39</v>
      </c>
      <c r="J1688" s="11" t="s">
        <v>41</v>
      </c>
      <c r="K1688" s="11" t="s">
        <v>4881</v>
      </c>
      <c r="L1688" s="11">
        <v>2</v>
      </c>
    </row>
    <row r="1689" spans="1:12">
      <c r="A1689" s="11" t="s">
        <v>5326</v>
      </c>
      <c r="D1689" s="11" t="s">
        <v>40</v>
      </c>
      <c r="E1689" s="19" t="s">
        <v>1884</v>
      </c>
      <c r="F1689" s="10">
        <v>42036</v>
      </c>
      <c r="G1689" s="10">
        <v>44228</v>
      </c>
      <c r="H1689" s="11">
        <v>7</v>
      </c>
      <c r="I1689" s="20" t="s">
        <v>39</v>
      </c>
      <c r="J1689" s="11" t="s">
        <v>41</v>
      </c>
      <c r="K1689" s="11" t="s">
        <v>4881</v>
      </c>
      <c r="L1689" s="11">
        <v>2</v>
      </c>
    </row>
    <row r="1690" spans="1:12">
      <c r="A1690" s="11" t="s">
        <v>5327</v>
      </c>
      <c r="D1690" s="11" t="s">
        <v>40</v>
      </c>
      <c r="E1690" s="19" t="s">
        <v>1885</v>
      </c>
      <c r="F1690" s="10">
        <v>42036</v>
      </c>
      <c r="G1690" s="10">
        <v>44228</v>
      </c>
      <c r="H1690" s="11">
        <v>7</v>
      </c>
      <c r="I1690" s="20" t="s">
        <v>39</v>
      </c>
      <c r="J1690" s="11" t="s">
        <v>41</v>
      </c>
      <c r="K1690" s="11" t="s">
        <v>4881</v>
      </c>
      <c r="L1690" s="11">
        <v>2</v>
      </c>
    </row>
    <row r="1691" spans="1:12">
      <c r="A1691" s="11" t="s">
        <v>5328</v>
      </c>
      <c r="D1691" s="11" t="s">
        <v>40</v>
      </c>
      <c r="E1691" s="19" t="s">
        <v>1886</v>
      </c>
      <c r="F1691" s="10">
        <v>42036</v>
      </c>
      <c r="G1691" s="10">
        <v>44228</v>
      </c>
      <c r="H1691" s="11">
        <v>7</v>
      </c>
      <c r="I1691" s="20" t="s">
        <v>39</v>
      </c>
      <c r="J1691" s="11" t="s">
        <v>41</v>
      </c>
      <c r="K1691" s="11" t="s">
        <v>4881</v>
      </c>
      <c r="L1691" s="11">
        <v>2</v>
      </c>
    </row>
    <row r="1692" spans="1:12">
      <c r="A1692" s="11" t="s">
        <v>5329</v>
      </c>
      <c r="D1692" s="11" t="s">
        <v>40</v>
      </c>
      <c r="E1692" s="19" t="s">
        <v>1887</v>
      </c>
      <c r="F1692" s="10">
        <v>42036</v>
      </c>
      <c r="G1692" s="10">
        <v>44228</v>
      </c>
      <c r="H1692" s="11">
        <v>7</v>
      </c>
      <c r="I1692" s="20" t="s">
        <v>39</v>
      </c>
      <c r="J1692" s="11" t="s">
        <v>41</v>
      </c>
      <c r="K1692" s="11" t="s">
        <v>4881</v>
      </c>
      <c r="L1692" s="11">
        <v>2</v>
      </c>
    </row>
    <row r="1693" spans="1:12">
      <c r="A1693" s="11" t="s">
        <v>5330</v>
      </c>
      <c r="D1693" s="11" t="s">
        <v>40</v>
      </c>
      <c r="E1693" s="19" t="s">
        <v>1888</v>
      </c>
      <c r="F1693" s="10">
        <v>42036</v>
      </c>
      <c r="G1693" s="10">
        <v>44228</v>
      </c>
      <c r="H1693" s="11">
        <v>7</v>
      </c>
      <c r="I1693" s="20" t="s">
        <v>39</v>
      </c>
      <c r="J1693" s="11" t="s">
        <v>41</v>
      </c>
      <c r="K1693" s="11" t="s">
        <v>4881</v>
      </c>
      <c r="L1693" s="11">
        <v>2</v>
      </c>
    </row>
    <row r="1694" spans="1:12">
      <c r="A1694" s="11" t="s">
        <v>5331</v>
      </c>
      <c r="D1694" s="11" t="s">
        <v>40</v>
      </c>
      <c r="E1694" s="19" t="s">
        <v>1889</v>
      </c>
      <c r="F1694" s="10">
        <v>42036</v>
      </c>
      <c r="G1694" s="10">
        <v>44228</v>
      </c>
      <c r="H1694" s="11">
        <v>7</v>
      </c>
      <c r="I1694" s="20" t="s">
        <v>39</v>
      </c>
      <c r="J1694" s="11" t="s">
        <v>41</v>
      </c>
      <c r="K1694" s="11" t="s">
        <v>4881</v>
      </c>
      <c r="L1694" s="11">
        <v>2</v>
      </c>
    </row>
    <row r="1695" spans="1:12">
      <c r="A1695" s="11" t="s">
        <v>6112</v>
      </c>
      <c r="D1695" s="11" t="s">
        <v>40</v>
      </c>
      <c r="E1695" s="19" t="s">
        <v>1890</v>
      </c>
      <c r="F1695" s="10">
        <v>42036</v>
      </c>
      <c r="G1695" s="10">
        <v>44228</v>
      </c>
      <c r="H1695" s="11">
        <v>7</v>
      </c>
      <c r="I1695" s="20" t="s">
        <v>39</v>
      </c>
      <c r="J1695" s="11" t="s">
        <v>41</v>
      </c>
      <c r="K1695" s="11" t="s">
        <v>4881</v>
      </c>
      <c r="L1695" s="11">
        <v>2</v>
      </c>
    </row>
    <row r="1696" spans="1:12">
      <c r="A1696" s="11" t="s">
        <v>6113</v>
      </c>
      <c r="D1696" s="11" t="s">
        <v>40</v>
      </c>
      <c r="E1696" s="19" t="s">
        <v>1891</v>
      </c>
      <c r="F1696" s="10">
        <v>42036</v>
      </c>
      <c r="G1696" s="10">
        <v>44228</v>
      </c>
      <c r="H1696" s="11">
        <v>7</v>
      </c>
      <c r="I1696" s="20" t="s">
        <v>39</v>
      </c>
      <c r="J1696" s="11" t="s">
        <v>41</v>
      </c>
      <c r="K1696" s="11" t="s">
        <v>4881</v>
      </c>
      <c r="L1696" s="11">
        <v>2</v>
      </c>
    </row>
    <row r="1697" spans="1:12">
      <c r="A1697" s="11" t="s">
        <v>6114</v>
      </c>
      <c r="D1697" s="11" t="s">
        <v>40</v>
      </c>
      <c r="E1697" s="19" t="s">
        <v>1892</v>
      </c>
      <c r="F1697" s="10">
        <v>42036</v>
      </c>
      <c r="G1697" s="10">
        <v>44228</v>
      </c>
      <c r="H1697" s="11">
        <v>7</v>
      </c>
      <c r="I1697" s="20" t="s">
        <v>39</v>
      </c>
      <c r="J1697" s="11" t="s">
        <v>41</v>
      </c>
      <c r="K1697" s="11" t="s">
        <v>4881</v>
      </c>
      <c r="L1697" s="11">
        <v>2</v>
      </c>
    </row>
    <row r="1698" spans="1:12">
      <c r="A1698" s="11" t="s">
        <v>6598</v>
      </c>
      <c r="D1698" s="11" t="s">
        <v>40</v>
      </c>
      <c r="E1698" s="19" t="s">
        <v>1893</v>
      </c>
      <c r="F1698" s="10">
        <v>42036</v>
      </c>
      <c r="G1698" s="10">
        <v>44228</v>
      </c>
      <c r="H1698" s="11">
        <v>7</v>
      </c>
      <c r="I1698" s="20" t="s">
        <v>39</v>
      </c>
      <c r="J1698" s="11" t="s">
        <v>41</v>
      </c>
      <c r="K1698" s="11" t="s">
        <v>4881</v>
      </c>
      <c r="L1698" s="11">
        <v>2</v>
      </c>
    </row>
    <row r="1699" spans="1:12">
      <c r="A1699" s="11" t="s">
        <v>6599</v>
      </c>
      <c r="D1699" s="11" t="s">
        <v>40</v>
      </c>
      <c r="E1699" s="19" t="s">
        <v>1894</v>
      </c>
      <c r="F1699" s="10">
        <v>42036</v>
      </c>
      <c r="G1699" s="10">
        <v>44228</v>
      </c>
      <c r="H1699" s="11">
        <v>7</v>
      </c>
      <c r="I1699" s="20" t="s">
        <v>39</v>
      </c>
      <c r="J1699" s="11" t="s">
        <v>41</v>
      </c>
      <c r="K1699" s="11" t="s">
        <v>4881</v>
      </c>
      <c r="L1699" s="11">
        <v>2</v>
      </c>
    </row>
    <row r="1700" spans="1:12">
      <c r="A1700" s="11" t="s">
        <v>6600</v>
      </c>
      <c r="D1700" s="11" t="s">
        <v>40</v>
      </c>
      <c r="E1700" s="19" t="s">
        <v>1895</v>
      </c>
      <c r="F1700" s="10">
        <v>42036</v>
      </c>
      <c r="G1700" s="10">
        <v>44228</v>
      </c>
      <c r="H1700" s="11">
        <v>7</v>
      </c>
      <c r="I1700" s="20" t="s">
        <v>39</v>
      </c>
      <c r="J1700" s="11" t="s">
        <v>41</v>
      </c>
      <c r="K1700" s="11" t="s">
        <v>4881</v>
      </c>
      <c r="L1700" s="11">
        <v>2</v>
      </c>
    </row>
    <row r="1701" spans="1:12">
      <c r="A1701" s="11" t="s">
        <v>7084</v>
      </c>
      <c r="D1701" s="11" t="s">
        <v>40</v>
      </c>
      <c r="E1701" s="19" t="s">
        <v>1896</v>
      </c>
      <c r="F1701" s="10">
        <v>42036</v>
      </c>
      <c r="G1701" s="10">
        <v>44228</v>
      </c>
      <c r="H1701" s="11">
        <v>7</v>
      </c>
      <c r="I1701" s="20" t="s">
        <v>39</v>
      </c>
      <c r="J1701" s="11" t="s">
        <v>41</v>
      </c>
      <c r="K1701" s="11" t="s">
        <v>4881</v>
      </c>
      <c r="L1701" s="11">
        <v>2</v>
      </c>
    </row>
    <row r="1702" spans="1:12">
      <c r="A1702" s="11" t="s">
        <v>7085</v>
      </c>
      <c r="D1702" s="11" t="s">
        <v>40</v>
      </c>
      <c r="E1702" s="19" t="s">
        <v>1897</v>
      </c>
      <c r="F1702" s="10">
        <v>42036</v>
      </c>
      <c r="G1702" s="10">
        <v>44228</v>
      </c>
      <c r="H1702" s="11">
        <v>7</v>
      </c>
      <c r="I1702" s="20" t="s">
        <v>39</v>
      </c>
      <c r="J1702" s="11" t="s">
        <v>41</v>
      </c>
      <c r="K1702" s="11" t="s">
        <v>4881</v>
      </c>
      <c r="L1702" s="11">
        <v>2</v>
      </c>
    </row>
    <row r="1703" spans="1:12">
      <c r="A1703" s="11" t="s">
        <v>7086</v>
      </c>
      <c r="D1703" s="11" t="s">
        <v>40</v>
      </c>
      <c r="E1703" s="19" t="s">
        <v>1898</v>
      </c>
      <c r="F1703" s="10">
        <v>42036</v>
      </c>
      <c r="G1703" s="10">
        <v>44228</v>
      </c>
      <c r="H1703" s="11">
        <v>7</v>
      </c>
      <c r="I1703" s="20" t="s">
        <v>39</v>
      </c>
      <c r="J1703" s="11" t="s">
        <v>41</v>
      </c>
      <c r="K1703" s="11" t="s">
        <v>4881</v>
      </c>
      <c r="L1703" s="11">
        <v>2</v>
      </c>
    </row>
    <row r="1704" spans="1:12">
      <c r="A1704" s="11" t="s">
        <v>7756</v>
      </c>
      <c r="D1704" s="11" t="s">
        <v>40</v>
      </c>
      <c r="E1704" s="19" t="s">
        <v>1899</v>
      </c>
      <c r="F1704" s="10">
        <v>42036</v>
      </c>
      <c r="G1704" s="10">
        <v>44228</v>
      </c>
      <c r="H1704" s="11">
        <v>7</v>
      </c>
      <c r="I1704" s="20" t="s">
        <v>39</v>
      </c>
      <c r="J1704" s="11" t="s">
        <v>41</v>
      </c>
      <c r="K1704" s="11" t="s">
        <v>4881</v>
      </c>
      <c r="L1704" s="11">
        <v>2</v>
      </c>
    </row>
    <row r="1705" spans="1:12">
      <c r="A1705" s="11" t="s">
        <v>7757</v>
      </c>
      <c r="D1705" s="11" t="s">
        <v>40</v>
      </c>
      <c r="E1705" s="19" t="s">
        <v>1900</v>
      </c>
      <c r="F1705" s="10">
        <v>42036</v>
      </c>
      <c r="G1705" s="10">
        <v>44228</v>
      </c>
      <c r="H1705" s="11">
        <v>7</v>
      </c>
      <c r="I1705" s="20" t="s">
        <v>39</v>
      </c>
      <c r="J1705" s="11" t="s">
        <v>41</v>
      </c>
      <c r="K1705" s="11" t="s">
        <v>4881</v>
      </c>
      <c r="L1705" s="11">
        <v>2</v>
      </c>
    </row>
    <row r="1706" spans="1:12">
      <c r="A1706" s="11" t="s">
        <v>7758</v>
      </c>
      <c r="D1706" s="11" t="s">
        <v>40</v>
      </c>
      <c r="E1706" s="19" t="s">
        <v>1901</v>
      </c>
      <c r="F1706" s="10">
        <v>42036</v>
      </c>
      <c r="G1706" s="10">
        <v>44228</v>
      </c>
      <c r="H1706" s="11">
        <v>7</v>
      </c>
      <c r="I1706" s="20" t="s">
        <v>39</v>
      </c>
      <c r="J1706" s="11" t="s">
        <v>41</v>
      </c>
      <c r="K1706" s="11" t="s">
        <v>4881</v>
      </c>
      <c r="L1706" s="11">
        <v>2</v>
      </c>
    </row>
    <row r="1707" spans="1:12">
      <c r="A1707" s="11" t="s">
        <v>7759</v>
      </c>
      <c r="D1707" s="11" t="s">
        <v>40</v>
      </c>
      <c r="E1707" s="19" t="s">
        <v>1902</v>
      </c>
      <c r="F1707" s="10">
        <v>42036</v>
      </c>
      <c r="G1707" s="10">
        <v>44228</v>
      </c>
      <c r="H1707" s="11">
        <v>7</v>
      </c>
      <c r="I1707" s="20" t="s">
        <v>39</v>
      </c>
      <c r="J1707" s="11" t="s">
        <v>41</v>
      </c>
      <c r="K1707" s="11" t="s">
        <v>4881</v>
      </c>
      <c r="L1707" s="11">
        <v>2</v>
      </c>
    </row>
    <row r="1708" spans="1:12">
      <c r="A1708" s="11" t="s">
        <v>7760</v>
      </c>
      <c r="D1708" s="11" t="s">
        <v>40</v>
      </c>
      <c r="E1708" s="19" t="s">
        <v>1903</v>
      </c>
      <c r="F1708" s="10">
        <v>42036</v>
      </c>
      <c r="G1708" s="10">
        <v>44228</v>
      </c>
      <c r="H1708" s="11">
        <v>7</v>
      </c>
      <c r="I1708" s="20" t="s">
        <v>39</v>
      </c>
      <c r="J1708" s="11" t="s">
        <v>41</v>
      </c>
      <c r="K1708" s="11" t="s">
        <v>4881</v>
      </c>
      <c r="L1708" s="11">
        <v>2</v>
      </c>
    </row>
    <row r="1709" spans="1:12">
      <c r="A1709" s="11" t="s">
        <v>7761</v>
      </c>
      <c r="D1709" s="11" t="s">
        <v>40</v>
      </c>
      <c r="E1709" s="19" t="s">
        <v>1904</v>
      </c>
      <c r="F1709" s="10">
        <v>42036</v>
      </c>
      <c r="G1709" s="10">
        <v>44228</v>
      </c>
      <c r="H1709" s="11">
        <v>7</v>
      </c>
      <c r="I1709" s="20" t="s">
        <v>39</v>
      </c>
      <c r="J1709" s="11" t="s">
        <v>41</v>
      </c>
      <c r="K1709" s="11" t="s">
        <v>4881</v>
      </c>
      <c r="L1709" s="11">
        <v>2</v>
      </c>
    </row>
    <row r="1710" spans="1:12">
      <c r="A1710" s="11" t="s">
        <v>8542</v>
      </c>
      <c r="D1710" s="11" t="s">
        <v>40</v>
      </c>
      <c r="E1710" s="19" t="s">
        <v>1905</v>
      </c>
      <c r="F1710" s="10">
        <v>42036</v>
      </c>
      <c r="G1710" s="10">
        <v>44228</v>
      </c>
      <c r="H1710" s="11">
        <v>7</v>
      </c>
      <c r="I1710" s="20" t="s">
        <v>39</v>
      </c>
      <c r="J1710" s="11" t="s">
        <v>41</v>
      </c>
      <c r="K1710" s="11" t="s">
        <v>4881</v>
      </c>
      <c r="L1710" s="11">
        <v>2</v>
      </c>
    </row>
    <row r="1711" spans="1:12">
      <c r="A1711" s="11" t="s">
        <v>8543</v>
      </c>
      <c r="D1711" s="11" t="s">
        <v>40</v>
      </c>
      <c r="E1711" s="19" t="s">
        <v>1906</v>
      </c>
      <c r="F1711" s="10">
        <v>42036</v>
      </c>
      <c r="G1711" s="10">
        <v>44228</v>
      </c>
      <c r="H1711" s="11">
        <v>7</v>
      </c>
      <c r="I1711" s="20" t="s">
        <v>39</v>
      </c>
      <c r="J1711" s="11" t="s">
        <v>41</v>
      </c>
      <c r="K1711" s="11" t="s">
        <v>4881</v>
      </c>
      <c r="L1711" s="11">
        <v>2</v>
      </c>
    </row>
    <row r="1712" spans="1:12">
      <c r="A1712" s="11" t="s">
        <v>8544</v>
      </c>
      <c r="D1712" s="11" t="s">
        <v>40</v>
      </c>
      <c r="E1712" s="19" t="s">
        <v>1907</v>
      </c>
      <c r="F1712" s="10">
        <v>42036</v>
      </c>
      <c r="G1712" s="10">
        <v>44228</v>
      </c>
      <c r="H1712" s="11">
        <v>7</v>
      </c>
      <c r="I1712" s="20" t="s">
        <v>39</v>
      </c>
      <c r="J1712" s="11" t="s">
        <v>41</v>
      </c>
      <c r="K1712" s="11" t="s">
        <v>4881</v>
      </c>
      <c r="L1712" s="11">
        <v>2</v>
      </c>
    </row>
    <row r="1713" spans="1:12">
      <c r="A1713" s="11" t="s">
        <v>1701</v>
      </c>
      <c r="D1713" s="11" t="s">
        <v>40</v>
      </c>
      <c r="E1713" s="19" t="s">
        <v>1908</v>
      </c>
      <c r="F1713" s="10">
        <v>42036</v>
      </c>
      <c r="G1713" s="10">
        <v>44228</v>
      </c>
      <c r="H1713" s="11">
        <v>7</v>
      </c>
      <c r="I1713" s="20" t="s">
        <v>39</v>
      </c>
      <c r="J1713" s="11" t="s">
        <v>41</v>
      </c>
      <c r="K1713" s="11" t="s">
        <v>4881</v>
      </c>
      <c r="L1713" s="11">
        <v>2</v>
      </c>
    </row>
    <row r="1714" spans="1:12">
      <c r="A1714" s="11" t="s">
        <v>1702</v>
      </c>
      <c r="D1714" s="11" t="s">
        <v>40</v>
      </c>
      <c r="E1714" s="19" t="s">
        <v>1909</v>
      </c>
      <c r="F1714" s="10">
        <v>42036</v>
      </c>
      <c r="G1714" s="10">
        <v>44228</v>
      </c>
      <c r="H1714" s="11">
        <v>7</v>
      </c>
      <c r="I1714" s="20" t="s">
        <v>39</v>
      </c>
      <c r="J1714" s="11" t="s">
        <v>41</v>
      </c>
      <c r="K1714" s="11" t="s">
        <v>4881</v>
      </c>
      <c r="L1714" s="11">
        <v>2</v>
      </c>
    </row>
    <row r="1715" spans="1:12">
      <c r="A1715" s="11" t="s">
        <v>1703</v>
      </c>
      <c r="D1715" s="11" t="s">
        <v>40</v>
      </c>
      <c r="E1715" s="19" t="s">
        <v>1910</v>
      </c>
      <c r="F1715" s="10">
        <v>42036</v>
      </c>
      <c r="G1715" s="10">
        <v>44228</v>
      </c>
      <c r="H1715" s="11">
        <v>7</v>
      </c>
      <c r="I1715" s="20" t="s">
        <v>39</v>
      </c>
      <c r="J1715" s="11" t="s">
        <v>41</v>
      </c>
      <c r="K1715" s="11" t="s">
        <v>4881</v>
      </c>
      <c r="L1715" s="11">
        <v>2</v>
      </c>
    </row>
    <row r="1716" spans="1:12">
      <c r="A1716" s="11" t="s">
        <v>5332</v>
      </c>
      <c r="D1716" s="11" t="s">
        <v>40</v>
      </c>
      <c r="E1716" s="19" t="s">
        <v>1911</v>
      </c>
      <c r="F1716" s="10">
        <v>42036</v>
      </c>
      <c r="G1716" s="10">
        <v>44228</v>
      </c>
      <c r="H1716" s="11">
        <v>7</v>
      </c>
      <c r="I1716" s="20" t="s">
        <v>39</v>
      </c>
      <c r="J1716" s="11" t="s">
        <v>41</v>
      </c>
      <c r="K1716" s="11" t="s">
        <v>4881</v>
      </c>
      <c r="L1716" s="11">
        <v>2</v>
      </c>
    </row>
    <row r="1717" spans="1:12">
      <c r="A1717" s="11" t="s">
        <v>5333</v>
      </c>
      <c r="D1717" s="11" t="s">
        <v>40</v>
      </c>
      <c r="E1717" s="19" t="s">
        <v>1912</v>
      </c>
      <c r="F1717" s="10">
        <v>42036</v>
      </c>
      <c r="G1717" s="10">
        <v>44228</v>
      </c>
      <c r="H1717" s="11">
        <v>7</v>
      </c>
      <c r="I1717" s="20" t="s">
        <v>39</v>
      </c>
      <c r="J1717" s="11" t="s">
        <v>41</v>
      </c>
      <c r="K1717" s="11" t="s">
        <v>4881</v>
      </c>
      <c r="L1717" s="11">
        <v>2</v>
      </c>
    </row>
    <row r="1718" spans="1:12">
      <c r="A1718" s="11" t="s">
        <v>5334</v>
      </c>
      <c r="D1718" s="11" t="s">
        <v>40</v>
      </c>
      <c r="E1718" s="19" t="s">
        <v>1913</v>
      </c>
      <c r="F1718" s="10">
        <v>42036</v>
      </c>
      <c r="G1718" s="10">
        <v>44228</v>
      </c>
      <c r="H1718" s="11">
        <v>7</v>
      </c>
      <c r="I1718" s="20" t="s">
        <v>39</v>
      </c>
      <c r="J1718" s="11" t="s">
        <v>41</v>
      </c>
      <c r="K1718" s="11" t="s">
        <v>4881</v>
      </c>
      <c r="L1718" s="11">
        <v>2</v>
      </c>
    </row>
    <row r="1719" spans="1:12">
      <c r="A1719" s="11" t="s">
        <v>5335</v>
      </c>
      <c r="D1719" s="11" t="s">
        <v>40</v>
      </c>
      <c r="E1719" s="19" t="s">
        <v>1914</v>
      </c>
      <c r="F1719" s="10">
        <v>42036</v>
      </c>
      <c r="G1719" s="10">
        <v>44228</v>
      </c>
      <c r="H1719" s="11">
        <v>7</v>
      </c>
      <c r="I1719" s="20" t="s">
        <v>39</v>
      </c>
      <c r="J1719" s="11" t="s">
        <v>41</v>
      </c>
      <c r="K1719" s="11" t="s">
        <v>4881</v>
      </c>
      <c r="L1719" s="11">
        <v>2</v>
      </c>
    </row>
    <row r="1720" spans="1:12">
      <c r="A1720" s="11" t="s">
        <v>5336</v>
      </c>
      <c r="D1720" s="11" t="s">
        <v>40</v>
      </c>
      <c r="E1720" s="19" t="s">
        <v>1915</v>
      </c>
      <c r="F1720" s="10">
        <v>42036</v>
      </c>
      <c r="G1720" s="10">
        <v>44228</v>
      </c>
      <c r="H1720" s="11">
        <v>7</v>
      </c>
      <c r="I1720" s="20" t="s">
        <v>39</v>
      </c>
      <c r="J1720" s="11" t="s">
        <v>41</v>
      </c>
      <c r="K1720" s="11" t="s">
        <v>4881</v>
      </c>
      <c r="L1720" s="11">
        <v>2</v>
      </c>
    </row>
    <row r="1721" spans="1:12">
      <c r="A1721" s="11" t="s">
        <v>5337</v>
      </c>
      <c r="D1721" s="11" t="s">
        <v>40</v>
      </c>
      <c r="E1721" s="19" t="s">
        <v>1916</v>
      </c>
      <c r="F1721" s="10">
        <v>42036</v>
      </c>
      <c r="G1721" s="10">
        <v>44228</v>
      </c>
      <c r="H1721" s="11">
        <v>7</v>
      </c>
      <c r="I1721" s="20" t="s">
        <v>39</v>
      </c>
      <c r="J1721" s="11" t="s">
        <v>41</v>
      </c>
      <c r="K1721" s="11" t="s">
        <v>4881</v>
      </c>
      <c r="L1721" s="11">
        <v>2</v>
      </c>
    </row>
    <row r="1722" spans="1:12">
      <c r="A1722" s="11" t="s">
        <v>6115</v>
      </c>
      <c r="D1722" s="11" t="s">
        <v>40</v>
      </c>
      <c r="E1722" s="19" t="s">
        <v>1917</v>
      </c>
      <c r="F1722" s="10">
        <v>42036</v>
      </c>
      <c r="G1722" s="10">
        <v>44228</v>
      </c>
      <c r="H1722" s="11">
        <v>7</v>
      </c>
      <c r="I1722" s="20" t="s">
        <v>39</v>
      </c>
      <c r="J1722" s="11" t="s">
        <v>41</v>
      </c>
      <c r="K1722" s="11" t="s">
        <v>4881</v>
      </c>
      <c r="L1722" s="11">
        <v>2</v>
      </c>
    </row>
    <row r="1723" spans="1:12">
      <c r="A1723" s="11" t="s">
        <v>6116</v>
      </c>
      <c r="D1723" s="11" t="s">
        <v>40</v>
      </c>
      <c r="E1723" s="19" t="s">
        <v>1918</v>
      </c>
      <c r="F1723" s="10">
        <v>42036</v>
      </c>
      <c r="G1723" s="10">
        <v>44228</v>
      </c>
      <c r="H1723" s="11">
        <v>7</v>
      </c>
      <c r="I1723" s="20" t="s">
        <v>39</v>
      </c>
      <c r="J1723" s="11" t="s">
        <v>41</v>
      </c>
      <c r="K1723" s="11" t="s">
        <v>4881</v>
      </c>
      <c r="L1723" s="11">
        <v>2</v>
      </c>
    </row>
    <row r="1724" spans="1:12">
      <c r="A1724" s="11" t="s">
        <v>6117</v>
      </c>
      <c r="D1724" s="11" t="s">
        <v>40</v>
      </c>
      <c r="E1724" s="19" t="s">
        <v>1919</v>
      </c>
      <c r="F1724" s="10">
        <v>42036</v>
      </c>
      <c r="G1724" s="10">
        <v>44228</v>
      </c>
      <c r="H1724" s="11">
        <v>7</v>
      </c>
      <c r="I1724" s="20" t="s">
        <v>39</v>
      </c>
      <c r="J1724" s="11" t="s">
        <v>41</v>
      </c>
      <c r="K1724" s="11" t="s">
        <v>4881</v>
      </c>
      <c r="L1724" s="11">
        <v>2</v>
      </c>
    </row>
    <row r="1725" spans="1:12">
      <c r="A1725" s="11" t="s">
        <v>6601</v>
      </c>
      <c r="D1725" s="11" t="s">
        <v>40</v>
      </c>
      <c r="E1725" s="19" t="s">
        <v>1920</v>
      </c>
      <c r="F1725" s="10">
        <v>42036</v>
      </c>
      <c r="G1725" s="10">
        <v>44228</v>
      </c>
      <c r="H1725" s="11">
        <v>7</v>
      </c>
      <c r="I1725" s="20" t="s">
        <v>39</v>
      </c>
      <c r="J1725" s="11" t="s">
        <v>41</v>
      </c>
      <c r="K1725" s="11" t="s">
        <v>4881</v>
      </c>
      <c r="L1725" s="11">
        <v>2</v>
      </c>
    </row>
    <row r="1726" spans="1:12">
      <c r="A1726" s="11" t="s">
        <v>6602</v>
      </c>
      <c r="D1726" s="11" t="s">
        <v>40</v>
      </c>
      <c r="E1726" s="19" t="s">
        <v>1921</v>
      </c>
      <c r="F1726" s="10">
        <v>42036</v>
      </c>
      <c r="G1726" s="10">
        <v>44228</v>
      </c>
      <c r="H1726" s="11">
        <v>7</v>
      </c>
      <c r="I1726" s="20" t="s">
        <v>39</v>
      </c>
      <c r="J1726" s="11" t="s">
        <v>41</v>
      </c>
      <c r="K1726" s="11" t="s">
        <v>4881</v>
      </c>
      <c r="L1726" s="11">
        <v>2</v>
      </c>
    </row>
    <row r="1727" spans="1:12">
      <c r="A1727" s="11" t="s">
        <v>6603</v>
      </c>
      <c r="D1727" s="11" t="s">
        <v>40</v>
      </c>
      <c r="E1727" s="19" t="s">
        <v>1922</v>
      </c>
      <c r="F1727" s="10">
        <v>42036</v>
      </c>
      <c r="G1727" s="10">
        <v>44228</v>
      </c>
      <c r="H1727" s="11">
        <v>7</v>
      </c>
      <c r="I1727" s="20" t="s">
        <v>39</v>
      </c>
      <c r="J1727" s="11" t="s">
        <v>41</v>
      </c>
      <c r="K1727" s="11" t="s">
        <v>4881</v>
      </c>
      <c r="L1727" s="11">
        <v>2</v>
      </c>
    </row>
    <row r="1728" spans="1:12">
      <c r="A1728" s="11" t="s">
        <v>7087</v>
      </c>
      <c r="D1728" s="11" t="s">
        <v>40</v>
      </c>
      <c r="E1728" s="19" t="s">
        <v>1923</v>
      </c>
      <c r="F1728" s="10">
        <v>42036</v>
      </c>
      <c r="G1728" s="10">
        <v>44228</v>
      </c>
      <c r="H1728" s="11">
        <v>7</v>
      </c>
      <c r="I1728" s="20" t="s">
        <v>39</v>
      </c>
      <c r="J1728" s="11" t="s">
        <v>41</v>
      </c>
      <c r="K1728" s="11" t="s">
        <v>4881</v>
      </c>
      <c r="L1728" s="11">
        <v>2</v>
      </c>
    </row>
    <row r="1729" spans="1:12">
      <c r="A1729" s="11" t="s">
        <v>7088</v>
      </c>
      <c r="D1729" s="11" t="s">
        <v>40</v>
      </c>
      <c r="E1729" s="19" t="s">
        <v>1924</v>
      </c>
      <c r="F1729" s="10">
        <v>42036</v>
      </c>
      <c r="G1729" s="10">
        <v>44228</v>
      </c>
      <c r="H1729" s="11">
        <v>7</v>
      </c>
      <c r="I1729" s="20" t="s">
        <v>39</v>
      </c>
      <c r="J1729" s="11" t="s">
        <v>41</v>
      </c>
      <c r="K1729" s="11" t="s">
        <v>4881</v>
      </c>
      <c r="L1729" s="11">
        <v>2</v>
      </c>
    </row>
    <row r="1730" spans="1:12">
      <c r="A1730" s="11" t="s">
        <v>7089</v>
      </c>
      <c r="D1730" s="11" t="s">
        <v>40</v>
      </c>
      <c r="E1730" s="19" t="s">
        <v>1925</v>
      </c>
      <c r="F1730" s="10">
        <v>42036</v>
      </c>
      <c r="G1730" s="10">
        <v>44228</v>
      </c>
      <c r="H1730" s="11">
        <v>7</v>
      </c>
      <c r="I1730" s="20" t="s">
        <v>39</v>
      </c>
      <c r="J1730" s="11" t="s">
        <v>41</v>
      </c>
      <c r="K1730" s="11" t="s">
        <v>4881</v>
      </c>
      <c r="L1730" s="11">
        <v>2</v>
      </c>
    </row>
    <row r="1731" spans="1:12">
      <c r="A1731" s="11" t="s">
        <v>7762</v>
      </c>
      <c r="D1731" s="11" t="s">
        <v>40</v>
      </c>
      <c r="E1731" s="19" t="s">
        <v>1926</v>
      </c>
      <c r="F1731" s="10">
        <v>42036</v>
      </c>
      <c r="G1731" s="10">
        <v>44228</v>
      </c>
      <c r="H1731" s="11">
        <v>7</v>
      </c>
      <c r="I1731" s="20" t="s">
        <v>39</v>
      </c>
      <c r="J1731" s="11" t="s">
        <v>41</v>
      </c>
      <c r="K1731" s="11" t="s">
        <v>4881</v>
      </c>
      <c r="L1731" s="11">
        <v>2</v>
      </c>
    </row>
    <row r="1732" spans="1:12">
      <c r="A1732" s="11" t="s">
        <v>7763</v>
      </c>
      <c r="D1732" s="11" t="s">
        <v>40</v>
      </c>
      <c r="E1732" s="19" t="s">
        <v>1927</v>
      </c>
      <c r="F1732" s="10">
        <v>42036</v>
      </c>
      <c r="G1732" s="10">
        <v>44228</v>
      </c>
      <c r="H1732" s="11">
        <v>7</v>
      </c>
      <c r="I1732" s="20" t="s">
        <v>39</v>
      </c>
      <c r="J1732" s="11" t="s">
        <v>41</v>
      </c>
      <c r="K1732" s="11" t="s">
        <v>4881</v>
      </c>
      <c r="L1732" s="11">
        <v>2</v>
      </c>
    </row>
    <row r="1733" spans="1:12">
      <c r="A1733" s="11" t="s">
        <v>7764</v>
      </c>
      <c r="D1733" s="11" t="s">
        <v>40</v>
      </c>
      <c r="E1733" s="19" t="s">
        <v>1928</v>
      </c>
      <c r="F1733" s="10">
        <v>42036</v>
      </c>
      <c r="G1733" s="10">
        <v>44228</v>
      </c>
      <c r="H1733" s="11">
        <v>7</v>
      </c>
      <c r="I1733" s="20" t="s">
        <v>39</v>
      </c>
      <c r="J1733" s="11" t="s">
        <v>41</v>
      </c>
      <c r="K1733" s="11" t="s">
        <v>4881</v>
      </c>
      <c r="L1733" s="11">
        <v>2</v>
      </c>
    </row>
    <row r="1734" spans="1:12">
      <c r="A1734" s="11" t="s">
        <v>7765</v>
      </c>
      <c r="D1734" s="11" t="s">
        <v>40</v>
      </c>
      <c r="E1734" s="19" t="s">
        <v>1929</v>
      </c>
      <c r="F1734" s="10">
        <v>42036</v>
      </c>
      <c r="G1734" s="10">
        <v>44228</v>
      </c>
      <c r="H1734" s="11">
        <v>7</v>
      </c>
      <c r="I1734" s="20" t="s">
        <v>39</v>
      </c>
      <c r="J1734" s="11" t="s">
        <v>41</v>
      </c>
      <c r="K1734" s="11" t="s">
        <v>4881</v>
      </c>
      <c r="L1734" s="11">
        <v>2</v>
      </c>
    </row>
    <row r="1735" spans="1:12">
      <c r="A1735" s="11" t="s">
        <v>7766</v>
      </c>
      <c r="D1735" s="11" t="s">
        <v>40</v>
      </c>
      <c r="E1735" s="19" t="s">
        <v>1930</v>
      </c>
      <c r="F1735" s="10">
        <v>42036</v>
      </c>
      <c r="G1735" s="10">
        <v>44228</v>
      </c>
      <c r="H1735" s="11">
        <v>7</v>
      </c>
      <c r="I1735" s="20" t="s">
        <v>39</v>
      </c>
      <c r="J1735" s="11" t="s">
        <v>41</v>
      </c>
      <c r="K1735" s="11" t="s">
        <v>4881</v>
      </c>
      <c r="L1735" s="11">
        <v>2</v>
      </c>
    </row>
    <row r="1736" spans="1:12">
      <c r="A1736" s="11" t="s">
        <v>7767</v>
      </c>
      <c r="D1736" s="11" t="s">
        <v>40</v>
      </c>
      <c r="E1736" s="19" t="s">
        <v>1931</v>
      </c>
      <c r="F1736" s="10">
        <v>42036</v>
      </c>
      <c r="G1736" s="10">
        <v>44228</v>
      </c>
      <c r="H1736" s="11">
        <v>7</v>
      </c>
      <c r="I1736" s="20" t="s">
        <v>39</v>
      </c>
      <c r="J1736" s="11" t="s">
        <v>41</v>
      </c>
      <c r="K1736" s="11" t="s">
        <v>4881</v>
      </c>
      <c r="L1736" s="11">
        <v>2</v>
      </c>
    </row>
    <row r="1737" spans="1:12">
      <c r="A1737" s="11" t="s">
        <v>8545</v>
      </c>
      <c r="D1737" s="11" t="s">
        <v>40</v>
      </c>
      <c r="E1737" s="19" t="s">
        <v>1932</v>
      </c>
      <c r="F1737" s="10">
        <v>42036</v>
      </c>
      <c r="G1737" s="10">
        <v>44228</v>
      </c>
      <c r="H1737" s="11">
        <v>7</v>
      </c>
      <c r="I1737" s="20" t="s">
        <v>39</v>
      </c>
      <c r="J1737" s="11" t="s">
        <v>41</v>
      </c>
      <c r="K1737" s="11" t="s">
        <v>4881</v>
      </c>
      <c r="L1737" s="11">
        <v>2</v>
      </c>
    </row>
    <row r="1738" spans="1:12">
      <c r="A1738" s="11" t="s">
        <v>8546</v>
      </c>
      <c r="D1738" s="11" t="s">
        <v>40</v>
      </c>
      <c r="E1738" s="19" t="s">
        <v>1933</v>
      </c>
      <c r="F1738" s="10">
        <v>42036</v>
      </c>
      <c r="G1738" s="10">
        <v>44228</v>
      </c>
      <c r="H1738" s="11">
        <v>7</v>
      </c>
      <c r="I1738" s="20" t="s">
        <v>39</v>
      </c>
      <c r="J1738" s="11" t="s">
        <v>41</v>
      </c>
      <c r="K1738" s="11" t="s">
        <v>4881</v>
      </c>
      <c r="L1738" s="11">
        <v>2</v>
      </c>
    </row>
    <row r="1739" spans="1:12">
      <c r="A1739" s="11" t="s">
        <v>8547</v>
      </c>
      <c r="D1739" s="11" t="s">
        <v>40</v>
      </c>
      <c r="E1739" s="19" t="s">
        <v>1934</v>
      </c>
      <c r="F1739" s="10">
        <v>42036</v>
      </c>
      <c r="G1739" s="10">
        <v>44228</v>
      </c>
      <c r="H1739" s="11">
        <v>7</v>
      </c>
      <c r="I1739" s="20" t="s">
        <v>39</v>
      </c>
      <c r="J1739" s="11" t="s">
        <v>41</v>
      </c>
      <c r="K1739" s="11" t="s">
        <v>4881</v>
      </c>
      <c r="L1739" s="11">
        <v>2</v>
      </c>
    </row>
    <row r="1740" spans="1:12">
      <c r="A1740" s="11" t="s">
        <v>1704</v>
      </c>
      <c r="D1740" s="11" t="s">
        <v>40</v>
      </c>
      <c r="E1740" s="19" t="s">
        <v>1935</v>
      </c>
      <c r="F1740" s="10">
        <v>42036</v>
      </c>
      <c r="G1740" s="10">
        <v>44228</v>
      </c>
      <c r="H1740" s="11">
        <v>7</v>
      </c>
      <c r="I1740" s="20" t="s">
        <v>39</v>
      </c>
      <c r="J1740" s="11" t="s">
        <v>41</v>
      </c>
      <c r="K1740" s="11" t="s">
        <v>4881</v>
      </c>
      <c r="L1740" s="11">
        <v>2</v>
      </c>
    </row>
    <row r="1741" spans="1:12">
      <c r="A1741" s="11" t="s">
        <v>1705</v>
      </c>
      <c r="D1741" s="11" t="s">
        <v>40</v>
      </c>
      <c r="E1741" s="19" t="s">
        <v>1936</v>
      </c>
      <c r="F1741" s="10">
        <v>42036</v>
      </c>
      <c r="G1741" s="10">
        <v>44228</v>
      </c>
      <c r="H1741" s="11">
        <v>7</v>
      </c>
      <c r="I1741" s="20" t="s">
        <v>39</v>
      </c>
      <c r="J1741" s="11" t="s">
        <v>41</v>
      </c>
      <c r="K1741" s="11" t="s">
        <v>4881</v>
      </c>
      <c r="L1741" s="11">
        <v>2</v>
      </c>
    </row>
    <row r="1742" spans="1:12">
      <c r="A1742" s="11" t="s">
        <v>1706</v>
      </c>
      <c r="D1742" s="11" t="s">
        <v>40</v>
      </c>
      <c r="E1742" s="19" t="s">
        <v>1937</v>
      </c>
      <c r="F1742" s="10">
        <v>42036</v>
      </c>
      <c r="G1742" s="10">
        <v>44228</v>
      </c>
      <c r="H1742" s="11">
        <v>7</v>
      </c>
      <c r="I1742" s="20" t="s">
        <v>39</v>
      </c>
      <c r="J1742" s="11" t="s">
        <v>41</v>
      </c>
      <c r="K1742" s="11" t="s">
        <v>4881</v>
      </c>
      <c r="L1742" s="11">
        <v>2</v>
      </c>
    </row>
    <row r="1743" spans="1:12">
      <c r="A1743" s="11" t="s">
        <v>5338</v>
      </c>
      <c r="D1743" s="11" t="s">
        <v>40</v>
      </c>
      <c r="E1743" s="19" t="s">
        <v>1938</v>
      </c>
      <c r="F1743" s="10">
        <v>42036</v>
      </c>
      <c r="G1743" s="10">
        <v>44228</v>
      </c>
      <c r="H1743" s="11">
        <v>7</v>
      </c>
      <c r="I1743" s="20" t="s">
        <v>39</v>
      </c>
      <c r="J1743" s="11" t="s">
        <v>41</v>
      </c>
      <c r="K1743" s="11" t="s">
        <v>4881</v>
      </c>
      <c r="L1743" s="11">
        <v>2</v>
      </c>
    </row>
    <row r="1744" spans="1:12">
      <c r="A1744" s="11" t="s">
        <v>5339</v>
      </c>
      <c r="D1744" s="11" t="s">
        <v>40</v>
      </c>
      <c r="E1744" s="19" t="s">
        <v>1939</v>
      </c>
      <c r="F1744" s="10">
        <v>42036</v>
      </c>
      <c r="G1744" s="10">
        <v>44228</v>
      </c>
      <c r="H1744" s="11">
        <v>7</v>
      </c>
      <c r="I1744" s="20" t="s">
        <v>39</v>
      </c>
      <c r="J1744" s="11" t="s">
        <v>41</v>
      </c>
      <c r="K1744" s="11" t="s">
        <v>4881</v>
      </c>
      <c r="L1744" s="11">
        <v>2</v>
      </c>
    </row>
    <row r="1745" spans="1:12">
      <c r="A1745" s="11" t="s">
        <v>5340</v>
      </c>
      <c r="D1745" s="11" t="s">
        <v>40</v>
      </c>
      <c r="E1745" s="19" t="s">
        <v>1940</v>
      </c>
      <c r="F1745" s="10">
        <v>42036</v>
      </c>
      <c r="G1745" s="10">
        <v>44228</v>
      </c>
      <c r="H1745" s="11">
        <v>7</v>
      </c>
      <c r="I1745" s="20" t="s">
        <v>39</v>
      </c>
      <c r="J1745" s="11" t="s">
        <v>41</v>
      </c>
      <c r="K1745" s="11" t="s">
        <v>4881</v>
      </c>
      <c r="L1745" s="11">
        <v>2</v>
      </c>
    </row>
    <row r="1746" spans="1:12">
      <c r="A1746" s="11" t="s">
        <v>5341</v>
      </c>
      <c r="D1746" s="11" t="s">
        <v>40</v>
      </c>
      <c r="E1746" s="19" t="s">
        <v>1941</v>
      </c>
      <c r="F1746" s="10">
        <v>42036</v>
      </c>
      <c r="G1746" s="10">
        <v>44228</v>
      </c>
      <c r="H1746" s="11">
        <v>7</v>
      </c>
      <c r="I1746" s="20" t="s">
        <v>39</v>
      </c>
      <c r="J1746" s="11" t="s">
        <v>41</v>
      </c>
      <c r="K1746" s="11" t="s">
        <v>4881</v>
      </c>
      <c r="L1746" s="11">
        <v>2</v>
      </c>
    </row>
    <row r="1747" spans="1:12">
      <c r="A1747" s="11" t="s">
        <v>5342</v>
      </c>
      <c r="D1747" s="11" t="s">
        <v>40</v>
      </c>
      <c r="E1747" s="19" t="s">
        <v>1942</v>
      </c>
      <c r="F1747" s="10">
        <v>42036</v>
      </c>
      <c r="G1747" s="10">
        <v>44228</v>
      </c>
      <c r="H1747" s="11">
        <v>7</v>
      </c>
      <c r="I1747" s="20" t="s">
        <v>39</v>
      </c>
      <c r="J1747" s="11" t="s">
        <v>41</v>
      </c>
      <c r="K1747" s="11" t="s">
        <v>4881</v>
      </c>
      <c r="L1747" s="11">
        <v>2</v>
      </c>
    </row>
    <row r="1748" spans="1:12">
      <c r="A1748" s="11" t="s">
        <v>5343</v>
      </c>
      <c r="D1748" s="11" t="s">
        <v>40</v>
      </c>
      <c r="E1748" s="19" t="s">
        <v>1943</v>
      </c>
      <c r="F1748" s="10">
        <v>42036</v>
      </c>
      <c r="G1748" s="10">
        <v>44228</v>
      </c>
      <c r="H1748" s="11">
        <v>7</v>
      </c>
      <c r="I1748" s="20" t="s">
        <v>39</v>
      </c>
      <c r="J1748" s="11" t="s">
        <v>41</v>
      </c>
      <c r="K1748" s="11" t="s">
        <v>4881</v>
      </c>
      <c r="L1748" s="11">
        <v>2</v>
      </c>
    </row>
    <row r="1749" spans="1:12">
      <c r="A1749" s="11" t="s">
        <v>6118</v>
      </c>
      <c r="D1749" s="11" t="s">
        <v>40</v>
      </c>
      <c r="E1749" s="19" t="s">
        <v>1944</v>
      </c>
      <c r="F1749" s="10">
        <v>42036</v>
      </c>
      <c r="G1749" s="10">
        <v>44228</v>
      </c>
      <c r="H1749" s="11">
        <v>7</v>
      </c>
      <c r="I1749" s="20" t="s">
        <v>39</v>
      </c>
      <c r="J1749" s="11" t="s">
        <v>41</v>
      </c>
      <c r="K1749" s="11" t="s">
        <v>4881</v>
      </c>
      <c r="L1749" s="11">
        <v>2</v>
      </c>
    </row>
    <row r="1750" spans="1:12">
      <c r="A1750" s="11" t="s">
        <v>6119</v>
      </c>
      <c r="D1750" s="11" t="s">
        <v>40</v>
      </c>
      <c r="E1750" s="19" t="s">
        <v>1945</v>
      </c>
      <c r="F1750" s="10">
        <v>42036</v>
      </c>
      <c r="G1750" s="10">
        <v>44228</v>
      </c>
      <c r="H1750" s="11">
        <v>7</v>
      </c>
      <c r="I1750" s="20" t="s">
        <v>39</v>
      </c>
      <c r="J1750" s="11" t="s">
        <v>41</v>
      </c>
      <c r="K1750" s="11" t="s">
        <v>4881</v>
      </c>
      <c r="L1750" s="11">
        <v>2</v>
      </c>
    </row>
    <row r="1751" spans="1:12">
      <c r="A1751" s="11" t="s">
        <v>6120</v>
      </c>
      <c r="D1751" s="11" t="s">
        <v>40</v>
      </c>
      <c r="E1751" s="19" t="s">
        <v>1946</v>
      </c>
      <c r="F1751" s="10">
        <v>42036</v>
      </c>
      <c r="G1751" s="10">
        <v>44228</v>
      </c>
      <c r="H1751" s="11">
        <v>7</v>
      </c>
      <c r="I1751" s="20" t="s">
        <v>39</v>
      </c>
      <c r="J1751" s="11" t="s">
        <v>41</v>
      </c>
      <c r="K1751" s="11" t="s">
        <v>4881</v>
      </c>
      <c r="L1751" s="11">
        <v>2</v>
      </c>
    </row>
    <row r="1752" spans="1:12">
      <c r="A1752" s="11" t="s">
        <v>6604</v>
      </c>
      <c r="D1752" s="11" t="s">
        <v>40</v>
      </c>
      <c r="E1752" s="19" t="s">
        <v>1947</v>
      </c>
      <c r="F1752" s="10">
        <v>42036</v>
      </c>
      <c r="G1752" s="10">
        <v>44228</v>
      </c>
      <c r="H1752" s="11">
        <v>7</v>
      </c>
      <c r="I1752" s="20" t="s">
        <v>39</v>
      </c>
      <c r="J1752" s="11" t="s">
        <v>41</v>
      </c>
      <c r="K1752" s="11" t="s">
        <v>4881</v>
      </c>
      <c r="L1752" s="11">
        <v>2</v>
      </c>
    </row>
    <row r="1753" spans="1:12">
      <c r="A1753" s="11" t="s">
        <v>6605</v>
      </c>
      <c r="D1753" s="11" t="s">
        <v>40</v>
      </c>
      <c r="E1753" s="19" t="s">
        <v>1948</v>
      </c>
      <c r="F1753" s="10">
        <v>42036</v>
      </c>
      <c r="G1753" s="10">
        <v>44228</v>
      </c>
      <c r="H1753" s="11">
        <v>7</v>
      </c>
      <c r="I1753" s="20" t="s">
        <v>39</v>
      </c>
      <c r="J1753" s="11" t="s">
        <v>41</v>
      </c>
      <c r="K1753" s="11" t="s">
        <v>4881</v>
      </c>
      <c r="L1753" s="11">
        <v>2</v>
      </c>
    </row>
    <row r="1754" spans="1:12">
      <c r="A1754" s="11" t="s">
        <v>6606</v>
      </c>
      <c r="D1754" s="11" t="s">
        <v>40</v>
      </c>
      <c r="E1754" s="19" t="s">
        <v>1949</v>
      </c>
      <c r="F1754" s="10">
        <v>42036</v>
      </c>
      <c r="G1754" s="10">
        <v>44228</v>
      </c>
      <c r="H1754" s="11">
        <v>7</v>
      </c>
      <c r="I1754" s="20" t="s">
        <v>39</v>
      </c>
      <c r="J1754" s="11" t="s">
        <v>41</v>
      </c>
      <c r="K1754" s="11" t="s">
        <v>4881</v>
      </c>
      <c r="L1754" s="11">
        <v>2</v>
      </c>
    </row>
    <row r="1755" spans="1:12">
      <c r="A1755" s="11" t="s">
        <v>7090</v>
      </c>
      <c r="D1755" s="11" t="s">
        <v>40</v>
      </c>
      <c r="E1755" s="19" t="s">
        <v>1950</v>
      </c>
      <c r="F1755" s="10">
        <v>42036</v>
      </c>
      <c r="G1755" s="10">
        <v>44228</v>
      </c>
      <c r="H1755" s="11">
        <v>7</v>
      </c>
      <c r="I1755" s="20" t="s">
        <v>39</v>
      </c>
      <c r="J1755" s="11" t="s">
        <v>41</v>
      </c>
      <c r="K1755" s="11" t="s">
        <v>4881</v>
      </c>
      <c r="L1755" s="11">
        <v>2</v>
      </c>
    </row>
    <row r="1756" spans="1:12">
      <c r="A1756" s="11" t="s">
        <v>7091</v>
      </c>
      <c r="D1756" s="11" t="s">
        <v>40</v>
      </c>
      <c r="E1756" s="19" t="s">
        <v>1951</v>
      </c>
      <c r="F1756" s="10">
        <v>42036</v>
      </c>
      <c r="G1756" s="10">
        <v>44228</v>
      </c>
      <c r="H1756" s="11">
        <v>7</v>
      </c>
      <c r="I1756" s="20" t="s">
        <v>39</v>
      </c>
      <c r="J1756" s="11" t="s">
        <v>41</v>
      </c>
      <c r="K1756" s="11" t="s">
        <v>4881</v>
      </c>
      <c r="L1756" s="11">
        <v>2</v>
      </c>
    </row>
    <row r="1757" spans="1:12">
      <c r="A1757" s="11" t="s">
        <v>7092</v>
      </c>
      <c r="D1757" s="11" t="s">
        <v>40</v>
      </c>
      <c r="E1757" s="19" t="s">
        <v>1952</v>
      </c>
      <c r="F1757" s="10">
        <v>42036</v>
      </c>
      <c r="G1757" s="10">
        <v>44228</v>
      </c>
      <c r="H1757" s="11">
        <v>7</v>
      </c>
      <c r="I1757" s="20" t="s">
        <v>39</v>
      </c>
      <c r="J1757" s="11" t="s">
        <v>41</v>
      </c>
      <c r="K1757" s="11" t="s">
        <v>4881</v>
      </c>
      <c r="L1757" s="11">
        <v>2</v>
      </c>
    </row>
    <row r="1758" spans="1:12">
      <c r="A1758" s="11" t="s">
        <v>7768</v>
      </c>
      <c r="D1758" s="11" t="s">
        <v>40</v>
      </c>
      <c r="E1758" s="19" t="s">
        <v>1953</v>
      </c>
      <c r="F1758" s="10">
        <v>42036</v>
      </c>
      <c r="G1758" s="10">
        <v>44228</v>
      </c>
      <c r="H1758" s="11">
        <v>7</v>
      </c>
      <c r="I1758" s="20" t="s">
        <v>39</v>
      </c>
      <c r="J1758" s="11" t="s">
        <v>41</v>
      </c>
      <c r="K1758" s="11" t="s">
        <v>4881</v>
      </c>
      <c r="L1758" s="11">
        <v>2</v>
      </c>
    </row>
    <row r="1759" spans="1:12">
      <c r="A1759" s="11" t="s">
        <v>7769</v>
      </c>
      <c r="D1759" s="11" t="s">
        <v>40</v>
      </c>
      <c r="E1759" s="19" t="s">
        <v>1954</v>
      </c>
      <c r="F1759" s="10">
        <v>42036</v>
      </c>
      <c r="G1759" s="10">
        <v>44228</v>
      </c>
      <c r="H1759" s="11">
        <v>7</v>
      </c>
      <c r="I1759" s="20" t="s">
        <v>39</v>
      </c>
      <c r="J1759" s="11" t="s">
        <v>41</v>
      </c>
      <c r="K1759" s="11" t="s">
        <v>4881</v>
      </c>
      <c r="L1759" s="11">
        <v>2</v>
      </c>
    </row>
    <row r="1760" spans="1:12">
      <c r="A1760" s="11" t="s">
        <v>7770</v>
      </c>
      <c r="D1760" s="11" t="s">
        <v>40</v>
      </c>
      <c r="E1760" s="19" t="s">
        <v>1955</v>
      </c>
      <c r="F1760" s="10">
        <v>42036</v>
      </c>
      <c r="G1760" s="10">
        <v>44228</v>
      </c>
      <c r="H1760" s="11">
        <v>7</v>
      </c>
      <c r="I1760" s="20" t="s">
        <v>39</v>
      </c>
      <c r="J1760" s="11" t="s">
        <v>41</v>
      </c>
      <c r="K1760" s="11" t="s">
        <v>4881</v>
      </c>
      <c r="L1760" s="11">
        <v>2</v>
      </c>
    </row>
    <row r="1761" spans="1:12">
      <c r="A1761" s="11" t="s">
        <v>7771</v>
      </c>
      <c r="D1761" s="11" t="s">
        <v>40</v>
      </c>
      <c r="E1761" s="19" t="s">
        <v>1956</v>
      </c>
      <c r="F1761" s="10">
        <v>42036</v>
      </c>
      <c r="G1761" s="10">
        <v>44228</v>
      </c>
      <c r="H1761" s="11">
        <v>7</v>
      </c>
      <c r="I1761" s="20" t="s">
        <v>39</v>
      </c>
      <c r="J1761" s="11" t="s">
        <v>41</v>
      </c>
      <c r="K1761" s="11" t="s">
        <v>4881</v>
      </c>
      <c r="L1761" s="11">
        <v>2</v>
      </c>
    </row>
    <row r="1762" spans="1:12">
      <c r="A1762" s="11" t="s">
        <v>7772</v>
      </c>
      <c r="D1762" s="11" t="s">
        <v>40</v>
      </c>
      <c r="E1762" s="19" t="s">
        <v>1986</v>
      </c>
      <c r="F1762" s="10">
        <v>42036</v>
      </c>
      <c r="G1762" s="10">
        <v>44228</v>
      </c>
      <c r="H1762" s="11">
        <v>7</v>
      </c>
      <c r="I1762" s="20" t="s">
        <v>39</v>
      </c>
      <c r="J1762" s="11" t="s">
        <v>41</v>
      </c>
      <c r="K1762" s="11" t="s">
        <v>4881</v>
      </c>
      <c r="L1762" s="11">
        <v>2</v>
      </c>
    </row>
    <row r="1763" spans="1:12">
      <c r="A1763" s="11" t="s">
        <v>7773</v>
      </c>
      <c r="D1763" s="11" t="s">
        <v>40</v>
      </c>
      <c r="E1763" s="19" t="s">
        <v>1987</v>
      </c>
      <c r="F1763" s="10">
        <v>42036</v>
      </c>
      <c r="G1763" s="10">
        <v>44228</v>
      </c>
      <c r="H1763" s="11">
        <v>7</v>
      </c>
      <c r="I1763" s="20" t="s">
        <v>39</v>
      </c>
      <c r="J1763" s="11" t="s">
        <v>41</v>
      </c>
      <c r="K1763" s="11" t="s">
        <v>4881</v>
      </c>
      <c r="L1763" s="11">
        <v>2</v>
      </c>
    </row>
    <row r="1764" spans="1:12">
      <c r="A1764" s="11" t="s">
        <v>8548</v>
      </c>
      <c r="D1764" s="11" t="s">
        <v>40</v>
      </c>
      <c r="E1764" s="19" t="s">
        <v>1988</v>
      </c>
      <c r="F1764" s="10">
        <v>42036</v>
      </c>
      <c r="G1764" s="10">
        <v>44228</v>
      </c>
      <c r="H1764" s="11">
        <v>7</v>
      </c>
      <c r="I1764" s="20" t="s">
        <v>39</v>
      </c>
      <c r="J1764" s="11" t="s">
        <v>41</v>
      </c>
      <c r="K1764" s="11" t="s">
        <v>4881</v>
      </c>
      <c r="L1764" s="11">
        <v>2</v>
      </c>
    </row>
    <row r="1765" spans="1:12">
      <c r="A1765" s="11" t="s">
        <v>8549</v>
      </c>
      <c r="D1765" s="11" t="s">
        <v>40</v>
      </c>
      <c r="E1765" s="19" t="s">
        <v>1989</v>
      </c>
      <c r="F1765" s="10">
        <v>42036</v>
      </c>
      <c r="G1765" s="10">
        <v>44228</v>
      </c>
      <c r="H1765" s="11">
        <v>7</v>
      </c>
      <c r="I1765" s="20" t="s">
        <v>39</v>
      </c>
      <c r="J1765" s="11" t="s">
        <v>41</v>
      </c>
      <c r="K1765" s="11" t="s">
        <v>4881</v>
      </c>
      <c r="L1765" s="11">
        <v>2</v>
      </c>
    </row>
    <row r="1766" spans="1:12">
      <c r="A1766" s="11" t="s">
        <v>8550</v>
      </c>
      <c r="D1766" s="11" t="s">
        <v>40</v>
      </c>
      <c r="E1766" s="19" t="s">
        <v>1990</v>
      </c>
      <c r="F1766" s="10">
        <v>42036</v>
      </c>
      <c r="G1766" s="10">
        <v>44228</v>
      </c>
      <c r="H1766" s="11">
        <v>7</v>
      </c>
      <c r="I1766" s="20" t="s">
        <v>39</v>
      </c>
      <c r="J1766" s="11" t="s">
        <v>41</v>
      </c>
      <c r="K1766" s="11" t="s">
        <v>4881</v>
      </c>
      <c r="L1766" s="11">
        <v>2</v>
      </c>
    </row>
    <row r="1767" spans="1:12">
      <c r="A1767" s="11" t="s">
        <v>1957</v>
      </c>
      <c r="D1767" s="11" t="s">
        <v>40</v>
      </c>
      <c r="E1767" s="19" t="s">
        <v>1991</v>
      </c>
      <c r="F1767" s="10">
        <v>42036</v>
      </c>
      <c r="G1767" s="10">
        <v>44228</v>
      </c>
      <c r="H1767" s="11">
        <v>7</v>
      </c>
      <c r="I1767" s="20" t="s">
        <v>39</v>
      </c>
      <c r="J1767" s="11" t="s">
        <v>41</v>
      </c>
      <c r="K1767" s="11" t="s">
        <v>4881</v>
      </c>
      <c r="L1767" s="11">
        <v>2</v>
      </c>
    </row>
    <row r="1768" spans="1:12">
      <c r="A1768" s="11" t="s">
        <v>1958</v>
      </c>
      <c r="D1768" s="11" t="s">
        <v>40</v>
      </c>
      <c r="E1768" s="19" t="s">
        <v>1992</v>
      </c>
      <c r="F1768" s="10">
        <v>42036</v>
      </c>
      <c r="G1768" s="10">
        <v>44228</v>
      </c>
      <c r="H1768" s="11">
        <v>7</v>
      </c>
      <c r="I1768" s="20" t="s">
        <v>39</v>
      </c>
      <c r="J1768" s="11" t="s">
        <v>41</v>
      </c>
      <c r="K1768" s="11" t="s">
        <v>4881</v>
      </c>
      <c r="L1768" s="11">
        <v>2</v>
      </c>
    </row>
    <row r="1769" spans="1:12">
      <c r="A1769" s="11" t="s">
        <v>1959</v>
      </c>
      <c r="D1769" s="11" t="s">
        <v>40</v>
      </c>
      <c r="E1769" s="19" t="s">
        <v>1993</v>
      </c>
      <c r="F1769" s="10">
        <v>42036</v>
      </c>
      <c r="G1769" s="10">
        <v>44228</v>
      </c>
      <c r="H1769" s="11">
        <v>7</v>
      </c>
      <c r="I1769" s="20" t="s">
        <v>39</v>
      </c>
      <c r="J1769" s="11" t="s">
        <v>41</v>
      </c>
      <c r="K1769" s="11" t="s">
        <v>4881</v>
      </c>
      <c r="L1769" s="11">
        <v>2</v>
      </c>
    </row>
    <row r="1770" spans="1:12">
      <c r="A1770" s="11" t="s">
        <v>5344</v>
      </c>
      <c r="D1770" s="11" t="s">
        <v>40</v>
      </c>
      <c r="E1770" s="19" t="s">
        <v>1994</v>
      </c>
      <c r="F1770" s="10">
        <v>42036</v>
      </c>
      <c r="G1770" s="10">
        <v>44228</v>
      </c>
      <c r="H1770" s="11">
        <v>7</v>
      </c>
      <c r="I1770" s="20" t="s">
        <v>39</v>
      </c>
      <c r="J1770" s="11" t="s">
        <v>41</v>
      </c>
      <c r="K1770" s="11" t="s">
        <v>4881</v>
      </c>
      <c r="L1770" s="11">
        <v>2</v>
      </c>
    </row>
    <row r="1771" spans="1:12">
      <c r="A1771" s="11" t="s">
        <v>5345</v>
      </c>
      <c r="D1771" s="11" t="s">
        <v>40</v>
      </c>
      <c r="E1771" s="19" t="s">
        <v>1995</v>
      </c>
      <c r="F1771" s="10">
        <v>42036</v>
      </c>
      <c r="G1771" s="10">
        <v>44228</v>
      </c>
      <c r="H1771" s="11">
        <v>7</v>
      </c>
      <c r="I1771" s="20" t="s">
        <v>39</v>
      </c>
      <c r="J1771" s="11" t="s">
        <v>41</v>
      </c>
      <c r="K1771" s="11" t="s">
        <v>4881</v>
      </c>
      <c r="L1771" s="11">
        <v>2</v>
      </c>
    </row>
    <row r="1772" spans="1:12">
      <c r="A1772" s="11" t="s">
        <v>5346</v>
      </c>
      <c r="D1772" s="11" t="s">
        <v>40</v>
      </c>
      <c r="E1772" s="19" t="s">
        <v>1996</v>
      </c>
      <c r="F1772" s="10">
        <v>42036</v>
      </c>
      <c r="G1772" s="10">
        <v>44228</v>
      </c>
      <c r="H1772" s="11">
        <v>7</v>
      </c>
      <c r="I1772" s="20" t="s">
        <v>39</v>
      </c>
      <c r="J1772" s="11" t="s">
        <v>41</v>
      </c>
      <c r="K1772" s="11" t="s">
        <v>4881</v>
      </c>
      <c r="L1772" s="11">
        <v>2</v>
      </c>
    </row>
    <row r="1773" spans="1:12">
      <c r="A1773" s="11" t="s">
        <v>5347</v>
      </c>
      <c r="D1773" s="11" t="s">
        <v>40</v>
      </c>
      <c r="E1773" s="19" t="s">
        <v>1997</v>
      </c>
      <c r="F1773" s="10">
        <v>42036</v>
      </c>
      <c r="G1773" s="10">
        <v>44228</v>
      </c>
      <c r="H1773" s="11">
        <v>7</v>
      </c>
      <c r="I1773" s="20" t="s">
        <v>39</v>
      </c>
      <c r="J1773" s="11" t="s">
        <v>41</v>
      </c>
      <c r="K1773" s="11" t="s">
        <v>4881</v>
      </c>
      <c r="L1773" s="11">
        <v>2</v>
      </c>
    </row>
    <row r="1774" spans="1:12">
      <c r="A1774" s="11" t="s">
        <v>5348</v>
      </c>
      <c r="D1774" s="11" t="s">
        <v>40</v>
      </c>
      <c r="E1774" s="19" t="s">
        <v>1998</v>
      </c>
      <c r="F1774" s="10">
        <v>42036</v>
      </c>
      <c r="G1774" s="10">
        <v>44228</v>
      </c>
      <c r="H1774" s="11">
        <v>7</v>
      </c>
      <c r="I1774" s="20" t="s">
        <v>39</v>
      </c>
      <c r="J1774" s="11" t="s">
        <v>41</v>
      </c>
      <c r="K1774" s="11" t="s">
        <v>4881</v>
      </c>
      <c r="L1774" s="11">
        <v>2</v>
      </c>
    </row>
    <row r="1775" spans="1:12">
      <c r="A1775" s="11" t="s">
        <v>5349</v>
      </c>
      <c r="D1775" s="11" t="s">
        <v>40</v>
      </c>
      <c r="E1775" s="19" t="s">
        <v>1999</v>
      </c>
      <c r="F1775" s="10">
        <v>42036</v>
      </c>
      <c r="G1775" s="10">
        <v>44228</v>
      </c>
      <c r="H1775" s="11">
        <v>7</v>
      </c>
      <c r="I1775" s="20" t="s">
        <v>39</v>
      </c>
      <c r="J1775" s="11" t="s">
        <v>41</v>
      </c>
      <c r="K1775" s="11" t="s">
        <v>4881</v>
      </c>
      <c r="L1775" s="11">
        <v>2</v>
      </c>
    </row>
    <row r="1776" spans="1:12">
      <c r="A1776" s="11" t="s">
        <v>6121</v>
      </c>
      <c r="D1776" s="11" t="s">
        <v>40</v>
      </c>
      <c r="E1776" s="19" t="s">
        <v>2000</v>
      </c>
      <c r="F1776" s="10">
        <v>42036</v>
      </c>
      <c r="G1776" s="10">
        <v>44228</v>
      </c>
      <c r="H1776" s="11">
        <v>7</v>
      </c>
      <c r="I1776" s="20" t="s">
        <v>39</v>
      </c>
      <c r="J1776" s="11" t="s">
        <v>41</v>
      </c>
      <c r="K1776" s="11" t="s">
        <v>4881</v>
      </c>
      <c r="L1776" s="11">
        <v>2</v>
      </c>
    </row>
    <row r="1777" spans="1:12">
      <c r="A1777" s="11" t="s">
        <v>6122</v>
      </c>
      <c r="D1777" s="11" t="s">
        <v>40</v>
      </c>
      <c r="E1777" s="19" t="s">
        <v>2001</v>
      </c>
      <c r="F1777" s="10">
        <v>42036</v>
      </c>
      <c r="G1777" s="10">
        <v>44228</v>
      </c>
      <c r="H1777" s="11">
        <v>7</v>
      </c>
      <c r="I1777" s="20" t="s">
        <v>39</v>
      </c>
      <c r="J1777" s="11" t="s">
        <v>41</v>
      </c>
      <c r="K1777" s="11" t="s">
        <v>4881</v>
      </c>
      <c r="L1777" s="11">
        <v>2</v>
      </c>
    </row>
    <row r="1778" spans="1:12">
      <c r="A1778" s="11" t="s">
        <v>6123</v>
      </c>
      <c r="D1778" s="11" t="s">
        <v>40</v>
      </c>
      <c r="E1778" s="19" t="s">
        <v>2002</v>
      </c>
      <c r="F1778" s="10">
        <v>42036</v>
      </c>
      <c r="G1778" s="10">
        <v>44228</v>
      </c>
      <c r="H1778" s="11">
        <v>7</v>
      </c>
      <c r="I1778" s="20" t="s">
        <v>39</v>
      </c>
      <c r="J1778" s="11" t="s">
        <v>41</v>
      </c>
      <c r="K1778" s="11" t="s">
        <v>4881</v>
      </c>
      <c r="L1778" s="11">
        <v>2</v>
      </c>
    </row>
    <row r="1779" spans="1:12">
      <c r="A1779" s="11" t="s">
        <v>6607</v>
      </c>
      <c r="D1779" s="11" t="s">
        <v>40</v>
      </c>
      <c r="E1779" s="19" t="s">
        <v>2003</v>
      </c>
      <c r="F1779" s="10">
        <v>42036</v>
      </c>
      <c r="G1779" s="10">
        <v>44228</v>
      </c>
      <c r="H1779" s="11">
        <v>7</v>
      </c>
      <c r="I1779" s="20" t="s">
        <v>39</v>
      </c>
      <c r="J1779" s="11" t="s">
        <v>41</v>
      </c>
      <c r="K1779" s="11" t="s">
        <v>4881</v>
      </c>
      <c r="L1779" s="11">
        <v>2</v>
      </c>
    </row>
    <row r="1780" spans="1:12">
      <c r="A1780" s="11" t="s">
        <v>6608</v>
      </c>
      <c r="D1780" s="11" t="s">
        <v>40</v>
      </c>
      <c r="E1780" s="19" t="s">
        <v>2004</v>
      </c>
      <c r="F1780" s="10">
        <v>42036</v>
      </c>
      <c r="G1780" s="10">
        <v>44228</v>
      </c>
      <c r="H1780" s="11">
        <v>7</v>
      </c>
      <c r="I1780" s="20" t="s">
        <v>39</v>
      </c>
      <c r="J1780" s="11" t="s">
        <v>41</v>
      </c>
      <c r="K1780" s="11" t="s">
        <v>4881</v>
      </c>
      <c r="L1780" s="11">
        <v>2</v>
      </c>
    </row>
    <row r="1781" spans="1:12">
      <c r="A1781" s="11" t="s">
        <v>6609</v>
      </c>
      <c r="D1781" s="11" t="s">
        <v>40</v>
      </c>
      <c r="E1781" s="19" t="s">
        <v>2005</v>
      </c>
      <c r="F1781" s="10">
        <v>42036</v>
      </c>
      <c r="G1781" s="10">
        <v>44228</v>
      </c>
      <c r="H1781" s="11">
        <v>7</v>
      </c>
      <c r="I1781" s="20" t="s">
        <v>39</v>
      </c>
      <c r="J1781" s="11" t="s">
        <v>41</v>
      </c>
      <c r="K1781" s="11" t="s">
        <v>4881</v>
      </c>
      <c r="L1781" s="11">
        <v>2</v>
      </c>
    </row>
    <row r="1782" spans="1:12">
      <c r="A1782" s="11" t="s">
        <v>7093</v>
      </c>
      <c r="D1782" s="11" t="s">
        <v>40</v>
      </c>
      <c r="E1782" s="19" t="s">
        <v>2006</v>
      </c>
      <c r="F1782" s="10">
        <v>42036</v>
      </c>
      <c r="G1782" s="10">
        <v>44228</v>
      </c>
      <c r="H1782" s="11">
        <v>7</v>
      </c>
      <c r="I1782" s="20" t="s">
        <v>39</v>
      </c>
      <c r="J1782" s="11" t="s">
        <v>41</v>
      </c>
      <c r="K1782" s="11" t="s">
        <v>4881</v>
      </c>
      <c r="L1782" s="11">
        <v>2</v>
      </c>
    </row>
    <row r="1783" spans="1:12">
      <c r="A1783" s="11" t="s">
        <v>7094</v>
      </c>
      <c r="D1783" s="11" t="s">
        <v>40</v>
      </c>
      <c r="E1783" s="19" t="s">
        <v>2007</v>
      </c>
      <c r="F1783" s="10">
        <v>42036</v>
      </c>
      <c r="G1783" s="10">
        <v>44228</v>
      </c>
      <c r="H1783" s="11">
        <v>7</v>
      </c>
      <c r="I1783" s="20" t="s">
        <v>39</v>
      </c>
      <c r="J1783" s="11" t="s">
        <v>41</v>
      </c>
      <c r="K1783" s="11" t="s">
        <v>4881</v>
      </c>
      <c r="L1783" s="11">
        <v>2</v>
      </c>
    </row>
    <row r="1784" spans="1:12">
      <c r="A1784" s="11" t="s">
        <v>7095</v>
      </c>
      <c r="D1784" s="11" t="s">
        <v>40</v>
      </c>
      <c r="E1784" s="19" t="s">
        <v>2008</v>
      </c>
      <c r="F1784" s="10">
        <v>42036</v>
      </c>
      <c r="G1784" s="10">
        <v>44228</v>
      </c>
      <c r="H1784" s="11">
        <v>7</v>
      </c>
      <c r="I1784" s="20" t="s">
        <v>39</v>
      </c>
      <c r="J1784" s="11" t="s">
        <v>41</v>
      </c>
      <c r="K1784" s="11" t="s">
        <v>4881</v>
      </c>
      <c r="L1784" s="11">
        <v>2</v>
      </c>
    </row>
    <row r="1785" spans="1:12">
      <c r="A1785" s="11" t="s">
        <v>7774</v>
      </c>
      <c r="D1785" s="11" t="s">
        <v>40</v>
      </c>
      <c r="E1785" s="19" t="s">
        <v>2009</v>
      </c>
      <c r="F1785" s="10">
        <v>42036</v>
      </c>
      <c r="G1785" s="10">
        <v>44228</v>
      </c>
      <c r="H1785" s="11">
        <v>7</v>
      </c>
      <c r="I1785" s="20" t="s">
        <v>39</v>
      </c>
      <c r="J1785" s="11" t="s">
        <v>41</v>
      </c>
      <c r="K1785" s="11" t="s">
        <v>4881</v>
      </c>
      <c r="L1785" s="11">
        <v>2</v>
      </c>
    </row>
    <row r="1786" spans="1:12">
      <c r="A1786" s="11" t="s">
        <v>7775</v>
      </c>
      <c r="D1786" s="11" t="s">
        <v>40</v>
      </c>
      <c r="E1786" s="19" t="s">
        <v>2010</v>
      </c>
      <c r="F1786" s="10">
        <v>42036</v>
      </c>
      <c r="G1786" s="10">
        <v>44228</v>
      </c>
      <c r="H1786" s="11">
        <v>7</v>
      </c>
      <c r="I1786" s="20" t="s">
        <v>39</v>
      </c>
      <c r="J1786" s="11" t="s">
        <v>41</v>
      </c>
      <c r="K1786" s="11" t="s">
        <v>4881</v>
      </c>
      <c r="L1786" s="11">
        <v>2</v>
      </c>
    </row>
    <row r="1787" spans="1:12">
      <c r="A1787" s="11" t="s">
        <v>7776</v>
      </c>
      <c r="D1787" s="11" t="s">
        <v>40</v>
      </c>
      <c r="E1787" s="19" t="s">
        <v>2011</v>
      </c>
      <c r="F1787" s="10">
        <v>42036</v>
      </c>
      <c r="G1787" s="10">
        <v>44228</v>
      </c>
      <c r="H1787" s="11">
        <v>7</v>
      </c>
      <c r="I1787" s="20" t="s">
        <v>39</v>
      </c>
      <c r="J1787" s="11" t="s">
        <v>41</v>
      </c>
      <c r="K1787" s="11" t="s">
        <v>4881</v>
      </c>
      <c r="L1787" s="11">
        <v>2</v>
      </c>
    </row>
    <row r="1788" spans="1:12">
      <c r="A1788" s="11" t="s">
        <v>7777</v>
      </c>
      <c r="D1788" s="11" t="s">
        <v>40</v>
      </c>
      <c r="E1788" s="19" t="s">
        <v>2012</v>
      </c>
      <c r="F1788" s="10">
        <v>42036</v>
      </c>
      <c r="G1788" s="10">
        <v>44228</v>
      </c>
      <c r="H1788" s="11">
        <v>7</v>
      </c>
      <c r="I1788" s="20" t="s">
        <v>39</v>
      </c>
      <c r="J1788" s="11" t="s">
        <v>41</v>
      </c>
      <c r="K1788" s="11" t="s">
        <v>4881</v>
      </c>
      <c r="L1788" s="11">
        <v>2</v>
      </c>
    </row>
    <row r="1789" spans="1:12">
      <c r="A1789" s="11" t="s">
        <v>7778</v>
      </c>
      <c r="D1789" s="11" t="s">
        <v>40</v>
      </c>
      <c r="E1789" s="19" t="s">
        <v>2013</v>
      </c>
      <c r="F1789" s="10">
        <v>42036</v>
      </c>
      <c r="G1789" s="10">
        <v>44228</v>
      </c>
      <c r="H1789" s="11">
        <v>7</v>
      </c>
      <c r="I1789" s="20" t="s">
        <v>39</v>
      </c>
      <c r="J1789" s="11" t="s">
        <v>41</v>
      </c>
      <c r="K1789" s="11" t="s">
        <v>4881</v>
      </c>
      <c r="L1789" s="11">
        <v>2</v>
      </c>
    </row>
    <row r="1790" spans="1:12">
      <c r="A1790" s="11" t="s">
        <v>7779</v>
      </c>
      <c r="D1790" s="11" t="s">
        <v>40</v>
      </c>
      <c r="E1790" s="19" t="s">
        <v>2014</v>
      </c>
      <c r="F1790" s="10">
        <v>42036</v>
      </c>
      <c r="G1790" s="10">
        <v>44228</v>
      </c>
      <c r="H1790" s="11">
        <v>7</v>
      </c>
      <c r="I1790" s="20" t="s">
        <v>39</v>
      </c>
      <c r="J1790" s="11" t="s">
        <v>41</v>
      </c>
      <c r="K1790" s="11" t="s">
        <v>4881</v>
      </c>
      <c r="L1790" s="11">
        <v>2</v>
      </c>
    </row>
    <row r="1791" spans="1:12">
      <c r="A1791" s="11" t="s">
        <v>8551</v>
      </c>
      <c r="D1791" s="11" t="s">
        <v>40</v>
      </c>
      <c r="E1791" s="19" t="s">
        <v>2015</v>
      </c>
      <c r="F1791" s="10">
        <v>42036</v>
      </c>
      <c r="G1791" s="10">
        <v>44228</v>
      </c>
      <c r="H1791" s="11">
        <v>7</v>
      </c>
      <c r="I1791" s="20" t="s">
        <v>39</v>
      </c>
      <c r="J1791" s="11" t="s">
        <v>41</v>
      </c>
      <c r="K1791" s="11" t="s">
        <v>4881</v>
      </c>
      <c r="L1791" s="11">
        <v>2</v>
      </c>
    </row>
    <row r="1792" spans="1:12">
      <c r="A1792" s="11" t="s">
        <v>8552</v>
      </c>
      <c r="D1792" s="11" t="s">
        <v>40</v>
      </c>
      <c r="E1792" s="19" t="s">
        <v>2016</v>
      </c>
      <c r="F1792" s="10">
        <v>42036</v>
      </c>
      <c r="G1792" s="10">
        <v>44228</v>
      </c>
      <c r="H1792" s="11">
        <v>7</v>
      </c>
      <c r="I1792" s="20" t="s">
        <v>39</v>
      </c>
      <c r="J1792" s="11" t="s">
        <v>41</v>
      </c>
      <c r="K1792" s="11" t="s">
        <v>4881</v>
      </c>
      <c r="L1792" s="11">
        <v>2</v>
      </c>
    </row>
    <row r="1793" spans="1:12">
      <c r="A1793" s="11" t="s">
        <v>8553</v>
      </c>
      <c r="D1793" s="11" t="s">
        <v>40</v>
      </c>
      <c r="E1793" s="19" t="s">
        <v>2017</v>
      </c>
      <c r="F1793" s="10">
        <v>42036</v>
      </c>
      <c r="G1793" s="10">
        <v>44228</v>
      </c>
      <c r="H1793" s="11">
        <v>7</v>
      </c>
      <c r="I1793" s="20" t="s">
        <v>39</v>
      </c>
      <c r="J1793" s="11" t="s">
        <v>41</v>
      </c>
      <c r="K1793" s="11" t="s">
        <v>4881</v>
      </c>
      <c r="L1793" s="11">
        <v>2</v>
      </c>
    </row>
    <row r="1794" spans="1:12">
      <c r="A1794" s="11" t="s">
        <v>1960</v>
      </c>
      <c r="D1794" s="11" t="s">
        <v>40</v>
      </c>
      <c r="E1794" s="19" t="s">
        <v>2018</v>
      </c>
      <c r="F1794" s="10">
        <v>42036</v>
      </c>
      <c r="G1794" s="10">
        <v>44228</v>
      </c>
      <c r="H1794" s="11">
        <v>7</v>
      </c>
      <c r="I1794" s="20" t="s">
        <v>39</v>
      </c>
      <c r="J1794" s="11" t="s">
        <v>41</v>
      </c>
      <c r="K1794" s="11" t="s">
        <v>4881</v>
      </c>
      <c r="L1794" s="11">
        <v>2</v>
      </c>
    </row>
    <row r="1795" spans="1:12">
      <c r="A1795" s="11" t="s">
        <v>1961</v>
      </c>
      <c r="D1795" s="11" t="s">
        <v>40</v>
      </c>
      <c r="E1795" s="19" t="s">
        <v>2019</v>
      </c>
      <c r="F1795" s="10">
        <v>42036</v>
      </c>
      <c r="G1795" s="10">
        <v>44228</v>
      </c>
      <c r="H1795" s="11">
        <v>7</v>
      </c>
      <c r="I1795" s="20" t="s">
        <v>39</v>
      </c>
      <c r="J1795" s="11" t="s">
        <v>41</v>
      </c>
      <c r="K1795" s="11" t="s">
        <v>4881</v>
      </c>
      <c r="L1795" s="11">
        <v>2</v>
      </c>
    </row>
    <row r="1796" spans="1:12">
      <c r="A1796" s="11" t="s">
        <v>1962</v>
      </c>
      <c r="D1796" s="11" t="s">
        <v>40</v>
      </c>
      <c r="E1796" s="19" t="s">
        <v>2020</v>
      </c>
      <c r="F1796" s="10">
        <v>42036</v>
      </c>
      <c r="G1796" s="10">
        <v>44228</v>
      </c>
      <c r="H1796" s="11">
        <v>7</v>
      </c>
      <c r="I1796" s="20" t="s">
        <v>39</v>
      </c>
      <c r="J1796" s="11" t="s">
        <v>41</v>
      </c>
      <c r="K1796" s="11" t="s">
        <v>4881</v>
      </c>
      <c r="L1796" s="11">
        <v>2</v>
      </c>
    </row>
    <row r="1797" spans="1:12">
      <c r="A1797" s="11" t="s">
        <v>5350</v>
      </c>
      <c r="D1797" s="11" t="s">
        <v>40</v>
      </c>
      <c r="E1797" s="19" t="s">
        <v>2021</v>
      </c>
      <c r="F1797" s="10">
        <v>42036</v>
      </c>
      <c r="G1797" s="10">
        <v>44228</v>
      </c>
      <c r="H1797" s="11">
        <v>7</v>
      </c>
      <c r="I1797" s="20" t="s">
        <v>39</v>
      </c>
      <c r="J1797" s="11" t="s">
        <v>41</v>
      </c>
      <c r="K1797" s="11" t="s">
        <v>4881</v>
      </c>
      <c r="L1797" s="11">
        <v>2</v>
      </c>
    </row>
    <row r="1798" spans="1:12">
      <c r="A1798" s="11" t="s">
        <v>5351</v>
      </c>
      <c r="D1798" s="11" t="s">
        <v>40</v>
      </c>
      <c r="E1798" s="19" t="s">
        <v>2022</v>
      </c>
      <c r="F1798" s="10">
        <v>42036</v>
      </c>
      <c r="G1798" s="10">
        <v>44228</v>
      </c>
      <c r="H1798" s="11">
        <v>7</v>
      </c>
      <c r="I1798" s="20" t="s">
        <v>39</v>
      </c>
      <c r="J1798" s="11" t="s">
        <v>41</v>
      </c>
      <c r="K1798" s="11" t="s">
        <v>4881</v>
      </c>
      <c r="L1798" s="11">
        <v>2</v>
      </c>
    </row>
    <row r="1799" spans="1:12">
      <c r="A1799" s="11" t="s">
        <v>5352</v>
      </c>
      <c r="D1799" s="11" t="s">
        <v>40</v>
      </c>
      <c r="E1799" s="19" t="s">
        <v>2023</v>
      </c>
      <c r="F1799" s="10">
        <v>42036</v>
      </c>
      <c r="G1799" s="10">
        <v>44228</v>
      </c>
      <c r="H1799" s="11">
        <v>7</v>
      </c>
      <c r="I1799" s="20" t="s">
        <v>39</v>
      </c>
      <c r="J1799" s="11" t="s">
        <v>41</v>
      </c>
      <c r="K1799" s="11" t="s">
        <v>4881</v>
      </c>
      <c r="L1799" s="11">
        <v>2</v>
      </c>
    </row>
    <row r="1800" spans="1:12">
      <c r="A1800" s="11" t="s">
        <v>5353</v>
      </c>
      <c r="D1800" s="11" t="s">
        <v>40</v>
      </c>
      <c r="E1800" s="19" t="s">
        <v>2024</v>
      </c>
      <c r="F1800" s="10">
        <v>42036</v>
      </c>
      <c r="G1800" s="10">
        <v>44228</v>
      </c>
      <c r="H1800" s="11">
        <v>7</v>
      </c>
      <c r="I1800" s="20" t="s">
        <v>39</v>
      </c>
      <c r="J1800" s="11" t="s">
        <v>41</v>
      </c>
      <c r="K1800" s="11" t="s">
        <v>4881</v>
      </c>
      <c r="L1800" s="11">
        <v>2</v>
      </c>
    </row>
    <row r="1801" spans="1:12">
      <c r="A1801" s="11" t="s">
        <v>5354</v>
      </c>
      <c r="D1801" s="11" t="s">
        <v>40</v>
      </c>
      <c r="E1801" s="19" t="s">
        <v>2025</v>
      </c>
      <c r="F1801" s="10">
        <v>42036</v>
      </c>
      <c r="G1801" s="10">
        <v>44228</v>
      </c>
      <c r="H1801" s="11">
        <v>7</v>
      </c>
      <c r="I1801" s="20" t="s">
        <v>39</v>
      </c>
      <c r="J1801" s="11" t="s">
        <v>41</v>
      </c>
      <c r="K1801" s="11" t="s">
        <v>4881</v>
      </c>
      <c r="L1801" s="11">
        <v>2</v>
      </c>
    </row>
    <row r="1802" spans="1:12">
      <c r="A1802" s="11" t="s">
        <v>5355</v>
      </c>
      <c r="D1802" s="11" t="s">
        <v>40</v>
      </c>
      <c r="E1802" s="19" t="s">
        <v>2026</v>
      </c>
      <c r="F1802" s="10">
        <v>42036</v>
      </c>
      <c r="G1802" s="10">
        <v>44228</v>
      </c>
      <c r="H1802" s="11">
        <v>7</v>
      </c>
      <c r="I1802" s="20" t="s">
        <v>39</v>
      </c>
      <c r="J1802" s="11" t="s">
        <v>41</v>
      </c>
      <c r="K1802" s="11" t="s">
        <v>4881</v>
      </c>
      <c r="L1802" s="11">
        <v>2</v>
      </c>
    </row>
    <row r="1803" spans="1:12">
      <c r="A1803" s="11" t="s">
        <v>6124</v>
      </c>
      <c r="D1803" s="11" t="s">
        <v>40</v>
      </c>
      <c r="E1803" s="19" t="s">
        <v>2027</v>
      </c>
      <c r="F1803" s="10">
        <v>42036</v>
      </c>
      <c r="G1803" s="10">
        <v>44228</v>
      </c>
      <c r="H1803" s="11">
        <v>7</v>
      </c>
      <c r="I1803" s="20" t="s">
        <v>39</v>
      </c>
      <c r="J1803" s="11" t="s">
        <v>41</v>
      </c>
      <c r="K1803" s="11" t="s">
        <v>4881</v>
      </c>
      <c r="L1803" s="11">
        <v>2</v>
      </c>
    </row>
    <row r="1804" spans="1:12">
      <c r="A1804" s="11" t="s">
        <v>6125</v>
      </c>
      <c r="D1804" s="11" t="s">
        <v>40</v>
      </c>
      <c r="E1804" s="19" t="s">
        <v>2028</v>
      </c>
      <c r="F1804" s="10">
        <v>42036</v>
      </c>
      <c r="G1804" s="10">
        <v>44228</v>
      </c>
      <c r="H1804" s="11">
        <v>7</v>
      </c>
      <c r="I1804" s="20" t="s">
        <v>39</v>
      </c>
      <c r="J1804" s="11" t="s">
        <v>41</v>
      </c>
      <c r="K1804" s="11" t="s">
        <v>4881</v>
      </c>
      <c r="L1804" s="11">
        <v>2</v>
      </c>
    </row>
    <row r="1805" spans="1:12">
      <c r="A1805" s="11" t="s">
        <v>6126</v>
      </c>
      <c r="D1805" s="11" t="s">
        <v>40</v>
      </c>
      <c r="E1805" s="19" t="s">
        <v>2029</v>
      </c>
      <c r="F1805" s="10">
        <v>42036</v>
      </c>
      <c r="G1805" s="10">
        <v>44228</v>
      </c>
      <c r="H1805" s="11">
        <v>7</v>
      </c>
      <c r="I1805" s="20" t="s">
        <v>39</v>
      </c>
      <c r="J1805" s="11" t="s">
        <v>41</v>
      </c>
      <c r="K1805" s="11" t="s">
        <v>4881</v>
      </c>
      <c r="L1805" s="11">
        <v>2</v>
      </c>
    </row>
    <row r="1806" spans="1:12">
      <c r="A1806" s="11" t="s">
        <v>6610</v>
      </c>
      <c r="D1806" s="11" t="s">
        <v>40</v>
      </c>
      <c r="E1806" s="19" t="s">
        <v>2030</v>
      </c>
      <c r="F1806" s="10">
        <v>42036</v>
      </c>
      <c r="G1806" s="10">
        <v>44228</v>
      </c>
      <c r="H1806" s="11">
        <v>7</v>
      </c>
      <c r="I1806" s="20" t="s">
        <v>39</v>
      </c>
      <c r="J1806" s="11" t="s">
        <v>41</v>
      </c>
      <c r="K1806" s="11" t="s">
        <v>4881</v>
      </c>
      <c r="L1806" s="11">
        <v>2</v>
      </c>
    </row>
    <row r="1807" spans="1:12">
      <c r="A1807" s="11" t="s">
        <v>6611</v>
      </c>
      <c r="D1807" s="11" t="s">
        <v>40</v>
      </c>
      <c r="E1807" s="19" t="s">
        <v>2031</v>
      </c>
      <c r="F1807" s="10">
        <v>42036</v>
      </c>
      <c r="G1807" s="10">
        <v>44228</v>
      </c>
      <c r="H1807" s="11">
        <v>7</v>
      </c>
      <c r="I1807" s="20" t="s">
        <v>39</v>
      </c>
      <c r="J1807" s="11" t="s">
        <v>41</v>
      </c>
      <c r="K1807" s="11" t="s">
        <v>4881</v>
      </c>
      <c r="L1807" s="11">
        <v>2</v>
      </c>
    </row>
    <row r="1808" spans="1:12">
      <c r="A1808" s="11" t="s">
        <v>6612</v>
      </c>
      <c r="D1808" s="11" t="s">
        <v>40</v>
      </c>
      <c r="E1808" s="19" t="s">
        <v>2032</v>
      </c>
      <c r="F1808" s="10">
        <v>42036</v>
      </c>
      <c r="G1808" s="10">
        <v>44228</v>
      </c>
      <c r="H1808" s="11">
        <v>7</v>
      </c>
      <c r="I1808" s="20" t="s">
        <v>39</v>
      </c>
      <c r="J1808" s="11" t="s">
        <v>41</v>
      </c>
      <c r="K1808" s="11" t="s">
        <v>4881</v>
      </c>
      <c r="L1808" s="11">
        <v>2</v>
      </c>
    </row>
    <row r="1809" spans="1:12">
      <c r="A1809" s="11" t="s">
        <v>7096</v>
      </c>
      <c r="D1809" s="11" t="s">
        <v>40</v>
      </c>
      <c r="E1809" s="19" t="s">
        <v>2033</v>
      </c>
      <c r="F1809" s="10">
        <v>42036</v>
      </c>
      <c r="G1809" s="10">
        <v>44228</v>
      </c>
      <c r="H1809" s="11">
        <v>7</v>
      </c>
      <c r="I1809" s="20" t="s">
        <v>39</v>
      </c>
      <c r="J1809" s="11" t="s">
        <v>41</v>
      </c>
      <c r="K1809" s="11" t="s">
        <v>4881</v>
      </c>
      <c r="L1809" s="11">
        <v>2</v>
      </c>
    </row>
    <row r="1810" spans="1:12">
      <c r="A1810" s="11" t="s">
        <v>7097</v>
      </c>
      <c r="D1810" s="11" t="s">
        <v>40</v>
      </c>
      <c r="E1810" s="19" t="s">
        <v>2034</v>
      </c>
      <c r="F1810" s="10">
        <v>42036</v>
      </c>
      <c r="G1810" s="10">
        <v>44228</v>
      </c>
      <c r="H1810" s="11">
        <v>7</v>
      </c>
      <c r="I1810" s="20" t="s">
        <v>39</v>
      </c>
      <c r="J1810" s="11" t="s">
        <v>41</v>
      </c>
      <c r="K1810" s="11" t="s">
        <v>4881</v>
      </c>
      <c r="L1810" s="11">
        <v>2</v>
      </c>
    </row>
    <row r="1811" spans="1:12">
      <c r="A1811" s="11" t="s">
        <v>7098</v>
      </c>
      <c r="D1811" s="11" t="s">
        <v>40</v>
      </c>
      <c r="E1811" s="19" t="s">
        <v>2035</v>
      </c>
      <c r="F1811" s="10">
        <v>42036</v>
      </c>
      <c r="G1811" s="10">
        <v>44228</v>
      </c>
      <c r="H1811" s="11">
        <v>7</v>
      </c>
      <c r="I1811" s="20" t="s">
        <v>39</v>
      </c>
      <c r="J1811" s="11" t="s">
        <v>41</v>
      </c>
      <c r="K1811" s="11" t="s">
        <v>4881</v>
      </c>
      <c r="L1811" s="11">
        <v>2</v>
      </c>
    </row>
    <row r="1812" spans="1:12">
      <c r="A1812" s="11" t="s">
        <v>7780</v>
      </c>
      <c r="D1812" s="11" t="s">
        <v>40</v>
      </c>
      <c r="E1812" s="19" t="s">
        <v>2036</v>
      </c>
      <c r="F1812" s="10">
        <v>42036</v>
      </c>
      <c r="G1812" s="10">
        <v>44228</v>
      </c>
      <c r="H1812" s="11">
        <v>7</v>
      </c>
      <c r="I1812" s="20" t="s">
        <v>39</v>
      </c>
      <c r="J1812" s="11" t="s">
        <v>41</v>
      </c>
      <c r="K1812" s="11" t="s">
        <v>4881</v>
      </c>
      <c r="L1812" s="11">
        <v>2</v>
      </c>
    </row>
    <row r="1813" spans="1:12">
      <c r="A1813" s="11" t="s">
        <v>7781</v>
      </c>
      <c r="D1813" s="11" t="s">
        <v>40</v>
      </c>
      <c r="E1813" s="19" t="s">
        <v>2037</v>
      </c>
      <c r="F1813" s="10">
        <v>42036</v>
      </c>
      <c r="G1813" s="10">
        <v>44228</v>
      </c>
      <c r="H1813" s="11">
        <v>7</v>
      </c>
      <c r="I1813" s="20" t="s">
        <v>39</v>
      </c>
      <c r="J1813" s="11" t="s">
        <v>41</v>
      </c>
      <c r="K1813" s="11" t="s">
        <v>4881</v>
      </c>
      <c r="L1813" s="11">
        <v>2</v>
      </c>
    </row>
    <row r="1814" spans="1:12">
      <c r="A1814" s="11" t="s">
        <v>7782</v>
      </c>
      <c r="D1814" s="11" t="s">
        <v>40</v>
      </c>
      <c r="E1814" s="19" t="s">
        <v>2038</v>
      </c>
      <c r="F1814" s="10">
        <v>42036</v>
      </c>
      <c r="G1814" s="10">
        <v>44228</v>
      </c>
      <c r="H1814" s="11">
        <v>7</v>
      </c>
      <c r="I1814" s="20" t="s">
        <v>39</v>
      </c>
      <c r="J1814" s="11" t="s">
        <v>41</v>
      </c>
      <c r="K1814" s="11" t="s">
        <v>4881</v>
      </c>
      <c r="L1814" s="11">
        <v>2</v>
      </c>
    </row>
    <row r="1815" spans="1:12">
      <c r="A1815" s="11" t="s">
        <v>7783</v>
      </c>
      <c r="D1815" s="11" t="s">
        <v>40</v>
      </c>
      <c r="E1815" s="19" t="s">
        <v>2039</v>
      </c>
      <c r="F1815" s="10">
        <v>42036</v>
      </c>
      <c r="G1815" s="10">
        <v>44228</v>
      </c>
      <c r="H1815" s="11">
        <v>7</v>
      </c>
      <c r="I1815" s="20" t="s">
        <v>39</v>
      </c>
      <c r="J1815" s="11" t="s">
        <v>41</v>
      </c>
      <c r="K1815" s="11" t="s">
        <v>4881</v>
      </c>
      <c r="L1815" s="11">
        <v>2</v>
      </c>
    </row>
    <row r="1816" spans="1:12">
      <c r="A1816" s="11" t="s">
        <v>7784</v>
      </c>
      <c r="D1816" s="11" t="s">
        <v>40</v>
      </c>
      <c r="E1816" s="19" t="s">
        <v>2040</v>
      </c>
      <c r="F1816" s="10">
        <v>42036</v>
      </c>
      <c r="G1816" s="10">
        <v>44228</v>
      </c>
      <c r="H1816" s="11">
        <v>7</v>
      </c>
      <c r="I1816" s="20" t="s">
        <v>39</v>
      </c>
      <c r="J1816" s="11" t="s">
        <v>41</v>
      </c>
      <c r="K1816" s="11" t="s">
        <v>4881</v>
      </c>
      <c r="L1816" s="11">
        <v>2</v>
      </c>
    </row>
    <row r="1817" spans="1:12">
      <c r="A1817" s="11" t="s">
        <v>7785</v>
      </c>
      <c r="D1817" s="11" t="s">
        <v>40</v>
      </c>
      <c r="E1817" s="19" t="s">
        <v>2041</v>
      </c>
      <c r="F1817" s="10">
        <v>42036</v>
      </c>
      <c r="G1817" s="10">
        <v>44228</v>
      </c>
      <c r="H1817" s="11">
        <v>7</v>
      </c>
      <c r="I1817" s="20" t="s">
        <v>39</v>
      </c>
      <c r="J1817" s="11" t="s">
        <v>41</v>
      </c>
      <c r="K1817" s="11" t="s">
        <v>4881</v>
      </c>
      <c r="L1817" s="11">
        <v>2</v>
      </c>
    </row>
    <row r="1818" spans="1:12">
      <c r="A1818" s="11" t="s">
        <v>8554</v>
      </c>
      <c r="D1818" s="11" t="s">
        <v>40</v>
      </c>
      <c r="E1818" s="19" t="s">
        <v>2042</v>
      </c>
      <c r="F1818" s="10">
        <v>42036</v>
      </c>
      <c r="G1818" s="10">
        <v>44228</v>
      </c>
      <c r="H1818" s="11">
        <v>7</v>
      </c>
      <c r="I1818" s="20" t="s">
        <v>39</v>
      </c>
      <c r="J1818" s="11" t="s">
        <v>41</v>
      </c>
      <c r="K1818" s="11" t="s">
        <v>4881</v>
      </c>
      <c r="L1818" s="11">
        <v>2</v>
      </c>
    </row>
    <row r="1819" spans="1:12">
      <c r="A1819" s="11" t="s">
        <v>8555</v>
      </c>
      <c r="D1819" s="11" t="s">
        <v>40</v>
      </c>
      <c r="E1819" s="19" t="s">
        <v>2043</v>
      </c>
      <c r="F1819" s="10">
        <v>42036</v>
      </c>
      <c r="G1819" s="10">
        <v>44228</v>
      </c>
      <c r="H1819" s="11">
        <v>7</v>
      </c>
      <c r="I1819" s="20" t="s">
        <v>39</v>
      </c>
      <c r="J1819" s="11" t="s">
        <v>41</v>
      </c>
      <c r="K1819" s="11" t="s">
        <v>4881</v>
      </c>
      <c r="L1819" s="11">
        <v>2</v>
      </c>
    </row>
    <row r="1820" spans="1:12">
      <c r="A1820" s="11" t="s">
        <v>8556</v>
      </c>
      <c r="D1820" s="11" t="s">
        <v>40</v>
      </c>
      <c r="E1820" s="19" t="s">
        <v>2044</v>
      </c>
      <c r="F1820" s="10">
        <v>42036</v>
      </c>
      <c r="G1820" s="10">
        <v>44228</v>
      </c>
      <c r="H1820" s="11">
        <v>7</v>
      </c>
      <c r="I1820" s="20" t="s">
        <v>39</v>
      </c>
      <c r="J1820" s="11" t="s">
        <v>41</v>
      </c>
      <c r="K1820" s="11" t="s">
        <v>4881</v>
      </c>
      <c r="L1820" s="11">
        <v>2</v>
      </c>
    </row>
    <row r="1821" spans="1:12">
      <c r="A1821" s="11" t="s">
        <v>1963</v>
      </c>
      <c r="D1821" s="11" t="s">
        <v>40</v>
      </c>
      <c r="E1821" s="19" t="s">
        <v>2045</v>
      </c>
      <c r="F1821" s="10">
        <v>42036</v>
      </c>
      <c r="G1821" s="10">
        <v>44228</v>
      </c>
      <c r="H1821" s="11">
        <v>7</v>
      </c>
      <c r="I1821" s="20" t="s">
        <v>39</v>
      </c>
      <c r="J1821" s="11" t="s">
        <v>41</v>
      </c>
      <c r="K1821" s="11" t="s">
        <v>4881</v>
      </c>
      <c r="L1821" s="11">
        <v>2</v>
      </c>
    </row>
    <row r="1822" spans="1:12">
      <c r="A1822" s="11" t="s">
        <v>1964</v>
      </c>
      <c r="D1822" s="11" t="s">
        <v>40</v>
      </c>
      <c r="E1822" s="19" t="s">
        <v>2046</v>
      </c>
      <c r="F1822" s="10">
        <v>42036</v>
      </c>
      <c r="G1822" s="10">
        <v>44228</v>
      </c>
      <c r="H1822" s="11">
        <v>7</v>
      </c>
      <c r="I1822" s="20" t="s">
        <v>39</v>
      </c>
      <c r="J1822" s="11" t="s">
        <v>41</v>
      </c>
      <c r="K1822" s="11" t="s">
        <v>4881</v>
      </c>
      <c r="L1822" s="11">
        <v>2</v>
      </c>
    </row>
    <row r="1823" spans="1:12">
      <c r="A1823" s="11" t="s">
        <v>1965</v>
      </c>
      <c r="D1823" s="11" t="s">
        <v>40</v>
      </c>
      <c r="E1823" s="19" t="s">
        <v>2047</v>
      </c>
      <c r="F1823" s="10">
        <v>42036</v>
      </c>
      <c r="G1823" s="10">
        <v>44228</v>
      </c>
      <c r="H1823" s="11">
        <v>7</v>
      </c>
      <c r="I1823" s="20" t="s">
        <v>39</v>
      </c>
      <c r="J1823" s="11" t="s">
        <v>41</v>
      </c>
      <c r="K1823" s="11" t="s">
        <v>4881</v>
      </c>
      <c r="L1823" s="11">
        <v>2</v>
      </c>
    </row>
    <row r="1824" spans="1:12">
      <c r="A1824" s="11" t="s">
        <v>5356</v>
      </c>
      <c r="D1824" s="11" t="s">
        <v>40</v>
      </c>
      <c r="E1824" s="19" t="s">
        <v>2048</v>
      </c>
      <c r="F1824" s="10">
        <v>42036</v>
      </c>
      <c r="G1824" s="10">
        <v>44228</v>
      </c>
      <c r="H1824" s="11">
        <v>7</v>
      </c>
      <c r="I1824" s="20" t="s">
        <v>39</v>
      </c>
      <c r="J1824" s="11" t="s">
        <v>41</v>
      </c>
      <c r="K1824" s="11" t="s">
        <v>4881</v>
      </c>
      <c r="L1824" s="11">
        <v>2</v>
      </c>
    </row>
    <row r="1825" spans="1:12">
      <c r="A1825" s="11" t="s">
        <v>5357</v>
      </c>
      <c r="D1825" s="11" t="s">
        <v>40</v>
      </c>
      <c r="E1825" s="19" t="s">
        <v>2049</v>
      </c>
      <c r="F1825" s="10">
        <v>42036</v>
      </c>
      <c r="G1825" s="10">
        <v>44228</v>
      </c>
      <c r="H1825" s="11">
        <v>7</v>
      </c>
      <c r="I1825" s="20" t="s">
        <v>39</v>
      </c>
      <c r="J1825" s="11" t="s">
        <v>41</v>
      </c>
      <c r="K1825" s="11" t="s">
        <v>4881</v>
      </c>
      <c r="L1825" s="11">
        <v>2</v>
      </c>
    </row>
    <row r="1826" spans="1:12">
      <c r="A1826" s="11" t="s">
        <v>5358</v>
      </c>
      <c r="D1826" s="11" t="s">
        <v>40</v>
      </c>
      <c r="E1826" s="19" t="s">
        <v>2050</v>
      </c>
      <c r="F1826" s="10">
        <v>42036</v>
      </c>
      <c r="G1826" s="10">
        <v>44228</v>
      </c>
      <c r="H1826" s="11">
        <v>7</v>
      </c>
      <c r="I1826" s="20" t="s">
        <v>39</v>
      </c>
      <c r="J1826" s="11" t="s">
        <v>41</v>
      </c>
      <c r="K1826" s="11" t="s">
        <v>4881</v>
      </c>
      <c r="L1826" s="11">
        <v>2</v>
      </c>
    </row>
    <row r="1827" spans="1:12">
      <c r="A1827" s="11" t="s">
        <v>5359</v>
      </c>
      <c r="D1827" s="11" t="s">
        <v>40</v>
      </c>
      <c r="E1827" s="19" t="s">
        <v>2051</v>
      </c>
      <c r="F1827" s="10">
        <v>42036</v>
      </c>
      <c r="G1827" s="10">
        <v>44228</v>
      </c>
      <c r="H1827" s="11">
        <v>7</v>
      </c>
      <c r="I1827" s="20" t="s">
        <v>39</v>
      </c>
      <c r="J1827" s="11" t="s">
        <v>41</v>
      </c>
      <c r="K1827" s="11" t="s">
        <v>4881</v>
      </c>
      <c r="L1827" s="11">
        <v>2</v>
      </c>
    </row>
    <row r="1828" spans="1:12">
      <c r="A1828" s="11" t="s">
        <v>5360</v>
      </c>
      <c r="D1828" s="11" t="s">
        <v>40</v>
      </c>
      <c r="E1828" s="19" t="s">
        <v>2052</v>
      </c>
      <c r="F1828" s="10">
        <v>42036</v>
      </c>
      <c r="G1828" s="10">
        <v>44228</v>
      </c>
      <c r="H1828" s="11">
        <v>7</v>
      </c>
      <c r="I1828" s="20" t="s">
        <v>39</v>
      </c>
      <c r="J1828" s="11" t="s">
        <v>41</v>
      </c>
      <c r="K1828" s="11" t="s">
        <v>4881</v>
      </c>
      <c r="L1828" s="11">
        <v>2</v>
      </c>
    </row>
    <row r="1829" spans="1:12">
      <c r="A1829" s="11" t="s">
        <v>5361</v>
      </c>
      <c r="D1829" s="11" t="s">
        <v>40</v>
      </c>
      <c r="E1829" s="19" t="s">
        <v>2053</v>
      </c>
      <c r="F1829" s="10">
        <v>42036</v>
      </c>
      <c r="G1829" s="10">
        <v>44228</v>
      </c>
      <c r="H1829" s="11">
        <v>7</v>
      </c>
      <c r="I1829" s="20" t="s">
        <v>39</v>
      </c>
      <c r="J1829" s="11" t="s">
        <v>41</v>
      </c>
      <c r="K1829" s="11" t="s">
        <v>4881</v>
      </c>
      <c r="L1829" s="11">
        <v>2</v>
      </c>
    </row>
    <row r="1830" spans="1:12">
      <c r="A1830" s="11" t="s">
        <v>6127</v>
      </c>
      <c r="D1830" s="11" t="s">
        <v>40</v>
      </c>
      <c r="E1830" s="19" t="s">
        <v>2054</v>
      </c>
      <c r="F1830" s="10">
        <v>42036</v>
      </c>
      <c r="G1830" s="10">
        <v>44228</v>
      </c>
      <c r="H1830" s="11">
        <v>7</v>
      </c>
      <c r="I1830" s="20" t="s">
        <v>39</v>
      </c>
      <c r="J1830" s="11" t="s">
        <v>41</v>
      </c>
      <c r="K1830" s="11" t="s">
        <v>4881</v>
      </c>
      <c r="L1830" s="11">
        <v>2</v>
      </c>
    </row>
    <row r="1831" spans="1:12">
      <c r="A1831" s="11" t="s">
        <v>6128</v>
      </c>
      <c r="D1831" s="11" t="s">
        <v>40</v>
      </c>
      <c r="E1831" s="19" t="s">
        <v>2055</v>
      </c>
      <c r="F1831" s="10">
        <v>42036</v>
      </c>
      <c r="G1831" s="10">
        <v>44228</v>
      </c>
      <c r="H1831" s="11">
        <v>7</v>
      </c>
      <c r="I1831" s="20" t="s">
        <v>39</v>
      </c>
      <c r="J1831" s="11" t="s">
        <v>41</v>
      </c>
      <c r="K1831" s="11" t="s">
        <v>4881</v>
      </c>
      <c r="L1831" s="11">
        <v>2</v>
      </c>
    </row>
    <row r="1832" spans="1:12">
      <c r="A1832" s="11" t="s">
        <v>6129</v>
      </c>
      <c r="D1832" s="11" t="s">
        <v>40</v>
      </c>
      <c r="E1832" s="19" t="s">
        <v>2056</v>
      </c>
      <c r="F1832" s="10">
        <v>42036</v>
      </c>
      <c r="G1832" s="10">
        <v>44228</v>
      </c>
      <c r="H1832" s="11">
        <v>7</v>
      </c>
      <c r="I1832" s="20" t="s">
        <v>39</v>
      </c>
      <c r="J1832" s="11" t="s">
        <v>41</v>
      </c>
      <c r="K1832" s="11" t="s">
        <v>4881</v>
      </c>
      <c r="L1832" s="11">
        <v>2</v>
      </c>
    </row>
    <row r="1833" spans="1:12">
      <c r="A1833" s="11" t="s">
        <v>6613</v>
      </c>
      <c r="D1833" s="11" t="s">
        <v>40</v>
      </c>
      <c r="E1833" s="19" t="s">
        <v>2057</v>
      </c>
      <c r="F1833" s="10">
        <v>42036</v>
      </c>
      <c r="G1833" s="10">
        <v>44228</v>
      </c>
      <c r="H1833" s="11">
        <v>7</v>
      </c>
      <c r="I1833" s="20" t="s">
        <v>39</v>
      </c>
      <c r="J1833" s="11" t="s">
        <v>41</v>
      </c>
      <c r="K1833" s="11" t="s">
        <v>4881</v>
      </c>
      <c r="L1833" s="11">
        <v>2</v>
      </c>
    </row>
    <row r="1834" spans="1:12">
      <c r="A1834" s="11" t="s">
        <v>6614</v>
      </c>
      <c r="D1834" s="11" t="s">
        <v>40</v>
      </c>
      <c r="E1834" s="19" t="s">
        <v>2058</v>
      </c>
      <c r="F1834" s="10">
        <v>42036</v>
      </c>
      <c r="G1834" s="10">
        <v>44228</v>
      </c>
      <c r="H1834" s="11">
        <v>7</v>
      </c>
      <c r="I1834" s="20" t="s">
        <v>39</v>
      </c>
      <c r="J1834" s="11" t="s">
        <v>41</v>
      </c>
      <c r="K1834" s="11" t="s">
        <v>4881</v>
      </c>
      <c r="L1834" s="11">
        <v>2</v>
      </c>
    </row>
    <row r="1835" spans="1:12">
      <c r="A1835" s="11" t="s">
        <v>6615</v>
      </c>
      <c r="D1835" s="11" t="s">
        <v>40</v>
      </c>
      <c r="E1835" s="19" t="s">
        <v>2059</v>
      </c>
      <c r="F1835" s="10">
        <v>42036</v>
      </c>
      <c r="G1835" s="10">
        <v>44228</v>
      </c>
      <c r="H1835" s="11">
        <v>7</v>
      </c>
      <c r="I1835" s="20" t="s">
        <v>39</v>
      </c>
      <c r="J1835" s="11" t="s">
        <v>41</v>
      </c>
      <c r="K1835" s="11" t="s">
        <v>4881</v>
      </c>
      <c r="L1835" s="11">
        <v>2</v>
      </c>
    </row>
    <row r="1836" spans="1:12">
      <c r="A1836" s="11" t="s">
        <v>7099</v>
      </c>
      <c r="D1836" s="11" t="s">
        <v>40</v>
      </c>
      <c r="E1836" s="19" t="s">
        <v>2060</v>
      </c>
      <c r="F1836" s="10">
        <v>42036</v>
      </c>
      <c r="G1836" s="10">
        <v>44228</v>
      </c>
      <c r="H1836" s="11">
        <v>7</v>
      </c>
      <c r="I1836" s="20" t="s">
        <v>39</v>
      </c>
      <c r="J1836" s="11" t="s">
        <v>41</v>
      </c>
      <c r="K1836" s="11" t="s">
        <v>4881</v>
      </c>
      <c r="L1836" s="11">
        <v>2</v>
      </c>
    </row>
    <row r="1837" spans="1:12">
      <c r="A1837" s="11" t="s">
        <v>7100</v>
      </c>
      <c r="D1837" s="11" t="s">
        <v>40</v>
      </c>
      <c r="E1837" s="19" t="s">
        <v>2061</v>
      </c>
      <c r="F1837" s="10">
        <v>42036</v>
      </c>
      <c r="G1837" s="10">
        <v>44228</v>
      </c>
      <c r="H1837" s="11">
        <v>7</v>
      </c>
      <c r="I1837" s="20" t="s">
        <v>39</v>
      </c>
      <c r="J1837" s="11" t="s">
        <v>41</v>
      </c>
      <c r="K1837" s="11" t="s">
        <v>4881</v>
      </c>
      <c r="L1837" s="11">
        <v>2</v>
      </c>
    </row>
    <row r="1838" spans="1:12">
      <c r="A1838" s="11" t="s">
        <v>7101</v>
      </c>
      <c r="D1838" s="11" t="s">
        <v>40</v>
      </c>
      <c r="E1838" s="19" t="s">
        <v>2062</v>
      </c>
      <c r="F1838" s="10">
        <v>42036</v>
      </c>
      <c r="G1838" s="10">
        <v>44228</v>
      </c>
      <c r="H1838" s="11">
        <v>7</v>
      </c>
      <c r="I1838" s="20" t="s">
        <v>39</v>
      </c>
      <c r="J1838" s="11" t="s">
        <v>41</v>
      </c>
      <c r="K1838" s="11" t="s">
        <v>4881</v>
      </c>
      <c r="L1838" s="11">
        <v>2</v>
      </c>
    </row>
    <row r="1839" spans="1:12">
      <c r="A1839" s="11" t="s">
        <v>7786</v>
      </c>
      <c r="D1839" s="11" t="s">
        <v>40</v>
      </c>
      <c r="E1839" s="19" t="s">
        <v>2063</v>
      </c>
      <c r="F1839" s="10">
        <v>42036</v>
      </c>
      <c r="G1839" s="10">
        <v>44228</v>
      </c>
      <c r="H1839" s="11">
        <v>7</v>
      </c>
      <c r="I1839" s="20" t="s">
        <v>39</v>
      </c>
      <c r="J1839" s="11" t="s">
        <v>41</v>
      </c>
      <c r="K1839" s="11" t="s">
        <v>4881</v>
      </c>
      <c r="L1839" s="11">
        <v>2</v>
      </c>
    </row>
    <row r="1840" spans="1:12">
      <c r="A1840" s="11" t="s">
        <v>7787</v>
      </c>
      <c r="D1840" s="11" t="s">
        <v>40</v>
      </c>
      <c r="E1840" s="19" t="s">
        <v>2064</v>
      </c>
      <c r="F1840" s="10">
        <v>42036</v>
      </c>
      <c r="G1840" s="10">
        <v>44228</v>
      </c>
      <c r="H1840" s="11">
        <v>7</v>
      </c>
      <c r="I1840" s="20" t="s">
        <v>39</v>
      </c>
      <c r="J1840" s="11" t="s">
        <v>41</v>
      </c>
      <c r="K1840" s="11" t="s">
        <v>4881</v>
      </c>
      <c r="L1840" s="11">
        <v>2</v>
      </c>
    </row>
    <row r="1841" spans="1:12">
      <c r="A1841" s="11" t="s">
        <v>7788</v>
      </c>
      <c r="D1841" s="11" t="s">
        <v>40</v>
      </c>
      <c r="E1841" s="19" t="s">
        <v>2065</v>
      </c>
      <c r="F1841" s="10">
        <v>42036</v>
      </c>
      <c r="G1841" s="10">
        <v>44228</v>
      </c>
      <c r="H1841" s="11">
        <v>7</v>
      </c>
      <c r="I1841" s="20" t="s">
        <v>39</v>
      </c>
      <c r="J1841" s="11" t="s">
        <v>41</v>
      </c>
      <c r="K1841" s="11" t="s">
        <v>4881</v>
      </c>
      <c r="L1841" s="11">
        <v>2</v>
      </c>
    </row>
    <row r="1842" spans="1:12">
      <c r="A1842" s="11" t="s">
        <v>7789</v>
      </c>
      <c r="D1842" s="11" t="s">
        <v>40</v>
      </c>
      <c r="E1842" s="19" t="s">
        <v>2066</v>
      </c>
      <c r="F1842" s="10">
        <v>42036</v>
      </c>
      <c r="G1842" s="10">
        <v>44228</v>
      </c>
      <c r="H1842" s="11">
        <v>7</v>
      </c>
      <c r="I1842" s="20" t="s">
        <v>39</v>
      </c>
      <c r="J1842" s="11" t="s">
        <v>41</v>
      </c>
      <c r="K1842" s="11" t="s">
        <v>4881</v>
      </c>
      <c r="L1842" s="11">
        <v>2</v>
      </c>
    </row>
    <row r="1843" spans="1:12">
      <c r="A1843" s="11" t="s">
        <v>7790</v>
      </c>
      <c r="D1843" s="11" t="s">
        <v>40</v>
      </c>
      <c r="E1843" s="19" t="s">
        <v>2067</v>
      </c>
      <c r="F1843" s="10">
        <v>42036</v>
      </c>
      <c r="G1843" s="10">
        <v>44228</v>
      </c>
      <c r="H1843" s="11">
        <v>7</v>
      </c>
      <c r="I1843" s="20" t="s">
        <v>39</v>
      </c>
      <c r="J1843" s="11" t="s">
        <v>41</v>
      </c>
      <c r="K1843" s="11" t="s">
        <v>4881</v>
      </c>
      <c r="L1843" s="11">
        <v>2</v>
      </c>
    </row>
    <row r="1844" spans="1:12">
      <c r="A1844" s="11" t="s">
        <v>7791</v>
      </c>
      <c r="D1844" s="11" t="s">
        <v>40</v>
      </c>
      <c r="E1844" s="19" t="s">
        <v>2068</v>
      </c>
      <c r="F1844" s="10">
        <v>42036</v>
      </c>
      <c r="G1844" s="10">
        <v>44228</v>
      </c>
      <c r="H1844" s="11">
        <v>7</v>
      </c>
      <c r="I1844" s="20" t="s">
        <v>39</v>
      </c>
      <c r="J1844" s="11" t="s">
        <v>41</v>
      </c>
      <c r="K1844" s="11" t="s">
        <v>4881</v>
      </c>
      <c r="L1844" s="11">
        <v>2</v>
      </c>
    </row>
    <row r="1845" spans="1:12">
      <c r="A1845" s="11" t="s">
        <v>8557</v>
      </c>
      <c r="D1845" s="11" t="s">
        <v>40</v>
      </c>
      <c r="E1845" s="19" t="s">
        <v>2069</v>
      </c>
      <c r="F1845" s="10">
        <v>42036</v>
      </c>
      <c r="G1845" s="10">
        <v>44228</v>
      </c>
      <c r="H1845" s="11">
        <v>7</v>
      </c>
      <c r="I1845" s="20" t="s">
        <v>39</v>
      </c>
      <c r="J1845" s="11" t="s">
        <v>41</v>
      </c>
      <c r="K1845" s="11" t="s">
        <v>4881</v>
      </c>
      <c r="L1845" s="11">
        <v>2</v>
      </c>
    </row>
    <row r="1846" spans="1:12">
      <c r="A1846" s="11" t="s">
        <v>8558</v>
      </c>
      <c r="D1846" s="11" t="s">
        <v>40</v>
      </c>
      <c r="E1846" s="19" t="s">
        <v>2070</v>
      </c>
      <c r="F1846" s="10">
        <v>42036</v>
      </c>
      <c r="G1846" s="10">
        <v>44228</v>
      </c>
      <c r="H1846" s="11">
        <v>7</v>
      </c>
      <c r="I1846" s="20" t="s">
        <v>39</v>
      </c>
      <c r="J1846" s="11" t="s">
        <v>41</v>
      </c>
      <c r="K1846" s="11" t="s">
        <v>4881</v>
      </c>
      <c r="L1846" s="11">
        <v>2</v>
      </c>
    </row>
    <row r="1847" spans="1:12">
      <c r="A1847" s="11" t="s">
        <v>8559</v>
      </c>
      <c r="D1847" s="11" t="s">
        <v>40</v>
      </c>
      <c r="E1847" s="19" t="s">
        <v>2071</v>
      </c>
      <c r="F1847" s="10">
        <v>42036</v>
      </c>
      <c r="G1847" s="10">
        <v>44228</v>
      </c>
      <c r="H1847" s="11">
        <v>7</v>
      </c>
      <c r="I1847" s="20" t="s">
        <v>39</v>
      </c>
      <c r="J1847" s="11" t="s">
        <v>41</v>
      </c>
      <c r="K1847" s="11" t="s">
        <v>4881</v>
      </c>
      <c r="L1847" s="11">
        <v>2</v>
      </c>
    </row>
    <row r="1848" spans="1:12">
      <c r="A1848" s="11" t="s">
        <v>1966</v>
      </c>
      <c r="D1848" s="11" t="s">
        <v>40</v>
      </c>
      <c r="E1848" s="19" t="s">
        <v>2072</v>
      </c>
      <c r="F1848" s="10">
        <v>42036</v>
      </c>
      <c r="G1848" s="10">
        <v>44228</v>
      </c>
      <c r="H1848" s="11">
        <v>7</v>
      </c>
      <c r="I1848" s="20" t="s">
        <v>39</v>
      </c>
      <c r="J1848" s="11" t="s">
        <v>41</v>
      </c>
      <c r="K1848" s="11" t="s">
        <v>4881</v>
      </c>
      <c r="L1848" s="11">
        <v>2</v>
      </c>
    </row>
    <row r="1849" spans="1:12">
      <c r="A1849" s="11" t="s">
        <v>1967</v>
      </c>
      <c r="D1849" s="11" t="s">
        <v>40</v>
      </c>
      <c r="E1849" s="19" t="s">
        <v>2073</v>
      </c>
      <c r="F1849" s="10">
        <v>42036</v>
      </c>
      <c r="G1849" s="10">
        <v>44228</v>
      </c>
      <c r="H1849" s="11">
        <v>7</v>
      </c>
      <c r="I1849" s="20" t="s">
        <v>39</v>
      </c>
      <c r="J1849" s="11" t="s">
        <v>41</v>
      </c>
      <c r="K1849" s="11" t="s">
        <v>4881</v>
      </c>
      <c r="L1849" s="11">
        <v>2</v>
      </c>
    </row>
    <row r="1850" spans="1:12">
      <c r="A1850" s="11" t="s">
        <v>1968</v>
      </c>
      <c r="D1850" s="11" t="s">
        <v>40</v>
      </c>
      <c r="E1850" s="19" t="s">
        <v>2074</v>
      </c>
      <c r="F1850" s="10">
        <v>42036</v>
      </c>
      <c r="G1850" s="10">
        <v>44228</v>
      </c>
      <c r="H1850" s="11">
        <v>7</v>
      </c>
      <c r="I1850" s="20" t="s">
        <v>39</v>
      </c>
      <c r="J1850" s="11" t="s">
        <v>41</v>
      </c>
      <c r="K1850" s="11" t="s">
        <v>4881</v>
      </c>
      <c r="L1850" s="11">
        <v>2</v>
      </c>
    </row>
    <row r="1851" spans="1:12">
      <c r="A1851" s="11" t="s">
        <v>5362</v>
      </c>
      <c r="D1851" s="11" t="s">
        <v>40</v>
      </c>
      <c r="E1851" s="19" t="s">
        <v>2075</v>
      </c>
      <c r="F1851" s="10">
        <v>42036</v>
      </c>
      <c r="G1851" s="10">
        <v>44228</v>
      </c>
      <c r="H1851" s="11">
        <v>7</v>
      </c>
      <c r="I1851" s="20" t="s">
        <v>39</v>
      </c>
      <c r="J1851" s="11" t="s">
        <v>41</v>
      </c>
      <c r="K1851" s="11" t="s">
        <v>4881</v>
      </c>
      <c r="L1851" s="11">
        <v>2</v>
      </c>
    </row>
    <row r="1852" spans="1:12">
      <c r="A1852" s="11" t="s">
        <v>5363</v>
      </c>
      <c r="D1852" s="11" t="s">
        <v>40</v>
      </c>
      <c r="E1852" s="19" t="s">
        <v>2076</v>
      </c>
      <c r="F1852" s="10">
        <v>42036</v>
      </c>
      <c r="G1852" s="10">
        <v>44228</v>
      </c>
      <c r="H1852" s="11">
        <v>7</v>
      </c>
      <c r="I1852" s="20" t="s">
        <v>39</v>
      </c>
      <c r="J1852" s="11" t="s">
        <v>41</v>
      </c>
      <c r="K1852" s="11" t="s">
        <v>4881</v>
      </c>
      <c r="L1852" s="11">
        <v>2</v>
      </c>
    </row>
    <row r="1853" spans="1:12">
      <c r="A1853" s="11" t="s">
        <v>5364</v>
      </c>
      <c r="D1853" s="11" t="s">
        <v>40</v>
      </c>
      <c r="E1853" s="19" t="s">
        <v>2077</v>
      </c>
      <c r="F1853" s="10">
        <v>42036</v>
      </c>
      <c r="G1853" s="10">
        <v>44228</v>
      </c>
      <c r="H1853" s="11">
        <v>7</v>
      </c>
      <c r="I1853" s="20" t="s">
        <v>39</v>
      </c>
      <c r="J1853" s="11" t="s">
        <v>41</v>
      </c>
      <c r="K1853" s="11" t="s">
        <v>4881</v>
      </c>
      <c r="L1853" s="11">
        <v>2</v>
      </c>
    </row>
    <row r="1854" spans="1:12">
      <c r="A1854" s="11" t="s">
        <v>5365</v>
      </c>
      <c r="D1854" s="11" t="s">
        <v>40</v>
      </c>
      <c r="E1854" s="19" t="s">
        <v>2078</v>
      </c>
      <c r="F1854" s="10">
        <v>42036</v>
      </c>
      <c r="G1854" s="10">
        <v>44228</v>
      </c>
      <c r="H1854" s="11">
        <v>7</v>
      </c>
      <c r="I1854" s="20" t="s">
        <v>39</v>
      </c>
      <c r="J1854" s="11" t="s">
        <v>41</v>
      </c>
      <c r="K1854" s="11" t="s">
        <v>4881</v>
      </c>
      <c r="L1854" s="11">
        <v>2</v>
      </c>
    </row>
    <row r="1855" spans="1:12">
      <c r="A1855" s="11" t="s">
        <v>5366</v>
      </c>
      <c r="D1855" s="11" t="s">
        <v>40</v>
      </c>
      <c r="E1855" s="19" t="s">
        <v>2079</v>
      </c>
      <c r="F1855" s="10">
        <v>42036</v>
      </c>
      <c r="G1855" s="10">
        <v>44228</v>
      </c>
      <c r="H1855" s="11">
        <v>7</v>
      </c>
      <c r="I1855" s="20" t="s">
        <v>39</v>
      </c>
      <c r="J1855" s="11" t="s">
        <v>41</v>
      </c>
      <c r="K1855" s="11" t="s">
        <v>4881</v>
      </c>
      <c r="L1855" s="11">
        <v>2</v>
      </c>
    </row>
    <row r="1856" spans="1:12">
      <c r="A1856" s="11" t="s">
        <v>5367</v>
      </c>
      <c r="D1856" s="11" t="s">
        <v>40</v>
      </c>
      <c r="E1856" s="19" t="s">
        <v>2080</v>
      </c>
      <c r="F1856" s="10">
        <v>42036</v>
      </c>
      <c r="G1856" s="10">
        <v>44228</v>
      </c>
      <c r="H1856" s="11">
        <v>7</v>
      </c>
      <c r="I1856" s="20" t="s">
        <v>39</v>
      </c>
      <c r="J1856" s="11" t="s">
        <v>41</v>
      </c>
      <c r="K1856" s="11" t="s">
        <v>4881</v>
      </c>
      <c r="L1856" s="11">
        <v>2</v>
      </c>
    </row>
    <row r="1857" spans="1:12">
      <c r="A1857" s="11" t="s">
        <v>6130</v>
      </c>
      <c r="D1857" s="11" t="s">
        <v>40</v>
      </c>
      <c r="E1857" s="19" t="s">
        <v>2081</v>
      </c>
      <c r="F1857" s="10">
        <v>42036</v>
      </c>
      <c r="G1857" s="10">
        <v>44228</v>
      </c>
      <c r="H1857" s="11">
        <v>7</v>
      </c>
      <c r="I1857" s="20" t="s">
        <v>39</v>
      </c>
      <c r="J1857" s="11" t="s">
        <v>41</v>
      </c>
      <c r="K1857" s="11" t="s">
        <v>4881</v>
      </c>
      <c r="L1857" s="11">
        <v>2</v>
      </c>
    </row>
    <row r="1858" spans="1:12">
      <c r="A1858" s="11" t="s">
        <v>6131</v>
      </c>
      <c r="D1858" s="11" t="s">
        <v>40</v>
      </c>
      <c r="E1858" s="19" t="s">
        <v>2082</v>
      </c>
      <c r="F1858" s="10">
        <v>42036</v>
      </c>
      <c r="G1858" s="10">
        <v>44228</v>
      </c>
      <c r="H1858" s="11">
        <v>7</v>
      </c>
      <c r="I1858" s="20" t="s">
        <v>39</v>
      </c>
      <c r="J1858" s="11" t="s">
        <v>41</v>
      </c>
      <c r="K1858" s="11" t="s">
        <v>4881</v>
      </c>
      <c r="L1858" s="11">
        <v>2</v>
      </c>
    </row>
    <row r="1859" spans="1:12">
      <c r="A1859" s="11" t="s">
        <v>6132</v>
      </c>
      <c r="D1859" s="11" t="s">
        <v>40</v>
      </c>
      <c r="E1859" s="19" t="s">
        <v>2083</v>
      </c>
      <c r="F1859" s="10">
        <v>42036</v>
      </c>
      <c r="G1859" s="10">
        <v>44228</v>
      </c>
      <c r="H1859" s="11">
        <v>7</v>
      </c>
      <c r="I1859" s="20" t="s">
        <v>39</v>
      </c>
      <c r="J1859" s="11" t="s">
        <v>41</v>
      </c>
      <c r="K1859" s="11" t="s">
        <v>4881</v>
      </c>
      <c r="L1859" s="11">
        <v>2</v>
      </c>
    </row>
    <row r="1860" spans="1:12">
      <c r="A1860" s="11" t="s">
        <v>6616</v>
      </c>
      <c r="D1860" s="11" t="s">
        <v>40</v>
      </c>
      <c r="E1860" s="19" t="s">
        <v>2084</v>
      </c>
      <c r="F1860" s="10">
        <v>42036</v>
      </c>
      <c r="G1860" s="10">
        <v>44228</v>
      </c>
      <c r="H1860" s="11">
        <v>7</v>
      </c>
      <c r="I1860" s="20" t="s">
        <v>39</v>
      </c>
      <c r="J1860" s="11" t="s">
        <v>41</v>
      </c>
      <c r="K1860" s="11" t="s">
        <v>4881</v>
      </c>
      <c r="L1860" s="11">
        <v>2</v>
      </c>
    </row>
    <row r="1861" spans="1:12">
      <c r="A1861" s="11" t="s">
        <v>6617</v>
      </c>
      <c r="D1861" s="11" t="s">
        <v>40</v>
      </c>
      <c r="E1861" s="19" t="s">
        <v>2085</v>
      </c>
      <c r="F1861" s="10">
        <v>42036</v>
      </c>
      <c r="G1861" s="10">
        <v>44228</v>
      </c>
      <c r="H1861" s="11">
        <v>7</v>
      </c>
      <c r="I1861" s="20" t="s">
        <v>39</v>
      </c>
      <c r="J1861" s="11" t="s">
        <v>41</v>
      </c>
      <c r="K1861" s="11" t="s">
        <v>4881</v>
      </c>
      <c r="L1861" s="11">
        <v>2</v>
      </c>
    </row>
    <row r="1862" spans="1:12">
      <c r="A1862" s="11" t="s">
        <v>6618</v>
      </c>
      <c r="D1862" s="11" t="s">
        <v>40</v>
      </c>
      <c r="E1862" s="19" t="s">
        <v>2086</v>
      </c>
      <c r="F1862" s="10">
        <v>42036</v>
      </c>
      <c r="G1862" s="10">
        <v>44228</v>
      </c>
      <c r="H1862" s="11">
        <v>7</v>
      </c>
      <c r="I1862" s="20" t="s">
        <v>39</v>
      </c>
      <c r="J1862" s="11" t="s">
        <v>41</v>
      </c>
      <c r="K1862" s="11" t="s">
        <v>4881</v>
      </c>
      <c r="L1862" s="11">
        <v>2</v>
      </c>
    </row>
    <row r="1863" spans="1:12">
      <c r="A1863" s="11" t="s">
        <v>7102</v>
      </c>
      <c r="D1863" s="11" t="s">
        <v>40</v>
      </c>
      <c r="E1863" s="19" t="s">
        <v>2087</v>
      </c>
      <c r="F1863" s="10">
        <v>42036</v>
      </c>
      <c r="G1863" s="10">
        <v>44228</v>
      </c>
      <c r="H1863" s="11">
        <v>7</v>
      </c>
      <c r="I1863" s="20" t="s">
        <v>39</v>
      </c>
      <c r="J1863" s="11" t="s">
        <v>41</v>
      </c>
      <c r="K1863" s="11" t="s">
        <v>4881</v>
      </c>
      <c r="L1863" s="11">
        <v>2</v>
      </c>
    </row>
    <row r="1864" spans="1:12">
      <c r="A1864" s="11" t="s">
        <v>7103</v>
      </c>
      <c r="D1864" s="11" t="s">
        <v>40</v>
      </c>
      <c r="E1864" s="19" t="s">
        <v>2088</v>
      </c>
      <c r="F1864" s="10">
        <v>42036</v>
      </c>
      <c r="G1864" s="10">
        <v>44228</v>
      </c>
      <c r="H1864" s="11">
        <v>7</v>
      </c>
      <c r="I1864" s="20" t="s">
        <v>39</v>
      </c>
      <c r="J1864" s="11" t="s">
        <v>41</v>
      </c>
      <c r="K1864" s="11" t="s">
        <v>4881</v>
      </c>
      <c r="L1864" s="11">
        <v>2</v>
      </c>
    </row>
    <row r="1865" spans="1:12">
      <c r="A1865" s="11" t="s">
        <v>7104</v>
      </c>
      <c r="D1865" s="11" t="s">
        <v>40</v>
      </c>
      <c r="E1865" s="19" t="s">
        <v>2089</v>
      </c>
      <c r="F1865" s="10">
        <v>42036</v>
      </c>
      <c r="G1865" s="10">
        <v>44228</v>
      </c>
      <c r="H1865" s="11">
        <v>7</v>
      </c>
      <c r="I1865" s="20" t="s">
        <v>39</v>
      </c>
      <c r="J1865" s="11" t="s">
        <v>41</v>
      </c>
      <c r="K1865" s="11" t="s">
        <v>4881</v>
      </c>
      <c r="L1865" s="11">
        <v>2</v>
      </c>
    </row>
    <row r="1866" spans="1:12">
      <c r="A1866" s="11" t="s">
        <v>7792</v>
      </c>
      <c r="D1866" s="11" t="s">
        <v>40</v>
      </c>
      <c r="E1866" s="19" t="s">
        <v>2090</v>
      </c>
      <c r="F1866" s="10">
        <v>42036</v>
      </c>
      <c r="G1866" s="10">
        <v>44228</v>
      </c>
      <c r="H1866" s="11">
        <v>7</v>
      </c>
      <c r="I1866" s="20" t="s">
        <v>39</v>
      </c>
      <c r="J1866" s="11" t="s">
        <v>41</v>
      </c>
      <c r="K1866" s="11" t="s">
        <v>4881</v>
      </c>
      <c r="L1866" s="11">
        <v>2</v>
      </c>
    </row>
    <row r="1867" spans="1:12">
      <c r="A1867" s="11" t="s">
        <v>7793</v>
      </c>
      <c r="D1867" s="11" t="s">
        <v>40</v>
      </c>
      <c r="E1867" s="19" t="s">
        <v>2091</v>
      </c>
      <c r="F1867" s="10">
        <v>42036</v>
      </c>
      <c r="G1867" s="10">
        <v>44228</v>
      </c>
      <c r="H1867" s="11">
        <v>7</v>
      </c>
      <c r="I1867" s="20" t="s">
        <v>39</v>
      </c>
      <c r="J1867" s="11" t="s">
        <v>41</v>
      </c>
      <c r="K1867" s="11" t="s">
        <v>4881</v>
      </c>
      <c r="L1867" s="11">
        <v>2</v>
      </c>
    </row>
    <row r="1868" spans="1:12">
      <c r="A1868" s="11" t="s">
        <v>7794</v>
      </c>
      <c r="D1868" s="11" t="s">
        <v>40</v>
      </c>
      <c r="E1868" s="19" t="s">
        <v>2092</v>
      </c>
      <c r="F1868" s="10">
        <v>42036</v>
      </c>
      <c r="G1868" s="10">
        <v>44228</v>
      </c>
      <c r="H1868" s="11">
        <v>7</v>
      </c>
      <c r="I1868" s="20" t="s">
        <v>39</v>
      </c>
      <c r="J1868" s="11" t="s">
        <v>41</v>
      </c>
      <c r="K1868" s="11" t="s">
        <v>4881</v>
      </c>
      <c r="L1868" s="11">
        <v>2</v>
      </c>
    </row>
    <row r="1869" spans="1:12">
      <c r="A1869" s="11" t="s">
        <v>7795</v>
      </c>
      <c r="D1869" s="11" t="s">
        <v>40</v>
      </c>
      <c r="E1869" s="19" t="s">
        <v>2093</v>
      </c>
      <c r="F1869" s="10">
        <v>42036</v>
      </c>
      <c r="G1869" s="10">
        <v>44228</v>
      </c>
      <c r="H1869" s="11">
        <v>7</v>
      </c>
      <c r="I1869" s="20" t="s">
        <v>39</v>
      </c>
      <c r="J1869" s="11" t="s">
        <v>41</v>
      </c>
      <c r="K1869" s="11" t="s">
        <v>4881</v>
      </c>
      <c r="L1869" s="11">
        <v>2</v>
      </c>
    </row>
    <row r="1870" spans="1:12">
      <c r="A1870" s="11" t="s">
        <v>7796</v>
      </c>
      <c r="D1870" s="11" t="s">
        <v>40</v>
      </c>
      <c r="E1870" s="19" t="s">
        <v>2094</v>
      </c>
      <c r="F1870" s="10">
        <v>42036</v>
      </c>
      <c r="G1870" s="10">
        <v>44228</v>
      </c>
      <c r="H1870" s="11">
        <v>7</v>
      </c>
      <c r="I1870" s="20" t="s">
        <v>39</v>
      </c>
      <c r="J1870" s="11" t="s">
        <v>41</v>
      </c>
      <c r="K1870" s="11" t="s">
        <v>4881</v>
      </c>
      <c r="L1870" s="11">
        <v>2</v>
      </c>
    </row>
    <row r="1871" spans="1:12">
      <c r="A1871" s="11" t="s">
        <v>7797</v>
      </c>
      <c r="D1871" s="11" t="s">
        <v>40</v>
      </c>
      <c r="E1871" s="19" t="s">
        <v>2095</v>
      </c>
      <c r="F1871" s="10">
        <v>42036</v>
      </c>
      <c r="G1871" s="10">
        <v>44228</v>
      </c>
      <c r="H1871" s="11">
        <v>7</v>
      </c>
      <c r="I1871" s="20" t="s">
        <v>39</v>
      </c>
      <c r="J1871" s="11" t="s">
        <v>41</v>
      </c>
      <c r="K1871" s="11" t="s">
        <v>4881</v>
      </c>
      <c r="L1871" s="11">
        <v>2</v>
      </c>
    </row>
    <row r="1872" spans="1:12">
      <c r="A1872" s="11" t="s">
        <v>8560</v>
      </c>
      <c r="D1872" s="11" t="s">
        <v>40</v>
      </c>
      <c r="E1872" s="19" t="s">
        <v>2096</v>
      </c>
      <c r="F1872" s="10">
        <v>42036</v>
      </c>
      <c r="G1872" s="10">
        <v>44228</v>
      </c>
      <c r="H1872" s="11">
        <v>7</v>
      </c>
      <c r="I1872" s="20" t="s">
        <v>39</v>
      </c>
      <c r="J1872" s="11" t="s">
        <v>41</v>
      </c>
      <c r="K1872" s="11" t="s">
        <v>4881</v>
      </c>
      <c r="L1872" s="11">
        <v>2</v>
      </c>
    </row>
    <row r="1873" spans="1:12">
      <c r="A1873" s="11" t="s">
        <v>8561</v>
      </c>
      <c r="D1873" s="11" t="s">
        <v>40</v>
      </c>
      <c r="E1873" s="19" t="s">
        <v>2097</v>
      </c>
      <c r="F1873" s="10">
        <v>42036</v>
      </c>
      <c r="G1873" s="10">
        <v>44228</v>
      </c>
      <c r="H1873" s="11">
        <v>7</v>
      </c>
      <c r="I1873" s="20" t="s">
        <v>39</v>
      </c>
      <c r="J1873" s="11" t="s">
        <v>41</v>
      </c>
      <c r="K1873" s="11" t="s">
        <v>4881</v>
      </c>
      <c r="L1873" s="11">
        <v>2</v>
      </c>
    </row>
    <row r="1874" spans="1:12">
      <c r="A1874" s="11" t="s">
        <v>8562</v>
      </c>
      <c r="D1874" s="11" t="s">
        <v>40</v>
      </c>
      <c r="E1874" s="19" t="s">
        <v>2098</v>
      </c>
      <c r="F1874" s="10">
        <v>42036</v>
      </c>
      <c r="G1874" s="10">
        <v>44228</v>
      </c>
      <c r="H1874" s="11">
        <v>7</v>
      </c>
      <c r="I1874" s="20" t="s">
        <v>39</v>
      </c>
      <c r="J1874" s="11" t="s">
        <v>41</v>
      </c>
      <c r="K1874" s="11" t="s">
        <v>4881</v>
      </c>
      <c r="L1874" s="11">
        <v>2</v>
      </c>
    </row>
    <row r="1875" spans="1:12">
      <c r="A1875" s="11" t="s">
        <v>1969</v>
      </c>
      <c r="D1875" s="11" t="s">
        <v>40</v>
      </c>
      <c r="E1875" s="19" t="s">
        <v>2099</v>
      </c>
      <c r="F1875" s="10">
        <v>42036</v>
      </c>
      <c r="G1875" s="10">
        <v>44228</v>
      </c>
      <c r="H1875" s="11">
        <v>7</v>
      </c>
      <c r="I1875" s="20" t="s">
        <v>39</v>
      </c>
      <c r="J1875" s="11" t="s">
        <v>41</v>
      </c>
      <c r="K1875" s="11" t="s">
        <v>4881</v>
      </c>
      <c r="L1875" s="11">
        <v>2</v>
      </c>
    </row>
    <row r="1876" spans="1:12">
      <c r="A1876" s="11" t="s">
        <v>1970</v>
      </c>
      <c r="D1876" s="11" t="s">
        <v>40</v>
      </c>
      <c r="E1876" s="19" t="s">
        <v>2100</v>
      </c>
      <c r="F1876" s="10">
        <v>42036</v>
      </c>
      <c r="G1876" s="10">
        <v>44228</v>
      </c>
      <c r="H1876" s="11">
        <v>7</v>
      </c>
      <c r="I1876" s="20" t="s">
        <v>39</v>
      </c>
      <c r="J1876" s="11" t="s">
        <v>41</v>
      </c>
      <c r="K1876" s="11" t="s">
        <v>4881</v>
      </c>
      <c r="L1876" s="11">
        <v>2</v>
      </c>
    </row>
    <row r="1877" spans="1:12">
      <c r="A1877" s="11" t="s">
        <v>1971</v>
      </c>
      <c r="D1877" s="11" t="s">
        <v>40</v>
      </c>
      <c r="E1877" s="19" t="s">
        <v>2101</v>
      </c>
      <c r="F1877" s="10">
        <v>42036</v>
      </c>
      <c r="G1877" s="10">
        <v>44228</v>
      </c>
      <c r="H1877" s="11">
        <v>7</v>
      </c>
      <c r="I1877" s="20" t="s">
        <v>39</v>
      </c>
      <c r="J1877" s="11" t="s">
        <v>41</v>
      </c>
      <c r="K1877" s="11" t="s">
        <v>4881</v>
      </c>
      <c r="L1877" s="11">
        <v>2</v>
      </c>
    </row>
    <row r="1878" spans="1:12">
      <c r="A1878" s="11" t="s">
        <v>5368</v>
      </c>
      <c r="D1878" s="11" t="s">
        <v>40</v>
      </c>
      <c r="E1878" s="19" t="s">
        <v>2102</v>
      </c>
      <c r="F1878" s="10">
        <v>42036</v>
      </c>
      <c r="G1878" s="10">
        <v>44228</v>
      </c>
      <c r="H1878" s="11">
        <v>7</v>
      </c>
      <c r="I1878" s="20" t="s">
        <v>39</v>
      </c>
      <c r="J1878" s="11" t="s">
        <v>41</v>
      </c>
      <c r="K1878" s="11" t="s">
        <v>4881</v>
      </c>
      <c r="L1878" s="11">
        <v>2</v>
      </c>
    </row>
    <row r="1879" spans="1:12">
      <c r="A1879" s="11" t="s">
        <v>5369</v>
      </c>
      <c r="D1879" s="11" t="s">
        <v>40</v>
      </c>
      <c r="E1879" s="19" t="s">
        <v>2103</v>
      </c>
      <c r="F1879" s="10">
        <v>42036</v>
      </c>
      <c r="G1879" s="10">
        <v>44228</v>
      </c>
      <c r="H1879" s="11">
        <v>7</v>
      </c>
      <c r="I1879" s="20" t="s">
        <v>39</v>
      </c>
      <c r="J1879" s="11" t="s">
        <v>41</v>
      </c>
      <c r="K1879" s="11" t="s">
        <v>4881</v>
      </c>
      <c r="L1879" s="11">
        <v>2</v>
      </c>
    </row>
    <row r="1880" spans="1:12">
      <c r="A1880" s="11" t="s">
        <v>5370</v>
      </c>
      <c r="D1880" s="11" t="s">
        <v>40</v>
      </c>
      <c r="E1880" s="19" t="s">
        <v>2104</v>
      </c>
      <c r="F1880" s="10">
        <v>42036</v>
      </c>
      <c r="G1880" s="10">
        <v>44228</v>
      </c>
      <c r="H1880" s="11">
        <v>7</v>
      </c>
      <c r="I1880" s="20" t="s">
        <v>39</v>
      </c>
      <c r="J1880" s="11" t="s">
        <v>41</v>
      </c>
      <c r="K1880" s="11" t="s">
        <v>4881</v>
      </c>
      <c r="L1880" s="11">
        <v>2</v>
      </c>
    </row>
    <row r="1881" spans="1:12">
      <c r="A1881" s="11" t="s">
        <v>5371</v>
      </c>
      <c r="D1881" s="11" t="s">
        <v>40</v>
      </c>
      <c r="E1881" s="19" t="s">
        <v>2105</v>
      </c>
      <c r="F1881" s="10">
        <v>42036</v>
      </c>
      <c r="G1881" s="10">
        <v>44228</v>
      </c>
      <c r="H1881" s="11">
        <v>7</v>
      </c>
      <c r="I1881" s="20" t="s">
        <v>39</v>
      </c>
      <c r="J1881" s="11" t="s">
        <v>41</v>
      </c>
      <c r="K1881" s="11" t="s">
        <v>4881</v>
      </c>
      <c r="L1881" s="11">
        <v>2</v>
      </c>
    </row>
    <row r="1882" spans="1:12">
      <c r="A1882" s="11" t="s">
        <v>5372</v>
      </c>
      <c r="D1882" s="11" t="s">
        <v>40</v>
      </c>
      <c r="E1882" s="19" t="s">
        <v>2106</v>
      </c>
      <c r="F1882" s="10">
        <v>42036</v>
      </c>
      <c r="G1882" s="10">
        <v>44228</v>
      </c>
      <c r="H1882" s="11">
        <v>7</v>
      </c>
      <c r="I1882" s="20" t="s">
        <v>39</v>
      </c>
      <c r="J1882" s="11" t="s">
        <v>41</v>
      </c>
      <c r="K1882" s="11" t="s">
        <v>4881</v>
      </c>
      <c r="L1882" s="11">
        <v>2</v>
      </c>
    </row>
    <row r="1883" spans="1:12">
      <c r="A1883" s="11" t="s">
        <v>5373</v>
      </c>
      <c r="D1883" s="11" t="s">
        <v>40</v>
      </c>
      <c r="E1883" s="19" t="s">
        <v>2107</v>
      </c>
      <c r="F1883" s="10">
        <v>42036</v>
      </c>
      <c r="G1883" s="10">
        <v>44228</v>
      </c>
      <c r="H1883" s="11">
        <v>7</v>
      </c>
      <c r="I1883" s="20" t="s">
        <v>39</v>
      </c>
      <c r="J1883" s="11" t="s">
        <v>41</v>
      </c>
      <c r="K1883" s="11" t="s">
        <v>4881</v>
      </c>
      <c r="L1883" s="11">
        <v>2</v>
      </c>
    </row>
    <row r="1884" spans="1:12">
      <c r="A1884" s="11" t="s">
        <v>6133</v>
      </c>
      <c r="D1884" s="11" t="s">
        <v>40</v>
      </c>
      <c r="E1884" s="19" t="s">
        <v>2108</v>
      </c>
      <c r="F1884" s="10">
        <v>42036</v>
      </c>
      <c r="G1884" s="10">
        <v>44228</v>
      </c>
      <c r="H1884" s="11">
        <v>7</v>
      </c>
      <c r="I1884" s="20" t="s">
        <v>39</v>
      </c>
      <c r="J1884" s="11" t="s">
        <v>41</v>
      </c>
      <c r="K1884" s="11" t="s">
        <v>4881</v>
      </c>
      <c r="L1884" s="11">
        <v>2</v>
      </c>
    </row>
    <row r="1885" spans="1:12">
      <c r="A1885" s="11" t="s">
        <v>6134</v>
      </c>
      <c r="D1885" s="11" t="s">
        <v>40</v>
      </c>
      <c r="E1885" s="19" t="s">
        <v>2109</v>
      </c>
      <c r="F1885" s="10">
        <v>42036</v>
      </c>
      <c r="G1885" s="10">
        <v>44228</v>
      </c>
      <c r="H1885" s="11">
        <v>7</v>
      </c>
      <c r="I1885" s="20" t="s">
        <v>39</v>
      </c>
      <c r="J1885" s="11" t="s">
        <v>41</v>
      </c>
      <c r="K1885" s="11" t="s">
        <v>4881</v>
      </c>
      <c r="L1885" s="11">
        <v>2</v>
      </c>
    </row>
    <row r="1886" spans="1:12">
      <c r="A1886" s="11" t="s">
        <v>6135</v>
      </c>
      <c r="D1886" s="11" t="s">
        <v>40</v>
      </c>
      <c r="E1886" s="19" t="s">
        <v>2110</v>
      </c>
      <c r="F1886" s="10">
        <v>42036</v>
      </c>
      <c r="G1886" s="10">
        <v>44228</v>
      </c>
      <c r="H1886" s="11">
        <v>7</v>
      </c>
      <c r="I1886" s="20" t="s">
        <v>39</v>
      </c>
      <c r="J1886" s="11" t="s">
        <v>41</v>
      </c>
      <c r="K1886" s="11" t="s">
        <v>4881</v>
      </c>
      <c r="L1886" s="11">
        <v>2</v>
      </c>
    </row>
    <row r="1887" spans="1:12">
      <c r="A1887" s="11" t="s">
        <v>6619</v>
      </c>
      <c r="D1887" s="11" t="s">
        <v>40</v>
      </c>
      <c r="E1887" s="19" t="s">
        <v>2111</v>
      </c>
      <c r="F1887" s="10">
        <v>42036</v>
      </c>
      <c r="G1887" s="10">
        <v>44228</v>
      </c>
      <c r="H1887" s="11">
        <v>7</v>
      </c>
      <c r="I1887" s="20" t="s">
        <v>39</v>
      </c>
      <c r="J1887" s="11" t="s">
        <v>41</v>
      </c>
      <c r="K1887" s="11" t="s">
        <v>4881</v>
      </c>
      <c r="L1887" s="11">
        <v>2</v>
      </c>
    </row>
    <row r="1888" spans="1:12">
      <c r="A1888" s="11" t="s">
        <v>6620</v>
      </c>
      <c r="D1888" s="11" t="s">
        <v>40</v>
      </c>
      <c r="E1888" s="19" t="s">
        <v>2112</v>
      </c>
      <c r="F1888" s="10">
        <v>42036</v>
      </c>
      <c r="G1888" s="10">
        <v>44228</v>
      </c>
      <c r="H1888" s="11">
        <v>7</v>
      </c>
      <c r="I1888" s="20" t="s">
        <v>39</v>
      </c>
      <c r="J1888" s="11" t="s">
        <v>41</v>
      </c>
      <c r="K1888" s="11" t="s">
        <v>4881</v>
      </c>
      <c r="L1888" s="11">
        <v>2</v>
      </c>
    </row>
    <row r="1889" spans="1:12">
      <c r="A1889" s="11" t="s">
        <v>6621</v>
      </c>
      <c r="D1889" s="11" t="s">
        <v>40</v>
      </c>
      <c r="E1889" s="19" t="s">
        <v>2113</v>
      </c>
      <c r="F1889" s="10">
        <v>42036</v>
      </c>
      <c r="G1889" s="10">
        <v>44228</v>
      </c>
      <c r="H1889" s="11">
        <v>7</v>
      </c>
      <c r="I1889" s="20" t="s">
        <v>39</v>
      </c>
      <c r="J1889" s="11" t="s">
        <v>41</v>
      </c>
      <c r="K1889" s="11" t="s">
        <v>4881</v>
      </c>
      <c r="L1889" s="11">
        <v>2</v>
      </c>
    </row>
    <row r="1890" spans="1:12">
      <c r="A1890" s="11" t="s">
        <v>7105</v>
      </c>
      <c r="D1890" s="11" t="s">
        <v>40</v>
      </c>
      <c r="E1890" s="19" t="s">
        <v>2114</v>
      </c>
      <c r="F1890" s="10">
        <v>42036</v>
      </c>
      <c r="G1890" s="10">
        <v>44228</v>
      </c>
      <c r="H1890" s="11">
        <v>7</v>
      </c>
      <c r="I1890" s="20" t="s">
        <v>39</v>
      </c>
      <c r="J1890" s="11" t="s">
        <v>41</v>
      </c>
      <c r="K1890" s="11" t="s">
        <v>4881</v>
      </c>
      <c r="L1890" s="11">
        <v>2</v>
      </c>
    </row>
    <row r="1891" spans="1:12">
      <c r="A1891" s="11" t="s">
        <v>7106</v>
      </c>
      <c r="D1891" s="11" t="s">
        <v>40</v>
      </c>
      <c r="E1891" s="19" t="s">
        <v>2115</v>
      </c>
      <c r="F1891" s="10">
        <v>42036</v>
      </c>
      <c r="G1891" s="10">
        <v>44228</v>
      </c>
      <c r="H1891" s="11">
        <v>7</v>
      </c>
      <c r="I1891" s="20" t="s">
        <v>39</v>
      </c>
      <c r="J1891" s="11" t="s">
        <v>41</v>
      </c>
      <c r="K1891" s="11" t="s">
        <v>4881</v>
      </c>
      <c r="L1891" s="11">
        <v>2</v>
      </c>
    </row>
    <row r="1892" spans="1:12">
      <c r="A1892" s="11" t="s">
        <v>7107</v>
      </c>
      <c r="D1892" s="11" t="s">
        <v>40</v>
      </c>
      <c r="E1892" s="19" t="s">
        <v>2116</v>
      </c>
      <c r="F1892" s="10">
        <v>42036</v>
      </c>
      <c r="G1892" s="10">
        <v>44228</v>
      </c>
      <c r="H1892" s="11">
        <v>7</v>
      </c>
      <c r="I1892" s="20" t="s">
        <v>39</v>
      </c>
      <c r="J1892" s="11" t="s">
        <v>41</v>
      </c>
      <c r="K1892" s="11" t="s">
        <v>4881</v>
      </c>
      <c r="L1892" s="11">
        <v>2</v>
      </c>
    </row>
    <row r="1893" spans="1:12">
      <c r="A1893" s="11" t="s">
        <v>7798</v>
      </c>
      <c r="D1893" s="11" t="s">
        <v>40</v>
      </c>
      <c r="E1893" s="19" t="s">
        <v>2117</v>
      </c>
      <c r="F1893" s="10">
        <v>42036</v>
      </c>
      <c r="G1893" s="10">
        <v>44228</v>
      </c>
      <c r="H1893" s="11">
        <v>7</v>
      </c>
      <c r="I1893" s="20" t="s">
        <v>39</v>
      </c>
      <c r="J1893" s="11" t="s">
        <v>41</v>
      </c>
      <c r="K1893" s="11" t="s">
        <v>4881</v>
      </c>
      <c r="L1893" s="11">
        <v>2</v>
      </c>
    </row>
    <row r="1894" spans="1:12">
      <c r="A1894" s="11" t="s">
        <v>7799</v>
      </c>
      <c r="D1894" s="11" t="s">
        <v>40</v>
      </c>
      <c r="E1894" s="19" t="s">
        <v>2118</v>
      </c>
      <c r="F1894" s="10">
        <v>42036</v>
      </c>
      <c r="G1894" s="10">
        <v>44228</v>
      </c>
      <c r="H1894" s="11">
        <v>7</v>
      </c>
      <c r="I1894" s="20" t="s">
        <v>39</v>
      </c>
      <c r="J1894" s="11" t="s">
        <v>41</v>
      </c>
      <c r="K1894" s="11" t="s">
        <v>4881</v>
      </c>
      <c r="L1894" s="11">
        <v>2</v>
      </c>
    </row>
    <row r="1895" spans="1:12">
      <c r="A1895" s="11" t="s">
        <v>7800</v>
      </c>
      <c r="D1895" s="11" t="s">
        <v>40</v>
      </c>
      <c r="E1895" s="19" t="s">
        <v>2119</v>
      </c>
      <c r="F1895" s="10">
        <v>42036</v>
      </c>
      <c r="G1895" s="10">
        <v>44228</v>
      </c>
      <c r="H1895" s="11">
        <v>7</v>
      </c>
      <c r="I1895" s="20" t="s">
        <v>39</v>
      </c>
      <c r="J1895" s="11" t="s">
        <v>41</v>
      </c>
      <c r="K1895" s="11" t="s">
        <v>4881</v>
      </c>
      <c r="L1895" s="11">
        <v>2</v>
      </c>
    </row>
    <row r="1896" spans="1:12">
      <c r="A1896" s="11" t="s">
        <v>7801</v>
      </c>
      <c r="D1896" s="11" t="s">
        <v>40</v>
      </c>
      <c r="E1896" s="19" t="s">
        <v>2120</v>
      </c>
      <c r="F1896" s="10">
        <v>42036</v>
      </c>
      <c r="G1896" s="10">
        <v>44228</v>
      </c>
      <c r="H1896" s="11">
        <v>7</v>
      </c>
      <c r="I1896" s="20" t="s">
        <v>39</v>
      </c>
      <c r="J1896" s="11" t="s">
        <v>41</v>
      </c>
      <c r="K1896" s="11" t="s">
        <v>4881</v>
      </c>
      <c r="L1896" s="11">
        <v>2</v>
      </c>
    </row>
    <row r="1897" spans="1:12">
      <c r="A1897" s="11" t="s">
        <v>7802</v>
      </c>
      <c r="D1897" s="11" t="s">
        <v>40</v>
      </c>
      <c r="E1897" s="19" t="s">
        <v>2121</v>
      </c>
      <c r="F1897" s="10">
        <v>42036</v>
      </c>
      <c r="G1897" s="10">
        <v>44228</v>
      </c>
      <c r="H1897" s="11">
        <v>7</v>
      </c>
      <c r="I1897" s="20" t="s">
        <v>39</v>
      </c>
      <c r="J1897" s="11" t="s">
        <v>41</v>
      </c>
      <c r="K1897" s="11" t="s">
        <v>4881</v>
      </c>
      <c r="L1897" s="11">
        <v>2</v>
      </c>
    </row>
    <row r="1898" spans="1:12">
      <c r="A1898" s="11" t="s">
        <v>7803</v>
      </c>
      <c r="D1898" s="11" t="s">
        <v>40</v>
      </c>
      <c r="E1898" s="19" t="s">
        <v>2122</v>
      </c>
      <c r="F1898" s="10">
        <v>42036</v>
      </c>
      <c r="G1898" s="10">
        <v>44228</v>
      </c>
      <c r="H1898" s="11">
        <v>7</v>
      </c>
      <c r="I1898" s="20" t="s">
        <v>39</v>
      </c>
      <c r="J1898" s="11" t="s">
        <v>41</v>
      </c>
      <c r="K1898" s="11" t="s">
        <v>4881</v>
      </c>
      <c r="L1898" s="11">
        <v>2</v>
      </c>
    </row>
    <row r="1899" spans="1:12">
      <c r="A1899" s="11" t="s">
        <v>8563</v>
      </c>
      <c r="D1899" s="11" t="s">
        <v>40</v>
      </c>
      <c r="E1899" s="19" t="s">
        <v>2123</v>
      </c>
      <c r="F1899" s="10">
        <v>42036</v>
      </c>
      <c r="G1899" s="10">
        <v>44228</v>
      </c>
      <c r="H1899" s="11">
        <v>7</v>
      </c>
      <c r="I1899" s="20" t="s">
        <v>39</v>
      </c>
      <c r="J1899" s="11" t="s">
        <v>41</v>
      </c>
      <c r="K1899" s="11" t="s">
        <v>4881</v>
      </c>
      <c r="L1899" s="11">
        <v>2</v>
      </c>
    </row>
    <row r="1900" spans="1:12">
      <c r="A1900" s="11" t="s">
        <v>8564</v>
      </c>
      <c r="D1900" s="11" t="s">
        <v>40</v>
      </c>
      <c r="E1900" s="19" t="s">
        <v>2124</v>
      </c>
      <c r="F1900" s="10">
        <v>42036</v>
      </c>
      <c r="G1900" s="10">
        <v>44228</v>
      </c>
      <c r="H1900" s="11">
        <v>7</v>
      </c>
      <c r="I1900" s="20" t="s">
        <v>39</v>
      </c>
      <c r="J1900" s="11" t="s">
        <v>41</v>
      </c>
      <c r="K1900" s="11" t="s">
        <v>4881</v>
      </c>
      <c r="L1900" s="11">
        <v>2</v>
      </c>
    </row>
    <row r="1901" spans="1:12">
      <c r="A1901" s="11" t="s">
        <v>8565</v>
      </c>
      <c r="D1901" s="11" t="s">
        <v>40</v>
      </c>
      <c r="E1901" s="19" t="s">
        <v>2125</v>
      </c>
      <c r="F1901" s="10">
        <v>42036</v>
      </c>
      <c r="G1901" s="10">
        <v>44228</v>
      </c>
      <c r="H1901" s="11">
        <v>7</v>
      </c>
      <c r="I1901" s="20" t="s">
        <v>39</v>
      </c>
      <c r="J1901" s="11" t="s">
        <v>41</v>
      </c>
      <c r="K1901" s="11" t="s">
        <v>4881</v>
      </c>
      <c r="L1901" s="11">
        <v>2</v>
      </c>
    </row>
    <row r="1902" spans="1:12">
      <c r="A1902" s="11" t="s">
        <v>1972</v>
      </c>
      <c r="D1902" s="11" t="s">
        <v>40</v>
      </c>
      <c r="E1902" s="19" t="s">
        <v>2126</v>
      </c>
      <c r="F1902" s="10">
        <v>42036</v>
      </c>
      <c r="G1902" s="10">
        <v>44228</v>
      </c>
      <c r="H1902" s="11">
        <v>7</v>
      </c>
      <c r="I1902" s="20" t="s">
        <v>39</v>
      </c>
      <c r="J1902" s="11" t="s">
        <v>41</v>
      </c>
      <c r="K1902" s="11" t="s">
        <v>4881</v>
      </c>
      <c r="L1902" s="11">
        <v>2</v>
      </c>
    </row>
    <row r="1903" spans="1:12">
      <c r="A1903" s="11" t="s">
        <v>1973</v>
      </c>
      <c r="D1903" s="11" t="s">
        <v>40</v>
      </c>
      <c r="E1903" s="19" t="s">
        <v>2127</v>
      </c>
      <c r="F1903" s="10">
        <v>42036</v>
      </c>
      <c r="G1903" s="10">
        <v>44228</v>
      </c>
      <c r="H1903" s="11">
        <v>7</v>
      </c>
      <c r="I1903" s="20" t="s">
        <v>39</v>
      </c>
      <c r="J1903" s="11" t="s">
        <v>41</v>
      </c>
      <c r="K1903" s="11" t="s">
        <v>4881</v>
      </c>
      <c r="L1903" s="11">
        <v>2</v>
      </c>
    </row>
    <row r="1904" spans="1:12">
      <c r="A1904" s="11" t="s">
        <v>1974</v>
      </c>
      <c r="D1904" s="11" t="s">
        <v>40</v>
      </c>
      <c r="E1904" s="19" t="s">
        <v>2128</v>
      </c>
      <c r="F1904" s="10">
        <v>42036</v>
      </c>
      <c r="G1904" s="10">
        <v>44228</v>
      </c>
      <c r="H1904" s="11">
        <v>7</v>
      </c>
      <c r="I1904" s="20" t="s">
        <v>39</v>
      </c>
      <c r="J1904" s="11" t="s">
        <v>41</v>
      </c>
      <c r="K1904" s="11" t="s">
        <v>4881</v>
      </c>
      <c r="L1904" s="11">
        <v>2</v>
      </c>
    </row>
    <row r="1905" spans="1:12">
      <c r="A1905" s="11" t="s">
        <v>5374</v>
      </c>
      <c r="D1905" s="11" t="s">
        <v>40</v>
      </c>
      <c r="E1905" s="19" t="s">
        <v>2129</v>
      </c>
      <c r="F1905" s="10">
        <v>42036</v>
      </c>
      <c r="G1905" s="10">
        <v>44228</v>
      </c>
      <c r="H1905" s="11">
        <v>7</v>
      </c>
      <c r="I1905" s="20" t="s">
        <v>39</v>
      </c>
      <c r="J1905" s="11" t="s">
        <v>41</v>
      </c>
      <c r="K1905" s="11" t="s">
        <v>4881</v>
      </c>
      <c r="L1905" s="11">
        <v>2</v>
      </c>
    </row>
    <row r="1906" spans="1:12">
      <c r="A1906" s="11" t="s">
        <v>5375</v>
      </c>
      <c r="D1906" s="11" t="s">
        <v>40</v>
      </c>
      <c r="E1906" s="19" t="s">
        <v>2130</v>
      </c>
      <c r="F1906" s="10">
        <v>42036</v>
      </c>
      <c r="G1906" s="10">
        <v>44228</v>
      </c>
      <c r="H1906" s="11">
        <v>7</v>
      </c>
      <c r="I1906" s="20" t="s">
        <v>39</v>
      </c>
      <c r="J1906" s="11" t="s">
        <v>41</v>
      </c>
      <c r="K1906" s="11" t="s">
        <v>4881</v>
      </c>
      <c r="L1906" s="11">
        <v>2</v>
      </c>
    </row>
    <row r="1907" spans="1:12">
      <c r="A1907" s="11" t="s">
        <v>5376</v>
      </c>
      <c r="D1907" s="11" t="s">
        <v>40</v>
      </c>
      <c r="E1907" s="19" t="s">
        <v>2131</v>
      </c>
      <c r="F1907" s="10">
        <v>42036</v>
      </c>
      <c r="G1907" s="10">
        <v>44228</v>
      </c>
      <c r="H1907" s="11">
        <v>7</v>
      </c>
      <c r="I1907" s="20" t="s">
        <v>39</v>
      </c>
      <c r="J1907" s="11" t="s">
        <v>41</v>
      </c>
      <c r="K1907" s="11" t="s">
        <v>4881</v>
      </c>
      <c r="L1907" s="11">
        <v>2</v>
      </c>
    </row>
    <row r="1908" spans="1:12">
      <c r="A1908" s="11" t="s">
        <v>5377</v>
      </c>
      <c r="D1908" s="11" t="s">
        <v>40</v>
      </c>
      <c r="E1908" s="19" t="s">
        <v>2132</v>
      </c>
      <c r="F1908" s="10">
        <v>42036</v>
      </c>
      <c r="G1908" s="10">
        <v>44228</v>
      </c>
      <c r="H1908" s="11">
        <v>7</v>
      </c>
      <c r="I1908" s="20" t="s">
        <v>39</v>
      </c>
      <c r="J1908" s="11" t="s">
        <v>41</v>
      </c>
      <c r="K1908" s="11" t="s">
        <v>4881</v>
      </c>
      <c r="L1908" s="11">
        <v>2</v>
      </c>
    </row>
    <row r="1909" spans="1:12">
      <c r="A1909" s="11" t="s">
        <v>5378</v>
      </c>
      <c r="D1909" s="11" t="s">
        <v>40</v>
      </c>
      <c r="E1909" s="19" t="s">
        <v>2133</v>
      </c>
      <c r="F1909" s="10">
        <v>42036</v>
      </c>
      <c r="G1909" s="10">
        <v>44228</v>
      </c>
      <c r="H1909" s="11">
        <v>7</v>
      </c>
      <c r="I1909" s="20" t="s">
        <v>39</v>
      </c>
      <c r="J1909" s="11" t="s">
        <v>41</v>
      </c>
      <c r="K1909" s="11" t="s">
        <v>4881</v>
      </c>
      <c r="L1909" s="11">
        <v>2</v>
      </c>
    </row>
    <row r="1910" spans="1:12">
      <c r="A1910" s="11" t="s">
        <v>5379</v>
      </c>
      <c r="D1910" s="11" t="s">
        <v>40</v>
      </c>
      <c r="E1910" s="19" t="s">
        <v>2134</v>
      </c>
      <c r="F1910" s="10">
        <v>42036</v>
      </c>
      <c r="G1910" s="10">
        <v>44228</v>
      </c>
      <c r="H1910" s="11">
        <v>7</v>
      </c>
      <c r="I1910" s="20" t="s">
        <v>39</v>
      </c>
      <c r="J1910" s="11" t="s">
        <v>41</v>
      </c>
      <c r="K1910" s="11" t="s">
        <v>4881</v>
      </c>
      <c r="L1910" s="11">
        <v>2</v>
      </c>
    </row>
    <row r="1911" spans="1:12">
      <c r="A1911" s="11" t="s">
        <v>6136</v>
      </c>
      <c r="D1911" s="11" t="s">
        <v>40</v>
      </c>
      <c r="E1911" s="19" t="s">
        <v>2135</v>
      </c>
      <c r="F1911" s="10">
        <v>42036</v>
      </c>
      <c r="G1911" s="10">
        <v>44228</v>
      </c>
      <c r="H1911" s="11">
        <v>7</v>
      </c>
      <c r="I1911" s="20" t="s">
        <v>39</v>
      </c>
      <c r="J1911" s="11" t="s">
        <v>41</v>
      </c>
      <c r="K1911" s="11" t="s">
        <v>4881</v>
      </c>
      <c r="L1911" s="11">
        <v>2</v>
      </c>
    </row>
    <row r="1912" spans="1:12">
      <c r="A1912" s="11" t="s">
        <v>6137</v>
      </c>
      <c r="D1912" s="11" t="s">
        <v>40</v>
      </c>
      <c r="E1912" s="19" t="s">
        <v>2136</v>
      </c>
      <c r="F1912" s="10">
        <v>42036</v>
      </c>
      <c r="G1912" s="10">
        <v>44228</v>
      </c>
      <c r="H1912" s="11">
        <v>7</v>
      </c>
      <c r="I1912" s="20" t="s">
        <v>39</v>
      </c>
      <c r="J1912" s="11" t="s">
        <v>41</v>
      </c>
      <c r="K1912" s="11" t="s">
        <v>4881</v>
      </c>
      <c r="L1912" s="11">
        <v>2</v>
      </c>
    </row>
    <row r="1913" spans="1:12">
      <c r="A1913" s="11" t="s">
        <v>6138</v>
      </c>
      <c r="D1913" s="11" t="s">
        <v>40</v>
      </c>
      <c r="E1913" s="19" t="s">
        <v>2137</v>
      </c>
      <c r="F1913" s="10">
        <v>42036</v>
      </c>
      <c r="G1913" s="10">
        <v>44228</v>
      </c>
      <c r="H1913" s="11">
        <v>7</v>
      </c>
      <c r="I1913" s="20" t="s">
        <v>39</v>
      </c>
      <c r="J1913" s="11" t="s">
        <v>41</v>
      </c>
      <c r="K1913" s="11" t="s">
        <v>4881</v>
      </c>
      <c r="L1913" s="11">
        <v>2</v>
      </c>
    </row>
    <row r="1914" spans="1:12">
      <c r="A1914" s="11" t="s">
        <v>6622</v>
      </c>
      <c r="D1914" s="11" t="s">
        <v>40</v>
      </c>
      <c r="E1914" s="19" t="s">
        <v>2138</v>
      </c>
      <c r="F1914" s="10">
        <v>42036</v>
      </c>
      <c r="G1914" s="10">
        <v>44228</v>
      </c>
      <c r="H1914" s="11">
        <v>7</v>
      </c>
      <c r="I1914" s="20" t="s">
        <v>39</v>
      </c>
      <c r="J1914" s="11" t="s">
        <v>41</v>
      </c>
      <c r="K1914" s="11" t="s">
        <v>4881</v>
      </c>
      <c r="L1914" s="11">
        <v>2</v>
      </c>
    </row>
    <row r="1915" spans="1:12">
      <c r="A1915" s="11" t="s">
        <v>6623</v>
      </c>
      <c r="D1915" s="11" t="s">
        <v>40</v>
      </c>
      <c r="E1915" s="19" t="s">
        <v>2139</v>
      </c>
      <c r="F1915" s="10">
        <v>42036</v>
      </c>
      <c r="G1915" s="10">
        <v>44228</v>
      </c>
      <c r="H1915" s="11">
        <v>7</v>
      </c>
      <c r="I1915" s="20" t="s">
        <v>39</v>
      </c>
      <c r="J1915" s="11" t="s">
        <v>41</v>
      </c>
      <c r="K1915" s="11" t="s">
        <v>4881</v>
      </c>
      <c r="L1915" s="11">
        <v>2</v>
      </c>
    </row>
    <row r="1916" spans="1:12">
      <c r="A1916" s="11" t="s">
        <v>6624</v>
      </c>
      <c r="D1916" s="11" t="s">
        <v>40</v>
      </c>
      <c r="E1916" s="19" t="s">
        <v>2140</v>
      </c>
      <c r="F1916" s="10">
        <v>42036</v>
      </c>
      <c r="G1916" s="10">
        <v>44228</v>
      </c>
      <c r="H1916" s="11">
        <v>7</v>
      </c>
      <c r="I1916" s="20" t="s">
        <v>39</v>
      </c>
      <c r="J1916" s="11" t="s">
        <v>41</v>
      </c>
      <c r="K1916" s="11" t="s">
        <v>4881</v>
      </c>
      <c r="L1916" s="11">
        <v>2</v>
      </c>
    </row>
    <row r="1917" spans="1:12">
      <c r="A1917" s="11" t="s">
        <v>7108</v>
      </c>
      <c r="D1917" s="11" t="s">
        <v>40</v>
      </c>
      <c r="E1917" s="19" t="s">
        <v>2141</v>
      </c>
      <c r="F1917" s="10">
        <v>42036</v>
      </c>
      <c r="G1917" s="10">
        <v>44228</v>
      </c>
      <c r="H1917" s="11">
        <v>7</v>
      </c>
      <c r="I1917" s="20" t="s">
        <v>39</v>
      </c>
      <c r="J1917" s="11" t="s">
        <v>41</v>
      </c>
      <c r="K1917" s="11" t="s">
        <v>4881</v>
      </c>
      <c r="L1917" s="11">
        <v>2</v>
      </c>
    </row>
    <row r="1918" spans="1:12">
      <c r="A1918" s="11" t="s">
        <v>7109</v>
      </c>
      <c r="D1918" s="11" t="s">
        <v>40</v>
      </c>
      <c r="E1918" s="19" t="s">
        <v>2142</v>
      </c>
      <c r="F1918" s="10">
        <v>42036</v>
      </c>
      <c r="G1918" s="10">
        <v>44228</v>
      </c>
      <c r="H1918" s="11">
        <v>7</v>
      </c>
      <c r="I1918" s="20" t="s">
        <v>39</v>
      </c>
      <c r="J1918" s="11" t="s">
        <v>41</v>
      </c>
      <c r="K1918" s="11" t="s">
        <v>4881</v>
      </c>
      <c r="L1918" s="11">
        <v>2</v>
      </c>
    </row>
    <row r="1919" spans="1:12">
      <c r="A1919" s="11" t="s">
        <v>7110</v>
      </c>
      <c r="D1919" s="11" t="s">
        <v>40</v>
      </c>
      <c r="E1919" s="19" t="s">
        <v>2143</v>
      </c>
      <c r="F1919" s="10">
        <v>42036</v>
      </c>
      <c r="G1919" s="10">
        <v>44228</v>
      </c>
      <c r="H1919" s="11">
        <v>7</v>
      </c>
      <c r="I1919" s="20" t="s">
        <v>39</v>
      </c>
      <c r="J1919" s="11" t="s">
        <v>41</v>
      </c>
      <c r="K1919" s="11" t="s">
        <v>4881</v>
      </c>
      <c r="L1919" s="11">
        <v>2</v>
      </c>
    </row>
    <row r="1920" spans="1:12">
      <c r="A1920" s="11" t="s">
        <v>7804</v>
      </c>
      <c r="D1920" s="11" t="s">
        <v>40</v>
      </c>
      <c r="E1920" s="19" t="s">
        <v>2144</v>
      </c>
      <c r="F1920" s="10">
        <v>42036</v>
      </c>
      <c r="G1920" s="10">
        <v>44228</v>
      </c>
      <c r="H1920" s="11">
        <v>7</v>
      </c>
      <c r="I1920" s="20" t="s">
        <v>39</v>
      </c>
      <c r="J1920" s="11" t="s">
        <v>41</v>
      </c>
      <c r="K1920" s="11" t="s">
        <v>4881</v>
      </c>
      <c r="L1920" s="11">
        <v>2</v>
      </c>
    </row>
    <row r="1921" spans="1:12">
      <c r="A1921" s="11" t="s">
        <v>7805</v>
      </c>
      <c r="D1921" s="11" t="s">
        <v>40</v>
      </c>
      <c r="E1921" s="19" t="s">
        <v>2145</v>
      </c>
      <c r="F1921" s="10">
        <v>42036</v>
      </c>
      <c r="G1921" s="10">
        <v>44228</v>
      </c>
      <c r="H1921" s="11">
        <v>7</v>
      </c>
      <c r="I1921" s="20" t="s">
        <v>39</v>
      </c>
      <c r="J1921" s="11" t="s">
        <v>41</v>
      </c>
      <c r="K1921" s="11" t="s">
        <v>4881</v>
      </c>
      <c r="L1921" s="11">
        <v>2</v>
      </c>
    </row>
    <row r="1922" spans="1:12">
      <c r="A1922" s="11" t="s">
        <v>7806</v>
      </c>
      <c r="D1922" s="11" t="s">
        <v>40</v>
      </c>
      <c r="E1922" s="19" t="s">
        <v>2146</v>
      </c>
      <c r="F1922" s="10">
        <v>42036</v>
      </c>
      <c r="G1922" s="10">
        <v>44228</v>
      </c>
      <c r="H1922" s="11">
        <v>7</v>
      </c>
      <c r="I1922" s="20" t="s">
        <v>39</v>
      </c>
      <c r="J1922" s="11" t="s">
        <v>41</v>
      </c>
      <c r="K1922" s="11" t="s">
        <v>4881</v>
      </c>
      <c r="L1922" s="11">
        <v>2</v>
      </c>
    </row>
    <row r="1923" spans="1:12">
      <c r="A1923" s="11" t="s">
        <v>7807</v>
      </c>
      <c r="D1923" s="11" t="s">
        <v>40</v>
      </c>
      <c r="E1923" s="19" t="s">
        <v>2147</v>
      </c>
      <c r="F1923" s="10">
        <v>42036</v>
      </c>
      <c r="G1923" s="10">
        <v>44228</v>
      </c>
      <c r="H1923" s="11">
        <v>7</v>
      </c>
      <c r="I1923" s="20" t="s">
        <v>39</v>
      </c>
      <c r="J1923" s="11" t="s">
        <v>41</v>
      </c>
      <c r="K1923" s="11" t="s">
        <v>4881</v>
      </c>
      <c r="L1923" s="11">
        <v>2</v>
      </c>
    </row>
    <row r="1924" spans="1:12">
      <c r="A1924" s="11" t="s">
        <v>7808</v>
      </c>
      <c r="D1924" s="11" t="s">
        <v>40</v>
      </c>
      <c r="E1924" s="19" t="s">
        <v>2148</v>
      </c>
      <c r="F1924" s="10">
        <v>42036</v>
      </c>
      <c r="G1924" s="10">
        <v>44228</v>
      </c>
      <c r="H1924" s="11">
        <v>7</v>
      </c>
      <c r="I1924" s="20" t="s">
        <v>39</v>
      </c>
      <c r="J1924" s="11" t="s">
        <v>41</v>
      </c>
      <c r="K1924" s="11" t="s">
        <v>4881</v>
      </c>
      <c r="L1924" s="11">
        <v>2</v>
      </c>
    </row>
    <row r="1925" spans="1:12">
      <c r="A1925" s="11" t="s">
        <v>7809</v>
      </c>
      <c r="D1925" s="11" t="s">
        <v>40</v>
      </c>
      <c r="E1925" s="19" t="s">
        <v>2149</v>
      </c>
      <c r="F1925" s="10">
        <v>42036</v>
      </c>
      <c r="G1925" s="10">
        <v>44228</v>
      </c>
      <c r="H1925" s="11">
        <v>7</v>
      </c>
      <c r="I1925" s="20" t="s">
        <v>39</v>
      </c>
      <c r="J1925" s="11" t="s">
        <v>41</v>
      </c>
      <c r="K1925" s="11" t="s">
        <v>4881</v>
      </c>
      <c r="L1925" s="11">
        <v>2</v>
      </c>
    </row>
    <row r="1926" spans="1:12">
      <c r="A1926" s="11" t="s">
        <v>8566</v>
      </c>
      <c r="D1926" s="11" t="s">
        <v>40</v>
      </c>
      <c r="E1926" s="19" t="s">
        <v>2150</v>
      </c>
      <c r="F1926" s="10">
        <v>42036</v>
      </c>
      <c r="G1926" s="10">
        <v>44228</v>
      </c>
      <c r="H1926" s="11">
        <v>7</v>
      </c>
      <c r="I1926" s="20" t="s">
        <v>39</v>
      </c>
      <c r="J1926" s="11" t="s">
        <v>41</v>
      </c>
      <c r="K1926" s="11" t="s">
        <v>4881</v>
      </c>
      <c r="L1926" s="11">
        <v>2</v>
      </c>
    </row>
    <row r="1927" spans="1:12">
      <c r="A1927" s="11" t="s">
        <v>8567</v>
      </c>
      <c r="D1927" s="11" t="s">
        <v>40</v>
      </c>
      <c r="E1927" s="19" t="s">
        <v>2151</v>
      </c>
      <c r="F1927" s="10">
        <v>42036</v>
      </c>
      <c r="G1927" s="10">
        <v>44228</v>
      </c>
      <c r="H1927" s="11">
        <v>7</v>
      </c>
      <c r="I1927" s="20" t="s">
        <v>39</v>
      </c>
      <c r="J1927" s="11" t="s">
        <v>41</v>
      </c>
      <c r="K1927" s="11" t="s">
        <v>4881</v>
      </c>
      <c r="L1927" s="11">
        <v>2</v>
      </c>
    </row>
    <row r="1928" spans="1:12">
      <c r="A1928" s="11" t="s">
        <v>8568</v>
      </c>
      <c r="D1928" s="11" t="s">
        <v>40</v>
      </c>
      <c r="E1928" s="19" t="s">
        <v>2152</v>
      </c>
      <c r="F1928" s="10">
        <v>42036</v>
      </c>
      <c r="G1928" s="10">
        <v>44228</v>
      </c>
      <c r="H1928" s="11">
        <v>7</v>
      </c>
      <c r="I1928" s="20" t="s">
        <v>39</v>
      </c>
      <c r="J1928" s="11" t="s">
        <v>41</v>
      </c>
      <c r="K1928" s="11" t="s">
        <v>4881</v>
      </c>
      <c r="L1928" s="11">
        <v>2</v>
      </c>
    </row>
    <row r="1929" spans="1:12">
      <c r="A1929" s="11" t="s">
        <v>1975</v>
      </c>
      <c r="D1929" s="11" t="s">
        <v>40</v>
      </c>
      <c r="E1929" s="19" t="s">
        <v>2153</v>
      </c>
      <c r="F1929" s="10">
        <v>42036</v>
      </c>
      <c r="G1929" s="10">
        <v>44228</v>
      </c>
      <c r="H1929" s="11">
        <v>7</v>
      </c>
      <c r="I1929" s="20" t="s">
        <v>39</v>
      </c>
      <c r="J1929" s="11" t="s">
        <v>41</v>
      </c>
      <c r="K1929" s="11" t="s">
        <v>4881</v>
      </c>
      <c r="L1929" s="11">
        <v>2</v>
      </c>
    </row>
    <row r="1930" spans="1:12">
      <c r="A1930" s="11" t="s">
        <v>1976</v>
      </c>
      <c r="D1930" s="11" t="s">
        <v>40</v>
      </c>
      <c r="E1930" s="19" t="s">
        <v>2154</v>
      </c>
      <c r="F1930" s="10">
        <v>42036</v>
      </c>
      <c r="G1930" s="10">
        <v>44228</v>
      </c>
      <c r="H1930" s="11">
        <v>7</v>
      </c>
      <c r="I1930" s="20" t="s">
        <v>39</v>
      </c>
      <c r="J1930" s="11" t="s">
        <v>41</v>
      </c>
      <c r="K1930" s="11" t="s">
        <v>4881</v>
      </c>
      <c r="L1930" s="11">
        <v>2</v>
      </c>
    </row>
    <row r="1931" spans="1:12">
      <c r="A1931" s="11" t="s">
        <v>1977</v>
      </c>
      <c r="D1931" s="11" t="s">
        <v>40</v>
      </c>
      <c r="E1931" s="19" t="s">
        <v>2155</v>
      </c>
      <c r="F1931" s="10">
        <v>42036</v>
      </c>
      <c r="G1931" s="10">
        <v>44228</v>
      </c>
      <c r="H1931" s="11">
        <v>7</v>
      </c>
      <c r="I1931" s="20" t="s">
        <v>39</v>
      </c>
      <c r="J1931" s="11" t="s">
        <v>41</v>
      </c>
      <c r="K1931" s="11" t="s">
        <v>4881</v>
      </c>
      <c r="L1931" s="11">
        <v>2</v>
      </c>
    </row>
    <row r="1932" spans="1:12">
      <c r="A1932" s="11" t="s">
        <v>5380</v>
      </c>
      <c r="D1932" s="11" t="s">
        <v>40</v>
      </c>
      <c r="E1932" s="19" t="s">
        <v>2156</v>
      </c>
      <c r="F1932" s="10">
        <v>42036</v>
      </c>
      <c r="G1932" s="10">
        <v>44228</v>
      </c>
      <c r="H1932" s="11">
        <v>7</v>
      </c>
      <c r="I1932" s="20" t="s">
        <v>39</v>
      </c>
      <c r="J1932" s="11" t="s">
        <v>41</v>
      </c>
      <c r="K1932" s="11" t="s">
        <v>4881</v>
      </c>
      <c r="L1932" s="11">
        <v>2</v>
      </c>
    </row>
    <row r="1933" spans="1:12">
      <c r="A1933" s="11" t="s">
        <v>5381</v>
      </c>
      <c r="D1933" s="11" t="s">
        <v>40</v>
      </c>
      <c r="E1933" s="19" t="s">
        <v>2157</v>
      </c>
      <c r="F1933" s="10">
        <v>42036</v>
      </c>
      <c r="G1933" s="10">
        <v>44228</v>
      </c>
      <c r="H1933" s="11">
        <v>7</v>
      </c>
      <c r="I1933" s="20" t="s">
        <v>39</v>
      </c>
      <c r="J1933" s="11" t="s">
        <v>41</v>
      </c>
      <c r="K1933" s="11" t="s">
        <v>4881</v>
      </c>
      <c r="L1933" s="11">
        <v>2</v>
      </c>
    </row>
    <row r="1934" spans="1:12">
      <c r="A1934" s="11" t="s">
        <v>5382</v>
      </c>
      <c r="D1934" s="11" t="s">
        <v>40</v>
      </c>
      <c r="E1934" s="19" t="s">
        <v>2158</v>
      </c>
      <c r="F1934" s="10">
        <v>42036</v>
      </c>
      <c r="G1934" s="10">
        <v>44228</v>
      </c>
      <c r="H1934" s="11">
        <v>7</v>
      </c>
      <c r="I1934" s="20" t="s">
        <v>39</v>
      </c>
      <c r="J1934" s="11" t="s">
        <v>41</v>
      </c>
      <c r="K1934" s="11" t="s">
        <v>4881</v>
      </c>
      <c r="L1934" s="11">
        <v>2</v>
      </c>
    </row>
    <row r="1935" spans="1:12">
      <c r="A1935" s="11" t="s">
        <v>5383</v>
      </c>
      <c r="D1935" s="11" t="s">
        <v>40</v>
      </c>
      <c r="E1935" s="19" t="s">
        <v>2159</v>
      </c>
      <c r="F1935" s="10">
        <v>42036</v>
      </c>
      <c r="G1935" s="10">
        <v>44228</v>
      </c>
      <c r="H1935" s="11">
        <v>7</v>
      </c>
      <c r="I1935" s="20" t="s">
        <v>39</v>
      </c>
      <c r="J1935" s="11" t="s">
        <v>41</v>
      </c>
      <c r="K1935" s="11" t="s">
        <v>4881</v>
      </c>
      <c r="L1935" s="11">
        <v>2</v>
      </c>
    </row>
    <row r="1936" spans="1:12">
      <c r="A1936" s="11" t="s">
        <v>5384</v>
      </c>
      <c r="D1936" s="11" t="s">
        <v>40</v>
      </c>
      <c r="E1936" s="19" t="s">
        <v>2160</v>
      </c>
      <c r="F1936" s="10">
        <v>42036</v>
      </c>
      <c r="G1936" s="10">
        <v>44228</v>
      </c>
      <c r="H1936" s="11">
        <v>7</v>
      </c>
      <c r="I1936" s="20" t="s">
        <v>39</v>
      </c>
      <c r="J1936" s="11" t="s">
        <v>41</v>
      </c>
      <c r="K1936" s="11" t="s">
        <v>4881</v>
      </c>
      <c r="L1936" s="11">
        <v>2</v>
      </c>
    </row>
    <row r="1937" spans="1:12">
      <c r="A1937" s="11" t="s">
        <v>5385</v>
      </c>
      <c r="D1937" s="11" t="s">
        <v>40</v>
      </c>
      <c r="E1937" s="19" t="s">
        <v>2161</v>
      </c>
      <c r="F1937" s="10">
        <v>42036</v>
      </c>
      <c r="G1937" s="10">
        <v>44228</v>
      </c>
      <c r="H1937" s="11">
        <v>7</v>
      </c>
      <c r="I1937" s="20" t="s">
        <v>39</v>
      </c>
      <c r="J1937" s="11" t="s">
        <v>41</v>
      </c>
      <c r="K1937" s="11" t="s">
        <v>4881</v>
      </c>
      <c r="L1937" s="11">
        <v>2</v>
      </c>
    </row>
    <row r="1938" spans="1:12">
      <c r="A1938" s="11" t="s">
        <v>6139</v>
      </c>
      <c r="D1938" s="11" t="s">
        <v>40</v>
      </c>
      <c r="E1938" s="19" t="s">
        <v>2162</v>
      </c>
      <c r="F1938" s="10">
        <v>42036</v>
      </c>
      <c r="G1938" s="10">
        <v>44228</v>
      </c>
      <c r="H1938" s="11">
        <v>7</v>
      </c>
      <c r="I1938" s="20" t="s">
        <v>39</v>
      </c>
      <c r="J1938" s="11" t="s">
        <v>41</v>
      </c>
      <c r="K1938" s="11" t="s">
        <v>4881</v>
      </c>
      <c r="L1938" s="11">
        <v>2</v>
      </c>
    </row>
    <row r="1939" spans="1:12">
      <c r="A1939" s="11" t="s">
        <v>6140</v>
      </c>
      <c r="D1939" s="11" t="s">
        <v>40</v>
      </c>
      <c r="E1939" s="19" t="s">
        <v>2163</v>
      </c>
      <c r="F1939" s="10">
        <v>42036</v>
      </c>
      <c r="G1939" s="10">
        <v>44228</v>
      </c>
      <c r="H1939" s="11">
        <v>7</v>
      </c>
      <c r="I1939" s="20" t="s">
        <v>39</v>
      </c>
      <c r="J1939" s="11" t="s">
        <v>41</v>
      </c>
      <c r="K1939" s="11" t="s">
        <v>4881</v>
      </c>
      <c r="L1939" s="11">
        <v>2</v>
      </c>
    </row>
    <row r="1940" spans="1:12">
      <c r="A1940" s="11" t="s">
        <v>6141</v>
      </c>
      <c r="D1940" s="11" t="s">
        <v>40</v>
      </c>
      <c r="E1940" s="19" t="s">
        <v>2164</v>
      </c>
      <c r="F1940" s="10">
        <v>42036</v>
      </c>
      <c r="G1940" s="10">
        <v>44228</v>
      </c>
      <c r="H1940" s="11">
        <v>7</v>
      </c>
      <c r="I1940" s="20" t="s">
        <v>39</v>
      </c>
      <c r="J1940" s="11" t="s">
        <v>41</v>
      </c>
      <c r="K1940" s="11" t="s">
        <v>4881</v>
      </c>
      <c r="L1940" s="11">
        <v>2</v>
      </c>
    </row>
    <row r="1941" spans="1:12">
      <c r="A1941" s="11" t="s">
        <v>6625</v>
      </c>
      <c r="D1941" s="11" t="s">
        <v>40</v>
      </c>
      <c r="E1941" s="19" t="s">
        <v>2165</v>
      </c>
      <c r="F1941" s="10">
        <v>42036</v>
      </c>
      <c r="G1941" s="10">
        <v>44228</v>
      </c>
      <c r="H1941" s="11">
        <v>7</v>
      </c>
      <c r="I1941" s="20" t="s">
        <v>39</v>
      </c>
      <c r="J1941" s="11" t="s">
        <v>41</v>
      </c>
      <c r="K1941" s="11" t="s">
        <v>4881</v>
      </c>
      <c r="L1941" s="11">
        <v>2</v>
      </c>
    </row>
    <row r="1942" spans="1:12">
      <c r="A1942" s="11" t="s">
        <v>6626</v>
      </c>
      <c r="D1942" s="11" t="s">
        <v>40</v>
      </c>
      <c r="E1942" s="19" t="s">
        <v>2166</v>
      </c>
      <c r="F1942" s="10">
        <v>42036</v>
      </c>
      <c r="G1942" s="10">
        <v>44228</v>
      </c>
      <c r="H1942" s="11">
        <v>7</v>
      </c>
      <c r="I1942" s="20" t="s">
        <v>39</v>
      </c>
      <c r="J1942" s="11" t="s">
        <v>41</v>
      </c>
      <c r="K1942" s="11" t="s">
        <v>4881</v>
      </c>
      <c r="L1942" s="11">
        <v>2</v>
      </c>
    </row>
    <row r="1943" spans="1:12">
      <c r="A1943" s="11" t="s">
        <v>6627</v>
      </c>
      <c r="D1943" s="11" t="s">
        <v>40</v>
      </c>
      <c r="E1943" s="19" t="s">
        <v>2167</v>
      </c>
      <c r="F1943" s="10">
        <v>42036</v>
      </c>
      <c r="G1943" s="10">
        <v>44228</v>
      </c>
      <c r="H1943" s="11">
        <v>7</v>
      </c>
      <c r="I1943" s="20" t="s">
        <v>39</v>
      </c>
      <c r="J1943" s="11" t="s">
        <v>41</v>
      </c>
      <c r="K1943" s="11" t="s">
        <v>4881</v>
      </c>
      <c r="L1943" s="11">
        <v>2</v>
      </c>
    </row>
    <row r="1944" spans="1:12">
      <c r="A1944" s="11" t="s">
        <v>7111</v>
      </c>
      <c r="D1944" s="11" t="s">
        <v>40</v>
      </c>
      <c r="E1944" s="19" t="s">
        <v>2168</v>
      </c>
      <c r="F1944" s="10">
        <v>42036</v>
      </c>
      <c r="G1944" s="10">
        <v>44228</v>
      </c>
      <c r="H1944" s="11">
        <v>7</v>
      </c>
      <c r="I1944" s="20" t="s">
        <v>39</v>
      </c>
      <c r="J1944" s="11" t="s">
        <v>41</v>
      </c>
      <c r="K1944" s="11" t="s">
        <v>4881</v>
      </c>
      <c r="L1944" s="11">
        <v>2</v>
      </c>
    </row>
    <row r="1945" spans="1:12">
      <c r="A1945" s="11" t="s">
        <v>7112</v>
      </c>
      <c r="D1945" s="11" t="s">
        <v>40</v>
      </c>
      <c r="E1945" s="19" t="s">
        <v>2169</v>
      </c>
      <c r="F1945" s="10">
        <v>42036</v>
      </c>
      <c r="G1945" s="10">
        <v>44228</v>
      </c>
      <c r="H1945" s="11">
        <v>7</v>
      </c>
      <c r="I1945" s="20" t="s">
        <v>39</v>
      </c>
      <c r="J1945" s="11" t="s">
        <v>41</v>
      </c>
      <c r="K1945" s="11" t="s">
        <v>4881</v>
      </c>
      <c r="L1945" s="11">
        <v>2</v>
      </c>
    </row>
    <row r="1946" spans="1:12">
      <c r="A1946" s="11" t="s">
        <v>7113</v>
      </c>
      <c r="D1946" s="11" t="s">
        <v>40</v>
      </c>
      <c r="E1946" s="19" t="s">
        <v>2170</v>
      </c>
      <c r="F1946" s="10">
        <v>42036</v>
      </c>
      <c r="G1946" s="10">
        <v>44228</v>
      </c>
      <c r="H1946" s="11">
        <v>7</v>
      </c>
      <c r="I1946" s="20" t="s">
        <v>39</v>
      </c>
      <c r="J1946" s="11" t="s">
        <v>41</v>
      </c>
      <c r="K1946" s="11" t="s">
        <v>4881</v>
      </c>
      <c r="L1946" s="11">
        <v>2</v>
      </c>
    </row>
    <row r="1947" spans="1:12">
      <c r="A1947" s="11" t="s">
        <v>7810</v>
      </c>
      <c r="D1947" s="11" t="s">
        <v>40</v>
      </c>
      <c r="E1947" s="19" t="s">
        <v>2171</v>
      </c>
      <c r="F1947" s="10">
        <v>42036</v>
      </c>
      <c r="G1947" s="10">
        <v>44228</v>
      </c>
      <c r="H1947" s="11">
        <v>7</v>
      </c>
      <c r="I1947" s="20" t="s">
        <v>39</v>
      </c>
      <c r="J1947" s="11" t="s">
        <v>41</v>
      </c>
      <c r="K1947" s="11" t="s">
        <v>4881</v>
      </c>
      <c r="L1947" s="11">
        <v>2</v>
      </c>
    </row>
    <row r="1948" spans="1:12">
      <c r="A1948" s="11" t="s">
        <v>7811</v>
      </c>
      <c r="D1948" s="11" t="s">
        <v>40</v>
      </c>
      <c r="E1948" s="19" t="s">
        <v>2172</v>
      </c>
      <c r="F1948" s="10">
        <v>42036</v>
      </c>
      <c r="G1948" s="10">
        <v>44228</v>
      </c>
      <c r="H1948" s="11">
        <v>7</v>
      </c>
      <c r="I1948" s="20" t="s">
        <v>39</v>
      </c>
      <c r="J1948" s="11" t="s">
        <v>41</v>
      </c>
      <c r="K1948" s="11" t="s">
        <v>4881</v>
      </c>
      <c r="L1948" s="11">
        <v>2</v>
      </c>
    </row>
    <row r="1949" spans="1:12">
      <c r="A1949" s="11" t="s">
        <v>7812</v>
      </c>
      <c r="D1949" s="11" t="s">
        <v>40</v>
      </c>
      <c r="E1949" s="19" t="s">
        <v>2173</v>
      </c>
      <c r="F1949" s="10">
        <v>42036</v>
      </c>
      <c r="G1949" s="10">
        <v>44228</v>
      </c>
      <c r="H1949" s="11">
        <v>7</v>
      </c>
      <c r="I1949" s="20" t="s">
        <v>39</v>
      </c>
      <c r="J1949" s="11" t="s">
        <v>41</v>
      </c>
      <c r="K1949" s="11" t="s">
        <v>4881</v>
      </c>
      <c r="L1949" s="11">
        <v>2</v>
      </c>
    </row>
    <row r="1950" spans="1:12">
      <c r="A1950" s="11" t="s">
        <v>7813</v>
      </c>
      <c r="D1950" s="11" t="s">
        <v>40</v>
      </c>
      <c r="E1950" s="19" t="s">
        <v>2174</v>
      </c>
      <c r="F1950" s="10">
        <v>42036</v>
      </c>
      <c r="G1950" s="10">
        <v>44228</v>
      </c>
      <c r="H1950" s="11">
        <v>7</v>
      </c>
      <c r="I1950" s="20" t="s">
        <v>39</v>
      </c>
      <c r="J1950" s="11" t="s">
        <v>41</v>
      </c>
      <c r="K1950" s="11" t="s">
        <v>4881</v>
      </c>
      <c r="L1950" s="11">
        <v>2</v>
      </c>
    </row>
    <row r="1951" spans="1:12">
      <c r="A1951" s="11" t="s">
        <v>7814</v>
      </c>
      <c r="D1951" s="11" t="s">
        <v>40</v>
      </c>
      <c r="E1951" s="19" t="s">
        <v>2175</v>
      </c>
      <c r="F1951" s="10">
        <v>42036</v>
      </c>
      <c r="G1951" s="10">
        <v>44228</v>
      </c>
      <c r="H1951" s="11">
        <v>7</v>
      </c>
      <c r="I1951" s="20" t="s">
        <v>39</v>
      </c>
      <c r="J1951" s="11" t="s">
        <v>41</v>
      </c>
      <c r="K1951" s="11" t="s">
        <v>4881</v>
      </c>
      <c r="L1951" s="11">
        <v>2</v>
      </c>
    </row>
    <row r="1952" spans="1:12">
      <c r="A1952" s="11" t="s">
        <v>7815</v>
      </c>
      <c r="D1952" s="11" t="s">
        <v>40</v>
      </c>
      <c r="E1952" s="19" t="s">
        <v>2176</v>
      </c>
      <c r="F1952" s="10">
        <v>42036</v>
      </c>
      <c r="G1952" s="10">
        <v>44228</v>
      </c>
      <c r="H1952" s="11">
        <v>7</v>
      </c>
      <c r="I1952" s="20" t="s">
        <v>39</v>
      </c>
      <c r="J1952" s="11" t="s">
        <v>41</v>
      </c>
      <c r="K1952" s="11" t="s">
        <v>4881</v>
      </c>
      <c r="L1952" s="11">
        <v>2</v>
      </c>
    </row>
    <row r="1953" spans="1:12">
      <c r="A1953" s="11" t="s">
        <v>8569</v>
      </c>
      <c r="D1953" s="11" t="s">
        <v>40</v>
      </c>
      <c r="E1953" s="19" t="s">
        <v>2177</v>
      </c>
      <c r="F1953" s="10">
        <v>42036</v>
      </c>
      <c r="G1953" s="10">
        <v>44228</v>
      </c>
      <c r="H1953" s="11">
        <v>7</v>
      </c>
      <c r="I1953" s="20" t="s">
        <v>39</v>
      </c>
      <c r="J1953" s="11" t="s">
        <v>41</v>
      </c>
      <c r="K1953" s="11" t="s">
        <v>4881</v>
      </c>
      <c r="L1953" s="11">
        <v>2</v>
      </c>
    </row>
    <row r="1954" spans="1:12">
      <c r="A1954" s="11" t="s">
        <v>8570</v>
      </c>
      <c r="D1954" s="11" t="s">
        <v>40</v>
      </c>
      <c r="E1954" s="19" t="s">
        <v>2178</v>
      </c>
      <c r="F1954" s="10">
        <v>42036</v>
      </c>
      <c r="G1954" s="10">
        <v>44228</v>
      </c>
      <c r="H1954" s="11">
        <v>7</v>
      </c>
      <c r="I1954" s="20" t="s">
        <v>39</v>
      </c>
      <c r="J1954" s="11" t="s">
        <v>41</v>
      </c>
      <c r="K1954" s="11" t="s">
        <v>4881</v>
      </c>
      <c r="L1954" s="11">
        <v>2</v>
      </c>
    </row>
    <row r="1955" spans="1:12">
      <c r="A1955" s="11" t="s">
        <v>8571</v>
      </c>
      <c r="D1955" s="11" t="s">
        <v>40</v>
      </c>
      <c r="E1955" s="19" t="s">
        <v>2179</v>
      </c>
      <c r="F1955" s="10">
        <v>42036</v>
      </c>
      <c r="G1955" s="10">
        <v>44228</v>
      </c>
      <c r="H1955" s="11">
        <v>7</v>
      </c>
      <c r="I1955" s="20" t="s">
        <v>39</v>
      </c>
      <c r="J1955" s="11" t="s">
        <v>41</v>
      </c>
      <c r="K1955" s="11" t="s">
        <v>4881</v>
      </c>
      <c r="L1955" s="11">
        <v>2</v>
      </c>
    </row>
    <row r="1956" spans="1:12">
      <c r="A1956" s="11" t="s">
        <v>1978</v>
      </c>
      <c r="D1956" s="11" t="s">
        <v>40</v>
      </c>
      <c r="E1956" s="19" t="s">
        <v>2180</v>
      </c>
      <c r="F1956" s="10">
        <v>42036</v>
      </c>
      <c r="G1956" s="10">
        <v>44228</v>
      </c>
      <c r="H1956" s="11">
        <v>7</v>
      </c>
      <c r="I1956" s="20" t="s">
        <v>39</v>
      </c>
      <c r="J1956" s="11" t="s">
        <v>41</v>
      </c>
      <c r="K1956" s="11" t="s">
        <v>4881</v>
      </c>
      <c r="L1956" s="11">
        <v>2</v>
      </c>
    </row>
    <row r="1957" spans="1:12">
      <c r="A1957" s="11" t="s">
        <v>1979</v>
      </c>
      <c r="D1957" s="11" t="s">
        <v>40</v>
      </c>
      <c r="E1957" s="19" t="s">
        <v>2181</v>
      </c>
      <c r="F1957" s="10">
        <v>42036</v>
      </c>
      <c r="G1957" s="10">
        <v>44228</v>
      </c>
      <c r="H1957" s="11">
        <v>7</v>
      </c>
      <c r="I1957" s="20" t="s">
        <v>39</v>
      </c>
      <c r="J1957" s="11" t="s">
        <v>41</v>
      </c>
      <c r="K1957" s="11" t="s">
        <v>4881</v>
      </c>
      <c r="L1957" s="11">
        <v>2</v>
      </c>
    </row>
    <row r="1958" spans="1:12">
      <c r="A1958" s="11" t="s">
        <v>1980</v>
      </c>
      <c r="D1958" s="11" t="s">
        <v>40</v>
      </c>
      <c r="E1958" s="19" t="s">
        <v>2182</v>
      </c>
      <c r="F1958" s="10">
        <v>42036</v>
      </c>
      <c r="G1958" s="10">
        <v>44228</v>
      </c>
      <c r="H1958" s="11">
        <v>7</v>
      </c>
      <c r="I1958" s="20" t="s">
        <v>39</v>
      </c>
      <c r="J1958" s="11" t="s">
        <v>41</v>
      </c>
      <c r="K1958" s="11" t="s">
        <v>4881</v>
      </c>
      <c r="L1958" s="11">
        <v>2</v>
      </c>
    </row>
    <row r="1959" spans="1:12">
      <c r="A1959" s="11" t="s">
        <v>5386</v>
      </c>
      <c r="D1959" s="11" t="s">
        <v>40</v>
      </c>
      <c r="E1959" s="19" t="s">
        <v>2183</v>
      </c>
      <c r="F1959" s="10">
        <v>42036</v>
      </c>
      <c r="G1959" s="10">
        <v>44228</v>
      </c>
      <c r="H1959" s="11">
        <v>7</v>
      </c>
      <c r="I1959" s="20" t="s">
        <v>39</v>
      </c>
      <c r="J1959" s="11" t="s">
        <v>41</v>
      </c>
      <c r="K1959" s="11" t="s">
        <v>4881</v>
      </c>
      <c r="L1959" s="11">
        <v>2</v>
      </c>
    </row>
    <row r="1960" spans="1:12">
      <c r="A1960" s="11" t="s">
        <v>5387</v>
      </c>
      <c r="D1960" s="11" t="s">
        <v>40</v>
      </c>
      <c r="E1960" s="19" t="s">
        <v>2184</v>
      </c>
      <c r="F1960" s="10">
        <v>42036</v>
      </c>
      <c r="G1960" s="10">
        <v>44228</v>
      </c>
      <c r="H1960" s="11">
        <v>7</v>
      </c>
      <c r="I1960" s="20" t="s">
        <v>39</v>
      </c>
      <c r="J1960" s="11" t="s">
        <v>41</v>
      </c>
      <c r="K1960" s="11" t="s">
        <v>4881</v>
      </c>
      <c r="L1960" s="11">
        <v>2</v>
      </c>
    </row>
    <row r="1961" spans="1:12">
      <c r="A1961" s="11" t="s">
        <v>5388</v>
      </c>
      <c r="D1961" s="11" t="s">
        <v>40</v>
      </c>
      <c r="E1961" s="19" t="s">
        <v>2185</v>
      </c>
      <c r="F1961" s="10">
        <v>42036</v>
      </c>
      <c r="G1961" s="10">
        <v>44228</v>
      </c>
      <c r="H1961" s="11">
        <v>7</v>
      </c>
      <c r="I1961" s="20" t="s">
        <v>39</v>
      </c>
      <c r="J1961" s="11" t="s">
        <v>41</v>
      </c>
      <c r="K1961" s="11" t="s">
        <v>4881</v>
      </c>
      <c r="L1961" s="11">
        <v>2</v>
      </c>
    </row>
    <row r="1962" spans="1:12">
      <c r="A1962" s="11" t="s">
        <v>5389</v>
      </c>
      <c r="D1962" s="11" t="s">
        <v>40</v>
      </c>
      <c r="E1962" s="19" t="s">
        <v>2186</v>
      </c>
      <c r="F1962" s="10">
        <v>42036</v>
      </c>
      <c r="G1962" s="10">
        <v>44228</v>
      </c>
      <c r="H1962" s="11">
        <v>7</v>
      </c>
      <c r="I1962" s="20" t="s">
        <v>39</v>
      </c>
      <c r="J1962" s="11" t="s">
        <v>41</v>
      </c>
      <c r="K1962" s="11" t="s">
        <v>4881</v>
      </c>
      <c r="L1962" s="11">
        <v>2</v>
      </c>
    </row>
    <row r="1963" spans="1:12">
      <c r="A1963" s="11" t="s">
        <v>5390</v>
      </c>
      <c r="D1963" s="11" t="s">
        <v>40</v>
      </c>
      <c r="E1963" s="19" t="s">
        <v>2187</v>
      </c>
      <c r="F1963" s="10">
        <v>42036</v>
      </c>
      <c r="G1963" s="10">
        <v>44228</v>
      </c>
      <c r="H1963" s="11">
        <v>7</v>
      </c>
      <c r="I1963" s="20" t="s">
        <v>39</v>
      </c>
      <c r="J1963" s="11" t="s">
        <v>41</v>
      </c>
      <c r="K1963" s="11" t="s">
        <v>4881</v>
      </c>
      <c r="L1963" s="11">
        <v>2</v>
      </c>
    </row>
    <row r="1964" spans="1:12">
      <c r="A1964" s="11" t="s">
        <v>5391</v>
      </c>
      <c r="D1964" s="11" t="s">
        <v>40</v>
      </c>
      <c r="E1964" s="19" t="s">
        <v>2188</v>
      </c>
      <c r="F1964" s="10">
        <v>42036</v>
      </c>
      <c r="G1964" s="10">
        <v>44228</v>
      </c>
      <c r="H1964" s="11">
        <v>7</v>
      </c>
      <c r="I1964" s="20" t="s">
        <v>39</v>
      </c>
      <c r="J1964" s="11" t="s">
        <v>41</v>
      </c>
      <c r="K1964" s="11" t="s">
        <v>4881</v>
      </c>
      <c r="L1964" s="11">
        <v>2</v>
      </c>
    </row>
    <row r="1965" spans="1:12">
      <c r="A1965" s="11" t="s">
        <v>6142</v>
      </c>
      <c r="D1965" s="11" t="s">
        <v>40</v>
      </c>
      <c r="E1965" s="19" t="s">
        <v>2189</v>
      </c>
      <c r="F1965" s="10">
        <v>42036</v>
      </c>
      <c r="G1965" s="10">
        <v>44228</v>
      </c>
      <c r="H1965" s="11">
        <v>7</v>
      </c>
      <c r="I1965" s="20" t="s">
        <v>39</v>
      </c>
      <c r="J1965" s="11" t="s">
        <v>41</v>
      </c>
      <c r="K1965" s="11" t="s">
        <v>4881</v>
      </c>
      <c r="L1965" s="11">
        <v>2</v>
      </c>
    </row>
    <row r="1966" spans="1:12">
      <c r="A1966" s="11" t="s">
        <v>6143</v>
      </c>
      <c r="D1966" s="11" t="s">
        <v>40</v>
      </c>
      <c r="E1966" s="19" t="s">
        <v>2190</v>
      </c>
      <c r="F1966" s="10">
        <v>42036</v>
      </c>
      <c r="G1966" s="10">
        <v>44228</v>
      </c>
      <c r="H1966" s="11">
        <v>7</v>
      </c>
      <c r="I1966" s="20" t="s">
        <v>39</v>
      </c>
      <c r="J1966" s="11" t="s">
        <v>41</v>
      </c>
      <c r="K1966" s="11" t="s">
        <v>4881</v>
      </c>
      <c r="L1966" s="11">
        <v>2</v>
      </c>
    </row>
    <row r="1967" spans="1:12">
      <c r="A1967" s="11" t="s">
        <v>6144</v>
      </c>
      <c r="D1967" s="11" t="s">
        <v>40</v>
      </c>
      <c r="E1967" s="19" t="s">
        <v>2191</v>
      </c>
      <c r="F1967" s="10">
        <v>42036</v>
      </c>
      <c r="G1967" s="10">
        <v>44228</v>
      </c>
      <c r="H1967" s="11">
        <v>7</v>
      </c>
      <c r="I1967" s="20" t="s">
        <v>39</v>
      </c>
      <c r="J1967" s="11" t="s">
        <v>41</v>
      </c>
      <c r="K1967" s="11" t="s">
        <v>4881</v>
      </c>
      <c r="L1967" s="11">
        <v>2</v>
      </c>
    </row>
    <row r="1968" spans="1:12">
      <c r="A1968" s="11" t="s">
        <v>6628</v>
      </c>
      <c r="D1968" s="11" t="s">
        <v>40</v>
      </c>
      <c r="E1968" s="19" t="s">
        <v>2192</v>
      </c>
      <c r="F1968" s="10">
        <v>42036</v>
      </c>
      <c r="G1968" s="10">
        <v>44228</v>
      </c>
      <c r="H1968" s="11">
        <v>7</v>
      </c>
      <c r="I1968" s="20" t="s">
        <v>39</v>
      </c>
      <c r="J1968" s="11" t="s">
        <v>41</v>
      </c>
      <c r="K1968" s="11" t="s">
        <v>4881</v>
      </c>
      <c r="L1968" s="11">
        <v>2</v>
      </c>
    </row>
    <row r="1969" spans="1:12">
      <c r="A1969" s="11" t="s">
        <v>6629</v>
      </c>
      <c r="D1969" s="11" t="s">
        <v>40</v>
      </c>
      <c r="E1969" s="19" t="s">
        <v>2193</v>
      </c>
      <c r="F1969" s="10">
        <v>42036</v>
      </c>
      <c r="G1969" s="10">
        <v>44228</v>
      </c>
      <c r="H1969" s="11">
        <v>7</v>
      </c>
      <c r="I1969" s="20" t="s">
        <v>39</v>
      </c>
      <c r="J1969" s="11" t="s">
        <v>41</v>
      </c>
      <c r="K1969" s="11" t="s">
        <v>4881</v>
      </c>
      <c r="L1969" s="11">
        <v>2</v>
      </c>
    </row>
    <row r="1970" spans="1:12">
      <c r="A1970" s="11" t="s">
        <v>6630</v>
      </c>
      <c r="D1970" s="11" t="s">
        <v>40</v>
      </c>
      <c r="E1970" s="19" t="s">
        <v>2194</v>
      </c>
      <c r="F1970" s="10">
        <v>42036</v>
      </c>
      <c r="G1970" s="10">
        <v>44228</v>
      </c>
      <c r="H1970" s="11">
        <v>7</v>
      </c>
      <c r="I1970" s="20" t="s">
        <v>39</v>
      </c>
      <c r="J1970" s="11" t="s">
        <v>41</v>
      </c>
      <c r="K1970" s="11" t="s">
        <v>4881</v>
      </c>
      <c r="L1970" s="11">
        <v>2</v>
      </c>
    </row>
    <row r="1971" spans="1:12">
      <c r="A1971" s="11" t="s">
        <v>7114</v>
      </c>
      <c r="D1971" s="11" t="s">
        <v>40</v>
      </c>
      <c r="E1971" s="19" t="s">
        <v>2195</v>
      </c>
      <c r="F1971" s="10">
        <v>42036</v>
      </c>
      <c r="G1971" s="10">
        <v>44228</v>
      </c>
      <c r="H1971" s="11">
        <v>7</v>
      </c>
      <c r="I1971" s="20" t="s">
        <v>39</v>
      </c>
      <c r="J1971" s="11" t="s">
        <v>41</v>
      </c>
      <c r="K1971" s="11" t="s">
        <v>4881</v>
      </c>
      <c r="L1971" s="11">
        <v>2</v>
      </c>
    </row>
    <row r="1972" spans="1:12">
      <c r="A1972" s="11" t="s">
        <v>7115</v>
      </c>
      <c r="D1972" s="11" t="s">
        <v>40</v>
      </c>
      <c r="E1972" s="19" t="s">
        <v>2196</v>
      </c>
      <c r="F1972" s="10">
        <v>42036</v>
      </c>
      <c r="G1972" s="10">
        <v>44228</v>
      </c>
      <c r="H1972" s="11">
        <v>7</v>
      </c>
      <c r="I1972" s="20" t="s">
        <v>39</v>
      </c>
      <c r="J1972" s="11" t="s">
        <v>41</v>
      </c>
      <c r="K1972" s="11" t="s">
        <v>4881</v>
      </c>
      <c r="L1972" s="11">
        <v>2</v>
      </c>
    </row>
    <row r="1973" spans="1:12">
      <c r="A1973" s="11" t="s">
        <v>7116</v>
      </c>
      <c r="D1973" s="11" t="s">
        <v>40</v>
      </c>
      <c r="E1973" s="19" t="s">
        <v>2197</v>
      </c>
      <c r="F1973" s="10">
        <v>42036</v>
      </c>
      <c r="G1973" s="10">
        <v>44228</v>
      </c>
      <c r="H1973" s="11">
        <v>7</v>
      </c>
      <c r="I1973" s="20" t="s">
        <v>39</v>
      </c>
      <c r="J1973" s="11" t="s">
        <v>41</v>
      </c>
      <c r="K1973" s="11" t="s">
        <v>4881</v>
      </c>
      <c r="L1973" s="11">
        <v>2</v>
      </c>
    </row>
    <row r="1974" spans="1:12">
      <c r="A1974" s="11" t="s">
        <v>7816</v>
      </c>
      <c r="D1974" s="11" t="s">
        <v>40</v>
      </c>
      <c r="E1974" s="19" t="s">
        <v>2198</v>
      </c>
      <c r="F1974" s="10">
        <v>42036</v>
      </c>
      <c r="G1974" s="10">
        <v>44228</v>
      </c>
      <c r="H1974" s="11">
        <v>7</v>
      </c>
      <c r="I1974" s="20" t="s">
        <v>39</v>
      </c>
      <c r="J1974" s="11" t="s">
        <v>41</v>
      </c>
      <c r="K1974" s="11" t="s">
        <v>4881</v>
      </c>
      <c r="L1974" s="11">
        <v>2</v>
      </c>
    </row>
    <row r="1975" spans="1:12">
      <c r="A1975" s="11" t="s">
        <v>7817</v>
      </c>
      <c r="D1975" s="11" t="s">
        <v>40</v>
      </c>
      <c r="E1975" s="19" t="s">
        <v>2199</v>
      </c>
      <c r="F1975" s="10">
        <v>42036</v>
      </c>
      <c r="G1975" s="10">
        <v>44228</v>
      </c>
      <c r="H1975" s="11">
        <v>7</v>
      </c>
      <c r="I1975" s="20" t="s">
        <v>39</v>
      </c>
      <c r="J1975" s="11" t="s">
        <v>41</v>
      </c>
      <c r="K1975" s="11" t="s">
        <v>4881</v>
      </c>
      <c r="L1975" s="11">
        <v>2</v>
      </c>
    </row>
    <row r="1976" spans="1:12">
      <c r="A1976" s="11" t="s">
        <v>7818</v>
      </c>
      <c r="D1976" s="11" t="s">
        <v>40</v>
      </c>
      <c r="E1976" s="19" t="s">
        <v>2200</v>
      </c>
      <c r="F1976" s="10">
        <v>42036</v>
      </c>
      <c r="G1976" s="10">
        <v>44228</v>
      </c>
      <c r="H1976" s="11">
        <v>7</v>
      </c>
      <c r="I1976" s="20" t="s">
        <v>39</v>
      </c>
      <c r="J1976" s="11" t="s">
        <v>41</v>
      </c>
      <c r="K1976" s="11" t="s">
        <v>4881</v>
      </c>
      <c r="L1976" s="11">
        <v>2</v>
      </c>
    </row>
    <row r="1977" spans="1:12">
      <c r="A1977" s="11" t="s">
        <v>7819</v>
      </c>
      <c r="D1977" s="11" t="s">
        <v>40</v>
      </c>
      <c r="E1977" s="19" t="s">
        <v>2201</v>
      </c>
      <c r="F1977" s="10">
        <v>42036</v>
      </c>
      <c r="G1977" s="10">
        <v>44228</v>
      </c>
      <c r="H1977" s="11">
        <v>7</v>
      </c>
      <c r="I1977" s="20" t="s">
        <v>39</v>
      </c>
      <c r="J1977" s="11" t="s">
        <v>41</v>
      </c>
      <c r="K1977" s="11" t="s">
        <v>4881</v>
      </c>
      <c r="L1977" s="11">
        <v>2</v>
      </c>
    </row>
    <row r="1978" spans="1:12">
      <c r="A1978" s="11" t="s">
        <v>7820</v>
      </c>
      <c r="D1978" s="11" t="s">
        <v>40</v>
      </c>
      <c r="E1978" s="19" t="s">
        <v>2202</v>
      </c>
      <c r="F1978" s="10">
        <v>42036</v>
      </c>
      <c r="G1978" s="10">
        <v>44228</v>
      </c>
      <c r="H1978" s="11">
        <v>7</v>
      </c>
      <c r="I1978" s="20" t="s">
        <v>39</v>
      </c>
      <c r="J1978" s="11" t="s">
        <v>41</v>
      </c>
      <c r="K1978" s="11" t="s">
        <v>4881</v>
      </c>
      <c r="L1978" s="11">
        <v>2</v>
      </c>
    </row>
    <row r="1979" spans="1:12">
      <c r="A1979" s="11" t="s">
        <v>7821</v>
      </c>
      <c r="D1979" s="11" t="s">
        <v>40</v>
      </c>
      <c r="E1979" s="19" t="s">
        <v>2203</v>
      </c>
      <c r="F1979" s="10">
        <v>42036</v>
      </c>
      <c r="G1979" s="10">
        <v>44228</v>
      </c>
      <c r="H1979" s="11">
        <v>7</v>
      </c>
      <c r="I1979" s="20" t="s">
        <v>39</v>
      </c>
      <c r="J1979" s="11" t="s">
        <v>41</v>
      </c>
      <c r="K1979" s="11" t="s">
        <v>4881</v>
      </c>
      <c r="L1979" s="11">
        <v>2</v>
      </c>
    </row>
    <row r="1980" spans="1:12">
      <c r="A1980" s="11" t="s">
        <v>8572</v>
      </c>
      <c r="D1980" s="11" t="s">
        <v>40</v>
      </c>
      <c r="E1980" s="19" t="s">
        <v>2204</v>
      </c>
      <c r="F1980" s="10">
        <v>42036</v>
      </c>
      <c r="G1980" s="10">
        <v>44228</v>
      </c>
      <c r="H1980" s="11">
        <v>7</v>
      </c>
      <c r="I1980" s="20" t="s">
        <v>39</v>
      </c>
      <c r="J1980" s="11" t="s">
        <v>41</v>
      </c>
      <c r="K1980" s="11" t="s">
        <v>4881</v>
      </c>
      <c r="L1980" s="11">
        <v>2</v>
      </c>
    </row>
    <row r="1981" spans="1:12">
      <c r="A1981" s="11" t="s">
        <v>8573</v>
      </c>
      <c r="D1981" s="11" t="s">
        <v>40</v>
      </c>
      <c r="E1981" s="19" t="s">
        <v>2205</v>
      </c>
      <c r="F1981" s="10">
        <v>42036</v>
      </c>
      <c r="G1981" s="10">
        <v>44228</v>
      </c>
      <c r="H1981" s="11">
        <v>7</v>
      </c>
      <c r="I1981" s="20" t="s">
        <v>39</v>
      </c>
      <c r="J1981" s="11" t="s">
        <v>41</v>
      </c>
      <c r="K1981" s="11" t="s">
        <v>4881</v>
      </c>
      <c r="L1981" s="11">
        <v>2</v>
      </c>
    </row>
    <row r="1982" spans="1:12">
      <c r="A1982" s="11" t="s">
        <v>8574</v>
      </c>
      <c r="D1982" s="11" t="s">
        <v>40</v>
      </c>
      <c r="E1982" s="19" t="s">
        <v>2206</v>
      </c>
      <c r="F1982" s="10">
        <v>42036</v>
      </c>
      <c r="G1982" s="10">
        <v>44228</v>
      </c>
      <c r="H1982" s="11">
        <v>7</v>
      </c>
      <c r="I1982" s="20" t="s">
        <v>39</v>
      </c>
      <c r="J1982" s="11" t="s">
        <v>41</v>
      </c>
      <c r="K1982" s="11" t="s">
        <v>4881</v>
      </c>
      <c r="L1982" s="11">
        <v>2</v>
      </c>
    </row>
    <row r="1983" spans="1:12">
      <c r="A1983" s="11" t="s">
        <v>1981</v>
      </c>
      <c r="D1983" s="11" t="s">
        <v>40</v>
      </c>
      <c r="E1983" s="19" t="s">
        <v>2207</v>
      </c>
      <c r="F1983" s="10">
        <v>42036</v>
      </c>
      <c r="G1983" s="10">
        <v>44228</v>
      </c>
      <c r="H1983" s="11">
        <v>7</v>
      </c>
      <c r="I1983" s="20" t="s">
        <v>39</v>
      </c>
      <c r="J1983" s="11" t="s">
        <v>41</v>
      </c>
      <c r="K1983" s="11" t="s">
        <v>4881</v>
      </c>
      <c r="L1983" s="11">
        <v>2</v>
      </c>
    </row>
    <row r="1984" spans="1:12">
      <c r="A1984" s="11" t="s">
        <v>1982</v>
      </c>
      <c r="D1984" s="11" t="s">
        <v>40</v>
      </c>
      <c r="E1984" s="19" t="s">
        <v>2208</v>
      </c>
      <c r="F1984" s="10">
        <v>42036</v>
      </c>
      <c r="G1984" s="10">
        <v>44228</v>
      </c>
      <c r="H1984" s="11">
        <v>7</v>
      </c>
      <c r="I1984" s="20" t="s">
        <v>39</v>
      </c>
      <c r="J1984" s="11" t="s">
        <v>41</v>
      </c>
      <c r="K1984" s="11" t="s">
        <v>4881</v>
      </c>
      <c r="L1984" s="11">
        <v>2</v>
      </c>
    </row>
    <row r="1985" spans="1:12">
      <c r="A1985" s="11" t="s">
        <v>1983</v>
      </c>
      <c r="D1985" s="11" t="s">
        <v>40</v>
      </c>
      <c r="E1985" s="19" t="s">
        <v>2209</v>
      </c>
      <c r="F1985" s="10">
        <v>42036</v>
      </c>
      <c r="G1985" s="10">
        <v>44228</v>
      </c>
      <c r="H1985" s="11">
        <v>7</v>
      </c>
      <c r="I1985" s="20" t="s">
        <v>39</v>
      </c>
      <c r="J1985" s="11" t="s">
        <v>41</v>
      </c>
      <c r="K1985" s="11" t="s">
        <v>4881</v>
      </c>
      <c r="L1985" s="11">
        <v>2</v>
      </c>
    </row>
    <row r="1986" spans="1:12">
      <c r="A1986" s="11" t="s">
        <v>5392</v>
      </c>
      <c r="D1986" s="11" t="s">
        <v>40</v>
      </c>
      <c r="E1986" s="19" t="s">
        <v>2210</v>
      </c>
      <c r="F1986" s="10">
        <v>42036</v>
      </c>
      <c r="G1986" s="10">
        <v>44228</v>
      </c>
      <c r="H1986" s="11">
        <v>7</v>
      </c>
      <c r="I1986" s="20" t="s">
        <v>39</v>
      </c>
      <c r="J1986" s="11" t="s">
        <v>41</v>
      </c>
      <c r="K1986" s="11" t="s">
        <v>4881</v>
      </c>
      <c r="L1986" s="11">
        <v>2</v>
      </c>
    </row>
    <row r="1987" spans="1:12">
      <c r="A1987" s="11" t="s">
        <v>5393</v>
      </c>
      <c r="D1987" s="11" t="s">
        <v>40</v>
      </c>
      <c r="E1987" s="19" t="s">
        <v>2211</v>
      </c>
      <c r="F1987" s="10">
        <v>42036</v>
      </c>
      <c r="G1987" s="10">
        <v>44228</v>
      </c>
      <c r="H1987" s="11">
        <v>7</v>
      </c>
      <c r="I1987" s="20" t="s">
        <v>39</v>
      </c>
      <c r="J1987" s="11" t="s">
        <v>41</v>
      </c>
      <c r="K1987" s="11" t="s">
        <v>4881</v>
      </c>
      <c r="L1987" s="11">
        <v>2</v>
      </c>
    </row>
    <row r="1988" spans="1:12">
      <c r="A1988" s="11" t="s">
        <v>5394</v>
      </c>
      <c r="D1988" s="11" t="s">
        <v>40</v>
      </c>
      <c r="E1988" s="19" t="s">
        <v>2212</v>
      </c>
      <c r="F1988" s="10">
        <v>42036</v>
      </c>
      <c r="G1988" s="10">
        <v>44228</v>
      </c>
      <c r="H1988" s="11">
        <v>7</v>
      </c>
      <c r="I1988" s="20" t="s">
        <v>39</v>
      </c>
      <c r="J1988" s="11" t="s">
        <v>41</v>
      </c>
      <c r="K1988" s="11" t="s">
        <v>4881</v>
      </c>
      <c r="L1988" s="11">
        <v>2</v>
      </c>
    </row>
    <row r="1989" spans="1:12">
      <c r="A1989" s="11" t="s">
        <v>5395</v>
      </c>
      <c r="D1989" s="11" t="s">
        <v>40</v>
      </c>
      <c r="E1989" s="19" t="s">
        <v>2213</v>
      </c>
      <c r="F1989" s="10">
        <v>42036</v>
      </c>
      <c r="G1989" s="10">
        <v>44228</v>
      </c>
      <c r="H1989" s="11">
        <v>7</v>
      </c>
      <c r="I1989" s="20" t="s">
        <v>39</v>
      </c>
      <c r="J1989" s="11" t="s">
        <v>41</v>
      </c>
      <c r="K1989" s="11" t="s">
        <v>4881</v>
      </c>
      <c r="L1989" s="11">
        <v>2</v>
      </c>
    </row>
    <row r="1990" spans="1:12">
      <c r="A1990" s="11" t="s">
        <v>5396</v>
      </c>
      <c r="D1990" s="11" t="s">
        <v>40</v>
      </c>
      <c r="E1990" s="19" t="s">
        <v>2214</v>
      </c>
      <c r="F1990" s="10">
        <v>42036</v>
      </c>
      <c r="G1990" s="10">
        <v>44228</v>
      </c>
      <c r="H1990" s="11">
        <v>7</v>
      </c>
      <c r="I1990" s="20" t="s">
        <v>39</v>
      </c>
      <c r="J1990" s="11" t="s">
        <v>41</v>
      </c>
      <c r="K1990" s="11" t="s">
        <v>4881</v>
      </c>
      <c r="L1990" s="11">
        <v>2</v>
      </c>
    </row>
    <row r="1991" spans="1:12">
      <c r="A1991" s="11" t="s">
        <v>5397</v>
      </c>
      <c r="D1991" s="11" t="s">
        <v>40</v>
      </c>
      <c r="E1991" s="19" t="s">
        <v>2215</v>
      </c>
      <c r="F1991" s="10">
        <v>42036</v>
      </c>
      <c r="G1991" s="10">
        <v>44228</v>
      </c>
      <c r="H1991" s="11">
        <v>7</v>
      </c>
      <c r="I1991" s="20" t="s">
        <v>39</v>
      </c>
      <c r="J1991" s="11" t="s">
        <v>41</v>
      </c>
      <c r="K1991" s="11" t="s">
        <v>4881</v>
      </c>
      <c r="L1991" s="11">
        <v>2</v>
      </c>
    </row>
    <row r="1992" spans="1:12">
      <c r="A1992" s="11" t="s">
        <v>6145</v>
      </c>
      <c r="D1992" s="11" t="s">
        <v>40</v>
      </c>
      <c r="E1992" s="19" t="s">
        <v>2216</v>
      </c>
      <c r="F1992" s="10">
        <v>42036</v>
      </c>
      <c r="G1992" s="10">
        <v>44228</v>
      </c>
      <c r="H1992" s="11">
        <v>7</v>
      </c>
      <c r="I1992" s="20" t="s">
        <v>39</v>
      </c>
      <c r="J1992" s="11" t="s">
        <v>41</v>
      </c>
      <c r="K1992" s="11" t="s">
        <v>4881</v>
      </c>
      <c r="L1992" s="11">
        <v>2</v>
      </c>
    </row>
    <row r="1993" spans="1:12">
      <c r="A1993" s="11" t="s">
        <v>6146</v>
      </c>
      <c r="D1993" s="11" t="s">
        <v>40</v>
      </c>
      <c r="E1993" s="19" t="s">
        <v>2217</v>
      </c>
      <c r="F1993" s="10">
        <v>42036</v>
      </c>
      <c r="G1993" s="10">
        <v>44228</v>
      </c>
      <c r="H1993" s="11">
        <v>7</v>
      </c>
      <c r="I1993" s="20" t="s">
        <v>39</v>
      </c>
      <c r="J1993" s="11" t="s">
        <v>41</v>
      </c>
      <c r="K1993" s="11" t="s">
        <v>4881</v>
      </c>
      <c r="L1993" s="11">
        <v>2</v>
      </c>
    </row>
    <row r="1994" spans="1:12">
      <c r="A1994" s="11" t="s">
        <v>6147</v>
      </c>
      <c r="D1994" s="11" t="s">
        <v>40</v>
      </c>
      <c r="E1994" s="19" t="s">
        <v>2218</v>
      </c>
      <c r="F1994" s="10">
        <v>42036</v>
      </c>
      <c r="G1994" s="10">
        <v>44228</v>
      </c>
      <c r="H1994" s="11">
        <v>7</v>
      </c>
      <c r="I1994" s="20" t="s">
        <v>39</v>
      </c>
      <c r="J1994" s="11" t="s">
        <v>41</v>
      </c>
      <c r="K1994" s="11" t="s">
        <v>4881</v>
      </c>
      <c r="L1994" s="11">
        <v>2</v>
      </c>
    </row>
    <row r="1995" spans="1:12">
      <c r="A1995" s="11" t="s">
        <v>6631</v>
      </c>
      <c r="D1995" s="11" t="s">
        <v>40</v>
      </c>
      <c r="E1995" s="19" t="s">
        <v>2219</v>
      </c>
      <c r="F1995" s="10">
        <v>42036</v>
      </c>
      <c r="G1995" s="10">
        <v>44228</v>
      </c>
      <c r="H1995" s="11">
        <v>7</v>
      </c>
      <c r="I1995" s="20" t="s">
        <v>39</v>
      </c>
      <c r="J1995" s="11" t="s">
        <v>41</v>
      </c>
      <c r="K1995" s="11" t="s">
        <v>4881</v>
      </c>
      <c r="L1995" s="11">
        <v>2</v>
      </c>
    </row>
    <row r="1996" spans="1:12">
      <c r="A1996" s="11" t="s">
        <v>6632</v>
      </c>
      <c r="D1996" s="11" t="s">
        <v>40</v>
      </c>
      <c r="E1996" s="19" t="s">
        <v>2220</v>
      </c>
      <c r="F1996" s="10">
        <v>42036</v>
      </c>
      <c r="G1996" s="10">
        <v>44228</v>
      </c>
      <c r="H1996" s="11">
        <v>7</v>
      </c>
      <c r="I1996" s="20" t="s">
        <v>39</v>
      </c>
      <c r="J1996" s="11" t="s">
        <v>41</v>
      </c>
      <c r="K1996" s="11" t="s">
        <v>4881</v>
      </c>
      <c r="L1996" s="11">
        <v>2</v>
      </c>
    </row>
    <row r="1997" spans="1:12">
      <c r="A1997" s="11" t="s">
        <v>6633</v>
      </c>
      <c r="D1997" s="11" t="s">
        <v>40</v>
      </c>
      <c r="E1997" s="19" t="s">
        <v>2221</v>
      </c>
      <c r="F1997" s="10">
        <v>42036</v>
      </c>
      <c r="G1997" s="10">
        <v>44228</v>
      </c>
      <c r="H1997" s="11">
        <v>7</v>
      </c>
      <c r="I1997" s="20" t="s">
        <v>39</v>
      </c>
      <c r="J1997" s="11" t="s">
        <v>41</v>
      </c>
      <c r="K1997" s="11" t="s">
        <v>4881</v>
      </c>
      <c r="L1997" s="11">
        <v>2</v>
      </c>
    </row>
    <row r="1998" spans="1:12">
      <c r="A1998" s="11" t="s">
        <v>7117</v>
      </c>
      <c r="D1998" s="11" t="s">
        <v>40</v>
      </c>
      <c r="E1998" s="19" t="s">
        <v>2222</v>
      </c>
      <c r="F1998" s="10">
        <v>42036</v>
      </c>
      <c r="G1998" s="10">
        <v>44228</v>
      </c>
      <c r="H1998" s="11">
        <v>7</v>
      </c>
      <c r="I1998" s="20" t="s">
        <v>39</v>
      </c>
      <c r="J1998" s="11" t="s">
        <v>41</v>
      </c>
      <c r="K1998" s="11" t="s">
        <v>4881</v>
      </c>
      <c r="L1998" s="11">
        <v>2</v>
      </c>
    </row>
    <row r="1999" spans="1:12">
      <c r="A1999" s="11" t="s">
        <v>7118</v>
      </c>
      <c r="D1999" s="11" t="s">
        <v>40</v>
      </c>
      <c r="E1999" s="19" t="s">
        <v>2223</v>
      </c>
      <c r="F1999" s="10">
        <v>42036</v>
      </c>
      <c r="G1999" s="10">
        <v>44228</v>
      </c>
      <c r="H1999" s="11">
        <v>7</v>
      </c>
      <c r="I1999" s="20" t="s">
        <v>39</v>
      </c>
      <c r="J1999" s="11" t="s">
        <v>41</v>
      </c>
      <c r="K1999" s="11" t="s">
        <v>4881</v>
      </c>
      <c r="L1999" s="11">
        <v>2</v>
      </c>
    </row>
    <row r="2000" spans="1:12">
      <c r="A2000" s="11" t="s">
        <v>7119</v>
      </c>
      <c r="D2000" s="11" t="s">
        <v>40</v>
      </c>
      <c r="E2000" s="19" t="s">
        <v>2224</v>
      </c>
      <c r="F2000" s="10">
        <v>42036</v>
      </c>
      <c r="G2000" s="10">
        <v>44228</v>
      </c>
      <c r="H2000" s="11">
        <v>7</v>
      </c>
      <c r="I2000" s="20" t="s">
        <v>39</v>
      </c>
      <c r="J2000" s="11" t="s">
        <v>41</v>
      </c>
      <c r="K2000" s="11" t="s">
        <v>4881</v>
      </c>
      <c r="L2000" s="11">
        <v>2</v>
      </c>
    </row>
    <row r="2001" spans="1:12">
      <c r="A2001" s="11" t="s">
        <v>7822</v>
      </c>
      <c r="D2001" s="11" t="s">
        <v>40</v>
      </c>
      <c r="E2001" s="19" t="s">
        <v>2225</v>
      </c>
      <c r="F2001" s="10">
        <v>42036</v>
      </c>
      <c r="G2001" s="10">
        <v>44228</v>
      </c>
      <c r="H2001" s="11">
        <v>7</v>
      </c>
      <c r="I2001" s="20" t="s">
        <v>39</v>
      </c>
      <c r="J2001" s="11" t="s">
        <v>41</v>
      </c>
      <c r="K2001" s="11" t="s">
        <v>4881</v>
      </c>
      <c r="L2001" s="11">
        <v>2</v>
      </c>
    </row>
    <row r="2002" spans="1:12">
      <c r="A2002" s="11" t="s">
        <v>7823</v>
      </c>
      <c r="D2002" s="11" t="s">
        <v>40</v>
      </c>
      <c r="E2002" s="19" t="s">
        <v>2226</v>
      </c>
      <c r="F2002" s="10">
        <v>42036</v>
      </c>
      <c r="G2002" s="10">
        <v>44228</v>
      </c>
      <c r="H2002" s="11">
        <v>7</v>
      </c>
      <c r="I2002" s="20" t="s">
        <v>39</v>
      </c>
      <c r="J2002" s="11" t="s">
        <v>41</v>
      </c>
      <c r="K2002" s="11" t="s">
        <v>4881</v>
      </c>
      <c r="L2002" s="11">
        <v>2</v>
      </c>
    </row>
    <row r="2003" spans="1:12">
      <c r="A2003" s="11" t="s">
        <v>7824</v>
      </c>
      <c r="D2003" s="11" t="s">
        <v>40</v>
      </c>
      <c r="E2003" s="19" t="s">
        <v>2227</v>
      </c>
      <c r="F2003" s="10">
        <v>42036</v>
      </c>
      <c r="G2003" s="10">
        <v>44228</v>
      </c>
      <c r="H2003" s="11">
        <v>7</v>
      </c>
      <c r="I2003" s="20" t="s">
        <v>39</v>
      </c>
      <c r="J2003" s="11" t="s">
        <v>41</v>
      </c>
      <c r="K2003" s="11" t="s">
        <v>4881</v>
      </c>
      <c r="L2003" s="11">
        <v>2</v>
      </c>
    </row>
    <row r="2004" spans="1:12">
      <c r="A2004" s="11" t="s">
        <v>7825</v>
      </c>
      <c r="D2004" s="11" t="s">
        <v>40</v>
      </c>
      <c r="E2004" s="19" t="s">
        <v>2228</v>
      </c>
      <c r="F2004" s="10">
        <v>42036</v>
      </c>
      <c r="G2004" s="10">
        <v>44228</v>
      </c>
      <c r="H2004" s="11">
        <v>7</v>
      </c>
      <c r="I2004" s="20" t="s">
        <v>39</v>
      </c>
      <c r="J2004" s="11" t="s">
        <v>41</v>
      </c>
      <c r="K2004" s="11" t="s">
        <v>4881</v>
      </c>
      <c r="L2004" s="11">
        <v>2</v>
      </c>
    </row>
    <row r="2005" spans="1:12">
      <c r="A2005" s="11" t="s">
        <v>7826</v>
      </c>
      <c r="D2005" s="11" t="s">
        <v>40</v>
      </c>
      <c r="E2005" s="19" t="s">
        <v>2229</v>
      </c>
      <c r="F2005" s="10">
        <v>42036</v>
      </c>
      <c r="G2005" s="10">
        <v>44228</v>
      </c>
      <c r="H2005" s="11">
        <v>7</v>
      </c>
      <c r="I2005" s="20" t="s">
        <v>39</v>
      </c>
      <c r="J2005" s="11" t="s">
        <v>41</v>
      </c>
      <c r="K2005" s="11" t="s">
        <v>4881</v>
      </c>
      <c r="L2005" s="11">
        <v>2</v>
      </c>
    </row>
    <row r="2006" spans="1:12">
      <c r="A2006" s="11" t="s">
        <v>7827</v>
      </c>
      <c r="D2006" s="11" t="s">
        <v>40</v>
      </c>
      <c r="E2006" s="19" t="s">
        <v>2230</v>
      </c>
      <c r="F2006" s="10">
        <v>42036</v>
      </c>
      <c r="G2006" s="10">
        <v>44228</v>
      </c>
      <c r="H2006" s="11">
        <v>7</v>
      </c>
      <c r="I2006" s="20" t="s">
        <v>39</v>
      </c>
      <c r="J2006" s="11" t="s">
        <v>41</v>
      </c>
      <c r="K2006" s="11" t="s">
        <v>4881</v>
      </c>
      <c r="L2006" s="11">
        <v>2</v>
      </c>
    </row>
    <row r="2007" spans="1:12">
      <c r="A2007" s="11" t="s">
        <v>8575</v>
      </c>
      <c r="D2007" s="11" t="s">
        <v>40</v>
      </c>
      <c r="E2007" s="19" t="s">
        <v>2231</v>
      </c>
      <c r="F2007" s="10">
        <v>42036</v>
      </c>
      <c r="G2007" s="10">
        <v>44228</v>
      </c>
      <c r="H2007" s="11">
        <v>7</v>
      </c>
      <c r="I2007" s="20" t="s">
        <v>39</v>
      </c>
      <c r="J2007" s="11" t="s">
        <v>41</v>
      </c>
      <c r="K2007" s="11" t="s">
        <v>4881</v>
      </c>
      <c r="L2007" s="11">
        <v>2</v>
      </c>
    </row>
    <row r="2008" spans="1:12">
      <c r="A2008" s="11" t="s">
        <v>8576</v>
      </c>
      <c r="D2008" s="11" t="s">
        <v>40</v>
      </c>
      <c r="E2008" s="19" t="s">
        <v>2232</v>
      </c>
      <c r="F2008" s="10">
        <v>42036</v>
      </c>
      <c r="G2008" s="10">
        <v>44228</v>
      </c>
      <c r="H2008" s="11">
        <v>7</v>
      </c>
      <c r="I2008" s="20" t="s">
        <v>39</v>
      </c>
      <c r="J2008" s="11" t="s">
        <v>41</v>
      </c>
      <c r="K2008" s="11" t="s">
        <v>4881</v>
      </c>
      <c r="L2008" s="11">
        <v>2</v>
      </c>
    </row>
    <row r="2009" spans="1:12">
      <c r="A2009" s="11" t="s">
        <v>8577</v>
      </c>
      <c r="D2009" s="11" t="s">
        <v>40</v>
      </c>
      <c r="E2009" s="19" t="s">
        <v>2233</v>
      </c>
      <c r="F2009" s="10">
        <v>42036</v>
      </c>
      <c r="G2009" s="10">
        <v>44228</v>
      </c>
      <c r="H2009" s="11">
        <v>7</v>
      </c>
      <c r="I2009" s="20" t="s">
        <v>39</v>
      </c>
      <c r="J2009" s="11" t="s">
        <v>41</v>
      </c>
      <c r="K2009" s="11" t="s">
        <v>4881</v>
      </c>
      <c r="L2009" s="11">
        <v>2</v>
      </c>
    </row>
    <row r="2010" spans="1:12">
      <c r="A2010" s="11" t="s">
        <v>1984</v>
      </c>
      <c r="D2010" s="11" t="s">
        <v>40</v>
      </c>
      <c r="E2010" s="19" t="s">
        <v>2234</v>
      </c>
      <c r="F2010" s="10">
        <v>42036</v>
      </c>
      <c r="G2010" s="10">
        <v>44228</v>
      </c>
      <c r="H2010" s="11">
        <v>7</v>
      </c>
      <c r="I2010" s="20" t="s">
        <v>39</v>
      </c>
      <c r="J2010" s="11" t="s">
        <v>41</v>
      </c>
      <c r="K2010" s="11" t="s">
        <v>4881</v>
      </c>
      <c r="L2010" s="11">
        <v>2</v>
      </c>
    </row>
    <row r="2011" spans="1:12">
      <c r="A2011" s="11" t="s">
        <v>1985</v>
      </c>
      <c r="D2011" s="11" t="s">
        <v>40</v>
      </c>
      <c r="E2011" s="19" t="s">
        <v>2235</v>
      </c>
      <c r="F2011" s="10">
        <v>42036</v>
      </c>
      <c r="G2011" s="10">
        <v>44228</v>
      </c>
      <c r="H2011" s="11">
        <v>7</v>
      </c>
      <c r="I2011" s="20" t="s">
        <v>39</v>
      </c>
      <c r="J2011" s="11" t="s">
        <v>41</v>
      </c>
      <c r="K2011" s="11" t="s">
        <v>4881</v>
      </c>
      <c r="L2011" s="11">
        <v>2</v>
      </c>
    </row>
    <row r="2012" spans="1:12">
      <c r="A2012" s="11" t="s">
        <v>2236</v>
      </c>
      <c r="D2012" s="11" t="s">
        <v>40</v>
      </c>
      <c r="E2012" s="19" t="s">
        <v>2264</v>
      </c>
      <c r="F2012" s="10">
        <v>42036</v>
      </c>
      <c r="G2012" s="10">
        <v>44228</v>
      </c>
      <c r="H2012" s="11">
        <v>7</v>
      </c>
      <c r="I2012" s="20" t="s">
        <v>39</v>
      </c>
      <c r="J2012" s="11" t="s">
        <v>41</v>
      </c>
      <c r="K2012" s="11" t="s">
        <v>4881</v>
      </c>
      <c r="L2012" s="11">
        <v>2</v>
      </c>
    </row>
    <row r="2013" spans="1:12">
      <c r="A2013" s="11" t="s">
        <v>5398</v>
      </c>
      <c r="D2013" s="11" t="s">
        <v>40</v>
      </c>
      <c r="E2013" s="19" t="s">
        <v>2265</v>
      </c>
      <c r="F2013" s="10">
        <v>42036</v>
      </c>
      <c r="G2013" s="10">
        <v>44228</v>
      </c>
      <c r="H2013" s="11">
        <v>7</v>
      </c>
      <c r="I2013" s="20" t="s">
        <v>39</v>
      </c>
      <c r="J2013" s="11" t="s">
        <v>41</v>
      </c>
      <c r="K2013" s="11" t="s">
        <v>4881</v>
      </c>
      <c r="L2013" s="11">
        <v>2</v>
      </c>
    </row>
    <row r="2014" spans="1:12">
      <c r="A2014" s="11" t="s">
        <v>5399</v>
      </c>
      <c r="D2014" s="11" t="s">
        <v>40</v>
      </c>
      <c r="E2014" s="19" t="s">
        <v>2266</v>
      </c>
      <c r="F2014" s="10">
        <v>42036</v>
      </c>
      <c r="G2014" s="10">
        <v>44228</v>
      </c>
      <c r="H2014" s="11">
        <v>7</v>
      </c>
      <c r="I2014" s="20" t="s">
        <v>39</v>
      </c>
      <c r="J2014" s="11" t="s">
        <v>41</v>
      </c>
      <c r="K2014" s="11" t="s">
        <v>4881</v>
      </c>
      <c r="L2014" s="11">
        <v>2</v>
      </c>
    </row>
    <row r="2015" spans="1:12">
      <c r="A2015" s="11" t="s">
        <v>5400</v>
      </c>
      <c r="D2015" s="11" t="s">
        <v>40</v>
      </c>
      <c r="E2015" s="19" t="s">
        <v>2267</v>
      </c>
      <c r="F2015" s="10">
        <v>42036</v>
      </c>
      <c r="G2015" s="10">
        <v>44228</v>
      </c>
      <c r="H2015" s="11">
        <v>7</v>
      </c>
      <c r="I2015" s="20" t="s">
        <v>39</v>
      </c>
      <c r="J2015" s="11" t="s">
        <v>41</v>
      </c>
      <c r="K2015" s="11" t="s">
        <v>4881</v>
      </c>
      <c r="L2015" s="11">
        <v>2</v>
      </c>
    </row>
    <row r="2016" spans="1:12">
      <c r="A2016" s="11" t="s">
        <v>5401</v>
      </c>
      <c r="D2016" s="11" t="s">
        <v>40</v>
      </c>
      <c r="E2016" s="19" t="s">
        <v>2268</v>
      </c>
      <c r="F2016" s="10">
        <v>42036</v>
      </c>
      <c r="G2016" s="10">
        <v>44228</v>
      </c>
      <c r="H2016" s="11">
        <v>7</v>
      </c>
      <c r="I2016" s="20" t="s">
        <v>39</v>
      </c>
      <c r="J2016" s="11" t="s">
        <v>41</v>
      </c>
      <c r="K2016" s="11" t="s">
        <v>4881</v>
      </c>
      <c r="L2016" s="11">
        <v>2</v>
      </c>
    </row>
    <row r="2017" spans="1:12">
      <c r="A2017" s="11" t="s">
        <v>5402</v>
      </c>
      <c r="D2017" s="11" t="s">
        <v>40</v>
      </c>
      <c r="E2017" s="19" t="s">
        <v>2269</v>
      </c>
      <c r="F2017" s="10">
        <v>42036</v>
      </c>
      <c r="G2017" s="10">
        <v>44228</v>
      </c>
      <c r="H2017" s="11">
        <v>7</v>
      </c>
      <c r="I2017" s="20" t="s">
        <v>39</v>
      </c>
      <c r="J2017" s="11" t="s">
        <v>41</v>
      </c>
      <c r="K2017" s="11" t="s">
        <v>4881</v>
      </c>
      <c r="L2017" s="11">
        <v>2</v>
      </c>
    </row>
    <row r="2018" spans="1:12">
      <c r="A2018" s="11" t="s">
        <v>5403</v>
      </c>
      <c r="D2018" s="11" t="s">
        <v>40</v>
      </c>
      <c r="E2018" s="19" t="s">
        <v>2270</v>
      </c>
      <c r="F2018" s="10">
        <v>42036</v>
      </c>
      <c r="G2018" s="10">
        <v>44228</v>
      </c>
      <c r="H2018" s="11">
        <v>7</v>
      </c>
      <c r="I2018" s="20" t="s">
        <v>39</v>
      </c>
      <c r="J2018" s="11" t="s">
        <v>41</v>
      </c>
      <c r="K2018" s="11" t="s">
        <v>4881</v>
      </c>
      <c r="L2018" s="11">
        <v>2</v>
      </c>
    </row>
    <row r="2019" spans="1:12">
      <c r="A2019" s="11" t="s">
        <v>6148</v>
      </c>
      <c r="D2019" s="11" t="s">
        <v>40</v>
      </c>
      <c r="E2019" s="19" t="s">
        <v>2271</v>
      </c>
      <c r="F2019" s="10">
        <v>42036</v>
      </c>
      <c r="G2019" s="10">
        <v>44228</v>
      </c>
      <c r="H2019" s="11">
        <v>7</v>
      </c>
      <c r="I2019" s="20" t="s">
        <v>39</v>
      </c>
      <c r="J2019" s="11" t="s">
        <v>41</v>
      </c>
      <c r="K2019" s="11" t="s">
        <v>4881</v>
      </c>
      <c r="L2019" s="11">
        <v>2</v>
      </c>
    </row>
    <row r="2020" spans="1:12">
      <c r="A2020" s="11" t="s">
        <v>6149</v>
      </c>
      <c r="D2020" s="11" t="s">
        <v>40</v>
      </c>
      <c r="E2020" s="19" t="s">
        <v>2272</v>
      </c>
      <c r="F2020" s="10">
        <v>42036</v>
      </c>
      <c r="G2020" s="10">
        <v>44228</v>
      </c>
      <c r="H2020" s="11">
        <v>7</v>
      </c>
      <c r="I2020" s="20" t="s">
        <v>39</v>
      </c>
      <c r="J2020" s="11" t="s">
        <v>41</v>
      </c>
      <c r="K2020" s="11" t="s">
        <v>4881</v>
      </c>
      <c r="L2020" s="11">
        <v>2</v>
      </c>
    </row>
    <row r="2021" spans="1:12">
      <c r="A2021" s="11" t="s">
        <v>6150</v>
      </c>
      <c r="D2021" s="11" t="s">
        <v>40</v>
      </c>
      <c r="E2021" s="19" t="s">
        <v>2273</v>
      </c>
      <c r="F2021" s="10">
        <v>42036</v>
      </c>
      <c r="G2021" s="10">
        <v>44228</v>
      </c>
      <c r="H2021" s="11">
        <v>7</v>
      </c>
      <c r="I2021" s="20" t="s">
        <v>39</v>
      </c>
      <c r="J2021" s="11" t="s">
        <v>41</v>
      </c>
      <c r="K2021" s="11" t="s">
        <v>4881</v>
      </c>
      <c r="L2021" s="11">
        <v>2</v>
      </c>
    </row>
    <row r="2022" spans="1:12">
      <c r="A2022" s="11" t="s">
        <v>6634</v>
      </c>
      <c r="D2022" s="11" t="s">
        <v>40</v>
      </c>
      <c r="E2022" s="19" t="s">
        <v>2274</v>
      </c>
      <c r="F2022" s="10">
        <v>42036</v>
      </c>
      <c r="G2022" s="10">
        <v>44228</v>
      </c>
      <c r="H2022" s="11">
        <v>7</v>
      </c>
      <c r="I2022" s="20" t="s">
        <v>39</v>
      </c>
      <c r="J2022" s="11" t="s">
        <v>41</v>
      </c>
      <c r="K2022" s="11" t="s">
        <v>4881</v>
      </c>
      <c r="L2022" s="11">
        <v>2</v>
      </c>
    </row>
    <row r="2023" spans="1:12">
      <c r="A2023" s="11" t="s">
        <v>6635</v>
      </c>
      <c r="D2023" s="11" t="s">
        <v>40</v>
      </c>
      <c r="E2023" s="19" t="s">
        <v>2275</v>
      </c>
      <c r="F2023" s="10">
        <v>42036</v>
      </c>
      <c r="G2023" s="10">
        <v>44228</v>
      </c>
      <c r="H2023" s="11">
        <v>7</v>
      </c>
      <c r="I2023" s="20" t="s">
        <v>39</v>
      </c>
      <c r="J2023" s="11" t="s">
        <v>41</v>
      </c>
      <c r="K2023" s="11" t="s">
        <v>4881</v>
      </c>
      <c r="L2023" s="11">
        <v>2</v>
      </c>
    </row>
    <row r="2024" spans="1:12">
      <c r="A2024" s="11" t="s">
        <v>6636</v>
      </c>
      <c r="D2024" s="11" t="s">
        <v>40</v>
      </c>
      <c r="E2024" s="19" t="s">
        <v>2276</v>
      </c>
      <c r="F2024" s="10">
        <v>42036</v>
      </c>
      <c r="G2024" s="10">
        <v>44228</v>
      </c>
      <c r="H2024" s="11">
        <v>7</v>
      </c>
      <c r="I2024" s="20" t="s">
        <v>39</v>
      </c>
      <c r="J2024" s="11" t="s">
        <v>41</v>
      </c>
      <c r="K2024" s="11" t="s">
        <v>4881</v>
      </c>
      <c r="L2024" s="11">
        <v>2</v>
      </c>
    </row>
    <row r="2025" spans="1:12">
      <c r="A2025" s="11" t="s">
        <v>7120</v>
      </c>
      <c r="D2025" s="11" t="s">
        <v>40</v>
      </c>
      <c r="E2025" s="19" t="s">
        <v>2277</v>
      </c>
      <c r="F2025" s="10">
        <v>42036</v>
      </c>
      <c r="G2025" s="10">
        <v>44228</v>
      </c>
      <c r="H2025" s="11">
        <v>7</v>
      </c>
      <c r="I2025" s="20" t="s">
        <v>39</v>
      </c>
      <c r="J2025" s="11" t="s">
        <v>41</v>
      </c>
      <c r="K2025" s="11" t="s">
        <v>4881</v>
      </c>
      <c r="L2025" s="11">
        <v>2</v>
      </c>
    </row>
    <row r="2026" spans="1:12">
      <c r="A2026" s="11" t="s">
        <v>7121</v>
      </c>
      <c r="D2026" s="11" t="s">
        <v>40</v>
      </c>
      <c r="E2026" s="19" t="s">
        <v>2278</v>
      </c>
      <c r="F2026" s="10">
        <v>42036</v>
      </c>
      <c r="G2026" s="10">
        <v>44228</v>
      </c>
      <c r="H2026" s="11">
        <v>7</v>
      </c>
      <c r="I2026" s="20" t="s">
        <v>39</v>
      </c>
      <c r="J2026" s="11" t="s">
        <v>41</v>
      </c>
      <c r="K2026" s="11" t="s">
        <v>4881</v>
      </c>
      <c r="L2026" s="11">
        <v>2</v>
      </c>
    </row>
    <row r="2027" spans="1:12">
      <c r="A2027" s="11" t="s">
        <v>7122</v>
      </c>
      <c r="D2027" s="11" t="s">
        <v>40</v>
      </c>
      <c r="E2027" s="19" t="s">
        <v>2279</v>
      </c>
      <c r="F2027" s="10">
        <v>42036</v>
      </c>
      <c r="G2027" s="10">
        <v>44228</v>
      </c>
      <c r="H2027" s="11">
        <v>7</v>
      </c>
      <c r="I2027" s="20" t="s">
        <v>39</v>
      </c>
      <c r="J2027" s="11" t="s">
        <v>41</v>
      </c>
      <c r="K2027" s="11" t="s">
        <v>4881</v>
      </c>
      <c r="L2027" s="11">
        <v>2</v>
      </c>
    </row>
    <row r="2028" spans="1:12">
      <c r="A2028" s="11" t="s">
        <v>7828</v>
      </c>
      <c r="D2028" s="11" t="s">
        <v>40</v>
      </c>
      <c r="E2028" s="19" t="s">
        <v>2280</v>
      </c>
      <c r="F2028" s="10">
        <v>42036</v>
      </c>
      <c r="G2028" s="10">
        <v>44228</v>
      </c>
      <c r="H2028" s="11">
        <v>7</v>
      </c>
      <c r="I2028" s="20" t="s">
        <v>39</v>
      </c>
      <c r="J2028" s="11" t="s">
        <v>41</v>
      </c>
      <c r="K2028" s="11" t="s">
        <v>4881</v>
      </c>
      <c r="L2028" s="11">
        <v>2</v>
      </c>
    </row>
    <row r="2029" spans="1:12">
      <c r="A2029" s="11" t="s">
        <v>7829</v>
      </c>
      <c r="D2029" s="11" t="s">
        <v>40</v>
      </c>
      <c r="E2029" s="19" t="s">
        <v>2281</v>
      </c>
      <c r="F2029" s="10">
        <v>42036</v>
      </c>
      <c r="G2029" s="10">
        <v>44228</v>
      </c>
      <c r="H2029" s="11">
        <v>7</v>
      </c>
      <c r="I2029" s="20" t="s">
        <v>39</v>
      </c>
      <c r="J2029" s="11" t="s">
        <v>41</v>
      </c>
      <c r="K2029" s="11" t="s">
        <v>4881</v>
      </c>
      <c r="L2029" s="11">
        <v>2</v>
      </c>
    </row>
    <row r="2030" spans="1:12">
      <c r="A2030" s="11" t="s">
        <v>7830</v>
      </c>
      <c r="D2030" s="11" t="s">
        <v>40</v>
      </c>
      <c r="E2030" s="19" t="s">
        <v>2282</v>
      </c>
      <c r="F2030" s="10">
        <v>42036</v>
      </c>
      <c r="G2030" s="10">
        <v>44228</v>
      </c>
      <c r="H2030" s="11">
        <v>7</v>
      </c>
      <c r="I2030" s="20" t="s">
        <v>39</v>
      </c>
      <c r="J2030" s="11" t="s">
        <v>41</v>
      </c>
      <c r="K2030" s="11" t="s">
        <v>4881</v>
      </c>
      <c r="L2030" s="11">
        <v>2</v>
      </c>
    </row>
    <row r="2031" spans="1:12">
      <c r="A2031" s="11" t="s">
        <v>7831</v>
      </c>
      <c r="D2031" s="11" t="s">
        <v>40</v>
      </c>
      <c r="E2031" s="19" t="s">
        <v>2283</v>
      </c>
      <c r="F2031" s="10">
        <v>42036</v>
      </c>
      <c r="G2031" s="10">
        <v>44228</v>
      </c>
      <c r="H2031" s="11">
        <v>7</v>
      </c>
      <c r="I2031" s="20" t="s">
        <v>39</v>
      </c>
      <c r="J2031" s="11" t="s">
        <v>41</v>
      </c>
      <c r="K2031" s="11" t="s">
        <v>4881</v>
      </c>
      <c r="L2031" s="11">
        <v>2</v>
      </c>
    </row>
    <row r="2032" spans="1:12">
      <c r="A2032" s="11" t="s">
        <v>7832</v>
      </c>
      <c r="D2032" s="11" t="s">
        <v>40</v>
      </c>
      <c r="E2032" s="19" t="s">
        <v>2284</v>
      </c>
      <c r="F2032" s="10">
        <v>42036</v>
      </c>
      <c r="G2032" s="10">
        <v>44228</v>
      </c>
      <c r="H2032" s="11">
        <v>7</v>
      </c>
      <c r="I2032" s="20" t="s">
        <v>39</v>
      </c>
      <c r="J2032" s="11" t="s">
        <v>41</v>
      </c>
      <c r="K2032" s="11" t="s">
        <v>4881</v>
      </c>
      <c r="L2032" s="11">
        <v>2</v>
      </c>
    </row>
    <row r="2033" spans="1:12">
      <c r="A2033" s="11" t="s">
        <v>7833</v>
      </c>
      <c r="D2033" s="11" t="s">
        <v>40</v>
      </c>
      <c r="E2033" s="19" t="s">
        <v>2285</v>
      </c>
      <c r="F2033" s="10">
        <v>42036</v>
      </c>
      <c r="G2033" s="10">
        <v>44228</v>
      </c>
      <c r="H2033" s="11">
        <v>7</v>
      </c>
      <c r="I2033" s="20" t="s">
        <v>39</v>
      </c>
      <c r="J2033" s="11" t="s">
        <v>41</v>
      </c>
      <c r="K2033" s="11" t="s">
        <v>4881</v>
      </c>
      <c r="L2033" s="11">
        <v>2</v>
      </c>
    </row>
    <row r="2034" spans="1:12">
      <c r="A2034" s="11" t="s">
        <v>8578</v>
      </c>
      <c r="D2034" s="11" t="s">
        <v>40</v>
      </c>
      <c r="E2034" s="19" t="s">
        <v>2286</v>
      </c>
      <c r="F2034" s="10">
        <v>42036</v>
      </c>
      <c r="G2034" s="10">
        <v>44228</v>
      </c>
      <c r="H2034" s="11">
        <v>7</v>
      </c>
      <c r="I2034" s="20" t="s">
        <v>39</v>
      </c>
      <c r="J2034" s="11" t="s">
        <v>41</v>
      </c>
      <c r="K2034" s="11" t="s">
        <v>4881</v>
      </c>
      <c r="L2034" s="11">
        <v>2</v>
      </c>
    </row>
    <row r="2035" spans="1:12">
      <c r="A2035" s="11" t="s">
        <v>8579</v>
      </c>
      <c r="D2035" s="11" t="s">
        <v>40</v>
      </c>
      <c r="E2035" s="19" t="s">
        <v>2287</v>
      </c>
      <c r="F2035" s="10">
        <v>42036</v>
      </c>
      <c r="G2035" s="10">
        <v>44228</v>
      </c>
      <c r="H2035" s="11">
        <v>7</v>
      </c>
      <c r="I2035" s="20" t="s">
        <v>39</v>
      </c>
      <c r="J2035" s="11" t="s">
        <v>41</v>
      </c>
      <c r="K2035" s="11" t="s">
        <v>4881</v>
      </c>
      <c r="L2035" s="11">
        <v>2</v>
      </c>
    </row>
    <row r="2036" spans="1:12">
      <c r="A2036" s="11" t="s">
        <v>8580</v>
      </c>
      <c r="D2036" s="11" t="s">
        <v>40</v>
      </c>
      <c r="E2036" s="19" t="s">
        <v>2288</v>
      </c>
      <c r="F2036" s="10">
        <v>42036</v>
      </c>
      <c r="G2036" s="10">
        <v>44228</v>
      </c>
      <c r="H2036" s="11">
        <v>7</v>
      </c>
      <c r="I2036" s="20" t="s">
        <v>39</v>
      </c>
      <c r="J2036" s="11" t="s">
        <v>41</v>
      </c>
      <c r="K2036" s="11" t="s">
        <v>4881</v>
      </c>
      <c r="L2036" s="11">
        <v>2</v>
      </c>
    </row>
    <row r="2037" spans="1:12">
      <c r="A2037" s="11" t="s">
        <v>2237</v>
      </c>
      <c r="D2037" s="11" t="s">
        <v>40</v>
      </c>
      <c r="E2037" s="19" t="s">
        <v>2289</v>
      </c>
      <c r="F2037" s="10">
        <v>42036</v>
      </c>
      <c r="G2037" s="10">
        <v>44228</v>
      </c>
      <c r="H2037" s="11">
        <v>7</v>
      </c>
      <c r="I2037" s="20" t="s">
        <v>39</v>
      </c>
      <c r="J2037" s="11" t="s">
        <v>41</v>
      </c>
      <c r="K2037" s="11" t="s">
        <v>4881</v>
      </c>
      <c r="L2037" s="11">
        <v>2</v>
      </c>
    </row>
    <row r="2038" spans="1:12">
      <c r="A2038" s="11" t="s">
        <v>2238</v>
      </c>
      <c r="D2038" s="11" t="s">
        <v>40</v>
      </c>
      <c r="E2038" s="19" t="s">
        <v>2290</v>
      </c>
      <c r="F2038" s="10">
        <v>42036</v>
      </c>
      <c r="G2038" s="10">
        <v>44228</v>
      </c>
      <c r="H2038" s="11">
        <v>7</v>
      </c>
      <c r="I2038" s="20" t="s">
        <v>39</v>
      </c>
      <c r="J2038" s="11" t="s">
        <v>41</v>
      </c>
      <c r="K2038" s="11" t="s">
        <v>4881</v>
      </c>
      <c r="L2038" s="11">
        <v>2</v>
      </c>
    </row>
    <row r="2039" spans="1:12">
      <c r="A2039" s="11" t="s">
        <v>2239</v>
      </c>
      <c r="D2039" s="11" t="s">
        <v>40</v>
      </c>
      <c r="E2039" s="19" t="s">
        <v>2291</v>
      </c>
      <c r="F2039" s="10">
        <v>42036</v>
      </c>
      <c r="G2039" s="10">
        <v>44228</v>
      </c>
      <c r="H2039" s="11">
        <v>7</v>
      </c>
      <c r="I2039" s="20" t="s">
        <v>39</v>
      </c>
      <c r="J2039" s="11" t="s">
        <v>41</v>
      </c>
      <c r="K2039" s="11" t="s">
        <v>4881</v>
      </c>
      <c r="L2039" s="11">
        <v>2</v>
      </c>
    </row>
    <row r="2040" spans="1:12">
      <c r="A2040" s="11" t="s">
        <v>5404</v>
      </c>
      <c r="D2040" s="11" t="s">
        <v>40</v>
      </c>
      <c r="E2040" s="19" t="s">
        <v>2292</v>
      </c>
      <c r="F2040" s="10">
        <v>42036</v>
      </c>
      <c r="G2040" s="10">
        <v>44228</v>
      </c>
      <c r="H2040" s="11">
        <v>7</v>
      </c>
      <c r="I2040" s="20" t="s">
        <v>39</v>
      </c>
      <c r="J2040" s="11" t="s">
        <v>41</v>
      </c>
      <c r="K2040" s="11" t="s">
        <v>4881</v>
      </c>
      <c r="L2040" s="11">
        <v>2</v>
      </c>
    </row>
    <row r="2041" spans="1:12">
      <c r="A2041" s="11" t="s">
        <v>5405</v>
      </c>
      <c r="D2041" s="11" t="s">
        <v>40</v>
      </c>
      <c r="E2041" s="19" t="s">
        <v>2293</v>
      </c>
      <c r="F2041" s="10">
        <v>42036</v>
      </c>
      <c r="G2041" s="10">
        <v>44228</v>
      </c>
      <c r="H2041" s="11">
        <v>7</v>
      </c>
      <c r="I2041" s="20" t="s">
        <v>39</v>
      </c>
      <c r="J2041" s="11" t="s">
        <v>41</v>
      </c>
      <c r="K2041" s="11" t="s">
        <v>4881</v>
      </c>
      <c r="L2041" s="11">
        <v>2</v>
      </c>
    </row>
    <row r="2042" spans="1:12">
      <c r="A2042" s="11" t="s">
        <v>5406</v>
      </c>
      <c r="D2042" s="11" t="s">
        <v>40</v>
      </c>
      <c r="E2042" s="19" t="s">
        <v>2294</v>
      </c>
      <c r="F2042" s="10">
        <v>42036</v>
      </c>
      <c r="G2042" s="10">
        <v>44228</v>
      </c>
      <c r="H2042" s="11">
        <v>7</v>
      </c>
      <c r="I2042" s="20" t="s">
        <v>39</v>
      </c>
      <c r="J2042" s="11" t="s">
        <v>41</v>
      </c>
      <c r="K2042" s="11" t="s">
        <v>4881</v>
      </c>
      <c r="L2042" s="11">
        <v>2</v>
      </c>
    </row>
    <row r="2043" spans="1:12">
      <c r="A2043" s="11" t="s">
        <v>5407</v>
      </c>
      <c r="D2043" s="11" t="s">
        <v>40</v>
      </c>
      <c r="E2043" s="19" t="s">
        <v>2295</v>
      </c>
      <c r="F2043" s="10">
        <v>42036</v>
      </c>
      <c r="G2043" s="10">
        <v>44228</v>
      </c>
      <c r="H2043" s="11">
        <v>7</v>
      </c>
      <c r="I2043" s="20" t="s">
        <v>39</v>
      </c>
      <c r="J2043" s="11" t="s">
        <v>41</v>
      </c>
      <c r="K2043" s="11" t="s">
        <v>4881</v>
      </c>
      <c r="L2043" s="11">
        <v>2</v>
      </c>
    </row>
    <row r="2044" spans="1:12">
      <c r="A2044" s="11" t="s">
        <v>5408</v>
      </c>
      <c r="D2044" s="11" t="s">
        <v>40</v>
      </c>
      <c r="E2044" s="19" t="s">
        <v>2296</v>
      </c>
      <c r="F2044" s="10">
        <v>42036</v>
      </c>
      <c r="G2044" s="10">
        <v>44228</v>
      </c>
      <c r="H2044" s="11">
        <v>7</v>
      </c>
      <c r="I2044" s="20" t="s">
        <v>39</v>
      </c>
      <c r="J2044" s="11" t="s">
        <v>41</v>
      </c>
      <c r="K2044" s="11" t="s">
        <v>4881</v>
      </c>
      <c r="L2044" s="11">
        <v>2</v>
      </c>
    </row>
    <row r="2045" spans="1:12">
      <c r="A2045" s="11" t="s">
        <v>5409</v>
      </c>
      <c r="D2045" s="11" t="s">
        <v>40</v>
      </c>
      <c r="E2045" s="19" t="s">
        <v>2297</v>
      </c>
      <c r="F2045" s="10">
        <v>42036</v>
      </c>
      <c r="G2045" s="10">
        <v>44228</v>
      </c>
      <c r="H2045" s="11">
        <v>7</v>
      </c>
      <c r="I2045" s="20" t="s">
        <v>39</v>
      </c>
      <c r="J2045" s="11" t="s">
        <v>41</v>
      </c>
      <c r="K2045" s="11" t="s">
        <v>4881</v>
      </c>
      <c r="L2045" s="11">
        <v>2</v>
      </c>
    </row>
    <row r="2046" spans="1:12">
      <c r="A2046" s="11" t="s">
        <v>6151</v>
      </c>
      <c r="D2046" s="11" t="s">
        <v>40</v>
      </c>
      <c r="E2046" s="19" t="s">
        <v>2298</v>
      </c>
      <c r="F2046" s="10">
        <v>42036</v>
      </c>
      <c r="G2046" s="10">
        <v>44228</v>
      </c>
      <c r="H2046" s="11">
        <v>7</v>
      </c>
      <c r="I2046" s="20" t="s">
        <v>39</v>
      </c>
      <c r="J2046" s="11" t="s">
        <v>41</v>
      </c>
      <c r="K2046" s="11" t="s">
        <v>4881</v>
      </c>
      <c r="L2046" s="11">
        <v>2</v>
      </c>
    </row>
    <row r="2047" spans="1:12">
      <c r="A2047" s="11" t="s">
        <v>6152</v>
      </c>
      <c r="D2047" s="11" t="s">
        <v>40</v>
      </c>
      <c r="E2047" s="19" t="s">
        <v>2299</v>
      </c>
      <c r="F2047" s="10">
        <v>42036</v>
      </c>
      <c r="G2047" s="10">
        <v>44228</v>
      </c>
      <c r="H2047" s="11">
        <v>7</v>
      </c>
      <c r="I2047" s="20" t="s">
        <v>39</v>
      </c>
      <c r="J2047" s="11" t="s">
        <v>41</v>
      </c>
      <c r="K2047" s="11" t="s">
        <v>4881</v>
      </c>
      <c r="L2047" s="11">
        <v>2</v>
      </c>
    </row>
    <row r="2048" spans="1:12">
      <c r="A2048" s="11" t="s">
        <v>6153</v>
      </c>
      <c r="D2048" s="11" t="s">
        <v>40</v>
      </c>
      <c r="E2048" s="19" t="s">
        <v>2300</v>
      </c>
      <c r="F2048" s="10">
        <v>42036</v>
      </c>
      <c r="G2048" s="10">
        <v>44228</v>
      </c>
      <c r="H2048" s="11">
        <v>7</v>
      </c>
      <c r="I2048" s="20" t="s">
        <v>39</v>
      </c>
      <c r="J2048" s="11" t="s">
        <v>41</v>
      </c>
      <c r="K2048" s="11" t="s">
        <v>4881</v>
      </c>
      <c r="L2048" s="11">
        <v>2</v>
      </c>
    </row>
    <row r="2049" spans="1:12">
      <c r="A2049" s="11" t="s">
        <v>6637</v>
      </c>
      <c r="D2049" s="11" t="s">
        <v>40</v>
      </c>
      <c r="E2049" s="19" t="s">
        <v>2301</v>
      </c>
      <c r="F2049" s="10">
        <v>42036</v>
      </c>
      <c r="G2049" s="10">
        <v>44228</v>
      </c>
      <c r="H2049" s="11">
        <v>7</v>
      </c>
      <c r="I2049" s="20" t="s">
        <v>39</v>
      </c>
      <c r="J2049" s="11" t="s">
        <v>41</v>
      </c>
      <c r="K2049" s="11" t="s">
        <v>4881</v>
      </c>
      <c r="L2049" s="11">
        <v>2</v>
      </c>
    </row>
    <row r="2050" spans="1:12">
      <c r="A2050" s="11" t="s">
        <v>6638</v>
      </c>
      <c r="D2050" s="11" t="s">
        <v>40</v>
      </c>
      <c r="E2050" s="19" t="s">
        <v>2302</v>
      </c>
      <c r="F2050" s="10">
        <v>42036</v>
      </c>
      <c r="G2050" s="10">
        <v>44228</v>
      </c>
      <c r="H2050" s="11">
        <v>7</v>
      </c>
      <c r="I2050" s="20" t="s">
        <v>39</v>
      </c>
      <c r="J2050" s="11" t="s">
        <v>41</v>
      </c>
      <c r="K2050" s="11" t="s">
        <v>4881</v>
      </c>
      <c r="L2050" s="11">
        <v>2</v>
      </c>
    </row>
    <row r="2051" spans="1:12">
      <c r="A2051" s="11" t="s">
        <v>6639</v>
      </c>
      <c r="D2051" s="11" t="s">
        <v>40</v>
      </c>
      <c r="E2051" s="19" t="s">
        <v>2303</v>
      </c>
      <c r="F2051" s="10">
        <v>42036</v>
      </c>
      <c r="G2051" s="10">
        <v>44228</v>
      </c>
      <c r="H2051" s="11">
        <v>7</v>
      </c>
      <c r="I2051" s="20" t="s">
        <v>39</v>
      </c>
      <c r="J2051" s="11" t="s">
        <v>41</v>
      </c>
      <c r="K2051" s="11" t="s">
        <v>4881</v>
      </c>
      <c r="L2051" s="11">
        <v>2</v>
      </c>
    </row>
    <row r="2052" spans="1:12">
      <c r="A2052" s="11" t="s">
        <v>7123</v>
      </c>
      <c r="D2052" s="11" t="s">
        <v>40</v>
      </c>
      <c r="E2052" s="19" t="s">
        <v>2304</v>
      </c>
      <c r="F2052" s="10">
        <v>42036</v>
      </c>
      <c r="G2052" s="10">
        <v>44228</v>
      </c>
      <c r="H2052" s="11">
        <v>7</v>
      </c>
      <c r="I2052" s="20" t="s">
        <v>39</v>
      </c>
      <c r="J2052" s="11" t="s">
        <v>41</v>
      </c>
      <c r="K2052" s="11" t="s">
        <v>4881</v>
      </c>
      <c r="L2052" s="11">
        <v>2</v>
      </c>
    </row>
    <row r="2053" spans="1:12">
      <c r="A2053" s="11" t="s">
        <v>7124</v>
      </c>
      <c r="D2053" s="11" t="s">
        <v>40</v>
      </c>
      <c r="E2053" s="19" t="s">
        <v>2305</v>
      </c>
      <c r="F2053" s="10">
        <v>42036</v>
      </c>
      <c r="G2053" s="10">
        <v>44228</v>
      </c>
      <c r="H2053" s="11">
        <v>7</v>
      </c>
      <c r="I2053" s="20" t="s">
        <v>39</v>
      </c>
      <c r="J2053" s="11" t="s">
        <v>41</v>
      </c>
      <c r="K2053" s="11" t="s">
        <v>4881</v>
      </c>
      <c r="L2053" s="11">
        <v>2</v>
      </c>
    </row>
    <row r="2054" spans="1:12">
      <c r="A2054" s="11" t="s">
        <v>7125</v>
      </c>
      <c r="D2054" s="11" t="s">
        <v>40</v>
      </c>
      <c r="E2054" s="19" t="s">
        <v>2306</v>
      </c>
      <c r="F2054" s="10">
        <v>42036</v>
      </c>
      <c r="G2054" s="10">
        <v>44228</v>
      </c>
      <c r="H2054" s="11">
        <v>7</v>
      </c>
      <c r="I2054" s="20" t="s">
        <v>39</v>
      </c>
      <c r="J2054" s="11" t="s">
        <v>41</v>
      </c>
      <c r="K2054" s="11" t="s">
        <v>4881</v>
      </c>
      <c r="L2054" s="11">
        <v>2</v>
      </c>
    </row>
    <row r="2055" spans="1:12">
      <c r="A2055" s="11" t="s">
        <v>7834</v>
      </c>
      <c r="D2055" s="11" t="s">
        <v>40</v>
      </c>
      <c r="E2055" s="19" t="s">
        <v>2307</v>
      </c>
      <c r="F2055" s="10">
        <v>42036</v>
      </c>
      <c r="G2055" s="10">
        <v>44228</v>
      </c>
      <c r="H2055" s="11">
        <v>7</v>
      </c>
      <c r="I2055" s="20" t="s">
        <v>39</v>
      </c>
      <c r="J2055" s="11" t="s">
        <v>41</v>
      </c>
      <c r="K2055" s="11" t="s">
        <v>4881</v>
      </c>
      <c r="L2055" s="11">
        <v>2</v>
      </c>
    </row>
    <row r="2056" spans="1:12">
      <c r="A2056" s="11" t="s">
        <v>7835</v>
      </c>
      <c r="D2056" s="11" t="s">
        <v>40</v>
      </c>
      <c r="E2056" s="19" t="s">
        <v>2308</v>
      </c>
      <c r="F2056" s="10">
        <v>42036</v>
      </c>
      <c r="G2056" s="10">
        <v>44228</v>
      </c>
      <c r="H2056" s="11">
        <v>7</v>
      </c>
      <c r="I2056" s="20" t="s">
        <v>39</v>
      </c>
      <c r="J2056" s="11" t="s">
        <v>41</v>
      </c>
      <c r="K2056" s="11" t="s">
        <v>4881</v>
      </c>
      <c r="L2056" s="11">
        <v>2</v>
      </c>
    </row>
    <row r="2057" spans="1:12">
      <c r="A2057" s="11" t="s">
        <v>7836</v>
      </c>
      <c r="D2057" s="11" t="s">
        <v>40</v>
      </c>
      <c r="E2057" s="19" t="s">
        <v>2309</v>
      </c>
      <c r="F2057" s="10">
        <v>42036</v>
      </c>
      <c r="G2057" s="10">
        <v>44228</v>
      </c>
      <c r="H2057" s="11">
        <v>7</v>
      </c>
      <c r="I2057" s="20" t="s">
        <v>39</v>
      </c>
      <c r="J2057" s="11" t="s">
        <v>41</v>
      </c>
      <c r="K2057" s="11" t="s">
        <v>4881</v>
      </c>
      <c r="L2057" s="11">
        <v>2</v>
      </c>
    </row>
    <row r="2058" spans="1:12">
      <c r="A2058" s="11" t="s">
        <v>7837</v>
      </c>
      <c r="D2058" s="11" t="s">
        <v>40</v>
      </c>
      <c r="E2058" s="19" t="s">
        <v>2310</v>
      </c>
      <c r="F2058" s="10">
        <v>42036</v>
      </c>
      <c r="G2058" s="10">
        <v>44228</v>
      </c>
      <c r="H2058" s="11">
        <v>7</v>
      </c>
      <c r="I2058" s="20" t="s">
        <v>39</v>
      </c>
      <c r="J2058" s="11" t="s">
        <v>41</v>
      </c>
      <c r="K2058" s="11" t="s">
        <v>4881</v>
      </c>
      <c r="L2058" s="11">
        <v>2</v>
      </c>
    </row>
    <row r="2059" spans="1:12">
      <c r="A2059" s="11" t="s">
        <v>7838</v>
      </c>
      <c r="D2059" s="11" t="s">
        <v>40</v>
      </c>
      <c r="E2059" s="19" t="s">
        <v>2311</v>
      </c>
      <c r="F2059" s="10">
        <v>42036</v>
      </c>
      <c r="G2059" s="10">
        <v>44228</v>
      </c>
      <c r="H2059" s="11">
        <v>7</v>
      </c>
      <c r="I2059" s="20" t="s">
        <v>39</v>
      </c>
      <c r="J2059" s="11" t="s">
        <v>41</v>
      </c>
      <c r="K2059" s="11" t="s">
        <v>4881</v>
      </c>
      <c r="L2059" s="11">
        <v>2</v>
      </c>
    </row>
    <row r="2060" spans="1:12">
      <c r="A2060" s="11" t="s">
        <v>7839</v>
      </c>
      <c r="D2060" s="11" t="s">
        <v>40</v>
      </c>
      <c r="E2060" s="19" t="s">
        <v>2312</v>
      </c>
      <c r="F2060" s="10">
        <v>42036</v>
      </c>
      <c r="G2060" s="10">
        <v>44228</v>
      </c>
      <c r="H2060" s="11">
        <v>7</v>
      </c>
      <c r="I2060" s="20" t="s">
        <v>39</v>
      </c>
      <c r="J2060" s="11" t="s">
        <v>41</v>
      </c>
      <c r="K2060" s="11" t="s">
        <v>4881</v>
      </c>
      <c r="L2060" s="11">
        <v>2</v>
      </c>
    </row>
    <row r="2061" spans="1:12">
      <c r="A2061" s="11" t="s">
        <v>8581</v>
      </c>
      <c r="D2061" s="11" t="s">
        <v>40</v>
      </c>
      <c r="E2061" s="19" t="s">
        <v>2313</v>
      </c>
      <c r="F2061" s="10">
        <v>42036</v>
      </c>
      <c r="G2061" s="10">
        <v>44228</v>
      </c>
      <c r="H2061" s="11">
        <v>7</v>
      </c>
      <c r="I2061" s="20" t="s">
        <v>39</v>
      </c>
      <c r="J2061" s="11" t="s">
        <v>41</v>
      </c>
      <c r="K2061" s="11" t="s">
        <v>4881</v>
      </c>
      <c r="L2061" s="11">
        <v>2</v>
      </c>
    </row>
    <row r="2062" spans="1:12">
      <c r="A2062" s="11" t="s">
        <v>8582</v>
      </c>
      <c r="D2062" s="11" t="s">
        <v>40</v>
      </c>
      <c r="E2062" s="19" t="s">
        <v>2314</v>
      </c>
      <c r="F2062" s="10">
        <v>42036</v>
      </c>
      <c r="G2062" s="10">
        <v>44228</v>
      </c>
      <c r="H2062" s="11">
        <v>7</v>
      </c>
      <c r="I2062" s="20" t="s">
        <v>39</v>
      </c>
      <c r="J2062" s="11" t="s">
        <v>41</v>
      </c>
      <c r="K2062" s="11" t="s">
        <v>4881</v>
      </c>
      <c r="L2062" s="11">
        <v>2</v>
      </c>
    </row>
    <row r="2063" spans="1:12">
      <c r="A2063" s="11" t="s">
        <v>8583</v>
      </c>
      <c r="D2063" s="11" t="s">
        <v>40</v>
      </c>
      <c r="E2063" s="19" t="s">
        <v>2315</v>
      </c>
      <c r="F2063" s="10">
        <v>42036</v>
      </c>
      <c r="G2063" s="10">
        <v>44228</v>
      </c>
      <c r="H2063" s="11">
        <v>7</v>
      </c>
      <c r="I2063" s="20" t="s">
        <v>39</v>
      </c>
      <c r="J2063" s="11" t="s">
        <v>41</v>
      </c>
      <c r="K2063" s="11" t="s">
        <v>4881</v>
      </c>
      <c r="L2063" s="11">
        <v>2</v>
      </c>
    </row>
    <row r="2064" spans="1:12">
      <c r="A2064" s="11" t="s">
        <v>2240</v>
      </c>
      <c r="D2064" s="11" t="s">
        <v>40</v>
      </c>
      <c r="E2064" s="19" t="s">
        <v>2316</v>
      </c>
      <c r="F2064" s="10">
        <v>42036</v>
      </c>
      <c r="G2064" s="10">
        <v>44228</v>
      </c>
      <c r="H2064" s="11">
        <v>7</v>
      </c>
      <c r="I2064" s="20" t="s">
        <v>39</v>
      </c>
      <c r="J2064" s="11" t="s">
        <v>41</v>
      </c>
      <c r="K2064" s="11" t="s">
        <v>4881</v>
      </c>
      <c r="L2064" s="11">
        <v>2</v>
      </c>
    </row>
    <row r="2065" spans="1:12">
      <c r="A2065" s="11" t="s">
        <v>2241</v>
      </c>
      <c r="D2065" s="11" t="s">
        <v>40</v>
      </c>
      <c r="E2065" s="19" t="s">
        <v>2317</v>
      </c>
      <c r="F2065" s="10">
        <v>42036</v>
      </c>
      <c r="G2065" s="10">
        <v>44228</v>
      </c>
      <c r="H2065" s="11">
        <v>7</v>
      </c>
      <c r="I2065" s="20" t="s">
        <v>39</v>
      </c>
      <c r="J2065" s="11" t="s">
        <v>41</v>
      </c>
      <c r="K2065" s="11" t="s">
        <v>4881</v>
      </c>
      <c r="L2065" s="11">
        <v>2</v>
      </c>
    </row>
    <row r="2066" spans="1:12">
      <c r="A2066" s="11" t="s">
        <v>2242</v>
      </c>
      <c r="D2066" s="11" t="s">
        <v>40</v>
      </c>
      <c r="E2066" s="19" t="s">
        <v>2318</v>
      </c>
      <c r="F2066" s="10">
        <v>42036</v>
      </c>
      <c r="G2066" s="10">
        <v>44228</v>
      </c>
      <c r="H2066" s="11">
        <v>7</v>
      </c>
      <c r="I2066" s="20" t="s">
        <v>39</v>
      </c>
      <c r="J2066" s="11" t="s">
        <v>41</v>
      </c>
      <c r="K2066" s="11" t="s">
        <v>4881</v>
      </c>
      <c r="L2066" s="11">
        <v>2</v>
      </c>
    </row>
    <row r="2067" spans="1:12">
      <c r="A2067" s="11" t="s">
        <v>5410</v>
      </c>
      <c r="D2067" s="11" t="s">
        <v>40</v>
      </c>
      <c r="E2067" s="19" t="s">
        <v>2319</v>
      </c>
      <c r="F2067" s="10">
        <v>42036</v>
      </c>
      <c r="G2067" s="10">
        <v>44228</v>
      </c>
      <c r="H2067" s="11">
        <v>7</v>
      </c>
      <c r="I2067" s="20" t="s">
        <v>39</v>
      </c>
      <c r="J2067" s="11" t="s">
        <v>41</v>
      </c>
      <c r="K2067" s="11" t="s">
        <v>4881</v>
      </c>
      <c r="L2067" s="11">
        <v>2</v>
      </c>
    </row>
    <row r="2068" spans="1:12">
      <c r="A2068" s="11" t="s">
        <v>5411</v>
      </c>
      <c r="D2068" s="11" t="s">
        <v>40</v>
      </c>
      <c r="E2068" s="19" t="s">
        <v>2320</v>
      </c>
      <c r="F2068" s="10">
        <v>42036</v>
      </c>
      <c r="G2068" s="10">
        <v>44228</v>
      </c>
      <c r="H2068" s="11">
        <v>7</v>
      </c>
      <c r="I2068" s="20" t="s">
        <v>39</v>
      </c>
      <c r="J2068" s="11" t="s">
        <v>41</v>
      </c>
      <c r="K2068" s="11" t="s">
        <v>4881</v>
      </c>
      <c r="L2068" s="11">
        <v>2</v>
      </c>
    </row>
    <row r="2069" spans="1:12">
      <c r="A2069" s="11" t="s">
        <v>5412</v>
      </c>
      <c r="D2069" s="11" t="s">
        <v>40</v>
      </c>
      <c r="E2069" s="19" t="s">
        <v>2321</v>
      </c>
      <c r="F2069" s="10">
        <v>42036</v>
      </c>
      <c r="G2069" s="10">
        <v>44228</v>
      </c>
      <c r="H2069" s="11">
        <v>7</v>
      </c>
      <c r="I2069" s="20" t="s">
        <v>39</v>
      </c>
      <c r="J2069" s="11" t="s">
        <v>41</v>
      </c>
      <c r="K2069" s="11" t="s">
        <v>4881</v>
      </c>
      <c r="L2069" s="11">
        <v>2</v>
      </c>
    </row>
    <row r="2070" spans="1:12">
      <c r="A2070" s="11" t="s">
        <v>5413</v>
      </c>
      <c r="D2070" s="11" t="s">
        <v>40</v>
      </c>
      <c r="E2070" s="19" t="s">
        <v>2322</v>
      </c>
      <c r="F2070" s="10">
        <v>42036</v>
      </c>
      <c r="G2070" s="10">
        <v>44228</v>
      </c>
      <c r="H2070" s="11">
        <v>7</v>
      </c>
      <c r="I2070" s="20" t="s">
        <v>39</v>
      </c>
      <c r="J2070" s="11" t="s">
        <v>41</v>
      </c>
      <c r="K2070" s="11" t="s">
        <v>4881</v>
      </c>
      <c r="L2070" s="11">
        <v>2</v>
      </c>
    </row>
    <row r="2071" spans="1:12">
      <c r="A2071" s="11" t="s">
        <v>5414</v>
      </c>
      <c r="D2071" s="11" t="s">
        <v>40</v>
      </c>
      <c r="E2071" s="19" t="s">
        <v>2323</v>
      </c>
      <c r="F2071" s="10">
        <v>42036</v>
      </c>
      <c r="G2071" s="10">
        <v>44228</v>
      </c>
      <c r="H2071" s="11">
        <v>7</v>
      </c>
      <c r="I2071" s="20" t="s">
        <v>39</v>
      </c>
      <c r="J2071" s="11" t="s">
        <v>41</v>
      </c>
      <c r="K2071" s="11" t="s">
        <v>4881</v>
      </c>
      <c r="L2071" s="11">
        <v>2</v>
      </c>
    </row>
    <row r="2072" spans="1:12">
      <c r="A2072" s="11" t="s">
        <v>5415</v>
      </c>
      <c r="D2072" s="11" t="s">
        <v>40</v>
      </c>
      <c r="E2072" s="19" t="s">
        <v>2324</v>
      </c>
      <c r="F2072" s="10">
        <v>42036</v>
      </c>
      <c r="G2072" s="10">
        <v>44228</v>
      </c>
      <c r="H2072" s="11">
        <v>7</v>
      </c>
      <c r="I2072" s="20" t="s">
        <v>39</v>
      </c>
      <c r="J2072" s="11" t="s">
        <v>41</v>
      </c>
      <c r="K2072" s="11" t="s">
        <v>4881</v>
      </c>
      <c r="L2072" s="11">
        <v>2</v>
      </c>
    </row>
    <row r="2073" spans="1:12">
      <c r="A2073" s="11" t="s">
        <v>6154</v>
      </c>
      <c r="D2073" s="11" t="s">
        <v>40</v>
      </c>
      <c r="E2073" s="19" t="s">
        <v>2325</v>
      </c>
      <c r="F2073" s="10">
        <v>42036</v>
      </c>
      <c r="G2073" s="10">
        <v>44228</v>
      </c>
      <c r="H2073" s="11">
        <v>7</v>
      </c>
      <c r="I2073" s="20" t="s">
        <v>39</v>
      </c>
      <c r="J2073" s="11" t="s">
        <v>41</v>
      </c>
      <c r="K2073" s="11" t="s">
        <v>4881</v>
      </c>
      <c r="L2073" s="11">
        <v>2</v>
      </c>
    </row>
    <row r="2074" spans="1:12">
      <c r="A2074" s="11" t="s">
        <v>6155</v>
      </c>
      <c r="D2074" s="11" t="s">
        <v>40</v>
      </c>
      <c r="E2074" s="19" t="s">
        <v>2326</v>
      </c>
      <c r="F2074" s="10">
        <v>42036</v>
      </c>
      <c r="G2074" s="10">
        <v>44228</v>
      </c>
      <c r="H2074" s="11">
        <v>7</v>
      </c>
      <c r="I2074" s="20" t="s">
        <v>39</v>
      </c>
      <c r="J2074" s="11" t="s">
        <v>41</v>
      </c>
      <c r="K2074" s="11" t="s">
        <v>4881</v>
      </c>
      <c r="L2074" s="11">
        <v>2</v>
      </c>
    </row>
    <row r="2075" spans="1:12">
      <c r="A2075" s="11" t="s">
        <v>6156</v>
      </c>
      <c r="D2075" s="11" t="s">
        <v>40</v>
      </c>
      <c r="E2075" s="19" t="s">
        <v>2327</v>
      </c>
      <c r="F2075" s="10">
        <v>42036</v>
      </c>
      <c r="G2075" s="10">
        <v>44228</v>
      </c>
      <c r="H2075" s="11">
        <v>7</v>
      </c>
      <c r="I2075" s="20" t="s">
        <v>39</v>
      </c>
      <c r="J2075" s="11" t="s">
        <v>41</v>
      </c>
      <c r="K2075" s="11" t="s">
        <v>4881</v>
      </c>
      <c r="L2075" s="11">
        <v>2</v>
      </c>
    </row>
    <row r="2076" spans="1:12">
      <c r="A2076" s="11" t="s">
        <v>6640</v>
      </c>
      <c r="D2076" s="11" t="s">
        <v>40</v>
      </c>
      <c r="E2076" s="19" t="s">
        <v>2328</v>
      </c>
      <c r="F2076" s="10">
        <v>42036</v>
      </c>
      <c r="G2076" s="10">
        <v>44228</v>
      </c>
      <c r="H2076" s="11">
        <v>7</v>
      </c>
      <c r="I2076" s="20" t="s">
        <v>39</v>
      </c>
      <c r="J2076" s="11" t="s">
        <v>41</v>
      </c>
      <c r="K2076" s="11" t="s">
        <v>4881</v>
      </c>
      <c r="L2076" s="11">
        <v>2</v>
      </c>
    </row>
    <row r="2077" spans="1:12">
      <c r="A2077" s="11" t="s">
        <v>6641</v>
      </c>
      <c r="D2077" s="11" t="s">
        <v>40</v>
      </c>
      <c r="E2077" s="19" t="s">
        <v>2329</v>
      </c>
      <c r="F2077" s="10">
        <v>42036</v>
      </c>
      <c r="G2077" s="10">
        <v>44228</v>
      </c>
      <c r="H2077" s="11">
        <v>7</v>
      </c>
      <c r="I2077" s="20" t="s">
        <v>39</v>
      </c>
      <c r="J2077" s="11" t="s">
        <v>41</v>
      </c>
      <c r="K2077" s="11" t="s">
        <v>4881</v>
      </c>
      <c r="L2077" s="11">
        <v>2</v>
      </c>
    </row>
    <row r="2078" spans="1:12">
      <c r="A2078" s="11" t="s">
        <v>6642</v>
      </c>
      <c r="D2078" s="11" t="s">
        <v>40</v>
      </c>
      <c r="E2078" s="19" t="s">
        <v>2330</v>
      </c>
      <c r="F2078" s="10">
        <v>42036</v>
      </c>
      <c r="G2078" s="10">
        <v>44228</v>
      </c>
      <c r="H2078" s="11">
        <v>7</v>
      </c>
      <c r="I2078" s="20" t="s">
        <v>39</v>
      </c>
      <c r="J2078" s="11" t="s">
        <v>41</v>
      </c>
      <c r="K2078" s="11" t="s">
        <v>4881</v>
      </c>
      <c r="L2078" s="11">
        <v>2</v>
      </c>
    </row>
    <row r="2079" spans="1:12">
      <c r="A2079" s="11" t="s">
        <v>7126</v>
      </c>
      <c r="D2079" s="11" t="s">
        <v>40</v>
      </c>
      <c r="E2079" s="19" t="s">
        <v>2331</v>
      </c>
      <c r="F2079" s="10">
        <v>42036</v>
      </c>
      <c r="G2079" s="10">
        <v>44228</v>
      </c>
      <c r="H2079" s="11">
        <v>7</v>
      </c>
      <c r="I2079" s="20" t="s">
        <v>39</v>
      </c>
      <c r="J2079" s="11" t="s">
        <v>41</v>
      </c>
      <c r="K2079" s="11" t="s">
        <v>4881</v>
      </c>
      <c r="L2079" s="11">
        <v>2</v>
      </c>
    </row>
    <row r="2080" spans="1:12">
      <c r="A2080" s="11" t="s">
        <v>7127</v>
      </c>
      <c r="D2080" s="11" t="s">
        <v>40</v>
      </c>
      <c r="E2080" s="19" t="s">
        <v>2332</v>
      </c>
      <c r="F2080" s="10">
        <v>42036</v>
      </c>
      <c r="G2080" s="10">
        <v>44228</v>
      </c>
      <c r="H2080" s="11">
        <v>7</v>
      </c>
      <c r="I2080" s="20" t="s">
        <v>39</v>
      </c>
      <c r="J2080" s="11" t="s">
        <v>41</v>
      </c>
      <c r="K2080" s="11" t="s">
        <v>4881</v>
      </c>
      <c r="L2080" s="11">
        <v>2</v>
      </c>
    </row>
    <row r="2081" spans="1:12">
      <c r="A2081" s="11" t="s">
        <v>7128</v>
      </c>
      <c r="D2081" s="11" t="s">
        <v>40</v>
      </c>
      <c r="E2081" s="19" t="s">
        <v>2333</v>
      </c>
      <c r="F2081" s="10">
        <v>42036</v>
      </c>
      <c r="G2081" s="10">
        <v>44228</v>
      </c>
      <c r="H2081" s="11">
        <v>7</v>
      </c>
      <c r="I2081" s="20" t="s">
        <v>39</v>
      </c>
      <c r="J2081" s="11" t="s">
        <v>41</v>
      </c>
      <c r="K2081" s="11" t="s">
        <v>4881</v>
      </c>
      <c r="L2081" s="11">
        <v>2</v>
      </c>
    </row>
    <row r="2082" spans="1:12">
      <c r="A2082" s="11" t="s">
        <v>7840</v>
      </c>
      <c r="D2082" s="11" t="s">
        <v>40</v>
      </c>
      <c r="E2082" s="19" t="s">
        <v>2334</v>
      </c>
      <c r="F2082" s="10">
        <v>42036</v>
      </c>
      <c r="G2082" s="10">
        <v>44228</v>
      </c>
      <c r="H2082" s="11">
        <v>7</v>
      </c>
      <c r="I2082" s="20" t="s">
        <v>39</v>
      </c>
      <c r="J2082" s="11" t="s">
        <v>41</v>
      </c>
      <c r="K2082" s="11" t="s">
        <v>4881</v>
      </c>
      <c r="L2082" s="11">
        <v>2</v>
      </c>
    </row>
    <row r="2083" spans="1:12">
      <c r="A2083" s="11" t="s">
        <v>7841</v>
      </c>
      <c r="D2083" s="11" t="s">
        <v>40</v>
      </c>
      <c r="E2083" s="19" t="s">
        <v>2335</v>
      </c>
      <c r="F2083" s="10">
        <v>42036</v>
      </c>
      <c r="G2083" s="10">
        <v>44228</v>
      </c>
      <c r="H2083" s="11">
        <v>7</v>
      </c>
      <c r="I2083" s="20" t="s">
        <v>39</v>
      </c>
      <c r="J2083" s="11" t="s">
        <v>41</v>
      </c>
      <c r="K2083" s="11" t="s">
        <v>4881</v>
      </c>
      <c r="L2083" s="11">
        <v>2</v>
      </c>
    </row>
    <row r="2084" spans="1:12">
      <c r="A2084" s="11" t="s">
        <v>7842</v>
      </c>
      <c r="D2084" s="11" t="s">
        <v>40</v>
      </c>
      <c r="E2084" s="19" t="s">
        <v>2336</v>
      </c>
      <c r="F2084" s="10">
        <v>42036</v>
      </c>
      <c r="G2084" s="10">
        <v>44228</v>
      </c>
      <c r="H2084" s="11">
        <v>7</v>
      </c>
      <c r="I2084" s="20" t="s">
        <v>39</v>
      </c>
      <c r="J2084" s="11" t="s">
        <v>41</v>
      </c>
      <c r="K2084" s="11" t="s">
        <v>4881</v>
      </c>
      <c r="L2084" s="11">
        <v>2</v>
      </c>
    </row>
    <row r="2085" spans="1:12">
      <c r="A2085" s="11" t="s">
        <v>7843</v>
      </c>
      <c r="D2085" s="11" t="s">
        <v>40</v>
      </c>
      <c r="E2085" s="19" t="s">
        <v>2337</v>
      </c>
      <c r="F2085" s="10">
        <v>42036</v>
      </c>
      <c r="G2085" s="10">
        <v>44228</v>
      </c>
      <c r="H2085" s="11">
        <v>7</v>
      </c>
      <c r="I2085" s="20" t="s">
        <v>39</v>
      </c>
      <c r="J2085" s="11" t="s">
        <v>41</v>
      </c>
      <c r="K2085" s="11" t="s">
        <v>4881</v>
      </c>
      <c r="L2085" s="11">
        <v>2</v>
      </c>
    </row>
    <row r="2086" spans="1:12">
      <c r="A2086" s="11" t="s">
        <v>7844</v>
      </c>
      <c r="D2086" s="11" t="s">
        <v>40</v>
      </c>
      <c r="E2086" s="19" t="s">
        <v>2338</v>
      </c>
      <c r="F2086" s="10">
        <v>42036</v>
      </c>
      <c r="G2086" s="10">
        <v>44228</v>
      </c>
      <c r="H2086" s="11">
        <v>7</v>
      </c>
      <c r="I2086" s="20" t="s">
        <v>39</v>
      </c>
      <c r="J2086" s="11" t="s">
        <v>41</v>
      </c>
      <c r="K2086" s="11" t="s">
        <v>4881</v>
      </c>
      <c r="L2086" s="11">
        <v>2</v>
      </c>
    </row>
    <row r="2087" spans="1:12">
      <c r="A2087" s="11" t="s">
        <v>7845</v>
      </c>
      <c r="D2087" s="11" t="s">
        <v>40</v>
      </c>
      <c r="E2087" s="19" t="s">
        <v>2339</v>
      </c>
      <c r="F2087" s="10">
        <v>42036</v>
      </c>
      <c r="G2087" s="10">
        <v>44228</v>
      </c>
      <c r="H2087" s="11">
        <v>7</v>
      </c>
      <c r="I2087" s="20" t="s">
        <v>39</v>
      </c>
      <c r="J2087" s="11" t="s">
        <v>41</v>
      </c>
      <c r="K2087" s="11" t="s">
        <v>4881</v>
      </c>
      <c r="L2087" s="11">
        <v>2</v>
      </c>
    </row>
    <row r="2088" spans="1:12">
      <c r="A2088" s="11" t="s">
        <v>8584</v>
      </c>
      <c r="D2088" s="11" t="s">
        <v>40</v>
      </c>
      <c r="E2088" s="19" t="s">
        <v>2340</v>
      </c>
      <c r="F2088" s="10">
        <v>42036</v>
      </c>
      <c r="G2088" s="10">
        <v>44228</v>
      </c>
      <c r="H2088" s="11">
        <v>7</v>
      </c>
      <c r="I2088" s="20" t="s">
        <v>39</v>
      </c>
      <c r="J2088" s="11" t="s">
        <v>41</v>
      </c>
      <c r="K2088" s="11" t="s">
        <v>4881</v>
      </c>
      <c r="L2088" s="11">
        <v>2</v>
      </c>
    </row>
    <row r="2089" spans="1:12">
      <c r="A2089" s="11" t="s">
        <v>8585</v>
      </c>
      <c r="D2089" s="11" t="s">
        <v>40</v>
      </c>
      <c r="E2089" s="19" t="s">
        <v>2341</v>
      </c>
      <c r="F2089" s="10">
        <v>42036</v>
      </c>
      <c r="G2089" s="10">
        <v>44228</v>
      </c>
      <c r="H2089" s="11">
        <v>7</v>
      </c>
      <c r="I2089" s="20" t="s">
        <v>39</v>
      </c>
      <c r="J2089" s="11" t="s">
        <v>41</v>
      </c>
      <c r="K2089" s="11" t="s">
        <v>4881</v>
      </c>
      <c r="L2089" s="11">
        <v>2</v>
      </c>
    </row>
    <row r="2090" spans="1:12">
      <c r="A2090" s="11" t="s">
        <v>8586</v>
      </c>
      <c r="D2090" s="11" t="s">
        <v>40</v>
      </c>
      <c r="E2090" s="19" t="s">
        <v>2342</v>
      </c>
      <c r="F2090" s="10">
        <v>42036</v>
      </c>
      <c r="G2090" s="10">
        <v>44228</v>
      </c>
      <c r="H2090" s="11">
        <v>7</v>
      </c>
      <c r="I2090" s="20" t="s">
        <v>39</v>
      </c>
      <c r="J2090" s="11" t="s">
        <v>41</v>
      </c>
      <c r="K2090" s="11" t="s">
        <v>4881</v>
      </c>
      <c r="L2090" s="11">
        <v>2</v>
      </c>
    </row>
    <row r="2091" spans="1:12">
      <c r="A2091" s="11" t="s">
        <v>2243</v>
      </c>
      <c r="D2091" s="11" t="s">
        <v>40</v>
      </c>
      <c r="E2091" s="19" t="s">
        <v>2343</v>
      </c>
      <c r="F2091" s="10">
        <v>42036</v>
      </c>
      <c r="G2091" s="10">
        <v>44228</v>
      </c>
      <c r="H2091" s="11">
        <v>7</v>
      </c>
      <c r="I2091" s="20" t="s">
        <v>39</v>
      </c>
      <c r="J2091" s="11" t="s">
        <v>41</v>
      </c>
      <c r="K2091" s="11" t="s">
        <v>4881</v>
      </c>
      <c r="L2091" s="11">
        <v>2</v>
      </c>
    </row>
    <row r="2092" spans="1:12">
      <c r="A2092" s="11" t="s">
        <v>2244</v>
      </c>
      <c r="D2092" s="11" t="s">
        <v>40</v>
      </c>
      <c r="E2092" s="19" t="s">
        <v>2344</v>
      </c>
      <c r="F2092" s="10">
        <v>42036</v>
      </c>
      <c r="G2092" s="10">
        <v>44228</v>
      </c>
      <c r="H2092" s="11">
        <v>7</v>
      </c>
      <c r="I2092" s="20" t="s">
        <v>39</v>
      </c>
      <c r="J2092" s="11" t="s">
        <v>41</v>
      </c>
      <c r="K2092" s="11" t="s">
        <v>4881</v>
      </c>
      <c r="L2092" s="11">
        <v>2</v>
      </c>
    </row>
    <row r="2093" spans="1:12">
      <c r="A2093" s="11" t="s">
        <v>2245</v>
      </c>
      <c r="D2093" s="11" t="s">
        <v>40</v>
      </c>
      <c r="E2093" s="19" t="s">
        <v>2345</v>
      </c>
      <c r="F2093" s="10">
        <v>42036</v>
      </c>
      <c r="G2093" s="10">
        <v>44228</v>
      </c>
      <c r="H2093" s="11">
        <v>7</v>
      </c>
      <c r="I2093" s="20" t="s">
        <v>39</v>
      </c>
      <c r="J2093" s="11" t="s">
        <v>41</v>
      </c>
      <c r="K2093" s="11" t="s">
        <v>4881</v>
      </c>
      <c r="L2093" s="11">
        <v>2</v>
      </c>
    </row>
    <row r="2094" spans="1:12">
      <c r="A2094" s="11" t="s">
        <v>5416</v>
      </c>
      <c r="D2094" s="11" t="s">
        <v>40</v>
      </c>
      <c r="E2094" s="19" t="s">
        <v>2346</v>
      </c>
      <c r="F2094" s="10">
        <v>42036</v>
      </c>
      <c r="G2094" s="10">
        <v>44228</v>
      </c>
      <c r="H2094" s="11">
        <v>7</v>
      </c>
      <c r="I2094" s="20" t="s">
        <v>39</v>
      </c>
      <c r="J2094" s="11" t="s">
        <v>41</v>
      </c>
      <c r="K2094" s="11" t="s">
        <v>4881</v>
      </c>
      <c r="L2094" s="11">
        <v>2</v>
      </c>
    </row>
    <row r="2095" spans="1:12">
      <c r="A2095" s="11" t="s">
        <v>5417</v>
      </c>
      <c r="D2095" s="11" t="s">
        <v>40</v>
      </c>
      <c r="E2095" s="19" t="s">
        <v>2347</v>
      </c>
      <c r="F2095" s="10">
        <v>42036</v>
      </c>
      <c r="G2095" s="10">
        <v>44228</v>
      </c>
      <c r="H2095" s="11">
        <v>7</v>
      </c>
      <c r="I2095" s="20" t="s">
        <v>39</v>
      </c>
      <c r="J2095" s="11" t="s">
        <v>41</v>
      </c>
      <c r="K2095" s="11" t="s">
        <v>4881</v>
      </c>
      <c r="L2095" s="11">
        <v>2</v>
      </c>
    </row>
    <row r="2096" spans="1:12">
      <c r="A2096" s="11" t="s">
        <v>5418</v>
      </c>
      <c r="D2096" s="11" t="s">
        <v>40</v>
      </c>
      <c r="E2096" s="19" t="s">
        <v>2348</v>
      </c>
      <c r="F2096" s="10">
        <v>42036</v>
      </c>
      <c r="G2096" s="10">
        <v>44228</v>
      </c>
      <c r="H2096" s="11">
        <v>7</v>
      </c>
      <c r="I2096" s="20" t="s">
        <v>39</v>
      </c>
      <c r="J2096" s="11" t="s">
        <v>41</v>
      </c>
      <c r="K2096" s="11" t="s">
        <v>4881</v>
      </c>
      <c r="L2096" s="11">
        <v>2</v>
      </c>
    </row>
    <row r="2097" spans="1:12">
      <c r="A2097" s="11" t="s">
        <v>5419</v>
      </c>
      <c r="D2097" s="11" t="s">
        <v>40</v>
      </c>
      <c r="E2097" s="19" t="s">
        <v>2349</v>
      </c>
      <c r="F2097" s="10">
        <v>42036</v>
      </c>
      <c r="G2097" s="10">
        <v>44228</v>
      </c>
      <c r="H2097" s="11">
        <v>7</v>
      </c>
      <c r="I2097" s="20" t="s">
        <v>39</v>
      </c>
      <c r="J2097" s="11" t="s">
        <v>41</v>
      </c>
      <c r="K2097" s="11" t="s">
        <v>4881</v>
      </c>
      <c r="L2097" s="11">
        <v>2</v>
      </c>
    </row>
    <row r="2098" spans="1:12">
      <c r="A2098" s="11" t="s">
        <v>5420</v>
      </c>
      <c r="D2098" s="11" t="s">
        <v>40</v>
      </c>
      <c r="E2098" s="19" t="s">
        <v>2350</v>
      </c>
      <c r="F2098" s="10">
        <v>42036</v>
      </c>
      <c r="G2098" s="10">
        <v>44228</v>
      </c>
      <c r="H2098" s="11">
        <v>7</v>
      </c>
      <c r="I2098" s="20" t="s">
        <v>39</v>
      </c>
      <c r="J2098" s="11" t="s">
        <v>41</v>
      </c>
      <c r="K2098" s="11" t="s">
        <v>4881</v>
      </c>
      <c r="L2098" s="11">
        <v>2</v>
      </c>
    </row>
    <row r="2099" spans="1:12">
      <c r="A2099" s="11" t="s">
        <v>5421</v>
      </c>
      <c r="D2099" s="11" t="s">
        <v>40</v>
      </c>
      <c r="E2099" s="19" t="s">
        <v>2351</v>
      </c>
      <c r="F2099" s="10">
        <v>42036</v>
      </c>
      <c r="G2099" s="10">
        <v>44228</v>
      </c>
      <c r="H2099" s="11">
        <v>7</v>
      </c>
      <c r="I2099" s="20" t="s">
        <v>39</v>
      </c>
      <c r="J2099" s="11" t="s">
        <v>41</v>
      </c>
      <c r="K2099" s="11" t="s">
        <v>4881</v>
      </c>
      <c r="L2099" s="11">
        <v>2</v>
      </c>
    </row>
    <row r="2100" spans="1:12">
      <c r="A2100" s="11" t="s">
        <v>6157</v>
      </c>
      <c r="D2100" s="11" t="s">
        <v>40</v>
      </c>
      <c r="E2100" s="19" t="s">
        <v>2352</v>
      </c>
      <c r="F2100" s="10">
        <v>42036</v>
      </c>
      <c r="G2100" s="10">
        <v>44228</v>
      </c>
      <c r="H2100" s="11">
        <v>7</v>
      </c>
      <c r="I2100" s="20" t="s">
        <v>39</v>
      </c>
      <c r="J2100" s="11" t="s">
        <v>41</v>
      </c>
      <c r="K2100" s="11" t="s">
        <v>4881</v>
      </c>
      <c r="L2100" s="11">
        <v>2</v>
      </c>
    </row>
    <row r="2101" spans="1:12">
      <c r="A2101" s="11" t="s">
        <v>6158</v>
      </c>
      <c r="D2101" s="11" t="s">
        <v>40</v>
      </c>
      <c r="E2101" s="19" t="s">
        <v>2353</v>
      </c>
      <c r="F2101" s="10">
        <v>42036</v>
      </c>
      <c r="G2101" s="10">
        <v>44228</v>
      </c>
      <c r="H2101" s="11">
        <v>7</v>
      </c>
      <c r="I2101" s="20" t="s">
        <v>39</v>
      </c>
      <c r="J2101" s="11" t="s">
        <v>41</v>
      </c>
      <c r="K2101" s="11" t="s">
        <v>4881</v>
      </c>
      <c r="L2101" s="11">
        <v>2</v>
      </c>
    </row>
    <row r="2102" spans="1:12">
      <c r="A2102" s="11" t="s">
        <v>6159</v>
      </c>
      <c r="D2102" s="11" t="s">
        <v>40</v>
      </c>
      <c r="E2102" s="19" t="s">
        <v>2354</v>
      </c>
      <c r="F2102" s="10">
        <v>42036</v>
      </c>
      <c r="G2102" s="10">
        <v>44228</v>
      </c>
      <c r="H2102" s="11">
        <v>7</v>
      </c>
      <c r="I2102" s="20" t="s">
        <v>39</v>
      </c>
      <c r="J2102" s="11" t="s">
        <v>41</v>
      </c>
      <c r="K2102" s="11" t="s">
        <v>4881</v>
      </c>
      <c r="L2102" s="11">
        <v>2</v>
      </c>
    </row>
    <row r="2103" spans="1:12">
      <c r="A2103" s="11" t="s">
        <v>6643</v>
      </c>
      <c r="D2103" s="11" t="s">
        <v>40</v>
      </c>
      <c r="E2103" s="19" t="s">
        <v>2355</v>
      </c>
      <c r="F2103" s="10">
        <v>42036</v>
      </c>
      <c r="G2103" s="10">
        <v>44228</v>
      </c>
      <c r="H2103" s="11">
        <v>7</v>
      </c>
      <c r="I2103" s="20" t="s">
        <v>39</v>
      </c>
      <c r="J2103" s="11" t="s">
        <v>41</v>
      </c>
      <c r="K2103" s="11" t="s">
        <v>4881</v>
      </c>
      <c r="L2103" s="11">
        <v>2</v>
      </c>
    </row>
    <row r="2104" spans="1:12">
      <c r="A2104" s="11" t="s">
        <v>6644</v>
      </c>
      <c r="D2104" s="11" t="s">
        <v>40</v>
      </c>
      <c r="E2104" s="19" t="s">
        <v>2356</v>
      </c>
      <c r="F2104" s="10">
        <v>42036</v>
      </c>
      <c r="G2104" s="10">
        <v>44228</v>
      </c>
      <c r="H2104" s="11">
        <v>7</v>
      </c>
      <c r="I2104" s="20" t="s">
        <v>39</v>
      </c>
      <c r="J2104" s="11" t="s">
        <v>41</v>
      </c>
      <c r="K2104" s="11" t="s">
        <v>4881</v>
      </c>
      <c r="L2104" s="11">
        <v>2</v>
      </c>
    </row>
    <row r="2105" spans="1:12">
      <c r="A2105" s="11" t="s">
        <v>6645</v>
      </c>
      <c r="D2105" s="11" t="s">
        <v>40</v>
      </c>
      <c r="E2105" s="19" t="s">
        <v>2357</v>
      </c>
      <c r="F2105" s="10">
        <v>42036</v>
      </c>
      <c r="G2105" s="10">
        <v>44228</v>
      </c>
      <c r="H2105" s="11">
        <v>7</v>
      </c>
      <c r="I2105" s="20" t="s">
        <v>39</v>
      </c>
      <c r="J2105" s="11" t="s">
        <v>41</v>
      </c>
      <c r="K2105" s="11" t="s">
        <v>4881</v>
      </c>
      <c r="L2105" s="11">
        <v>2</v>
      </c>
    </row>
    <row r="2106" spans="1:12">
      <c r="A2106" s="11" t="s">
        <v>7129</v>
      </c>
      <c r="D2106" s="11" t="s">
        <v>40</v>
      </c>
      <c r="E2106" s="19" t="s">
        <v>2358</v>
      </c>
      <c r="F2106" s="10">
        <v>42036</v>
      </c>
      <c r="G2106" s="10">
        <v>44228</v>
      </c>
      <c r="H2106" s="11">
        <v>7</v>
      </c>
      <c r="I2106" s="20" t="s">
        <v>39</v>
      </c>
      <c r="J2106" s="11" t="s">
        <v>41</v>
      </c>
      <c r="K2106" s="11" t="s">
        <v>4881</v>
      </c>
      <c r="L2106" s="11">
        <v>2</v>
      </c>
    </row>
    <row r="2107" spans="1:12">
      <c r="A2107" s="11" t="s">
        <v>7130</v>
      </c>
      <c r="D2107" s="11" t="s">
        <v>40</v>
      </c>
      <c r="E2107" s="19" t="s">
        <v>2359</v>
      </c>
      <c r="F2107" s="10">
        <v>42036</v>
      </c>
      <c r="G2107" s="10">
        <v>44228</v>
      </c>
      <c r="H2107" s="11">
        <v>7</v>
      </c>
      <c r="I2107" s="20" t="s">
        <v>39</v>
      </c>
      <c r="J2107" s="11" t="s">
        <v>41</v>
      </c>
      <c r="K2107" s="11" t="s">
        <v>4881</v>
      </c>
      <c r="L2107" s="11">
        <v>2</v>
      </c>
    </row>
    <row r="2108" spans="1:12">
      <c r="A2108" s="11" t="s">
        <v>7131</v>
      </c>
      <c r="D2108" s="11" t="s">
        <v>40</v>
      </c>
      <c r="E2108" s="19" t="s">
        <v>2360</v>
      </c>
      <c r="F2108" s="10">
        <v>42036</v>
      </c>
      <c r="G2108" s="10">
        <v>44228</v>
      </c>
      <c r="H2108" s="11">
        <v>7</v>
      </c>
      <c r="I2108" s="20" t="s">
        <v>39</v>
      </c>
      <c r="J2108" s="11" t="s">
        <v>41</v>
      </c>
      <c r="K2108" s="11" t="s">
        <v>4881</v>
      </c>
      <c r="L2108" s="11">
        <v>2</v>
      </c>
    </row>
    <row r="2109" spans="1:12">
      <c r="A2109" s="11" t="s">
        <v>7846</v>
      </c>
      <c r="D2109" s="11" t="s">
        <v>40</v>
      </c>
      <c r="E2109" s="19" t="s">
        <v>2361</v>
      </c>
      <c r="F2109" s="10">
        <v>42036</v>
      </c>
      <c r="G2109" s="10">
        <v>44228</v>
      </c>
      <c r="H2109" s="11">
        <v>7</v>
      </c>
      <c r="I2109" s="20" t="s">
        <v>39</v>
      </c>
      <c r="J2109" s="11" t="s">
        <v>41</v>
      </c>
      <c r="K2109" s="11" t="s">
        <v>4881</v>
      </c>
      <c r="L2109" s="11">
        <v>2</v>
      </c>
    </row>
    <row r="2110" spans="1:12">
      <c r="A2110" s="11" t="s">
        <v>7847</v>
      </c>
      <c r="D2110" s="11" t="s">
        <v>40</v>
      </c>
      <c r="E2110" s="19" t="s">
        <v>2362</v>
      </c>
      <c r="F2110" s="10">
        <v>42036</v>
      </c>
      <c r="G2110" s="10">
        <v>44228</v>
      </c>
      <c r="H2110" s="11">
        <v>7</v>
      </c>
      <c r="I2110" s="20" t="s">
        <v>39</v>
      </c>
      <c r="J2110" s="11" t="s">
        <v>41</v>
      </c>
      <c r="K2110" s="11" t="s">
        <v>4881</v>
      </c>
      <c r="L2110" s="11">
        <v>2</v>
      </c>
    </row>
    <row r="2111" spans="1:12">
      <c r="A2111" s="11" t="s">
        <v>7848</v>
      </c>
      <c r="D2111" s="11" t="s">
        <v>40</v>
      </c>
      <c r="E2111" s="19" t="s">
        <v>2363</v>
      </c>
      <c r="F2111" s="10">
        <v>42036</v>
      </c>
      <c r="G2111" s="10">
        <v>44228</v>
      </c>
      <c r="H2111" s="11">
        <v>7</v>
      </c>
      <c r="I2111" s="20" t="s">
        <v>39</v>
      </c>
      <c r="J2111" s="11" t="s">
        <v>41</v>
      </c>
      <c r="K2111" s="11" t="s">
        <v>4881</v>
      </c>
      <c r="L2111" s="11">
        <v>2</v>
      </c>
    </row>
    <row r="2112" spans="1:12">
      <c r="A2112" s="11" t="s">
        <v>7849</v>
      </c>
      <c r="D2112" s="11" t="s">
        <v>40</v>
      </c>
      <c r="E2112" s="19" t="s">
        <v>2364</v>
      </c>
      <c r="F2112" s="10">
        <v>42036</v>
      </c>
      <c r="G2112" s="10">
        <v>44228</v>
      </c>
      <c r="H2112" s="11">
        <v>7</v>
      </c>
      <c r="I2112" s="20" t="s">
        <v>39</v>
      </c>
      <c r="J2112" s="11" t="s">
        <v>41</v>
      </c>
      <c r="K2112" s="11" t="s">
        <v>4881</v>
      </c>
      <c r="L2112" s="11">
        <v>2</v>
      </c>
    </row>
    <row r="2113" spans="1:12">
      <c r="A2113" s="11" t="s">
        <v>7850</v>
      </c>
      <c r="D2113" s="11" t="s">
        <v>40</v>
      </c>
      <c r="E2113" s="19" t="s">
        <v>2365</v>
      </c>
      <c r="F2113" s="10">
        <v>42036</v>
      </c>
      <c r="G2113" s="10">
        <v>44228</v>
      </c>
      <c r="H2113" s="11">
        <v>7</v>
      </c>
      <c r="I2113" s="20" t="s">
        <v>39</v>
      </c>
      <c r="J2113" s="11" t="s">
        <v>41</v>
      </c>
      <c r="K2113" s="11" t="s">
        <v>4881</v>
      </c>
      <c r="L2113" s="11">
        <v>2</v>
      </c>
    </row>
    <row r="2114" spans="1:12">
      <c r="A2114" s="11" t="s">
        <v>7851</v>
      </c>
      <c r="D2114" s="11" t="s">
        <v>40</v>
      </c>
      <c r="E2114" s="19" t="s">
        <v>2366</v>
      </c>
      <c r="F2114" s="10">
        <v>42036</v>
      </c>
      <c r="G2114" s="10">
        <v>44228</v>
      </c>
      <c r="H2114" s="11">
        <v>7</v>
      </c>
      <c r="I2114" s="20" t="s">
        <v>39</v>
      </c>
      <c r="J2114" s="11" t="s">
        <v>41</v>
      </c>
      <c r="K2114" s="11" t="s">
        <v>4881</v>
      </c>
      <c r="L2114" s="11">
        <v>2</v>
      </c>
    </row>
    <row r="2115" spans="1:12">
      <c r="A2115" s="11" t="s">
        <v>8587</v>
      </c>
      <c r="D2115" s="11" t="s">
        <v>40</v>
      </c>
      <c r="E2115" s="19" t="s">
        <v>2367</v>
      </c>
      <c r="F2115" s="10">
        <v>42036</v>
      </c>
      <c r="G2115" s="10">
        <v>44228</v>
      </c>
      <c r="H2115" s="11">
        <v>7</v>
      </c>
      <c r="I2115" s="20" t="s">
        <v>39</v>
      </c>
      <c r="J2115" s="11" t="s">
        <v>41</v>
      </c>
      <c r="K2115" s="11" t="s">
        <v>4881</v>
      </c>
      <c r="L2115" s="11">
        <v>2</v>
      </c>
    </row>
    <row r="2116" spans="1:12">
      <c r="A2116" s="11" t="s">
        <v>8588</v>
      </c>
      <c r="D2116" s="11" t="s">
        <v>40</v>
      </c>
      <c r="E2116" s="19" t="s">
        <v>2368</v>
      </c>
      <c r="F2116" s="10">
        <v>42036</v>
      </c>
      <c r="G2116" s="10">
        <v>44228</v>
      </c>
      <c r="H2116" s="11">
        <v>7</v>
      </c>
      <c r="I2116" s="20" t="s">
        <v>39</v>
      </c>
      <c r="J2116" s="11" t="s">
        <v>41</v>
      </c>
      <c r="K2116" s="11" t="s">
        <v>4881</v>
      </c>
      <c r="L2116" s="11">
        <v>2</v>
      </c>
    </row>
    <row r="2117" spans="1:12">
      <c r="A2117" s="11" t="s">
        <v>8589</v>
      </c>
      <c r="D2117" s="11" t="s">
        <v>40</v>
      </c>
      <c r="E2117" s="19" t="s">
        <v>2369</v>
      </c>
      <c r="F2117" s="10">
        <v>42036</v>
      </c>
      <c r="G2117" s="10">
        <v>44228</v>
      </c>
      <c r="H2117" s="11">
        <v>7</v>
      </c>
      <c r="I2117" s="20" t="s">
        <v>39</v>
      </c>
      <c r="J2117" s="11" t="s">
        <v>41</v>
      </c>
      <c r="K2117" s="11" t="s">
        <v>4881</v>
      </c>
      <c r="L2117" s="11">
        <v>2</v>
      </c>
    </row>
    <row r="2118" spans="1:12">
      <c r="A2118" s="11" t="s">
        <v>2246</v>
      </c>
      <c r="D2118" s="11" t="s">
        <v>40</v>
      </c>
      <c r="E2118" s="19" t="s">
        <v>2370</v>
      </c>
      <c r="F2118" s="10">
        <v>42036</v>
      </c>
      <c r="G2118" s="10">
        <v>44228</v>
      </c>
      <c r="H2118" s="11">
        <v>7</v>
      </c>
      <c r="I2118" s="20" t="s">
        <v>39</v>
      </c>
      <c r="J2118" s="11" t="s">
        <v>41</v>
      </c>
      <c r="K2118" s="11" t="s">
        <v>4881</v>
      </c>
      <c r="L2118" s="11">
        <v>2</v>
      </c>
    </row>
    <row r="2119" spans="1:12">
      <c r="A2119" s="11" t="s">
        <v>2247</v>
      </c>
      <c r="D2119" s="11" t="s">
        <v>40</v>
      </c>
      <c r="E2119" s="19" t="s">
        <v>2371</v>
      </c>
      <c r="F2119" s="10">
        <v>42036</v>
      </c>
      <c r="G2119" s="10">
        <v>44228</v>
      </c>
      <c r="H2119" s="11">
        <v>7</v>
      </c>
      <c r="I2119" s="20" t="s">
        <v>39</v>
      </c>
      <c r="J2119" s="11" t="s">
        <v>41</v>
      </c>
      <c r="K2119" s="11" t="s">
        <v>4881</v>
      </c>
      <c r="L2119" s="11">
        <v>2</v>
      </c>
    </row>
    <row r="2120" spans="1:12">
      <c r="A2120" s="11" t="s">
        <v>2248</v>
      </c>
      <c r="D2120" s="11" t="s">
        <v>40</v>
      </c>
      <c r="E2120" s="19" t="s">
        <v>2372</v>
      </c>
      <c r="F2120" s="10">
        <v>42036</v>
      </c>
      <c r="G2120" s="10">
        <v>44228</v>
      </c>
      <c r="H2120" s="11">
        <v>7</v>
      </c>
      <c r="I2120" s="20" t="s">
        <v>39</v>
      </c>
      <c r="J2120" s="11" t="s">
        <v>41</v>
      </c>
      <c r="K2120" s="11" t="s">
        <v>4881</v>
      </c>
      <c r="L2120" s="11">
        <v>2</v>
      </c>
    </row>
    <row r="2121" spans="1:12">
      <c r="A2121" s="11" t="s">
        <v>5422</v>
      </c>
      <c r="D2121" s="11" t="s">
        <v>40</v>
      </c>
      <c r="E2121" s="19" t="s">
        <v>2373</v>
      </c>
      <c r="F2121" s="10">
        <v>42036</v>
      </c>
      <c r="G2121" s="10">
        <v>44228</v>
      </c>
      <c r="H2121" s="11">
        <v>7</v>
      </c>
      <c r="I2121" s="20" t="s">
        <v>39</v>
      </c>
      <c r="J2121" s="11" t="s">
        <v>41</v>
      </c>
      <c r="K2121" s="11" t="s">
        <v>4881</v>
      </c>
      <c r="L2121" s="11">
        <v>2</v>
      </c>
    </row>
    <row r="2122" spans="1:12">
      <c r="A2122" s="11" t="s">
        <v>5423</v>
      </c>
      <c r="D2122" s="11" t="s">
        <v>40</v>
      </c>
      <c r="E2122" s="19" t="s">
        <v>2374</v>
      </c>
      <c r="F2122" s="10">
        <v>42036</v>
      </c>
      <c r="G2122" s="10">
        <v>44228</v>
      </c>
      <c r="H2122" s="11">
        <v>7</v>
      </c>
      <c r="I2122" s="20" t="s">
        <v>39</v>
      </c>
      <c r="J2122" s="11" t="s">
        <v>41</v>
      </c>
      <c r="K2122" s="11" t="s">
        <v>4881</v>
      </c>
      <c r="L2122" s="11">
        <v>2</v>
      </c>
    </row>
    <row r="2123" spans="1:12">
      <c r="A2123" s="11" t="s">
        <v>5424</v>
      </c>
      <c r="D2123" s="11" t="s">
        <v>40</v>
      </c>
      <c r="E2123" s="19" t="s">
        <v>2375</v>
      </c>
      <c r="F2123" s="10">
        <v>42036</v>
      </c>
      <c r="G2123" s="10">
        <v>44228</v>
      </c>
      <c r="H2123" s="11">
        <v>7</v>
      </c>
      <c r="I2123" s="20" t="s">
        <v>39</v>
      </c>
      <c r="J2123" s="11" t="s">
        <v>41</v>
      </c>
      <c r="K2123" s="11" t="s">
        <v>4881</v>
      </c>
      <c r="L2123" s="11">
        <v>2</v>
      </c>
    </row>
    <row r="2124" spans="1:12">
      <c r="A2124" s="11" t="s">
        <v>5425</v>
      </c>
      <c r="D2124" s="11" t="s">
        <v>40</v>
      </c>
      <c r="E2124" s="19" t="s">
        <v>2376</v>
      </c>
      <c r="F2124" s="10">
        <v>42036</v>
      </c>
      <c r="G2124" s="10">
        <v>44228</v>
      </c>
      <c r="H2124" s="11">
        <v>7</v>
      </c>
      <c r="I2124" s="20" t="s">
        <v>39</v>
      </c>
      <c r="J2124" s="11" t="s">
        <v>41</v>
      </c>
      <c r="K2124" s="11" t="s">
        <v>4881</v>
      </c>
      <c r="L2124" s="11">
        <v>2</v>
      </c>
    </row>
    <row r="2125" spans="1:12">
      <c r="A2125" s="11" t="s">
        <v>5426</v>
      </c>
      <c r="D2125" s="11" t="s">
        <v>40</v>
      </c>
      <c r="E2125" s="19" t="s">
        <v>2377</v>
      </c>
      <c r="F2125" s="10">
        <v>42036</v>
      </c>
      <c r="G2125" s="10">
        <v>44228</v>
      </c>
      <c r="H2125" s="11">
        <v>7</v>
      </c>
      <c r="I2125" s="20" t="s">
        <v>39</v>
      </c>
      <c r="J2125" s="11" t="s">
        <v>41</v>
      </c>
      <c r="K2125" s="11" t="s">
        <v>4881</v>
      </c>
      <c r="L2125" s="11">
        <v>2</v>
      </c>
    </row>
    <row r="2126" spans="1:12">
      <c r="A2126" s="11" t="s">
        <v>5427</v>
      </c>
      <c r="D2126" s="11" t="s">
        <v>40</v>
      </c>
      <c r="E2126" s="19" t="s">
        <v>2378</v>
      </c>
      <c r="F2126" s="10">
        <v>42036</v>
      </c>
      <c r="G2126" s="10">
        <v>44228</v>
      </c>
      <c r="H2126" s="11">
        <v>7</v>
      </c>
      <c r="I2126" s="20" t="s">
        <v>39</v>
      </c>
      <c r="J2126" s="11" t="s">
        <v>41</v>
      </c>
      <c r="K2126" s="11" t="s">
        <v>4881</v>
      </c>
      <c r="L2126" s="11">
        <v>2</v>
      </c>
    </row>
    <row r="2127" spans="1:12">
      <c r="A2127" s="11" t="s">
        <v>6160</v>
      </c>
      <c r="D2127" s="11" t="s">
        <v>40</v>
      </c>
      <c r="E2127" s="19" t="s">
        <v>2379</v>
      </c>
      <c r="F2127" s="10">
        <v>42036</v>
      </c>
      <c r="G2127" s="10">
        <v>44228</v>
      </c>
      <c r="H2127" s="11">
        <v>7</v>
      </c>
      <c r="I2127" s="20" t="s">
        <v>39</v>
      </c>
      <c r="J2127" s="11" t="s">
        <v>41</v>
      </c>
      <c r="K2127" s="11" t="s">
        <v>4881</v>
      </c>
      <c r="L2127" s="11">
        <v>2</v>
      </c>
    </row>
    <row r="2128" spans="1:12">
      <c r="A2128" s="11" t="s">
        <v>6161</v>
      </c>
      <c r="D2128" s="11" t="s">
        <v>40</v>
      </c>
      <c r="E2128" s="19" t="s">
        <v>2380</v>
      </c>
      <c r="F2128" s="10">
        <v>42036</v>
      </c>
      <c r="G2128" s="10">
        <v>44228</v>
      </c>
      <c r="H2128" s="11">
        <v>7</v>
      </c>
      <c r="I2128" s="20" t="s">
        <v>39</v>
      </c>
      <c r="J2128" s="11" t="s">
        <v>41</v>
      </c>
      <c r="K2128" s="11" t="s">
        <v>4881</v>
      </c>
      <c r="L2128" s="11">
        <v>2</v>
      </c>
    </row>
    <row r="2129" spans="1:12">
      <c r="A2129" s="11" t="s">
        <v>6162</v>
      </c>
      <c r="D2129" s="11" t="s">
        <v>40</v>
      </c>
      <c r="E2129" s="19" t="s">
        <v>2381</v>
      </c>
      <c r="F2129" s="10">
        <v>42036</v>
      </c>
      <c r="G2129" s="10">
        <v>44228</v>
      </c>
      <c r="H2129" s="11">
        <v>7</v>
      </c>
      <c r="I2129" s="20" t="s">
        <v>39</v>
      </c>
      <c r="J2129" s="11" t="s">
        <v>41</v>
      </c>
      <c r="K2129" s="11" t="s">
        <v>4881</v>
      </c>
      <c r="L2129" s="11">
        <v>2</v>
      </c>
    </row>
    <row r="2130" spans="1:12">
      <c r="A2130" s="11" t="s">
        <v>6646</v>
      </c>
      <c r="D2130" s="11" t="s">
        <v>40</v>
      </c>
      <c r="E2130" s="19" t="s">
        <v>2382</v>
      </c>
      <c r="F2130" s="10">
        <v>42036</v>
      </c>
      <c r="G2130" s="10">
        <v>44228</v>
      </c>
      <c r="H2130" s="11">
        <v>7</v>
      </c>
      <c r="I2130" s="20" t="s">
        <v>39</v>
      </c>
      <c r="J2130" s="11" t="s">
        <v>41</v>
      </c>
      <c r="K2130" s="11" t="s">
        <v>4881</v>
      </c>
      <c r="L2130" s="11">
        <v>2</v>
      </c>
    </row>
    <row r="2131" spans="1:12">
      <c r="A2131" s="11" t="s">
        <v>6647</v>
      </c>
      <c r="D2131" s="11" t="s">
        <v>40</v>
      </c>
      <c r="E2131" s="19" t="s">
        <v>2383</v>
      </c>
      <c r="F2131" s="10">
        <v>42036</v>
      </c>
      <c r="G2131" s="10">
        <v>44228</v>
      </c>
      <c r="H2131" s="11">
        <v>7</v>
      </c>
      <c r="I2131" s="20" t="s">
        <v>39</v>
      </c>
      <c r="J2131" s="11" t="s">
        <v>41</v>
      </c>
      <c r="K2131" s="11" t="s">
        <v>4881</v>
      </c>
      <c r="L2131" s="11">
        <v>2</v>
      </c>
    </row>
    <row r="2132" spans="1:12">
      <c r="A2132" s="11" t="s">
        <v>6648</v>
      </c>
      <c r="D2132" s="11" t="s">
        <v>40</v>
      </c>
      <c r="E2132" s="19" t="s">
        <v>2384</v>
      </c>
      <c r="F2132" s="10">
        <v>42036</v>
      </c>
      <c r="G2132" s="10">
        <v>44228</v>
      </c>
      <c r="H2132" s="11">
        <v>7</v>
      </c>
      <c r="I2132" s="20" t="s">
        <v>39</v>
      </c>
      <c r="J2132" s="11" t="s">
        <v>41</v>
      </c>
      <c r="K2132" s="11" t="s">
        <v>4881</v>
      </c>
      <c r="L2132" s="11">
        <v>2</v>
      </c>
    </row>
    <row r="2133" spans="1:12">
      <c r="A2133" s="11" t="s">
        <v>7132</v>
      </c>
      <c r="D2133" s="11" t="s">
        <v>40</v>
      </c>
      <c r="E2133" s="19" t="s">
        <v>2385</v>
      </c>
      <c r="F2133" s="10">
        <v>42036</v>
      </c>
      <c r="G2133" s="10">
        <v>44228</v>
      </c>
      <c r="H2133" s="11">
        <v>7</v>
      </c>
      <c r="I2133" s="20" t="s">
        <v>39</v>
      </c>
      <c r="J2133" s="11" t="s">
        <v>41</v>
      </c>
      <c r="K2133" s="11" t="s">
        <v>4881</v>
      </c>
      <c r="L2133" s="11">
        <v>2</v>
      </c>
    </row>
    <row r="2134" spans="1:12">
      <c r="A2134" s="11" t="s">
        <v>7133</v>
      </c>
      <c r="D2134" s="11" t="s">
        <v>40</v>
      </c>
      <c r="E2134" s="19" t="s">
        <v>2386</v>
      </c>
      <c r="F2134" s="10">
        <v>42036</v>
      </c>
      <c r="G2134" s="10">
        <v>44228</v>
      </c>
      <c r="H2134" s="11">
        <v>7</v>
      </c>
      <c r="I2134" s="20" t="s">
        <v>39</v>
      </c>
      <c r="J2134" s="11" t="s">
        <v>41</v>
      </c>
      <c r="K2134" s="11" t="s">
        <v>4881</v>
      </c>
      <c r="L2134" s="11">
        <v>2</v>
      </c>
    </row>
    <row r="2135" spans="1:12">
      <c r="A2135" s="11" t="s">
        <v>7134</v>
      </c>
      <c r="D2135" s="11" t="s">
        <v>40</v>
      </c>
      <c r="E2135" s="19" t="s">
        <v>2387</v>
      </c>
      <c r="F2135" s="10">
        <v>42036</v>
      </c>
      <c r="G2135" s="10">
        <v>44228</v>
      </c>
      <c r="H2135" s="11">
        <v>7</v>
      </c>
      <c r="I2135" s="20" t="s">
        <v>39</v>
      </c>
      <c r="J2135" s="11" t="s">
        <v>41</v>
      </c>
      <c r="K2135" s="11" t="s">
        <v>4881</v>
      </c>
      <c r="L2135" s="11">
        <v>2</v>
      </c>
    </row>
    <row r="2136" spans="1:12">
      <c r="A2136" s="11" t="s">
        <v>7852</v>
      </c>
      <c r="D2136" s="11" t="s">
        <v>40</v>
      </c>
      <c r="E2136" s="19" t="s">
        <v>2388</v>
      </c>
      <c r="F2136" s="10">
        <v>42036</v>
      </c>
      <c r="G2136" s="10">
        <v>44228</v>
      </c>
      <c r="H2136" s="11">
        <v>7</v>
      </c>
      <c r="I2136" s="20" t="s">
        <v>39</v>
      </c>
      <c r="J2136" s="11" t="s">
        <v>41</v>
      </c>
      <c r="K2136" s="11" t="s">
        <v>4881</v>
      </c>
      <c r="L2136" s="11">
        <v>2</v>
      </c>
    </row>
    <row r="2137" spans="1:12">
      <c r="A2137" s="11" t="s">
        <v>7853</v>
      </c>
      <c r="D2137" s="11" t="s">
        <v>40</v>
      </c>
      <c r="E2137" s="19" t="s">
        <v>2389</v>
      </c>
      <c r="F2137" s="10">
        <v>42036</v>
      </c>
      <c r="G2137" s="10">
        <v>44228</v>
      </c>
      <c r="H2137" s="11">
        <v>7</v>
      </c>
      <c r="I2137" s="20" t="s">
        <v>39</v>
      </c>
      <c r="J2137" s="11" t="s">
        <v>41</v>
      </c>
      <c r="K2137" s="11" t="s">
        <v>4881</v>
      </c>
      <c r="L2137" s="11">
        <v>2</v>
      </c>
    </row>
    <row r="2138" spans="1:12">
      <c r="A2138" s="11" t="s">
        <v>7854</v>
      </c>
      <c r="D2138" s="11" t="s">
        <v>40</v>
      </c>
      <c r="E2138" s="19" t="s">
        <v>2390</v>
      </c>
      <c r="F2138" s="10">
        <v>42036</v>
      </c>
      <c r="G2138" s="10">
        <v>44228</v>
      </c>
      <c r="H2138" s="11">
        <v>7</v>
      </c>
      <c r="I2138" s="20" t="s">
        <v>39</v>
      </c>
      <c r="J2138" s="11" t="s">
        <v>41</v>
      </c>
      <c r="K2138" s="11" t="s">
        <v>4881</v>
      </c>
      <c r="L2138" s="11">
        <v>2</v>
      </c>
    </row>
    <row r="2139" spans="1:12">
      <c r="A2139" s="11" t="s">
        <v>7855</v>
      </c>
      <c r="D2139" s="11" t="s">
        <v>40</v>
      </c>
      <c r="E2139" s="19" t="s">
        <v>2391</v>
      </c>
      <c r="F2139" s="10">
        <v>42036</v>
      </c>
      <c r="G2139" s="10">
        <v>44228</v>
      </c>
      <c r="H2139" s="11">
        <v>7</v>
      </c>
      <c r="I2139" s="20" t="s">
        <v>39</v>
      </c>
      <c r="J2139" s="11" t="s">
        <v>41</v>
      </c>
      <c r="K2139" s="11" t="s">
        <v>4881</v>
      </c>
      <c r="L2139" s="11">
        <v>2</v>
      </c>
    </row>
    <row r="2140" spans="1:12">
      <c r="A2140" s="11" t="s">
        <v>7856</v>
      </c>
      <c r="D2140" s="11" t="s">
        <v>40</v>
      </c>
      <c r="E2140" s="19" t="s">
        <v>2392</v>
      </c>
      <c r="F2140" s="10">
        <v>42036</v>
      </c>
      <c r="G2140" s="10">
        <v>44228</v>
      </c>
      <c r="H2140" s="11">
        <v>7</v>
      </c>
      <c r="I2140" s="20" t="s">
        <v>39</v>
      </c>
      <c r="J2140" s="11" t="s">
        <v>41</v>
      </c>
      <c r="K2140" s="11" t="s">
        <v>4881</v>
      </c>
      <c r="L2140" s="11">
        <v>2</v>
      </c>
    </row>
    <row r="2141" spans="1:12">
      <c r="A2141" s="11" t="s">
        <v>7857</v>
      </c>
      <c r="D2141" s="11" t="s">
        <v>40</v>
      </c>
      <c r="E2141" s="19" t="s">
        <v>2393</v>
      </c>
      <c r="F2141" s="10">
        <v>42036</v>
      </c>
      <c r="G2141" s="10">
        <v>44228</v>
      </c>
      <c r="H2141" s="11">
        <v>7</v>
      </c>
      <c r="I2141" s="20" t="s">
        <v>39</v>
      </c>
      <c r="J2141" s="11" t="s">
        <v>41</v>
      </c>
      <c r="K2141" s="11" t="s">
        <v>4881</v>
      </c>
      <c r="L2141" s="11">
        <v>2</v>
      </c>
    </row>
    <row r="2142" spans="1:12">
      <c r="A2142" s="11" t="s">
        <v>8590</v>
      </c>
      <c r="D2142" s="11" t="s">
        <v>40</v>
      </c>
      <c r="E2142" s="19" t="s">
        <v>2394</v>
      </c>
      <c r="F2142" s="10">
        <v>42036</v>
      </c>
      <c r="G2142" s="10">
        <v>44228</v>
      </c>
      <c r="H2142" s="11">
        <v>7</v>
      </c>
      <c r="I2142" s="20" t="s">
        <v>39</v>
      </c>
      <c r="J2142" s="11" t="s">
        <v>41</v>
      </c>
      <c r="K2142" s="11" t="s">
        <v>4881</v>
      </c>
      <c r="L2142" s="11">
        <v>2</v>
      </c>
    </row>
    <row r="2143" spans="1:12">
      <c r="A2143" s="11" t="s">
        <v>8591</v>
      </c>
      <c r="D2143" s="11" t="s">
        <v>40</v>
      </c>
      <c r="E2143" s="19" t="s">
        <v>2395</v>
      </c>
      <c r="F2143" s="10">
        <v>42036</v>
      </c>
      <c r="G2143" s="10">
        <v>44228</v>
      </c>
      <c r="H2143" s="11">
        <v>7</v>
      </c>
      <c r="I2143" s="20" t="s">
        <v>39</v>
      </c>
      <c r="J2143" s="11" t="s">
        <v>41</v>
      </c>
      <c r="K2143" s="11" t="s">
        <v>4881</v>
      </c>
      <c r="L2143" s="11">
        <v>2</v>
      </c>
    </row>
    <row r="2144" spans="1:12">
      <c r="A2144" s="11" t="s">
        <v>8592</v>
      </c>
      <c r="D2144" s="11" t="s">
        <v>40</v>
      </c>
      <c r="E2144" s="19" t="s">
        <v>2396</v>
      </c>
      <c r="F2144" s="10">
        <v>42036</v>
      </c>
      <c r="G2144" s="10">
        <v>44228</v>
      </c>
      <c r="H2144" s="11">
        <v>7</v>
      </c>
      <c r="I2144" s="20" t="s">
        <v>39</v>
      </c>
      <c r="J2144" s="11" t="s">
        <v>41</v>
      </c>
      <c r="K2144" s="11" t="s">
        <v>4881</v>
      </c>
      <c r="L2144" s="11">
        <v>2</v>
      </c>
    </row>
    <row r="2145" spans="1:12">
      <c r="A2145" s="11" t="s">
        <v>2249</v>
      </c>
      <c r="D2145" s="11" t="s">
        <v>40</v>
      </c>
      <c r="E2145" s="19" t="s">
        <v>2397</v>
      </c>
      <c r="F2145" s="10">
        <v>42036</v>
      </c>
      <c r="G2145" s="10">
        <v>44228</v>
      </c>
      <c r="H2145" s="11">
        <v>7</v>
      </c>
      <c r="I2145" s="20" t="s">
        <v>39</v>
      </c>
      <c r="J2145" s="11" t="s">
        <v>41</v>
      </c>
      <c r="K2145" s="11" t="s">
        <v>4881</v>
      </c>
      <c r="L2145" s="11">
        <v>2</v>
      </c>
    </row>
    <row r="2146" spans="1:12">
      <c r="A2146" s="11" t="s">
        <v>2250</v>
      </c>
      <c r="D2146" s="11" t="s">
        <v>40</v>
      </c>
      <c r="E2146" s="19" t="s">
        <v>2398</v>
      </c>
      <c r="F2146" s="10">
        <v>42036</v>
      </c>
      <c r="G2146" s="10">
        <v>44228</v>
      </c>
      <c r="H2146" s="11">
        <v>7</v>
      </c>
      <c r="I2146" s="20" t="s">
        <v>39</v>
      </c>
      <c r="J2146" s="11" t="s">
        <v>41</v>
      </c>
      <c r="K2146" s="11" t="s">
        <v>4881</v>
      </c>
      <c r="L2146" s="11">
        <v>2</v>
      </c>
    </row>
    <row r="2147" spans="1:12">
      <c r="A2147" s="11" t="s">
        <v>2251</v>
      </c>
      <c r="D2147" s="11" t="s">
        <v>40</v>
      </c>
      <c r="E2147" s="19" t="s">
        <v>2399</v>
      </c>
      <c r="F2147" s="10">
        <v>42036</v>
      </c>
      <c r="G2147" s="10">
        <v>44228</v>
      </c>
      <c r="H2147" s="11">
        <v>7</v>
      </c>
      <c r="I2147" s="20" t="s">
        <v>39</v>
      </c>
      <c r="J2147" s="11" t="s">
        <v>41</v>
      </c>
      <c r="K2147" s="11" t="s">
        <v>4881</v>
      </c>
      <c r="L2147" s="11">
        <v>2</v>
      </c>
    </row>
    <row r="2148" spans="1:12">
      <c r="A2148" s="11" t="s">
        <v>5428</v>
      </c>
      <c r="D2148" s="11" t="s">
        <v>40</v>
      </c>
      <c r="E2148" s="19" t="s">
        <v>2400</v>
      </c>
      <c r="F2148" s="10">
        <v>42036</v>
      </c>
      <c r="G2148" s="10">
        <v>44228</v>
      </c>
      <c r="H2148" s="11">
        <v>7</v>
      </c>
      <c r="I2148" s="20" t="s">
        <v>39</v>
      </c>
      <c r="J2148" s="11" t="s">
        <v>41</v>
      </c>
      <c r="K2148" s="11" t="s">
        <v>4881</v>
      </c>
      <c r="L2148" s="11">
        <v>2</v>
      </c>
    </row>
    <row r="2149" spans="1:12">
      <c r="A2149" s="11" t="s">
        <v>5429</v>
      </c>
      <c r="D2149" s="11" t="s">
        <v>40</v>
      </c>
      <c r="E2149" s="19" t="s">
        <v>2401</v>
      </c>
      <c r="F2149" s="10">
        <v>42036</v>
      </c>
      <c r="G2149" s="10">
        <v>44228</v>
      </c>
      <c r="H2149" s="11">
        <v>7</v>
      </c>
      <c r="I2149" s="20" t="s">
        <v>39</v>
      </c>
      <c r="J2149" s="11" t="s">
        <v>41</v>
      </c>
      <c r="K2149" s="11" t="s">
        <v>4881</v>
      </c>
      <c r="L2149" s="11">
        <v>2</v>
      </c>
    </row>
    <row r="2150" spans="1:12">
      <c r="A2150" s="11" t="s">
        <v>5430</v>
      </c>
      <c r="D2150" s="11" t="s">
        <v>40</v>
      </c>
      <c r="E2150" s="19" t="s">
        <v>2402</v>
      </c>
      <c r="F2150" s="10">
        <v>42036</v>
      </c>
      <c r="G2150" s="10">
        <v>44228</v>
      </c>
      <c r="H2150" s="11">
        <v>7</v>
      </c>
      <c r="I2150" s="20" t="s">
        <v>39</v>
      </c>
      <c r="J2150" s="11" t="s">
        <v>41</v>
      </c>
      <c r="K2150" s="11" t="s">
        <v>4881</v>
      </c>
      <c r="L2150" s="11">
        <v>2</v>
      </c>
    </row>
    <row r="2151" spans="1:12">
      <c r="A2151" s="11" t="s">
        <v>5431</v>
      </c>
      <c r="D2151" s="11" t="s">
        <v>40</v>
      </c>
      <c r="E2151" s="19" t="s">
        <v>2403</v>
      </c>
      <c r="F2151" s="10">
        <v>42036</v>
      </c>
      <c r="G2151" s="10">
        <v>44228</v>
      </c>
      <c r="H2151" s="11">
        <v>7</v>
      </c>
      <c r="I2151" s="20" t="s">
        <v>39</v>
      </c>
      <c r="J2151" s="11" t="s">
        <v>41</v>
      </c>
      <c r="K2151" s="11" t="s">
        <v>4881</v>
      </c>
      <c r="L2151" s="11">
        <v>2</v>
      </c>
    </row>
    <row r="2152" spans="1:12">
      <c r="A2152" s="11" t="s">
        <v>5432</v>
      </c>
      <c r="D2152" s="11" t="s">
        <v>40</v>
      </c>
      <c r="E2152" s="19" t="s">
        <v>2404</v>
      </c>
      <c r="F2152" s="10">
        <v>42036</v>
      </c>
      <c r="G2152" s="10">
        <v>44228</v>
      </c>
      <c r="H2152" s="11">
        <v>7</v>
      </c>
      <c r="I2152" s="20" t="s">
        <v>39</v>
      </c>
      <c r="J2152" s="11" t="s">
        <v>41</v>
      </c>
      <c r="K2152" s="11" t="s">
        <v>4881</v>
      </c>
      <c r="L2152" s="11">
        <v>2</v>
      </c>
    </row>
    <row r="2153" spans="1:12">
      <c r="A2153" s="11" t="s">
        <v>5433</v>
      </c>
      <c r="D2153" s="11" t="s">
        <v>40</v>
      </c>
      <c r="E2153" s="19" t="s">
        <v>2405</v>
      </c>
      <c r="F2153" s="10">
        <v>42036</v>
      </c>
      <c r="G2153" s="10">
        <v>44228</v>
      </c>
      <c r="H2153" s="11">
        <v>7</v>
      </c>
      <c r="I2153" s="20" t="s">
        <v>39</v>
      </c>
      <c r="J2153" s="11" t="s">
        <v>41</v>
      </c>
      <c r="K2153" s="11" t="s">
        <v>4881</v>
      </c>
      <c r="L2153" s="11">
        <v>2</v>
      </c>
    </row>
    <row r="2154" spans="1:12">
      <c r="A2154" s="11" t="s">
        <v>6163</v>
      </c>
      <c r="D2154" s="11" t="s">
        <v>40</v>
      </c>
      <c r="E2154" s="19" t="s">
        <v>2406</v>
      </c>
      <c r="F2154" s="10">
        <v>42036</v>
      </c>
      <c r="G2154" s="10">
        <v>44228</v>
      </c>
      <c r="H2154" s="11">
        <v>7</v>
      </c>
      <c r="I2154" s="20" t="s">
        <v>39</v>
      </c>
      <c r="J2154" s="11" t="s">
        <v>41</v>
      </c>
      <c r="K2154" s="11" t="s">
        <v>4881</v>
      </c>
      <c r="L2154" s="11">
        <v>2</v>
      </c>
    </row>
    <row r="2155" spans="1:12">
      <c r="A2155" s="11" t="s">
        <v>6164</v>
      </c>
      <c r="D2155" s="11" t="s">
        <v>40</v>
      </c>
      <c r="E2155" s="19" t="s">
        <v>2407</v>
      </c>
      <c r="F2155" s="10">
        <v>42036</v>
      </c>
      <c r="G2155" s="10">
        <v>44228</v>
      </c>
      <c r="H2155" s="11">
        <v>7</v>
      </c>
      <c r="I2155" s="20" t="s">
        <v>39</v>
      </c>
      <c r="J2155" s="11" t="s">
        <v>41</v>
      </c>
      <c r="K2155" s="11" t="s">
        <v>4881</v>
      </c>
      <c r="L2155" s="11">
        <v>2</v>
      </c>
    </row>
    <row r="2156" spans="1:12">
      <c r="A2156" s="11" t="s">
        <v>6165</v>
      </c>
      <c r="D2156" s="11" t="s">
        <v>40</v>
      </c>
      <c r="E2156" s="19" t="s">
        <v>2408</v>
      </c>
      <c r="F2156" s="10">
        <v>42036</v>
      </c>
      <c r="G2156" s="10">
        <v>44228</v>
      </c>
      <c r="H2156" s="11">
        <v>7</v>
      </c>
      <c r="I2156" s="20" t="s">
        <v>39</v>
      </c>
      <c r="J2156" s="11" t="s">
        <v>41</v>
      </c>
      <c r="K2156" s="11" t="s">
        <v>4881</v>
      </c>
      <c r="L2156" s="11">
        <v>2</v>
      </c>
    </row>
    <row r="2157" spans="1:12">
      <c r="A2157" s="11" t="s">
        <v>6649</v>
      </c>
      <c r="D2157" s="11" t="s">
        <v>40</v>
      </c>
      <c r="E2157" s="19" t="s">
        <v>2409</v>
      </c>
      <c r="F2157" s="10">
        <v>42036</v>
      </c>
      <c r="G2157" s="10">
        <v>44228</v>
      </c>
      <c r="H2157" s="11">
        <v>7</v>
      </c>
      <c r="I2157" s="20" t="s">
        <v>39</v>
      </c>
      <c r="J2157" s="11" t="s">
        <v>41</v>
      </c>
      <c r="K2157" s="11" t="s">
        <v>4881</v>
      </c>
      <c r="L2157" s="11">
        <v>2</v>
      </c>
    </row>
    <row r="2158" spans="1:12">
      <c r="A2158" s="11" t="s">
        <v>6650</v>
      </c>
      <c r="D2158" s="11" t="s">
        <v>40</v>
      </c>
      <c r="E2158" s="19" t="s">
        <v>2410</v>
      </c>
      <c r="F2158" s="10">
        <v>42036</v>
      </c>
      <c r="G2158" s="10">
        <v>44228</v>
      </c>
      <c r="H2158" s="11">
        <v>7</v>
      </c>
      <c r="I2158" s="20" t="s">
        <v>39</v>
      </c>
      <c r="J2158" s="11" t="s">
        <v>41</v>
      </c>
      <c r="K2158" s="11" t="s">
        <v>4881</v>
      </c>
      <c r="L2158" s="11">
        <v>2</v>
      </c>
    </row>
    <row r="2159" spans="1:12">
      <c r="A2159" s="11" t="s">
        <v>6651</v>
      </c>
      <c r="D2159" s="11" t="s">
        <v>40</v>
      </c>
      <c r="E2159" s="19" t="s">
        <v>2411</v>
      </c>
      <c r="F2159" s="10">
        <v>42036</v>
      </c>
      <c r="G2159" s="10">
        <v>44228</v>
      </c>
      <c r="H2159" s="11">
        <v>7</v>
      </c>
      <c r="I2159" s="20" t="s">
        <v>39</v>
      </c>
      <c r="J2159" s="11" t="s">
        <v>41</v>
      </c>
      <c r="K2159" s="11" t="s">
        <v>4881</v>
      </c>
      <c r="L2159" s="11">
        <v>2</v>
      </c>
    </row>
    <row r="2160" spans="1:12">
      <c r="A2160" s="11" t="s">
        <v>7135</v>
      </c>
      <c r="D2160" s="11" t="s">
        <v>40</v>
      </c>
      <c r="E2160" s="19" t="s">
        <v>2412</v>
      </c>
      <c r="F2160" s="10">
        <v>42036</v>
      </c>
      <c r="G2160" s="10">
        <v>44228</v>
      </c>
      <c r="H2160" s="11">
        <v>7</v>
      </c>
      <c r="I2160" s="20" t="s">
        <v>39</v>
      </c>
      <c r="J2160" s="11" t="s">
        <v>41</v>
      </c>
      <c r="K2160" s="11" t="s">
        <v>4881</v>
      </c>
      <c r="L2160" s="11">
        <v>2</v>
      </c>
    </row>
    <row r="2161" spans="1:12">
      <c r="A2161" s="11" t="s">
        <v>7136</v>
      </c>
      <c r="D2161" s="11" t="s">
        <v>40</v>
      </c>
      <c r="E2161" s="19" t="s">
        <v>2413</v>
      </c>
      <c r="F2161" s="10">
        <v>42036</v>
      </c>
      <c r="G2161" s="10">
        <v>44228</v>
      </c>
      <c r="H2161" s="11">
        <v>7</v>
      </c>
      <c r="I2161" s="20" t="s">
        <v>39</v>
      </c>
      <c r="J2161" s="11" t="s">
        <v>41</v>
      </c>
      <c r="K2161" s="11" t="s">
        <v>4881</v>
      </c>
      <c r="L2161" s="11">
        <v>2</v>
      </c>
    </row>
    <row r="2162" spans="1:12">
      <c r="A2162" s="11" t="s">
        <v>7137</v>
      </c>
      <c r="D2162" s="11" t="s">
        <v>40</v>
      </c>
      <c r="E2162" s="19" t="s">
        <v>2414</v>
      </c>
      <c r="F2162" s="10">
        <v>42036</v>
      </c>
      <c r="G2162" s="10">
        <v>44228</v>
      </c>
      <c r="H2162" s="11">
        <v>7</v>
      </c>
      <c r="I2162" s="20" t="s">
        <v>39</v>
      </c>
      <c r="J2162" s="11" t="s">
        <v>41</v>
      </c>
      <c r="K2162" s="11" t="s">
        <v>4881</v>
      </c>
      <c r="L2162" s="11">
        <v>2</v>
      </c>
    </row>
    <row r="2163" spans="1:12">
      <c r="A2163" s="11" t="s">
        <v>7858</v>
      </c>
      <c r="D2163" s="11" t="s">
        <v>40</v>
      </c>
      <c r="E2163" s="19" t="s">
        <v>2415</v>
      </c>
      <c r="F2163" s="10">
        <v>42036</v>
      </c>
      <c r="G2163" s="10">
        <v>44228</v>
      </c>
      <c r="H2163" s="11">
        <v>7</v>
      </c>
      <c r="I2163" s="20" t="s">
        <v>39</v>
      </c>
      <c r="J2163" s="11" t="s">
        <v>41</v>
      </c>
      <c r="K2163" s="11" t="s">
        <v>4881</v>
      </c>
      <c r="L2163" s="11">
        <v>2</v>
      </c>
    </row>
    <row r="2164" spans="1:12">
      <c r="A2164" s="11" t="s">
        <v>7859</v>
      </c>
      <c r="D2164" s="11" t="s">
        <v>40</v>
      </c>
      <c r="E2164" s="19" t="s">
        <v>2416</v>
      </c>
      <c r="F2164" s="10">
        <v>42036</v>
      </c>
      <c r="G2164" s="10">
        <v>44228</v>
      </c>
      <c r="H2164" s="11">
        <v>7</v>
      </c>
      <c r="I2164" s="20" t="s">
        <v>39</v>
      </c>
      <c r="J2164" s="11" t="s">
        <v>41</v>
      </c>
      <c r="K2164" s="11" t="s">
        <v>4881</v>
      </c>
      <c r="L2164" s="11">
        <v>2</v>
      </c>
    </row>
    <row r="2165" spans="1:12">
      <c r="A2165" s="11" t="s">
        <v>7860</v>
      </c>
      <c r="D2165" s="11" t="s">
        <v>40</v>
      </c>
      <c r="E2165" s="19" t="s">
        <v>2417</v>
      </c>
      <c r="F2165" s="10">
        <v>42036</v>
      </c>
      <c r="G2165" s="10">
        <v>44228</v>
      </c>
      <c r="H2165" s="11">
        <v>7</v>
      </c>
      <c r="I2165" s="20" t="s">
        <v>39</v>
      </c>
      <c r="J2165" s="11" t="s">
        <v>41</v>
      </c>
      <c r="K2165" s="11" t="s">
        <v>4881</v>
      </c>
      <c r="L2165" s="11">
        <v>2</v>
      </c>
    </row>
    <row r="2166" spans="1:12">
      <c r="A2166" s="11" t="s">
        <v>7861</v>
      </c>
      <c r="D2166" s="11" t="s">
        <v>40</v>
      </c>
      <c r="E2166" s="19" t="s">
        <v>2418</v>
      </c>
      <c r="F2166" s="10">
        <v>42036</v>
      </c>
      <c r="G2166" s="10">
        <v>44228</v>
      </c>
      <c r="H2166" s="11">
        <v>7</v>
      </c>
      <c r="I2166" s="20" t="s">
        <v>39</v>
      </c>
      <c r="J2166" s="11" t="s">
        <v>41</v>
      </c>
      <c r="K2166" s="11" t="s">
        <v>4881</v>
      </c>
      <c r="L2166" s="11">
        <v>2</v>
      </c>
    </row>
    <row r="2167" spans="1:12">
      <c r="A2167" s="11" t="s">
        <v>7862</v>
      </c>
      <c r="D2167" s="11" t="s">
        <v>40</v>
      </c>
      <c r="E2167" s="19" t="s">
        <v>2419</v>
      </c>
      <c r="F2167" s="10">
        <v>42036</v>
      </c>
      <c r="G2167" s="10">
        <v>44228</v>
      </c>
      <c r="H2167" s="11">
        <v>7</v>
      </c>
      <c r="I2167" s="20" t="s">
        <v>39</v>
      </c>
      <c r="J2167" s="11" t="s">
        <v>41</v>
      </c>
      <c r="K2167" s="11" t="s">
        <v>4881</v>
      </c>
      <c r="L2167" s="11">
        <v>2</v>
      </c>
    </row>
    <row r="2168" spans="1:12">
      <c r="A2168" s="11" t="s">
        <v>7863</v>
      </c>
      <c r="D2168" s="11" t="s">
        <v>40</v>
      </c>
      <c r="E2168" s="19" t="s">
        <v>2420</v>
      </c>
      <c r="F2168" s="10">
        <v>42036</v>
      </c>
      <c r="G2168" s="10">
        <v>44228</v>
      </c>
      <c r="H2168" s="11">
        <v>7</v>
      </c>
      <c r="I2168" s="20" t="s">
        <v>39</v>
      </c>
      <c r="J2168" s="11" t="s">
        <v>41</v>
      </c>
      <c r="K2168" s="11" t="s">
        <v>4881</v>
      </c>
      <c r="L2168" s="11">
        <v>2</v>
      </c>
    </row>
    <row r="2169" spans="1:12">
      <c r="A2169" s="11" t="s">
        <v>8593</v>
      </c>
      <c r="D2169" s="11" t="s">
        <v>40</v>
      </c>
      <c r="E2169" s="19" t="s">
        <v>2421</v>
      </c>
      <c r="F2169" s="10">
        <v>42036</v>
      </c>
      <c r="G2169" s="10">
        <v>44228</v>
      </c>
      <c r="H2169" s="11">
        <v>7</v>
      </c>
      <c r="I2169" s="20" t="s">
        <v>39</v>
      </c>
      <c r="J2169" s="11" t="s">
        <v>41</v>
      </c>
      <c r="K2169" s="11" t="s">
        <v>4881</v>
      </c>
      <c r="L2169" s="11">
        <v>2</v>
      </c>
    </row>
    <row r="2170" spans="1:12">
      <c r="A2170" s="11" t="s">
        <v>8594</v>
      </c>
      <c r="D2170" s="11" t="s">
        <v>40</v>
      </c>
      <c r="E2170" s="19" t="s">
        <v>2422</v>
      </c>
      <c r="F2170" s="10">
        <v>42036</v>
      </c>
      <c r="G2170" s="10">
        <v>44228</v>
      </c>
      <c r="H2170" s="11">
        <v>7</v>
      </c>
      <c r="I2170" s="20" t="s">
        <v>39</v>
      </c>
      <c r="J2170" s="11" t="s">
        <v>41</v>
      </c>
      <c r="K2170" s="11" t="s">
        <v>4881</v>
      </c>
      <c r="L2170" s="11">
        <v>2</v>
      </c>
    </row>
    <row r="2171" spans="1:12">
      <c r="A2171" s="11" t="s">
        <v>8595</v>
      </c>
      <c r="D2171" s="11" t="s">
        <v>40</v>
      </c>
      <c r="E2171" s="19" t="s">
        <v>2423</v>
      </c>
      <c r="F2171" s="10">
        <v>42036</v>
      </c>
      <c r="G2171" s="10">
        <v>44228</v>
      </c>
      <c r="H2171" s="11">
        <v>7</v>
      </c>
      <c r="I2171" s="20" t="s">
        <v>39</v>
      </c>
      <c r="J2171" s="11" t="s">
        <v>41</v>
      </c>
      <c r="K2171" s="11" t="s">
        <v>4881</v>
      </c>
      <c r="L2171" s="11">
        <v>2</v>
      </c>
    </row>
    <row r="2172" spans="1:12">
      <c r="A2172" s="11" t="s">
        <v>2252</v>
      </c>
      <c r="D2172" s="11" t="s">
        <v>40</v>
      </c>
      <c r="E2172" s="19" t="s">
        <v>2424</v>
      </c>
      <c r="F2172" s="10">
        <v>42036</v>
      </c>
      <c r="G2172" s="10">
        <v>44228</v>
      </c>
      <c r="H2172" s="11">
        <v>7</v>
      </c>
      <c r="I2172" s="20" t="s">
        <v>39</v>
      </c>
      <c r="J2172" s="11" t="s">
        <v>41</v>
      </c>
      <c r="K2172" s="11" t="s">
        <v>4881</v>
      </c>
      <c r="L2172" s="11">
        <v>2</v>
      </c>
    </row>
    <row r="2173" spans="1:12">
      <c r="A2173" s="11" t="s">
        <v>2253</v>
      </c>
      <c r="D2173" s="11" t="s">
        <v>40</v>
      </c>
      <c r="E2173" s="19" t="s">
        <v>2425</v>
      </c>
      <c r="F2173" s="10">
        <v>42036</v>
      </c>
      <c r="G2173" s="10">
        <v>44228</v>
      </c>
      <c r="H2173" s="11">
        <v>7</v>
      </c>
      <c r="I2173" s="20" t="s">
        <v>39</v>
      </c>
      <c r="J2173" s="11" t="s">
        <v>41</v>
      </c>
      <c r="K2173" s="11" t="s">
        <v>4881</v>
      </c>
      <c r="L2173" s="11">
        <v>2</v>
      </c>
    </row>
    <row r="2174" spans="1:12">
      <c r="A2174" s="11" t="s">
        <v>2254</v>
      </c>
      <c r="D2174" s="11" t="s">
        <v>40</v>
      </c>
      <c r="E2174" s="19" t="s">
        <v>2426</v>
      </c>
      <c r="F2174" s="10">
        <v>42036</v>
      </c>
      <c r="G2174" s="10">
        <v>44228</v>
      </c>
      <c r="H2174" s="11">
        <v>7</v>
      </c>
      <c r="I2174" s="20" t="s">
        <v>39</v>
      </c>
      <c r="J2174" s="11" t="s">
        <v>41</v>
      </c>
      <c r="K2174" s="11" t="s">
        <v>4881</v>
      </c>
      <c r="L2174" s="11">
        <v>2</v>
      </c>
    </row>
    <row r="2175" spans="1:12">
      <c r="A2175" s="11" t="s">
        <v>5434</v>
      </c>
      <c r="D2175" s="11" t="s">
        <v>40</v>
      </c>
      <c r="E2175" s="19" t="s">
        <v>2427</v>
      </c>
      <c r="F2175" s="10">
        <v>42036</v>
      </c>
      <c r="G2175" s="10">
        <v>44228</v>
      </c>
      <c r="H2175" s="11">
        <v>7</v>
      </c>
      <c r="I2175" s="20" t="s">
        <v>39</v>
      </c>
      <c r="J2175" s="11" t="s">
        <v>41</v>
      </c>
      <c r="K2175" s="11" t="s">
        <v>4881</v>
      </c>
      <c r="L2175" s="11">
        <v>2</v>
      </c>
    </row>
    <row r="2176" spans="1:12">
      <c r="A2176" s="11" t="s">
        <v>5435</v>
      </c>
      <c r="D2176" s="11" t="s">
        <v>40</v>
      </c>
      <c r="E2176" s="19" t="s">
        <v>2428</v>
      </c>
      <c r="F2176" s="10">
        <v>42036</v>
      </c>
      <c r="G2176" s="10">
        <v>44228</v>
      </c>
      <c r="H2176" s="11">
        <v>7</v>
      </c>
      <c r="I2176" s="20" t="s">
        <v>39</v>
      </c>
      <c r="J2176" s="11" t="s">
        <v>41</v>
      </c>
      <c r="K2176" s="11" t="s">
        <v>4881</v>
      </c>
      <c r="L2176" s="11">
        <v>2</v>
      </c>
    </row>
    <row r="2177" spans="1:12">
      <c r="A2177" s="11" t="s">
        <v>5436</v>
      </c>
      <c r="D2177" s="11" t="s">
        <v>40</v>
      </c>
      <c r="E2177" s="19" t="s">
        <v>2429</v>
      </c>
      <c r="F2177" s="10">
        <v>42036</v>
      </c>
      <c r="G2177" s="10">
        <v>44228</v>
      </c>
      <c r="H2177" s="11">
        <v>7</v>
      </c>
      <c r="I2177" s="20" t="s">
        <v>39</v>
      </c>
      <c r="J2177" s="11" t="s">
        <v>41</v>
      </c>
      <c r="K2177" s="11" t="s">
        <v>4881</v>
      </c>
      <c r="L2177" s="11">
        <v>2</v>
      </c>
    </row>
    <row r="2178" spans="1:12">
      <c r="A2178" s="11" t="s">
        <v>5437</v>
      </c>
      <c r="D2178" s="11" t="s">
        <v>40</v>
      </c>
      <c r="E2178" s="19" t="s">
        <v>2430</v>
      </c>
      <c r="F2178" s="10">
        <v>42036</v>
      </c>
      <c r="G2178" s="10">
        <v>44228</v>
      </c>
      <c r="H2178" s="11">
        <v>7</v>
      </c>
      <c r="I2178" s="20" t="s">
        <v>39</v>
      </c>
      <c r="J2178" s="11" t="s">
        <v>41</v>
      </c>
      <c r="K2178" s="11" t="s">
        <v>4881</v>
      </c>
      <c r="L2178" s="11">
        <v>2</v>
      </c>
    </row>
    <row r="2179" spans="1:12">
      <c r="A2179" s="11" t="s">
        <v>5438</v>
      </c>
      <c r="D2179" s="11" t="s">
        <v>40</v>
      </c>
      <c r="E2179" s="19" t="s">
        <v>2431</v>
      </c>
      <c r="F2179" s="10">
        <v>42036</v>
      </c>
      <c r="G2179" s="10">
        <v>44228</v>
      </c>
      <c r="H2179" s="11">
        <v>7</v>
      </c>
      <c r="I2179" s="20" t="s">
        <v>39</v>
      </c>
      <c r="J2179" s="11" t="s">
        <v>41</v>
      </c>
      <c r="K2179" s="11" t="s">
        <v>4881</v>
      </c>
      <c r="L2179" s="11">
        <v>2</v>
      </c>
    </row>
    <row r="2180" spans="1:12">
      <c r="A2180" s="11" t="s">
        <v>5439</v>
      </c>
      <c r="D2180" s="11" t="s">
        <v>40</v>
      </c>
      <c r="E2180" s="19" t="s">
        <v>2432</v>
      </c>
      <c r="F2180" s="10">
        <v>42036</v>
      </c>
      <c r="G2180" s="10">
        <v>44228</v>
      </c>
      <c r="H2180" s="11">
        <v>7</v>
      </c>
      <c r="I2180" s="20" t="s">
        <v>39</v>
      </c>
      <c r="J2180" s="11" t="s">
        <v>41</v>
      </c>
      <c r="K2180" s="11" t="s">
        <v>4881</v>
      </c>
      <c r="L2180" s="11">
        <v>2</v>
      </c>
    </row>
    <row r="2181" spans="1:12">
      <c r="A2181" s="11" t="s">
        <v>6166</v>
      </c>
      <c r="D2181" s="11" t="s">
        <v>40</v>
      </c>
      <c r="E2181" s="19" t="s">
        <v>2433</v>
      </c>
      <c r="F2181" s="10">
        <v>42036</v>
      </c>
      <c r="G2181" s="10">
        <v>44228</v>
      </c>
      <c r="H2181" s="11">
        <v>7</v>
      </c>
      <c r="I2181" s="20" t="s">
        <v>39</v>
      </c>
      <c r="J2181" s="11" t="s">
        <v>41</v>
      </c>
      <c r="K2181" s="11" t="s">
        <v>4881</v>
      </c>
      <c r="L2181" s="11">
        <v>2</v>
      </c>
    </row>
    <row r="2182" spans="1:12">
      <c r="A2182" s="11" t="s">
        <v>6167</v>
      </c>
      <c r="D2182" s="11" t="s">
        <v>40</v>
      </c>
      <c r="E2182" s="19" t="s">
        <v>2434</v>
      </c>
      <c r="F2182" s="10">
        <v>42036</v>
      </c>
      <c r="G2182" s="10">
        <v>44228</v>
      </c>
      <c r="H2182" s="11">
        <v>7</v>
      </c>
      <c r="I2182" s="20" t="s">
        <v>39</v>
      </c>
      <c r="J2182" s="11" t="s">
        <v>41</v>
      </c>
      <c r="K2182" s="11" t="s">
        <v>4881</v>
      </c>
      <c r="L2182" s="11">
        <v>2</v>
      </c>
    </row>
    <row r="2183" spans="1:12">
      <c r="A2183" s="11" t="s">
        <v>6168</v>
      </c>
      <c r="D2183" s="11" t="s">
        <v>40</v>
      </c>
      <c r="E2183" s="19" t="s">
        <v>2435</v>
      </c>
      <c r="F2183" s="10">
        <v>42036</v>
      </c>
      <c r="G2183" s="10">
        <v>44228</v>
      </c>
      <c r="H2183" s="11">
        <v>7</v>
      </c>
      <c r="I2183" s="20" t="s">
        <v>39</v>
      </c>
      <c r="J2183" s="11" t="s">
        <v>41</v>
      </c>
      <c r="K2183" s="11" t="s">
        <v>4881</v>
      </c>
      <c r="L2183" s="11">
        <v>2</v>
      </c>
    </row>
    <row r="2184" spans="1:12">
      <c r="A2184" s="11" t="s">
        <v>6652</v>
      </c>
      <c r="D2184" s="11" t="s">
        <v>40</v>
      </c>
      <c r="E2184" s="19" t="s">
        <v>2436</v>
      </c>
      <c r="F2184" s="10">
        <v>42036</v>
      </c>
      <c r="G2184" s="10">
        <v>44228</v>
      </c>
      <c r="H2184" s="11">
        <v>7</v>
      </c>
      <c r="I2184" s="20" t="s">
        <v>39</v>
      </c>
      <c r="J2184" s="11" t="s">
        <v>41</v>
      </c>
      <c r="K2184" s="11" t="s">
        <v>4881</v>
      </c>
      <c r="L2184" s="11">
        <v>2</v>
      </c>
    </row>
    <row r="2185" spans="1:12">
      <c r="A2185" s="11" t="s">
        <v>6653</v>
      </c>
      <c r="D2185" s="11" t="s">
        <v>40</v>
      </c>
      <c r="E2185" s="19" t="s">
        <v>2437</v>
      </c>
      <c r="F2185" s="10">
        <v>42036</v>
      </c>
      <c r="G2185" s="10">
        <v>44228</v>
      </c>
      <c r="H2185" s="11">
        <v>7</v>
      </c>
      <c r="I2185" s="20" t="s">
        <v>39</v>
      </c>
      <c r="J2185" s="11" t="s">
        <v>41</v>
      </c>
      <c r="K2185" s="11" t="s">
        <v>4881</v>
      </c>
      <c r="L2185" s="11">
        <v>2</v>
      </c>
    </row>
    <row r="2186" spans="1:12">
      <c r="A2186" s="11" t="s">
        <v>6654</v>
      </c>
      <c r="D2186" s="11" t="s">
        <v>40</v>
      </c>
      <c r="E2186" s="19" t="s">
        <v>2438</v>
      </c>
      <c r="F2186" s="10">
        <v>42036</v>
      </c>
      <c r="G2186" s="10">
        <v>44228</v>
      </c>
      <c r="H2186" s="11">
        <v>7</v>
      </c>
      <c r="I2186" s="20" t="s">
        <v>39</v>
      </c>
      <c r="J2186" s="11" t="s">
        <v>41</v>
      </c>
      <c r="K2186" s="11" t="s">
        <v>4881</v>
      </c>
      <c r="L2186" s="11">
        <v>2</v>
      </c>
    </row>
    <row r="2187" spans="1:12">
      <c r="A2187" s="11" t="s">
        <v>7138</v>
      </c>
      <c r="D2187" s="11" t="s">
        <v>40</v>
      </c>
      <c r="E2187" s="19" t="s">
        <v>2439</v>
      </c>
      <c r="F2187" s="10">
        <v>42036</v>
      </c>
      <c r="G2187" s="10">
        <v>44228</v>
      </c>
      <c r="H2187" s="11">
        <v>7</v>
      </c>
      <c r="I2187" s="20" t="s">
        <v>39</v>
      </c>
      <c r="J2187" s="11" t="s">
        <v>41</v>
      </c>
      <c r="K2187" s="11" t="s">
        <v>4881</v>
      </c>
      <c r="L2187" s="11">
        <v>2</v>
      </c>
    </row>
    <row r="2188" spans="1:12">
      <c r="A2188" s="11" t="s">
        <v>7139</v>
      </c>
      <c r="D2188" s="11" t="s">
        <v>40</v>
      </c>
      <c r="E2188" s="19" t="s">
        <v>2440</v>
      </c>
      <c r="F2188" s="10">
        <v>42036</v>
      </c>
      <c r="G2188" s="10">
        <v>44228</v>
      </c>
      <c r="H2188" s="11">
        <v>7</v>
      </c>
      <c r="I2188" s="20" t="s">
        <v>39</v>
      </c>
      <c r="J2188" s="11" t="s">
        <v>41</v>
      </c>
      <c r="K2188" s="11" t="s">
        <v>4881</v>
      </c>
      <c r="L2188" s="11">
        <v>2</v>
      </c>
    </row>
    <row r="2189" spans="1:12">
      <c r="A2189" s="11" t="s">
        <v>7140</v>
      </c>
      <c r="D2189" s="11" t="s">
        <v>40</v>
      </c>
      <c r="E2189" s="19" t="s">
        <v>2441</v>
      </c>
      <c r="F2189" s="10">
        <v>42036</v>
      </c>
      <c r="G2189" s="10">
        <v>44228</v>
      </c>
      <c r="H2189" s="11">
        <v>7</v>
      </c>
      <c r="I2189" s="20" t="s">
        <v>39</v>
      </c>
      <c r="J2189" s="11" t="s">
        <v>41</v>
      </c>
      <c r="K2189" s="11" t="s">
        <v>4881</v>
      </c>
      <c r="L2189" s="11">
        <v>2</v>
      </c>
    </row>
    <row r="2190" spans="1:12">
      <c r="A2190" s="11" t="s">
        <v>7864</v>
      </c>
      <c r="D2190" s="11" t="s">
        <v>40</v>
      </c>
      <c r="E2190" s="19" t="s">
        <v>2442</v>
      </c>
      <c r="F2190" s="10">
        <v>42036</v>
      </c>
      <c r="G2190" s="10">
        <v>44228</v>
      </c>
      <c r="H2190" s="11">
        <v>7</v>
      </c>
      <c r="I2190" s="20" t="s">
        <v>39</v>
      </c>
      <c r="J2190" s="11" t="s">
        <v>41</v>
      </c>
      <c r="K2190" s="11" t="s">
        <v>4881</v>
      </c>
      <c r="L2190" s="11">
        <v>2</v>
      </c>
    </row>
    <row r="2191" spans="1:12">
      <c r="A2191" s="11" t="s">
        <v>7865</v>
      </c>
      <c r="D2191" s="11" t="s">
        <v>40</v>
      </c>
      <c r="E2191" s="19" t="s">
        <v>2443</v>
      </c>
      <c r="F2191" s="10">
        <v>42036</v>
      </c>
      <c r="G2191" s="10">
        <v>44228</v>
      </c>
      <c r="H2191" s="11">
        <v>7</v>
      </c>
      <c r="I2191" s="20" t="s">
        <v>39</v>
      </c>
      <c r="J2191" s="11" t="s">
        <v>41</v>
      </c>
      <c r="K2191" s="11" t="s">
        <v>4881</v>
      </c>
      <c r="L2191" s="11">
        <v>2</v>
      </c>
    </row>
    <row r="2192" spans="1:12">
      <c r="A2192" s="11" t="s">
        <v>7866</v>
      </c>
      <c r="D2192" s="11" t="s">
        <v>40</v>
      </c>
      <c r="E2192" s="19" t="s">
        <v>2444</v>
      </c>
      <c r="F2192" s="10">
        <v>42036</v>
      </c>
      <c r="G2192" s="10">
        <v>44228</v>
      </c>
      <c r="H2192" s="11">
        <v>7</v>
      </c>
      <c r="I2192" s="20" t="s">
        <v>39</v>
      </c>
      <c r="J2192" s="11" t="s">
        <v>41</v>
      </c>
      <c r="K2192" s="11" t="s">
        <v>4881</v>
      </c>
      <c r="L2192" s="11">
        <v>2</v>
      </c>
    </row>
    <row r="2193" spans="1:12">
      <c r="A2193" s="11" t="s">
        <v>7867</v>
      </c>
      <c r="D2193" s="11" t="s">
        <v>40</v>
      </c>
      <c r="E2193" s="19" t="s">
        <v>2445</v>
      </c>
      <c r="F2193" s="10">
        <v>42036</v>
      </c>
      <c r="G2193" s="10">
        <v>44228</v>
      </c>
      <c r="H2193" s="11">
        <v>7</v>
      </c>
      <c r="I2193" s="20" t="s">
        <v>39</v>
      </c>
      <c r="J2193" s="11" t="s">
        <v>41</v>
      </c>
      <c r="K2193" s="11" t="s">
        <v>4881</v>
      </c>
      <c r="L2193" s="11">
        <v>2</v>
      </c>
    </row>
    <row r="2194" spans="1:12">
      <c r="A2194" s="11" t="s">
        <v>7868</v>
      </c>
      <c r="D2194" s="11" t="s">
        <v>40</v>
      </c>
      <c r="E2194" s="19" t="s">
        <v>2446</v>
      </c>
      <c r="F2194" s="10">
        <v>42036</v>
      </c>
      <c r="G2194" s="10">
        <v>44228</v>
      </c>
      <c r="H2194" s="11">
        <v>7</v>
      </c>
      <c r="I2194" s="20" t="s">
        <v>39</v>
      </c>
      <c r="J2194" s="11" t="s">
        <v>41</v>
      </c>
      <c r="K2194" s="11" t="s">
        <v>4881</v>
      </c>
      <c r="L2194" s="11">
        <v>2</v>
      </c>
    </row>
    <row r="2195" spans="1:12">
      <c r="A2195" s="11" t="s">
        <v>7869</v>
      </c>
      <c r="D2195" s="11" t="s">
        <v>40</v>
      </c>
      <c r="E2195" s="19" t="s">
        <v>2447</v>
      </c>
      <c r="F2195" s="10">
        <v>42036</v>
      </c>
      <c r="G2195" s="10">
        <v>44228</v>
      </c>
      <c r="H2195" s="11">
        <v>7</v>
      </c>
      <c r="I2195" s="20" t="s">
        <v>39</v>
      </c>
      <c r="J2195" s="11" t="s">
        <v>41</v>
      </c>
      <c r="K2195" s="11" t="s">
        <v>4881</v>
      </c>
      <c r="L2195" s="11">
        <v>2</v>
      </c>
    </row>
    <row r="2196" spans="1:12">
      <c r="A2196" s="11" t="s">
        <v>8596</v>
      </c>
      <c r="D2196" s="11" t="s">
        <v>40</v>
      </c>
      <c r="E2196" s="19" t="s">
        <v>2448</v>
      </c>
      <c r="F2196" s="10">
        <v>42036</v>
      </c>
      <c r="G2196" s="10">
        <v>44228</v>
      </c>
      <c r="H2196" s="11">
        <v>7</v>
      </c>
      <c r="I2196" s="20" t="s">
        <v>39</v>
      </c>
      <c r="J2196" s="11" t="s">
        <v>41</v>
      </c>
      <c r="K2196" s="11" t="s">
        <v>4881</v>
      </c>
      <c r="L2196" s="11">
        <v>2</v>
      </c>
    </row>
    <row r="2197" spans="1:12">
      <c r="A2197" s="11" t="s">
        <v>8597</v>
      </c>
      <c r="D2197" s="11" t="s">
        <v>40</v>
      </c>
      <c r="E2197" s="19" t="s">
        <v>2449</v>
      </c>
      <c r="F2197" s="10">
        <v>42036</v>
      </c>
      <c r="G2197" s="10">
        <v>44228</v>
      </c>
      <c r="H2197" s="11">
        <v>7</v>
      </c>
      <c r="I2197" s="20" t="s">
        <v>39</v>
      </c>
      <c r="J2197" s="11" t="s">
        <v>41</v>
      </c>
      <c r="K2197" s="11" t="s">
        <v>4881</v>
      </c>
      <c r="L2197" s="11">
        <v>2</v>
      </c>
    </row>
    <row r="2198" spans="1:12">
      <c r="A2198" s="11" t="s">
        <v>8598</v>
      </c>
      <c r="D2198" s="11" t="s">
        <v>40</v>
      </c>
      <c r="E2198" s="19" t="s">
        <v>2450</v>
      </c>
      <c r="F2198" s="10">
        <v>42036</v>
      </c>
      <c r="G2198" s="10">
        <v>44228</v>
      </c>
      <c r="H2198" s="11">
        <v>7</v>
      </c>
      <c r="I2198" s="20" t="s">
        <v>39</v>
      </c>
      <c r="J2198" s="11" t="s">
        <v>41</v>
      </c>
      <c r="K2198" s="11" t="s">
        <v>4881</v>
      </c>
      <c r="L2198" s="11">
        <v>2</v>
      </c>
    </row>
    <row r="2199" spans="1:12">
      <c r="A2199" s="11" t="s">
        <v>2255</v>
      </c>
      <c r="D2199" s="11" t="s">
        <v>40</v>
      </c>
      <c r="E2199" s="19" t="s">
        <v>2451</v>
      </c>
      <c r="F2199" s="10">
        <v>42036</v>
      </c>
      <c r="G2199" s="10">
        <v>44228</v>
      </c>
      <c r="H2199" s="11">
        <v>7</v>
      </c>
      <c r="I2199" s="20" t="s">
        <v>39</v>
      </c>
      <c r="J2199" s="11" t="s">
        <v>41</v>
      </c>
      <c r="K2199" s="11" t="s">
        <v>4881</v>
      </c>
      <c r="L2199" s="11">
        <v>2</v>
      </c>
    </row>
    <row r="2200" spans="1:12">
      <c r="A2200" s="11" t="s">
        <v>2256</v>
      </c>
      <c r="D2200" s="11" t="s">
        <v>40</v>
      </c>
      <c r="E2200" s="19" t="s">
        <v>2452</v>
      </c>
      <c r="F2200" s="10">
        <v>42036</v>
      </c>
      <c r="G2200" s="10">
        <v>44228</v>
      </c>
      <c r="H2200" s="11">
        <v>7</v>
      </c>
      <c r="I2200" s="20" t="s">
        <v>39</v>
      </c>
      <c r="J2200" s="11" t="s">
        <v>41</v>
      </c>
      <c r="K2200" s="11" t="s">
        <v>4881</v>
      </c>
      <c r="L2200" s="11">
        <v>2</v>
      </c>
    </row>
    <row r="2201" spans="1:12">
      <c r="A2201" s="11" t="s">
        <v>2257</v>
      </c>
      <c r="D2201" s="11" t="s">
        <v>40</v>
      </c>
      <c r="E2201" s="19" t="s">
        <v>2453</v>
      </c>
      <c r="F2201" s="10">
        <v>42036</v>
      </c>
      <c r="G2201" s="10">
        <v>44228</v>
      </c>
      <c r="H2201" s="11">
        <v>7</v>
      </c>
      <c r="I2201" s="20" t="s">
        <v>39</v>
      </c>
      <c r="J2201" s="11" t="s">
        <v>41</v>
      </c>
      <c r="K2201" s="11" t="s">
        <v>4881</v>
      </c>
      <c r="L2201" s="11">
        <v>2</v>
      </c>
    </row>
    <row r="2202" spans="1:12">
      <c r="A2202" s="11" t="s">
        <v>5440</v>
      </c>
      <c r="D2202" s="11" t="s">
        <v>40</v>
      </c>
      <c r="E2202" s="19" t="s">
        <v>2454</v>
      </c>
      <c r="F2202" s="10">
        <v>42036</v>
      </c>
      <c r="G2202" s="10">
        <v>44228</v>
      </c>
      <c r="H2202" s="11">
        <v>7</v>
      </c>
      <c r="I2202" s="20" t="s">
        <v>39</v>
      </c>
      <c r="J2202" s="11" t="s">
        <v>41</v>
      </c>
      <c r="K2202" s="11" t="s">
        <v>4881</v>
      </c>
      <c r="L2202" s="11">
        <v>2</v>
      </c>
    </row>
    <row r="2203" spans="1:12">
      <c r="A2203" s="11" t="s">
        <v>5441</v>
      </c>
      <c r="D2203" s="11" t="s">
        <v>40</v>
      </c>
      <c r="E2203" s="19" t="s">
        <v>2455</v>
      </c>
      <c r="F2203" s="10">
        <v>42036</v>
      </c>
      <c r="G2203" s="10">
        <v>44228</v>
      </c>
      <c r="H2203" s="11">
        <v>7</v>
      </c>
      <c r="I2203" s="20" t="s">
        <v>39</v>
      </c>
      <c r="J2203" s="11" t="s">
        <v>41</v>
      </c>
      <c r="K2203" s="11" t="s">
        <v>4881</v>
      </c>
      <c r="L2203" s="11">
        <v>2</v>
      </c>
    </row>
    <row r="2204" spans="1:12">
      <c r="A2204" s="11" t="s">
        <v>5442</v>
      </c>
      <c r="D2204" s="11" t="s">
        <v>40</v>
      </c>
      <c r="E2204" s="19" t="s">
        <v>2456</v>
      </c>
      <c r="F2204" s="10">
        <v>42036</v>
      </c>
      <c r="G2204" s="10">
        <v>44228</v>
      </c>
      <c r="H2204" s="11">
        <v>7</v>
      </c>
      <c r="I2204" s="20" t="s">
        <v>39</v>
      </c>
      <c r="J2204" s="11" t="s">
        <v>41</v>
      </c>
      <c r="K2204" s="11" t="s">
        <v>4881</v>
      </c>
      <c r="L2204" s="11">
        <v>2</v>
      </c>
    </row>
    <row r="2205" spans="1:12">
      <c r="A2205" s="11" t="s">
        <v>5443</v>
      </c>
      <c r="D2205" s="11" t="s">
        <v>40</v>
      </c>
      <c r="E2205" s="19" t="s">
        <v>2457</v>
      </c>
      <c r="F2205" s="10">
        <v>42036</v>
      </c>
      <c r="G2205" s="10">
        <v>44228</v>
      </c>
      <c r="H2205" s="11">
        <v>7</v>
      </c>
      <c r="I2205" s="20" t="s">
        <v>39</v>
      </c>
      <c r="J2205" s="11" t="s">
        <v>41</v>
      </c>
      <c r="K2205" s="11" t="s">
        <v>4881</v>
      </c>
      <c r="L2205" s="11">
        <v>2</v>
      </c>
    </row>
    <row r="2206" spans="1:12">
      <c r="A2206" s="11" t="s">
        <v>5444</v>
      </c>
      <c r="D2206" s="11" t="s">
        <v>40</v>
      </c>
      <c r="E2206" s="19" t="s">
        <v>2458</v>
      </c>
      <c r="F2206" s="10">
        <v>42036</v>
      </c>
      <c r="G2206" s="10">
        <v>44228</v>
      </c>
      <c r="H2206" s="11">
        <v>7</v>
      </c>
      <c r="I2206" s="20" t="s">
        <v>39</v>
      </c>
      <c r="J2206" s="11" t="s">
        <v>41</v>
      </c>
      <c r="K2206" s="11" t="s">
        <v>4881</v>
      </c>
      <c r="L2206" s="11">
        <v>2</v>
      </c>
    </row>
    <row r="2207" spans="1:12">
      <c r="A2207" s="11" t="s">
        <v>5445</v>
      </c>
      <c r="D2207" s="11" t="s">
        <v>40</v>
      </c>
      <c r="E2207" s="19" t="s">
        <v>2459</v>
      </c>
      <c r="F2207" s="10">
        <v>42036</v>
      </c>
      <c r="G2207" s="10">
        <v>44228</v>
      </c>
      <c r="H2207" s="11">
        <v>7</v>
      </c>
      <c r="I2207" s="20" t="s">
        <v>39</v>
      </c>
      <c r="J2207" s="11" t="s">
        <v>41</v>
      </c>
      <c r="K2207" s="11" t="s">
        <v>4881</v>
      </c>
      <c r="L2207" s="11">
        <v>2</v>
      </c>
    </row>
    <row r="2208" spans="1:12">
      <c r="A2208" s="11" t="s">
        <v>6169</v>
      </c>
      <c r="D2208" s="11" t="s">
        <v>40</v>
      </c>
      <c r="E2208" s="19" t="s">
        <v>2460</v>
      </c>
      <c r="F2208" s="10">
        <v>42036</v>
      </c>
      <c r="G2208" s="10">
        <v>44228</v>
      </c>
      <c r="H2208" s="11">
        <v>7</v>
      </c>
      <c r="I2208" s="20" t="s">
        <v>39</v>
      </c>
      <c r="J2208" s="11" t="s">
        <v>41</v>
      </c>
      <c r="K2208" s="11" t="s">
        <v>4881</v>
      </c>
      <c r="L2208" s="11">
        <v>2</v>
      </c>
    </row>
    <row r="2209" spans="1:12">
      <c r="A2209" s="11" t="s">
        <v>6170</v>
      </c>
      <c r="D2209" s="11" t="s">
        <v>40</v>
      </c>
      <c r="E2209" s="19" t="s">
        <v>2461</v>
      </c>
      <c r="F2209" s="10">
        <v>42036</v>
      </c>
      <c r="G2209" s="10">
        <v>44228</v>
      </c>
      <c r="H2209" s="11">
        <v>7</v>
      </c>
      <c r="I2209" s="20" t="s">
        <v>39</v>
      </c>
      <c r="J2209" s="11" t="s">
        <v>41</v>
      </c>
      <c r="K2209" s="11" t="s">
        <v>4881</v>
      </c>
      <c r="L2209" s="11">
        <v>2</v>
      </c>
    </row>
    <row r="2210" spans="1:12">
      <c r="A2210" s="11" t="s">
        <v>6171</v>
      </c>
      <c r="D2210" s="11" t="s">
        <v>40</v>
      </c>
      <c r="E2210" s="19" t="s">
        <v>2462</v>
      </c>
      <c r="F2210" s="10">
        <v>42036</v>
      </c>
      <c r="G2210" s="10">
        <v>44228</v>
      </c>
      <c r="H2210" s="11">
        <v>7</v>
      </c>
      <c r="I2210" s="20" t="s">
        <v>39</v>
      </c>
      <c r="J2210" s="11" t="s">
        <v>41</v>
      </c>
      <c r="K2210" s="11" t="s">
        <v>4881</v>
      </c>
      <c r="L2210" s="11">
        <v>2</v>
      </c>
    </row>
    <row r="2211" spans="1:12">
      <c r="A2211" s="11" t="s">
        <v>6655</v>
      </c>
      <c r="D2211" s="11" t="s">
        <v>40</v>
      </c>
      <c r="E2211" s="19" t="s">
        <v>2463</v>
      </c>
      <c r="F2211" s="10">
        <v>42036</v>
      </c>
      <c r="G2211" s="10">
        <v>44228</v>
      </c>
      <c r="H2211" s="11">
        <v>7</v>
      </c>
      <c r="I2211" s="20" t="s">
        <v>39</v>
      </c>
      <c r="J2211" s="11" t="s">
        <v>41</v>
      </c>
      <c r="K2211" s="11" t="s">
        <v>4881</v>
      </c>
      <c r="L2211" s="11">
        <v>2</v>
      </c>
    </row>
    <row r="2212" spans="1:12">
      <c r="A2212" s="11" t="s">
        <v>6656</v>
      </c>
      <c r="D2212" s="11" t="s">
        <v>40</v>
      </c>
      <c r="E2212" s="19" t="s">
        <v>2464</v>
      </c>
      <c r="F2212" s="10">
        <v>42036</v>
      </c>
      <c r="G2212" s="10">
        <v>44228</v>
      </c>
      <c r="H2212" s="11">
        <v>7</v>
      </c>
      <c r="I2212" s="20" t="s">
        <v>39</v>
      </c>
      <c r="J2212" s="11" t="s">
        <v>41</v>
      </c>
      <c r="K2212" s="11" t="s">
        <v>4881</v>
      </c>
      <c r="L2212" s="11">
        <v>2</v>
      </c>
    </row>
    <row r="2213" spans="1:12">
      <c r="A2213" s="11" t="s">
        <v>6657</v>
      </c>
      <c r="D2213" s="11" t="s">
        <v>40</v>
      </c>
      <c r="E2213" s="19" t="s">
        <v>2465</v>
      </c>
      <c r="F2213" s="10">
        <v>42036</v>
      </c>
      <c r="G2213" s="10">
        <v>44228</v>
      </c>
      <c r="H2213" s="11">
        <v>7</v>
      </c>
      <c r="I2213" s="20" t="s">
        <v>39</v>
      </c>
      <c r="J2213" s="11" t="s">
        <v>41</v>
      </c>
      <c r="K2213" s="11" t="s">
        <v>4881</v>
      </c>
      <c r="L2213" s="11">
        <v>2</v>
      </c>
    </row>
    <row r="2214" spans="1:12">
      <c r="A2214" s="11" t="s">
        <v>7141</v>
      </c>
      <c r="D2214" s="11" t="s">
        <v>40</v>
      </c>
      <c r="E2214" s="19" t="s">
        <v>2466</v>
      </c>
      <c r="F2214" s="10">
        <v>42036</v>
      </c>
      <c r="G2214" s="10">
        <v>44228</v>
      </c>
      <c r="H2214" s="11">
        <v>7</v>
      </c>
      <c r="I2214" s="20" t="s">
        <v>39</v>
      </c>
      <c r="J2214" s="11" t="s">
        <v>41</v>
      </c>
      <c r="K2214" s="11" t="s">
        <v>4881</v>
      </c>
      <c r="L2214" s="11">
        <v>2</v>
      </c>
    </row>
    <row r="2215" spans="1:12">
      <c r="A2215" s="11" t="s">
        <v>7142</v>
      </c>
      <c r="D2215" s="11" t="s">
        <v>40</v>
      </c>
      <c r="E2215" s="19" t="s">
        <v>2467</v>
      </c>
      <c r="F2215" s="10">
        <v>42036</v>
      </c>
      <c r="G2215" s="10">
        <v>44228</v>
      </c>
      <c r="H2215" s="11">
        <v>7</v>
      </c>
      <c r="I2215" s="20" t="s">
        <v>39</v>
      </c>
      <c r="J2215" s="11" t="s">
        <v>41</v>
      </c>
      <c r="K2215" s="11" t="s">
        <v>4881</v>
      </c>
      <c r="L2215" s="11">
        <v>2</v>
      </c>
    </row>
    <row r="2216" spans="1:12">
      <c r="A2216" s="11" t="s">
        <v>7143</v>
      </c>
      <c r="D2216" s="11" t="s">
        <v>40</v>
      </c>
      <c r="E2216" s="19" t="s">
        <v>2468</v>
      </c>
      <c r="F2216" s="10">
        <v>42036</v>
      </c>
      <c r="G2216" s="10">
        <v>44228</v>
      </c>
      <c r="H2216" s="11">
        <v>7</v>
      </c>
      <c r="I2216" s="20" t="s">
        <v>39</v>
      </c>
      <c r="J2216" s="11" t="s">
        <v>41</v>
      </c>
      <c r="K2216" s="11" t="s">
        <v>4881</v>
      </c>
      <c r="L2216" s="11">
        <v>2</v>
      </c>
    </row>
    <row r="2217" spans="1:12">
      <c r="A2217" s="11" t="s">
        <v>7870</v>
      </c>
      <c r="D2217" s="11" t="s">
        <v>40</v>
      </c>
      <c r="E2217" s="19" t="s">
        <v>2469</v>
      </c>
      <c r="F2217" s="10">
        <v>42036</v>
      </c>
      <c r="G2217" s="10">
        <v>44228</v>
      </c>
      <c r="H2217" s="11">
        <v>7</v>
      </c>
      <c r="I2217" s="20" t="s">
        <v>39</v>
      </c>
      <c r="J2217" s="11" t="s">
        <v>41</v>
      </c>
      <c r="K2217" s="11" t="s">
        <v>4881</v>
      </c>
      <c r="L2217" s="11">
        <v>2</v>
      </c>
    </row>
    <row r="2218" spans="1:12">
      <c r="A2218" s="11" t="s">
        <v>7871</v>
      </c>
      <c r="D2218" s="11" t="s">
        <v>40</v>
      </c>
      <c r="E2218" s="19" t="s">
        <v>2470</v>
      </c>
      <c r="F2218" s="10">
        <v>42036</v>
      </c>
      <c r="G2218" s="10">
        <v>44228</v>
      </c>
      <c r="H2218" s="11">
        <v>7</v>
      </c>
      <c r="I2218" s="20" t="s">
        <v>39</v>
      </c>
      <c r="J2218" s="11" t="s">
        <v>41</v>
      </c>
      <c r="K2218" s="11" t="s">
        <v>4881</v>
      </c>
      <c r="L2218" s="11">
        <v>2</v>
      </c>
    </row>
    <row r="2219" spans="1:12">
      <c r="A2219" s="11" t="s">
        <v>7872</v>
      </c>
      <c r="D2219" s="11" t="s">
        <v>40</v>
      </c>
      <c r="E2219" s="19" t="s">
        <v>2471</v>
      </c>
      <c r="F2219" s="10">
        <v>42036</v>
      </c>
      <c r="G2219" s="10">
        <v>44228</v>
      </c>
      <c r="H2219" s="11">
        <v>7</v>
      </c>
      <c r="I2219" s="20" t="s">
        <v>39</v>
      </c>
      <c r="J2219" s="11" t="s">
        <v>41</v>
      </c>
      <c r="K2219" s="11" t="s">
        <v>4881</v>
      </c>
      <c r="L2219" s="11">
        <v>2</v>
      </c>
    </row>
    <row r="2220" spans="1:12">
      <c r="A2220" s="11" t="s">
        <v>7873</v>
      </c>
      <c r="D2220" s="11" t="s">
        <v>40</v>
      </c>
      <c r="E2220" s="19" t="s">
        <v>2472</v>
      </c>
      <c r="F2220" s="10">
        <v>42036</v>
      </c>
      <c r="G2220" s="10">
        <v>44228</v>
      </c>
      <c r="H2220" s="11">
        <v>7</v>
      </c>
      <c r="I2220" s="20" t="s">
        <v>39</v>
      </c>
      <c r="J2220" s="11" t="s">
        <v>41</v>
      </c>
      <c r="K2220" s="11" t="s">
        <v>4881</v>
      </c>
      <c r="L2220" s="11">
        <v>2</v>
      </c>
    </row>
    <row r="2221" spans="1:12">
      <c r="A2221" s="11" t="s">
        <v>7874</v>
      </c>
      <c r="D2221" s="11" t="s">
        <v>40</v>
      </c>
      <c r="E2221" s="19" t="s">
        <v>2473</v>
      </c>
      <c r="F2221" s="10">
        <v>42036</v>
      </c>
      <c r="G2221" s="10">
        <v>44228</v>
      </c>
      <c r="H2221" s="11">
        <v>7</v>
      </c>
      <c r="I2221" s="20" t="s">
        <v>39</v>
      </c>
      <c r="J2221" s="11" t="s">
        <v>41</v>
      </c>
      <c r="K2221" s="11" t="s">
        <v>4881</v>
      </c>
      <c r="L2221" s="11">
        <v>2</v>
      </c>
    </row>
    <row r="2222" spans="1:12">
      <c r="A2222" s="11" t="s">
        <v>7875</v>
      </c>
      <c r="D2222" s="11" t="s">
        <v>40</v>
      </c>
      <c r="E2222" s="19" t="s">
        <v>2474</v>
      </c>
      <c r="F2222" s="10">
        <v>42036</v>
      </c>
      <c r="G2222" s="10">
        <v>44228</v>
      </c>
      <c r="H2222" s="11">
        <v>7</v>
      </c>
      <c r="I2222" s="20" t="s">
        <v>39</v>
      </c>
      <c r="J2222" s="11" t="s">
        <v>41</v>
      </c>
      <c r="K2222" s="11" t="s">
        <v>4881</v>
      </c>
      <c r="L2222" s="11">
        <v>2</v>
      </c>
    </row>
    <row r="2223" spans="1:12">
      <c r="A2223" s="11" t="s">
        <v>8599</v>
      </c>
      <c r="D2223" s="11" t="s">
        <v>40</v>
      </c>
      <c r="E2223" s="19" t="s">
        <v>2475</v>
      </c>
      <c r="F2223" s="10">
        <v>42036</v>
      </c>
      <c r="G2223" s="10">
        <v>44228</v>
      </c>
      <c r="H2223" s="11">
        <v>7</v>
      </c>
      <c r="I2223" s="20" t="s">
        <v>39</v>
      </c>
      <c r="J2223" s="11" t="s">
        <v>41</v>
      </c>
      <c r="K2223" s="11" t="s">
        <v>4881</v>
      </c>
      <c r="L2223" s="11">
        <v>2</v>
      </c>
    </row>
    <row r="2224" spans="1:12">
      <c r="A2224" s="11" t="s">
        <v>8600</v>
      </c>
      <c r="D2224" s="11" t="s">
        <v>40</v>
      </c>
      <c r="E2224" s="19" t="s">
        <v>2476</v>
      </c>
      <c r="F2224" s="10">
        <v>42036</v>
      </c>
      <c r="G2224" s="10">
        <v>44228</v>
      </c>
      <c r="H2224" s="11">
        <v>7</v>
      </c>
      <c r="I2224" s="20" t="s">
        <v>39</v>
      </c>
      <c r="J2224" s="11" t="s">
        <v>41</v>
      </c>
      <c r="K2224" s="11" t="s">
        <v>4881</v>
      </c>
      <c r="L2224" s="11">
        <v>2</v>
      </c>
    </row>
    <row r="2225" spans="1:12">
      <c r="A2225" s="11" t="s">
        <v>8601</v>
      </c>
      <c r="D2225" s="11" t="s">
        <v>40</v>
      </c>
      <c r="E2225" s="19" t="s">
        <v>2477</v>
      </c>
      <c r="F2225" s="10">
        <v>42036</v>
      </c>
      <c r="G2225" s="10">
        <v>44228</v>
      </c>
      <c r="H2225" s="11">
        <v>7</v>
      </c>
      <c r="I2225" s="20" t="s">
        <v>39</v>
      </c>
      <c r="J2225" s="11" t="s">
        <v>41</v>
      </c>
      <c r="K2225" s="11" t="s">
        <v>4881</v>
      </c>
      <c r="L2225" s="11">
        <v>2</v>
      </c>
    </row>
    <row r="2226" spans="1:12">
      <c r="A2226" s="11" t="s">
        <v>2258</v>
      </c>
      <c r="D2226" s="11" t="s">
        <v>40</v>
      </c>
      <c r="E2226" s="19" t="s">
        <v>2478</v>
      </c>
      <c r="F2226" s="10">
        <v>42036</v>
      </c>
      <c r="G2226" s="10">
        <v>44228</v>
      </c>
      <c r="H2226" s="11">
        <v>7</v>
      </c>
      <c r="I2226" s="20" t="s">
        <v>39</v>
      </c>
      <c r="J2226" s="11" t="s">
        <v>41</v>
      </c>
      <c r="K2226" s="11" t="s">
        <v>4881</v>
      </c>
      <c r="L2226" s="11">
        <v>2</v>
      </c>
    </row>
    <row r="2227" spans="1:12">
      <c r="A2227" s="11" t="s">
        <v>2259</v>
      </c>
      <c r="D2227" s="11" t="s">
        <v>40</v>
      </c>
      <c r="E2227" s="19" t="s">
        <v>2479</v>
      </c>
      <c r="F2227" s="10">
        <v>42036</v>
      </c>
      <c r="G2227" s="10">
        <v>44228</v>
      </c>
      <c r="H2227" s="11">
        <v>7</v>
      </c>
      <c r="I2227" s="20" t="s">
        <v>39</v>
      </c>
      <c r="J2227" s="11" t="s">
        <v>41</v>
      </c>
      <c r="K2227" s="11" t="s">
        <v>4881</v>
      </c>
      <c r="L2227" s="11">
        <v>2</v>
      </c>
    </row>
    <row r="2228" spans="1:12">
      <c r="A2228" s="11" t="s">
        <v>2260</v>
      </c>
      <c r="D2228" s="11" t="s">
        <v>40</v>
      </c>
      <c r="E2228" s="19" t="s">
        <v>2480</v>
      </c>
      <c r="F2228" s="10">
        <v>42036</v>
      </c>
      <c r="G2228" s="10">
        <v>44228</v>
      </c>
      <c r="H2228" s="11">
        <v>7</v>
      </c>
      <c r="I2228" s="20" t="s">
        <v>39</v>
      </c>
      <c r="J2228" s="11" t="s">
        <v>41</v>
      </c>
      <c r="K2228" s="11" t="s">
        <v>4881</v>
      </c>
      <c r="L2228" s="11">
        <v>2</v>
      </c>
    </row>
    <row r="2229" spans="1:12">
      <c r="A2229" s="11" t="s">
        <v>5446</v>
      </c>
      <c r="D2229" s="11" t="s">
        <v>40</v>
      </c>
      <c r="E2229" s="19" t="s">
        <v>2481</v>
      </c>
      <c r="F2229" s="10">
        <v>42036</v>
      </c>
      <c r="G2229" s="10">
        <v>44228</v>
      </c>
      <c r="H2229" s="11">
        <v>7</v>
      </c>
      <c r="I2229" s="20" t="s">
        <v>39</v>
      </c>
      <c r="J2229" s="11" t="s">
        <v>41</v>
      </c>
      <c r="K2229" s="11" t="s">
        <v>4881</v>
      </c>
      <c r="L2229" s="11">
        <v>2</v>
      </c>
    </row>
    <row r="2230" spans="1:12">
      <c r="A2230" s="11" t="s">
        <v>5447</v>
      </c>
      <c r="D2230" s="11" t="s">
        <v>40</v>
      </c>
      <c r="E2230" s="19" t="s">
        <v>2482</v>
      </c>
      <c r="F2230" s="10">
        <v>42036</v>
      </c>
      <c r="G2230" s="10">
        <v>44228</v>
      </c>
      <c r="H2230" s="11">
        <v>7</v>
      </c>
      <c r="I2230" s="20" t="s">
        <v>39</v>
      </c>
      <c r="J2230" s="11" t="s">
        <v>41</v>
      </c>
      <c r="K2230" s="11" t="s">
        <v>4881</v>
      </c>
      <c r="L2230" s="11">
        <v>2</v>
      </c>
    </row>
    <row r="2231" spans="1:12">
      <c r="A2231" s="11" t="s">
        <v>5448</v>
      </c>
      <c r="D2231" s="11" t="s">
        <v>40</v>
      </c>
      <c r="E2231" s="19" t="s">
        <v>2483</v>
      </c>
      <c r="F2231" s="10">
        <v>42036</v>
      </c>
      <c r="G2231" s="10">
        <v>44228</v>
      </c>
      <c r="H2231" s="11">
        <v>7</v>
      </c>
      <c r="I2231" s="20" t="s">
        <v>39</v>
      </c>
      <c r="J2231" s="11" t="s">
        <v>41</v>
      </c>
      <c r="K2231" s="11" t="s">
        <v>4881</v>
      </c>
      <c r="L2231" s="11">
        <v>2</v>
      </c>
    </row>
    <row r="2232" spans="1:12">
      <c r="A2232" s="11" t="s">
        <v>5449</v>
      </c>
      <c r="D2232" s="11" t="s">
        <v>40</v>
      </c>
      <c r="E2232" s="19" t="s">
        <v>2484</v>
      </c>
      <c r="F2232" s="10">
        <v>42036</v>
      </c>
      <c r="G2232" s="10">
        <v>44228</v>
      </c>
      <c r="H2232" s="11">
        <v>7</v>
      </c>
      <c r="I2232" s="20" t="s">
        <v>39</v>
      </c>
      <c r="J2232" s="11" t="s">
        <v>41</v>
      </c>
      <c r="K2232" s="11" t="s">
        <v>4881</v>
      </c>
      <c r="L2232" s="11">
        <v>2</v>
      </c>
    </row>
    <row r="2233" spans="1:12">
      <c r="A2233" s="11" t="s">
        <v>5450</v>
      </c>
      <c r="D2233" s="11" t="s">
        <v>40</v>
      </c>
      <c r="E2233" s="19" t="s">
        <v>2485</v>
      </c>
      <c r="F2233" s="10">
        <v>42036</v>
      </c>
      <c r="G2233" s="10">
        <v>44228</v>
      </c>
      <c r="H2233" s="11">
        <v>7</v>
      </c>
      <c r="I2233" s="20" t="s">
        <v>39</v>
      </c>
      <c r="J2233" s="11" t="s">
        <v>41</v>
      </c>
      <c r="K2233" s="11" t="s">
        <v>4881</v>
      </c>
      <c r="L2233" s="11">
        <v>2</v>
      </c>
    </row>
    <row r="2234" spans="1:12">
      <c r="A2234" s="11" t="s">
        <v>5451</v>
      </c>
      <c r="D2234" s="11" t="s">
        <v>40</v>
      </c>
      <c r="E2234" s="19" t="s">
        <v>2486</v>
      </c>
      <c r="F2234" s="10">
        <v>42036</v>
      </c>
      <c r="G2234" s="10">
        <v>44228</v>
      </c>
      <c r="H2234" s="11">
        <v>7</v>
      </c>
      <c r="I2234" s="20" t="s">
        <v>39</v>
      </c>
      <c r="J2234" s="11" t="s">
        <v>41</v>
      </c>
      <c r="K2234" s="11" t="s">
        <v>4881</v>
      </c>
      <c r="L2234" s="11">
        <v>2</v>
      </c>
    </row>
    <row r="2235" spans="1:12">
      <c r="A2235" s="11" t="s">
        <v>6172</v>
      </c>
      <c r="D2235" s="11" t="s">
        <v>40</v>
      </c>
      <c r="E2235" s="19" t="s">
        <v>2487</v>
      </c>
      <c r="F2235" s="10">
        <v>42036</v>
      </c>
      <c r="G2235" s="10">
        <v>44228</v>
      </c>
      <c r="H2235" s="11">
        <v>7</v>
      </c>
      <c r="I2235" s="20" t="s">
        <v>39</v>
      </c>
      <c r="J2235" s="11" t="s">
        <v>41</v>
      </c>
      <c r="K2235" s="11" t="s">
        <v>4881</v>
      </c>
      <c r="L2235" s="11">
        <v>2</v>
      </c>
    </row>
    <row r="2236" spans="1:12">
      <c r="A2236" s="11" t="s">
        <v>6173</v>
      </c>
      <c r="D2236" s="11" t="s">
        <v>40</v>
      </c>
      <c r="E2236" s="19" t="s">
        <v>2488</v>
      </c>
      <c r="F2236" s="10">
        <v>42036</v>
      </c>
      <c r="G2236" s="10">
        <v>44228</v>
      </c>
      <c r="H2236" s="11">
        <v>7</v>
      </c>
      <c r="I2236" s="20" t="s">
        <v>39</v>
      </c>
      <c r="J2236" s="11" t="s">
        <v>41</v>
      </c>
      <c r="K2236" s="11" t="s">
        <v>4881</v>
      </c>
      <c r="L2236" s="11">
        <v>2</v>
      </c>
    </row>
    <row r="2237" spans="1:12">
      <c r="A2237" s="11" t="s">
        <v>6174</v>
      </c>
      <c r="D2237" s="11" t="s">
        <v>40</v>
      </c>
      <c r="E2237" s="19" t="s">
        <v>2489</v>
      </c>
      <c r="F2237" s="10">
        <v>42036</v>
      </c>
      <c r="G2237" s="10">
        <v>44228</v>
      </c>
      <c r="H2237" s="11">
        <v>7</v>
      </c>
      <c r="I2237" s="20" t="s">
        <v>39</v>
      </c>
      <c r="J2237" s="11" t="s">
        <v>41</v>
      </c>
      <c r="K2237" s="11" t="s">
        <v>4881</v>
      </c>
      <c r="L2237" s="11">
        <v>2</v>
      </c>
    </row>
    <row r="2238" spans="1:12">
      <c r="A2238" s="11" t="s">
        <v>6658</v>
      </c>
      <c r="D2238" s="11" t="s">
        <v>40</v>
      </c>
      <c r="E2238" s="19" t="s">
        <v>2490</v>
      </c>
      <c r="F2238" s="10">
        <v>42036</v>
      </c>
      <c r="G2238" s="10">
        <v>44228</v>
      </c>
      <c r="H2238" s="11">
        <v>7</v>
      </c>
      <c r="I2238" s="20" t="s">
        <v>39</v>
      </c>
      <c r="J2238" s="11" t="s">
        <v>41</v>
      </c>
      <c r="K2238" s="11" t="s">
        <v>4881</v>
      </c>
      <c r="L2238" s="11">
        <v>2</v>
      </c>
    </row>
    <row r="2239" spans="1:12">
      <c r="A2239" s="11" t="s">
        <v>6659</v>
      </c>
      <c r="D2239" s="11" t="s">
        <v>40</v>
      </c>
      <c r="E2239" s="19" t="s">
        <v>2491</v>
      </c>
      <c r="F2239" s="10">
        <v>42036</v>
      </c>
      <c r="G2239" s="10">
        <v>44228</v>
      </c>
      <c r="H2239" s="11">
        <v>7</v>
      </c>
      <c r="I2239" s="20" t="s">
        <v>39</v>
      </c>
      <c r="J2239" s="11" t="s">
        <v>41</v>
      </c>
      <c r="K2239" s="11" t="s">
        <v>4881</v>
      </c>
      <c r="L2239" s="11">
        <v>2</v>
      </c>
    </row>
    <row r="2240" spans="1:12">
      <c r="A2240" s="11" t="s">
        <v>6660</v>
      </c>
      <c r="D2240" s="11" t="s">
        <v>40</v>
      </c>
      <c r="E2240" s="19" t="s">
        <v>2492</v>
      </c>
      <c r="F2240" s="10">
        <v>42036</v>
      </c>
      <c r="G2240" s="10">
        <v>44228</v>
      </c>
      <c r="H2240" s="11">
        <v>7</v>
      </c>
      <c r="I2240" s="20" t="s">
        <v>39</v>
      </c>
      <c r="J2240" s="11" t="s">
        <v>41</v>
      </c>
      <c r="K2240" s="11" t="s">
        <v>4881</v>
      </c>
      <c r="L2240" s="11">
        <v>2</v>
      </c>
    </row>
    <row r="2241" spans="1:12">
      <c r="A2241" s="11" t="s">
        <v>7144</v>
      </c>
      <c r="D2241" s="11" t="s">
        <v>40</v>
      </c>
      <c r="E2241" s="19" t="s">
        <v>2493</v>
      </c>
      <c r="F2241" s="10">
        <v>42036</v>
      </c>
      <c r="G2241" s="10">
        <v>44228</v>
      </c>
      <c r="H2241" s="11">
        <v>7</v>
      </c>
      <c r="I2241" s="20" t="s">
        <v>39</v>
      </c>
      <c r="J2241" s="11" t="s">
        <v>41</v>
      </c>
      <c r="K2241" s="11" t="s">
        <v>4881</v>
      </c>
      <c r="L2241" s="11">
        <v>2</v>
      </c>
    </row>
    <row r="2242" spans="1:12">
      <c r="A2242" s="11" t="s">
        <v>7145</v>
      </c>
      <c r="D2242" s="11" t="s">
        <v>40</v>
      </c>
      <c r="E2242" s="19" t="s">
        <v>2494</v>
      </c>
      <c r="F2242" s="10">
        <v>42036</v>
      </c>
      <c r="G2242" s="10">
        <v>44228</v>
      </c>
      <c r="H2242" s="11">
        <v>7</v>
      </c>
      <c r="I2242" s="20" t="s">
        <v>39</v>
      </c>
      <c r="J2242" s="11" t="s">
        <v>41</v>
      </c>
      <c r="K2242" s="11" t="s">
        <v>4881</v>
      </c>
      <c r="L2242" s="11">
        <v>2</v>
      </c>
    </row>
    <row r="2243" spans="1:12">
      <c r="A2243" s="11" t="s">
        <v>7146</v>
      </c>
      <c r="D2243" s="11" t="s">
        <v>40</v>
      </c>
      <c r="E2243" s="19" t="s">
        <v>2495</v>
      </c>
      <c r="F2243" s="10">
        <v>42036</v>
      </c>
      <c r="G2243" s="10">
        <v>44228</v>
      </c>
      <c r="H2243" s="11">
        <v>7</v>
      </c>
      <c r="I2243" s="20" t="s">
        <v>39</v>
      </c>
      <c r="J2243" s="11" t="s">
        <v>41</v>
      </c>
      <c r="K2243" s="11" t="s">
        <v>4881</v>
      </c>
      <c r="L2243" s="11">
        <v>2</v>
      </c>
    </row>
    <row r="2244" spans="1:12">
      <c r="A2244" s="11" t="s">
        <v>7876</v>
      </c>
      <c r="D2244" s="11" t="s">
        <v>40</v>
      </c>
      <c r="E2244" s="19" t="s">
        <v>2496</v>
      </c>
      <c r="F2244" s="10">
        <v>42036</v>
      </c>
      <c r="G2244" s="10">
        <v>44228</v>
      </c>
      <c r="H2244" s="11">
        <v>7</v>
      </c>
      <c r="I2244" s="20" t="s">
        <v>39</v>
      </c>
      <c r="J2244" s="11" t="s">
        <v>41</v>
      </c>
      <c r="K2244" s="11" t="s">
        <v>4881</v>
      </c>
      <c r="L2244" s="11">
        <v>2</v>
      </c>
    </row>
    <row r="2245" spans="1:12">
      <c r="A2245" s="11" t="s">
        <v>7877</v>
      </c>
      <c r="D2245" s="11" t="s">
        <v>40</v>
      </c>
      <c r="E2245" s="19" t="s">
        <v>2497</v>
      </c>
      <c r="F2245" s="10">
        <v>42036</v>
      </c>
      <c r="G2245" s="10">
        <v>44228</v>
      </c>
      <c r="H2245" s="11">
        <v>7</v>
      </c>
      <c r="I2245" s="20" t="s">
        <v>39</v>
      </c>
      <c r="J2245" s="11" t="s">
        <v>41</v>
      </c>
      <c r="K2245" s="11" t="s">
        <v>4881</v>
      </c>
      <c r="L2245" s="11">
        <v>2</v>
      </c>
    </row>
    <row r="2246" spans="1:12">
      <c r="A2246" s="11" t="s">
        <v>7878</v>
      </c>
      <c r="D2246" s="11" t="s">
        <v>40</v>
      </c>
      <c r="E2246" s="19" t="s">
        <v>2498</v>
      </c>
      <c r="F2246" s="10">
        <v>42036</v>
      </c>
      <c r="G2246" s="10">
        <v>44228</v>
      </c>
      <c r="H2246" s="11">
        <v>7</v>
      </c>
      <c r="I2246" s="20" t="s">
        <v>39</v>
      </c>
      <c r="J2246" s="11" t="s">
        <v>41</v>
      </c>
      <c r="K2246" s="11" t="s">
        <v>4881</v>
      </c>
      <c r="L2246" s="11">
        <v>2</v>
      </c>
    </row>
    <row r="2247" spans="1:12">
      <c r="A2247" s="11" t="s">
        <v>7879</v>
      </c>
      <c r="D2247" s="11" t="s">
        <v>40</v>
      </c>
      <c r="E2247" s="19" t="s">
        <v>2499</v>
      </c>
      <c r="F2247" s="10">
        <v>42036</v>
      </c>
      <c r="G2247" s="10">
        <v>44228</v>
      </c>
      <c r="H2247" s="11">
        <v>7</v>
      </c>
      <c r="I2247" s="20" t="s">
        <v>39</v>
      </c>
      <c r="J2247" s="11" t="s">
        <v>41</v>
      </c>
      <c r="K2247" s="11" t="s">
        <v>4881</v>
      </c>
      <c r="L2247" s="11">
        <v>2</v>
      </c>
    </row>
    <row r="2248" spans="1:12">
      <c r="A2248" s="11" t="s">
        <v>7880</v>
      </c>
      <c r="D2248" s="11" t="s">
        <v>40</v>
      </c>
      <c r="E2248" s="19" t="s">
        <v>2500</v>
      </c>
      <c r="F2248" s="10">
        <v>42036</v>
      </c>
      <c r="G2248" s="10">
        <v>44228</v>
      </c>
      <c r="H2248" s="11">
        <v>7</v>
      </c>
      <c r="I2248" s="20" t="s">
        <v>39</v>
      </c>
      <c r="J2248" s="11" t="s">
        <v>41</v>
      </c>
      <c r="K2248" s="11" t="s">
        <v>4881</v>
      </c>
      <c r="L2248" s="11">
        <v>2</v>
      </c>
    </row>
    <row r="2249" spans="1:12">
      <c r="A2249" s="11" t="s">
        <v>7881</v>
      </c>
      <c r="D2249" s="11" t="s">
        <v>40</v>
      </c>
      <c r="E2249" s="19" t="s">
        <v>2501</v>
      </c>
      <c r="F2249" s="10">
        <v>42036</v>
      </c>
      <c r="G2249" s="10">
        <v>44228</v>
      </c>
      <c r="H2249" s="11">
        <v>7</v>
      </c>
      <c r="I2249" s="20" t="s">
        <v>39</v>
      </c>
      <c r="J2249" s="11" t="s">
        <v>41</v>
      </c>
      <c r="K2249" s="11" t="s">
        <v>4881</v>
      </c>
      <c r="L2249" s="11">
        <v>2</v>
      </c>
    </row>
    <row r="2250" spans="1:12">
      <c r="A2250" s="11" t="s">
        <v>8602</v>
      </c>
      <c r="D2250" s="11" t="s">
        <v>40</v>
      </c>
      <c r="E2250" s="19" t="s">
        <v>2502</v>
      </c>
      <c r="F2250" s="10">
        <v>42036</v>
      </c>
      <c r="G2250" s="10">
        <v>44228</v>
      </c>
      <c r="H2250" s="11">
        <v>7</v>
      </c>
      <c r="I2250" s="20" t="s">
        <v>39</v>
      </c>
      <c r="J2250" s="11" t="s">
        <v>41</v>
      </c>
      <c r="K2250" s="11" t="s">
        <v>4881</v>
      </c>
      <c r="L2250" s="11">
        <v>2</v>
      </c>
    </row>
    <row r="2251" spans="1:12">
      <c r="A2251" s="11" t="s">
        <v>8603</v>
      </c>
      <c r="D2251" s="11" t="s">
        <v>40</v>
      </c>
      <c r="E2251" s="19" t="s">
        <v>2503</v>
      </c>
      <c r="F2251" s="10">
        <v>42036</v>
      </c>
      <c r="G2251" s="10">
        <v>44228</v>
      </c>
      <c r="H2251" s="11">
        <v>7</v>
      </c>
      <c r="I2251" s="20" t="s">
        <v>39</v>
      </c>
      <c r="J2251" s="11" t="s">
        <v>41</v>
      </c>
      <c r="K2251" s="11" t="s">
        <v>4881</v>
      </c>
      <c r="L2251" s="11">
        <v>2</v>
      </c>
    </row>
    <row r="2252" spans="1:12">
      <c r="A2252" s="11" t="s">
        <v>8604</v>
      </c>
      <c r="D2252" s="11" t="s">
        <v>40</v>
      </c>
      <c r="E2252" s="19" t="s">
        <v>2504</v>
      </c>
      <c r="F2252" s="10">
        <v>42036</v>
      </c>
      <c r="G2252" s="10">
        <v>44228</v>
      </c>
      <c r="H2252" s="11">
        <v>7</v>
      </c>
      <c r="I2252" s="20" t="s">
        <v>39</v>
      </c>
      <c r="J2252" s="11" t="s">
        <v>41</v>
      </c>
      <c r="K2252" s="11" t="s">
        <v>4881</v>
      </c>
      <c r="L2252" s="11">
        <v>2</v>
      </c>
    </row>
    <row r="2253" spans="1:12">
      <c r="A2253" s="11" t="s">
        <v>2261</v>
      </c>
      <c r="D2253" s="11" t="s">
        <v>40</v>
      </c>
      <c r="E2253" s="19" t="s">
        <v>2505</v>
      </c>
      <c r="F2253" s="10">
        <v>42036</v>
      </c>
      <c r="G2253" s="10">
        <v>44228</v>
      </c>
      <c r="H2253" s="11">
        <v>7</v>
      </c>
      <c r="I2253" s="20" t="s">
        <v>39</v>
      </c>
      <c r="J2253" s="11" t="s">
        <v>41</v>
      </c>
      <c r="K2253" s="11" t="s">
        <v>4881</v>
      </c>
      <c r="L2253" s="11">
        <v>2</v>
      </c>
    </row>
    <row r="2254" spans="1:12">
      <c r="A2254" s="11" t="s">
        <v>2262</v>
      </c>
      <c r="D2254" s="11" t="s">
        <v>40</v>
      </c>
      <c r="E2254" s="19" t="s">
        <v>2506</v>
      </c>
      <c r="F2254" s="10">
        <v>42036</v>
      </c>
      <c r="G2254" s="10">
        <v>44228</v>
      </c>
      <c r="H2254" s="11">
        <v>7</v>
      </c>
      <c r="I2254" s="20" t="s">
        <v>39</v>
      </c>
      <c r="J2254" s="11" t="s">
        <v>41</v>
      </c>
      <c r="K2254" s="11" t="s">
        <v>4881</v>
      </c>
      <c r="L2254" s="11">
        <v>2</v>
      </c>
    </row>
    <row r="2255" spans="1:12">
      <c r="A2255" s="11" t="s">
        <v>2263</v>
      </c>
      <c r="D2255" s="11" t="s">
        <v>40</v>
      </c>
      <c r="E2255" s="19" t="s">
        <v>2507</v>
      </c>
      <c r="F2255" s="10">
        <v>42036</v>
      </c>
      <c r="G2255" s="10">
        <v>44228</v>
      </c>
      <c r="H2255" s="11">
        <v>7</v>
      </c>
      <c r="I2255" s="20" t="s">
        <v>39</v>
      </c>
      <c r="J2255" s="11" t="s">
        <v>41</v>
      </c>
      <c r="K2255" s="11" t="s">
        <v>4881</v>
      </c>
      <c r="L2255" s="11">
        <v>2</v>
      </c>
    </row>
    <row r="2256" spans="1:12">
      <c r="A2256" s="11" t="s">
        <v>5452</v>
      </c>
      <c r="D2256" s="11" t="s">
        <v>40</v>
      </c>
      <c r="E2256" s="19" t="s">
        <v>2508</v>
      </c>
      <c r="F2256" s="10">
        <v>42036</v>
      </c>
      <c r="G2256" s="10">
        <v>44228</v>
      </c>
      <c r="H2256" s="11">
        <v>7</v>
      </c>
      <c r="I2256" s="20" t="s">
        <v>39</v>
      </c>
      <c r="J2256" s="11" t="s">
        <v>41</v>
      </c>
      <c r="K2256" s="11" t="s">
        <v>4881</v>
      </c>
      <c r="L2256" s="11">
        <v>2</v>
      </c>
    </row>
    <row r="2257" spans="1:12">
      <c r="A2257" s="11" t="s">
        <v>5453</v>
      </c>
      <c r="D2257" s="11" t="s">
        <v>40</v>
      </c>
      <c r="E2257" s="19" t="s">
        <v>2509</v>
      </c>
      <c r="F2257" s="10">
        <v>42036</v>
      </c>
      <c r="G2257" s="10">
        <v>44228</v>
      </c>
      <c r="H2257" s="11">
        <v>7</v>
      </c>
      <c r="I2257" s="20" t="s">
        <v>39</v>
      </c>
      <c r="J2257" s="11" t="s">
        <v>41</v>
      </c>
      <c r="K2257" s="11" t="s">
        <v>4881</v>
      </c>
      <c r="L2257" s="11">
        <v>2</v>
      </c>
    </row>
    <row r="2258" spans="1:12">
      <c r="A2258" s="11" t="s">
        <v>5454</v>
      </c>
      <c r="D2258" s="11" t="s">
        <v>40</v>
      </c>
      <c r="E2258" s="19" t="s">
        <v>2510</v>
      </c>
      <c r="F2258" s="10">
        <v>42036</v>
      </c>
      <c r="G2258" s="10">
        <v>44228</v>
      </c>
      <c r="H2258" s="11">
        <v>7</v>
      </c>
      <c r="I2258" s="20" t="s">
        <v>39</v>
      </c>
      <c r="J2258" s="11" t="s">
        <v>41</v>
      </c>
      <c r="K2258" s="11" t="s">
        <v>4881</v>
      </c>
      <c r="L2258" s="11">
        <v>2</v>
      </c>
    </row>
    <row r="2259" spans="1:12">
      <c r="A2259" s="11" t="s">
        <v>5455</v>
      </c>
      <c r="D2259" s="11" t="s">
        <v>40</v>
      </c>
      <c r="E2259" s="19" t="s">
        <v>2511</v>
      </c>
      <c r="F2259" s="10">
        <v>42036</v>
      </c>
      <c r="G2259" s="10">
        <v>44228</v>
      </c>
      <c r="H2259" s="11">
        <v>7</v>
      </c>
      <c r="I2259" s="20" t="s">
        <v>39</v>
      </c>
      <c r="J2259" s="11" t="s">
        <v>41</v>
      </c>
      <c r="K2259" s="11" t="s">
        <v>4881</v>
      </c>
      <c r="L2259" s="11">
        <v>2</v>
      </c>
    </row>
    <row r="2260" spans="1:12">
      <c r="A2260" s="11" t="s">
        <v>5456</v>
      </c>
      <c r="D2260" s="11" t="s">
        <v>40</v>
      </c>
      <c r="E2260" s="19" t="s">
        <v>2512</v>
      </c>
      <c r="F2260" s="10">
        <v>42036</v>
      </c>
      <c r="G2260" s="10">
        <v>44228</v>
      </c>
      <c r="H2260" s="11">
        <v>7</v>
      </c>
      <c r="I2260" s="20" t="s">
        <v>39</v>
      </c>
      <c r="J2260" s="11" t="s">
        <v>41</v>
      </c>
      <c r="K2260" s="11" t="s">
        <v>4881</v>
      </c>
      <c r="L2260" s="11">
        <v>2</v>
      </c>
    </row>
    <row r="2261" spans="1:12">
      <c r="A2261" s="11" t="s">
        <v>5457</v>
      </c>
      <c r="D2261" s="11" t="s">
        <v>40</v>
      </c>
      <c r="E2261" s="19" t="s">
        <v>2513</v>
      </c>
      <c r="F2261" s="10">
        <v>42036</v>
      </c>
      <c r="G2261" s="10">
        <v>44228</v>
      </c>
      <c r="H2261" s="11">
        <v>7</v>
      </c>
      <c r="I2261" s="20" t="s">
        <v>39</v>
      </c>
      <c r="J2261" s="11" t="s">
        <v>41</v>
      </c>
      <c r="K2261" s="11" t="s">
        <v>4881</v>
      </c>
      <c r="L2261" s="11">
        <v>2</v>
      </c>
    </row>
    <row r="2262" spans="1:12">
      <c r="A2262" s="11" t="s">
        <v>6175</v>
      </c>
      <c r="D2262" s="11" t="s">
        <v>40</v>
      </c>
      <c r="E2262" s="19" t="s">
        <v>2541</v>
      </c>
      <c r="F2262" s="10">
        <v>42036</v>
      </c>
      <c r="G2262" s="10">
        <v>44228</v>
      </c>
      <c r="H2262" s="11">
        <v>7</v>
      </c>
      <c r="I2262" s="20" t="s">
        <v>39</v>
      </c>
      <c r="J2262" s="11" t="s">
        <v>41</v>
      </c>
      <c r="K2262" s="11" t="s">
        <v>4881</v>
      </c>
      <c r="L2262" s="11">
        <v>2</v>
      </c>
    </row>
    <row r="2263" spans="1:12">
      <c r="A2263" s="11" t="s">
        <v>6176</v>
      </c>
      <c r="D2263" s="11" t="s">
        <v>40</v>
      </c>
      <c r="E2263" s="19" t="s">
        <v>2542</v>
      </c>
      <c r="F2263" s="10">
        <v>42036</v>
      </c>
      <c r="G2263" s="10">
        <v>44228</v>
      </c>
      <c r="H2263" s="11">
        <v>7</v>
      </c>
      <c r="I2263" s="20" t="s">
        <v>39</v>
      </c>
      <c r="J2263" s="11" t="s">
        <v>41</v>
      </c>
      <c r="K2263" s="11" t="s">
        <v>4881</v>
      </c>
      <c r="L2263" s="11">
        <v>2</v>
      </c>
    </row>
    <row r="2264" spans="1:12">
      <c r="A2264" s="11" t="s">
        <v>6177</v>
      </c>
      <c r="D2264" s="11" t="s">
        <v>40</v>
      </c>
      <c r="E2264" s="19" t="s">
        <v>2543</v>
      </c>
      <c r="F2264" s="10">
        <v>42036</v>
      </c>
      <c r="G2264" s="10">
        <v>44228</v>
      </c>
      <c r="H2264" s="11">
        <v>7</v>
      </c>
      <c r="I2264" s="20" t="s">
        <v>39</v>
      </c>
      <c r="J2264" s="11" t="s">
        <v>41</v>
      </c>
      <c r="K2264" s="11" t="s">
        <v>4881</v>
      </c>
      <c r="L2264" s="11">
        <v>2</v>
      </c>
    </row>
    <row r="2265" spans="1:12">
      <c r="A2265" s="11" t="s">
        <v>6661</v>
      </c>
      <c r="D2265" s="11" t="s">
        <v>40</v>
      </c>
      <c r="E2265" s="19" t="s">
        <v>2544</v>
      </c>
      <c r="F2265" s="10">
        <v>42036</v>
      </c>
      <c r="G2265" s="10">
        <v>44228</v>
      </c>
      <c r="H2265" s="11">
        <v>7</v>
      </c>
      <c r="I2265" s="20" t="s">
        <v>39</v>
      </c>
      <c r="J2265" s="11" t="s">
        <v>41</v>
      </c>
      <c r="K2265" s="11" t="s">
        <v>4881</v>
      </c>
      <c r="L2265" s="11">
        <v>2</v>
      </c>
    </row>
    <row r="2266" spans="1:12">
      <c r="A2266" s="11" t="s">
        <v>6662</v>
      </c>
      <c r="D2266" s="11" t="s">
        <v>40</v>
      </c>
      <c r="E2266" s="19" t="s">
        <v>2545</v>
      </c>
      <c r="F2266" s="10">
        <v>42036</v>
      </c>
      <c r="G2266" s="10">
        <v>44228</v>
      </c>
      <c r="H2266" s="11">
        <v>7</v>
      </c>
      <c r="I2266" s="20" t="s">
        <v>39</v>
      </c>
      <c r="J2266" s="11" t="s">
        <v>41</v>
      </c>
      <c r="K2266" s="11" t="s">
        <v>4881</v>
      </c>
      <c r="L2266" s="11">
        <v>2</v>
      </c>
    </row>
    <row r="2267" spans="1:12">
      <c r="A2267" s="11" t="s">
        <v>6663</v>
      </c>
      <c r="D2267" s="11" t="s">
        <v>40</v>
      </c>
      <c r="E2267" s="19" t="s">
        <v>2546</v>
      </c>
      <c r="F2267" s="10">
        <v>42036</v>
      </c>
      <c r="G2267" s="10">
        <v>44228</v>
      </c>
      <c r="H2267" s="11">
        <v>7</v>
      </c>
      <c r="I2267" s="20" t="s">
        <v>39</v>
      </c>
      <c r="J2267" s="11" t="s">
        <v>41</v>
      </c>
      <c r="K2267" s="11" t="s">
        <v>4881</v>
      </c>
      <c r="L2267" s="11">
        <v>2</v>
      </c>
    </row>
    <row r="2268" spans="1:12">
      <c r="A2268" s="11" t="s">
        <v>7147</v>
      </c>
      <c r="D2268" s="11" t="s">
        <v>40</v>
      </c>
      <c r="E2268" s="19" t="s">
        <v>2547</v>
      </c>
      <c r="F2268" s="10">
        <v>42036</v>
      </c>
      <c r="G2268" s="10">
        <v>44228</v>
      </c>
      <c r="H2268" s="11">
        <v>7</v>
      </c>
      <c r="I2268" s="20" t="s">
        <v>39</v>
      </c>
      <c r="J2268" s="11" t="s">
        <v>41</v>
      </c>
      <c r="K2268" s="11" t="s">
        <v>4881</v>
      </c>
      <c r="L2268" s="11">
        <v>2</v>
      </c>
    </row>
    <row r="2269" spans="1:12">
      <c r="A2269" s="11" t="s">
        <v>7148</v>
      </c>
      <c r="D2269" s="11" t="s">
        <v>40</v>
      </c>
      <c r="E2269" s="19" t="s">
        <v>2548</v>
      </c>
      <c r="F2269" s="10">
        <v>42036</v>
      </c>
      <c r="G2269" s="10">
        <v>44228</v>
      </c>
      <c r="H2269" s="11">
        <v>7</v>
      </c>
      <c r="I2269" s="20" t="s">
        <v>39</v>
      </c>
      <c r="J2269" s="11" t="s">
        <v>41</v>
      </c>
      <c r="K2269" s="11" t="s">
        <v>4881</v>
      </c>
      <c r="L2269" s="11">
        <v>2</v>
      </c>
    </row>
    <row r="2270" spans="1:12">
      <c r="A2270" s="11" t="s">
        <v>7149</v>
      </c>
      <c r="D2270" s="11" t="s">
        <v>40</v>
      </c>
      <c r="E2270" s="19" t="s">
        <v>2549</v>
      </c>
      <c r="F2270" s="10">
        <v>42036</v>
      </c>
      <c r="G2270" s="10">
        <v>44228</v>
      </c>
      <c r="H2270" s="11">
        <v>7</v>
      </c>
      <c r="I2270" s="20" t="s">
        <v>39</v>
      </c>
      <c r="J2270" s="11" t="s">
        <v>41</v>
      </c>
      <c r="K2270" s="11" t="s">
        <v>4881</v>
      </c>
      <c r="L2270" s="11">
        <v>2</v>
      </c>
    </row>
    <row r="2271" spans="1:12">
      <c r="A2271" s="11" t="s">
        <v>7882</v>
      </c>
      <c r="D2271" s="11" t="s">
        <v>40</v>
      </c>
      <c r="E2271" s="19" t="s">
        <v>2550</v>
      </c>
      <c r="F2271" s="10">
        <v>42036</v>
      </c>
      <c r="G2271" s="10">
        <v>44228</v>
      </c>
      <c r="H2271" s="11">
        <v>7</v>
      </c>
      <c r="I2271" s="20" t="s">
        <v>39</v>
      </c>
      <c r="J2271" s="11" t="s">
        <v>41</v>
      </c>
      <c r="K2271" s="11" t="s">
        <v>4881</v>
      </c>
      <c r="L2271" s="11">
        <v>2</v>
      </c>
    </row>
    <row r="2272" spans="1:12">
      <c r="A2272" s="11" t="s">
        <v>7883</v>
      </c>
      <c r="D2272" s="11" t="s">
        <v>40</v>
      </c>
      <c r="E2272" s="19" t="s">
        <v>2551</v>
      </c>
      <c r="F2272" s="10">
        <v>42036</v>
      </c>
      <c r="G2272" s="10">
        <v>44228</v>
      </c>
      <c r="H2272" s="11">
        <v>7</v>
      </c>
      <c r="I2272" s="20" t="s">
        <v>39</v>
      </c>
      <c r="J2272" s="11" t="s">
        <v>41</v>
      </c>
      <c r="K2272" s="11" t="s">
        <v>4881</v>
      </c>
      <c r="L2272" s="11">
        <v>2</v>
      </c>
    </row>
    <row r="2273" spans="1:12">
      <c r="A2273" s="11" t="s">
        <v>7884</v>
      </c>
      <c r="D2273" s="11" t="s">
        <v>40</v>
      </c>
      <c r="E2273" s="19" t="s">
        <v>2552</v>
      </c>
      <c r="F2273" s="10">
        <v>42036</v>
      </c>
      <c r="G2273" s="10">
        <v>44228</v>
      </c>
      <c r="H2273" s="11">
        <v>7</v>
      </c>
      <c r="I2273" s="20" t="s">
        <v>39</v>
      </c>
      <c r="J2273" s="11" t="s">
        <v>41</v>
      </c>
      <c r="K2273" s="11" t="s">
        <v>4881</v>
      </c>
      <c r="L2273" s="11">
        <v>2</v>
      </c>
    </row>
    <row r="2274" spans="1:12">
      <c r="A2274" s="11" t="s">
        <v>7885</v>
      </c>
      <c r="D2274" s="11" t="s">
        <v>40</v>
      </c>
      <c r="E2274" s="19" t="s">
        <v>2553</v>
      </c>
      <c r="F2274" s="10">
        <v>42036</v>
      </c>
      <c r="G2274" s="10">
        <v>44228</v>
      </c>
      <c r="H2274" s="11">
        <v>7</v>
      </c>
      <c r="I2274" s="20" t="s">
        <v>39</v>
      </c>
      <c r="J2274" s="11" t="s">
        <v>41</v>
      </c>
      <c r="K2274" s="11" t="s">
        <v>4881</v>
      </c>
      <c r="L2274" s="11">
        <v>2</v>
      </c>
    </row>
    <row r="2275" spans="1:12">
      <c r="A2275" s="11" t="s">
        <v>7886</v>
      </c>
      <c r="D2275" s="11" t="s">
        <v>40</v>
      </c>
      <c r="E2275" s="19" t="s">
        <v>2554</v>
      </c>
      <c r="F2275" s="10">
        <v>42036</v>
      </c>
      <c r="G2275" s="10">
        <v>44228</v>
      </c>
      <c r="H2275" s="11">
        <v>7</v>
      </c>
      <c r="I2275" s="20" t="s">
        <v>39</v>
      </c>
      <c r="J2275" s="11" t="s">
        <v>41</v>
      </c>
      <c r="K2275" s="11" t="s">
        <v>4881</v>
      </c>
      <c r="L2275" s="11">
        <v>2</v>
      </c>
    </row>
    <row r="2276" spans="1:12">
      <c r="A2276" s="11" t="s">
        <v>7887</v>
      </c>
      <c r="D2276" s="11" t="s">
        <v>40</v>
      </c>
      <c r="E2276" s="19" t="s">
        <v>2555</v>
      </c>
      <c r="F2276" s="10">
        <v>42036</v>
      </c>
      <c r="G2276" s="10">
        <v>44228</v>
      </c>
      <c r="H2276" s="11">
        <v>7</v>
      </c>
      <c r="I2276" s="20" t="s">
        <v>39</v>
      </c>
      <c r="J2276" s="11" t="s">
        <v>41</v>
      </c>
      <c r="K2276" s="11" t="s">
        <v>4881</v>
      </c>
      <c r="L2276" s="11">
        <v>2</v>
      </c>
    </row>
    <row r="2277" spans="1:12">
      <c r="A2277" s="11" t="s">
        <v>8605</v>
      </c>
      <c r="D2277" s="11" t="s">
        <v>40</v>
      </c>
      <c r="E2277" s="19" t="s">
        <v>2556</v>
      </c>
      <c r="F2277" s="10">
        <v>42036</v>
      </c>
      <c r="G2277" s="10">
        <v>44228</v>
      </c>
      <c r="H2277" s="11">
        <v>7</v>
      </c>
      <c r="I2277" s="20" t="s">
        <v>39</v>
      </c>
      <c r="J2277" s="11" t="s">
        <v>41</v>
      </c>
      <c r="K2277" s="11" t="s">
        <v>4881</v>
      </c>
      <c r="L2277" s="11">
        <v>2</v>
      </c>
    </row>
    <row r="2278" spans="1:12">
      <c r="A2278" s="11" t="s">
        <v>8606</v>
      </c>
      <c r="D2278" s="11" t="s">
        <v>40</v>
      </c>
      <c r="E2278" s="19" t="s">
        <v>2557</v>
      </c>
      <c r="F2278" s="10">
        <v>42036</v>
      </c>
      <c r="G2278" s="10">
        <v>44228</v>
      </c>
      <c r="H2278" s="11">
        <v>7</v>
      </c>
      <c r="I2278" s="20" t="s">
        <v>39</v>
      </c>
      <c r="J2278" s="11" t="s">
        <v>41</v>
      </c>
      <c r="K2278" s="11" t="s">
        <v>4881</v>
      </c>
      <c r="L2278" s="11">
        <v>2</v>
      </c>
    </row>
    <row r="2279" spans="1:12">
      <c r="A2279" s="11" t="s">
        <v>8607</v>
      </c>
      <c r="D2279" s="11" t="s">
        <v>40</v>
      </c>
      <c r="E2279" s="19" t="s">
        <v>2558</v>
      </c>
      <c r="F2279" s="10">
        <v>42036</v>
      </c>
      <c r="G2279" s="10">
        <v>44228</v>
      </c>
      <c r="H2279" s="11">
        <v>7</v>
      </c>
      <c r="I2279" s="20" t="s">
        <v>39</v>
      </c>
      <c r="J2279" s="11" t="s">
        <v>41</v>
      </c>
      <c r="K2279" s="11" t="s">
        <v>4881</v>
      </c>
      <c r="L2279" s="11">
        <v>2</v>
      </c>
    </row>
    <row r="2280" spans="1:12">
      <c r="A2280" s="11" t="s">
        <v>2514</v>
      </c>
      <c r="D2280" s="11" t="s">
        <v>40</v>
      </c>
      <c r="E2280" s="19" t="s">
        <v>2559</v>
      </c>
      <c r="F2280" s="10">
        <v>42036</v>
      </c>
      <c r="G2280" s="10">
        <v>44228</v>
      </c>
      <c r="H2280" s="11">
        <v>7</v>
      </c>
      <c r="I2280" s="20" t="s">
        <v>39</v>
      </c>
      <c r="J2280" s="11" t="s">
        <v>41</v>
      </c>
      <c r="K2280" s="11" t="s">
        <v>4881</v>
      </c>
      <c r="L2280" s="11">
        <v>2</v>
      </c>
    </row>
    <row r="2281" spans="1:12">
      <c r="A2281" s="11" t="s">
        <v>2515</v>
      </c>
      <c r="D2281" s="11" t="s">
        <v>40</v>
      </c>
      <c r="E2281" s="19" t="s">
        <v>2560</v>
      </c>
      <c r="F2281" s="10">
        <v>42036</v>
      </c>
      <c r="G2281" s="10">
        <v>44228</v>
      </c>
      <c r="H2281" s="11">
        <v>7</v>
      </c>
      <c r="I2281" s="20" t="s">
        <v>39</v>
      </c>
      <c r="J2281" s="11" t="s">
        <v>41</v>
      </c>
      <c r="K2281" s="11" t="s">
        <v>4881</v>
      </c>
      <c r="L2281" s="11">
        <v>2</v>
      </c>
    </row>
    <row r="2282" spans="1:12">
      <c r="A2282" s="11" t="s">
        <v>2516</v>
      </c>
      <c r="D2282" s="11" t="s">
        <v>40</v>
      </c>
      <c r="E2282" s="19" t="s">
        <v>2561</v>
      </c>
      <c r="F2282" s="10">
        <v>42036</v>
      </c>
      <c r="G2282" s="10">
        <v>44228</v>
      </c>
      <c r="H2282" s="11">
        <v>7</v>
      </c>
      <c r="I2282" s="20" t="s">
        <v>39</v>
      </c>
      <c r="J2282" s="11" t="s">
        <v>41</v>
      </c>
      <c r="K2282" s="11" t="s">
        <v>4881</v>
      </c>
      <c r="L2282" s="11">
        <v>2</v>
      </c>
    </row>
    <row r="2283" spans="1:12">
      <c r="A2283" s="11" t="s">
        <v>5458</v>
      </c>
      <c r="D2283" s="11" t="s">
        <v>40</v>
      </c>
      <c r="E2283" s="19" t="s">
        <v>2562</v>
      </c>
      <c r="F2283" s="10">
        <v>42036</v>
      </c>
      <c r="G2283" s="10">
        <v>44228</v>
      </c>
      <c r="H2283" s="11">
        <v>7</v>
      </c>
      <c r="I2283" s="20" t="s">
        <v>39</v>
      </c>
      <c r="J2283" s="11" t="s">
        <v>41</v>
      </c>
      <c r="K2283" s="11" t="s">
        <v>4881</v>
      </c>
      <c r="L2283" s="11">
        <v>2</v>
      </c>
    </row>
    <row r="2284" spans="1:12">
      <c r="A2284" s="11" t="s">
        <v>5459</v>
      </c>
      <c r="D2284" s="11" t="s">
        <v>40</v>
      </c>
      <c r="E2284" s="19" t="s">
        <v>2563</v>
      </c>
      <c r="F2284" s="10">
        <v>42036</v>
      </c>
      <c r="G2284" s="10">
        <v>44228</v>
      </c>
      <c r="H2284" s="11">
        <v>7</v>
      </c>
      <c r="I2284" s="20" t="s">
        <v>39</v>
      </c>
      <c r="J2284" s="11" t="s">
        <v>41</v>
      </c>
      <c r="K2284" s="11" t="s">
        <v>4881</v>
      </c>
      <c r="L2284" s="11">
        <v>2</v>
      </c>
    </row>
    <row r="2285" spans="1:12">
      <c r="A2285" s="11" t="s">
        <v>5460</v>
      </c>
      <c r="D2285" s="11" t="s">
        <v>40</v>
      </c>
      <c r="E2285" s="19" t="s">
        <v>2564</v>
      </c>
      <c r="F2285" s="10">
        <v>42036</v>
      </c>
      <c r="G2285" s="10">
        <v>44228</v>
      </c>
      <c r="H2285" s="11">
        <v>7</v>
      </c>
      <c r="I2285" s="20" t="s">
        <v>39</v>
      </c>
      <c r="J2285" s="11" t="s">
        <v>41</v>
      </c>
      <c r="K2285" s="11" t="s">
        <v>4881</v>
      </c>
      <c r="L2285" s="11">
        <v>2</v>
      </c>
    </row>
    <row r="2286" spans="1:12">
      <c r="A2286" s="11" t="s">
        <v>5461</v>
      </c>
      <c r="D2286" s="11" t="s">
        <v>40</v>
      </c>
      <c r="E2286" s="19" t="s">
        <v>2565</v>
      </c>
      <c r="F2286" s="10">
        <v>42036</v>
      </c>
      <c r="G2286" s="10">
        <v>44228</v>
      </c>
      <c r="H2286" s="11">
        <v>7</v>
      </c>
      <c r="I2286" s="20" t="s">
        <v>39</v>
      </c>
      <c r="J2286" s="11" t="s">
        <v>41</v>
      </c>
      <c r="K2286" s="11" t="s">
        <v>4881</v>
      </c>
      <c r="L2286" s="11">
        <v>2</v>
      </c>
    </row>
    <row r="2287" spans="1:12">
      <c r="A2287" s="11" t="s">
        <v>5462</v>
      </c>
      <c r="D2287" s="11" t="s">
        <v>40</v>
      </c>
      <c r="E2287" s="19" t="s">
        <v>2566</v>
      </c>
      <c r="F2287" s="10">
        <v>42036</v>
      </c>
      <c r="G2287" s="10">
        <v>44228</v>
      </c>
      <c r="H2287" s="11">
        <v>7</v>
      </c>
      <c r="I2287" s="20" t="s">
        <v>39</v>
      </c>
      <c r="J2287" s="11" t="s">
        <v>41</v>
      </c>
      <c r="K2287" s="11" t="s">
        <v>4881</v>
      </c>
      <c r="L2287" s="11">
        <v>2</v>
      </c>
    </row>
    <row r="2288" spans="1:12">
      <c r="A2288" s="11" t="s">
        <v>5463</v>
      </c>
      <c r="D2288" s="11" t="s">
        <v>40</v>
      </c>
      <c r="E2288" s="19" t="s">
        <v>2567</v>
      </c>
      <c r="F2288" s="10">
        <v>42036</v>
      </c>
      <c r="G2288" s="10">
        <v>44228</v>
      </c>
      <c r="H2288" s="11">
        <v>7</v>
      </c>
      <c r="I2288" s="20" t="s">
        <v>39</v>
      </c>
      <c r="J2288" s="11" t="s">
        <v>41</v>
      </c>
      <c r="K2288" s="11" t="s">
        <v>4881</v>
      </c>
      <c r="L2288" s="11">
        <v>2</v>
      </c>
    </row>
    <row r="2289" spans="1:12">
      <c r="A2289" s="11" t="s">
        <v>6178</v>
      </c>
      <c r="D2289" s="11" t="s">
        <v>40</v>
      </c>
      <c r="E2289" s="19" t="s">
        <v>2568</v>
      </c>
      <c r="F2289" s="10">
        <v>42036</v>
      </c>
      <c r="G2289" s="10">
        <v>44228</v>
      </c>
      <c r="H2289" s="11">
        <v>7</v>
      </c>
      <c r="I2289" s="20" t="s">
        <v>39</v>
      </c>
      <c r="J2289" s="11" t="s">
        <v>41</v>
      </c>
      <c r="K2289" s="11" t="s">
        <v>4881</v>
      </c>
      <c r="L2289" s="11">
        <v>2</v>
      </c>
    </row>
    <row r="2290" spans="1:12">
      <c r="A2290" s="11" t="s">
        <v>6179</v>
      </c>
      <c r="D2290" s="11" t="s">
        <v>40</v>
      </c>
      <c r="E2290" s="19" t="s">
        <v>2569</v>
      </c>
      <c r="F2290" s="10">
        <v>42036</v>
      </c>
      <c r="G2290" s="10">
        <v>44228</v>
      </c>
      <c r="H2290" s="11">
        <v>7</v>
      </c>
      <c r="I2290" s="20" t="s">
        <v>39</v>
      </c>
      <c r="J2290" s="11" t="s">
        <v>41</v>
      </c>
      <c r="K2290" s="11" t="s">
        <v>4881</v>
      </c>
      <c r="L2290" s="11">
        <v>2</v>
      </c>
    </row>
    <row r="2291" spans="1:12">
      <c r="A2291" s="11" t="s">
        <v>6180</v>
      </c>
      <c r="D2291" s="11" t="s">
        <v>40</v>
      </c>
      <c r="E2291" s="19" t="s">
        <v>2570</v>
      </c>
      <c r="F2291" s="10">
        <v>42036</v>
      </c>
      <c r="G2291" s="10">
        <v>44228</v>
      </c>
      <c r="H2291" s="11">
        <v>7</v>
      </c>
      <c r="I2291" s="20" t="s">
        <v>39</v>
      </c>
      <c r="J2291" s="11" t="s">
        <v>41</v>
      </c>
      <c r="K2291" s="11" t="s">
        <v>4881</v>
      </c>
      <c r="L2291" s="11">
        <v>2</v>
      </c>
    </row>
    <row r="2292" spans="1:12">
      <c r="A2292" s="11" t="s">
        <v>6664</v>
      </c>
      <c r="D2292" s="11" t="s">
        <v>40</v>
      </c>
      <c r="E2292" s="19" t="s">
        <v>2571</v>
      </c>
      <c r="F2292" s="10">
        <v>42036</v>
      </c>
      <c r="G2292" s="10">
        <v>44228</v>
      </c>
      <c r="H2292" s="11">
        <v>7</v>
      </c>
      <c r="I2292" s="20" t="s">
        <v>39</v>
      </c>
      <c r="J2292" s="11" t="s">
        <v>41</v>
      </c>
      <c r="K2292" s="11" t="s">
        <v>4881</v>
      </c>
      <c r="L2292" s="11">
        <v>2</v>
      </c>
    </row>
    <row r="2293" spans="1:12">
      <c r="A2293" s="11" t="s">
        <v>6665</v>
      </c>
      <c r="D2293" s="11" t="s">
        <v>40</v>
      </c>
      <c r="E2293" s="19" t="s">
        <v>2572</v>
      </c>
      <c r="F2293" s="10">
        <v>42036</v>
      </c>
      <c r="G2293" s="10">
        <v>44228</v>
      </c>
      <c r="H2293" s="11">
        <v>7</v>
      </c>
      <c r="I2293" s="20" t="s">
        <v>39</v>
      </c>
      <c r="J2293" s="11" t="s">
        <v>41</v>
      </c>
      <c r="K2293" s="11" t="s">
        <v>4881</v>
      </c>
      <c r="L2293" s="11">
        <v>2</v>
      </c>
    </row>
    <row r="2294" spans="1:12">
      <c r="A2294" s="11" t="s">
        <v>6666</v>
      </c>
      <c r="D2294" s="11" t="s">
        <v>40</v>
      </c>
      <c r="E2294" s="19" t="s">
        <v>2573</v>
      </c>
      <c r="F2294" s="10">
        <v>42036</v>
      </c>
      <c r="G2294" s="10">
        <v>44228</v>
      </c>
      <c r="H2294" s="11">
        <v>7</v>
      </c>
      <c r="I2294" s="20" t="s">
        <v>39</v>
      </c>
      <c r="J2294" s="11" t="s">
        <v>41</v>
      </c>
      <c r="K2294" s="11" t="s">
        <v>4881</v>
      </c>
      <c r="L2294" s="11">
        <v>2</v>
      </c>
    </row>
    <row r="2295" spans="1:12">
      <c r="A2295" s="11" t="s">
        <v>7150</v>
      </c>
      <c r="D2295" s="11" t="s">
        <v>40</v>
      </c>
      <c r="E2295" s="19" t="s">
        <v>2574</v>
      </c>
      <c r="F2295" s="10">
        <v>42036</v>
      </c>
      <c r="G2295" s="10">
        <v>44228</v>
      </c>
      <c r="H2295" s="11">
        <v>7</v>
      </c>
      <c r="I2295" s="20" t="s">
        <v>39</v>
      </c>
      <c r="J2295" s="11" t="s">
        <v>41</v>
      </c>
      <c r="K2295" s="11" t="s">
        <v>4881</v>
      </c>
      <c r="L2295" s="11">
        <v>2</v>
      </c>
    </row>
    <row r="2296" spans="1:12">
      <c r="A2296" s="11" t="s">
        <v>7151</v>
      </c>
      <c r="D2296" s="11" t="s">
        <v>40</v>
      </c>
      <c r="E2296" s="19" t="s">
        <v>2575</v>
      </c>
      <c r="F2296" s="10">
        <v>42036</v>
      </c>
      <c r="G2296" s="10">
        <v>44228</v>
      </c>
      <c r="H2296" s="11">
        <v>7</v>
      </c>
      <c r="I2296" s="20" t="s">
        <v>39</v>
      </c>
      <c r="J2296" s="11" t="s">
        <v>41</v>
      </c>
      <c r="K2296" s="11" t="s">
        <v>4881</v>
      </c>
      <c r="L2296" s="11">
        <v>2</v>
      </c>
    </row>
    <row r="2297" spans="1:12">
      <c r="A2297" s="11" t="s">
        <v>7152</v>
      </c>
      <c r="D2297" s="11" t="s">
        <v>40</v>
      </c>
      <c r="E2297" s="19" t="s">
        <v>2576</v>
      </c>
      <c r="F2297" s="10">
        <v>42036</v>
      </c>
      <c r="G2297" s="10">
        <v>44228</v>
      </c>
      <c r="H2297" s="11">
        <v>7</v>
      </c>
      <c r="I2297" s="20" t="s">
        <v>39</v>
      </c>
      <c r="J2297" s="11" t="s">
        <v>41</v>
      </c>
      <c r="K2297" s="11" t="s">
        <v>4881</v>
      </c>
      <c r="L2297" s="11">
        <v>2</v>
      </c>
    </row>
    <row r="2298" spans="1:12">
      <c r="A2298" s="11" t="s">
        <v>7888</v>
      </c>
      <c r="D2298" s="11" t="s">
        <v>40</v>
      </c>
      <c r="E2298" s="19" t="s">
        <v>2577</v>
      </c>
      <c r="F2298" s="10">
        <v>42036</v>
      </c>
      <c r="G2298" s="10">
        <v>44228</v>
      </c>
      <c r="H2298" s="11">
        <v>7</v>
      </c>
      <c r="I2298" s="20" t="s">
        <v>39</v>
      </c>
      <c r="J2298" s="11" t="s">
        <v>41</v>
      </c>
      <c r="K2298" s="11" t="s">
        <v>4881</v>
      </c>
      <c r="L2298" s="11">
        <v>2</v>
      </c>
    </row>
    <row r="2299" spans="1:12">
      <c r="A2299" s="11" t="s">
        <v>7889</v>
      </c>
      <c r="D2299" s="11" t="s">
        <v>40</v>
      </c>
      <c r="E2299" s="19" t="s">
        <v>2578</v>
      </c>
      <c r="F2299" s="10">
        <v>42036</v>
      </c>
      <c r="G2299" s="10">
        <v>44228</v>
      </c>
      <c r="H2299" s="11">
        <v>7</v>
      </c>
      <c r="I2299" s="20" t="s">
        <v>39</v>
      </c>
      <c r="J2299" s="11" t="s">
        <v>41</v>
      </c>
      <c r="K2299" s="11" t="s">
        <v>4881</v>
      </c>
      <c r="L2299" s="11">
        <v>2</v>
      </c>
    </row>
    <row r="2300" spans="1:12">
      <c r="A2300" s="11" t="s">
        <v>7890</v>
      </c>
      <c r="D2300" s="11" t="s">
        <v>40</v>
      </c>
      <c r="E2300" s="19" t="s">
        <v>2579</v>
      </c>
      <c r="F2300" s="10">
        <v>42036</v>
      </c>
      <c r="G2300" s="10">
        <v>44228</v>
      </c>
      <c r="H2300" s="11">
        <v>7</v>
      </c>
      <c r="I2300" s="20" t="s">
        <v>39</v>
      </c>
      <c r="J2300" s="11" t="s">
        <v>41</v>
      </c>
      <c r="K2300" s="11" t="s">
        <v>4881</v>
      </c>
      <c r="L2300" s="11">
        <v>2</v>
      </c>
    </row>
    <row r="2301" spans="1:12">
      <c r="A2301" s="11" t="s">
        <v>7891</v>
      </c>
      <c r="D2301" s="11" t="s">
        <v>40</v>
      </c>
      <c r="E2301" s="19" t="s">
        <v>2580</v>
      </c>
      <c r="F2301" s="10">
        <v>42036</v>
      </c>
      <c r="G2301" s="10">
        <v>44228</v>
      </c>
      <c r="H2301" s="11">
        <v>7</v>
      </c>
      <c r="I2301" s="20" t="s">
        <v>39</v>
      </c>
      <c r="J2301" s="11" t="s">
        <v>41</v>
      </c>
      <c r="K2301" s="11" t="s">
        <v>4881</v>
      </c>
      <c r="L2301" s="11">
        <v>2</v>
      </c>
    </row>
    <row r="2302" spans="1:12">
      <c r="A2302" s="11" t="s">
        <v>7892</v>
      </c>
      <c r="D2302" s="11" t="s">
        <v>40</v>
      </c>
      <c r="E2302" s="19" t="s">
        <v>2581</v>
      </c>
      <c r="F2302" s="10">
        <v>42036</v>
      </c>
      <c r="G2302" s="10">
        <v>44228</v>
      </c>
      <c r="H2302" s="11">
        <v>7</v>
      </c>
      <c r="I2302" s="20" t="s">
        <v>39</v>
      </c>
      <c r="J2302" s="11" t="s">
        <v>41</v>
      </c>
      <c r="K2302" s="11" t="s">
        <v>4881</v>
      </c>
      <c r="L2302" s="11">
        <v>2</v>
      </c>
    </row>
    <row r="2303" spans="1:12">
      <c r="A2303" s="11" t="s">
        <v>7893</v>
      </c>
      <c r="D2303" s="11" t="s">
        <v>40</v>
      </c>
      <c r="E2303" s="19" t="s">
        <v>2582</v>
      </c>
      <c r="F2303" s="10">
        <v>42036</v>
      </c>
      <c r="G2303" s="10">
        <v>44228</v>
      </c>
      <c r="H2303" s="11">
        <v>7</v>
      </c>
      <c r="I2303" s="20" t="s">
        <v>39</v>
      </c>
      <c r="J2303" s="11" t="s">
        <v>41</v>
      </c>
      <c r="K2303" s="11" t="s">
        <v>4881</v>
      </c>
      <c r="L2303" s="11">
        <v>2</v>
      </c>
    </row>
    <row r="2304" spans="1:12">
      <c r="A2304" s="11" t="s">
        <v>8608</v>
      </c>
      <c r="D2304" s="11" t="s">
        <v>40</v>
      </c>
      <c r="E2304" s="19" t="s">
        <v>2583</v>
      </c>
      <c r="F2304" s="10">
        <v>42036</v>
      </c>
      <c r="G2304" s="10">
        <v>44228</v>
      </c>
      <c r="H2304" s="11">
        <v>7</v>
      </c>
      <c r="I2304" s="20" t="s">
        <v>39</v>
      </c>
      <c r="J2304" s="11" t="s">
        <v>41</v>
      </c>
      <c r="K2304" s="11" t="s">
        <v>4881</v>
      </c>
      <c r="L2304" s="11">
        <v>2</v>
      </c>
    </row>
    <row r="2305" spans="1:12">
      <c r="A2305" s="11" t="s">
        <v>8609</v>
      </c>
      <c r="D2305" s="11" t="s">
        <v>40</v>
      </c>
      <c r="E2305" s="19" t="s">
        <v>2584</v>
      </c>
      <c r="F2305" s="10">
        <v>42036</v>
      </c>
      <c r="G2305" s="10">
        <v>44228</v>
      </c>
      <c r="H2305" s="11">
        <v>7</v>
      </c>
      <c r="I2305" s="20" t="s">
        <v>39</v>
      </c>
      <c r="J2305" s="11" t="s">
        <v>41</v>
      </c>
      <c r="K2305" s="11" t="s">
        <v>4881</v>
      </c>
      <c r="L2305" s="11">
        <v>2</v>
      </c>
    </row>
    <row r="2306" spans="1:12">
      <c r="A2306" s="11" t="s">
        <v>8610</v>
      </c>
      <c r="D2306" s="11" t="s">
        <v>40</v>
      </c>
      <c r="E2306" s="19" t="s">
        <v>2585</v>
      </c>
      <c r="F2306" s="10">
        <v>42036</v>
      </c>
      <c r="G2306" s="10">
        <v>44228</v>
      </c>
      <c r="H2306" s="11">
        <v>7</v>
      </c>
      <c r="I2306" s="20" t="s">
        <v>39</v>
      </c>
      <c r="J2306" s="11" t="s">
        <v>41</v>
      </c>
      <c r="K2306" s="11" t="s">
        <v>4881</v>
      </c>
      <c r="L2306" s="11">
        <v>2</v>
      </c>
    </row>
    <row r="2307" spans="1:12">
      <c r="A2307" s="11" t="s">
        <v>2517</v>
      </c>
      <c r="D2307" s="11" t="s">
        <v>40</v>
      </c>
      <c r="E2307" s="19" t="s">
        <v>2586</v>
      </c>
      <c r="F2307" s="10">
        <v>42036</v>
      </c>
      <c r="G2307" s="10">
        <v>44228</v>
      </c>
      <c r="H2307" s="11">
        <v>7</v>
      </c>
      <c r="I2307" s="20" t="s">
        <v>39</v>
      </c>
      <c r="J2307" s="11" t="s">
        <v>41</v>
      </c>
      <c r="K2307" s="11" t="s">
        <v>4881</v>
      </c>
      <c r="L2307" s="11">
        <v>2</v>
      </c>
    </row>
    <row r="2308" spans="1:12">
      <c r="A2308" s="11" t="s">
        <v>2518</v>
      </c>
      <c r="D2308" s="11" t="s">
        <v>40</v>
      </c>
      <c r="E2308" s="19" t="s">
        <v>2587</v>
      </c>
      <c r="F2308" s="10">
        <v>42036</v>
      </c>
      <c r="G2308" s="10">
        <v>44228</v>
      </c>
      <c r="H2308" s="11">
        <v>7</v>
      </c>
      <c r="I2308" s="20" t="s">
        <v>39</v>
      </c>
      <c r="J2308" s="11" t="s">
        <v>41</v>
      </c>
      <c r="K2308" s="11" t="s">
        <v>4881</v>
      </c>
      <c r="L2308" s="11">
        <v>2</v>
      </c>
    </row>
    <row r="2309" spans="1:12">
      <c r="A2309" s="11" t="s">
        <v>2519</v>
      </c>
      <c r="D2309" s="11" t="s">
        <v>40</v>
      </c>
      <c r="E2309" s="19" t="s">
        <v>2588</v>
      </c>
      <c r="F2309" s="10">
        <v>42036</v>
      </c>
      <c r="G2309" s="10">
        <v>44228</v>
      </c>
      <c r="H2309" s="11">
        <v>7</v>
      </c>
      <c r="I2309" s="20" t="s">
        <v>39</v>
      </c>
      <c r="J2309" s="11" t="s">
        <v>41</v>
      </c>
      <c r="K2309" s="11" t="s">
        <v>4881</v>
      </c>
      <c r="L2309" s="11">
        <v>2</v>
      </c>
    </row>
    <row r="2310" spans="1:12">
      <c r="A2310" s="11" t="s">
        <v>5464</v>
      </c>
      <c r="D2310" s="11" t="s">
        <v>40</v>
      </c>
      <c r="E2310" s="19" t="s">
        <v>2589</v>
      </c>
      <c r="F2310" s="10">
        <v>42036</v>
      </c>
      <c r="G2310" s="10">
        <v>44228</v>
      </c>
      <c r="H2310" s="11">
        <v>7</v>
      </c>
      <c r="I2310" s="20" t="s">
        <v>39</v>
      </c>
      <c r="J2310" s="11" t="s">
        <v>41</v>
      </c>
      <c r="K2310" s="11" t="s">
        <v>4881</v>
      </c>
      <c r="L2310" s="11">
        <v>2</v>
      </c>
    </row>
    <row r="2311" spans="1:12">
      <c r="A2311" s="11" t="s">
        <v>5465</v>
      </c>
      <c r="D2311" s="11" t="s">
        <v>40</v>
      </c>
      <c r="E2311" s="19" t="s">
        <v>2590</v>
      </c>
      <c r="F2311" s="10">
        <v>42036</v>
      </c>
      <c r="G2311" s="10">
        <v>44228</v>
      </c>
      <c r="H2311" s="11">
        <v>7</v>
      </c>
      <c r="I2311" s="20" t="s">
        <v>39</v>
      </c>
      <c r="J2311" s="11" t="s">
        <v>41</v>
      </c>
      <c r="K2311" s="11" t="s">
        <v>4881</v>
      </c>
      <c r="L2311" s="11">
        <v>2</v>
      </c>
    </row>
    <row r="2312" spans="1:12">
      <c r="A2312" s="11" t="s">
        <v>5466</v>
      </c>
      <c r="D2312" s="11" t="s">
        <v>40</v>
      </c>
      <c r="E2312" s="19" t="s">
        <v>2591</v>
      </c>
      <c r="F2312" s="10">
        <v>42036</v>
      </c>
      <c r="G2312" s="10">
        <v>44228</v>
      </c>
      <c r="H2312" s="11">
        <v>7</v>
      </c>
      <c r="I2312" s="20" t="s">
        <v>39</v>
      </c>
      <c r="J2312" s="11" t="s">
        <v>41</v>
      </c>
      <c r="K2312" s="11" t="s">
        <v>4881</v>
      </c>
      <c r="L2312" s="11">
        <v>2</v>
      </c>
    </row>
    <row r="2313" spans="1:12">
      <c r="A2313" s="11" t="s">
        <v>5467</v>
      </c>
      <c r="D2313" s="11" t="s">
        <v>40</v>
      </c>
      <c r="E2313" s="19" t="s">
        <v>2592</v>
      </c>
      <c r="F2313" s="10">
        <v>42036</v>
      </c>
      <c r="G2313" s="10">
        <v>44228</v>
      </c>
      <c r="H2313" s="11">
        <v>7</v>
      </c>
      <c r="I2313" s="20" t="s">
        <v>39</v>
      </c>
      <c r="J2313" s="11" t="s">
        <v>41</v>
      </c>
      <c r="K2313" s="11" t="s">
        <v>4881</v>
      </c>
      <c r="L2313" s="11">
        <v>2</v>
      </c>
    </row>
    <row r="2314" spans="1:12">
      <c r="A2314" s="11" t="s">
        <v>5468</v>
      </c>
      <c r="D2314" s="11" t="s">
        <v>40</v>
      </c>
      <c r="E2314" s="19" t="s">
        <v>2593</v>
      </c>
      <c r="F2314" s="10">
        <v>42036</v>
      </c>
      <c r="G2314" s="10">
        <v>44228</v>
      </c>
      <c r="H2314" s="11">
        <v>7</v>
      </c>
      <c r="I2314" s="20" t="s">
        <v>39</v>
      </c>
      <c r="J2314" s="11" t="s">
        <v>41</v>
      </c>
      <c r="K2314" s="11" t="s">
        <v>4881</v>
      </c>
      <c r="L2314" s="11">
        <v>2</v>
      </c>
    </row>
    <row r="2315" spans="1:12">
      <c r="A2315" s="11" t="s">
        <v>5469</v>
      </c>
      <c r="D2315" s="11" t="s">
        <v>40</v>
      </c>
      <c r="E2315" s="19" t="s">
        <v>2594</v>
      </c>
      <c r="F2315" s="10">
        <v>42036</v>
      </c>
      <c r="G2315" s="10">
        <v>44228</v>
      </c>
      <c r="H2315" s="11">
        <v>7</v>
      </c>
      <c r="I2315" s="20" t="s">
        <v>39</v>
      </c>
      <c r="J2315" s="11" t="s">
        <v>41</v>
      </c>
      <c r="K2315" s="11" t="s">
        <v>4881</v>
      </c>
      <c r="L2315" s="11">
        <v>2</v>
      </c>
    </row>
    <row r="2316" spans="1:12">
      <c r="A2316" s="11" t="s">
        <v>6181</v>
      </c>
      <c r="D2316" s="11" t="s">
        <v>40</v>
      </c>
      <c r="E2316" s="19" t="s">
        <v>2595</v>
      </c>
      <c r="F2316" s="10">
        <v>42036</v>
      </c>
      <c r="G2316" s="10">
        <v>44228</v>
      </c>
      <c r="H2316" s="11">
        <v>7</v>
      </c>
      <c r="I2316" s="20" t="s">
        <v>39</v>
      </c>
      <c r="J2316" s="11" t="s">
        <v>41</v>
      </c>
      <c r="K2316" s="11" t="s">
        <v>4881</v>
      </c>
      <c r="L2316" s="11">
        <v>2</v>
      </c>
    </row>
    <row r="2317" spans="1:12">
      <c r="A2317" s="11" t="s">
        <v>6182</v>
      </c>
      <c r="D2317" s="11" t="s">
        <v>40</v>
      </c>
      <c r="E2317" s="19" t="s">
        <v>2596</v>
      </c>
      <c r="F2317" s="10">
        <v>42036</v>
      </c>
      <c r="G2317" s="10">
        <v>44228</v>
      </c>
      <c r="H2317" s="11">
        <v>7</v>
      </c>
      <c r="I2317" s="20" t="s">
        <v>39</v>
      </c>
      <c r="J2317" s="11" t="s">
        <v>41</v>
      </c>
      <c r="K2317" s="11" t="s">
        <v>4881</v>
      </c>
      <c r="L2317" s="11">
        <v>2</v>
      </c>
    </row>
    <row r="2318" spans="1:12">
      <c r="A2318" s="11" t="s">
        <v>6183</v>
      </c>
      <c r="D2318" s="11" t="s">
        <v>40</v>
      </c>
      <c r="E2318" s="19" t="s">
        <v>2597</v>
      </c>
      <c r="F2318" s="10">
        <v>42036</v>
      </c>
      <c r="G2318" s="10">
        <v>44228</v>
      </c>
      <c r="H2318" s="11">
        <v>7</v>
      </c>
      <c r="I2318" s="20" t="s">
        <v>39</v>
      </c>
      <c r="J2318" s="11" t="s">
        <v>41</v>
      </c>
      <c r="K2318" s="11" t="s">
        <v>4881</v>
      </c>
      <c r="L2318" s="11">
        <v>2</v>
      </c>
    </row>
    <row r="2319" spans="1:12">
      <c r="A2319" s="11" t="s">
        <v>6667</v>
      </c>
      <c r="D2319" s="11" t="s">
        <v>40</v>
      </c>
      <c r="E2319" s="19" t="s">
        <v>2598</v>
      </c>
      <c r="F2319" s="10">
        <v>42036</v>
      </c>
      <c r="G2319" s="10">
        <v>44228</v>
      </c>
      <c r="H2319" s="11">
        <v>7</v>
      </c>
      <c r="I2319" s="20" t="s">
        <v>39</v>
      </c>
      <c r="J2319" s="11" t="s">
        <v>41</v>
      </c>
      <c r="K2319" s="11" t="s">
        <v>4881</v>
      </c>
      <c r="L2319" s="11">
        <v>2</v>
      </c>
    </row>
    <row r="2320" spans="1:12">
      <c r="A2320" s="11" t="s">
        <v>6668</v>
      </c>
      <c r="D2320" s="11" t="s">
        <v>40</v>
      </c>
      <c r="E2320" s="19" t="s">
        <v>2599</v>
      </c>
      <c r="F2320" s="10">
        <v>42036</v>
      </c>
      <c r="G2320" s="10">
        <v>44228</v>
      </c>
      <c r="H2320" s="11">
        <v>7</v>
      </c>
      <c r="I2320" s="20" t="s">
        <v>39</v>
      </c>
      <c r="J2320" s="11" t="s">
        <v>41</v>
      </c>
      <c r="K2320" s="11" t="s">
        <v>4881</v>
      </c>
      <c r="L2320" s="11">
        <v>2</v>
      </c>
    </row>
    <row r="2321" spans="1:12">
      <c r="A2321" s="11" t="s">
        <v>6669</v>
      </c>
      <c r="D2321" s="11" t="s">
        <v>40</v>
      </c>
      <c r="E2321" s="19" t="s">
        <v>2600</v>
      </c>
      <c r="F2321" s="10">
        <v>42036</v>
      </c>
      <c r="G2321" s="10">
        <v>44228</v>
      </c>
      <c r="H2321" s="11">
        <v>7</v>
      </c>
      <c r="I2321" s="20" t="s">
        <v>39</v>
      </c>
      <c r="J2321" s="11" t="s">
        <v>41</v>
      </c>
      <c r="K2321" s="11" t="s">
        <v>4881</v>
      </c>
      <c r="L2321" s="11">
        <v>2</v>
      </c>
    </row>
    <row r="2322" spans="1:12">
      <c r="A2322" s="11" t="s">
        <v>7153</v>
      </c>
      <c r="D2322" s="11" t="s">
        <v>40</v>
      </c>
      <c r="E2322" s="19" t="s">
        <v>2601</v>
      </c>
      <c r="F2322" s="10">
        <v>42036</v>
      </c>
      <c r="G2322" s="10">
        <v>44228</v>
      </c>
      <c r="H2322" s="11">
        <v>7</v>
      </c>
      <c r="I2322" s="20" t="s">
        <v>39</v>
      </c>
      <c r="J2322" s="11" t="s">
        <v>41</v>
      </c>
      <c r="K2322" s="11" t="s">
        <v>4881</v>
      </c>
      <c r="L2322" s="11">
        <v>2</v>
      </c>
    </row>
    <row r="2323" spans="1:12">
      <c r="A2323" s="11" t="s">
        <v>7154</v>
      </c>
      <c r="D2323" s="11" t="s">
        <v>40</v>
      </c>
      <c r="E2323" s="19" t="s">
        <v>2602</v>
      </c>
      <c r="F2323" s="10">
        <v>42036</v>
      </c>
      <c r="G2323" s="10">
        <v>44228</v>
      </c>
      <c r="H2323" s="11">
        <v>7</v>
      </c>
      <c r="I2323" s="20" t="s">
        <v>39</v>
      </c>
      <c r="J2323" s="11" t="s">
        <v>41</v>
      </c>
      <c r="K2323" s="11" t="s">
        <v>4881</v>
      </c>
      <c r="L2323" s="11">
        <v>2</v>
      </c>
    </row>
    <row r="2324" spans="1:12">
      <c r="A2324" s="11" t="s">
        <v>7155</v>
      </c>
      <c r="D2324" s="11" t="s">
        <v>40</v>
      </c>
      <c r="E2324" s="19" t="s">
        <v>2603</v>
      </c>
      <c r="F2324" s="10">
        <v>42036</v>
      </c>
      <c r="G2324" s="10">
        <v>44228</v>
      </c>
      <c r="H2324" s="11">
        <v>7</v>
      </c>
      <c r="I2324" s="20" t="s">
        <v>39</v>
      </c>
      <c r="J2324" s="11" t="s">
        <v>41</v>
      </c>
      <c r="K2324" s="11" t="s">
        <v>4881</v>
      </c>
      <c r="L2324" s="11">
        <v>2</v>
      </c>
    </row>
    <row r="2325" spans="1:12">
      <c r="A2325" s="11" t="s">
        <v>7894</v>
      </c>
      <c r="D2325" s="11" t="s">
        <v>40</v>
      </c>
      <c r="E2325" s="19" t="s">
        <v>2604</v>
      </c>
      <c r="F2325" s="10">
        <v>42036</v>
      </c>
      <c r="G2325" s="10">
        <v>44228</v>
      </c>
      <c r="H2325" s="11">
        <v>7</v>
      </c>
      <c r="I2325" s="20" t="s">
        <v>39</v>
      </c>
      <c r="J2325" s="11" t="s">
        <v>41</v>
      </c>
      <c r="K2325" s="11" t="s">
        <v>4881</v>
      </c>
      <c r="L2325" s="11">
        <v>2</v>
      </c>
    </row>
    <row r="2326" spans="1:12">
      <c r="A2326" s="11" t="s">
        <v>7895</v>
      </c>
      <c r="D2326" s="11" t="s">
        <v>40</v>
      </c>
      <c r="E2326" s="19" t="s">
        <v>2605</v>
      </c>
      <c r="F2326" s="10">
        <v>42036</v>
      </c>
      <c r="G2326" s="10">
        <v>44228</v>
      </c>
      <c r="H2326" s="11">
        <v>7</v>
      </c>
      <c r="I2326" s="20" t="s">
        <v>39</v>
      </c>
      <c r="J2326" s="11" t="s">
        <v>41</v>
      </c>
      <c r="K2326" s="11" t="s">
        <v>4881</v>
      </c>
      <c r="L2326" s="11">
        <v>2</v>
      </c>
    </row>
    <row r="2327" spans="1:12">
      <c r="A2327" s="11" t="s">
        <v>7896</v>
      </c>
      <c r="D2327" s="11" t="s">
        <v>40</v>
      </c>
      <c r="E2327" s="19" t="s">
        <v>2606</v>
      </c>
      <c r="F2327" s="10">
        <v>42036</v>
      </c>
      <c r="G2327" s="10">
        <v>44228</v>
      </c>
      <c r="H2327" s="11">
        <v>7</v>
      </c>
      <c r="I2327" s="20" t="s">
        <v>39</v>
      </c>
      <c r="J2327" s="11" t="s">
        <v>41</v>
      </c>
      <c r="K2327" s="11" t="s">
        <v>4881</v>
      </c>
      <c r="L2327" s="11">
        <v>2</v>
      </c>
    </row>
    <row r="2328" spans="1:12">
      <c r="A2328" s="11" t="s">
        <v>7897</v>
      </c>
      <c r="D2328" s="11" t="s">
        <v>40</v>
      </c>
      <c r="E2328" s="19" t="s">
        <v>2607</v>
      </c>
      <c r="F2328" s="10">
        <v>42036</v>
      </c>
      <c r="G2328" s="10">
        <v>44228</v>
      </c>
      <c r="H2328" s="11">
        <v>7</v>
      </c>
      <c r="I2328" s="20" t="s">
        <v>39</v>
      </c>
      <c r="J2328" s="11" t="s">
        <v>41</v>
      </c>
      <c r="K2328" s="11" t="s">
        <v>4881</v>
      </c>
      <c r="L2328" s="11">
        <v>2</v>
      </c>
    </row>
    <row r="2329" spans="1:12">
      <c r="A2329" s="11" t="s">
        <v>7898</v>
      </c>
      <c r="D2329" s="11" t="s">
        <v>40</v>
      </c>
      <c r="E2329" s="19" t="s">
        <v>2608</v>
      </c>
      <c r="F2329" s="10">
        <v>42036</v>
      </c>
      <c r="G2329" s="10">
        <v>44228</v>
      </c>
      <c r="H2329" s="11">
        <v>7</v>
      </c>
      <c r="I2329" s="20" t="s">
        <v>39</v>
      </c>
      <c r="J2329" s="11" t="s">
        <v>41</v>
      </c>
      <c r="K2329" s="11" t="s">
        <v>4881</v>
      </c>
      <c r="L2329" s="11">
        <v>2</v>
      </c>
    </row>
    <row r="2330" spans="1:12">
      <c r="A2330" s="11" t="s">
        <v>7899</v>
      </c>
      <c r="D2330" s="11" t="s">
        <v>40</v>
      </c>
      <c r="E2330" s="19" t="s">
        <v>2609</v>
      </c>
      <c r="F2330" s="10">
        <v>42036</v>
      </c>
      <c r="G2330" s="10">
        <v>44228</v>
      </c>
      <c r="H2330" s="11">
        <v>7</v>
      </c>
      <c r="I2330" s="20" t="s">
        <v>39</v>
      </c>
      <c r="J2330" s="11" t="s">
        <v>41</v>
      </c>
      <c r="K2330" s="11" t="s">
        <v>4881</v>
      </c>
      <c r="L2330" s="11">
        <v>2</v>
      </c>
    </row>
    <row r="2331" spans="1:12">
      <c r="A2331" s="11" t="s">
        <v>8611</v>
      </c>
      <c r="D2331" s="11" t="s">
        <v>40</v>
      </c>
      <c r="E2331" s="19" t="s">
        <v>2610</v>
      </c>
      <c r="F2331" s="10">
        <v>42036</v>
      </c>
      <c r="G2331" s="10">
        <v>44228</v>
      </c>
      <c r="H2331" s="11">
        <v>7</v>
      </c>
      <c r="I2331" s="20" t="s">
        <v>39</v>
      </c>
      <c r="J2331" s="11" t="s">
        <v>41</v>
      </c>
      <c r="K2331" s="11" t="s">
        <v>4881</v>
      </c>
      <c r="L2331" s="11">
        <v>2</v>
      </c>
    </row>
    <row r="2332" spans="1:12">
      <c r="A2332" s="11" t="s">
        <v>8612</v>
      </c>
      <c r="D2332" s="11" t="s">
        <v>40</v>
      </c>
      <c r="E2332" s="19" t="s">
        <v>2611</v>
      </c>
      <c r="F2332" s="10">
        <v>42036</v>
      </c>
      <c r="G2332" s="10">
        <v>44228</v>
      </c>
      <c r="H2332" s="11">
        <v>7</v>
      </c>
      <c r="I2332" s="20" t="s">
        <v>39</v>
      </c>
      <c r="J2332" s="11" t="s">
        <v>41</v>
      </c>
      <c r="K2332" s="11" t="s">
        <v>4881</v>
      </c>
      <c r="L2332" s="11">
        <v>2</v>
      </c>
    </row>
    <row r="2333" spans="1:12">
      <c r="A2333" s="11" t="s">
        <v>8613</v>
      </c>
      <c r="D2333" s="11" t="s">
        <v>40</v>
      </c>
      <c r="E2333" s="19" t="s">
        <v>2612</v>
      </c>
      <c r="F2333" s="10">
        <v>42036</v>
      </c>
      <c r="G2333" s="10">
        <v>44228</v>
      </c>
      <c r="H2333" s="11">
        <v>7</v>
      </c>
      <c r="I2333" s="20" t="s">
        <v>39</v>
      </c>
      <c r="J2333" s="11" t="s">
        <v>41</v>
      </c>
      <c r="K2333" s="11" t="s">
        <v>4881</v>
      </c>
      <c r="L2333" s="11">
        <v>2</v>
      </c>
    </row>
    <row r="2334" spans="1:12">
      <c r="A2334" s="11" t="s">
        <v>2520</v>
      </c>
      <c r="D2334" s="11" t="s">
        <v>40</v>
      </c>
      <c r="E2334" s="19" t="s">
        <v>2613</v>
      </c>
      <c r="F2334" s="10">
        <v>42036</v>
      </c>
      <c r="G2334" s="10">
        <v>44228</v>
      </c>
      <c r="H2334" s="11">
        <v>7</v>
      </c>
      <c r="I2334" s="20" t="s">
        <v>39</v>
      </c>
      <c r="J2334" s="11" t="s">
        <v>41</v>
      </c>
      <c r="K2334" s="11" t="s">
        <v>4881</v>
      </c>
      <c r="L2334" s="11">
        <v>2</v>
      </c>
    </row>
    <row r="2335" spans="1:12">
      <c r="A2335" s="11" t="s">
        <v>2521</v>
      </c>
      <c r="D2335" s="11" t="s">
        <v>40</v>
      </c>
      <c r="E2335" s="19" t="s">
        <v>2614</v>
      </c>
      <c r="F2335" s="10">
        <v>42036</v>
      </c>
      <c r="G2335" s="10">
        <v>44228</v>
      </c>
      <c r="H2335" s="11">
        <v>7</v>
      </c>
      <c r="I2335" s="20" t="s">
        <v>39</v>
      </c>
      <c r="J2335" s="11" t="s">
        <v>41</v>
      </c>
      <c r="K2335" s="11" t="s">
        <v>4881</v>
      </c>
      <c r="L2335" s="11">
        <v>2</v>
      </c>
    </row>
    <row r="2336" spans="1:12">
      <c r="A2336" s="11" t="s">
        <v>2522</v>
      </c>
      <c r="D2336" s="11" t="s">
        <v>40</v>
      </c>
      <c r="E2336" s="19" t="s">
        <v>2615</v>
      </c>
      <c r="F2336" s="10">
        <v>42036</v>
      </c>
      <c r="G2336" s="10">
        <v>44228</v>
      </c>
      <c r="H2336" s="11">
        <v>7</v>
      </c>
      <c r="I2336" s="20" t="s">
        <v>39</v>
      </c>
      <c r="J2336" s="11" t="s">
        <v>41</v>
      </c>
      <c r="K2336" s="11" t="s">
        <v>4881</v>
      </c>
      <c r="L2336" s="11">
        <v>2</v>
      </c>
    </row>
    <row r="2337" spans="1:12">
      <c r="A2337" s="11" t="s">
        <v>5470</v>
      </c>
      <c r="D2337" s="11" t="s">
        <v>40</v>
      </c>
      <c r="E2337" s="19" t="s">
        <v>2616</v>
      </c>
      <c r="F2337" s="10">
        <v>42036</v>
      </c>
      <c r="G2337" s="10">
        <v>44228</v>
      </c>
      <c r="H2337" s="11">
        <v>7</v>
      </c>
      <c r="I2337" s="20" t="s">
        <v>39</v>
      </c>
      <c r="J2337" s="11" t="s">
        <v>41</v>
      </c>
      <c r="K2337" s="11" t="s">
        <v>4881</v>
      </c>
      <c r="L2337" s="11">
        <v>2</v>
      </c>
    </row>
    <row r="2338" spans="1:12">
      <c r="A2338" s="11" t="s">
        <v>5471</v>
      </c>
      <c r="D2338" s="11" t="s">
        <v>40</v>
      </c>
      <c r="E2338" s="19" t="s">
        <v>2617</v>
      </c>
      <c r="F2338" s="10">
        <v>42036</v>
      </c>
      <c r="G2338" s="10">
        <v>44228</v>
      </c>
      <c r="H2338" s="11">
        <v>7</v>
      </c>
      <c r="I2338" s="20" t="s">
        <v>39</v>
      </c>
      <c r="J2338" s="11" t="s">
        <v>41</v>
      </c>
      <c r="K2338" s="11" t="s">
        <v>4881</v>
      </c>
      <c r="L2338" s="11">
        <v>2</v>
      </c>
    </row>
    <row r="2339" spans="1:12">
      <c r="A2339" s="11" t="s">
        <v>5472</v>
      </c>
      <c r="D2339" s="11" t="s">
        <v>40</v>
      </c>
      <c r="E2339" s="19" t="s">
        <v>2618</v>
      </c>
      <c r="F2339" s="10">
        <v>42036</v>
      </c>
      <c r="G2339" s="10">
        <v>44228</v>
      </c>
      <c r="H2339" s="11">
        <v>7</v>
      </c>
      <c r="I2339" s="20" t="s">
        <v>39</v>
      </c>
      <c r="J2339" s="11" t="s">
        <v>41</v>
      </c>
      <c r="K2339" s="11" t="s">
        <v>4881</v>
      </c>
      <c r="L2339" s="11">
        <v>2</v>
      </c>
    </row>
    <row r="2340" spans="1:12">
      <c r="A2340" s="11" t="s">
        <v>5473</v>
      </c>
      <c r="D2340" s="11" t="s">
        <v>40</v>
      </c>
      <c r="E2340" s="19" t="s">
        <v>2619</v>
      </c>
      <c r="F2340" s="10">
        <v>42036</v>
      </c>
      <c r="G2340" s="10">
        <v>44228</v>
      </c>
      <c r="H2340" s="11">
        <v>7</v>
      </c>
      <c r="I2340" s="20" t="s">
        <v>39</v>
      </c>
      <c r="J2340" s="11" t="s">
        <v>41</v>
      </c>
      <c r="K2340" s="11" t="s">
        <v>4881</v>
      </c>
      <c r="L2340" s="11">
        <v>2</v>
      </c>
    </row>
    <row r="2341" spans="1:12">
      <c r="A2341" s="11" t="s">
        <v>5474</v>
      </c>
      <c r="D2341" s="11" t="s">
        <v>40</v>
      </c>
      <c r="E2341" s="19" t="s">
        <v>2620</v>
      </c>
      <c r="F2341" s="10">
        <v>42036</v>
      </c>
      <c r="G2341" s="10">
        <v>44228</v>
      </c>
      <c r="H2341" s="11">
        <v>7</v>
      </c>
      <c r="I2341" s="20" t="s">
        <v>39</v>
      </c>
      <c r="J2341" s="11" t="s">
        <v>41</v>
      </c>
      <c r="K2341" s="11" t="s">
        <v>4881</v>
      </c>
      <c r="L2341" s="11">
        <v>2</v>
      </c>
    </row>
    <row r="2342" spans="1:12">
      <c r="A2342" s="11" t="s">
        <v>5475</v>
      </c>
      <c r="D2342" s="11" t="s">
        <v>40</v>
      </c>
      <c r="E2342" s="19" t="s">
        <v>2621</v>
      </c>
      <c r="F2342" s="10">
        <v>42036</v>
      </c>
      <c r="G2342" s="10">
        <v>44228</v>
      </c>
      <c r="H2342" s="11">
        <v>7</v>
      </c>
      <c r="I2342" s="20" t="s">
        <v>39</v>
      </c>
      <c r="J2342" s="11" t="s">
        <v>41</v>
      </c>
      <c r="K2342" s="11" t="s">
        <v>4881</v>
      </c>
      <c r="L2342" s="11">
        <v>2</v>
      </c>
    </row>
    <row r="2343" spans="1:12">
      <c r="A2343" s="11" t="s">
        <v>6184</v>
      </c>
      <c r="D2343" s="11" t="s">
        <v>40</v>
      </c>
      <c r="E2343" s="19" t="s">
        <v>2622</v>
      </c>
      <c r="F2343" s="10">
        <v>42036</v>
      </c>
      <c r="G2343" s="10">
        <v>44228</v>
      </c>
      <c r="H2343" s="11">
        <v>7</v>
      </c>
      <c r="I2343" s="20" t="s">
        <v>39</v>
      </c>
      <c r="J2343" s="11" t="s">
        <v>41</v>
      </c>
      <c r="K2343" s="11" t="s">
        <v>4881</v>
      </c>
      <c r="L2343" s="11">
        <v>2</v>
      </c>
    </row>
    <row r="2344" spans="1:12">
      <c r="A2344" s="11" t="s">
        <v>6185</v>
      </c>
      <c r="D2344" s="11" t="s">
        <v>40</v>
      </c>
      <c r="E2344" s="19" t="s">
        <v>2623</v>
      </c>
      <c r="F2344" s="10">
        <v>42036</v>
      </c>
      <c r="G2344" s="10">
        <v>44228</v>
      </c>
      <c r="H2344" s="11">
        <v>7</v>
      </c>
      <c r="I2344" s="20" t="s">
        <v>39</v>
      </c>
      <c r="J2344" s="11" t="s">
        <v>41</v>
      </c>
      <c r="K2344" s="11" t="s">
        <v>4881</v>
      </c>
      <c r="L2344" s="11">
        <v>2</v>
      </c>
    </row>
    <row r="2345" spans="1:12">
      <c r="A2345" s="11" t="s">
        <v>6186</v>
      </c>
      <c r="D2345" s="11" t="s">
        <v>40</v>
      </c>
      <c r="E2345" s="19" t="s">
        <v>2624</v>
      </c>
      <c r="F2345" s="10">
        <v>42036</v>
      </c>
      <c r="G2345" s="10">
        <v>44228</v>
      </c>
      <c r="H2345" s="11">
        <v>7</v>
      </c>
      <c r="I2345" s="20" t="s">
        <v>39</v>
      </c>
      <c r="J2345" s="11" t="s">
        <v>41</v>
      </c>
      <c r="K2345" s="11" t="s">
        <v>4881</v>
      </c>
      <c r="L2345" s="11">
        <v>2</v>
      </c>
    </row>
    <row r="2346" spans="1:12">
      <c r="A2346" s="11" t="s">
        <v>6670</v>
      </c>
      <c r="D2346" s="11" t="s">
        <v>40</v>
      </c>
      <c r="E2346" s="19" t="s">
        <v>2625</v>
      </c>
      <c r="F2346" s="10">
        <v>42036</v>
      </c>
      <c r="G2346" s="10">
        <v>44228</v>
      </c>
      <c r="H2346" s="11">
        <v>7</v>
      </c>
      <c r="I2346" s="20" t="s">
        <v>39</v>
      </c>
      <c r="J2346" s="11" t="s">
        <v>41</v>
      </c>
      <c r="K2346" s="11" t="s">
        <v>4881</v>
      </c>
      <c r="L2346" s="11">
        <v>2</v>
      </c>
    </row>
    <row r="2347" spans="1:12">
      <c r="A2347" s="11" t="s">
        <v>6671</v>
      </c>
      <c r="D2347" s="11" t="s">
        <v>40</v>
      </c>
      <c r="E2347" s="19" t="s">
        <v>2626</v>
      </c>
      <c r="F2347" s="10">
        <v>42036</v>
      </c>
      <c r="G2347" s="10">
        <v>44228</v>
      </c>
      <c r="H2347" s="11">
        <v>7</v>
      </c>
      <c r="I2347" s="20" t="s">
        <v>39</v>
      </c>
      <c r="J2347" s="11" t="s">
        <v>41</v>
      </c>
      <c r="K2347" s="11" t="s">
        <v>4881</v>
      </c>
      <c r="L2347" s="11">
        <v>2</v>
      </c>
    </row>
    <row r="2348" spans="1:12">
      <c r="A2348" s="11" t="s">
        <v>6672</v>
      </c>
      <c r="D2348" s="11" t="s">
        <v>40</v>
      </c>
      <c r="E2348" s="19" t="s">
        <v>2627</v>
      </c>
      <c r="F2348" s="10">
        <v>42036</v>
      </c>
      <c r="G2348" s="10">
        <v>44228</v>
      </c>
      <c r="H2348" s="11">
        <v>7</v>
      </c>
      <c r="I2348" s="20" t="s">
        <v>39</v>
      </c>
      <c r="J2348" s="11" t="s">
        <v>41</v>
      </c>
      <c r="K2348" s="11" t="s">
        <v>4881</v>
      </c>
      <c r="L2348" s="11">
        <v>2</v>
      </c>
    </row>
    <row r="2349" spans="1:12">
      <c r="A2349" s="11" t="s">
        <v>7156</v>
      </c>
      <c r="D2349" s="11" t="s">
        <v>40</v>
      </c>
      <c r="E2349" s="19" t="s">
        <v>2628</v>
      </c>
      <c r="F2349" s="10">
        <v>42036</v>
      </c>
      <c r="G2349" s="10">
        <v>44228</v>
      </c>
      <c r="H2349" s="11">
        <v>7</v>
      </c>
      <c r="I2349" s="20" t="s">
        <v>39</v>
      </c>
      <c r="J2349" s="11" t="s">
        <v>41</v>
      </c>
      <c r="K2349" s="11" t="s">
        <v>4881</v>
      </c>
      <c r="L2349" s="11">
        <v>2</v>
      </c>
    </row>
    <row r="2350" spans="1:12">
      <c r="A2350" s="11" t="s">
        <v>7157</v>
      </c>
      <c r="D2350" s="11" t="s">
        <v>40</v>
      </c>
      <c r="E2350" s="19" t="s">
        <v>2629</v>
      </c>
      <c r="F2350" s="10">
        <v>42036</v>
      </c>
      <c r="G2350" s="10">
        <v>44228</v>
      </c>
      <c r="H2350" s="11">
        <v>7</v>
      </c>
      <c r="I2350" s="20" t="s">
        <v>39</v>
      </c>
      <c r="J2350" s="11" t="s">
        <v>41</v>
      </c>
      <c r="K2350" s="11" t="s">
        <v>4881</v>
      </c>
      <c r="L2350" s="11">
        <v>2</v>
      </c>
    </row>
    <row r="2351" spans="1:12">
      <c r="A2351" s="11" t="s">
        <v>7158</v>
      </c>
      <c r="D2351" s="11" t="s">
        <v>40</v>
      </c>
      <c r="E2351" s="19" t="s">
        <v>2630</v>
      </c>
      <c r="F2351" s="10">
        <v>42036</v>
      </c>
      <c r="G2351" s="10">
        <v>44228</v>
      </c>
      <c r="H2351" s="11">
        <v>7</v>
      </c>
      <c r="I2351" s="20" t="s">
        <v>39</v>
      </c>
      <c r="J2351" s="11" t="s">
        <v>41</v>
      </c>
      <c r="K2351" s="11" t="s">
        <v>4881</v>
      </c>
      <c r="L2351" s="11">
        <v>2</v>
      </c>
    </row>
    <row r="2352" spans="1:12">
      <c r="A2352" s="11" t="s">
        <v>7900</v>
      </c>
      <c r="D2352" s="11" t="s">
        <v>40</v>
      </c>
      <c r="E2352" s="19" t="s">
        <v>2631</v>
      </c>
      <c r="F2352" s="10">
        <v>42036</v>
      </c>
      <c r="G2352" s="10">
        <v>44228</v>
      </c>
      <c r="H2352" s="11">
        <v>7</v>
      </c>
      <c r="I2352" s="20" t="s">
        <v>39</v>
      </c>
      <c r="J2352" s="11" t="s">
        <v>41</v>
      </c>
      <c r="K2352" s="11" t="s">
        <v>4881</v>
      </c>
      <c r="L2352" s="11">
        <v>2</v>
      </c>
    </row>
    <row r="2353" spans="1:12">
      <c r="A2353" s="11" t="s">
        <v>7901</v>
      </c>
      <c r="D2353" s="11" t="s">
        <v>40</v>
      </c>
      <c r="E2353" s="19" t="s">
        <v>2632</v>
      </c>
      <c r="F2353" s="10">
        <v>42036</v>
      </c>
      <c r="G2353" s="10">
        <v>44228</v>
      </c>
      <c r="H2353" s="11">
        <v>7</v>
      </c>
      <c r="I2353" s="20" t="s">
        <v>39</v>
      </c>
      <c r="J2353" s="11" t="s">
        <v>41</v>
      </c>
      <c r="K2353" s="11" t="s">
        <v>4881</v>
      </c>
      <c r="L2353" s="11">
        <v>2</v>
      </c>
    </row>
    <row r="2354" spans="1:12">
      <c r="A2354" s="11" t="s">
        <v>7902</v>
      </c>
      <c r="D2354" s="11" t="s">
        <v>40</v>
      </c>
      <c r="E2354" s="19" t="s">
        <v>2633</v>
      </c>
      <c r="F2354" s="10">
        <v>42036</v>
      </c>
      <c r="G2354" s="10">
        <v>44228</v>
      </c>
      <c r="H2354" s="11">
        <v>7</v>
      </c>
      <c r="I2354" s="20" t="s">
        <v>39</v>
      </c>
      <c r="J2354" s="11" t="s">
        <v>41</v>
      </c>
      <c r="K2354" s="11" t="s">
        <v>4881</v>
      </c>
      <c r="L2354" s="11">
        <v>2</v>
      </c>
    </row>
    <row r="2355" spans="1:12">
      <c r="A2355" s="11" t="s">
        <v>7903</v>
      </c>
      <c r="D2355" s="11" t="s">
        <v>40</v>
      </c>
      <c r="E2355" s="19" t="s">
        <v>2634</v>
      </c>
      <c r="F2355" s="10">
        <v>42036</v>
      </c>
      <c r="G2355" s="10">
        <v>44228</v>
      </c>
      <c r="H2355" s="11">
        <v>7</v>
      </c>
      <c r="I2355" s="20" t="s">
        <v>39</v>
      </c>
      <c r="J2355" s="11" t="s">
        <v>41</v>
      </c>
      <c r="K2355" s="11" t="s">
        <v>4881</v>
      </c>
      <c r="L2355" s="11">
        <v>2</v>
      </c>
    </row>
    <row r="2356" spans="1:12">
      <c r="A2356" s="11" t="s">
        <v>7904</v>
      </c>
      <c r="D2356" s="11" t="s">
        <v>40</v>
      </c>
      <c r="E2356" s="19" t="s">
        <v>2635</v>
      </c>
      <c r="F2356" s="10">
        <v>42036</v>
      </c>
      <c r="G2356" s="10">
        <v>44228</v>
      </c>
      <c r="H2356" s="11">
        <v>7</v>
      </c>
      <c r="I2356" s="20" t="s">
        <v>39</v>
      </c>
      <c r="J2356" s="11" t="s">
        <v>41</v>
      </c>
      <c r="K2356" s="11" t="s">
        <v>4881</v>
      </c>
      <c r="L2356" s="11">
        <v>2</v>
      </c>
    </row>
    <row r="2357" spans="1:12">
      <c r="A2357" s="11" t="s">
        <v>7905</v>
      </c>
      <c r="D2357" s="11" t="s">
        <v>40</v>
      </c>
      <c r="E2357" s="19" t="s">
        <v>2636</v>
      </c>
      <c r="F2357" s="10">
        <v>42036</v>
      </c>
      <c r="G2357" s="10">
        <v>44228</v>
      </c>
      <c r="H2357" s="11">
        <v>7</v>
      </c>
      <c r="I2357" s="20" t="s">
        <v>39</v>
      </c>
      <c r="J2357" s="11" t="s">
        <v>41</v>
      </c>
      <c r="K2357" s="11" t="s">
        <v>4881</v>
      </c>
      <c r="L2357" s="11">
        <v>2</v>
      </c>
    </row>
    <row r="2358" spans="1:12">
      <c r="A2358" s="11" t="s">
        <v>8614</v>
      </c>
      <c r="D2358" s="11" t="s">
        <v>40</v>
      </c>
      <c r="E2358" s="19" t="s">
        <v>2637</v>
      </c>
      <c r="F2358" s="10">
        <v>42036</v>
      </c>
      <c r="G2358" s="10">
        <v>44228</v>
      </c>
      <c r="H2358" s="11">
        <v>7</v>
      </c>
      <c r="I2358" s="20" t="s">
        <v>39</v>
      </c>
      <c r="J2358" s="11" t="s">
        <v>41</v>
      </c>
      <c r="K2358" s="11" t="s">
        <v>4881</v>
      </c>
      <c r="L2358" s="11">
        <v>2</v>
      </c>
    </row>
    <row r="2359" spans="1:12">
      <c r="A2359" s="11" t="s">
        <v>8615</v>
      </c>
      <c r="D2359" s="11" t="s">
        <v>40</v>
      </c>
      <c r="E2359" s="19" t="s">
        <v>2638</v>
      </c>
      <c r="F2359" s="10">
        <v>42036</v>
      </c>
      <c r="G2359" s="10">
        <v>44228</v>
      </c>
      <c r="H2359" s="11">
        <v>7</v>
      </c>
      <c r="I2359" s="20" t="s">
        <v>39</v>
      </c>
      <c r="J2359" s="11" t="s">
        <v>41</v>
      </c>
      <c r="K2359" s="11" t="s">
        <v>4881</v>
      </c>
      <c r="L2359" s="11">
        <v>2</v>
      </c>
    </row>
    <row r="2360" spans="1:12">
      <c r="A2360" s="11" t="s">
        <v>8616</v>
      </c>
      <c r="D2360" s="11" t="s">
        <v>40</v>
      </c>
      <c r="E2360" s="19" t="s">
        <v>2639</v>
      </c>
      <c r="F2360" s="10">
        <v>42036</v>
      </c>
      <c r="G2360" s="10">
        <v>44228</v>
      </c>
      <c r="H2360" s="11">
        <v>7</v>
      </c>
      <c r="I2360" s="20" t="s">
        <v>39</v>
      </c>
      <c r="J2360" s="11" t="s">
        <v>41</v>
      </c>
      <c r="K2360" s="11" t="s">
        <v>4881</v>
      </c>
      <c r="L2360" s="11">
        <v>2</v>
      </c>
    </row>
    <row r="2361" spans="1:12">
      <c r="A2361" s="11" t="s">
        <v>2523</v>
      </c>
      <c r="D2361" s="11" t="s">
        <v>40</v>
      </c>
      <c r="E2361" s="19" t="s">
        <v>2640</v>
      </c>
      <c r="F2361" s="10">
        <v>42036</v>
      </c>
      <c r="G2361" s="10">
        <v>44228</v>
      </c>
      <c r="H2361" s="11">
        <v>7</v>
      </c>
      <c r="I2361" s="20" t="s">
        <v>39</v>
      </c>
      <c r="J2361" s="11" t="s">
        <v>41</v>
      </c>
      <c r="K2361" s="11" t="s">
        <v>4881</v>
      </c>
      <c r="L2361" s="11">
        <v>2</v>
      </c>
    </row>
    <row r="2362" spans="1:12">
      <c r="A2362" s="11" t="s">
        <v>2524</v>
      </c>
      <c r="D2362" s="11" t="s">
        <v>40</v>
      </c>
      <c r="E2362" s="19" t="s">
        <v>2641</v>
      </c>
      <c r="F2362" s="10">
        <v>42036</v>
      </c>
      <c r="G2362" s="10">
        <v>44228</v>
      </c>
      <c r="H2362" s="11">
        <v>7</v>
      </c>
      <c r="I2362" s="20" t="s">
        <v>39</v>
      </c>
      <c r="J2362" s="11" t="s">
        <v>41</v>
      </c>
      <c r="K2362" s="11" t="s">
        <v>4881</v>
      </c>
      <c r="L2362" s="11">
        <v>2</v>
      </c>
    </row>
    <row r="2363" spans="1:12">
      <c r="A2363" s="11" t="s">
        <v>2525</v>
      </c>
      <c r="D2363" s="11" t="s">
        <v>40</v>
      </c>
      <c r="E2363" s="19" t="s">
        <v>2642</v>
      </c>
      <c r="F2363" s="10">
        <v>42036</v>
      </c>
      <c r="G2363" s="10">
        <v>44228</v>
      </c>
      <c r="H2363" s="11">
        <v>7</v>
      </c>
      <c r="I2363" s="20" t="s">
        <v>39</v>
      </c>
      <c r="J2363" s="11" t="s">
        <v>41</v>
      </c>
      <c r="K2363" s="11" t="s">
        <v>4881</v>
      </c>
      <c r="L2363" s="11">
        <v>2</v>
      </c>
    </row>
    <row r="2364" spans="1:12">
      <c r="A2364" s="11" t="s">
        <v>5476</v>
      </c>
      <c r="D2364" s="11" t="s">
        <v>40</v>
      </c>
      <c r="E2364" s="19" t="s">
        <v>2643</v>
      </c>
      <c r="F2364" s="10">
        <v>42036</v>
      </c>
      <c r="G2364" s="10">
        <v>44228</v>
      </c>
      <c r="H2364" s="11">
        <v>7</v>
      </c>
      <c r="I2364" s="20" t="s">
        <v>39</v>
      </c>
      <c r="J2364" s="11" t="s">
        <v>41</v>
      </c>
      <c r="K2364" s="11" t="s">
        <v>4881</v>
      </c>
      <c r="L2364" s="11">
        <v>2</v>
      </c>
    </row>
    <row r="2365" spans="1:12">
      <c r="A2365" s="11" t="s">
        <v>5477</v>
      </c>
      <c r="D2365" s="11" t="s">
        <v>40</v>
      </c>
      <c r="E2365" s="19" t="s">
        <v>2644</v>
      </c>
      <c r="F2365" s="10">
        <v>42036</v>
      </c>
      <c r="G2365" s="10">
        <v>44228</v>
      </c>
      <c r="H2365" s="11">
        <v>7</v>
      </c>
      <c r="I2365" s="20" t="s">
        <v>39</v>
      </c>
      <c r="J2365" s="11" t="s">
        <v>41</v>
      </c>
      <c r="K2365" s="11" t="s">
        <v>4881</v>
      </c>
      <c r="L2365" s="11">
        <v>2</v>
      </c>
    </row>
    <row r="2366" spans="1:12">
      <c r="A2366" s="11" t="s">
        <v>5478</v>
      </c>
      <c r="D2366" s="11" t="s">
        <v>40</v>
      </c>
      <c r="E2366" s="19" t="s">
        <v>2645</v>
      </c>
      <c r="F2366" s="10">
        <v>42036</v>
      </c>
      <c r="G2366" s="10">
        <v>44228</v>
      </c>
      <c r="H2366" s="11">
        <v>7</v>
      </c>
      <c r="I2366" s="20" t="s">
        <v>39</v>
      </c>
      <c r="J2366" s="11" t="s">
        <v>41</v>
      </c>
      <c r="K2366" s="11" t="s">
        <v>4881</v>
      </c>
      <c r="L2366" s="11">
        <v>2</v>
      </c>
    </row>
    <row r="2367" spans="1:12">
      <c r="A2367" s="11" t="s">
        <v>5479</v>
      </c>
      <c r="D2367" s="11" t="s">
        <v>40</v>
      </c>
      <c r="E2367" s="19" t="s">
        <v>2646</v>
      </c>
      <c r="F2367" s="10">
        <v>42036</v>
      </c>
      <c r="G2367" s="10">
        <v>44228</v>
      </c>
      <c r="H2367" s="11">
        <v>7</v>
      </c>
      <c r="I2367" s="20" t="s">
        <v>39</v>
      </c>
      <c r="J2367" s="11" t="s">
        <v>41</v>
      </c>
      <c r="K2367" s="11" t="s">
        <v>4881</v>
      </c>
      <c r="L2367" s="11">
        <v>2</v>
      </c>
    </row>
    <row r="2368" spans="1:12">
      <c r="A2368" s="11" t="s">
        <v>5480</v>
      </c>
      <c r="D2368" s="11" t="s">
        <v>40</v>
      </c>
      <c r="E2368" s="19" t="s">
        <v>2647</v>
      </c>
      <c r="F2368" s="10">
        <v>42036</v>
      </c>
      <c r="G2368" s="10">
        <v>44228</v>
      </c>
      <c r="H2368" s="11">
        <v>7</v>
      </c>
      <c r="I2368" s="20" t="s">
        <v>39</v>
      </c>
      <c r="J2368" s="11" t="s">
        <v>41</v>
      </c>
      <c r="K2368" s="11" t="s">
        <v>4881</v>
      </c>
      <c r="L2368" s="11">
        <v>2</v>
      </c>
    </row>
    <row r="2369" spans="1:12">
      <c r="A2369" s="11" t="s">
        <v>5481</v>
      </c>
      <c r="D2369" s="11" t="s">
        <v>40</v>
      </c>
      <c r="E2369" s="19" t="s">
        <v>2648</v>
      </c>
      <c r="F2369" s="10">
        <v>42036</v>
      </c>
      <c r="G2369" s="10">
        <v>44228</v>
      </c>
      <c r="H2369" s="11">
        <v>7</v>
      </c>
      <c r="I2369" s="20" t="s">
        <v>39</v>
      </c>
      <c r="J2369" s="11" t="s">
        <v>41</v>
      </c>
      <c r="K2369" s="11" t="s">
        <v>4881</v>
      </c>
      <c r="L2369" s="11">
        <v>2</v>
      </c>
    </row>
    <row r="2370" spans="1:12">
      <c r="A2370" s="11" t="s">
        <v>6187</v>
      </c>
      <c r="D2370" s="11" t="s">
        <v>40</v>
      </c>
      <c r="E2370" s="19" t="s">
        <v>2649</v>
      </c>
      <c r="F2370" s="10">
        <v>42036</v>
      </c>
      <c r="G2370" s="10">
        <v>44228</v>
      </c>
      <c r="H2370" s="11">
        <v>7</v>
      </c>
      <c r="I2370" s="20" t="s">
        <v>39</v>
      </c>
      <c r="J2370" s="11" t="s">
        <v>41</v>
      </c>
      <c r="K2370" s="11" t="s">
        <v>4881</v>
      </c>
      <c r="L2370" s="11">
        <v>2</v>
      </c>
    </row>
    <row r="2371" spans="1:12">
      <c r="A2371" s="11" t="s">
        <v>6188</v>
      </c>
      <c r="D2371" s="11" t="s">
        <v>40</v>
      </c>
      <c r="E2371" s="19" t="s">
        <v>2650</v>
      </c>
      <c r="F2371" s="10">
        <v>42036</v>
      </c>
      <c r="G2371" s="10">
        <v>44228</v>
      </c>
      <c r="H2371" s="11">
        <v>7</v>
      </c>
      <c r="I2371" s="20" t="s">
        <v>39</v>
      </c>
      <c r="J2371" s="11" t="s">
        <v>41</v>
      </c>
      <c r="K2371" s="11" t="s">
        <v>4881</v>
      </c>
      <c r="L2371" s="11">
        <v>2</v>
      </c>
    </row>
    <row r="2372" spans="1:12">
      <c r="A2372" s="11" t="s">
        <v>6189</v>
      </c>
      <c r="D2372" s="11" t="s">
        <v>40</v>
      </c>
      <c r="E2372" s="19" t="s">
        <v>2651</v>
      </c>
      <c r="F2372" s="10">
        <v>42036</v>
      </c>
      <c r="G2372" s="10">
        <v>44228</v>
      </c>
      <c r="H2372" s="11">
        <v>7</v>
      </c>
      <c r="I2372" s="20" t="s">
        <v>39</v>
      </c>
      <c r="J2372" s="11" t="s">
        <v>41</v>
      </c>
      <c r="K2372" s="11" t="s">
        <v>4881</v>
      </c>
      <c r="L2372" s="11">
        <v>2</v>
      </c>
    </row>
    <row r="2373" spans="1:12">
      <c r="A2373" s="11" t="s">
        <v>6673</v>
      </c>
      <c r="D2373" s="11" t="s">
        <v>40</v>
      </c>
      <c r="E2373" s="19" t="s">
        <v>2652</v>
      </c>
      <c r="F2373" s="10">
        <v>42036</v>
      </c>
      <c r="G2373" s="10">
        <v>44228</v>
      </c>
      <c r="H2373" s="11">
        <v>7</v>
      </c>
      <c r="I2373" s="20" t="s">
        <v>39</v>
      </c>
      <c r="J2373" s="11" t="s">
        <v>41</v>
      </c>
      <c r="K2373" s="11" t="s">
        <v>4881</v>
      </c>
      <c r="L2373" s="11">
        <v>2</v>
      </c>
    </row>
    <row r="2374" spans="1:12">
      <c r="A2374" s="11" t="s">
        <v>6674</v>
      </c>
      <c r="D2374" s="11" t="s">
        <v>40</v>
      </c>
      <c r="E2374" s="19" t="s">
        <v>2653</v>
      </c>
      <c r="F2374" s="10">
        <v>42036</v>
      </c>
      <c r="G2374" s="10">
        <v>44228</v>
      </c>
      <c r="H2374" s="11">
        <v>7</v>
      </c>
      <c r="I2374" s="20" t="s">
        <v>39</v>
      </c>
      <c r="J2374" s="11" t="s">
        <v>41</v>
      </c>
      <c r="K2374" s="11" t="s">
        <v>4881</v>
      </c>
      <c r="L2374" s="11">
        <v>2</v>
      </c>
    </row>
    <row r="2375" spans="1:12">
      <c r="A2375" s="11" t="s">
        <v>6675</v>
      </c>
      <c r="D2375" s="11" t="s">
        <v>40</v>
      </c>
      <c r="E2375" s="19" t="s">
        <v>2654</v>
      </c>
      <c r="F2375" s="10">
        <v>42036</v>
      </c>
      <c r="G2375" s="10">
        <v>44228</v>
      </c>
      <c r="H2375" s="11">
        <v>7</v>
      </c>
      <c r="I2375" s="20" t="s">
        <v>39</v>
      </c>
      <c r="J2375" s="11" t="s">
        <v>41</v>
      </c>
      <c r="K2375" s="11" t="s">
        <v>4881</v>
      </c>
      <c r="L2375" s="11">
        <v>2</v>
      </c>
    </row>
    <row r="2376" spans="1:12">
      <c r="A2376" s="11" t="s">
        <v>7159</v>
      </c>
      <c r="D2376" s="11" t="s">
        <v>40</v>
      </c>
      <c r="E2376" s="19" t="s">
        <v>2655</v>
      </c>
      <c r="F2376" s="10">
        <v>42036</v>
      </c>
      <c r="G2376" s="10">
        <v>44228</v>
      </c>
      <c r="H2376" s="11">
        <v>7</v>
      </c>
      <c r="I2376" s="20" t="s">
        <v>39</v>
      </c>
      <c r="J2376" s="11" t="s">
        <v>41</v>
      </c>
      <c r="K2376" s="11" t="s">
        <v>4881</v>
      </c>
      <c r="L2376" s="11">
        <v>2</v>
      </c>
    </row>
    <row r="2377" spans="1:12">
      <c r="A2377" s="11" t="s">
        <v>7160</v>
      </c>
      <c r="D2377" s="11" t="s">
        <v>40</v>
      </c>
      <c r="E2377" s="19" t="s">
        <v>2656</v>
      </c>
      <c r="F2377" s="10">
        <v>42036</v>
      </c>
      <c r="G2377" s="10">
        <v>44228</v>
      </c>
      <c r="H2377" s="11">
        <v>7</v>
      </c>
      <c r="I2377" s="20" t="s">
        <v>39</v>
      </c>
      <c r="J2377" s="11" t="s">
        <v>41</v>
      </c>
      <c r="K2377" s="11" t="s">
        <v>4881</v>
      </c>
      <c r="L2377" s="11">
        <v>2</v>
      </c>
    </row>
    <row r="2378" spans="1:12">
      <c r="A2378" s="11" t="s">
        <v>7161</v>
      </c>
      <c r="D2378" s="11" t="s">
        <v>40</v>
      </c>
      <c r="E2378" s="19" t="s">
        <v>2657</v>
      </c>
      <c r="F2378" s="10">
        <v>42036</v>
      </c>
      <c r="G2378" s="10">
        <v>44228</v>
      </c>
      <c r="H2378" s="11">
        <v>7</v>
      </c>
      <c r="I2378" s="20" t="s">
        <v>39</v>
      </c>
      <c r="J2378" s="11" t="s">
        <v>41</v>
      </c>
      <c r="K2378" s="11" t="s">
        <v>4881</v>
      </c>
      <c r="L2378" s="11">
        <v>2</v>
      </c>
    </row>
    <row r="2379" spans="1:12">
      <c r="A2379" s="11" t="s">
        <v>7906</v>
      </c>
      <c r="D2379" s="11" t="s">
        <v>40</v>
      </c>
      <c r="E2379" s="19" t="s">
        <v>2658</v>
      </c>
      <c r="F2379" s="10">
        <v>42036</v>
      </c>
      <c r="G2379" s="10">
        <v>44228</v>
      </c>
      <c r="H2379" s="11">
        <v>7</v>
      </c>
      <c r="I2379" s="20" t="s">
        <v>39</v>
      </c>
      <c r="J2379" s="11" t="s">
        <v>41</v>
      </c>
      <c r="K2379" s="11" t="s">
        <v>4881</v>
      </c>
      <c r="L2379" s="11">
        <v>2</v>
      </c>
    </row>
    <row r="2380" spans="1:12">
      <c r="A2380" s="11" t="s">
        <v>7907</v>
      </c>
      <c r="D2380" s="11" t="s">
        <v>40</v>
      </c>
      <c r="E2380" s="19" t="s">
        <v>2659</v>
      </c>
      <c r="F2380" s="10">
        <v>42036</v>
      </c>
      <c r="G2380" s="10">
        <v>44228</v>
      </c>
      <c r="H2380" s="11">
        <v>7</v>
      </c>
      <c r="I2380" s="20" t="s">
        <v>39</v>
      </c>
      <c r="J2380" s="11" t="s">
        <v>41</v>
      </c>
      <c r="K2380" s="11" t="s">
        <v>4881</v>
      </c>
      <c r="L2380" s="11">
        <v>2</v>
      </c>
    </row>
    <row r="2381" spans="1:12">
      <c r="A2381" s="11" t="s">
        <v>7908</v>
      </c>
      <c r="D2381" s="11" t="s">
        <v>40</v>
      </c>
      <c r="E2381" s="19" t="s">
        <v>2660</v>
      </c>
      <c r="F2381" s="10">
        <v>42036</v>
      </c>
      <c r="G2381" s="10">
        <v>44228</v>
      </c>
      <c r="H2381" s="11">
        <v>7</v>
      </c>
      <c r="I2381" s="20" t="s">
        <v>39</v>
      </c>
      <c r="J2381" s="11" t="s">
        <v>41</v>
      </c>
      <c r="K2381" s="11" t="s">
        <v>4881</v>
      </c>
      <c r="L2381" s="11">
        <v>2</v>
      </c>
    </row>
    <row r="2382" spans="1:12">
      <c r="A2382" s="11" t="s">
        <v>7909</v>
      </c>
      <c r="D2382" s="11" t="s">
        <v>40</v>
      </c>
      <c r="E2382" s="19" t="s">
        <v>2661</v>
      </c>
      <c r="F2382" s="10">
        <v>42036</v>
      </c>
      <c r="G2382" s="10">
        <v>44228</v>
      </c>
      <c r="H2382" s="11">
        <v>7</v>
      </c>
      <c r="I2382" s="20" t="s">
        <v>39</v>
      </c>
      <c r="J2382" s="11" t="s">
        <v>41</v>
      </c>
      <c r="K2382" s="11" t="s">
        <v>4881</v>
      </c>
      <c r="L2382" s="11">
        <v>2</v>
      </c>
    </row>
    <row r="2383" spans="1:12">
      <c r="A2383" s="11" t="s">
        <v>7910</v>
      </c>
      <c r="D2383" s="11" t="s">
        <v>40</v>
      </c>
      <c r="E2383" s="19" t="s">
        <v>2662</v>
      </c>
      <c r="F2383" s="10">
        <v>42036</v>
      </c>
      <c r="G2383" s="10">
        <v>44228</v>
      </c>
      <c r="H2383" s="11">
        <v>7</v>
      </c>
      <c r="I2383" s="20" t="s">
        <v>39</v>
      </c>
      <c r="J2383" s="11" t="s">
        <v>41</v>
      </c>
      <c r="K2383" s="11" t="s">
        <v>4881</v>
      </c>
      <c r="L2383" s="11">
        <v>2</v>
      </c>
    </row>
    <row r="2384" spans="1:12">
      <c r="A2384" s="11" t="s">
        <v>7911</v>
      </c>
      <c r="D2384" s="11" t="s">
        <v>40</v>
      </c>
      <c r="E2384" s="19" t="s">
        <v>2663</v>
      </c>
      <c r="F2384" s="10">
        <v>42036</v>
      </c>
      <c r="G2384" s="10">
        <v>44228</v>
      </c>
      <c r="H2384" s="11">
        <v>7</v>
      </c>
      <c r="I2384" s="20" t="s">
        <v>39</v>
      </c>
      <c r="J2384" s="11" t="s">
        <v>41</v>
      </c>
      <c r="K2384" s="11" t="s">
        <v>4881</v>
      </c>
      <c r="L2384" s="11">
        <v>2</v>
      </c>
    </row>
    <row r="2385" spans="1:12">
      <c r="A2385" s="11" t="s">
        <v>8617</v>
      </c>
      <c r="D2385" s="11" t="s">
        <v>40</v>
      </c>
      <c r="E2385" s="19" t="s">
        <v>2664</v>
      </c>
      <c r="F2385" s="10">
        <v>42036</v>
      </c>
      <c r="G2385" s="10">
        <v>44228</v>
      </c>
      <c r="H2385" s="11">
        <v>7</v>
      </c>
      <c r="I2385" s="20" t="s">
        <v>39</v>
      </c>
      <c r="J2385" s="11" t="s">
        <v>41</v>
      </c>
      <c r="K2385" s="11" t="s">
        <v>4881</v>
      </c>
      <c r="L2385" s="11">
        <v>2</v>
      </c>
    </row>
    <row r="2386" spans="1:12">
      <c r="A2386" s="11" t="s">
        <v>8618</v>
      </c>
      <c r="D2386" s="11" t="s">
        <v>40</v>
      </c>
      <c r="E2386" s="19" t="s">
        <v>2665</v>
      </c>
      <c r="F2386" s="10">
        <v>42036</v>
      </c>
      <c r="G2386" s="10">
        <v>44228</v>
      </c>
      <c r="H2386" s="11">
        <v>7</v>
      </c>
      <c r="I2386" s="20" t="s">
        <v>39</v>
      </c>
      <c r="J2386" s="11" t="s">
        <v>41</v>
      </c>
      <c r="K2386" s="11" t="s">
        <v>4881</v>
      </c>
      <c r="L2386" s="11">
        <v>2</v>
      </c>
    </row>
    <row r="2387" spans="1:12">
      <c r="A2387" s="11" t="s">
        <v>8619</v>
      </c>
      <c r="D2387" s="11" t="s">
        <v>40</v>
      </c>
      <c r="E2387" s="19" t="s">
        <v>2666</v>
      </c>
      <c r="F2387" s="10">
        <v>42036</v>
      </c>
      <c r="G2387" s="10">
        <v>44228</v>
      </c>
      <c r="H2387" s="11">
        <v>7</v>
      </c>
      <c r="I2387" s="20" t="s">
        <v>39</v>
      </c>
      <c r="J2387" s="11" t="s">
        <v>41</v>
      </c>
      <c r="K2387" s="11" t="s">
        <v>4881</v>
      </c>
      <c r="L2387" s="11">
        <v>2</v>
      </c>
    </row>
    <row r="2388" spans="1:12">
      <c r="A2388" s="11" t="s">
        <v>2526</v>
      </c>
      <c r="D2388" s="11" t="s">
        <v>40</v>
      </c>
      <c r="E2388" s="19" t="s">
        <v>2667</v>
      </c>
      <c r="F2388" s="10">
        <v>42036</v>
      </c>
      <c r="G2388" s="10">
        <v>44228</v>
      </c>
      <c r="H2388" s="11">
        <v>7</v>
      </c>
      <c r="I2388" s="20" t="s">
        <v>39</v>
      </c>
      <c r="J2388" s="11" t="s">
        <v>41</v>
      </c>
      <c r="K2388" s="11" t="s">
        <v>4881</v>
      </c>
      <c r="L2388" s="11">
        <v>2</v>
      </c>
    </row>
    <row r="2389" spans="1:12">
      <c r="A2389" s="11" t="s">
        <v>2527</v>
      </c>
      <c r="D2389" s="11" t="s">
        <v>40</v>
      </c>
      <c r="E2389" s="19" t="s">
        <v>2668</v>
      </c>
      <c r="F2389" s="10">
        <v>42036</v>
      </c>
      <c r="G2389" s="10">
        <v>44228</v>
      </c>
      <c r="H2389" s="11">
        <v>7</v>
      </c>
      <c r="I2389" s="20" t="s">
        <v>39</v>
      </c>
      <c r="J2389" s="11" t="s">
        <v>41</v>
      </c>
      <c r="K2389" s="11" t="s">
        <v>4881</v>
      </c>
      <c r="L2389" s="11">
        <v>2</v>
      </c>
    </row>
    <row r="2390" spans="1:12">
      <c r="A2390" s="11" t="s">
        <v>2528</v>
      </c>
      <c r="D2390" s="11" t="s">
        <v>40</v>
      </c>
      <c r="E2390" s="19" t="s">
        <v>2669</v>
      </c>
      <c r="F2390" s="10">
        <v>42036</v>
      </c>
      <c r="G2390" s="10">
        <v>44228</v>
      </c>
      <c r="H2390" s="11">
        <v>7</v>
      </c>
      <c r="I2390" s="20" t="s">
        <v>39</v>
      </c>
      <c r="J2390" s="11" t="s">
        <v>41</v>
      </c>
      <c r="K2390" s="11" t="s">
        <v>4881</v>
      </c>
      <c r="L2390" s="11">
        <v>2</v>
      </c>
    </row>
    <row r="2391" spans="1:12">
      <c r="A2391" s="11" t="s">
        <v>5482</v>
      </c>
      <c r="D2391" s="11" t="s">
        <v>40</v>
      </c>
      <c r="E2391" s="19" t="s">
        <v>2670</v>
      </c>
      <c r="F2391" s="10">
        <v>42036</v>
      </c>
      <c r="G2391" s="10">
        <v>44228</v>
      </c>
      <c r="H2391" s="11">
        <v>7</v>
      </c>
      <c r="I2391" s="20" t="s">
        <v>39</v>
      </c>
      <c r="J2391" s="11" t="s">
        <v>41</v>
      </c>
      <c r="K2391" s="11" t="s">
        <v>4881</v>
      </c>
      <c r="L2391" s="11">
        <v>2</v>
      </c>
    </row>
    <row r="2392" spans="1:12">
      <c r="A2392" s="11" t="s">
        <v>5483</v>
      </c>
      <c r="D2392" s="11" t="s">
        <v>40</v>
      </c>
      <c r="E2392" s="19" t="s">
        <v>2671</v>
      </c>
      <c r="F2392" s="10">
        <v>42036</v>
      </c>
      <c r="G2392" s="10">
        <v>44228</v>
      </c>
      <c r="H2392" s="11">
        <v>7</v>
      </c>
      <c r="I2392" s="20" t="s">
        <v>39</v>
      </c>
      <c r="J2392" s="11" t="s">
        <v>41</v>
      </c>
      <c r="K2392" s="11" t="s">
        <v>4881</v>
      </c>
      <c r="L2392" s="11">
        <v>2</v>
      </c>
    </row>
    <row r="2393" spans="1:12">
      <c r="A2393" s="11" t="s">
        <v>5484</v>
      </c>
      <c r="D2393" s="11" t="s">
        <v>40</v>
      </c>
      <c r="E2393" s="19" t="s">
        <v>2672</v>
      </c>
      <c r="F2393" s="10">
        <v>42036</v>
      </c>
      <c r="G2393" s="10">
        <v>44228</v>
      </c>
      <c r="H2393" s="11">
        <v>7</v>
      </c>
      <c r="I2393" s="20" t="s">
        <v>39</v>
      </c>
      <c r="J2393" s="11" t="s">
        <v>41</v>
      </c>
      <c r="K2393" s="11" t="s">
        <v>4881</v>
      </c>
      <c r="L2393" s="11">
        <v>2</v>
      </c>
    </row>
    <row r="2394" spans="1:12">
      <c r="A2394" s="11" t="s">
        <v>5485</v>
      </c>
      <c r="D2394" s="11" t="s">
        <v>40</v>
      </c>
      <c r="E2394" s="19" t="s">
        <v>2673</v>
      </c>
      <c r="F2394" s="10">
        <v>42036</v>
      </c>
      <c r="G2394" s="10">
        <v>44228</v>
      </c>
      <c r="H2394" s="11">
        <v>7</v>
      </c>
      <c r="I2394" s="20" t="s">
        <v>39</v>
      </c>
      <c r="J2394" s="11" t="s">
        <v>41</v>
      </c>
      <c r="K2394" s="11" t="s">
        <v>4881</v>
      </c>
      <c r="L2394" s="11">
        <v>2</v>
      </c>
    </row>
    <row r="2395" spans="1:12">
      <c r="A2395" s="11" t="s">
        <v>5486</v>
      </c>
      <c r="D2395" s="11" t="s">
        <v>40</v>
      </c>
      <c r="E2395" s="19" t="s">
        <v>2674</v>
      </c>
      <c r="F2395" s="10">
        <v>42036</v>
      </c>
      <c r="G2395" s="10">
        <v>44228</v>
      </c>
      <c r="H2395" s="11">
        <v>7</v>
      </c>
      <c r="I2395" s="20" t="s">
        <v>39</v>
      </c>
      <c r="J2395" s="11" t="s">
        <v>41</v>
      </c>
      <c r="K2395" s="11" t="s">
        <v>4881</v>
      </c>
      <c r="L2395" s="11">
        <v>2</v>
      </c>
    </row>
    <row r="2396" spans="1:12">
      <c r="A2396" s="11" t="s">
        <v>5487</v>
      </c>
      <c r="D2396" s="11" t="s">
        <v>40</v>
      </c>
      <c r="E2396" s="19" t="s">
        <v>2675</v>
      </c>
      <c r="F2396" s="10">
        <v>42036</v>
      </c>
      <c r="G2396" s="10">
        <v>44228</v>
      </c>
      <c r="H2396" s="11">
        <v>7</v>
      </c>
      <c r="I2396" s="20" t="s">
        <v>39</v>
      </c>
      <c r="J2396" s="11" t="s">
        <v>41</v>
      </c>
      <c r="K2396" s="11" t="s">
        <v>4881</v>
      </c>
      <c r="L2396" s="11">
        <v>2</v>
      </c>
    </row>
    <row r="2397" spans="1:12">
      <c r="A2397" s="11" t="s">
        <v>6190</v>
      </c>
      <c r="D2397" s="11" t="s">
        <v>40</v>
      </c>
      <c r="E2397" s="19" t="s">
        <v>2676</v>
      </c>
      <c r="F2397" s="10">
        <v>42036</v>
      </c>
      <c r="G2397" s="10">
        <v>44228</v>
      </c>
      <c r="H2397" s="11">
        <v>7</v>
      </c>
      <c r="I2397" s="20" t="s">
        <v>39</v>
      </c>
      <c r="J2397" s="11" t="s">
        <v>41</v>
      </c>
      <c r="K2397" s="11" t="s">
        <v>4881</v>
      </c>
      <c r="L2397" s="11">
        <v>2</v>
      </c>
    </row>
    <row r="2398" spans="1:12">
      <c r="A2398" s="11" t="s">
        <v>6191</v>
      </c>
      <c r="D2398" s="11" t="s">
        <v>40</v>
      </c>
      <c r="E2398" s="19" t="s">
        <v>2677</v>
      </c>
      <c r="F2398" s="10">
        <v>42036</v>
      </c>
      <c r="G2398" s="10">
        <v>44228</v>
      </c>
      <c r="H2398" s="11">
        <v>7</v>
      </c>
      <c r="I2398" s="20" t="s">
        <v>39</v>
      </c>
      <c r="J2398" s="11" t="s">
        <v>41</v>
      </c>
      <c r="K2398" s="11" t="s">
        <v>4881</v>
      </c>
      <c r="L2398" s="11">
        <v>2</v>
      </c>
    </row>
    <row r="2399" spans="1:12">
      <c r="A2399" s="11" t="s">
        <v>6192</v>
      </c>
      <c r="D2399" s="11" t="s">
        <v>40</v>
      </c>
      <c r="E2399" s="19" t="s">
        <v>2678</v>
      </c>
      <c r="F2399" s="10">
        <v>42036</v>
      </c>
      <c r="G2399" s="10">
        <v>44228</v>
      </c>
      <c r="H2399" s="11">
        <v>7</v>
      </c>
      <c r="I2399" s="20" t="s">
        <v>39</v>
      </c>
      <c r="J2399" s="11" t="s">
        <v>41</v>
      </c>
      <c r="K2399" s="11" t="s">
        <v>4881</v>
      </c>
      <c r="L2399" s="11">
        <v>2</v>
      </c>
    </row>
    <row r="2400" spans="1:12">
      <c r="A2400" s="11" t="s">
        <v>6676</v>
      </c>
      <c r="D2400" s="11" t="s">
        <v>40</v>
      </c>
      <c r="E2400" s="19" t="s">
        <v>2679</v>
      </c>
      <c r="F2400" s="10">
        <v>42036</v>
      </c>
      <c r="G2400" s="10">
        <v>44228</v>
      </c>
      <c r="H2400" s="11">
        <v>7</v>
      </c>
      <c r="I2400" s="20" t="s">
        <v>39</v>
      </c>
      <c r="J2400" s="11" t="s">
        <v>41</v>
      </c>
      <c r="K2400" s="11" t="s">
        <v>4881</v>
      </c>
      <c r="L2400" s="11">
        <v>2</v>
      </c>
    </row>
    <row r="2401" spans="1:12">
      <c r="A2401" s="11" t="s">
        <v>6677</v>
      </c>
      <c r="D2401" s="11" t="s">
        <v>40</v>
      </c>
      <c r="E2401" s="19" t="s">
        <v>2680</v>
      </c>
      <c r="F2401" s="10">
        <v>42036</v>
      </c>
      <c r="G2401" s="10">
        <v>44228</v>
      </c>
      <c r="H2401" s="11">
        <v>7</v>
      </c>
      <c r="I2401" s="20" t="s">
        <v>39</v>
      </c>
      <c r="J2401" s="11" t="s">
        <v>41</v>
      </c>
      <c r="K2401" s="11" t="s">
        <v>4881</v>
      </c>
      <c r="L2401" s="11">
        <v>2</v>
      </c>
    </row>
    <row r="2402" spans="1:12">
      <c r="A2402" s="11" t="s">
        <v>6678</v>
      </c>
      <c r="D2402" s="11" t="s">
        <v>40</v>
      </c>
      <c r="E2402" s="19" t="s">
        <v>2681</v>
      </c>
      <c r="F2402" s="10">
        <v>42036</v>
      </c>
      <c r="G2402" s="10">
        <v>44228</v>
      </c>
      <c r="H2402" s="11">
        <v>7</v>
      </c>
      <c r="I2402" s="20" t="s">
        <v>39</v>
      </c>
      <c r="J2402" s="11" t="s">
        <v>41</v>
      </c>
      <c r="K2402" s="11" t="s">
        <v>4881</v>
      </c>
      <c r="L2402" s="11">
        <v>2</v>
      </c>
    </row>
    <row r="2403" spans="1:12">
      <c r="A2403" s="11" t="s">
        <v>7162</v>
      </c>
      <c r="D2403" s="11" t="s">
        <v>40</v>
      </c>
      <c r="E2403" s="19" t="s">
        <v>2682</v>
      </c>
      <c r="F2403" s="10">
        <v>42036</v>
      </c>
      <c r="G2403" s="10">
        <v>44228</v>
      </c>
      <c r="H2403" s="11">
        <v>7</v>
      </c>
      <c r="I2403" s="20" t="s">
        <v>39</v>
      </c>
      <c r="J2403" s="11" t="s">
        <v>41</v>
      </c>
      <c r="K2403" s="11" t="s">
        <v>4881</v>
      </c>
      <c r="L2403" s="11">
        <v>2</v>
      </c>
    </row>
    <row r="2404" spans="1:12">
      <c r="A2404" s="11" t="s">
        <v>7163</v>
      </c>
      <c r="D2404" s="11" t="s">
        <v>40</v>
      </c>
      <c r="E2404" s="19" t="s">
        <v>2683</v>
      </c>
      <c r="F2404" s="10">
        <v>42036</v>
      </c>
      <c r="G2404" s="10">
        <v>44228</v>
      </c>
      <c r="H2404" s="11">
        <v>7</v>
      </c>
      <c r="I2404" s="20" t="s">
        <v>39</v>
      </c>
      <c r="J2404" s="11" t="s">
        <v>41</v>
      </c>
      <c r="K2404" s="11" t="s">
        <v>4881</v>
      </c>
      <c r="L2404" s="11">
        <v>2</v>
      </c>
    </row>
    <row r="2405" spans="1:12">
      <c r="A2405" s="11" t="s">
        <v>7164</v>
      </c>
      <c r="D2405" s="11" t="s">
        <v>40</v>
      </c>
      <c r="E2405" s="19" t="s">
        <v>2684</v>
      </c>
      <c r="F2405" s="10">
        <v>42036</v>
      </c>
      <c r="G2405" s="10">
        <v>44228</v>
      </c>
      <c r="H2405" s="11">
        <v>7</v>
      </c>
      <c r="I2405" s="20" t="s">
        <v>39</v>
      </c>
      <c r="J2405" s="11" t="s">
        <v>41</v>
      </c>
      <c r="K2405" s="11" t="s">
        <v>4881</v>
      </c>
      <c r="L2405" s="11">
        <v>2</v>
      </c>
    </row>
    <row r="2406" spans="1:12">
      <c r="A2406" s="11" t="s">
        <v>7912</v>
      </c>
      <c r="D2406" s="11" t="s">
        <v>40</v>
      </c>
      <c r="E2406" s="19" t="s">
        <v>2685</v>
      </c>
      <c r="F2406" s="10">
        <v>42036</v>
      </c>
      <c r="G2406" s="10">
        <v>44228</v>
      </c>
      <c r="H2406" s="11">
        <v>7</v>
      </c>
      <c r="I2406" s="20" t="s">
        <v>39</v>
      </c>
      <c r="J2406" s="11" t="s">
        <v>41</v>
      </c>
      <c r="K2406" s="11" t="s">
        <v>4881</v>
      </c>
      <c r="L2406" s="11">
        <v>2</v>
      </c>
    </row>
    <row r="2407" spans="1:12">
      <c r="A2407" s="11" t="s">
        <v>7913</v>
      </c>
      <c r="D2407" s="11" t="s">
        <v>40</v>
      </c>
      <c r="E2407" s="19" t="s">
        <v>2686</v>
      </c>
      <c r="F2407" s="10">
        <v>42036</v>
      </c>
      <c r="G2407" s="10">
        <v>44228</v>
      </c>
      <c r="H2407" s="11">
        <v>7</v>
      </c>
      <c r="I2407" s="20" t="s">
        <v>39</v>
      </c>
      <c r="J2407" s="11" t="s">
        <v>41</v>
      </c>
      <c r="K2407" s="11" t="s">
        <v>4881</v>
      </c>
      <c r="L2407" s="11">
        <v>2</v>
      </c>
    </row>
    <row r="2408" spans="1:12">
      <c r="A2408" s="11" t="s">
        <v>7914</v>
      </c>
      <c r="D2408" s="11" t="s">
        <v>40</v>
      </c>
      <c r="E2408" s="19" t="s">
        <v>2687</v>
      </c>
      <c r="F2408" s="10">
        <v>42036</v>
      </c>
      <c r="G2408" s="10">
        <v>44228</v>
      </c>
      <c r="H2408" s="11">
        <v>7</v>
      </c>
      <c r="I2408" s="20" t="s">
        <v>39</v>
      </c>
      <c r="J2408" s="11" t="s">
        <v>41</v>
      </c>
      <c r="K2408" s="11" t="s">
        <v>4881</v>
      </c>
      <c r="L2408" s="11">
        <v>2</v>
      </c>
    </row>
    <row r="2409" spans="1:12">
      <c r="A2409" s="11" t="s">
        <v>7915</v>
      </c>
      <c r="D2409" s="11" t="s">
        <v>40</v>
      </c>
      <c r="E2409" s="19" t="s">
        <v>2688</v>
      </c>
      <c r="F2409" s="10">
        <v>42036</v>
      </c>
      <c r="G2409" s="10">
        <v>44228</v>
      </c>
      <c r="H2409" s="11">
        <v>7</v>
      </c>
      <c r="I2409" s="20" t="s">
        <v>39</v>
      </c>
      <c r="J2409" s="11" t="s">
        <v>41</v>
      </c>
      <c r="K2409" s="11" t="s">
        <v>4881</v>
      </c>
      <c r="L2409" s="11">
        <v>2</v>
      </c>
    </row>
    <row r="2410" spans="1:12">
      <c r="A2410" s="11" t="s">
        <v>7916</v>
      </c>
      <c r="D2410" s="11" t="s">
        <v>40</v>
      </c>
      <c r="E2410" s="19" t="s">
        <v>2689</v>
      </c>
      <c r="F2410" s="10">
        <v>42036</v>
      </c>
      <c r="G2410" s="10">
        <v>44228</v>
      </c>
      <c r="H2410" s="11">
        <v>7</v>
      </c>
      <c r="I2410" s="20" t="s">
        <v>39</v>
      </c>
      <c r="J2410" s="11" t="s">
        <v>41</v>
      </c>
      <c r="K2410" s="11" t="s">
        <v>4881</v>
      </c>
      <c r="L2410" s="11">
        <v>2</v>
      </c>
    </row>
    <row r="2411" spans="1:12">
      <c r="A2411" s="11" t="s">
        <v>7917</v>
      </c>
      <c r="D2411" s="11" t="s">
        <v>40</v>
      </c>
      <c r="E2411" s="19" t="s">
        <v>2690</v>
      </c>
      <c r="F2411" s="10">
        <v>42036</v>
      </c>
      <c r="G2411" s="10">
        <v>44228</v>
      </c>
      <c r="H2411" s="11">
        <v>7</v>
      </c>
      <c r="I2411" s="20" t="s">
        <v>39</v>
      </c>
      <c r="J2411" s="11" t="s">
        <v>41</v>
      </c>
      <c r="K2411" s="11" t="s">
        <v>4881</v>
      </c>
      <c r="L2411" s="11">
        <v>2</v>
      </c>
    </row>
    <row r="2412" spans="1:12">
      <c r="A2412" s="11" t="s">
        <v>8620</v>
      </c>
      <c r="D2412" s="11" t="s">
        <v>40</v>
      </c>
      <c r="E2412" s="19" t="s">
        <v>2691</v>
      </c>
      <c r="F2412" s="10">
        <v>42036</v>
      </c>
      <c r="G2412" s="10">
        <v>44228</v>
      </c>
      <c r="H2412" s="11">
        <v>7</v>
      </c>
      <c r="I2412" s="20" t="s">
        <v>39</v>
      </c>
      <c r="J2412" s="11" t="s">
        <v>41</v>
      </c>
      <c r="K2412" s="11" t="s">
        <v>4881</v>
      </c>
      <c r="L2412" s="11">
        <v>2</v>
      </c>
    </row>
    <row r="2413" spans="1:12">
      <c r="A2413" s="11" t="s">
        <v>8621</v>
      </c>
      <c r="D2413" s="11" t="s">
        <v>40</v>
      </c>
      <c r="E2413" s="19" t="s">
        <v>2692</v>
      </c>
      <c r="F2413" s="10">
        <v>42036</v>
      </c>
      <c r="G2413" s="10">
        <v>44228</v>
      </c>
      <c r="H2413" s="11">
        <v>7</v>
      </c>
      <c r="I2413" s="20" t="s">
        <v>39</v>
      </c>
      <c r="J2413" s="11" t="s">
        <v>41</v>
      </c>
      <c r="K2413" s="11" t="s">
        <v>4881</v>
      </c>
      <c r="L2413" s="11">
        <v>2</v>
      </c>
    </row>
    <row r="2414" spans="1:12">
      <c r="A2414" s="11" t="s">
        <v>8622</v>
      </c>
      <c r="D2414" s="11" t="s">
        <v>40</v>
      </c>
      <c r="E2414" s="19" t="s">
        <v>2693</v>
      </c>
      <c r="F2414" s="10">
        <v>42036</v>
      </c>
      <c r="G2414" s="10">
        <v>44228</v>
      </c>
      <c r="H2414" s="11">
        <v>7</v>
      </c>
      <c r="I2414" s="20" t="s">
        <v>39</v>
      </c>
      <c r="J2414" s="11" t="s">
        <v>41</v>
      </c>
      <c r="K2414" s="11" t="s">
        <v>4881</v>
      </c>
      <c r="L2414" s="11">
        <v>2</v>
      </c>
    </row>
    <row r="2415" spans="1:12">
      <c r="A2415" s="11" t="s">
        <v>2529</v>
      </c>
      <c r="D2415" s="11" t="s">
        <v>40</v>
      </c>
      <c r="E2415" s="19" t="s">
        <v>2694</v>
      </c>
      <c r="F2415" s="10">
        <v>42036</v>
      </c>
      <c r="G2415" s="10">
        <v>44228</v>
      </c>
      <c r="H2415" s="11">
        <v>7</v>
      </c>
      <c r="I2415" s="20" t="s">
        <v>39</v>
      </c>
      <c r="J2415" s="11" t="s">
        <v>41</v>
      </c>
      <c r="K2415" s="11" t="s">
        <v>4881</v>
      </c>
      <c r="L2415" s="11">
        <v>2</v>
      </c>
    </row>
    <row r="2416" spans="1:12">
      <c r="A2416" s="11" t="s">
        <v>2530</v>
      </c>
      <c r="D2416" s="11" t="s">
        <v>40</v>
      </c>
      <c r="E2416" s="19" t="s">
        <v>2695</v>
      </c>
      <c r="F2416" s="10">
        <v>42036</v>
      </c>
      <c r="G2416" s="10">
        <v>44228</v>
      </c>
      <c r="H2416" s="11">
        <v>7</v>
      </c>
      <c r="I2416" s="20" t="s">
        <v>39</v>
      </c>
      <c r="J2416" s="11" t="s">
        <v>41</v>
      </c>
      <c r="K2416" s="11" t="s">
        <v>4881</v>
      </c>
      <c r="L2416" s="11">
        <v>2</v>
      </c>
    </row>
    <row r="2417" spans="1:12">
      <c r="A2417" s="11" t="s">
        <v>2531</v>
      </c>
      <c r="D2417" s="11" t="s">
        <v>40</v>
      </c>
      <c r="E2417" s="19" t="s">
        <v>2696</v>
      </c>
      <c r="F2417" s="10">
        <v>42036</v>
      </c>
      <c r="G2417" s="10">
        <v>44228</v>
      </c>
      <c r="H2417" s="11">
        <v>7</v>
      </c>
      <c r="I2417" s="20" t="s">
        <v>39</v>
      </c>
      <c r="J2417" s="11" t="s">
        <v>41</v>
      </c>
      <c r="K2417" s="11" t="s">
        <v>4881</v>
      </c>
      <c r="L2417" s="11">
        <v>2</v>
      </c>
    </row>
    <row r="2418" spans="1:12">
      <c r="A2418" s="11" t="s">
        <v>5488</v>
      </c>
      <c r="D2418" s="11" t="s">
        <v>40</v>
      </c>
      <c r="E2418" s="19" t="s">
        <v>2697</v>
      </c>
      <c r="F2418" s="10">
        <v>42036</v>
      </c>
      <c r="G2418" s="10">
        <v>44228</v>
      </c>
      <c r="H2418" s="11">
        <v>7</v>
      </c>
      <c r="I2418" s="20" t="s">
        <v>39</v>
      </c>
      <c r="J2418" s="11" t="s">
        <v>41</v>
      </c>
      <c r="K2418" s="11" t="s">
        <v>4881</v>
      </c>
      <c r="L2418" s="11">
        <v>2</v>
      </c>
    </row>
    <row r="2419" spans="1:12">
      <c r="A2419" s="11" t="s">
        <v>5489</v>
      </c>
      <c r="D2419" s="11" t="s">
        <v>40</v>
      </c>
      <c r="E2419" s="19" t="s">
        <v>2698</v>
      </c>
      <c r="F2419" s="10">
        <v>42036</v>
      </c>
      <c r="G2419" s="10">
        <v>44228</v>
      </c>
      <c r="H2419" s="11">
        <v>7</v>
      </c>
      <c r="I2419" s="20" t="s">
        <v>39</v>
      </c>
      <c r="J2419" s="11" t="s">
        <v>41</v>
      </c>
      <c r="K2419" s="11" t="s">
        <v>4881</v>
      </c>
      <c r="L2419" s="11">
        <v>2</v>
      </c>
    </row>
    <row r="2420" spans="1:12">
      <c r="A2420" s="11" t="s">
        <v>5490</v>
      </c>
      <c r="D2420" s="11" t="s">
        <v>40</v>
      </c>
      <c r="E2420" s="19" t="s">
        <v>2699</v>
      </c>
      <c r="F2420" s="10">
        <v>42036</v>
      </c>
      <c r="G2420" s="10">
        <v>44228</v>
      </c>
      <c r="H2420" s="11">
        <v>7</v>
      </c>
      <c r="I2420" s="20" t="s">
        <v>39</v>
      </c>
      <c r="J2420" s="11" t="s">
        <v>41</v>
      </c>
      <c r="K2420" s="11" t="s">
        <v>4881</v>
      </c>
      <c r="L2420" s="11">
        <v>2</v>
      </c>
    </row>
    <row r="2421" spans="1:12">
      <c r="A2421" s="11" t="s">
        <v>5491</v>
      </c>
      <c r="D2421" s="11" t="s">
        <v>40</v>
      </c>
      <c r="E2421" s="19" t="s">
        <v>2700</v>
      </c>
      <c r="F2421" s="10">
        <v>42036</v>
      </c>
      <c r="G2421" s="10">
        <v>44228</v>
      </c>
      <c r="H2421" s="11">
        <v>7</v>
      </c>
      <c r="I2421" s="20" t="s">
        <v>39</v>
      </c>
      <c r="J2421" s="11" t="s">
        <v>41</v>
      </c>
      <c r="K2421" s="11" t="s">
        <v>4881</v>
      </c>
      <c r="L2421" s="11">
        <v>2</v>
      </c>
    </row>
    <row r="2422" spans="1:12">
      <c r="A2422" s="11" t="s">
        <v>5492</v>
      </c>
      <c r="D2422" s="11" t="s">
        <v>40</v>
      </c>
      <c r="E2422" s="19" t="s">
        <v>2701</v>
      </c>
      <c r="F2422" s="10">
        <v>42036</v>
      </c>
      <c r="G2422" s="10">
        <v>44228</v>
      </c>
      <c r="H2422" s="11">
        <v>7</v>
      </c>
      <c r="I2422" s="20" t="s">
        <v>39</v>
      </c>
      <c r="J2422" s="11" t="s">
        <v>41</v>
      </c>
      <c r="K2422" s="11" t="s">
        <v>4881</v>
      </c>
      <c r="L2422" s="11">
        <v>2</v>
      </c>
    </row>
    <row r="2423" spans="1:12">
      <c r="A2423" s="11" t="s">
        <v>5493</v>
      </c>
      <c r="D2423" s="11" t="s">
        <v>40</v>
      </c>
      <c r="E2423" s="19" t="s">
        <v>2702</v>
      </c>
      <c r="F2423" s="10">
        <v>42036</v>
      </c>
      <c r="G2423" s="10">
        <v>44228</v>
      </c>
      <c r="H2423" s="11">
        <v>7</v>
      </c>
      <c r="I2423" s="20" t="s">
        <v>39</v>
      </c>
      <c r="J2423" s="11" t="s">
        <v>41</v>
      </c>
      <c r="K2423" s="11" t="s">
        <v>4881</v>
      </c>
      <c r="L2423" s="11">
        <v>2</v>
      </c>
    </row>
    <row r="2424" spans="1:12">
      <c r="A2424" s="11" t="s">
        <v>6193</v>
      </c>
      <c r="D2424" s="11" t="s">
        <v>40</v>
      </c>
      <c r="E2424" s="19" t="s">
        <v>2703</v>
      </c>
      <c r="F2424" s="10">
        <v>42036</v>
      </c>
      <c r="G2424" s="10">
        <v>44228</v>
      </c>
      <c r="H2424" s="11">
        <v>7</v>
      </c>
      <c r="I2424" s="20" t="s">
        <v>39</v>
      </c>
      <c r="J2424" s="11" t="s">
        <v>41</v>
      </c>
      <c r="K2424" s="11" t="s">
        <v>4881</v>
      </c>
      <c r="L2424" s="11">
        <v>2</v>
      </c>
    </row>
    <row r="2425" spans="1:12">
      <c r="A2425" s="11" t="s">
        <v>6194</v>
      </c>
      <c r="D2425" s="11" t="s">
        <v>40</v>
      </c>
      <c r="E2425" s="19" t="s">
        <v>2704</v>
      </c>
      <c r="F2425" s="10">
        <v>42036</v>
      </c>
      <c r="G2425" s="10">
        <v>44228</v>
      </c>
      <c r="H2425" s="11">
        <v>7</v>
      </c>
      <c r="I2425" s="20" t="s">
        <v>39</v>
      </c>
      <c r="J2425" s="11" t="s">
        <v>41</v>
      </c>
      <c r="K2425" s="11" t="s">
        <v>4881</v>
      </c>
      <c r="L2425" s="11">
        <v>2</v>
      </c>
    </row>
    <row r="2426" spans="1:12">
      <c r="A2426" s="11" t="s">
        <v>6195</v>
      </c>
      <c r="D2426" s="11" t="s">
        <v>40</v>
      </c>
      <c r="E2426" s="19" t="s">
        <v>2705</v>
      </c>
      <c r="F2426" s="10">
        <v>42036</v>
      </c>
      <c r="G2426" s="10">
        <v>44228</v>
      </c>
      <c r="H2426" s="11">
        <v>7</v>
      </c>
      <c r="I2426" s="20" t="s">
        <v>39</v>
      </c>
      <c r="J2426" s="11" t="s">
        <v>41</v>
      </c>
      <c r="K2426" s="11" t="s">
        <v>4881</v>
      </c>
      <c r="L2426" s="11">
        <v>2</v>
      </c>
    </row>
    <row r="2427" spans="1:12">
      <c r="A2427" s="11" t="s">
        <v>6679</v>
      </c>
      <c r="D2427" s="11" t="s">
        <v>40</v>
      </c>
      <c r="E2427" s="19" t="s">
        <v>2706</v>
      </c>
      <c r="F2427" s="10">
        <v>42036</v>
      </c>
      <c r="G2427" s="10">
        <v>44228</v>
      </c>
      <c r="H2427" s="11">
        <v>7</v>
      </c>
      <c r="I2427" s="20" t="s">
        <v>39</v>
      </c>
      <c r="J2427" s="11" t="s">
        <v>41</v>
      </c>
      <c r="K2427" s="11" t="s">
        <v>4881</v>
      </c>
      <c r="L2427" s="11">
        <v>2</v>
      </c>
    </row>
    <row r="2428" spans="1:12">
      <c r="A2428" s="11" t="s">
        <v>6680</v>
      </c>
      <c r="D2428" s="11" t="s">
        <v>40</v>
      </c>
      <c r="E2428" s="19" t="s">
        <v>2707</v>
      </c>
      <c r="F2428" s="10">
        <v>42036</v>
      </c>
      <c r="G2428" s="10">
        <v>44228</v>
      </c>
      <c r="H2428" s="11">
        <v>7</v>
      </c>
      <c r="I2428" s="20" t="s">
        <v>39</v>
      </c>
      <c r="J2428" s="11" t="s">
        <v>41</v>
      </c>
      <c r="K2428" s="11" t="s">
        <v>4881</v>
      </c>
      <c r="L2428" s="11">
        <v>2</v>
      </c>
    </row>
    <row r="2429" spans="1:12">
      <c r="A2429" s="11" t="s">
        <v>6681</v>
      </c>
      <c r="D2429" s="11" t="s">
        <v>40</v>
      </c>
      <c r="E2429" s="19" t="s">
        <v>2708</v>
      </c>
      <c r="F2429" s="10">
        <v>42036</v>
      </c>
      <c r="G2429" s="10">
        <v>44228</v>
      </c>
      <c r="H2429" s="11">
        <v>7</v>
      </c>
      <c r="I2429" s="20" t="s">
        <v>39</v>
      </c>
      <c r="J2429" s="11" t="s">
        <v>41</v>
      </c>
      <c r="K2429" s="11" t="s">
        <v>4881</v>
      </c>
      <c r="L2429" s="11">
        <v>2</v>
      </c>
    </row>
    <row r="2430" spans="1:12">
      <c r="A2430" s="11" t="s">
        <v>7165</v>
      </c>
      <c r="D2430" s="11" t="s">
        <v>40</v>
      </c>
      <c r="E2430" s="19" t="s">
        <v>2709</v>
      </c>
      <c r="F2430" s="10">
        <v>42036</v>
      </c>
      <c r="G2430" s="10">
        <v>44228</v>
      </c>
      <c r="H2430" s="11">
        <v>7</v>
      </c>
      <c r="I2430" s="20" t="s">
        <v>39</v>
      </c>
      <c r="J2430" s="11" t="s">
        <v>41</v>
      </c>
      <c r="K2430" s="11" t="s">
        <v>4881</v>
      </c>
      <c r="L2430" s="11">
        <v>2</v>
      </c>
    </row>
    <row r="2431" spans="1:12">
      <c r="A2431" s="11" t="s">
        <v>7166</v>
      </c>
      <c r="D2431" s="11" t="s">
        <v>40</v>
      </c>
      <c r="E2431" s="19" t="s">
        <v>2710</v>
      </c>
      <c r="F2431" s="10">
        <v>42036</v>
      </c>
      <c r="G2431" s="10">
        <v>44228</v>
      </c>
      <c r="H2431" s="11">
        <v>7</v>
      </c>
      <c r="I2431" s="20" t="s">
        <v>39</v>
      </c>
      <c r="J2431" s="11" t="s">
        <v>41</v>
      </c>
      <c r="K2431" s="11" t="s">
        <v>4881</v>
      </c>
      <c r="L2431" s="11">
        <v>2</v>
      </c>
    </row>
    <row r="2432" spans="1:12">
      <c r="A2432" s="11" t="s">
        <v>7167</v>
      </c>
      <c r="D2432" s="11" t="s">
        <v>40</v>
      </c>
      <c r="E2432" s="19" t="s">
        <v>2711</v>
      </c>
      <c r="F2432" s="10">
        <v>42036</v>
      </c>
      <c r="G2432" s="10">
        <v>44228</v>
      </c>
      <c r="H2432" s="11">
        <v>7</v>
      </c>
      <c r="I2432" s="20" t="s">
        <v>39</v>
      </c>
      <c r="J2432" s="11" t="s">
        <v>41</v>
      </c>
      <c r="K2432" s="11" t="s">
        <v>4881</v>
      </c>
      <c r="L2432" s="11">
        <v>2</v>
      </c>
    </row>
    <row r="2433" spans="1:12">
      <c r="A2433" s="11" t="s">
        <v>7918</v>
      </c>
      <c r="D2433" s="11" t="s">
        <v>40</v>
      </c>
      <c r="E2433" s="19" t="s">
        <v>2712</v>
      </c>
      <c r="F2433" s="10">
        <v>42036</v>
      </c>
      <c r="G2433" s="10">
        <v>44228</v>
      </c>
      <c r="H2433" s="11">
        <v>7</v>
      </c>
      <c r="I2433" s="20" t="s">
        <v>39</v>
      </c>
      <c r="J2433" s="11" t="s">
        <v>41</v>
      </c>
      <c r="K2433" s="11" t="s">
        <v>4881</v>
      </c>
      <c r="L2433" s="11">
        <v>2</v>
      </c>
    </row>
    <row r="2434" spans="1:12">
      <c r="A2434" s="11" t="s">
        <v>7919</v>
      </c>
      <c r="D2434" s="11" t="s">
        <v>40</v>
      </c>
      <c r="E2434" s="19" t="s">
        <v>2713</v>
      </c>
      <c r="F2434" s="10">
        <v>42036</v>
      </c>
      <c r="G2434" s="10">
        <v>44228</v>
      </c>
      <c r="H2434" s="11">
        <v>7</v>
      </c>
      <c r="I2434" s="20" t="s">
        <v>39</v>
      </c>
      <c r="J2434" s="11" t="s">
        <v>41</v>
      </c>
      <c r="K2434" s="11" t="s">
        <v>4881</v>
      </c>
      <c r="L2434" s="11">
        <v>2</v>
      </c>
    </row>
    <row r="2435" spans="1:12">
      <c r="A2435" s="11" t="s">
        <v>7920</v>
      </c>
      <c r="D2435" s="11" t="s">
        <v>40</v>
      </c>
      <c r="E2435" s="19" t="s">
        <v>2714</v>
      </c>
      <c r="F2435" s="10">
        <v>42036</v>
      </c>
      <c r="G2435" s="10">
        <v>44228</v>
      </c>
      <c r="H2435" s="11">
        <v>7</v>
      </c>
      <c r="I2435" s="20" t="s">
        <v>39</v>
      </c>
      <c r="J2435" s="11" t="s">
        <v>41</v>
      </c>
      <c r="K2435" s="11" t="s">
        <v>4881</v>
      </c>
      <c r="L2435" s="11">
        <v>2</v>
      </c>
    </row>
    <row r="2436" spans="1:12">
      <c r="A2436" s="11" t="s">
        <v>7921</v>
      </c>
      <c r="D2436" s="11" t="s">
        <v>40</v>
      </c>
      <c r="E2436" s="19" t="s">
        <v>2715</v>
      </c>
      <c r="F2436" s="10">
        <v>42036</v>
      </c>
      <c r="G2436" s="10">
        <v>44228</v>
      </c>
      <c r="H2436" s="11">
        <v>7</v>
      </c>
      <c r="I2436" s="20" t="s">
        <v>39</v>
      </c>
      <c r="J2436" s="11" t="s">
        <v>41</v>
      </c>
      <c r="K2436" s="11" t="s">
        <v>4881</v>
      </c>
      <c r="L2436" s="11">
        <v>2</v>
      </c>
    </row>
    <row r="2437" spans="1:12">
      <c r="A2437" s="11" t="s">
        <v>7922</v>
      </c>
      <c r="D2437" s="11" t="s">
        <v>40</v>
      </c>
      <c r="E2437" s="19" t="s">
        <v>2716</v>
      </c>
      <c r="F2437" s="10">
        <v>42036</v>
      </c>
      <c r="G2437" s="10">
        <v>44228</v>
      </c>
      <c r="H2437" s="11">
        <v>7</v>
      </c>
      <c r="I2437" s="20" t="s">
        <v>39</v>
      </c>
      <c r="J2437" s="11" t="s">
        <v>41</v>
      </c>
      <c r="K2437" s="11" t="s">
        <v>4881</v>
      </c>
      <c r="L2437" s="11">
        <v>2</v>
      </c>
    </row>
    <row r="2438" spans="1:12">
      <c r="A2438" s="11" t="s">
        <v>7923</v>
      </c>
      <c r="D2438" s="11" t="s">
        <v>40</v>
      </c>
      <c r="E2438" s="19" t="s">
        <v>2717</v>
      </c>
      <c r="F2438" s="10">
        <v>42036</v>
      </c>
      <c r="G2438" s="10">
        <v>44228</v>
      </c>
      <c r="H2438" s="11">
        <v>7</v>
      </c>
      <c r="I2438" s="20" t="s">
        <v>39</v>
      </c>
      <c r="J2438" s="11" t="s">
        <v>41</v>
      </c>
      <c r="K2438" s="11" t="s">
        <v>4881</v>
      </c>
      <c r="L2438" s="11">
        <v>2</v>
      </c>
    </row>
    <row r="2439" spans="1:12">
      <c r="A2439" s="11" t="s">
        <v>8623</v>
      </c>
      <c r="D2439" s="11" t="s">
        <v>40</v>
      </c>
      <c r="E2439" s="19" t="s">
        <v>2718</v>
      </c>
      <c r="F2439" s="10">
        <v>42036</v>
      </c>
      <c r="G2439" s="10">
        <v>44228</v>
      </c>
      <c r="H2439" s="11">
        <v>7</v>
      </c>
      <c r="I2439" s="20" t="s">
        <v>39</v>
      </c>
      <c r="J2439" s="11" t="s">
        <v>41</v>
      </c>
      <c r="K2439" s="11" t="s">
        <v>4881</v>
      </c>
      <c r="L2439" s="11">
        <v>2</v>
      </c>
    </row>
    <row r="2440" spans="1:12">
      <c r="A2440" s="11" t="s">
        <v>8624</v>
      </c>
      <c r="D2440" s="11" t="s">
        <v>40</v>
      </c>
      <c r="E2440" s="19" t="s">
        <v>2719</v>
      </c>
      <c r="F2440" s="10">
        <v>42036</v>
      </c>
      <c r="G2440" s="10">
        <v>44228</v>
      </c>
      <c r="H2440" s="11">
        <v>7</v>
      </c>
      <c r="I2440" s="20" t="s">
        <v>39</v>
      </c>
      <c r="J2440" s="11" t="s">
        <v>41</v>
      </c>
      <c r="K2440" s="11" t="s">
        <v>4881</v>
      </c>
      <c r="L2440" s="11">
        <v>2</v>
      </c>
    </row>
    <row r="2441" spans="1:12">
      <c r="A2441" s="11" t="s">
        <v>8625</v>
      </c>
      <c r="D2441" s="11" t="s">
        <v>40</v>
      </c>
      <c r="E2441" s="19" t="s">
        <v>2720</v>
      </c>
      <c r="F2441" s="10">
        <v>42036</v>
      </c>
      <c r="G2441" s="10">
        <v>44228</v>
      </c>
      <c r="H2441" s="11">
        <v>7</v>
      </c>
      <c r="I2441" s="20" t="s">
        <v>39</v>
      </c>
      <c r="J2441" s="11" t="s">
        <v>41</v>
      </c>
      <c r="K2441" s="11" t="s">
        <v>4881</v>
      </c>
      <c r="L2441" s="11">
        <v>2</v>
      </c>
    </row>
    <row r="2442" spans="1:12">
      <c r="A2442" s="11" t="s">
        <v>2532</v>
      </c>
      <c r="D2442" s="11" t="s">
        <v>40</v>
      </c>
      <c r="E2442" s="19" t="s">
        <v>2721</v>
      </c>
      <c r="F2442" s="10">
        <v>42036</v>
      </c>
      <c r="G2442" s="10">
        <v>44228</v>
      </c>
      <c r="H2442" s="11">
        <v>7</v>
      </c>
      <c r="I2442" s="20" t="s">
        <v>39</v>
      </c>
      <c r="J2442" s="11" t="s">
        <v>41</v>
      </c>
      <c r="K2442" s="11" t="s">
        <v>4881</v>
      </c>
      <c r="L2442" s="11">
        <v>2</v>
      </c>
    </row>
    <row r="2443" spans="1:12">
      <c r="A2443" s="11" t="s">
        <v>2533</v>
      </c>
      <c r="D2443" s="11" t="s">
        <v>40</v>
      </c>
      <c r="E2443" s="19" t="s">
        <v>2722</v>
      </c>
      <c r="F2443" s="10">
        <v>42036</v>
      </c>
      <c r="G2443" s="10">
        <v>44228</v>
      </c>
      <c r="H2443" s="11">
        <v>7</v>
      </c>
      <c r="I2443" s="20" t="s">
        <v>39</v>
      </c>
      <c r="J2443" s="11" t="s">
        <v>41</v>
      </c>
      <c r="K2443" s="11" t="s">
        <v>4881</v>
      </c>
      <c r="L2443" s="11">
        <v>2</v>
      </c>
    </row>
    <row r="2444" spans="1:12">
      <c r="A2444" s="11" t="s">
        <v>2534</v>
      </c>
      <c r="D2444" s="11" t="s">
        <v>40</v>
      </c>
      <c r="E2444" s="19" t="s">
        <v>2723</v>
      </c>
      <c r="F2444" s="10">
        <v>42036</v>
      </c>
      <c r="G2444" s="10">
        <v>44228</v>
      </c>
      <c r="H2444" s="11">
        <v>7</v>
      </c>
      <c r="I2444" s="20" t="s">
        <v>39</v>
      </c>
      <c r="J2444" s="11" t="s">
        <v>41</v>
      </c>
      <c r="K2444" s="11" t="s">
        <v>4881</v>
      </c>
      <c r="L2444" s="11">
        <v>2</v>
      </c>
    </row>
    <row r="2445" spans="1:12">
      <c r="A2445" s="11" t="s">
        <v>5494</v>
      </c>
      <c r="D2445" s="11" t="s">
        <v>40</v>
      </c>
      <c r="E2445" s="19" t="s">
        <v>2724</v>
      </c>
      <c r="F2445" s="10">
        <v>42036</v>
      </c>
      <c r="G2445" s="10">
        <v>44228</v>
      </c>
      <c r="H2445" s="11">
        <v>7</v>
      </c>
      <c r="I2445" s="20" t="s">
        <v>39</v>
      </c>
      <c r="J2445" s="11" t="s">
        <v>41</v>
      </c>
      <c r="K2445" s="11" t="s">
        <v>4881</v>
      </c>
      <c r="L2445" s="11">
        <v>2</v>
      </c>
    </row>
    <row r="2446" spans="1:12">
      <c r="A2446" s="11" t="s">
        <v>5495</v>
      </c>
      <c r="D2446" s="11" t="s">
        <v>40</v>
      </c>
      <c r="E2446" s="19" t="s">
        <v>2725</v>
      </c>
      <c r="F2446" s="10">
        <v>42036</v>
      </c>
      <c r="G2446" s="10">
        <v>44228</v>
      </c>
      <c r="H2446" s="11">
        <v>7</v>
      </c>
      <c r="I2446" s="20" t="s">
        <v>39</v>
      </c>
      <c r="J2446" s="11" t="s">
        <v>41</v>
      </c>
      <c r="K2446" s="11" t="s">
        <v>4881</v>
      </c>
      <c r="L2446" s="11">
        <v>2</v>
      </c>
    </row>
    <row r="2447" spans="1:12">
      <c r="A2447" s="11" t="s">
        <v>5496</v>
      </c>
      <c r="D2447" s="11" t="s">
        <v>40</v>
      </c>
      <c r="E2447" s="19" t="s">
        <v>2726</v>
      </c>
      <c r="F2447" s="10">
        <v>42036</v>
      </c>
      <c r="G2447" s="10">
        <v>44228</v>
      </c>
      <c r="H2447" s="11">
        <v>7</v>
      </c>
      <c r="I2447" s="20" t="s">
        <v>39</v>
      </c>
      <c r="J2447" s="11" t="s">
        <v>41</v>
      </c>
      <c r="K2447" s="11" t="s">
        <v>4881</v>
      </c>
      <c r="L2447" s="11">
        <v>2</v>
      </c>
    </row>
    <row r="2448" spans="1:12">
      <c r="A2448" s="11" t="s">
        <v>5497</v>
      </c>
      <c r="D2448" s="11" t="s">
        <v>40</v>
      </c>
      <c r="E2448" s="19" t="s">
        <v>2727</v>
      </c>
      <c r="F2448" s="10">
        <v>42036</v>
      </c>
      <c r="G2448" s="10">
        <v>44228</v>
      </c>
      <c r="H2448" s="11">
        <v>7</v>
      </c>
      <c r="I2448" s="20" t="s">
        <v>39</v>
      </c>
      <c r="J2448" s="11" t="s">
        <v>41</v>
      </c>
      <c r="K2448" s="11" t="s">
        <v>4881</v>
      </c>
      <c r="L2448" s="11">
        <v>2</v>
      </c>
    </row>
    <row r="2449" spans="1:12">
      <c r="A2449" s="11" t="s">
        <v>5498</v>
      </c>
      <c r="D2449" s="11" t="s">
        <v>40</v>
      </c>
      <c r="E2449" s="19" t="s">
        <v>2728</v>
      </c>
      <c r="F2449" s="10">
        <v>42036</v>
      </c>
      <c r="G2449" s="10">
        <v>44228</v>
      </c>
      <c r="H2449" s="11">
        <v>7</v>
      </c>
      <c r="I2449" s="20" t="s">
        <v>39</v>
      </c>
      <c r="J2449" s="11" t="s">
        <v>41</v>
      </c>
      <c r="K2449" s="11" t="s">
        <v>4881</v>
      </c>
      <c r="L2449" s="11">
        <v>2</v>
      </c>
    </row>
    <row r="2450" spans="1:12">
      <c r="A2450" s="11" t="s">
        <v>5499</v>
      </c>
      <c r="D2450" s="11" t="s">
        <v>40</v>
      </c>
      <c r="E2450" s="19" t="s">
        <v>2729</v>
      </c>
      <c r="F2450" s="10">
        <v>42036</v>
      </c>
      <c r="G2450" s="10">
        <v>44228</v>
      </c>
      <c r="H2450" s="11">
        <v>7</v>
      </c>
      <c r="I2450" s="20" t="s">
        <v>39</v>
      </c>
      <c r="J2450" s="11" t="s">
        <v>41</v>
      </c>
      <c r="K2450" s="11" t="s">
        <v>4881</v>
      </c>
      <c r="L2450" s="11">
        <v>2</v>
      </c>
    </row>
    <row r="2451" spans="1:12">
      <c r="A2451" s="11" t="s">
        <v>6196</v>
      </c>
      <c r="D2451" s="11" t="s">
        <v>40</v>
      </c>
      <c r="E2451" s="19" t="s">
        <v>2730</v>
      </c>
      <c r="F2451" s="10">
        <v>42036</v>
      </c>
      <c r="G2451" s="10">
        <v>44228</v>
      </c>
      <c r="H2451" s="11">
        <v>7</v>
      </c>
      <c r="I2451" s="20" t="s">
        <v>39</v>
      </c>
      <c r="J2451" s="11" t="s">
        <v>41</v>
      </c>
      <c r="K2451" s="11" t="s">
        <v>4881</v>
      </c>
      <c r="L2451" s="11">
        <v>2</v>
      </c>
    </row>
    <row r="2452" spans="1:12">
      <c r="A2452" s="11" t="s">
        <v>6197</v>
      </c>
      <c r="D2452" s="11" t="s">
        <v>40</v>
      </c>
      <c r="E2452" s="19" t="s">
        <v>2731</v>
      </c>
      <c r="F2452" s="10">
        <v>42036</v>
      </c>
      <c r="G2452" s="10">
        <v>44228</v>
      </c>
      <c r="H2452" s="11">
        <v>7</v>
      </c>
      <c r="I2452" s="20" t="s">
        <v>39</v>
      </c>
      <c r="J2452" s="11" t="s">
        <v>41</v>
      </c>
      <c r="K2452" s="11" t="s">
        <v>4881</v>
      </c>
      <c r="L2452" s="11">
        <v>2</v>
      </c>
    </row>
    <row r="2453" spans="1:12">
      <c r="A2453" s="11" t="s">
        <v>6198</v>
      </c>
      <c r="D2453" s="11" t="s">
        <v>40</v>
      </c>
      <c r="E2453" s="19" t="s">
        <v>2732</v>
      </c>
      <c r="F2453" s="10">
        <v>42036</v>
      </c>
      <c r="G2453" s="10">
        <v>44228</v>
      </c>
      <c r="H2453" s="11">
        <v>7</v>
      </c>
      <c r="I2453" s="20" t="s">
        <v>39</v>
      </c>
      <c r="J2453" s="11" t="s">
        <v>41</v>
      </c>
      <c r="K2453" s="11" t="s">
        <v>4881</v>
      </c>
      <c r="L2453" s="11">
        <v>2</v>
      </c>
    </row>
    <row r="2454" spans="1:12">
      <c r="A2454" s="11" t="s">
        <v>6682</v>
      </c>
      <c r="D2454" s="11" t="s">
        <v>40</v>
      </c>
      <c r="E2454" s="19" t="s">
        <v>2733</v>
      </c>
      <c r="F2454" s="10">
        <v>42036</v>
      </c>
      <c r="G2454" s="10">
        <v>44228</v>
      </c>
      <c r="H2454" s="11">
        <v>7</v>
      </c>
      <c r="I2454" s="20" t="s">
        <v>39</v>
      </c>
      <c r="J2454" s="11" t="s">
        <v>41</v>
      </c>
      <c r="K2454" s="11" t="s">
        <v>4881</v>
      </c>
      <c r="L2454" s="11">
        <v>2</v>
      </c>
    </row>
    <row r="2455" spans="1:12">
      <c r="A2455" s="11" t="s">
        <v>6683</v>
      </c>
      <c r="D2455" s="11" t="s">
        <v>40</v>
      </c>
      <c r="E2455" s="19" t="s">
        <v>2734</v>
      </c>
      <c r="F2455" s="10">
        <v>42036</v>
      </c>
      <c r="G2455" s="10">
        <v>44228</v>
      </c>
      <c r="H2455" s="11">
        <v>7</v>
      </c>
      <c r="I2455" s="20" t="s">
        <v>39</v>
      </c>
      <c r="J2455" s="11" t="s">
        <v>41</v>
      </c>
      <c r="K2455" s="11" t="s">
        <v>4881</v>
      </c>
      <c r="L2455" s="11">
        <v>2</v>
      </c>
    </row>
    <row r="2456" spans="1:12">
      <c r="A2456" s="11" t="s">
        <v>6684</v>
      </c>
      <c r="D2456" s="11" t="s">
        <v>40</v>
      </c>
      <c r="E2456" s="19" t="s">
        <v>2735</v>
      </c>
      <c r="F2456" s="10">
        <v>42036</v>
      </c>
      <c r="G2456" s="10">
        <v>44228</v>
      </c>
      <c r="H2456" s="11">
        <v>7</v>
      </c>
      <c r="I2456" s="20" t="s">
        <v>39</v>
      </c>
      <c r="J2456" s="11" t="s">
        <v>41</v>
      </c>
      <c r="K2456" s="11" t="s">
        <v>4881</v>
      </c>
      <c r="L2456" s="11">
        <v>2</v>
      </c>
    </row>
    <row r="2457" spans="1:12">
      <c r="A2457" s="11" t="s">
        <v>7168</v>
      </c>
      <c r="D2457" s="11" t="s">
        <v>40</v>
      </c>
      <c r="E2457" s="19" t="s">
        <v>2736</v>
      </c>
      <c r="F2457" s="10">
        <v>42036</v>
      </c>
      <c r="G2457" s="10">
        <v>44228</v>
      </c>
      <c r="H2457" s="11">
        <v>7</v>
      </c>
      <c r="I2457" s="20" t="s">
        <v>39</v>
      </c>
      <c r="J2457" s="11" t="s">
        <v>41</v>
      </c>
      <c r="K2457" s="11" t="s">
        <v>4881</v>
      </c>
      <c r="L2457" s="11">
        <v>2</v>
      </c>
    </row>
    <row r="2458" spans="1:12">
      <c r="A2458" s="11" t="s">
        <v>7169</v>
      </c>
      <c r="D2458" s="11" t="s">
        <v>40</v>
      </c>
      <c r="E2458" s="19" t="s">
        <v>2737</v>
      </c>
      <c r="F2458" s="10">
        <v>42036</v>
      </c>
      <c r="G2458" s="10">
        <v>44228</v>
      </c>
      <c r="H2458" s="11">
        <v>7</v>
      </c>
      <c r="I2458" s="20" t="s">
        <v>39</v>
      </c>
      <c r="J2458" s="11" t="s">
        <v>41</v>
      </c>
      <c r="K2458" s="11" t="s">
        <v>4881</v>
      </c>
      <c r="L2458" s="11">
        <v>2</v>
      </c>
    </row>
    <row r="2459" spans="1:12">
      <c r="A2459" s="11" t="s">
        <v>7170</v>
      </c>
      <c r="D2459" s="11" t="s">
        <v>40</v>
      </c>
      <c r="E2459" s="19" t="s">
        <v>2738</v>
      </c>
      <c r="F2459" s="10">
        <v>42036</v>
      </c>
      <c r="G2459" s="10">
        <v>44228</v>
      </c>
      <c r="H2459" s="11">
        <v>7</v>
      </c>
      <c r="I2459" s="20" t="s">
        <v>39</v>
      </c>
      <c r="J2459" s="11" t="s">
        <v>41</v>
      </c>
      <c r="K2459" s="11" t="s">
        <v>4881</v>
      </c>
      <c r="L2459" s="11">
        <v>2</v>
      </c>
    </row>
    <row r="2460" spans="1:12">
      <c r="A2460" s="11" t="s">
        <v>7924</v>
      </c>
      <c r="D2460" s="11" t="s">
        <v>40</v>
      </c>
      <c r="E2460" s="19" t="s">
        <v>2739</v>
      </c>
      <c r="F2460" s="10">
        <v>42036</v>
      </c>
      <c r="G2460" s="10">
        <v>44228</v>
      </c>
      <c r="H2460" s="11">
        <v>7</v>
      </c>
      <c r="I2460" s="20" t="s">
        <v>39</v>
      </c>
      <c r="J2460" s="11" t="s">
        <v>41</v>
      </c>
      <c r="K2460" s="11" t="s">
        <v>4881</v>
      </c>
      <c r="L2460" s="11">
        <v>2</v>
      </c>
    </row>
    <row r="2461" spans="1:12">
      <c r="A2461" s="11" t="s">
        <v>7925</v>
      </c>
      <c r="D2461" s="11" t="s">
        <v>40</v>
      </c>
      <c r="E2461" s="19" t="s">
        <v>2740</v>
      </c>
      <c r="F2461" s="10">
        <v>42036</v>
      </c>
      <c r="G2461" s="10">
        <v>44228</v>
      </c>
      <c r="H2461" s="11">
        <v>7</v>
      </c>
      <c r="I2461" s="20" t="s">
        <v>39</v>
      </c>
      <c r="J2461" s="11" t="s">
        <v>41</v>
      </c>
      <c r="K2461" s="11" t="s">
        <v>4881</v>
      </c>
      <c r="L2461" s="11">
        <v>2</v>
      </c>
    </row>
    <row r="2462" spans="1:12">
      <c r="A2462" s="11" t="s">
        <v>7926</v>
      </c>
      <c r="D2462" s="11" t="s">
        <v>40</v>
      </c>
      <c r="E2462" s="19" t="s">
        <v>2741</v>
      </c>
      <c r="F2462" s="10">
        <v>42036</v>
      </c>
      <c r="G2462" s="10">
        <v>44228</v>
      </c>
      <c r="H2462" s="11">
        <v>7</v>
      </c>
      <c r="I2462" s="20" t="s">
        <v>39</v>
      </c>
      <c r="J2462" s="11" t="s">
        <v>41</v>
      </c>
      <c r="K2462" s="11" t="s">
        <v>4881</v>
      </c>
      <c r="L2462" s="11">
        <v>2</v>
      </c>
    </row>
    <row r="2463" spans="1:12">
      <c r="A2463" s="11" t="s">
        <v>7927</v>
      </c>
      <c r="D2463" s="11" t="s">
        <v>40</v>
      </c>
      <c r="E2463" s="19" t="s">
        <v>2742</v>
      </c>
      <c r="F2463" s="10">
        <v>42036</v>
      </c>
      <c r="G2463" s="10">
        <v>44228</v>
      </c>
      <c r="H2463" s="11">
        <v>7</v>
      </c>
      <c r="I2463" s="20" t="s">
        <v>39</v>
      </c>
      <c r="J2463" s="11" t="s">
        <v>41</v>
      </c>
      <c r="K2463" s="11" t="s">
        <v>4881</v>
      </c>
      <c r="L2463" s="11">
        <v>2</v>
      </c>
    </row>
    <row r="2464" spans="1:12">
      <c r="A2464" s="11" t="s">
        <v>7928</v>
      </c>
      <c r="D2464" s="11" t="s">
        <v>40</v>
      </c>
      <c r="E2464" s="19" t="s">
        <v>2743</v>
      </c>
      <c r="F2464" s="10">
        <v>42036</v>
      </c>
      <c r="G2464" s="10">
        <v>44228</v>
      </c>
      <c r="H2464" s="11">
        <v>7</v>
      </c>
      <c r="I2464" s="20" t="s">
        <v>39</v>
      </c>
      <c r="J2464" s="11" t="s">
        <v>41</v>
      </c>
      <c r="K2464" s="11" t="s">
        <v>4881</v>
      </c>
      <c r="L2464" s="11">
        <v>2</v>
      </c>
    </row>
    <row r="2465" spans="1:12">
      <c r="A2465" s="11" t="s">
        <v>7929</v>
      </c>
      <c r="D2465" s="11" t="s">
        <v>40</v>
      </c>
      <c r="E2465" s="19" t="s">
        <v>2744</v>
      </c>
      <c r="F2465" s="10">
        <v>42036</v>
      </c>
      <c r="G2465" s="10">
        <v>44228</v>
      </c>
      <c r="H2465" s="11">
        <v>7</v>
      </c>
      <c r="I2465" s="20" t="s">
        <v>39</v>
      </c>
      <c r="J2465" s="11" t="s">
        <v>41</v>
      </c>
      <c r="K2465" s="11" t="s">
        <v>4881</v>
      </c>
      <c r="L2465" s="11">
        <v>2</v>
      </c>
    </row>
    <row r="2466" spans="1:12">
      <c r="A2466" s="11" t="s">
        <v>8626</v>
      </c>
      <c r="D2466" s="11" t="s">
        <v>40</v>
      </c>
      <c r="E2466" s="19" t="s">
        <v>2745</v>
      </c>
      <c r="F2466" s="10">
        <v>42036</v>
      </c>
      <c r="G2466" s="10">
        <v>44228</v>
      </c>
      <c r="H2466" s="11">
        <v>7</v>
      </c>
      <c r="I2466" s="20" t="s">
        <v>39</v>
      </c>
      <c r="J2466" s="11" t="s">
        <v>41</v>
      </c>
      <c r="K2466" s="11" t="s">
        <v>4881</v>
      </c>
      <c r="L2466" s="11">
        <v>2</v>
      </c>
    </row>
    <row r="2467" spans="1:12">
      <c r="A2467" s="11" t="s">
        <v>8627</v>
      </c>
      <c r="D2467" s="11" t="s">
        <v>40</v>
      </c>
      <c r="E2467" s="19" t="s">
        <v>2746</v>
      </c>
      <c r="F2467" s="10">
        <v>42036</v>
      </c>
      <c r="G2467" s="10">
        <v>44228</v>
      </c>
      <c r="H2467" s="11">
        <v>7</v>
      </c>
      <c r="I2467" s="20" t="s">
        <v>39</v>
      </c>
      <c r="J2467" s="11" t="s">
        <v>41</v>
      </c>
      <c r="K2467" s="11" t="s">
        <v>4881</v>
      </c>
      <c r="L2467" s="11">
        <v>2</v>
      </c>
    </row>
    <row r="2468" spans="1:12">
      <c r="A2468" s="11" t="s">
        <v>8628</v>
      </c>
      <c r="D2468" s="11" t="s">
        <v>40</v>
      </c>
      <c r="E2468" s="19" t="s">
        <v>2747</v>
      </c>
      <c r="F2468" s="10">
        <v>42036</v>
      </c>
      <c r="G2468" s="10">
        <v>44228</v>
      </c>
      <c r="H2468" s="11">
        <v>7</v>
      </c>
      <c r="I2468" s="20" t="s">
        <v>39</v>
      </c>
      <c r="J2468" s="11" t="s">
        <v>41</v>
      </c>
      <c r="K2468" s="11" t="s">
        <v>4881</v>
      </c>
      <c r="L2468" s="11">
        <v>2</v>
      </c>
    </row>
    <row r="2469" spans="1:12">
      <c r="A2469" s="11" t="s">
        <v>2535</v>
      </c>
      <c r="D2469" s="11" t="s">
        <v>40</v>
      </c>
      <c r="E2469" s="19" t="s">
        <v>2748</v>
      </c>
      <c r="F2469" s="10">
        <v>42036</v>
      </c>
      <c r="G2469" s="10">
        <v>44228</v>
      </c>
      <c r="H2469" s="11">
        <v>7</v>
      </c>
      <c r="I2469" s="20" t="s">
        <v>39</v>
      </c>
      <c r="J2469" s="11" t="s">
        <v>41</v>
      </c>
      <c r="K2469" s="11" t="s">
        <v>4881</v>
      </c>
      <c r="L2469" s="11">
        <v>2</v>
      </c>
    </row>
    <row r="2470" spans="1:12">
      <c r="A2470" s="11" t="s">
        <v>2536</v>
      </c>
      <c r="D2470" s="11" t="s">
        <v>40</v>
      </c>
      <c r="E2470" s="19" t="s">
        <v>2749</v>
      </c>
      <c r="F2470" s="10">
        <v>42036</v>
      </c>
      <c r="G2470" s="10">
        <v>44228</v>
      </c>
      <c r="H2470" s="11">
        <v>7</v>
      </c>
      <c r="I2470" s="20" t="s">
        <v>39</v>
      </c>
      <c r="J2470" s="11" t="s">
        <v>41</v>
      </c>
      <c r="K2470" s="11" t="s">
        <v>4881</v>
      </c>
      <c r="L2470" s="11">
        <v>2</v>
      </c>
    </row>
    <row r="2471" spans="1:12">
      <c r="A2471" s="11" t="s">
        <v>2537</v>
      </c>
      <c r="D2471" s="11" t="s">
        <v>40</v>
      </c>
      <c r="E2471" s="19" t="s">
        <v>2750</v>
      </c>
      <c r="F2471" s="10">
        <v>42036</v>
      </c>
      <c r="G2471" s="10">
        <v>44228</v>
      </c>
      <c r="H2471" s="11">
        <v>7</v>
      </c>
      <c r="I2471" s="20" t="s">
        <v>39</v>
      </c>
      <c r="J2471" s="11" t="s">
        <v>41</v>
      </c>
      <c r="K2471" s="11" t="s">
        <v>4881</v>
      </c>
      <c r="L2471" s="11">
        <v>2</v>
      </c>
    </row>
    <row r="2472" spans="1:12">
      <c r="A2472" s="11" t="s">
        <v>5500</v>
      </c>
      <c r="D2472" s="11" t="s">
        <v>40</v>
      </c>
      <c r="E2472" s="19" t="s">
        <v>2751</v>
      </c>
      <c r="F2472" s="10">
        <v>42036</v>
      </c>
      <c r="G2472" s="10">
        <v>44228</v>
      </c>
      <c r="H2472" s="11">
        <v>7</v>
      </c>
      <c r="I2472" s="20" t="s">
        <v>39</v>
      </c>
      <c r="J2472" s="11" t="s">
        <v>41</v>
      </c>
      <c r="K2472" s="11" t="s">
        <v>4881</v>
      </c>
      <c r="L2472" s="11">
        <v>2</v>
      </c>
    </row>
    <row r="2473" spans="1:12">
      <c r="A2473" s="11" t="s">
        <v>5501</v>
      </c>
      <c r="D2473" s="11" t="s">
        <v>40</v>
      </c>
      <c r="E2473" s="19" t="s">
        <v>2752</v>
      </c>
      <c r="F2473" s="10">
        <v>42036</v>
      </c>
      <c r="G2473" s="10">
        <v>44228</v>
      </c>
      <c r="H2473" s="11">
        <v>7</v>
      </c>
      <c r="I2473" s="20" t="s">
        <v>39</v>
      </c>
      <c r="J2473" s="11" t="s">
        <v>41</v>
      </c>
      <c r="K2473" s="11" t="s">
        <v>4881</v>
      </c>
      <c r="L2473" s="11">
        <v>2</v>
      </c>
    </row>
    <row r="2474" spans="1:12">
      <c r="A2474" s="11" t="s">
        <v>5502</v>
      </c>
      <c r="D2474" s="11" t="s">
        <v>40</v>
      </c>
      <c r="E2474" s="19" t="s">
        <v>2753</v>
      </c>
      <c r="F2474" s="10">
        <v>42036</v>
      </c>
      <c r="G2474" s="10">
        <v>44228</v>
      </c>
      <c r="H2474" s="11">
        <v>7</v>
      </c>
      <c r="I2474" s="20" t="s">
        <v>39</v>
      </c>
      <c r="J2474" s="11" t="s">
        <v>41</v>
      </c>
      <c r="K2474" s="11" t="s">
        <v>4881</v>
      </c>
      <c r="L2474" s="11">
        <v>2</v>
      </c>
    </row>
    <row r="2475" spans="1:12">
      <c r="A2475" s="11" t="s">
        <v>5503</v>
      </c>
      <c r="D2475" s="11" t="s">
        <v>40</v>
      </c>
      <c r="E2475" s="19" t="s">
        <v>2754</v>
      </c>
      <c r="F2475" s="10">
        <v>42036</v>
      </c>
      <c r="G2475" s="10">
        <v>44228</v>
      </c>
      <c r="H2475" s="11">
        <v>7</v>
      </c>
      <c r="I2475" s="20" t="s">
        <v>39</v>
      </c>
      <c r="J2475" s="11" t="s">
        <v>41</v>
      </c>
      <c r="K2475" s="11" t="s">
        <v>4881</v>
      </c>
      <c r="L2475" s="11">
        <v>2</v>
      </c>
    </row>
    <row r="2476" spans="1:12">
      <c r="A2476" s="11" t="s">
        <v>5504</v>
      </c>
      <c r="D2476" s="11" t="s">
        <v>40</v>
      </c>
      <c r="E2476" s="19" t="s">
        <v>2755</v>
      </c>
      <c r="F2476" s="10">
        <v>42036</v>
      </c>
      <c r="G2476" s="10">
        <v>44228</v>
      </c>
      <c r="H2476" s="11">
        <v>7</v>
      </c>
      <c r="I2476" s="20" t="s">
        <v>39</v>
      </c>
      <c r="J2476" s="11" t="s">
        <v>41</v>
      </c>
      <c r="K2476" s="11" t="s">
        <v>4881</v>
      </c>
      <c r="L2476" s="11">
        <v>2</v>
      </c>
    </row>
    <row r="2477" spans="1:12">
      <c r="A2477" s="11" t="s">
        <v>5505</v>
      </c>
      <c r="D2477" s="11" t="s">
        <v>40</v>
      </c>
      <c r="E2477" s="19" t="s">
        <v>2756</v>
      </c>
      <c r="F2477" s="10">
        <v>42036</v>
      </c>
      <c r="G2477" s="10">
        <v>44228</v>
      </c>
      <c r="H2477" s="11">
        <v>7</v>
      </c>
      <c r="I2477" s="20" t="s">
        <v>39</v>
      </c>
      <c r="J2477" s="11" t="s">
        <v>41</v>
      </c>
      <c r="K2477" s="11" t="s">
        <v>4881</v>
      </c>
      <c r="L2477" s="11">
        <v>2</v>
      </c>
    </row>
    <row r="2478" spans="1:12">
      <c r="A2478" s="11" t="s">
        <v>6199</v>
      </c>
      <c r="D2478" s="11" t="s">
        <v>40</v>
      </c>
      <c r="E2478" s="19" t="s">
        <v>2757</v>
      </c>
      <c r="F2478" s="10">
        <v>42036</v>
      </c>
      <c r="G2478" s="10">
        <v>44228</v>
      </c>
      <c r="H2478" s="11">
        <v>7</v>
      </c>
      <c r="I2478" s="20" t="s">
        <v>39</v>
      </c>
      <c r="J2478" s="11" t="s">
        <v>41</v>
      </c>
      <c r="K2478" s="11" t="s">
        <v>4881</v>
      </c>
      <c r="L2478" s="11">
        <v>2</v>
      </c>
    </row>
    <row r="2479" spans="1:12">
      <c r="A2479" s="11" t="s">
        <v>6200</v>
      </c>
      <c r="D2479" s="11" t="s">
        <v>40</v>
      </c>
      <c r="E2479" s="19" t="s">
        <v>2758</v>
      </c>
      <c r="F2479" s="10">
        <v>42036</v>
      </c>
      <c r="G2479" s="10">
        <v>44228</v>
      </c>
      <c r="H2479" s="11">
        <v>7</v>
      </c>
      <c r="I2479" s="20" t="s">
        <v>39</v>
      </c>
      <c r="J2479" s="11" t="s">
        <v>41</v>
      </c>
      <c r="K2479" s="11" t="s">
        <v>4881</v>
      </c>
      <c r="L2479" s="11">
        <v>2</v>
      </c>
    </row>
    <row r="2480" spans="1:12">
      <c r="A2480" s="11" t="s">
        <v>6201</v>
      </c>
      <c r="D2480" s="11" t="s">
        <v>40</v>
      </c>
      <c r="E2480" s="19" t="s">
        <v>2759</v>
      </c>
      <c r="F2480" s="10">
        <v>42036</v>
      </c>
      <c r="G2480" s="10">
        <v>44228</v>
      </c>
      <c r="H2480" s="11">
        <v>7</v>
      </c>
      <c r="I2480" s="20" t="s">
        <v>39</v>
      </c>
      <c r="J2480" s="11" t="s">
        <v>41</v>
      </c>
      <c r="K2480" s="11" t="s">
        <v>4881</v>
      </c>
      <c r="L2480" s="11">
        <v>2</v>
      </c>
    </row>
    <row r="2481" spans="1:12">
      <c r="A2481" s="11" t="s">
        <v>6685</v>
      </c>
      <c r="D2481" s="11" t="s">
        <v>40</v>
      </c>
      <c r="E2481" s="19" t="s">
        <v>2760</v>
      </c>
      <c r="F2481" s="10">
        <v>42036</v>
      </c>
      <c r="G2481" s="10">
        <v>44228</v>
      </c>
      <c r="H2481" s="11">
        <v>7</v>
      </c>
      <c r="I2481" s="20" t="s">
        <v>39</v>
      </c>
      <c r="J2481" s="11" t="s">
        <v>41</v>
      </c>
      <c r="K2481" s="11" t="s">
        <v>4881</v>
      </c>
      <c r="L2481" s="11">
        <v>2</v>
      </c>
    </row>
    <row r="2482" spans="1:12">
      <c r="A2482" s="11" t="s">
        <v>6686</v>
      </c>
      <c r="D2482" s="11" t="s">
        <v>40</v>
      </c>
      <c r="E2482" s="19" t="s">
        <v>2761</v>
      </c>
      <c r="F2482" s="10">
        <v>42036</v>
      </c>
      <c r="G2482" s="10">
        <v>44228</v>
      </c>
      <c r="H2482" s="11">
        <v>7</v>
      </c>
      <c r="I2482" s="20" t="s">
        <v>39</v>
      </c>
      <c r="J2482" s="11" t="s">
        <v>41</v>
      </c>
      <c r="K2482" s="11" t="s">
        <v>4881</v>
      </c>
      <c r="L2482" s="11">
        <v>2</v>
      </c>
    </row>
    <row r="2483" spans="1:12">
      <c r="A2483" s="11" t="s">
        <v>6687</v>
      </c>
      <c r="D2483" s="11" t="s">
        <v>40</v>
      </c>
      <c r="E2483" s="19" t="s">
        <v>2762</v>
      </c>
      <c r="F2483" s="10">
        <v>42036</v>
      </c>
      <c r="G2483" s="10">
        <v>44228</v>
      </c>
      <c r="H2483" s="11">
        <v>7</v>
      </c>
      <c r="I2483" s="20" t="s">
        <v>39</v>
      </c>
      <c r="J2483" s="11" t="s">
        <v>41</v>
      </c>
      <c r="K2483" s="11" t="s">
        <v>4881</v>
      </c>
      <c r="L2483" s="11">
        <v>2</v>
      </c>
    </row>
    <row r="2484" spans="1:12">
      <c r="A2484" s="11" t="s">
        <v>7171</v>
      </c>
      <c r="D2484" s="11" t="s">
        <v>40</v>
      </c>
      <c r="E2484" s="19" t="s">
        <v>2763</v>
      </c>
      <c r="F2484" s="10">
        <v>42036</v>
      </c>
      <c r="G2484" s="10">
        <v>44228</v>
      </c>
      <c r="H2484" s="11">
        <v>7</v>
      </c>
      <c r="I2484" s="20" t="s">
        <v>39</v>
      </c>
      <c r="J2484" s="11" t="s">
        <v>41</v>
      </c>
      <c r="K2484" s="11" t="s">
        <v>4881</v>
      </c>
      <c r="L2484" s="11">
        <v>2</v>
      </c>
    </row>
    <row r="2485" spans="1:12">
      <c r="A2485" s="11" t="s">
        <v>7172</v>
      </c>
      <c r="D2485" s="11" t="s">
        <v>40</v>
      </c>
      <c r="E2485" s="19" t="s">
        <v>2764</v>
      </c>
      <c r="F2485" s="10">
        <v>42036</v>
      </c>
      <c r="G2485" s="10">
        <v>44228</v>
      </c>
      <c r="H2485" s="11">
        <v>7</v>
      </c>
      <c r="I2485" s="20" t="s">
        <v>39</v>
      </c>
      <c r="J2485" s="11" t="s">
        <v>41</v>
      </c>
      <c r="K2485" s="11" t="s">
        <v>4881</v>
      </c>
      <c r="L2485" s="11">
        <v>2</v>
      </c>
    </row>
    <row r="2486" spans="1:12">
      <c r="A2486" s="11" t="s">
        <v>7173</v>
      </c>
      <c r="D2486" s="11" t="s">
        <v>40</v>
      </c>
      <c r="E2486" s="19" t="s">
        <v>2765</v>
      </c>
      <c r="F2486" s="10">
        <v>42036</v>
      </c>
      <c r="G2486" s="10">
        <v>44228</v>
      </c>
      <c r="H2486" s="11">
        <v>7</v>
      </c>
      <c r="I2486" s="20" t="s">
        <v>39</v>
      </c>
      <c r="J2486" s="11" t="s">
        <v>41</v>
      </c>
      <c r="K2486" s="11" t="s">
        <v>4881</v>
      </c>
      <c r="L2486" s="11">
        <v>2</v>
      </c>
    </row>
    <row r="2487" spans="1:12">
      <c r="A2487" s="11" t="s">
        <v>7930</v>
      </c>
      <c r="D2487" s="11" t="s">
        <v>40</v>
      </c>
      <c r="E2487" s="19" t="s">
        <v>2766</v>
      </c>
      <c r="F2487" s="10">
        <v>42036</v>
      </c>
      <c r="G2487" s="10">
        <v>44228</v>
      </c>
      <c r="H2487" s="11">
        <v>7</v>
      </c>
      <c r="I2487" s="20" t="s">
        <v>39</v>
      </c>
      <c r="J2487" s="11" t="s">
        <v>41</v>
      </c>
      <c r="K2487" s="11" t="s">
        <v>4881</v>
      </c>
      <c r="L2487" s="11">
        <v>2</v>
      </c>
    </row>
    <row r="2488" spans="1:12">
      <c r="A2488" s="11" t="s">
        <v>7931</v>
      </c>
      <c r="D2488" s="11" t="s">
        <v>40</v>
      </c>
      <c r="E2488" s="19" t="s">
        <v>2767</v>
      </c>
      <c r="F2488" s="10">
        <v>42036</v>
      </c>
      <c r="G2488" s="10">
        <v>44228</v>
      </c>
      <c r="H2488" s="11">
        <v>7</v>
      </c>
      <c r="I2488" s="20" t="s">
        <v>39</v>
      </c>
      <c r="J2488" s="11" t="s">
        <v>41</v>
      </c>
      <c r="K2488" s="11" t="s">
        <v>4881</v>
      </c>
      <c r="L2488" s="11">
        <v>2</v>
      </c>
    </row>
    <row r="2489" spans="1:12">
      <c r="A2489" s="11" t="s">
        <v>7932</v>
      </c>
      <c r="D2489" s="11" t="s">
        <v>40</v>
      </c>
      <c r="E2489" s="19" t="s">
        <v>2768</v>
      </c>
      <c r="F2489" s="10">
        <v>42036</v>
      </c>
      <c r="G2489" s="10">
        <v>44228</v>
      </c>
      <c r="H2489" s="11">
        <v>7</v>
      </c>
      <c r="I2489" s="20" t="s">
        <v>39</v>
      </c>
      <c r="J2489" s="11" t="s">
        <v>41</v>
      </c>
      <c r="K2489" s="11" t="s">
        <v>4881</v>
      </c>
      <c r="L2489" s="11">
        <v>2</v>
      </c>
    </row>
    <row r="2490" spans="1:12">
      <c r="A2490" s="11" t="s">
        <v>7933</v>
      </c>
      <c r="D2490" s="11" t="s">
        <v>40</v>
      </c>
      <c r="E2490" s="19" t="s">
        <v>2769</v>
      </c>
      <c r="F2490" s="10">
        <v>42036</v>
      </c>
      <c r="G2490" s="10">
        <v>44228</v>
      </c>
      <c r="H2490" s="11">
        <v>7</v>
      </c>
      <c r="I2490" s="20" t="s">
        <v>39</v>
      </c>
      <c r="J2490" s="11" t="s">
        <v>41</v>
      </c>
      <c r="K2490" s="11" t="s">
        <v>4881</v>
      </c>
      <c r="L2490" s="11">
        <v>2</v>
      </c>
    </row>
    <row r="2491" spans="1:12">
      <c r="A2491" s="11" t="s">
        <v>7934</v>
      </c>
      <c r="D2491" s="11" t="s">
        <v>40</v>
      </c>
      <c r="E2491" s="19" t="s">
        <v>2770</v>
      </c>
      <c r="F2491" s="10">
        <v>42036</v>
      </c>
      <c r="G2491" s="10">
        <v>44228</v>
      </c>
      <c r="H2491" s="11">
        <v>7</v>
      </c>
      <c r="I2491" s="20" t="s">
        <v>39</v>
      </c>
      <c r="J2491" s="11" t="s">
        <v>41</v>
      </c>
      <c r="K2491" s="11" t="s">
        <v>4881</v>
      </c>
      <c r="L2491" s="11">
        <v>2</v>
      </c>
    </row>
    <row r="2492" spans="1:12">
      <c r="A2492" s="11" t="s">
        <v>7935</v>
      </c>
      <c r="D2492" s="11" t="s">
        <v>40</v>
      </c>
      <c r="E2492" s="19" t="s">
        <v>2771</v>
      </c>
      <c r="F2492" s="10">
        <v>42036</v>
      </c>
      <c r="G2492" s="10">
        <v>44228</v>
      </c>
      <c r="H2492" s="11">
        <v>7</v>
      </c>
      <c r="I2492" s="20" t="s">
        <v>39</v>
      </c>
      <c r="J2492" s="11" t="s">
        <v>41</v>
      </c>
      <c r="K2492" s="11" t="s">
        <v>4881</v>
      </c>
      <c r="L2492" s="11">
        <v>2</v>
      </c>
    </row>
    <row r="2493" spans="1:12">
      <c r="A2493" s="11" t="s">
        <v>8629</v>
      </c>
      <c r="D2493" s="11" t="s">
        <v>40</v>
      </c>
      <c r="E2493" s="19" t="s">
        <v>2772</v>
      </c>
      <c r="F2493" s="10">
        <v>42036</v>
      </c>
      <c r="G2493" s="10">
        <v>44228</v>
      </c>
      <c r="H2493" s="11">
        <v>7</v>
      </c>
      <c r="I2493" s="20" t="s">
        <v>39</v>
      </c>
      <c r="J2493" s="11" t="s">
        <v>41</v>
      </c>
      <c r="K2493" s="11" t="s">
        <v>4881</v>
      </c>
      <c r="L2493" s="11">
        <v>2</v>
      </c>
    </row>
    <row r="2494" spans="1:12">
      <c r="A2494" s="11" t="s">
        <v>8630</v>
      </c>
      <c r="D2494" s="11" t="s">
        <v>40</v>
      </c>
      <c r="E2494" s="19" t="s">
        <v>2773</v>
      </c>
      <c r="F2494" s="10">
        <v>42036</v>
      </c>
      <c r="G2494" s="10">
        <v>44228</v>
      </c>
      <c r="H2494" s="11">
        <v>7</v>
      </c>
      <c r="I2494" s="20" t="s">
        <v>39</v>
      </c>
      <c r="J2494" s="11" t="s">
        <v>41</v>
      </c>
      <c r="K2494" s="11" t="s">
        <v>4881</v>
      </c>
      <c r="L2494" s="11">
        <v>2</v>
      </c>
    </row>
    <row r="2495" spans="1:12">
      <c r="A2495" s="11" t="s">
        <v>8631</v>
      </c>
      <c r="D2495" s="11" t="s">
        <v>40</v>
      </c>
      <c r="E2495" s="19" t="s">
        <v>2774</v>
      </c>
      <c r="F2495" s="10">
        <v>42036</v>
      </c>
      <c r="G2495" s="10">
        <v>44228</v>
      </c>
      <c r="H2495" s="11">
        <v>7</v>
      </c>
      <c r="I2495" s="20" t="s">
        <v>39</v>
      </c>
      <c r="J2495" s="11" t="s">
        <v>41</v>
      </c>
      <c r="K2495" s="11" t="s">
        <v>4881</v>
      </c>
      <c r="L2495" s="11">
        <v>2</v>
      </c>
    </row>
    <row r="2496" spans="1:12">
      <c r="A2496" s="11" t="s">
        <v>2538</v>
      </c>
      <c r="D2496" s="11" t="s">
        <v>40</v>
      </c>
      <c r="E2496" s="19" t="s">
        <v>2775</v>
      </c>
      <c r="F2496" s="10">
        <v>42036</v>
      </c>
      <c r="G2496" s="10">
        <v>44228</v>
      </c>
      <c r="H2496" s="11">
        <v>7</v>
      </c>
      <c r="I2496" s="20" t="s">
        <v>39</v>
      </c>
      <c r="J2496" s="11" t="s">
        <v>41</v>
      </c>
      <c r="K2496" s="11" t="s">
        <v>4881</v>
      </c>
      <c r="L2496" s="11">
        <v>2</v>
      </c>
    </row>
    <row r="2497" spans="1:12">
      <c r="A2497" s="11" t="s">
        <v>2539</v>
      </c>
      <c r="D2497" s="11" t="s">
        <v>40</v>
      </c>
      <c r="E2497" s="19" t="s">
        <v>2776</v>
      </c>
      <c r="F2497" s="10">
        <v>42036</v>
      </c>
      <c r="G2497" s="10">
        <v>44228</v>
      </c>
      <c r="H2497" s="11">
        <v>7</v>
      </c>
      <c r="I2497" s="20" t="s">
        <v>39</v>
      </c>
      <c r="J2497" s="11" t="s">
        <v>41</v>
      </c>
      <c r="K2497" s="11" t="s">
        <v>4881</v>
      </c>
      <c r="L2497" s="11">
        <v>2</v>
      </c>
    </row>
    <row r="2498" spans="1:12">
      <c r="A2498" s="11" t="s">
        <v>2540</v>
      </c>
      <c r="D2498" s="11" t="s">
        <v>40</v>
      </c>
      <c r="E2498" s="19" t="s">
        <v>2777</v>
      </c>
      <c r="F2498" s="10">
        <v>42036</v>
      </c>
      <c r="G2498" s="10">
        <v>44228</v>
      </c>
      <c r="H2498" s="11">
        <v>7</v>
      </c>
      <c r="I2498" s="20" t="s">
        <v>39</v>
      </c>
      <c r="J2498" s="11" t="s">
        <v>41</v>
      </c>
      <c r="K2498" s="11" t="s">
        <v>4881</v>
      </c>
      <c r="L2498" s="11">
        <v>2</v>
      </c>
    </row>
    <row r="2499" spans="1:12">
      <c r="A2499" s="11" t="s">
        <v>5506</v>
      </c>
      <c r="D2499" s="11" t="s">
        <v>40</v>
      </c>
      <c r="E2499" s="19" t="s">
        <v>2778</v>
      </c>
      <c r="F2499" s="10">
        <v>42036</v>
      </c>
      <c r="G2499" s="10">
        <v>44228</v>
      </c>
      <c r="H2499" s="11">
        <v>7</v>
      </c>
      <c r="I2499" s="20" t="s">
        <v>39</v>
      </c>
      <c r="J2499" s="11" t="s">
        <v>41</v>
      </c>
      <c r="K2499" s="11" t="s">
        <v>4881</v>
      </c>
      <c r="L2499" s="11">
        <v>2</v>
      </c>
    </row>
    <row r="2500" spans="1:12">
      <c r="A2500" s="11" t="s">
        <v>5507</v>
      </c>
      <c r="D2500" s="11" t="s">
        <v>40</v>
      </c>
      <c r="E2500" s="19" t="s">
        <v>2779</v>
      </c>
      <c r="F2500" s="10">
        <v>42036</v>
      </c>
      <c r="G2500" s="10">
        <v>44228</v>
      </c>
      <c r="H2500" s="11">
        <v>7</v>
      </c>
      <c r="I2500" s="20" t="s">
        <v>39</v>
      </c>
      <c r="J2500" s="11" t="s">
        <v>41</v>
      </c>
      <c r="K2500" s="11" t="s">
        <v>4881</v>
      </c>
      <c r="L2500" s="11">
        <v>2</v>
      </c>
    </row>
    <row r="2501" spans="1:12">
      <c r="A2501" s="11" t="s">
        <v>5508</v>
      </c>
      <c r="D2501" s="11" t="s">
        <v>40</v>
      </c>
      <c r="E2501" s="19" t="s">
        <v>2780</v>
      </c>
      <c r="F2501" s="10">
        <v>42036</v>
      </c>
      <c r="G2501" s="10">
        <v>44228</v>
      </c>
      <c r="H2501" s="11">
        <v>7</v>
      </c>
      <c r="I2501" s="20" t="s">
        <v>39</v>
      </c>
      <c r="J2501" s="11" t="s">
        <v>41</v>
      </c>
      <c r="K2501" s="11" t="s">
        <v>4881</v>
      </c>
      <c r="L2501" s="11">
        <v>2</v>
      </c>
    </row>
    <row r="2502" spans="1:12">
      <c r="A2502" s="11" t="s">
        <v>5509</v>
      </c>
      <c r="D2502" s="11" t="s">
        <v>40</v>
      </c>
      <c r="E2502" s="19" t="s">
        <v>2781</v>
      </c>
      <c r="F2502" s="10">
        <v>42036</v>
      </c>
      <c r="G2502" s="10">
        <v>44228</v>
      </c>
      <c r="H2502" s="11">
        <v>7</v>
      </c>
      <c r="I2502" s="20" t="s">
        <v>39</v>
      </c>
      <c r="J2502" s="11" t="s">
        <v>41</v>
      </c>
      <c r="K2502" s="11" t="s">
        <v>4881</v>
      </c>
      <c r="L2502" s="11">
        <v>2</v>
      </c>
    </row>
    <row r="2503" spans="1:12">
      <c r="A2503" s="11" t="s">
        <v>5510</v>
      </c>
      <c r="D2503" s="11" t="s">
        <v>40</v>
      </c>
      <c r="E2503" s="19" t="s">
        <v>2782</v>
      </c>
      <c r="F2503" s="10">
        <v>42036</v>
      </c>
      <c r="G2503" s="10">
        <v>44228</v>
      </c>
      <c r="H2503" s="11">
        <v>7</v>
      </c>
      <c r="I2503" s="20" t="s">
        <v>39</v>
      </c>
      <c r="J2503" s="11" t="s">
        <v>41</v>
      </c>
      <c r="K2503" s="11" t="s">
        <v>4881</v>
      </c>
      <c r="L2503" s="11">
        <v>2</v>
      </c>
    </row>
    <row r="2504" spans="1:12">
      <c r="A2504" s="11" t="s">
        <v>5511</v>
      </c>
      <c r="D2504" s="11" t="s">
        <v>40</v>
      </c>
      <c r="E2504" s="19" t="s">
        <v>2783</v>
      </c>
      <c r="F2504" s="10">
        <v>42036</v>
      </c>
      <c r="G2504" s="10">
        <v>44228</v>
      </c>
      <c r="H2504" s="11">
        <v>7</v>
      </c>
      <c r="I2504" s="20" t="s">
        <v>39</v>
      </c>
      <c r="J2504" s="11" t="s">
        <v>41</v>
      </c>
      <c r="K2504" s="11" t="s">
        <v>4881</v>
      </c>
      <c r="L2504" s="11">
        <v>2</v>
      </c>
    </row>
    <row r="2505" spans="1:12">
      <c r="A2505" s="11" t="s">
        <v>6202</v>
      </c>
      <c r="D2505" s="11" t="s">
        <v>40</v>
      </c>
      <c r="E2505" s="19" t="s">
        <v>2784</v>
      </c>
      <c r="F2505" s="10">
        <v>42036</v>
      </c>
      <c r="G2505" s="10">
        <v>44228</v>
      </c>
      <c r="H2505" s="11">
        <v>7</v>
      </c>
      <c r="I2505" s="20" t="s">
        <v>39</v>
      </c>
      <c r="J2505" s="11" t="s">
        <v>41</v>
      </c>
      <c r="K2505" s="11" t="s">
        <v>4881</v>
      </c>
      <c r="L2505" s="11">
        <v>2</v>
      </c>
    </row>
    <row r="2506" spans="1:12">
      <c r="A2506" s="11" t="s">
        <v>6203</v>
      </c>
      <c r="D2506" s="11" t="s">
        <v>40</v>
      </c>
      <c r="E2506" s="19" t="s">
        <v>2785</v>
      </c>
      <c r="F2506" s="10">
        <v>42036</v>
      </c>
      <c r="G2506" s="10">
        <v>44228</v>
      </c>
      <c r="H2506" s="11">
        <v>7</v>
      </c>
      <c r="I2506" s="20" t="s">
        <v>39</v>
      </c>
      <c r="J2506" s="11" t="s">
        <v>41</v>
      </c>
      <c r="K2506" s="11" t="s">
        <v>4881</v>
      </c>
      <c r="L2506" s="11">
        <v>2</v>
      </c>
    </row>
    <row r="2507" spans="1:12">
      <c r="A2507" s="11" t="s">
        <v>6204</v>
      </c>
      <c r="D2507" s="11" t="s">
        <v>40</v>
      </c>
      <c r="E2507" s="19" t="s">
        <v>2786</v>
      </c>
      <c r="F2507" s="10">
        <v>42036</v>
      </c>
      <c r="G2507" s="10">
        <v>44228</v>
      </c>
      <c r="H2507" s="11">
        <v>7</v>
      </c>
      <c r="I2507" s="20" t="s">
        <v>39</v>
      </c>
      <c r="J2507" s="11" t="s">
        <v>41</v>
      </c>
      <c r="K2507" s="11" t="s">
        <v>4881</v>
      </c>
      <c r="L2507" s="11">
        <v>2</v>
      </c>
    </row>
    <row r="2508" spans="1:12">
      <c r="A2508" s="11" t="s">
        <v>6688</v>
      </c>
      <c r="D2508" s="11" t="s">
        <v>40</v>
      </c>
      <c r="E2508" s="19" t="s">
        <v>2787</v>
      </c>
      <c r="F2508" s="10">
        <v>42036</v>
      </c>
      <c r="G2508" s="10">
        <v>44228</v>
      </c>
      <c r="H2508" s="11">
        <v>7</v>
      </c>
      <c r="I2508" s="20" t="s">
        <v>39</v>
      </c>
      <c r="J2508" s="11" t="s">
        <v>41</v>
      </c>
      <c r="K2508" s="11" t="s">
        <v>4881</v>
      </c>
      <c r="L2508" s="11">
        <v>2</v>
      </c>
    </row>
    <row r="2509" spans="1:12">
      <c r="A2509" s="11" t="s">
        <v>6689</v>
      </c>
      <c r="D2509" s="11" t="s">
        <v>40</v>
      </c>
      <c r="E2509" s="19" t="s">
        <v>2788</v>
      </c>
      <c r="F2509" s="10">
        <v>42036</v>
      </c>
      <c r="G2509" s="10">
        <v>44228</v>
      </c>
      <c r="H2509" s="11">
        <v>7</v>
      </c>
      <c r="I2509" s="20" t="s">
        <v>39</v>
      </c>
      <c r="J2509" s="11" t="s">
        <v>41</v>
      </c>
      <c r="K2509" s="11" t="s">
        <v>4881</v>
      </c>
      <c r="L2509" s="11">
        <v>2</v>
      </c>
    </row>
    <row r="2510" spans="1:12">
      <c r="A2510" s="11" t="s">
        <v>6690</v>
      </c>
      <c r="D2510" s="11" t="s">
        <v>40</v>
      </c>
      <c r="E2510" s="19" t="s">
        <v>2789</v>
      </c>
      <c r="F2510" s="10">
        <v>42036</v>
      </c>
      <c r="G2510" s="10">
        <v>44228</v>
      </c>
      <c r="H2510" s="11">
        <v>7</v>
      </c>
      <c r="I2510" s="20" t="s">
        <v>39</v>
      </c>
      <c r="J2510" s="11" t="s">
        <v>41</v>
      </c>
      <c r="K2510" s="11" t="s">
        <v>4881</v>
      </c>
      <c r="L2510" s="11">
        <v>2</v>
      </c>
    </row>
    <row r="2511" spans="1:12">
      <c r="A2511" s="11" t="s">
        <v>7174</v>
      </c>
      <c r="D2511" s="11" t="s">
        <v>40</v>
      </c>
      <c r="E2511" s="19" t="s">
        <v>2790</v>
      </c>
      <c r="F2511" s="10">
        <v>42036</v>
      </c>
      <c r="G2511" s="10">
        <v>44228</v>
      </c>
      <c r="H2511" s="11">
        <v>7</v>
      </c>
      <c r="I2511" s="20" t="s">
        <v>39</v>
      </c>
      <c r="J2511" s="11" t="s">
        <v>41</v>
      </c>
      <c r="K2511" s="11" t="s">
        <v>4881</v>
      </c>
      <c r="L2511" s="11">
        <v>2</v>
      </c>
    </row>
    <row r="2512" spans="1:12">
      <c r="A2512" s="11" t="s">
        <v>7175</v>
      </c>
      <c r="D2512" s="11" t="s">
        <v>40</v>
      </c>
      <c r="E2512" s="19" t="s">
        <v>2818</v>
      </c>
      <c r="F2512" s="10">
        <v>42036</v>
      </c>
      <c r="G2512" s="10">
        <v>44228</v>
      </c>
      <c r="H2512" s="11">
        <v>7</v>
      </c>
      <c r="I2512" s="20" t="s">
        <v>39</v>
      </c>
      <c r="J2512" s="11" t="s">
        <v>41</v>
      </c>
      <c r="K2512" s="11" t="s">
        <v>4881</v>
      </c>
      <c r="L2512" s="11">
        <v>2</v>
      </c>
    </row>
    <row r="2513" spans="1:12">
      <c r="A2513" s="11" t="s">
        <v>7176</v>
      </c>
      <c r="D2513" s="11" t="s">
        <v>40</v>
      </c>
      <c r="E2513" s="19" t="s">
        <v>2819</v>
      </c>
      <c r="F2513" s="10">
        <v>42036</v>
      </c>
      <c r="G2513" s="10">
        <v>44228</v>
      </c>
      <c r="H2513" s="11">
        <v>7</v>
      </c>
      <c r="I2513" s="20" t="s">
        <v>39</v>
      </c>
      <c r="J2513" s="11" t="s">
        <v>41</v>
      </c>
      <c r="K2513" s="11" t="s">
        <v>4881</v>
      </c>
      <c r="L2513" s="11">
        <v>2</v>
      </c>
    </row>
    <row r="2514" spans="1:12">
      <c r="A2514" s="11" t="s">
        <v>7936</v>
      </c>
      <c r="D2514" s="11" t="s">
        <v>40</v>
      </c>
      <c r="E2514" s="19" t="s">
        <v>2820</v>
      </c>
      <c r="F2514" s="10">
        <v>42036</v>
      </c>
      <c r="G2514" s="10">
        <v>44228</v>
      </c>
      <c r="H2514" s="11">
        <v>7</v>
      </c>
      <c r="I2514" s="20" t="s">
        <v>39</v>
      </c>
      <c r="J2514" s="11" t="s">
        <v>41</v>
      </c>
      <c r="K2514" s="11" t="s">
        <v>4881</v>
      </c>
      <c r="L2514" s="11">
        <v>2</v>
      </c>
    </row>
    <row r="2515" spans="1:12">
      <c r="A2515" s="11" t="s">
        <v>7937</v>
      </c>
      <c r="D2515" s="11" t="s">
        <v>40</v>
      </c>
      <c r="E2515" s="19" t="s">
        <v>2821</v>
      </c>
      <c r="F2515" s="10">
        <v>42036</v>
      </c>
      <c r="G2515" s="10">
        <v>44228</v>
      </c>
      <c r="H2515" s="11">
        <v>7</v>
      </c>
      <c r="I2515" s="20" t="s">
        <v>39</v>
      </c>
      <c r="J2515" s="11" t="s">
        <v>41</v>
      </c>
      <c r="K2515" s="11" t="s">
        <v>4881</v>
      </c>
      <c r="L2515" s="11">
        <v>2</v>
      </c>
    </row>
    <row r="2516" spans="1:12">
      <c r="A2516" s="11" t="s">
        <v>7938</v>
      </c>
      <c r="D2516" s="11" t="s">
        <v>40</v>
      </c>
      <c r="E2516" s="19" t="s">
        <v>2822</v>
      </c>
      <c r="F2516" s="10">
        <v>42036</v>
      </c>
      <c r="G2516" s="10">
        <v>44228</v>
      </c>
      <c r="H2516" s="11">
        <v>7</v>
      </c>
      <c r="I2516" s="20" t="s">
        <v>39</v>
      </c>
      <c r="J2516" s="11" t="s">
        <v>41</v>
      </c>
      <c r="K2516" s="11" t="s">
        <v>4881</v>
      </c>
      <c r="L2516" s="11">
        <v>2</v>
      </c>
    </row>
    <row r="2517" spans="1:12">
      <c r="A2517" s="11" t="s">
        <v>7939</v>
      </c>
      <c r="D2517" s="11" t="s">
        <v>40</v>
      </c>
      <c r="E2517" s="19" t="s">
        <v>2823</v>
      </c>
      <c r="F2517" s="10">
        <v>42036</v>
      </c>
      <c r="G2517" s="10">
        <v>44228</v>
      </c>
      <c r="H2517" s="11">
        <v>7</v>
      </c>
      <c r="I2517" s="20" t="s">
        <v>39</v>
      </c>
      <c r="J2517" s="11" t="s">
        <v>41</v>
      </c>
      <c r="K2517" s="11" t="s">
        <v>4881</v>
      </c>
      <c r="L2517" s="11">
        <v>2</v>
      </c>
    </row>
    <row r="2518" spans="1:12">
      <c r="A2518" s="11" t="s">
        <v>7940</v>
      </c>
      <c r="D2518" s="11" t="s">
        <v>40</v>
      </c>
      <c r="E2518" s="19" t="s">
        <v>2824</v>
      </c>
      <c r="F2518" s="10">
        <v>42036</v>
      </c>
      <c r="G2518" s="10">
        <v>44228</v>
      </c>
      <c r="H2518" s="11">
        <v>7</v>
      </c>
      <c r="I2518" s="20" t="s">
        <v>39</v>
      </c>
      <c r="J2518" s="11" t="s">
        <v>41</v>
      </c>
      <c r="K2518" s="11" t="s">
        <v>4881</v>
      </c>
      <c r="L2518" s="11">
        <v>2</v>
      </c>
    </row>
    <row r="2519" spans="1:12">
      <c r="A2519" s="11" t="s">
        <v>7941</v>
      </c>
      <c r="D2519" s="11" t="s">
        <v>40</v>
      </c>
      <c r="E2519" s="19" t="s">
        <v>2825</v>
      </c>
      <c r="F2519" s="10">
        <v>42036</v>
      </c>
      <c r="G2519" s="10">
        <v>44228</v>
      </c>
      <c r="H2519" s="11">
        <v>7</v>
      </c>
      <c r="I2519" s="20" t="s">
        <v>39</v>
      </c>
      <c r="J2519" s="11" t="s">
        <v>41</v>
      </c>
      <c r="K2519" s="11" t="s">
        <v>4881</v>
      </c>
      <c r="L2519" s="11">
        <v>2</v>
      </c>
    </row>
    <row r="2520" spans="1:12">
      <c r="A2520" s="11" t="s">
        <v>8632</v>
      </c>
      <c r="D2520" s="11" t="s">
        <v>40</v>
      </c>
      <c r="E2520" s="19" t="s">
        <v>2826</v>
      </c>
      <c r="F2520" s="10">
        <v>42036</v>
      </c>
      <c r="G2520" s="10">
        <v>44228</v>
      </c>
      <c r="H2520" s="11">
        <v>7</v>
      </c>
      <c r="I2520" s="20" t="s">
        <v>39</v>
      </c>
      <c r="J2520" s="11" t="s">
        <v>41</v>
      </c>
      <c r="K2520" s="11" t="s">
        <v>4881</v>
      </c>
      <c r="L2520" s="11">
        <v>2</v>
      </c>
    </row>
    <row r="2521" spans="1:12">
      <c r="A2521" s="11" t="s">
        <v>8633</v>
      </c>
      <c r="D2521" s="11" t="s">
        <v>40</v>
      </c>
      <c r="E2521" s="19" t="s">
        <v>2827</v>
      </c>
      <c r="F2521" s="10">
        <v>42036</v>
      </c>
      <c r="G2521" s="10">
        <v>44228</v>
      </c>
      <c r="H2521" s="11">
        <v>7</v>
      </c>
      <c r="I2521" s="20" t="s">
        <v>39</v>
      </c>
      <c r="J2521" s="11" t="s">
        <v>41</v>
      </c>
      <c r="K2521" s="11" t="s">
        <v>4881</v>
      </c>
      <c r="L2521" s="11">
        <v>2</v>
      </c>
    </row>
    <row r="2522" spans="1:12">
      <c r="A2522" s="11" t="s">
        <v>8634</v>
      </c>
      <c r="D2522" s="11" t="s">
        <v>40</v>
      </c>
      <c r="E2522" s="19" t="s">
        <v>2828</v>
      </c>
      <c r="F2522" s="10">
        <v>42036</v>
      </c>
      <c r="G2522" s="10">
        <v>44228</v>
      </c>
      <c r="H2522" s="11">
        <v>7</v>
      </c>
      <c r="I2522" s="20" t="s">
        <v>39</v>
      </c>
      <c r="J2522" s="11" t="s">
        <v>41</v>
      </c>
      <c r="K2522" s="11" t="s">
        <v>4881</v>
      </c>
      <c r="L2522" s="11">
        <v>2</v>
      </c>
    </row>
    <row r="2523" spans="1:12">
      <c r="A2523" s="11" t="s">
        <v>2791</v>
      </c>
      <c r="D2523" s="11" t="s">
        <v>40</v>
      </c>
      <c r="E2523" s="19" t="s">
        <v>2829</v>
      </c>
      <c r="F2523" s="10">
        <v>42036</v>
      </c>
      <c r="G2523" s="10">
        <v>44228</v>
      </c>
      <c r="H2523" s="11">
        <v>7</v>
      </c>
      <c r="I2523" s="20" t="s">
        <v>39</v>
      </c>
      <c r="J2523" s="11" t="s">
        <v>41</v>
      </c>
      <c r="K2523" s="11" t="s">
        <v>4881</v>
      </c>
      <c r="L2523" s="11">
        <v>2</v>
      </c>
    </row>
    <row r="2524" spans="1:12">
      <c r="A2524" s="11" t="s">
        <v>2792</v>
      </c>
      <c r="D2524" s="11" t="s">
        <v>40</v>
      </c>
      <c r="E2524" s="19" t="s">
        <v>2830</v>
      </c>
      <c r="F2524" s="10">
        <v>42036</v>
      </c>
      <c r="G2524" s="10">
        <v>44228</v>
      </c>
      <c r="H2524" s="11">
        <v>7</v>
      </c>
      <c r="I2524" s="20" t="s">
        <v>39</v>
      </c>
      <c r="J2524" s="11" t="s">
        <v>41</v>
      </c>
      <c r="K2524" s="11" t="s">
        <v>4881</v>
      </c>
      <c r="L2524" s="11">
        <v>2</v>
      </c>
    </row>
    <row r="2525" spans="1:12">
      <c r="A2525" s="11" t="s">
        <v>2793</v>
      </c>
      <c r="D2525" s="11" t="s">
        <v>40</v>
      </c>
      <c r="E2525" s="19" t="s">
        <v>2831</v>
      </c>
      <c r="F2525" s="10">
        <v>42036</v>
      </c>
      <c r="G2525" s="10">
        <v>44228</v>
      </c>
      <c r="H2525" s="11">
        <v>7</v>
      </c>
      <c r="I2525" s="20" t="s">
        <v>39</v>
      </c>
      <c r="J2525" s="11" t="s">
        <v>41</v>
      </c>
      <c r="K2525" s="11" t="s">
        <v>4881</v>
      </c>
      <c r="L2525" s="11">
        <v>2</v>
      </c>
    </row>
    <row r="2526" spans="1:12">
      <c r="A2526" s="11" t="s">
        <v>5512</v>
      </c>
      <c r="D2526" s="11" t="s">
        <v>40</v>
      </c>
      <c r="E2526" s="19" t="s">
        <v>2832</v>
      </c>
      <c r="F2526" s="10">
        <v>42036</v>
      </c>
      <c r="G2526" s="10">
        <v>44228</v>
      </c>
      <c r="H2526" s="11">
        <v>7</v>
      </c>
      <c r="I2526" s="20" t="s">
        <v>39</v>
      </c>
      <c r="J2526" s="11" t="s">
        <v>41</v>
      </c>
      <c r="K2526" s="11" t="s">
        <v>4881</v>
      </c>
      <c r="L2526" s="11">
        <v>2</v>
      </c>
    </row>
    <row r="2527" spans="1:12">
      <c r="A2527" s="11" t="s">
        <v>5513</v>
      </c>
      <c r="D2527" s="11" t="s">
        <v>40</v>
      </c>
      <c r="E2527" s="19" t="s">
        <v>2833</v>
      </c>
      <c r="F2527" s="10">
        <v>42036</v>
      </c>
      <c r="G2527" s="10">
        <v>44228</v>
      </c>
      <c r="H2527" s="11">
        <v>7</v>
      </c>
      <c r="I2527" s="20" t="s">
        <v>39</v>
      </c>
      <c r="J2527" s="11" t="s">
        <v>41</v>
      </c>
      <c r="K2527" s="11" t="s">
        <v>4881</v>
      </c>
      <c r="L2527" s="11">
        <v>2</v>
      </c>
    </row>
    <row r="2528" spans="1:12">
      <c r="A2528" s="11" t="s">
        <v>5514</v>
      </c>
      <c r="D2528" s="11" t="s">
        <v>40</v>
      </c>
      <c r="E2528" s="19" t="s">
        <v>2834</v>
      </c>
      <c r="F2528" s="10">
        <v>42036</v>
      </c>
      <c r="G2528" s="10">
        <v>44228</v>
      </c>
      <c r="H2528" s="11">
        <v>7</v>
      </c>
      <c r="I2528" s="20" t="s">
        <v>39</v>
      </c>
      <c r="J2528" s="11" t="s">
        <v>41</v>
      </c>
      <c r="K2528" s="11" t="s">
        <v>4881</v>
      </c>
      <c r="L2528" s="11">
        <v>2</v>
      </c>
    </row>
    <row r="2529" spans="1:12">
      <c r="A2529" s="11" t="s">
        <v>5515</v>
      </c>
      <c r="D2529" s="11" t="s">
        <v>40</v>
      </c>
      <c r="E2529" s="19" t="s">
        <v>2835</v>
      </c>
      <c r="F2529" s="10">
        <v>42036</v>
      </c>
      <c r="G2529" s="10">
        <v>44228</v>
      </c>
      <c r="H2529" s="11">
        <v>7</v>
      </c>
      <c r="I2529" s="20" t="s">
        <v>39</v>
      </c>
      <c r="J2529" s="11" t="s">
        <v>41</v>
      </c>
      <c r="K2529" s="11" t="s">
        <v>4881</v>
      </c>
      <c r="L2529" s="11">
        <v>2</v>
      </c>
    </row>
    <row r="2530" spans="1:12">
      <c r="A2530" s="11" t="s">
        <v>5516</v>
      </c>
      <c r="D2530" s="11" t="s">
        <v>40</v>
      </c>
      <c r="E2530" s="19" t="s">
        <v>2836</v>
      </c>
      <c r="F2530" s="10">
        <v>42036</v>
      </c>
      <c r="G2530" s="10">
        <v>44228</v>
      </c>
      <c r="H2530" s="11">
        <v>7</v>
      </c>
      <c r="I2530" s="20" t="s">
        <v>39</v>
      </c>
      <c r="J2530" s="11" t="s">
        <v>41</v>
      </c>
      <c r="K2530" s="11" t="s">
        <v>4881</v>
      </c>
      <c r="L2530" s="11">
        <v>2</v>
      </c>
    </row>
    <row r="2531" spans="1:12">
      <c r="A2531" s="11" t="s">
        <v>5517</v>
      </c>
      <c r="D2531" s="11" t="s">
        <v>40</v>
      </c>
      <c r="E2531" s="19" t="s">
        <v>2837</v>
      </c>
      <c r="F2531" s="10">
        <v>42036</v>
      </c>
      <c r="G2531" s="10">
        <v>44228</v>
      </c>
      <c r="H2531" s="11">
        <v>7</v>
      </c>
      <c r="I2531" s="20" t="s">
        <v>39</v>
      </c>
      <c r="J2531" s="11" t="s">
        <v>41</v>
      </c>
      <c r="K2531" s="11" t="s">
        <v>4881</v>
      </c>
      <c r="L2531" s="11">
        <v>2</v>
      </c>
    </row>
    <row r="2532" spans="1:12">
      <c r="A2532" s="11" t="s">
        <v>6205</v>
      </c>
      <c r="D2532" s="11" t="s">
        <v>40</v>
      </c>
      <c r="E2532" s="19" t="s">
        <v>2838</v>
      </c>
      <c r="F2532" s="10">
        <v>42036</v>
      </c>
      <c r="G2532" s="10">
        <v>44228</v>
      </c>
      <c r="H2532" s="11">
        <v>7</v>
      </c>
      <c r="I2532" s="20" t="s">
        <v>39</v>
      </c>
      <c r="J2532" s="11" t="s">
        <v>41</v>
      </c>
      <c r="K2532" s="11" t="s">
        <v>4881</v>
      </c>
      <c r="L2532" s="11">
        <v>2</v>
      </c>
    </row>
    <row r="2533" spans="1:12">
      <c r="A2533" s="11" t="s">
        <v>6206</v>
      </c>
      <c r="D2533" s="11" t="s">
        <v>40</v>
      </c>
      <c r="E2533" s="19" t="s">
        <v>2839</v>
      </c>
      <c r="F2533" s="10">
        <v>42036</v>
      </c>
      <c r="G2533" s="10">
        <v>44228</v>
      </c>
      <c r="H2533" s="11">
        <v>7</v>
      </c>
      <c r="I2533" s="20" t="s">
        <v>39</v>
      </c>
      <c r="J2533" s="11" t="s">
        <v>41</v>
      </c>
      <c r="K2533" s="11" t="s">
        <v>4881</v>
      </c>
      <c r="L2533" s="11">
        <v>2</v>
      </c>
    </row>
    <row r="2534" spans="1:12">
      <c r="A2534" s="11" t="s">
        <v>6207</v>
      </c>
      <c r="D2534" s="11" t="s">
        <v>40</v>
      </c>
      <c r="E2534" s="19" t="s">
        <v>2840</v>
      </c>
      <c r="F2534" s="10">
        <v>42036</v>
      </c>
      <c r="G2534" s="10">
        <v>44228</v>
      </c>
      <c r="H2534" s="11">
        <v>7</v>
      </c>
      <c r="I2534" s="20" t="s">
        <v>39</v>
      </c>
      <c r="J2534" s="11" t="s">
        <v>41</v>
      </c>
      <c r="K2534" s="11" t="s">
        <v>4881</v>
      </c>
      <c r="L2534" s="11">
        <v>2</v>
      </c>
    </row>
    <row r="2535" spans="1:12">
      <c r="A2535" s="11" t="s">
        <v>6691</v>
      </c>
      <c r="D2535" s="11" t="s">
        <v>40</v>
      </c>
      <c r="E2535" s="19" t="s">
        <v>2841</v>
      </c>
      <c r="F2535" s="10">
        <v>42036</v>
      </c>
      <c r="G2535" s="10">
        <v>44228</v>
      </c>
      <c r="H2535" s="11">
        <v>7</v>
      </c>
      <c r="I2535" s="20" t="s">
        <v>39</v>
      </c>
      <c r="J2535" s="11" t="s">
        <v>41</v>
      </c>
      <c r="K2535" s="11" t="s">
        <v>4881</v>
      </c>
      <c r="L2535" s="11">
        <v>2</v>
      </c>
    </row>
    <row r="2536" spans="1:12">
      <c r="A2536" s="11" t="s">
        <v>6692</v>
      </c>
      <c r="D2536" s="11" t="s">
        <v>40</v>
      </c>
      <c r="E2536" s="19" t="s">
        <v>2842</v>
      </c>
      <c r="F2536" s="10">
        <v>42036</v>
      </c>
      <c r="G2536" s="10">
        <v>44228</v>
      </c>
      <c r="H2536" s="11">
        <v>7</v>
      </c>
      <c r="I2536" s="20" t="s">
        <v>39</v>
      </c>
      <c r="J2536" s="11" t="s">
        <v>41</v>
      </c>
      <c r="K2536" s="11" t="s">
        <v>4881</v>
      </c>
      <c r="L2536" s="11">
        <v>2</v>
      </c>
    </row>
    <row r="2537" spans="1:12">
      <c r="A2537" s="11" t="s">
        <v>6693</v>
      </c>
      <c r="D2537" s="11" t="s">
        <v>40</v>
      </c>
      <c r="E2537" s="19" t="s">
        <v>2843</v>
      </c>
      <c r="F2537" s="10">
        <v>42036</v>
      </c>
      <c r="G2537" s="10">
        <v>44228</v>
      </c>
      <c r="H2537" s="11">
        <v>7</v>
      </c>
      <c r="I2537" s="20" t="s">
        <v>39</v>
      </c>
      <c r="J2537" s="11" t="s">
        <v>41</v>
      </c>
      <c r="K2537" s="11" t="s">
        <v>4881</v>
      </c>
      <c r="L2537" s="11">
        <v>2</v>
      </c>
    </row>
    <row r="2538" spans="1:12">
      <c r="A2538" s="11" t="s">
        <v>7177</v>
      </c>
      <c r="D2538" s="11" t="s">
        <v>40</v>
      </c>
      <c r="E2538" s="19" t="s">
        <v>2844</v>
      </c>
      <c r="F2538" s="10">
        <v>42036</v>
      </c>
      <c r="G2538" s="10">
        <v>44228</v>
      </c>
      <c r="H2538" s="11">
        <v>7</v>
      </c>
      <c r="I2538" s="20" t="s">
        <v>39</v>
      </c>
      <c r="J2538" s="11" t="s">
        <v>41</v>
      </c>
      <c r="K2538" s="11" t="s">
        <v>4881</v>
      </c>
      <c r="L2538" s="11">
        <v>2</v>
      </c>
    </row>
    <row r="2539" spans="1:12">
      <c r="A2539" s="11" t="s">
        <v>7178</v>
      </c>
      <c r="D2539" s="11" t="s">
        <v>40</v>
      </c>
      <c r="E2539" s="19" t="s">
        <v>2845</v>
      </c>
      <c r="F2539" s="10">
        <v>42036</v>
      </c>
      <c r="G2539" s="10">
        <v>44228</v>
      </c>
      <c r="H2539" s="11">
        <v>7</v>
      </c>
      <c r="I2539" s="20" t="s">
        <v>39</v>
      </c>
      <c r="J2539" s="11" t="s">
        <v>41</v>
      </c>
      <c r="K2539" s="11" t="s">
        <v>4881</v>
      </c>
      <c r="L2539" s="11">
        <v>2</v>
      </c>
    </row>
    <row r="2540" spans="1:12">
      <c r="A2540" s="11" t="s">
        <v>7179</v>
      </c>
      <c r="D2540" s="11" t="s">
        <v>40</v>
      </c>
      <c r="E2540" s="19" t="s">
        <v>2846</v>
      </c>
      <c r="F2540" s="10">
        <v>42036</v>
      </c>
      <c r="G2540" s="10">
        <v>44228</v>
      </c>
      <c r="H2540" s="11">
        <v>7</v>
      </c>
      <c r="I2540" s="20" t="s">
        <v>39</v>
      </c>
      <c r="J2540" s="11" t="s">
        <v>41</v>
      </c>
      <c r="K2540" s="11" t="s">
        <v>4881</v>
      </c>
      <c r="L2540" s="11">
        <v>2</v>
      </c>
    </row>
    <row r="2541" spans="1:12">
      <c r="A2541" s="11" t="s">
        <v>7942</v>
      </c>
      <c r="D2541" s="11" t="s">
        <v>40</v>
      </c>
      <c r="E2541" s="19" t="s">
        <v>2847</v>
      </c>
      <c r="F2541" s="10">
        <v>42036</v>
      </c>
      <c r="G2541" s="10">
        <v>44228</v>
      </c>
      <c r="H2541" s="11">
        <v>7</v>
      </c>
      <c r="I2541" s="20" t="s">
        <v>39</v>
      </c>
      <c r="J2541" s="11" t="s">
        <v>41</v>
      </c>
      <c r="K2541" s="11" t="s">
        <v>4881</v>
      </c>
      <c r="L2541" s="11">
        <v>2</v>
      </c>
    </row>
    <row r="2542" spans="1:12">
      <c r="A2542" s="11" t="s">
        <v>7943</v>
      </c>
      <c r="D2542" s="11" t="s">
        <v>40</v>
      </c>
      <c r="E2542" s="19" t="s">
        <v>2848</v>
      </c>
      <c r="F2542" s="10">
        <v>42036</v>
      </c>
      <c r="G2542" s="10">
        <v>44228</v>
      </c>
      <c r="H2542" s="11">
        <v>7</v>
      </c>
      <c r="I2542" s="20" t="s">
        <v>39</v>
      </c>
      <c r="J2542" s="11" t="s">
        <v>41</v>
      </c>
      <c r="K2542" s="11" t="s">
        <v>4881</v>
      </c>
      <c r="L2542" s="11">
        <v>2</v>
      </c>
    </row>
    <row r="2543" spans="1:12">
      <c r="A2543" s="11" t="s">
        <v>7944</v>
      </c>
      <c r="D2543" s="11" t="s">
        <v>40</v>
      </c>
      <c r="E2543" s="19" t="s">
        <v>2849</v>
      </c>
      <c r="F2543" s="10">
        <v>42036</v>
      </c>
      <c r="G2543" s="10">
        <v>44228</v>
      </c>
      <c r="H2543" s="11">
        <v>7</v>
      </c>
      <c r="I2543" s="20" t="s">
        <v>39</v>
      </c>
      <c r="J2543" s="11" t="s">
        <v>41</v>
      </c>
      <c r="K2543" s="11" t="s">
        <v>4881</v>
      </c>
      <c r="L2543" s="11">
        <v>2</v>
      </c>
    </row>
    <row r="2544" spans="1:12">
      <c r="A2544" s="11" t="s">
        <v>7945</v>
      </c>
      <c r="D2544" s="11" t="s">
        <v>40</v>
      </c>
      <c r="E2544" s="19" t="s">
        <v>2850</v>
      </c>
      <c r="F2544" s="10">
        <v>42036</v>
      </c>
      <c r="G2544" s="10">
        <v>44228</v>
      </c>
      <c r="H2544" s="11">
        <v>7</v>
      </c>
      <c r="I2544" s="20" t="s">
        <v>39</v>
      </c>
      <c r="J2544" s="11" t="s">
        <v>41</v>
      </c>
      <c r="K2544" s="11" t="s">
        <v>4881</v>
      </c>
      <c r="L2544" s="11">
        <v>2</v>
      </c>
    </row>
    <row r="2545" spans="1:12">
      <c r="A2545" s="11" t="s">
        <v>7946</v>
      </c>
      <c r="D2545" s="11" t="s">
        <v>40</v>
      </c>
      <c r="E2545" s="19" t="s">
        <v>2851</v>
      </c>
      <c r="F2545" s="10">
        <v>42036</v>
      </c>
      <c r="G2545" s="10">
        <v>44228</v>
      </c>
      <c r="H2545" s="11">
        <v>7</v>
      </c>
      <c r="I2545" s="20" t="s">
        <v>39</v>
      </c>
      <c r="J2545" s="11" t="s">
        <v>41</v>
      </c>
      <c r="K2545" s="11" t="s">
        <v>4881</v>
      </c>
      <c r="L2545" s="11">
        <v>2</v>
      </c>
    </row>
    <row r="2546" spans="1:12">
      <c r="A2546" s="11" t="s">
        <v>7947</v>
      </c>
      <c r="D2546" s="11" t="s">
        <v>40</v>
      </c>
      <c r="E2546" s="19" t="s">
        <v>2852</v>
      </c>
      <c r="F2546" s="10">
        <v>42036</v>
      </c>
      <c r="G2546" s="10">
        <v>44228</v>
      </c>
      <c r="H2546" s="11">
        <v>7</v>
      </c>
      <c r="I2546" s="20" t="s">
        <v>39</v>
      </c>
      <c r="J2546" s="11" t="s">
        <v>41</v>
      </c>
      <c r="K2546" s="11" t="s">
        <v>4881</v>
      </c>
      <c r="L2546" s="11">
        <v>2</v>
      </c>
    </row>
    <row r="2547" spans="1:12">
      <c r="A2547" s="11" t="s">
        <v>8635</v>
      </c>
      <c r="D2547" s="11" t="s">
        <v>40</v>
      </c>
      <c r="E2547" s="19" t="s">
        <v>2853</v>
      </c>
      <c r="F2547" s="10">
        <v>42036</v>
      </c>
      <c r="G2547" s="10">
        <v>44228</v>
      </c>
      <c r="H2547" s="11">
        <v>7</v>
      </c>
      <c r="I2547" s="20" t="s">
        <v>39</v>
      </c>
      <c r="J2547" s="11" t="s">
        <v>41</v>
      </c>
      <c r="K2547" s="11" t="s">
        <v>4881</v>
      </c>
      <c r="L2547" s="11">
        <v>2</v>
      </c>
    </row>
    <row r="2548" spans="1:12">
      <c r="A2548" s="11" t="s">
        <v>8636</v>
      </c>
      <c r="D2548" s="11" t="s">
        <v>40</v>
      </c>
      <c r="E2548" s="19" t="s">
        <v>2854</v>
      </c>
      <c r="F2548" s="10">
        <v>42036</v>
      </c>
      <c r="G2548" s="10">
        <v>44228</v>
      </c>
      <c r="H2548" s="11">
        <v>7</v>
      </c>
      <c r="I2548" s="20" t="s">
        <v>39</v>
      </c>
      <c r="J2548" s="11" t="s">
        <v>41</v>
      </c>
      <c r="K2548" s="11" t="s">
        <v>4881</v>
      </c>
      <c r="L2548" s="11">
        <v>2</v>
      </c>
    </row>
    <row r="2549" spans="1:12">
      <c r="A2549" s="11" t="s">
        <v>8637</v>
      </c>
      <c r="D2549" s="11" t="s">
        <v>40</v>
      </c>
      <c r="E2549" s="19" t="s">
        <v>2855</v>
      </c>
      <c r="F2549" s="10">
        <v>42036</v>
      </c>
      <c r="G2549" s="10">
        <v>44228</v>
      </c>
      <c r="H2549" s="11">
        <v>7</v>
      </c>
      <c r="I2549" s="20" t="s">
        <v>39</v>
      </c>
      <c r="J2549" s="11" t="s">
        <v>41</v>
      </c>
      <c r="K2549" s="11" t="s">
        <v>4881</v>
      </c>
      <c r="L2549" s="11">
        <v>2</v>
      </c>
    </row>
    <row r="2550" spans="1:12">
      <c r="A2550" s="11" t="s">
        <v>2794</v>
      </c>
      <c r="D2550" s="11" t="s">
        <v>40</v>
      </c>
      <c r="E2550" s="19" t="s">
        <v>2856</v>
      </c>
      <c r="F2550" s="10">
        <v>42036</v>
      </c>
      <c r="G2550" s="10">
        <v>44228</v>
      </c>
      <c r="H2550" s="11">
        <v>7</v>
      </c>
      <c r="I2550" s="20" t="s">
        <v>39</v>
      </c>
      <c r="J2550" s="11" t="s">
        <v>41</v>
      </c>
      <c r="K2550" s="11" t="s">
        <v>4881</v>
      </c>
      <c r="L2550" s="11">
        <v>2</v>
      </c>
    </row>
    <row r="2551" spans="1:12">
      <c r="A2551" s="11" t="s">
        <v>2795</v>
      </c>
      <c r="D2551" s="11" t="s">
        <v>40</v>
      </c>
      <c r="E2551" s="19" t="s">
        <v>2857</v>
      </c>
      <c r="F2551" s="10">
        <v>42036</v>
      </c>
      <c r="G2551" s="10">
        <v>44228</v>
      </c>
      <c r="H2551" s="11">
        <v>7</v>
      </c>
      <c r="I2551" s="20" t="s">
        <v>39</v>
      </c>
      <c r="J2551" s="11" t="s">
        <v>41</v>
      </c>
      <c r="K2551" s="11" t="s">
        <v>4881</v>
      </c>
      <c r="L2551" s="11">
        <v>2</v>
      </c>
    </row>
    <row r="2552" spans="1:12">
      <c r="A2552" s="11" t="s">
        <v>2796</v>
      </c>
      <c r="D2552" s="11" t="s">
        <v>40</v>
      </c>
      <c r="E2552" s="19" t="s">
        <v>2858</v>
      </c>
      <c r="F2552" s="10">
        <v>42036</v>
      </c>
      <c r="G2552" s="10">
        <v>44228</v>
      </c>
      <c r="H2552" s="11">
        <v>7</v>
      </c>
      <c r="I2552" s="20" t="s">
        <v>39</v>
      </c>
      <c r="J2552" s="11" t="s">
        <v>41</v>
      </c>
      <c r="K2552" s="11" t="s">
        <v>4881</v>
      </c>
      <c r="L2552" s="11">
        <v>2</v>
      </c>
    </row>
    <row r="2553" spans="1:12">
      <c r="A2553" s="11" t="s">
        <v>5518</v>
      </c>
      <c r="D2553" s="11" t="s">
        <v>40</v>
      </c>
      <c r="E2553" s="19" t="s">
        <v>2859</v>
      </c>
      <c r="F2553" s="10">
        <v>42036</v>
      </c>
      <c r="G2553" s="10">
        <v>44228</v>
      </c>
      <c r="H2553" s="11">
        <v>7</v>
      </c>
      <c r="I2553" s="20" t="s">
        <v>39</v>
      </c>
      <c r="J2553" s="11" t="s">
        <v>41</v>
      </c>
      <c r="K2553" s="11" t="s">
        <v>4881</v>
      </c>
      <c r="L2553" s="11">
        <v>2</v>
      </c>
    </row>
    <row r="2554" spans="1:12">
      <c r="A2554" s="11" t="s">
        <v>5519</v>
      </c>
      <c r="D2554" s="11" t="s">
        <v>40</v>
      </c>
      <c r="E2554" s="19" t="s">
        <v>2860</v>
      </c>
      <c r="F2554" s="10">
        <v>42036</v>
      </c>
      <c r="G2554" s="10">
        <v>44228</v>
      </c>
      <c r="H2554" s="11">
        <v>7</v>
      </c>
      <c r="I2554" s="20" t="s">
        <v>39</v>
      </c>
      <c r="J2554" s="11" t="s">
        <v>41</v>
      </c>
      <c r="K2554" s="11" t="s">
        <v>4881</v>
      </c>
      <c r="L2554" s="11">
        <v>2</v>
      </c>
    </row>
    <row r="2555" spans="1:12">
      <c r="A2555" s="11" t="s">
        <v>5520</v>
      </c>
      <c r="D2555" s="11" t="s">
        <v>40</v>
      </c>
      <c r="E2555" s="19" t="s">
        <v>2861</v>
      </c>
      <c r="F2555" s="10">
        <v>42036</v>
      </c>
      <c r="G2555" s="10">
        <v>44228</v>
      </c>
      <c r="H2555" s="11">
        <v>7</v>
      </c>
      <c r="I2555" s="20" t="s">
        <v>39</v>
      </c>
      <c r="J2555" s="11" t="s">
        <v>41</v>
      </c>
      <c r="K2555" s="11" t="s">
        <v>4881</v>
      </c>
      <c r="L2555" s="11">
        <v>2</v>
      </c>
    </row>
    <row r="2556" spans="1:12">
      <c r="A2556" s="11" t="s">
        <v>5521</v>
      </c>
      <c r="D2556" s="11" t="s">
        <v>40</v>
      </c>
      <c r="E2556" s="19" t="s">
        <v>2862</v>
      </c>
      <c r="F2556" s="10">
        <v>42036</v>
      </c>
      <c r="G2556" s="10">
        <v>44228</v>
      </c>
      <c r="H2556" s="11">
        <v>7</v>
      </c>
      <c r="I2556" s="20" t="s">
        <v>39</v>
      </c>
      <c r="J2556" s="11" t="s">
        <v>41</v>
      </c>
      <c r="K2556" s="11" t="s">
        <v>4881</v>
      </c>
      <c r="L2556" s="11">
        <v>2</v>
      </c>
    </row>
    <row r="2557" spans="1:12">
      <c r="A2557" s="11" t="s">
        <v>5522</v>
      </c>
      <c r="D2557" s="11" t="s">
        <v>40</v>
      </c>
      <c r="E2557" s="19" t="s">
        <v>2863</v>
      </c>
      <c r="F2557" s="10">
        <v>42036</v>
      </c>
      <c r="G2557" s="10">
        <v>44228</v>
      </c>
      <c r="H2557" s="11">
        <v>7</v>
      </c>
      <c r="I2557" s="20" t="s">
        <v>39</v>
      </c>
      <c r="J2557" s="11" t="s">
        <v>41</v>
      </c>
      <c r="K2557" s="11" t="s">
        <v>4881</v>
      </c>
      <c r="L2557" s="11">
        <v>2</v>
      </c>
    </row>
    <row r="2558" spans="1:12">
      <c r="A2558" s="11" t="s">
        <v>5523</v>
      </c>
      <c r="D2558" s="11" t="s">
        <v>40</v>
      </c>
      <c r="E2558" s="19" t="s">
        <v>2864</v>
      </c>
      <c r="F2558" s="10">
        <v>42036</v>
      </c>
      <c r="G2558" s="10">
        <v>44228</v>
      </c>
      <c r="H2558" s="11">
        <v>7</v>
      </c>
      <c r="I2558" s="20" t="s">
        <v>39</v>
      </c>
      <c r="J2558" s="11" t="s">
        <v>41</v>
      </c>
      <c r="K2558" s="11" t="s">
        <v>4881</v>
      </c>
      <c r="L2558" s="11">
        <v>2</v>
      </c>
    </row>
    <row r="2559" spans="1:12">
      <c r="A2559" s="11" t="s">
        <v>6208</v>
      </c>
      <c r="D2559" s="11" t="s">
        <v>40</v>
      </c>
      <c r="E2559" s="19" t="s">
        <v>2865</v>
      </c>
      <c r="F2559" s="10">
        <v>42036</v>
      </c>
      <c r="G2559" s="10">
        <v>44228</v>
      </c>
      <c r="H2559" s="11">
        <v>7</v>
      </c>
      <c r="I2559" s="20" t="s">
        <v>39</v>
      </c>
      <c r="J2559" s="11" t="s">
        <v>41</v>
      </c>
      <c r="K2559" s="11" t="s">
        <v>4881</v>
      </c>
      <c r="L2559" s="11">
        <v>2</v>
      </c>
    </row>
    <row r="2560" spans="1:12">
      <c r="A2560" s="11" t="s">
        <v>6209</v>
      </c>
      <c r="D2560" s="11" t="s">
        <v>40</v>
      </c>
      <c r="E2560" s="19" t="s">
        <v>2866</v>
      </c>
      <c r="F2560" s="10">
        <v>42036</v>
      </c>
      <c r="G2560" s="10">
        <v>44228</v>
      </c>
      <c r="H2560" s="11">
        <v>7</v>
      </c>
      <c r="I2560" s="20" t="s">
        <v>39</v>
      </c>
      <c r="J2560" s="11" t="s">
        <v>41</v>
      </c>
      <c r="K2560" s="11" t="s">
        <v>4881</v>
      </c>
      <c r="L2560" s="11">
        <v>2</v>
      </c>
    </row>
    <row r="2561" spans="1:12">
      <c r="A2561" s="11" t="s">
        <v>6210</v>
      </c>
      <c r="D2561" s="11" t="s">
        <v>40</v>
      </c>
      <c r="E2561" s="19" t="s">
        <v>2867</v>
      </c>
      <c r="F2561" s="10">
        <v>42036</v>
      </c>
      <c r="G2561" s="10">
        <v>44228</v>
      </c>
      <c r="H2561" s="11">
        <v>7</v>
      </c>
      <c r="I2561" s="20" t="s">
        <v>39</v>
      </c>
      <c r="J2561" s="11" t="s">
        <v>41</v>
      </c>
      <c r="K2561" s="11" t="s">
        <v>4881</v>
      </c>
      <c r="L2561" s="11">
        <v>2</v>
      </c>
    </row>
    <row r="2562" spans="1:12">
      <c r="A2562" s="11" t="s">
        <v>6694</v>
      </c>
      <c r="D2562" s="11" t="s">
        <v>40</v>
      </c>
      <c r="E2562" s="19" t="s">
        <v>2868</v>
      </c>
      <c r="F2562" s="10">
        <v>42036</v>
      </c>
      <c r="G2562" s="10">
        <v>44228</v>
      </c>
      <c r="H2562" s="11">
        <v>7</v>
      </c>
      <c r="I2562" s="20" t="s">
        <v>39</v>
      </c>
      <c r="J2562" s="11" t="s">
        <v>41</v>
      </c>
      <c r="K2562" s="11" t="s">
        <v>4881</v>
      </c>
      <c r="L2562" s="11">
        <v>2</v>
      </c>
    </row>
    <row r="2563" spans="1:12">
      <c r="A2563" s="11" t="s">
        <v>6695</v>
      </c>
      <c r="D2563" s="11" t="s">
        <v>40</v>
      </c>
      <c r="E2563" s="19" t="s">
        <v>2869</v>
      </c>
      <c r="F2563" s="10">
        <v>42036</v>
      </c>
      <c r="G2563" s="10">
        <v>44228</v>
      </c>
      <c r="H2563" s="11">
        <v>7</v>
      </c>
      <c r="I2563" s="20" t="s">
        <v>39</v>
      </c>
      <c r="J2563" s="11" t="s">
        <v>41</v>
      </c>
      <c r="K2563" s="11" t="s">
        <v>4881</v>
      </c>
      <c r="L2563" s="11">
        <v>2</v>
      </c>
    </row>
    <row r="2564" spans="1:12">
      <c r="A2564" s="11" t="s">
        <v>6696</v>
      </c>
      <c r="D2564" s="11" t="s">
        <v>40</v>
      </c>
      <c r="E2564" s="19" t="s">
        <v>2870</v>
      </c>
      <c r="F2564" s="10">
        <v>42036</v>
      </c>
      <c r="G2564" s="10">
        <v>44228</v>
      </c>
      <c r="H2564" s="11">
        <v>7</v>
      </c>
      <c r="I2564" s="20" t="s">
        <v>39</v>
      </c>
      <c r="J2564" s="11" t="s">
        <v>41</v>
      </c>
      <c r="K2564" s="11" t="s">
        <v>4881</v>
      </c>
      <c r="L2564" s="11">
        <v>2</v>
      </c>
    </row>
    <row r="2565" spans="1:12">
      <c r="A2565" s="11" t="s">
        <v>7180</v>
      </c>
      <c r="D2565" s="11" t="s">
        <v>40</v>
      </c>
      <c r="E2565" s="19" t="s">
        <v>2871</v>
      </c>
      <c r="F2565" s="10">
        <v>42036</v>
      </c>
      <c r="G2565" s="10">
        <v>44228</v>
      </c>
      <c r="H2565" s="11">
        <v>7</v>
      </c>
      <c r="I2565" s="20" t="s">
        <v>39</v>
      </c>
      <c r="J2565" s="11" t="s">
        <v>41</v>
      </c>
      <c r="K2565" s="11" t="s">
        <v>4881</v>
      </c>
      <c r="L2565" s="11">
        <v>2</v>
      </c>
    </row>
    <row r="2566" spans="1:12">
      <c r="A2566" s="11" t="s">
        <v>7181</v>
      </c>
      <c r="D2566" s="11" t="s">
        <v>40</v>
      </c>
      <c r="E2566" s="19" t="s">
        <v>2872</v>
      </c>
      <c r="F2566" s="10">
        <v>42036</v>
      </c>
      <c r="G2566" s="10">
        <v>44228</v>
      </c>
      <c r="H2566" s="11">
        <v>7</v>
      </c>
      <c r="I2566" s="20" t="s">
        <v>39</v>
      </c>
      <c r="J2566" s="11" t="s">
        <v>41</v>
      </c>
      <c r="K2566" s="11" t="s">
        <v>4881</v>
      </c>
      <c r="L2566" s="11">
        <v>2</v>
      </c>
    </row>
    <row r="2567" spans="1:12">
      <c r="A2567" s="11" t="s">
        <v>7182</v>
      </c>
      <c r="D2567" s="11" t="s">
        <v>40</v>
      </c>
      <c r="E2567" s="19" t="s">
        <v>2873</v>
      </c>
      <c r="F2567" s="10">
        <v>42036</v>
      </c>
      <c r="G2567" s="10">
        <v>44228</v>
      </c>
      <c r="H2567" s="11">
        <v>7</v>
      </c>
      <c r="I2567" s="20" t="s">
        <v>39</v>
      </c>
      <c r="J2567" s="11" t="s">
        <v>41</v>
      </c>
      <c r="K2567" s="11" t="s">
        <v>4881</v>
      </c>
      <c r="L2567" s="11">
        <v>2</v>
      </c>
    </row>
    <row r="2568" spans="1:12">
      <c r="A2568" s="11" t="s">
        <v>7948</v>
      </c>
      <c r="D2568" s="11" t="s">
        <v>40</v>
      </c>
      <c r="E2568" s="19" t="s">
        <v>2874</v>
      </c>
      <c r="F2568" s="10">
        <v>42036</v>
      </c>
      <c r="G2568" s="10">
        <v>44228</v>
      </c>
      <c r="H2568" s="11">
        <v>7</v>
      </c>
      <c r="I2568" s="20" t="s">
        <v>39</v>
      </c>
      <c r="J2568" s="11" t="s">
        <v>41</v>
      </c>
      <c r="K2568" s="11" t="s">
        <v>4881</v>
      </c>
      <c r="L2568" s="11">
        <v>2</v>
      </c>
    </row>
    <row r="2569" spans="1:12">
      <c r="A2569" s="11" t="s">
        <v>7949</v>
      </c>
      <c r="D2569" s="11" t="s">
        <v>40</v>
      </c>
      <c r="E2569" s="19" t="s">
        <v>2875</v>
      </c>
      <c r="F2569" s="10">
        <v>42036</v>
      </c>
      <c r="G2569" s="10">
        <v>44228</v>
      </c>
      <c r="H2569" s="11">
        <v>7</v>
      </c>
      <c r="I2569" s="20" t="s">
        <v>39</v>
      </c>
      <c r="J2569" s="11" t="s">
        <v>41</v>
      </c>
      <c r="K2569" s="11" t="s">
        <v>4881</v>
      </c>
      <c r="L2569" s="11">
        <v>2</v>
      </c>
    </row>
    <row r="2570" spans="1:12">
      <c r="A2570" s="11" t="s">
        <v>7950</v>
      </c>
      <c r="D2570" s="11" t="s">
        <v>40</v>
      </c>
      <c r="E2570" s="19" t="s">
        <v>2876</v>
      </c>
      <c r="F2570" s="10">
        <v>42036</v>
      </c>
      <c r="G2570" s="10">
        <v>44228</v>
      </c>
      <c r="H2570" s="11">
        <v>7</v>
      </c>
      <c r="I2570" s="20" t="s">
        <v>39</v>
      </c>
      <c r="J2570" s="11" t="s">
        <v>41</v>
      </c>
      <c r="K2570" s="11" t="s">
        <v>4881</v>
      </c>
      <c r="L2570" s="11">
        <v>2</v>
      </c>
    </row>
    <row r="2571" spans="1:12">
      <c r="A2571" s="11" t="s">
        <v>7951</v>
      </c>
      <c r="D2571" s="11" t="s">
        <v>40</v>
      </c>
      <c r="E2571" s="19" t="s">
        <v>2877</v>
      </c>
      <c r="F2571" s="10">
        <v>42036</v>
      </c>
      <c r="G2571" s="10">
        <v>44228</v>
      </c>
      <c r="H2571" s="11">
        <v>7</v>
      </c>
      <c r="I2571" s="20" t="s">
        <v>39</v>
      </c>
      <c r="J2571" s="11" t="s">
        <v>41</v>
      </c>
      <c r="K2571" s="11" t="s">
        <v>4881</v>
      </c>
      <c r="L2571" s="11">
        <v>2</v>
      </c>
    </row>
    <row r="2572" spans="1:12">
      <c r="A2572" s="11" t="s">
        <v>7952</v>
      </c>
      <c r="D2572" s="11" t="s">
        <v>40</v>
      </c>
      <c r="E2572" s="19" t="s">
        <v>2878</v>
      </c>
      <c r="F2572" s="10">
        <v>42036</v>
      </c>
      <c r="G2572" s="10">
        <v>44228</v>
      </c>
      <c r="H2572" s="11">
        <v>7</v>
      </c>
      <c r="I2572" s="20" t="s">
        <v>39</v>
      </c>
      <c r="J2572" s="11" t="s">
        <v>41</v>
      </c>
      <c r="K2572" s="11" t="s">
        <v>4881</v>
      </c>
      <c r="L2572" s="11">
        <v>2</v>
      </c>
    </row>
    <row r="2573" spans="1:12">
      <c r="A2573" s="11" t="s">
        <v>7953</v>
      </c>
      <c r="D2573" s="11" t="s">
        <v>40</v>
      </c>
      <c r="E2573" s="19" t="s">
        <v>2879</v>
      </c>
      <c r="F2573" s="10">
        <v>42036</v>
      </c>
      <c r="G2573" s="10">
        <v>44228</v>
      </c>
      <c r="H2573" s="11">
        <v>7</v>
      </c>
      <c r="I2573" s="20" t="s">
        <v>39</v>
      </c>
      <c r="J2573" s="11" t="s">
        <v>41</v>
      </c>
      <c r="K2573" s="11" t="s">
        <v>4881</v>
      </c>
      <c r="L2573" s="11">
        <v>2</v>
      </c>
    </row>
    <row r="2574" spans="1:12">
      <c r="A2574" s="11" t="s">
        <v>8638</v>
      </c>
      <c r="D2574" s="11" t="s">
        <v>40</v>
      </c>
      <c r="E2574" s="19" t="s">
        <v>2880</v>
      </c>
      <c r="F2574" s="10">
        <v>42036</v>
      </c>
      <c r="G2574" s="10">
        <v>44228</v>
      </c>
      <c r="H2574" s="11">
        <v>7</v>
      </c>
      <c r="I2574" s="20" t="s">
        <v>39</v>
      </c>
      <c r="J2574" s="11" t="s">
        <v>41</v>
      </c>
      <c r="K2574" s="11" t="s">
        <v>4881</v>
      </c>
      <c r="L2574" s="11">
        <v>2</v>
      </c>
    </row>
    <row r="2575" spans="1:12">
      <c r="A2575" s="11" t="s">
        <v>8639</v>
      </c>
      <c r="D2575" s="11" t="s">
        <v>40</v>
      </c>
      <c r="E2575" s="19" t="s">
        <v>2881</v>
      </c>
      <c r="F2575" s="10">
        <v>42036</v>
      </c>
      <c r="G2575" s="10">
        <v>44228</v>
      </c>
      <c r="H2575" s="11">
        <v>7</v>
      </c>
      <c r="I2575" s="20" t="s">
        <v>39</v>
      </c>
      <c r="J2575" s="11" t="s">
        <v>41</v>
      </c>
      <c r="K2575" s="11" t="s">
        <v>4881</v>
      </c>
      <c r="L2575" s="11">
        <v>2</v>
      </c>
    </row>
    <row r="2576" spans="1:12">
      <c r="A2576" s="11" t="s">
        <v>8640</v>
      </c>
      <c r="D2576" s="11" t="s">
        <v>40</v>
      </c>
      <c r="E2576" s="19" t="s">
        <v>2882</v>
      </c>
      <c r="F2576" s="10">
        <v>42036</v>
      </c>
      <c r="G2576" s="10">
        <v>44228</v>
      </c>
      <c r="H2576" s="11">
        <v>7</v>
      </c>
      <c r="I2576" s="20" t="s">
        <v>39</v>
      </c>
      <c r="J2576" s="11" t="s">
        <v>41</v>
      </c>
      <c r="K2576" s="11" t="s">
        <v>4881</v>
      </c>
      <c r="L2576" s="11">
        <v>2</v>
      </c>
    </row>
    <row r="2577" spans="1:12">
      <c r="A2577" s="11" t="s">
        <v>2797</v>
      </c>
      <c r="D2577" s="11" t="s">
        <v>40</v>
      </c>
      <c r="E2577" s="19" t="s">
        <v>2883</v>
      </c>
      <c r="F2577" s="10">
        <v>42036</v>
      </c>
      <c r="G2577" s="10">
        <v>44228</v>
      </c>
      <c r="H2577" s="11">
        <v>7</v>
      </c>
      <c r="I2577" s="20" t="s">
        <v>39</v>
      </c>
      <c r="J2577" s="11" t="s">
        <v>41</v>
      </c>
      <c r="K2577" s="11" t="s">
        <v>4881</v>
      </c>
      <c r="L2577" s="11">
        <v>2</v>
      </c>
    </row>
    <row r="2578" spans="1:12">
      <c r="A2578" s="11" t="s">
        <v>2798</v>
      </c>
      <c r="D2578" s="11" t="s">
        <v>40</v>
      </c>
      <c r="E2578" s="19" t="s">
        <v>2884</v>
      </c>
      <c r="F2578" s="10">
        <v>42036</v>
      </c>
      <c r="G2578" s="10">
        <v>44228</v>
      </c>
      <c r="H2578" s="11">
        <v>7</v>
      </c>
      <c r="I2578" s="20" t="s">
        <v>39</v>
      </c>
      <c r="J2578" s="11" t="s">
        <v>41</v>
      </c>
      <c r="K2578" s="11" t="s">
        <v>4881</v>
      </c>
      <c r="L2578" s="11">
        <v>2</v>
      </c>
    </row>
    <row r="2579" spans="1:12">
      <c r="A2579" s="11" t="s">
        <v>2799</v>
      </c>
      <c r="D2579" s="11" t="s">
        <v>40</v>
      </c>
      <c r="E2579" s="19" t="s">
        <v>2885</v>
      </c>
      <c r="F2579" s="10">
        <v>42036</v>
      </c>
      <c r="G2579" s="10">
        <v>44228</v>
      </c>
      <c r="H2579" s="11">
        <v>7</v>
      </c>
      <c r="I2579" s="20" t="s">
        <v>39</v>
      </c>
      <c r="J2579" s="11" t="s">
        <v>41</v>
      </c>
      <c r="K2579" s="11" t="s">
        <v>4881</v>
      </c>
      <c r="L2579" s="11">
        <v>2</v>
      </c>
    </row>
    <row r="2580" spans="1:12">
      <c r="A2580" s="11" t="s">
        <v>5524</v>
      </c>
      <c r="D2580" s="11" t="s">
        <v>40</v>
      </c>
      <c r="E2580" s="19" t="s">
        <v>2886</v>
      </c>
      <c r="F2580" s="10">
        <v>42036</v>
      </c>
      <c r="G2580" s="10">
        <v>44228</v>
      </c>
      <c r="H2580" s="11">
        <v>7</v>
      </c>
      <c r="I2580" s="20" t="s">
        <v>39</v>
      </c>
      <c r="J2580" s="11" t="s">
        <v>41</v>
      </c>
      <c r="K2580" s="11" t="s">
        <v>4881</v>
      </c>
      <c r="L2580" s="11">
        <v>2</v>
      </c>
    </row>
    <row r="2581" spans="1:12">
      <c r="A2581" s="11" t="s">
        <v>5525</v>
      </c>
      <c r="D2581" s="11" t="s">
        <v>40</v>
      </c>
      <c r="E2581" s="19" t="s">
        <v>2887</v>
      </c>
      <c r="F2581" s="10">
        <v>42036</v>
      </c>
      <c r="G2581" s="10">
        <v>44228</v>
      </c>
      <c r="H2581" s="11">
        <v>7</v>
      </c>
      <c r="I2581" s="20" t="s">
        <v>39</v>
      </c>
      <c r="J2581" s="11" t="s">
        <v>41</v>
      </c>
      <c r="K2581" s="11" t="s">
        <v>4881</v>
      </c>
      <c r="L2581" s="11">
        <v>2</v>
      </c>
    </row>
    <row r="2582" spans="1:12">
      <c r="A2582" s="11" t="s">
        <v>5526</v>
      </c>
      <c r="D2582" s="11" t="s">
        <v>40</v>
      </c>
      <c r="E2582" s="19" t="s">
        <v>2888</v>
      </c>
      <c r="F2582" s="10">
        <v>42036</v>
      </c>
      <c r="G2582" s="10">
        <v>44228</v>
      </c>
      <c r="H2582" s="11">
        <v>7</v>
      </c>
      <c r="I2582" s="20" t="s">
        <v>39</v>
      </c>
      <c r="J2582" s="11" t="s">
        <v>41</v>
      </c>
      <c r="K2582" s="11" t="s">
        <v>4881</v>
      </c>
      <c r="L2582" s="11">
        <v>2</v>
      </c>
    </row>
    <row r="2583" spans="1:12">
      <c r="A2583" s="11" t="s">
        <v>5527</v>
      </c>
      <c r="D2583" s="11" t="s">
        <v>40</v>
      </c>
      <c r="E2583" s="19" t="s">
        <v>2889</v>
      </c>
      <c r="F2583" s="10">
        <v>42036</v>
      </c>
      <c r="G2583" s="10">
        <v>44228</v>
      </c>
      <c r="H2583" s="11">
        <v>7</v>
      </c>
      <c r="I2583" s="20" t="s">
        <v>39</v>
      </c>
      <c r="J2583" s="11" t="s">
        <v>41</v>
      </c>
      <c r="K2583" s="11" t="s">
        <v>4881</v>
      </c>
      <c r="L2583" s="11">
        <v>2</v>
      </c>
    </row>
    <row r="2584" spans="1:12">
      <c r="A2584" s="11" t="s">
        <v>5528</v>
      </c>
      <c r="D2584" s="11" t="s">
        <v>40</v>
      </c>
      <c r="E2584" s="19" t="s">
        <v>2890</v>
      </c>
      <c r="F2584" s="10">
        <v>42036</v>
      </c>
      <c r="G2584" s="10">
        <v>44228</v>
      </c>
      <c r="H2584" s="11">
        <v>7</v>
      </c>
      <c r="I2584" s="20" t="s">
        <v>39</v>
      </c>
      <c r="J2584" s="11" t="s">
        <v>41</v>
      </c>
      <c r="K2584" s="11" t="s">
        <v>4881</v>
      </c>
      <c r="L2584" s="11">
        <v>2</v>
      </c>
    </row>
    <row r="2585" spans="1:12">
      <c r="A2585" s="11" t="s">
        <v>5529</v>
      </c>
      <c r="D2585" s="11" t="s">
        <v>40</v>
      </c>
      <c r="E2585" s="19" t="s">
        <v>2891</v>
      </c>
      <c r="F2585" s="10">
        <v>42036</v>
      </c>
      <c r="G2585" s="10">
        <v>44228</v>
      </c>
      <c r="H2585" s="11">
        <v>7</v>
      </c>
      <c r="I2585" s="20" t="s">
        <v>39</v>
      </c>
      <c r="J2585" s="11" t="s">
        <v>41</v>
      </c>
      <c r="K2585" s="11" t="s">
        <v>4881</v>
      </c>
      <c r="L2585" s="11">
        <v>2</v>
      </c>
    </row>
    <row r="2586" spans="1:12">
      <c r="A2586" s="11" t="s">
        <v>6211</v>
      </c>
      <c r="D2586" s="11" t="s">
        <v>40</v>
      </c>
      <c r="E2586" s="19" t="s">
        <v>2892</v>
      </c>
      <c r="F2586" s="10">
        <v>42036</v>
      </c>
      <c r="G2586" s="10">
        <v>44228</v>
      </c>
      <c r="H2586" s="11">
        <v>7</v>
      </c>
      <c r="I2586" s="20" t="s">
        <v>39</v>
      </c>
      <c r="J2586" s="11" t="s">
        <v>41</v>
      </c>
      <c r="K2586" s="11" t="s">
        <v>4881</v>
      </c>
      <c r="L2586" s="11">
        <v>2</v>
      </c>
    </row>
    <row r="2587" spans="1:12">
      <c r="A2587" s="11" t="s">
        <v>6212</v>
      </c>
      <c r="D2587" s="11" t="s">
        <v>40</v>
      </c>
      <c r="E2587" s="19" t="s">
        <v>2893</v>
      </c>
      <c r="F2587" s="10">
        <v>42036</v>
      </c>
      <c r="G2587" s="10">
        <v>44228</v>
      </c>
      <c r="H2587" s="11">
        <v>7</v>
      </c>
      <c r="I2587" s="20" t="s">
        <v>39</v>
      </c>
      <c r="J2587" s="11" t="s">
        <v>41</v>
      </c>
      <c r="K2587" s="11" t="s">
        <v>4881</v>
      </c>
      <c r="L2587" s="11">
        <v>2</v>
      </c>
    </row>
    <row r="2588" spans="1:12">
      <c r="A2588" s="11" t="s">
        <v>6213</v>
      </c>
      <c r="D2588" s="11" t="s">
        <v>40</v>
      </c>
      <c r="E2588" s="19" t="s">
        <v>2894</v>
      </c>
      <c r="F2588" s="10">
        <v>42036</v>
      </c>
      <c r="G2588" s="10">
        <v>44228</v>
      </c>
      <c r="H2588" s="11">
        <v>7</v>
      </c>
      <c r="I2588" s="20" t="s">
        <v>39</v>
      </c>
      <c r="J2588" s="11" t="s">
        <v>41</v>
      </c>
      <c r="K2588" s="11" t="s">
        <v>4881</v>
      </c>
      <c r="L2588" s="11">
        <v>2</v>
      </c>
    </row>
    <row r="2589" spans="1:12">
      <c r="A2589" s="11" t="s">
        <v>6697</v>
      </c>
      <c r="D2589" s="11" t="s">
        <v>40</v>
      </c>
      <c r="E2589" s="19" t="s">
        <v>2895</v>
      </c>
      <c r="F2589" s="10">
        <v>42036</v>
      </c>
      <c r="G2589" s="10">
        <v>44228</v>
      </c>
      <c r="H2589" s="11">
        <v>7</v>
      </c>
      <c r="I2589" s="20" t="s">
        <v>39</v>
      </c>
      <c r="J2589" s="11" t="s">
        <v>41</v>
      </c>
      <c r="K2589" s="11" t="s">
        <v>4881</v>
      </c>
      <c r="L2589" s="11">
        <v>2</v>
      </c>
    </row>
    <row r="2590" spans="1:12">
      <c r="A2590" s="11" t="s">
        <v>6698</v>
      </c>
      <c r="D2590" s="11" t="s">
        <v>40</v>
      </c>
      <c r="E2590" s="19" t="s">
        <v>2896</v>
      </c>
      <c r="F2590" s="10">
        <v>42036</v>
      </c>
      <c r="G2590" s="10">
        <v>44228</v>
      </c>
      <c r="H2590" s="11">
        <v>7</v>
      </c>
      <c r="I2590" s="20" t="s">
        <v>39</v>
      </c>
      <c r="J2590" s="11" t="s">
        <v>41</v>
      </c>
      <c r="K2590" s="11" t="s">
        <v>4881</v>
      </c>
      <c r="L2590" s="11">
        <v>2</v>
      </c>
    </row>
    <row r="2591" spans="1:12">
      <c r="A2591" s="11" t="s">
        <v>6699</v>
      </c>
      <c r="D2591" s="11" t="s">
        <v>40</v>
      </c>
      <c r="E2591" s="19" t="s">
        <v>2897</v>
      </c>
      <c r="F2591" s="10">
        <v>42036</v>
      </c>
      <c r="G2591" s="10">
        <v>44228</v>
      </c>
      <c r="H2591" s="11">
        <v>7</v>
      </c>
      <c r="I2591" s="20" t="s">
        <v>39</v>
      </c>
      <c r="J2591" s="11" t="s">
        <v>41</v>
      </c>
      <c r="K2591" s="11" t="s">
        <v>4881</v>
      </c>
      <c r="L2591" s="11">
        <v>2</v>
      </c>
    </row>
    <row r="2592" spans="1:12">
      <c r="A2592" s="11" t="s">
        <v>7183</v>
      </c>
      <c r="D2592" s="11" t="s">
        <v>40</v>
      </c>
      <c r="E2592" s="19" t="s">
        <v>2898</v>
      </c>
      <c r="F2592" s="10">
        <v>42036</v>
      </c>
      <c r="G2592" s="10">
        <v>44228</v>
      </c>
      <c r="H2592" s="11">
        <v>7</v>
      </c>
      <c r="I2592" s="20" t="s">
        <v>39</v>
      </c>
      <c r="J2592" s="11" t="s">
        <v>41</v>
      </c>
      <c r="K2592" s="11" t="s">
        <v>4881</v>
      </c>
      <c r="L2592" s="11">
        <v>2</v>
      </c>
    </row>
    <row r="2593" spans="1:12">
      <c r="A2593" s="11" t="s">
        <v>7184</v>
      </c>
      <c r="D2593" s="11" t="s">
        <v>40</v>
      </c>
      <c r="E2593" s="19" t="s">
        <v>2899</v>
      </c>
      <c r="F2593" s="10">
        <v>42036</v>
      </c>
      <c r="G2593" s="10">
        <v>44228</v>
      </c>
      <c r="H2593" s="11">
        <v>7</v>
      </c>
      <c r="I2593" s="20" t="s">
        <v>39</v>
      </c>
      <c r="J2593" s="11" t="s">
        <v>41</v>
      </c>
      <c r="K2593" s="11" t="s">
        <v>4881</v>
      </c>
      <c r="L2593" s="11">
        <v>2</v>
      </c>
    </row>
    <row r="2594" spans="1:12">
      <c r="A2594" s="11" t="s">
        <v>7185</v>
      </c>
      <c r="D2594" s="11" t="s">
        <v>40</v>
      </c>
      <c r="E2594" s="19" t="s">
        <v>2900</v>
      </c>
      <c r="F2594" s="10">
        <v>42036</v>
      </c>
      <c r="G2594" s="10">
        <v>44228</v>
      </c>
      <c r="H2594" s="11">
        <v>7</v>
      </c>
      <c r="I2594" s="20" t="s">
        <v>39</v>
      </c>
      <c r="J2594" s="11" t="s">
        <v>41</v>
      </c>
      <c r="K2594" s="11" t="s">
        <v>4881</v>
      </c>
      <c r="L2594" s="11">
        <v>2</v>
      </c>
    </row>
    <row r="2595" spans="1:12">
      <c r="A2595" s="11" t="s">
        <v>7954</v>
      </c>
      <c r="D2595" s="11" t="s">
        <v>40</v>
      </c>
      <c r="E2595" s="19" t="s">
        <v>2901</v>
      </c>
      <c r="F2595" s="10">
        <v>42036</v>
      </c>
      <c r="G2595" s="10">
        <v>44228</v>
      </c>
      <c r="H2595" s="11">
        <v>7</v>
      </c>
      <c r="I2595" s="20" t="s">
        <v>39</v>
      </c>
      <c r="J2595" s="11" t="s">
        <v>41</v>
      </c>
      <c r="K2595" s="11" t="s">
        <v>4881</v>
      </c>
      <c r="L2595" s="11">
        <v>2</v>
      </c>
    </row>
    <row r="2596" spans="1:12">
      <c r="A2596" s="11" t="s">
        <v>7955</v>
      </c>
      <c r="D2596" s="11" t="s">
        <v>40</v>
      </c>
      <c r="E2596" s="19" t="s">
        <v>2902</v>
      </c>
      <c r="F2596" s="10">
        <v>42036</v>
      </c>
      <c r="G2596" s="10">
        <v>44228</v>
      </c>
      <c r="H2596" s="11">
        <v>7</v>
      </c>
      <c r="I2596" s="20" t="s">
        <v>39</v>
      </c>
      <c r="J2596" s="11" t="s">
        <v>41</v>
      </c>
      <c r="K2596" s="11" t="s">
        <v>4881</v>
      </c>
      <c r="L2596" s="11">
        <v>2</v>
      </c>
    </row>
    <row r="2597" spans="1:12">
      <c r="A2597" s="11" t="s">
        <v>7956</v>
      </c>
      <c r="D2597" s="11" t="s">
        <v>40</v>
      </c>
      <c r="E2597" s="19" t="s">
        <v>2903</v>
      </c>
      <c r="F2597" s="10">
        <v>42036</v>
      </c>
      <c r="G2597" s="10">
        <v>44228</v>
      </c>
      <c r="H2597" s="11">
        <v>7</v>
      </c>
      <c r="I2597" s="20" t="s">
        <v>39</v>
      </c>
      <c r="J2597" s="11" t="s">
        <v>41</v>
      </c>
      <c r="K2597" s="11" t="s">
        <v>4881</v>
      </c>
      <c r="L2597" s="11">
        <v>2</v>
      </c>
    </row>
    <row r="2598" spans="1:12">
      <c r="A2598" s="11" t="s">
        <v>7957</v>
      </c>
      <c r="D2598" s="11" t="s">
        <v>40</v>
      </c>
      <c r="E2598" s="19" t="s">
        <v>2904</v>
      </c>
      <c r="F2598" s="10">
        <v>42036</v>
      </c>
      <c r="G2598" s="10">
        <v>44228</v>
      </c>
      <c r="H2598" s="11">
        <v>7</v>
      </c>
      <c r="I2598" s="20" t="s">
        <v>39</v>
      </c>
      <c r="J2598" s="11" t="s">
        <v>41</v>
      </c>
      <c r="K2598" s="11" t="s">
        <v>4881</v>
      </c>
      <c r="L2598" s="11">
        <v>2</v>
      </c>
    </row>
    <row r="2599" spans="1:12">
      <c r="A2599" s="11" t="s">
        <v>7958</v>
      </c>
      <c r="D2599" s="11" t="s">
        <v>40</v>
      </c>
      <c r="E2599" s="19" t="s">
        <v>2905</v>
      </c>
      <c r="F2599" s="10">
        <v>42036</v>
      </c>
      <c r="G2599" s="10">
        <v>44228</v>
      </c>
      <c r="H2599" s="11">
        <v>7</v>
      </c>
      <c r="I2599" s="20" t="s">
        <v>39</v>
      </c>
      <c r="J2599" s="11" t="s">
        <v>41</v>
      </c>
      <c r="K2599" s="11" t="s">
        <v>4881</v>
      </c>
      <c r="L2599" s="11">
        <v>2</v>
      </c>
    </row>
    <row r="2600" spans="1:12">
      <c r="A2600" s="11" t="s">
        <v>7959</v>
      </c>
      <c r="D2600" s="11" t="s">
        <v>40</v>
      </c>
      <c r="E2600" s="19" t="s">
        <v>2906</v>
      </c>
      <c r="F2600" s="10">
        <v>42036</v>
      </c>
      <c r="G2600" s="10">
        <v>44228</v>
      </c>
      <c r="H2600" s="11">
        <v>7</v>
      </c>
      <c r="I2600" s="20" t="s">
        <v>39</v>
      </c>
      <c r="J2600" s="11" t="s">
        <v>41</v>
      </c>
      <c r="K2600" s="11" t="s">
        <v>4881</v>
      </c>
      <c r="L2600" s="11">
        <v>2</v>
      </c>
    </row>
    <row r="2601" spans="1:12">
      <c r="A2601" s="11" t="s">
        <v>8641</v>
      </c>
      <c r="D2601" s="11" t="s">
        <v>40</v>
      </c>
      <c r="E2601" s="19" t="s">
        <v>2907</v>
      </c>
      <c r="F2601" s="10">
        <v>42036</v>
      </c>
      <c r="G2601" s="10">
        <v>44228</v>
      </c>
      <c r="H2601" s="11">
        <v>7</v>
      </c>
      <c r="I2601" s="20" t="s">
        <v>39</v>
      </c>
      <c r="J2601" s="11" t="s">
        <v>41</v>
      </c>
      <c r="K2601" s="11" t="s">
        <v>4881</v>
      </c>
      <c r="L2601" s="11">
        <v>2</v>
      </c>
    </row>
    <row r="2602" spans="1:12">
      <c r="A2602" s="11" t="s">
        <v>8642</v>
      </c>
      <c r="D2602" s="11" t="s">
        <v>40</v>
      </c>
      <c r="E2602" s="19" t="s">
        <v>2908</v>
      </c>
      <c r="F2602" s="10">
        <v>42036</v>
      </c>
      <c r="G2602" s="10">
        <v>44228</v>
      </c>
      <c r="H2602" s="11">
        <v>7</v>
      </c>
      <c r="I2602" s="20" t="s">
        <v>39</v>
      </c>
      <c r="J2602" s="11" t="s">
        <v>41</v>
      </c>
      <c r="K2602" s="11" t="s">
        <v>4881</v>
      </c>
      <c r="L2602" s="11">
        <v>2</v>
      </c>
    </row>
    <row r="2603" spans="1:12">
      <c r="A2603" s="11" t="s">
        <v>8643</v>
      </c>
      <c r="D2603" s="11" t="s">
        <v>40</v>
      </c>
      <c r="E2603" s="19" t="s">
        <v>2909</v>
      </c>
      <c r="F2603" s="10">
        <v>42036</v>
      </c>
      <c r="G2603" s="10">
        <v>44228</v>
      </c>
      <c r="H2603" s="11">
        <v>7</v>
      </c>
      <c r="I2603" s="20" t="s">
        <v>39</v>
      </c>
      <c r="J2603" s="11" t="s">
        <v>41</v>
      </c>
      <c r="K2603" s="11" t="s">
        <v>4881</v>
      </c>
      <c r="L2603" s="11">
        <v>2</v>
      </c>
    </row>
    <row r="2604" spans="1:12">
      <c r="A2604" s="11" t="s">
        <v>2800</v>
      </c>
      <c r="D2604" s="11" t="s">
        <v>40</v>
      </c>
      <c r="E2604" s="19" t="s">
        <v>2910</v>
      </c>
      <c r="F2604" s="10">
        <v>42036</v>
      </c>
      <c r="G2604" s="10">
        <v>44228</v>
      </c>
      <c r="H2604" s="11">
        <v>7</v>
      </c>
      <c r="I2604" s="20" t="s">
        <v>39</v>
      </c>
      <c r="J2604" s="11" t="s">
        <v>41</v>
      </c>
      <c r="K2604" s="11" t="s">
        <v>4881</v>
      </c>
      <c r="L2604" s="11">
        <v>2</v>
      </c>
    </row>
    <row r="2605" spans="1:12">
      <c r="A2605" s="11" t="s">
        <v>2801</v>
      </c>
      <c r="D2605" s="11" t="s">
        <v>40</v>
      </c>
      <c r="E2605" s="19" t="s">
        <v>2911</v>
      </c>
      <c r="F2605" s="10">
        <v>42036</v>
      </c>
      <c r="G2605" s="10">
        <v>44228</v>
      </c>
      <c r="H2605" s="11">
        <v>7</v>
      </c>
      <c r="I2605" s="20" t="s">
        <v>39</v>
      </c>
      <c r="J2605" s="11" t="s">
        <v>41</v>
      </c>
      <c r="K2605" s="11" t="s">
        <v>4881</v>
      </c>
      <c r="L2605" s="11">
        <v>2</v>
      </c>
    </row>
    <row r="2606" spans="1:12">
      <c r="A2606" s="11" t="s">
        <v>2802</v>
      </c>
      <c r="D2606" s="11" t="s">
        <v>40</v>
      </c>
      <c r="E2606" s="19" t="s">
        <v>2912</v>
      </c>
      <c r="F2606" s="10">
        <v>42036</v>
      </c>
      <c r="G2606" s="10">
        <v>44228</v>
      </c>
      <c r="H2606" s="11">
        <v>7</v>
      </c>
      <c r="I2606" s="20" t="s">
        <v>39</v>
      </c>
      <c r="J2606" s="11" t="s">
        <v>41</v>
      </c>
      <c r="K2606" s="11" t="s">
        <v>4881</v>
      </c>
      <c r="L2606" s="11">
        <v>2</v>
      </c>
    </row>
    <row r="2607" spans="1:12">
      <c r="A2607" s="11" t="s">
        <v>5530</v>
      </c>
      <c r="D2607" s="11" t="s">
        <v>40</v>
      </c>
      <c r="E2607" s="19" t="s">
        <v>2913</v>
      </c>
      <c r="F2607" s="10">
        <v>42036</v>
      </c>
      <c r="G2607" s="10">
        <v>44228</v>
      </c>
      <c r="H2607" s="11">
        <v>7</v>
      </c>
      <c r="I2607" s="20" t="s">
        <v>39</v>
      </c>
      <c r="J2607" s="11" t="s">
        <v>41</v>
      </c>
      <c r="K2607" s="11" t="s">
        <v>4881</v>
      </c>
      <c r="L2607" s="11">
        <v>2</v>
      </c>
    </row>
    <row r="2608" spans="1:12">
      <c r="A2608" s="11" t="s">
        <v>5531</v>
      </c>
      <c r="D2608" s="11" t="s">
        <v>40</v>
      </c>
      <c r="E2608" s="19" t="s">
        <v>2914</v>
      </c>
      <c r="F2608" s="10">
        <v>42036</v>
      </c>
      <c r="G2608" s="10">
        <v>44228</v>
      </c>
      <c r="H2608" s="11">
        <v>7</v>
      </c>
      <c r="I2608" s="20" t="s">
        <v>39</v>
      </c>
      <c r="J2608" s="11" t="s">
        <v>41</v>
      </c>
      <c r="K2608" s="11" t="s">
        <v>4881</v>
      </c>
      <c r="L2608" s="11">
        <v>2</v>
      </c>
    </row>
    <row r="2609" spans="1:12">
      <c r="A2609" s="11" t="s">
        <v>5532</v>
      </c>
      <c r="D2609" s="11" t="s">
        <v>40</v>
      </c>
      <c r="E2609" s="19" t="s">
        <v>2915</v>
      </c>
      <c r="F2609" s="10">
        <v>42036</v>
      </c>
      <c r="G2609" s="10">
        <v>44228</v>
      </c>
      <c r="H2609" s="11">
        <v>7</v>
      </c>
      <c r="I2609" s="20" t="s">
        <v>39</v>
      </c>
      <c r="J2609" s="11" t="s">
        <v>41</v>
      </c>
      <c r="K2609" s="11" t="s">
        <v>4881</v>
      </c>
      <c r="L2609" s="11">
        <v>2</v>
      </c>
    </row>
    <row r="2610" spans="1:12">
      <c r="A2610" s="11" t="s">
        <v>5533</v>
      </c>
      <c r="D2610" s="11" t="s">
        <v>40</v>
      </c>
      <c r="E2610" s="19" t="s">
        <v>2916</v>
      </c>
      <c r="F2610" s="10">
        <v>42036</v>
      </c>
      <c r="G2610" s="10">
        <v>44228</v>
      </c>
      <c r="H2610" s="11">
        <v>7</v>
      </c>
      <c r="I2610" s="20" t="s">
        <v>39</v>
      </c>
      <c r="J2610" s="11" t="s">
        <v>41</v>
      </c>
      <c r="K2610" s="11" t="s">
        <v>4881</v>
      </c>
      <c r="L2610" s="11">
        <v>2</v>
      </c>
    </row>
    <row r="2611" spans="1:12">
      <c r="A2611" s="11" t="s">
        <v>5534</v>
      </c>
      <c r="D2611" s="11" t="s">
        <v>40</v>
      </c>
      <c r="E2611" s="19" t="s">
        <v>2917</v>
      </c>
      <c r="F2611" s="10">
        <v>42036</v>
      </c>
      <c r="G2611" s="10">
        <v>44228</v>
      </c>
      <c r="H2611" s="11">
        <v>7</v>
      </c>
      <c r="I2611" s="20" t="s">
        <v>39</v>
      </c>
      <c r="J2611" s="11" t="s">
        <v>41</v>
      </c>
      <c r="K2611" s="11" t="s">
        <v>4881</v>
      </c>
      <c r="L2611" s="11">
        <v>2</v>
      </c>
    </row>
    <row r="2612" spans="1:12">
      <c r="A2612" s="11" t="s">
        <v>5535</v>
      </c>
      <c r="D2612" s="11" t="s">
        <v>40</v>
      </c>
      <c r="E2612" s="19" t="s">
        <v>2918</v>
      </c>
      <c r="F2612" s="10">
        <v>42036</v>
      </c>
      <c r="G2612" s="10">
        <v>44228</v>
      </c>
      <c r="H2612" s="11">
        <v>7</v>
      </c>
      <c r="I2612" s="20" t="s">
        <v>39</v>
      </c>
      <c r="J2612" s="11" t="s">
        <v>41</v>
      </c>
      <c r="K2612" s="11" t="s">
        <v>4881</v>
      </c>
      <c r="L2612" s="11">
        <v>2</v>
      </c>
    </row>
    <row r="2613" spans="1:12">
      <c r="A2613" s="11" t="s">
        <v>6214</v>
      </c>
      <c r="D2613" s="11" t="s">
        <v>40</v>
      </c>
      <c r="E2613" s="19" t="s">
        <v>2919</v>
      </c>
      <c r="F2613" s="10">
        <v>42036</v>
      </c>
      <c r="G2613" s="10">
        <v>44228</v>
      </c>
      <c r="H2613" s="11">
        <v>7</v>
      </c>
      <c r="I2613" s="20" t="s">
        <v>39</v>
      </c>
      <c r="J2613" s="11" t="s">
        <v>41</v>
      </c>
      <c r="K2613" s="11" t="s">
        <v>4881</v>
      </c>
      <c r="L2613" s="11">
        <v>2</v>
      </c>
    </row>
    <row r="2614" spans="1:12">
      <c r="A2614" s="11" t="s">
        <v>6215</v>
      </c>
      <c r="D2614" s="11" t="s">
        <v>40</v>
      </c>
      <c r="E2614" s="19" t="s">
        <v>2920</v>
      </c>
      <c r="F2614" s="10">
        <v>42036</v>
      </c>
      <c r="G2614" s="10">
        <v>44228</v>
      </c>
      <c r="H2614" s="11">
        <v>7</v>
      </c>
      <c r="I2614" s="20" t="s">
        <v>39</v>
      </c>
      <c r="J2614" s="11" t="s">
        <v>41</v>
      </c>
      <c r="K2614" s="11" t="s">
        <v>4881</v>
      </c>
      <c r="L2614" s="11">
        <v>2</v>
      </c>
    </row>
    <row r="2615" spans="1:12">
      <c r="A2615" s="11" t="s">
        <v>6216</v>
      </c>
      <c r="D2615" s="11" t="s">
        <v>40</v>
      </c>
      <c r="E2615" s="19" t="s">
        <v>2921</v>
      </c>
      <c r="F2615" s="10">
        <v>42036</v>
      </c>
      <c r="G2615" s="10">
        <v>44228</v>
      </c>
      <c r="H2615" s="11">
        <v>7</v>
      </c>
      <c r="I2615" s="20" t="s">
        <v>39</v>
      </c>
      <c r="J2615" s="11" t="s">
        <v>41</v>
      </c>
      <c r="K2615" s="11" t="s">
        <v>4881</v>
      </c>
      <c r="L2615" s="11">
        <v>2</v>
      </c>
    </row>
    <row r="2616" spans="1:12">
      <c r="A2616" s="11" t="s">
        <v>6700</v>
      </c>
      <c r="D2616" s="11" t="s">
        <v>40</v>
      </c>
      <c r="E2616" s="19" t="s">
        <v>2922</v>
      </c>
      <c r="F2616" s="10">
        <v>42036</v>
      </c>
      <c r="G2616" s="10">
        <v>44228</v>
      </c>
      <c r="H2616" s="11">
        <v>7</v>
      </c>
      <c r="I2616" s="20" t="s">
        <v>39</v>
      </c>
      <c r="J2616" s="11" t="s">
        <v>41</v>
      </c>
      <c r="K2616" s="11" t="s">
        <v>4881</v>
      </c>
      <c r="L2616" s="11">
        <v>2</v>
      </c>
    </row>
    <row r="2617" spans="1:12">
      <c r="A2617" s="11" t="s">
        <v>6701</v>
      </c>
      <c r="D2617" s="11" t="s">
        <v>40</v>
      </c>
      <c r="E2617" s="19" t="s">
        <v>2923</v>
      </c>
      <c r="F2617" s="10">
        <v>42036</v>
      </c>
      <c r="G2617" s="10">
        <v>44228</v>
      </c>
      <c r="H2617" s="11">
        <v>7</v>
      </c>
      <c r="I2617" s="20" t="s">
        <v>39</v>
      </c>
      <c r="J2617" s="11" t="s">
        <v>41</v>
      </c>
      <c r="K2617" s="11" t="s">
        <v>4881</v>
      </c>
      <c r="L2617" s="11">
        <v>2</v>
      </c>
    </row>
    <row r="2618" spans="1:12">
      <c r="A2618" s="11" t="s">
        <v>6702</v>
      </c>
      <c r="D2618" s="11" t="s">
        <v>40</v>
      </c>
      <c r="E2618" s="19" t="s">
        <v>2924</v>
      </c>
      <c r="F2618" s="10">
        <v>42036</v>
      </c>
      <c r="G2618" s="10">
        <v>44228</v>
      </c>
      <c r="H2618" s="11">
        <v>7</v>
      </c>
      <c r="I2618" s="20" t="s">
        <v>39</v>
      </c>
      <c r="J2618" s="11" t="s">
        <v>41</v>
      </c>
      <c r="K2618" s="11" t="s">
        <v>4881</v>
      </c>
      <c r="L2618" s="11">
        <v>2</v>
      </c>
    </row>
    <row r="2619" spans="1:12">
      <c r="A2619" s="11" t="s">
        <v>7186</v>
      </c>
      <c r="D2619" s="11" t="s">
        <v>40</v>
      </c>
      <c r="E2619" s="19" t="s">
        <v>2925</v>
      </c>
      <c r="F2619" s="10">
        <v>42036</v>
      </c>
      <c r="G2619" s="10">
        <v>44228</v>
      </c>
      <c r="H2619" s="11">
        <v>7</v>
      </c>
      <c r="I2619" s="20" t="s">
        <v>39</v>
      </c>
      <c r="J2619" s="11" t="s">
        <v>41</v>
      </c>
      <c r="K2619" s="11" t="s">
        <v>4881</v>
      </c>
      <c r="L2619" s="11">
        <v>2</v>
      </c>
    </row>
    <row r="2620" spans="1:12">
      <c r="A2620" s="11" t="s">
        <v>7187</v>
      </c>
      <c r="D2620" s="11" t="s">
        <v>40</v>
      </c>
      <c r="E2620" s="19" t="s">
        <v>2926</v>
      </c>
      <c r="F2620" s="10">
        <v>42036</v>
      </c>
      <c r="G2620" s="10">
        <v>44228</v>
      </c>
      <c r="H2620" s="11">
        <v>7</v>
      </c>
      <c r="I2620" s="20" t="s">
        <v>39</v>
      </c>
      <c r="J2620" s="11" t="s">
        <v>41</v>
      </c>
      <c r="K2620" s="11" t="s">
        <v>4881</v>
      </c>
      <c r="L2620" s="11">
        <v>2</v>
      </c>
    </row>
    <row r="2621" spans="1:12">
      <c r="A2621" s="11" t="s">
        <v>7188</v>
      </c>
      <c r="D2621" s="11" t="s">
        <v>40</v>
      </c>
      <c r="E2621" s="19" t="s">
        <v>2927</v>
      </c>
      <c r="F2621" s="10">
        <v>42036</v>
      </c>
      <c r="G2621" s="10">
        <v>44228</v>
      </c>
      <c r="H2621" s="11">
        <v>7</v>
      </c>
      <c r="I2621" s="20" t="s">
        <v>39</v>
      </c>
      <c r="J2621" s="11" t="s">
        <v>41</v>
      </c>
      <c r="K2621" s="11" t="s">
        <v>4881</v>
      </c>
      <c r="L2621" s="11">
        <v>2</v>
      </c>
    </row>
    <row r="2622" spans="1:12">
      <c r="A2622" s="11" t="s">
        <v>7960</v>
      </c>
      <c r="D2622" s="11" t="s">
        <v>40</v>
      </c>
      <c r="E2622" s="19" t="s">
        <v>2928</v>
      </c>
      <c r="F2622" s="10">
        <v>42036</v>
      </c>
      <c r="G2622" s="10">
        <v>44228</v>
      </c>
      <c r="H2622" s="11">
        <v>7</v>
      </c>
      <c r="I2622" s="20" t="s">
        <v>39</v>
      </c>
      <c r="J2622" s="11" t="s">
        <v>41</v>
      </c>
      <c r="K2622" s="11" t="s">
        <v>4881</v>
      </c>
      <c r="L2622" s="11">
        <v>2</v>
      </c>
    </row>
    <row r="2623" spans="1:12">
      <c r="A2623" s="11" t="s">
        <v>7961</v>
      </c>
      <c r="D2623" s="11" t="s">
        <v>40</v>
      </c>
      <c r="E2623" s="19" t="s">
        <v>2929</v>
      </c>
      <c r="F2623" s="10">
        <v>42036</v>
      </c>
      <c r="G2623" s="10">
        <v>44228</v>
      </c>
      <c r="H2623" s="11">
        <v>7</v>
      </c>
      <c r="I2623" s="20" t="s">
        <v>39</v>
      </c>
      <c r="J2623" s="11" t="s">
        <v>41</v>
      </c>
      <c r="K2623" s="11" t="s">
        <v>4881</v>
      </c>
      <c r="L2623" s="11">
        <v>2</v>
      </c>
    </row>
    <row r="2624" spans="1:12">
      <c r="A2624" s="11" t="s">
        <v>7962</v>
      </c>
      <c r="D2624" s="11" t="s">
        <v>40</v>
      </c>
      <c r="E2624" s="19" t="s">
        <v>2930</v>
      </c>
      <c r="F2624" s="10">
        <v>42036</v>
      </c>
      <c r="G2624" s="10">
        <v>44228</v>
      </c>
      <c r="H2624" s="11">
        <v>7</v>
      </c>
      <c r="I2624" s="20" t="s">
        <v>39</v>
      </c>
      <c r="J2624" s="11" t="s">
        <v>41</v>
      </c>
      <c r="K2624" s="11" t="s">
        <v>4881</v>
      </c>
      <c r="L2624" s="11">
        <v>2</v>
      </c>
    </row>
    <row r="2625" spans="1:12">
      <c r="A2625" s="11" t="s">
        <v>7963</v>
      </c>
      <c r="D2625" s="11" t="s">
        <v>40</v>
      </c>
      <c r="E2625" s="19" t="s">
        <v>2931</v>
      </c>
      <c r="F2625" s="10">
        <v>42036</v>
      </c>
      <c r="G2625" s="10">
        <v>44228</v>
      </c>
      <c r="H2625" s="11">
        <v>7</v>
      </c>
      <c r="I2625" s="20" t="s">
        <v>39</v>
      </c>
      <c r="J2625" s="11" t="s">
        <v>41</v>
      </c>
      <c r="K2625" s="11" t="s">
        <v>4881</v>
      </c>
      <c r="L2625" s="11">
        <v>2</v>
      </c>
    </row>
    <row r="2626" spans="1:12">
      <c r="A2626" s="11" t="s">
        <v>7964</v>
      </c>
      <c r="D2626" s="11" t="s">
        <v>40</v>
      </c>
      <c r="E2626" s="19" t="s">
        <v>2932</v>
      </c>
      <c r="F2626" s="10">
        <v>42036</v>
      </c>
      <c r="G2626" s="10">
        <v>44228</v>
      </c>
      <c r="H2626" s="11">
        <v>7</v>
      </c>
      <c r="I2626" s="20" t="s">
        <v>39</v>
      </c>
      <c r="J2626" s="11" t="s">
        <v>41</v>
      </c>
      <c r="K2626" s="11" t="s">
        <v>4881</v>
      </c>
      <c r="L2626" s="11">
        <v>2</v>
      </c>
    </row>
    <row r="2627" spans="1:12">
      <c r="A2627" s="11" t="s">
        <v>7965</v>
      </c>
      <c r="D2627" s="11" t="s">
        <v>40</v>
      </c>
      <c r="E2627" s="19" t="s">
        <v>2933</v>
      </c>
      <c r="F2627" s="10">
        <v>42036</v>
      </c>
      <c r="G2627" s="10">
        <v>44228</v>
      </c>
      <c r="H2627" s="11">
        <v>7</v>
      </c>
      <c r="I2627" s="20" t="s">
        <v>39</v>
      </c>
      <c r="J2627" s="11" t="s">
        <v>41</v>
      </c>
      <c r="K2627" s="11" t="s">
        <v>4881</v>
      </c>
      <c r="L2627" s="11">
        <v>2</v>
      </c>
    </row>
    <row r="2628" spans="1:12">
      <c r="A2628" s="11" t="s">
        <v>8644</v>
      </c>
      <c r="D2628" s="11" t="s">
        <v>40</v>
      </c>
      <c r="E2628" s="19" t="s">
        <v>2934</v>
      </c>
      <c r="F2628" s="10">
        <v>42036</v>
      </c>
      <c r="G2628" s="10">
        <v>44228</v>
      </c>
      <c r="H2628" s="11">
        <v>7</v>
      </c>
      <c r="I2628" s="20" t="s">
        <v>39</v>
      </c>
      <c r="J2628" s="11" t="s">
        <v>41</v>
      </c>
      <c r="K2628" s="11" t="s">
        <v>4881</v>
      </c>
      <c r="L2628" s="11">
        <v>2</v>
      </c>
    </row>
    <row r="2629" spans="1:12">
      <c r="A2629" s="11" t="s">
        <v>8645</v>
      </c>
      <c r="D2629" s="11" t="s">
        <v>40</v>
      </c>
      <c r="E2629" s="19" t="s">
        <v>2935</v>
      </c>
      <c r="F2629" s="10">
        <v>42036</v>
      </c>
      <c r="G2629" s="10">
        <v>44228</v>
      </c>
      <c r="H2629" s="11">
        <v>7</v>
      </c>
      <c r="I2629" s="20" t="s">
        <v>39</v>
      </c>
      <c r="J2629" s="11" t="s">
        <v>41</v>
      </c>
      <c r="K2629" s="11" t="s">
        <v>4881</v>
      </c>
      <c r="L2629" s="11">
        <v>2</v>
      </c>
    </row>
    <row r="2630" spans="1:12">
      <c r="A2630" s="11" t="s">
        <v>8646</v>
      </c>
      <c r="D2630" s="11" t="s">
        <v>40</v>
      </c>
      <c r="E2630" s="19" t="s">
        <v>2936</v>
      </c>
      <c r="F2630" s="10">
        <v>42036</v>
      </c>
      <c r="G2630" s="10">
        <v>44228</v>
      </c>
      <c r="H2630" s="11">
        <v>7</v>
      </c>
      <c r="I2630" s="20" t="s">
        <v>39</v>
      </c>
      <c r="J2630" s="11" t="s">
        <v>41</v>
      </c>
      <c r="K2630" s="11" t="s">
        <v>4881</v>
      </c>
      <c r="L2630" s="11">
        <v>2</v>
      </c>
    </row>
    <row r="2631" spans="1:12">
      <c r="A2631" s="11" t="s">
        <v>2803</v>
      </c>
      <c r="D2631" s="11" t="s">
        <v>40</v>
      </c>
      <c r="E2631" s="19" t="s">
        <v>2937</v>
      </c>
      <c r="F2631" s="10">
        <v>42036</v>
      </c>
      <c r="G2631" s="10">
        <v>44228</v>
      </c>
      <c r="H2631" s="11">
        <v>7</v>
      </c>
      <c r="I2631" s="20" t="s">
        <v>39</v>
      </c>
      <c r="J2631" s="11" t="s">
        <v>41</v>
      </c>
      <c r="K2631" s="11" t="s">
        <v>4881</v>
      </c>
      <c r="L2631" s="11">
        <v>2</v>
      </c>
    </row>
    <row r="2632" spans="1:12">
      <c r="A2632" s="11" t="s">
        <v>2804</v>
      </c>
      <c r="D2632" s="11" t="s">
        <v>40</v>
      </c>
      <c r="E2632" s="19" t="s">
        <v>2938</v>
      </c>
      <c r="F2632" s="10">
        <v>42036</v>
      </c>
      <c r="G2632" s="10">
        <v>44228</v>
      </c>
      <c r="H2632" s="11">
        <v>7</v>
      </c>
      <c r="I2632" s="20" t="s">
        <v>39</v>
      </c>
      <c r="J2632" s="11" t="s">
        <v>41</v>
      </c>
      <c r="K2632" s="11" t="s">
        <v>4881</v>
      </c>
      <c r="L2632" s="11">
        <v>2</v>
      </c>
    </row>
    <row r="2633" spans="1:12">
      <c r="A2633" s="11" t="s">
        <v>2805</v>
      </c>
      <c r="D2633" s="11" t="s">
        <v>40</v>
      </c>
      <c r="E2633" s="19" t="s">
        <v>2939</v>
      </c>
      <c r="F2633" s="10">
        <v>42036</v>
      </c>
      <c r="G2633" s="10">
        <v>44228</v>
      </c>
      <c r="H2633" s="11">
        <v>7</v>
      </c>
      <c r="I2633" s="20" t="s">
        <v>39</v>
      </c>
      <c r="J2633" s="11" t="s">
        <v>41</v>
      </c>
      <c r="K2633" s="11" t="s">
        <v>4881</v>
      </c>
      <c r="L2633" s="11">
        <v>2</v>
      </c>
    </row>
    <row r="2634" spans="1:12">
      <c r="A2634" s="11" t="s">
        <v>5536</v>
      </c>
      <c r="D2634" s="11" t="s">
        <v>40</v>
      </c>
      <c r="E2634" s="19" t="s">
        <v>2940</v>
      </c>
      <c r="F2634" s="10">
        <v>42036</v>
      </c>
      <c r="G2634" s="10">
        <v>44228</v>
      </c>
      <c r="H2634" s="11">
        <v>7</v>
      </c>
      <c r="I2634" s="20" t="s">
        <v>39</v>
      </c>
      <c r="J2634" s="11" t="s">
        <v>41</v>
      </c>
      <c r="K2634" s="11" t="s">
        <v>4881</v>
      </c>
      <c r="L2634" s="11">
        <v>2</v>
      </c>
    </row>
    <row r="2635" spans="1:12">
      <c r="A2635" s="11" t="s">
        <v>5537</v>
      </c>
      <c r="D2635" s="11" t="s">
        <v>40</v>
      </c>
      <c r="E2635" s="19" t="s">
        <v>2941</v>
      </c>
      <c r="F2635" s="10">
        <v>42036</v>
      </c>
      <c r="G2635" s="10">
        <v>44228</v>
      </c>
      <c r="H2635" s="11">
        <v>7</v>
      </c>
      <c r="I2635" s="20" t="s">
        <v>39</v>
      </c>
      <c r="J2635" s="11" t="s">
        <v>41</v>
      </c>
      <c r="K2635" s="11" t="s">
        <v>4881</v>
      </c>
      <c r="L2635" s="11">
        <v>2</v>
      </c>
    </row>
    <row r="2636" spans="1:12">
      <c r="A2636" s="11" t="s">
        <v>5538</v>
      </c>
      <c r="D2636" s="11" t="s">
        <v>40</v>
      </c>
      <c r="E2636" s="19" t="s">
        <v>2942</v>
      </c>
      <c r="F2636" s="10">
        <v>42036</v>
      </c>
      <c r="G2636" s="10">
        <v>44228</v>
      </c>
      <c r="H2636" s="11">
        <v>7</v>
      </c>
      <c r="I2636" s="20" t="s">
        <v>39</v>
      </c>
      <c r="J2636" s="11" t="s">
        <v>41</v>
      </c>
      <c r="K2636" s="11" t="s">
        <v>4881</v>
      </c>
      <c r="L2636" s="11">
        <v>2</v>
      </c>
    </row>
    <row r="2637" spans="1:12">
      <c r="A2637" s="11" t="s">
        <v>5539</v>
      </c>
      <c r="D2637" s="11" t="s">
        <v>40</v>
      </c>
      <c r="E2637" s="19" t="s">
        <v>2943</v>
      </c>
      <c r="F2637" s="10">
        <v>42036</v>
      </c>
      <c r="G2637" s="10">
        <v>44228</v>
      </c>
      <c r="H2637" s="11">
        <v>7</v>
      </c>
      <c r="I2637" s="20" t="s">
        <v>39</v>
      </c>
      <c r="J2637" s="11" t="s">
        <v>41</v>
      </c>
      <c r="K2637" s="11" t="s">
        <v>4881</v>
      </c>
      <c r="L2637" s="11">
        <v>2</v>
      </c>
    </row>
    <row r="2638" spans="1:12">
      <c r="A2638" s="11" t="s">
        <v>5540</v>
      </c>
      <c r="D2638" s="11" t="s">
        <v>40</v>
      </c>
      <c r="E2638" s="19" t="s">
        <v>2944</v>
      </c>
      <c r="F2638" s="10">
        <v>42036</v>
      </c>
      <c r="G2638" s="10">
        <v>44228</v>
      </c>
      <c r="H2638" s="11">
        <v>7</v>
      </c>
      <c r="I2638" s="20" t="s">
        <v>39</v>
      </c>
      <c r="J2638" s="11" t="s">
        <v>41</v>
      </c>
      <c r="K2638" s="11" t="s">
        <v>4881</v>
      </c>
      <c r="L2638" s="11">
        <v>2</v>
      </c>
    </row>
    <row r="2639" spans="1:12">
      <c r="A2639" s="11" t="s">
        <v>5541</v>
      </c>
      <c r="D2639" s="11" t="s">
        <v>40</v>
      </c>
      <c r="E2639" s="19" t="s">
        <v>2945</v>
      </c>
      <c r="F2639" s="10">
        <v>42036</v>
      </c>
      <c r="G2639" s="10">
        <v>44228</v>
      </c>
      <c r="H2639" s="11">
        <v>7</v>
      </c>
      <c r="I2639" s="20" t="s">
        <v>39</v>
      </c>
      <c r="J2639" s="11" t="s">
        <v>41</v>
      </c>
      <c r="K2639" s="11" t="s">
        <v>4881</v>
      </c>
      <c r="L2639" s="11">
        <v>2</v>
      </c>
    </row>
    <row r="2640" spans="1:12">
      <c r="A2640" s="11" t="s">
        <v>6217</v>
      </c>
      <c r="D2640" s="11" t="s">
        <v>40</v>
      </c>
      <c r="E2640" s="19" t="s">
        <v>2946</v>
      </c>
      <c r="F2640" s="10">
        <v>42036</v>
      </c>
      <c r="G2640" s="10">
        <v>44228</v>
      </c>
      <c r="H2640" s="11">
        <v>7</v>
      </c>
      <c r="I2640" s="20" t="s">
        <v>39</v>
      </c>
      <c r="J2640" s="11" t="s">
        <v>41</v>
      </c>
      <c r="K2640" s="11" t="s">
        <v>4881</v>
      </c>
      <c r="L2640" s="11">
        <v>2</v>
      </c>
    </row>
    <row r="2641" spans="1:12">
      <c r="A2641" s="11" t="s">
        <v>6218</v>
      </c>
      <c r="D2641" s="11" t="s">
        <v>40</v>
      </c>
      <c r="E2641" s="19" t="s">
        <v>2947</v>
      </c>
      <c r="F2641" s="10">
        <v>42036</v>
      </c>
      <c r="G2641" s="10">
        <v>44228</v>
      </c>
      <c r="H2641" s="11">
        <v>7</v>
      </c>
      <c r="I2641" s="20" t="s">
        <v>39</v>
      </c>
      <c r="J2641" s="11" t="s">
        <v>41</v>
      </c>
      <c r="K2641" s="11" t="s">
        <v>4881</v>
      </c>
      <c r="L2641" s="11">
        <v>2</v>
      </c>
    </row>
    <row r="2642" spans="1:12">
      <c r="A2642" s="11" t="s">
        <v>6219</v>
      </c>
      <c r="D2642" s="11" t="s">
        <v>40</v>
      </c>
      <c r="E2642" s="19" t="s">
        <v>2948</v>
      </c>
      <c r="F2642" s="10">
        <v>42036</v>
      </c>
      <c r="G2642" s="10">
        <v>44228</v>
      </c>
      <c r="H2642" s="11">
        <v>7</v>
      </c>
      <c r="I2642" s="20" t="s">
        <v>39</v>
      </c>
      <c r="J2642" s="11" t="s">
        <v>41</v>
      </c>
      <c r="K2642" s="11" t="s">
        <v>4881</v>
      </c>
      <c r="L2642" s="11">
        <v>2</v>
      </c>
    </row>
    <row r="2643" spans="1:12">
      <c r="A2643" s="11" t="s">
        <v>6703</v>
      </c>
      <c r="D2643" s="11" t="s">
        <v>40</v>
      </c>
      <c r="E2643" s="19" t="s">
        <v>2949</v>
      </c>
      <c r="F2643" s="10">
        <v>42036</v>
      </c>
      <c r="G2643" s="10">
        <v>44228</v>
      </c>
      <c r="H2643" s="11">
        <v>7</v>
      </c>
      <c r="I2643" s="20" t="s">
        <v>39</v>
      </c>
      <c r="J2643" s="11" t="s">
        <v>41</v>
      </c>
      <c r="K2643" s="11" t="s">
        <v>4881</v>
      </c>
      <c r="L2643" s="11">
        <v>2</v>
      </c>
    </row>
    <row r="2644" spans="1:12">
      <c r="A2644" s="11" t="s">
        <v>6704</v>
      </c>
      <c r="D2644" s="11" t="s">
        <v>40</v>
      </c>
      <c r="E2644" s="19" t="s">
        <v>2950</v>
      </c>
      <c r="F2644" s="10">
        <v>42036</v>
      </c>
      <c r="G2644" s="10">
        <v>44228</v>
      </c>
      <c r="H2644" s="11">
        <v>7</v>
      </c>
      <c r="I2644" s="20" t="s">
        <v>39</v>
      </c>
      <c r="J2644" s="11" t="s">
        <v>41</v>
      </c>
      <c r="K2644" s="11" t="s">
        <v>4881</v>
      </c>
      <c r="L2644" s="11">
        <v>2</v>
      </c>
    </row>
    <row r="2645" spans="1:12">
      <c r="A2645" s="11" t="s">
        <v>6705</v>
      </c>
      <c r="D2645" s="11" t="s">
        <v>40</v>
      </c>
      <c r="E2645" s="19" t="s">
        <v>2951</v>
      </c>
      <c r="F2645" s="10">
        <v>42036</v>
      </c>
      <c r="G2645" s="10">
        <v>44228</v>
      </c>
      <c r="H2645" s="11">
        <v>7</v>
      </c>
      <c r="I2645" s="20" t="s">
        <v>39</v>
      </c>
      <c r="J2645" s="11" t="s">
        <v>41</v>
      </c>
      <c r="K2645" s="11" t="s">
        <v>4881</v>
      </c>
      <c r="L2645" s="11">
        <v>2</v>
      </c>
    </row>
    <row r="2646" spans="1:12">
      <c r="A2646" s="11" t="s">
        <v>7189</v>
      </c>
      <c r="D2646" s="11" t="s">
        <v>40</v>
      </c>
      <c r="E2646" s="19" t="s">
        <v>2952</v>
      </c>
      <c r="F2646" s="10">
        <v>42036</v>
      </c>
      <c r="G2646" s="10">
        <v>44228</v>
      </c>
      <c r="H2646" s="11">
        <v>7</v>
      </c>
      <c r="I2646" s="20" t="s">
        <v>39</v>
      </c>
      <c r="J2646" s="11" t="s">
        <v>41</v>
      </c>
      <c r="K2646" s="11" t="s">
        <v>4881</v>
      </c>
      <c r="L2646" s="11">
        <v>2</v>
      </c>
    </row>
    <row r="2647" spans="1:12">
      <c r="A2647" s="11" t="s">
        <v>7190</v>
      </c>
      <c r="D2647" s="11" t="s">
        <v>40</v>
      </c>
      <c r="E2647" s="19" t="s">
        <v>2953</v>
      </c>
      <c r="F2647" s="10">
        <v>42036</v>
      </c>
      <c r="G2647" s="10">
        <v>44228</v>
      </c>
      <c r="H2647" s="11">
        <v>7</v>
      </c>
      <c r="I2647" s="20" t="s">
        <v>39</v>
      </c>
      <c r="J2647" s="11" t="s">
        <v>41</v>
      </c>
      <c r="K2647" s="11" t="s">
        <v>4881</v>
      </c>
      <c r="L2647" s="11">
        <v>2</v>
      </c>
    </row>
    <row r="2648" spans="1:12">
      <c r="A2648" s="11" t="s">
        <v>7191</v>
      </c>
      <c r="D2648" s="11" t="s">
        <v>40</v>
      </c>
      <c r="E2648" s="19" t="s">
        <v>2954</v>
      </c>
      <c r="F2648" s="10">
        <v>42036</v>
      </c>
      <c r="G2648" s="10">
        <v>44228</v>
      </c>
      <c r="H2648" s="11">
        <v>7</v>
      </c>
      <c r="I2648" s="20" t="s">
        <v>39</v>
      </c>
      <c r="J2648" s="11" t="s">
        <v>41</v>
      </c>
      <c r="K2648" s="11" t="s">
        <v>4881</v>
      </c>
      <c r="L2648" s="11">
        <v>2</v>
      </c>
    </row>
    <row r="2649" spans="1:12">
      <c r="A2649" s="11" t="s">
        <v>7966</v>
      </c>
      <c r="D2649" s="11" t="s">
        <v>40</v>
      </c>
      <c r="E2649" s="19" t="s">
        <v>2955</v>
      </c>
      <c r="F2649" s="10">
        <v>42036</v>
      </c>
      <c r="G2649" s="10">
        <v>44228</v>
      </c>
      <c r="H2649" s="11">
        <v>7</v>
      </c>
      <c r="I2649" s="20" t="s">
        <v>39</v>
      </c>
      <c r="J2649" s="11" t="s">
        <v>41</v>
      </c>
      <c r="K2649" s="11" t="s">
        <v>4881</v>
      </c>
      <c r="L2649" s="11">
        <v>2</v>
      </c>
    </row>
    <row r="2650" spans="1:12">
      <c r="A2650" s="11" t="s">
        <v>7967</v>
      </c>
      <c r="D2650" s="11" t="s">
        <v>40</v>
      </c>
      <c r="E2650" s="19" t="s">
        <v>2956</v>
      </c>
      <c r="F2650" s="10">
        <v>42036</v>
      </c>
      <c r="G2650" s="10">
        <v>44228</v>
      </c>
      <c r="H2650" s="11">
        <v>7</v>
      </c>
      <c r="I2650" s="20" t="s">
        <v>39</v>
      </c>
      <c r="J2650" s="11" t="s">
        <v>41</v>
      </c>
      <c r="K2650" s="11" t="s">
        <v>4881</v>
      </c>
      <c r="L2650" s="11">
        <v>2</v>
      </c>
    </row>
    <row r="2651" spans="1:12">
      <c r="A2651" s="11" t="s">
        <v>7968</v>
      </c>
      <c r="D2651" s="11" t="s">
        <v>40</v>
      </c>
      <c r="E2651" s="19" t="s">
        <v>2957</v>
      </c>
      <c r="F2651" s="10">
        <v>42036</v>
      </c>
      <c r="G2651" s="10">
        <v>44228</v>
      </c>
      <c r="H2651" s="11">
        <v>7</v>
      </c>
      <c r="I2651" s="20" t="s">
        <v>39</v>
      </c>
      <c r="J2651" s="11" t="s">
        <v>41</v>
      </c>
      <c r="K2651" s="11" t="s">
        <v>4881</v>
      </c>
      <c r="L2651" s="11">
        <v>2</v>
      </c>
    </row>
    <row r="2652" spans="1:12">
      <c r="A2652" s="11" t="s">
        <v>7969</v>
      </c>
      <c r="D2652" s="11" t="s">
        <v>40</v>
      </c>
      <c r="E2652" s="19" t="s">
        <v>2958</v>
      </c>
      <c r="F2652" s="10">
        <v>42036</v>
      </c>
      <c r="G2652" s="10">
        <v>44228</v>
      </c>
      <c r="H2652" s="11">
        <v>7</v>
      </c>
      <c r="I2652" s="20" t="s">
        <v>39</v>
      </c>
      <c r="J2652" s="11" t="s">
        <v>41</v>
      </c>
      <c r="K2652" s="11" t="s">
        <v>4881</v>
      </c>
      <c r="L2652" s="11">
        <v>2</v>
      </c>
    </row>
    <row r="2653" spans="1:12">
      <c r="A2653" s="11" t="s">
        <v>7970</v>
      </c>
      <c r="D2653" s="11" t="s">
        <v>40</v>
      </c>
      <c r="E2653" s="19" t="s">
        <v>2959</v>
      </c>
      <c r="F2653" s="10">
        <v>42036</v>
      </c>
      <c r="G2653" s="10">
        <v>44228</v>
      </c>
      <c r="H2653" s="11">
        <v>7</v>
      </c>
      <c r="I2653" s="20" t="s">
        <v>39</v>
      </c>
      <c r="J2653" s="11" t="s">
        <v>41</v>
      </c>
      <c r="K2653" s="11" t="s">
        <v>4881</v>
      </c>
      <c r="L2653" s="11">
        <v>2</v>
      </c>
    </row>
    <row r="2654" spans="1:12">
      <c r="A2654" s="11" t="s">
        <v>7971</v>
      </c>
      <c r="D2654" s="11" t="s">
        <v>40</v>
      </c>
      <c r="E2654" s="19" t="s">
        <v>2960</v>
      </c>
      <c r="F2654" s="10">
        <v>42036</v>
      </c>
      <c r="G2654" s="10">
        <v>44228</v>
      </c>
      <c r="H2654" s="11">
        <v>7</v>
      </c>
      <c r="I2654" s="20" t="s">
        <v>39</v>
      </c>
      <c r="J2654" s="11" t="s">
        <v>41</v>
      </c>
      <c r="K2654" s="11" t="s">
        <v>4881</v>
      </c>
      <c r="L2654" s="11">
        <v>2</v>
      </c>
    </row>
    <row r="2655" spans="1:12">
      <c r="A2655" s="11" t="s">
        <v>8647</v>
      </c>
      <c r="D2655" s="11" t="s">
        <v>40</v>
      </c>
      <c r="E2655" s="19" t="s">
        <v>2961</v>
      </c>
      <c r="F2655" s="10">
        <v>42036</v>
      </c>
      <c r="G2655" s="10">
        <v>44228</v>
      </c>
      <c r="H2655" s="11">
        <v>7</v>
      </c>
      <c r="I2655" s="20" t="s">
        <v>39</v>
      </c>
      <c r="J2655" s="11" t="s">
        <v>41</v>
      </c>
      <c r="K2655" s="11" t="s">
        <v>4881</v>
      </c>
      <c r="L2655" s="11">
        <v>2</v>
      </c>
    </row>
    <row r="2656" spans="1:12">
      <c r="A2656" s="11" t="s">
        <v>8648</v>
      </c>
      <c r="D2656" s="11" t="s">
        <v>40</v>
      </c>
      <c r="E2656" s="19" t="s">
        <v>2962</v>
      </c>
      <c r="F2656" s="10">
        <v>42036</v>
      </c>
      <c r="G2656" s="10">
        <v>44228</v>
      </c>
      <c r="H2656" s="11">
        <v>7</v>
      </c>
      <c r="I2656" s="20" t="s">
        <v>39</v>
      </c>
      <c r="J2656" s="11" t="s">
        <v>41</v>
      </c>
      <c r="K2656" s="11" t="s">
        <v>4881</v>
      </c>
      <c r="L2656" s="11">
        <v>2</v>
      </c>
    </row>
    <row r="2657" spans="1:12">
      <c r="A2657" s="11" t="s">
        <v>8649</v>
      </c>
      <c r="D2657" s="11" t="s">
        <v>40</v>
      </c>
      <c r="E2657" s="19" t="s">
        <v>2963</v>
      </c>
      <c r="F2657" s="10">
        <v>42036</v>
      </c>
      <c r="G2657" s="10">
        <v>44228</v>
      </c>
      <c r="H2657" s="11">
        <v>7</v>
      </c>
      <c r="I2657" s="20" t="s">
        <v>39</v>
      </c>
      <c r="J2657" s="11" t="s">
        <v>41</v>
      </c>
      <c r="K2657" s="11" t="s">
        <v>4881</v>
      </c>
      <c r="L2657" s="11">
        <v>2</v>
      </c>
    </row>
    <row r="2658" spans="1:12">
      <c r="A2658" s="11" t="s">
        <v>2806</v>
      </c>
      <c r="D2658" s="11" t="s">
        <v>40</v>
      </c>
      <c r="E2658" s="19" t="s">
        <v>2964</v>
      </c>
      <c r="F2658" s="10">
        <v>42036</v>
      </c>
      <c r="G2658" s="10">
        <v>44228</v>
      </c>
      <c r="H2658" s="11">
        <v>7</v>
      </c>
      <c r="I2658" s="20" t="s">
        <v>39</v>
      </c>
      <c r="J2658" s="11" t="s">
        <v>41</v>
      </c>
      <c r="K2658" s="11" t="s">
        <v>4881</v>
      </c>
      <c r="L2658" s="11">
        <v>2</v>
      </c>
    </row>
    <row r="2659" spans="1:12">
      <c r="A2659" s="11" t="s">
        <v>2807</v>
      </c>
      <c r="D2659" s="11" t="s">
        <v>40</v>
      </c>
      <c r="E2659" s="19" t="s">
        <v>2965</v>
      </c>
      <c r="F2659" s="10">
        <v>42036</v>
      </c>
      <c r="G2659" s="10">
        <v>44228</v>
      </c>
      <c r="H2659" s="11">
        <v>7</v>
      </c>
      <c r="I2659" s="20" t="s">
        <v>39</v>
      </c>
      <c r="J2659" s="11" t="s">
        <v>41</v>
      </c>
      <c r="K2659" s="11" t="s">
        <v>4881</v>
      </c>
      <c r="L2659" s="11">
        <v>2</v>
      </c>
    </row>
    <row r="2660" spans="1:12">
      <c r="A2660" s="11" t="s">
        <v>2808</v>
      </c>
      <c r="D2660" s="11" t="s">
        <v>40</v>
      </c>
      <c r="E2660" s="19" t="s">
        <v>2966</v>
      </c>
      <c r="F2660" s="10">
        <v>42036</v>
      </c>
      <c r="G2660" s="10">
        <v>44228</v>
      </c>
      <c r="H2660" s="11">
        <v>7</v>
      </c>
      <c r="I2660" s="20" t="s">
        <v>39</v>
      </c>
      <c r="J2660" s="11" t="s">
        <v>41</v>
      </c>
      <c r="K2660" s="11" t="s">
        <v>4881</v>
      </c>
      <c r="L2660" s="11">
        <v>2</v>
      </c>
    </row>
    <row r="2661" spans="1:12">
      <c r="A2661" s="11" t="s">
        <v>5542</v>
      </c>
      <c r="D2661" s="11" t="s">
        <v>40</v>
      </c>
      <c r="E2661" s="19" t="s">
        <v>2967</v>
      </c>
      <c r="F2661" s="10">
        <v>42036</v>
      </c>
      <c r="G2661" s="10">
        <v>44228</v>
      </c>
      <c r="H2661" s="11">
        <v>7</v>
      </c>
      <c r="I2661" s="20" t="s">
        <v>39</v>
      </c>
      <c r="J2661" s="11" t="s">
        <v>41</v>
      </c>
      <c r="K2661" s="11" t="s">
        <v>4881</v>
      </c>
      <c r="L2661" s="11">
        <v>2</v>
      </c>
    </row>
    <row r="2662" spans="1:12">
      <c r="A2662" s="11" t="s">
        <v>5543</v>
      </c>
      <c r="D2662" s="11" t="s">
        <v>40</v>
      </c>
      <c r="E2662" s="19" t="s">
        <v>2968</v>
      </c>
      <c r="F2662" s="10">
        <v>42036</v>
      </c>
      <c r="G2662" s="10">
        <v>44228</v>
      </c>
      <c r="H2662" s="11">
        <v>7</v>
      </c>
      <c r="I2662" s="20" t="s">
        <v>39</v>
      </c>
      <c r="J2662" s="11" t="s">
        <v>41</v>
      </c>
      <c r="K2662" s="11" t="s">
        <v>4881</v>
      </c>
      <c r="L2662" s="11">
        <v>2</v>
      </c>
    </row>
    <row r="2663" spans="1:12">
      <c r="A2663" s="11" t="s">
        <v>5544</v>
      </c>
      <c r="D2663" s="11" t="s">
        <v>40</v>
      </c>
      <c r="E2663" s="19" t="s">
        <v>2969</v>
      </c>
      <c r="F2663" s="10">
        <v>42036</v>
      </c>
      <c r="G2663" s="10">
        <v>44228</v>
      </c>
      <c r="H2663" s="11">
        <v>7</v>
      </c>
      <c r="I2663" s="20" t="s">
        <v>39</v>
      </c>
      <c r="J2663" s="11" t="s">
        <v>41</v>
      </c>
      <c r="K2663" s="11" t="s">
        <v>4881</v>
      </c>
      <c r="L2663" s="11">
        <v>2</v>
      </c>
    </row>
    <row r="2664" spans="1:12">
      <c r="A2664" s="11" t="s">
        <v>5545</v>
      </c>
      <c r="D2664" s="11" t="s">
        <v>40</v>
      </c>
      <c r="E2664" s="19" t="s">
        <v>2970</v>
      </c>
      <c r="F2664" s="10">
        <v>42036</v>
      </c>
      <c r="G2664" s="10">
        <v>44228</v>
      </c>
      <c r="H2664" s="11">
        <v>7</v>
      </c>
      <c r="I2664" s="20" t="s">
        <v>39</v>
      </c>
      <c r="J2664" s="11" t="s">
        <v>41</v>
      </c>
      <c r="K2664" s="11" t="s">
        <v>4881</v>
      </c>
      <c r="L2664" s="11">
        <v>2</v>
      </c>
    </row>
    <row r="2665" spans="1:12">
      <c r="A2665" s="11" t="s">
        <v>5546</v>
      </c>
      <c r="D2665" s="11" t="s">
        <v>40</v>
      </c>
      <c r="E2665" s="19" t="s">
        <v>2971</v>
      </c>
      <c r="F2665" s="10">
        <v>42036</v>
      </c>
      <c r="G2665" s="10">
        <v>44228</v>
      </c>
      <c r="H2665" s="11">
        <v>7</v>
      </c>
      <c r="I2665" s="20" t="s">
        <v>39</v>
      </c>
      <c r="J2665" s="11" t="s">
        <v>41</v>
      </c>
      <c r="K2665" s="11" t="s">
        <v>4881</v>
      </c>
      <c r="L2665" s="11">
        <v>2</v>
      </c>
    </row>
    <row r="2666" spans="1:12">
      <c r="A2666" s="11" t="s">
        <v>5547</v>
      </c>
      <c r="D2666" s="11" t="s">
        <v>40</v>
      </c>
      <c r="E2666" s="19" t="s">
        <v>2972</v>
      </c>
      <c r="F2666" s="10">
        <v>42036</v>
      </c>
      <c r="G2666" s="10">
        <v>44228</v>
      </c>
      <c r="H2666" s="11">
        <v>7</v>
      </c>
      <c r="I2666" s="20" t="s">
        <v>39</v>
      </c>
      <c r="J2666" s="11" t="s">
        <v>41</v>
      </c>
      <c r="K2666" s="11" t="s">
        <v>4881</v>
      </c>
      <c r="L2666" s="11">
        <v>2</v>
      </c>
    </row>
    <row r="2667" spans="1:12">
      <c r="A2667" s="11" t="s">
        <v>6220</v>
      </c>
      <c r="D2667" s="11" t="s">
        <v>40</v>
      </c>
      <c r="E2667" s="19" t="s">
        <v>2973</v>
      </c>
      <c r="F2667" s="10">
        <v>42036</v>
      </c>
      <c r="G2667" s="10">
        <v>44228</v>
      </c>
      <c r="H2667" s="11">
        <v>7</v>
      </c>
      <c r="I2667" s="20" t="s">
        <v>39</v>
      </c>
      <c r="J2667" s="11" t="s">
        <v>41</v>
      </c>
      <c r="K2667" s="11" t="s">
        <v>4881</v>
      </c>
      <c r="L2667" s="11">
        <v>2</v>
      </c>
    </row>
    <row r="2668" spans="1:12">
      <c r="A2668" s="11" t="s">
        <v>6221</v>
      </c>
      <c r="D2668" s="11" t="s">
        <v>40</v>
      </c>
      <c r="E2668" s="19" t="s">
        <v>2974</v>
      </c>
      <c r="F2668" s="10">
        <v>42036</v>
      </c>
      <c r="G2668" s="10">
        <v>44228</v>
      </c>
      <c r="H2668" s="11">
        <v>7</v>
      </c>
      <c r="I2668" s="20" t="s">
        <v>39</v>
      </c>
      <c r="J2668" s="11" t="s">
        <v>41</v>
      </c>
      <c r="K2668" s="11" t="s">
        <v>4881</v>
      </c>
      <c r="L2668" s="11">
        <v>2</v>
      </c>
    </row>
    <row r="2669" spans="1:12">
      <c r="A2669" s="11" t="s">
        <v>6222</v>
      </c>
      <c r="D2669" s="11" t="s">
        <v>40</v>
      </c>
      <c r="E2669" s="19" t="s">
        <v>2975</v>
      </c>
      <c r="F2669" s="10">
        <v>42036</v>
      </c>
      <c r="G2669" s="10">
        <v>44228</v>
      </c>
      <c r="H2669" s="11">
        <v>7</v>
      </c>
      <c r="I2669" s="20" t="s">
        <v>39</v>
      </c>
      <c r="J2669" s="11" t="s">
        <v>41</v>
      </c>
      <c r="K2669" s="11" t="s">
        <v>4881</v>
      </c>
      <c r="L2669" s="11">
        <v>2</v>
      </c>
    </row>
    <row r="2670" spans="1:12">
      <c r="A2670" s="11" t="s">
        <v>6706</v>
      </c>
      <c r="D2670" s="11" t="s">
        <v>40</v>
      </c>
      <c r="E2670" s="19" t="s">
        <v>2976</v>
      </c>
      <c r="F2670" s="10">
        <v>42036</v>
      </c>
      <c r="G2670" s="10">
        <v>44228</v>
      </c>
      <c r="H2670" s="11">
        <v>7</v>
      </c>
      <c r="I2670" s="20" t="s">
        <v>39</v>
      </c>
      <c r="J2670" s="11" t="s">
        <v>41</v>
      </c>
      <c r="K2670" s="11" t="s">
        <v>4881</v>
      </c>
      <c r="L2670" s="11">
        <v>2</v>
      </c>
    </row>
    <row r="2671" spans="1:12">
      <c r="A2671" s="11" t="s">
        <v>6707</v>
      </c>
      <c r="D2671" s="11" t="s">
        <v>40</v>
      </c>
      <c r="E2671" s="19" t="s">
        <v>2977</v>
      </c>
      <c r="F2671" s="10">
        <v>42036</v>
      </c>
      <c r="G2671" s="10">
        <v>44228</v>
      </c>
      <c r="H2671" s="11">
        <v>7</v>
      </c>
      <c r="I2671" s="20" t="s">
        <v>39</v>
      </c>
      <c r="J2671" s="11" t="s">
        <v>41</v>
      </c>
      <c r="K2671" s="11" t="s">
        <v>4881</v>
      </c>
      <c r="L2671" s="11">
        <v>2</v>
      </c>
    </row>
    <row r="2672" spans="1:12">
      <c r="A2672" s="11" t="s">
        <v>6708</v>
      </c>
      <c r="D2672" s="11" t="s">
        <v>40</v>
      </c>
      <c r="E2672" s="19" t="s">
        <v>2978</v>
      </c>
      <c r="F2672" s="10">
        <v>42036</v>
      </c>
      <c r="G2672" s="10">
        <v>44228</v>
      </c>
      <c r="H2672" s="11">
        <v>7</v>
      </c>
      <c r="I2672" s="20" t="s">
        <v>39</v>
      </c>
      <c r="J2672" s="11" t="s">
        <v>41</v>
      </c>
      <c r="K2672" s="11" t="s">
        <v>4881</v>
      </c>
      <c r="L2672" s="11">
        <v>2</v>
      </c>
    </row>
    <row r="2673" spans="1:12">
      <c r="A2673" s="11" t="s">
        <v>7192</v>
      </c>
      <c r="D2673" s="11" t="s">
        <v>40</v>
      </c>
      <c r="E2673" s="19" t="s">
        <v>2979</v>
      </c>
      <c r="F2673" s="10">
        <v>42036</v>
      </c>
      <c r="G2673" s="10">
        <v>44228</v>
      </c>
      <c r="H2673" s="11">
        <v>7</v>
      </c>
      <c r="I2673" s="20" t="s">
        <v>39</v>
      </c>
      <c r="J2673" s="11" t="s">
        <v>41</v>
      </c>
      <c r="K2673" s="11" t="s">
        <v>4881</v>
      </c>
      <c r="L2673" s="11">
        <v>2</v>
      </c>
    </row>
    <row r="2674" spans="1:12">
      <c r="A2674" s="11" t="s">
        <v>7193</v>
      </c>
      <c r="D2674" s="11" t="s">
        <v>40</v>
      </c>
      <c r="E2674" s="19" t="s">
        <v>2980</v>
      </c>
      <c r="F2674" s="10">
        <v>42036</v>
      </c>
      <c r="G2674" s="10">
        <v>44228</v>
      </c>
      <c r="H2674" s="11">
        <v>7</v>
      </c>
      <c r="I2674" s="20" t="s">
        <v>39</v>
      </c>
      <c r="J2674" s="11" t="s">
        <v>41</v>
      </c>
      <c r="K2674" s="11" t="s">
        <v>4881</v>
      </c>
      <c r="L2674" s="11">
        <v>2</v>
      </c>
    </row>
    <row r="2675" spans="1:12">
      <c r="A2675" s="11" t="s">
        <v>7194</v>
      </c>
      <c r="D2675" s="11" t="s">
        <v>40</v>
      </c>
      <c r="E2675" s="19" t="s">
        <v>2981</v>
      </c>
      <c r="F2675" s="10">
        <v>42036</v>
      </c>
      <c r="G2675" s="10">
        <v>44228</v>
      </c>
      <c r="H2675" s="11">
        <v>7</v>
      </c>
      <c r="I2675" s="20" t="s">
        <v>39</v>
      </c>
      <c r="J2675" s="11" t="s">
        <v>41</v>
      </c>
      <c r="K2675" s="11" t="s">
        <v>4881</v>
      </c>
      <c r="L2675" s="11">
        <v>2</v>
      </c>
    </row>
    <row r="2676" spans="1:12">
      <c r="A2676" s="11" t="s">
        <v>7972</v>
      </c>
      <c r="D2676" s="11" t="s">
        <v>40</v>
      </c>
      <c r="E2676" s="19" t="s">
        <v>2982</v>
      </c>
      <c r="F2676" s="10">
        <v>42036</v>
      </c>
      <c r="G2676" s="10">
        <v>44228</v>
      </c>
      <c r="H2676" s="11">
        <v>7</v>
      </c>
      <c r="I2676" s="20" t="s">
        <v>39</v>
      </c>
      <c r="J2676" s="11" t="s">
        <v>41</v>
      </c>
      <c r="K2676" s="11" t="s">
        <v>4881</v>
      </c>
      <c r="L2676" s="11">
        <v>2</v>
      </c>
    </row>
    <row r="2677" spans="1:12">
      <c r="A2677" s="11" t="s">
        <v>7973</v>
      </c>
      <c r="D2677" s="11" t="s">
        <v>40</v>
      </c>
      <c r="E2677" s="19" t="s">
        <v>2983</v>
      </c>
      <c r="F2677" s="10">
        <v>42036</v>
      </c>
      <c r="G2677" s="10">
        <v>44228</v>
      </c>
      <c r="H2677" s="11">
        <v>7</v>
      </c>
      <c r="I2677" s="20" t="s">
        <v>39</v>
      </c>
      <c r="J2677" s="11" t="s">
        <v>41</v>
      </c>
      <c r="K2677" s="11" t="s">
        <v>4881</v>
      </c>
      <c r="L2677" s="11">
        <v>2</v>
      </c>
    </row>
    <row r="2678" spans="1:12">
      <c r="A2678" s="11" t="s">
        <v>7974</v>
      </c>
      <c r="D2678" s="11" t="s">
        <v>40</v>
      </c>
      <c r="E2678" s="19" t="s">
        <v>2984</v>
      </c>
      <c r="F2678" s="10">
        <v>42036</v>
      </c>
      <c r="G2678" s="10">
        <v>44228</v>
      </c>
      <c r="H2678" s="11">
        <v>7</v>
      </c>
      <c r="I2678" s="20" t="s">
        <v>39</v>
      </c>
      <c r="J2678" s="11" t="s">
        <v>41</v>
      </c>
      <c r="K2678" s="11" t="s">
        <v>4881</v>
      </c>
      <c r="L2678" s="11">
        <v>2</v>
      </c>
    </row>
    <row r="2679" spans="1:12">
      <c r="A2679" s="11" t="s">
        <v>7975</v>
      </c>
      <c r="D2679" s="11" t="s">
        <v>40</v>
      </c>
      <c r="E2679" s="19" t="s">
        <v>2985</v>
      </c>
      <c r="F2679" s="10">
        <v>42036</v>
      </c>
      <c r="G2679" s="10">
        <v>44228</v>
      </c>
      <c r="H2679" s="11">
        <v>7</v>
      </c>
      <c r="I2679" s="20" t="s">
        <v>39</v>
      </c>
      <c r="J2679" s="11" t="s">
        <v>41</v>
      </c>
      <c r="K2679" s="11" t="s">
        <v>4881</v>
      </c>
      <c r="L2679" s="11">
        <v>2</v>
      </c>
    </row>
    <row r="2680" spans="1:12">
      <c r="A2680" s="11" t="s">
        <v>7976</v>
      </c>
      <c r="D2680" s="11" t="s">
        <v>40</v>
      </c>
      <c r="E2680" s="19" t="s">
        <v>2986</v>
      </c>
      <c r="F2680" s="10">
        <v>42036</v>
      </c>
      <c r="G2680" s="10">
        <v>44228</v>
      </c>
      <c r="H2680" s="11">
        <v>7</v>
      </c>
      <c r="I2680" s="20" t="s">
        <v>39</v>
      </c>
      <c r="J2680" s="11" t="s">
        <v>41</v>
      </c>
      <c r="K2680" s="11" t="s">
        <v>4881</v>
      </c>
      <c r="L2680" s="11">
        <v>2</v>
      </c>
    </row>
    <row r="2681" spans="1:12">
      <c r="A2681" s="11" t="s">
        <v>7977</v>
      </c>
      <c r="D2681" s="11" t="s">
        <v>40</v>
      </c>
      <c r="E2681" s="19" t="s">
        <v>2987</v>
      </c>
      <c r="F2681" s="10">
        <v>42036</v>
      </c>
      <c r="G2681" s="10">
        <v>44228</v>
      </c>
      <c r="H2681" s="11">
        <v>7</v>
      </c>
      <c r="I2681" s="20" t="s">
        <v>39</v>
      </c>
      <c r="J2681" s="11" t="s">
        <v>41</v>
      </c>
      <c r="K2681" s="11" t="s">
        <v>4881</v>
      </c>
      <c r="L2681" s="11">
        <v>2</v>
      </c>
    </row>
    <row r="2682" spans="1:12">
      <c r="A2682" s="11" t="s">
        <v>8650</v>
      </c>
      <c r="D2682" s="11" t="s">
        <v>40</v>
      </c>
      <c r="E2682" s="19" t="s">
        <v>2988</v>
      </c>
      <c r="F2682" s="10">
        <v>42036</v>
      </c>
      <c r="G2682" s="10">
        <v>44228</v>
      </c>
      <c r="H2682" s="11">
        <v>7</v>
      </c>
      <c r="I2682" s="20" t="s">
        <v>39</v>
      </c>
      <c r="J2682" s="11" t="s">
        <v>41</v>
      </c>
      <c r="K2682" s="11" t="s">
        <v>4881</v>
      </c>
      <c r="L2682" s="11">
        <v>2</v>
      </c>
    </row>
    <row r="2683" spans="1:12">
      <c r="A2683" s="11" t="s">
        <v>8651</v>
      </c>
      <c r="D2683" s="11" t="s">
        <v>40</v>
      </c>
      <c r="E2683" s="19" t="s">
        <v>2989</v>
      </c>
      <c r="F2683" s="10">
        <v>42036</v>
      </c>
      <c r="G2683" s="10">
        <v>44228</v>
      </c>
      <c r="H2683" s="11">
        <v>7</v>
      </c>
      <c r="I2683" s="20" t="s">
        <v>39</v>
      </c>
      <c r="J2683" s="11" t="s">
        <v>41</v>
      </c>
      <c r="K2683" s="11" t="s">
        <v>4881</v>
      </c>
      <c r="L2683" s="11">
        <v>2</v>
      </c>
    </row>
    <row r="2684" spans="1:12">
      <c r="A2684" s="11" t="s">
        <v>8652</v>
      </c>
      <c r="D2684" s="11" t="s">
        <v>40</v>
      </c>
      <c r="E2684" s="19" t="s">
        <v>2990</v>
      </c>
      <c r="F2684" s="10">
        <v>42036</v>
      </c>
      <c r="G2684" s="10">
        <v>44228</v>
      </c>
      <c r="H2684" s="11">
        <v>7</v>
      </c>
      <c r="I2684" s="20" t="s">
        <v>39</v>
      </c>
      <c r="J2684" s="11" t="s">
        <v>41</v>
      </c>
      <c r="K2684" s="11" t="s">
        <v>4881</v>
      </c>
      <c r="L2684" s="11">
        <v>2</v>
      </c>
    </row>
    <row r="2685" spans="1:12">
      <c r="A2685" s="11" t="s">
        <v>2809</v>
      </c>
      <c r="D2685" s="11" t="s">
        <v>40</v>
      </c>
      <c r="E2685" s="19" t="s">
        <v>2991</v>
      </c>
      <c r="F2685" s="10">
        <v>42036</v>
      </c>
      <c r="G2685" s="10">
        <v>44228</v>
      </c>
      <c r="H2685" s="11">
        <v>7</v>
      </c>
      <c r="I2685" s="20" t="s">
        <v>39</v>
      </c>
      <c r="J2685" s="11" t="s">
        <v>41</v>
      </c>
      <c r="K2685" s="11" t="s">
        <v>4881</v>
      </c>
      <c r="L2685" s="11">
        <v>2</v>
      </c>
    </row>
    <row r="2686" spans="1:12">
      <c r="A2686" s="11" t="s">
        <v>2810</v>
      </c>
      <c r="D2686" s="11" t="s">
        <v>40</v>
      </c>
      <c r="E2686" s="19" t="s">
        <v>2992</v>
      </c>
      <c r="F2686" s="10">
        <v>42036</v>
      </c>
      <c r="G2686" s="10">
        <v>44228</v>
      </c>
      <c r="H2686" s="11">
        <v>7</v>
      </c>
      <c r="I2686" s="20" t="s">
        <v>39</v>
      </c>
      <c r="J2686" s="11" t="s">
        <v>41</v>
      </c>
      <c r="K2686" s="11" t="s">
        <v>4881</v>
      </c>
      <c r="L2686" s="11">
        <v>2</v>
      </c>
    </row>
    <row r="2687" spans="1:12">
      <c r="A2687" s="11" t="s">
        <v>2811</v>
      </c>
      <c r="D2687" s="11" t="s">
        <v>40</v>
      </c>
      <c r="E2687" s="19" t="s">
        <v>2993</v>
      </c>
      <c r="F2687" s="10">
        <v>42036</v>
      </c>
      <c r="G2687" s="10">
        <v>44228</v>
      </c>
      <c r="H2687" s="11">
        <v>7</v>
      </c>
      <c r="I2687" s="20" t="s">
        <v>39</v>
      </c>
      <c r="J2687" s="11" t="s">
        <v>41</v>
      </c>
      <c r="K2687" s="11" t="s">
        <v>4881</v>
      </c>
      <c r="L2687" s="11">
        <v>2</v>
      </c>
    </row>
    <row r="2688" spans="1:12">
      <c r="A2688" s="11" t="s">
        <v>5548</v>
      </c>
      <c r="D2688" s="11" t="s">
        <v>40</v>
      </c>
      <c r="E2688" s="19" t="s">
        <v>2994</v>
      </c>
      <c r="F2688" s="10">
        <v>42036</v>
      </c>
      <c r="G2688" s="10">
        <v>44228</v>
      </c>
      <c r="H2688" s="11">
        <v>7</v>
      </c>
      <c r="I2688" s="20" t="s">
        <v>39</v>
      </c>
      <c r="J2688" s="11" t="s">
        <v>41</v>
      </c>
      <c r="K2688" s="11" t="s">
        <v>4881</v>
      </c>
      <c r="L2688" s="11">
        <v>2</v>
      </c>
    </row>
    <row r="2689" spans="1:12">
      <c r="A2689" s="11" t="s">
        <v>5549</v>
      </c>
      <c r="D2689" s="11" t="s">
        <v>40</v>
      </c>
      <c r="E2689" s="19" t="s">
        <v>2995</v>
      </c>
      <c r="F2689" s="10">
        <v>42036</v>
      </c>
      <c r="G2689" s="10">
        <v>44228</v>
      </c>
      <c r="H2689" s="11">
        <v>7</v>
      </c>
      <c r="I2689" s="20" t="s">
        <v>39</v>
      </c>
      <c r="J2689" s="11" t="s">
        <v>41</v>
      </c>
      <c r="K2689" s="11" t="s">
        <v>4881</v>
      </c>
      <c r="L2689" s="11">
        <v>2</v>
      </c>
    </row>
    <row r="2690" spans="1:12">
      <c r="A2690" s="11" t="s">
        <v>5550</v>
      </c>
      <c r="D2690" s="11" t="s">
        <v>40</v>
      </c>
      <c r="E2690" s="19" t="s">
        <v>2996</v>
      </c>
      <c r="F2690" s="10">
        <v>42036</v>
      </c>
      <c r="G2690" s="10">
        <v>44228</v>
      </c>
      <c r="H2690" s="11">
        <v>7</v>
      </c>
      <c r="I2690" s="20" t="s">
        <v>39</v>
      </c>
      <c r="J2690" s="11" t="s">
        <v>41</v>
      </c>
      <c r="K2690" s="11" t="s">
        <v>4881</v>
      </c>
      <c r="L2690" s="11">
        <v>2</v>
      </c>
    </row>
    <row r="2691" spans="1:12">
      <c r="A2691" s="11" t="s">
        <v>5551</v>
      </c>
      <c r="D2691" s="11" t="s">
        <v>40</v>
      </c>
      <c r="E2691" s="19" t="s">
        <v>2997</v>
      </c>
      <c r="F2691" s="10">
        <v>42036</v>
      </c>
      <c r="G2691" s="10">
        <v>44228</v>
      </c>
      <c r="H2691" s="11">
        <v>7</v>
      </c>
      <c r="I2691" s="20" t="s">
        <v>39</v>
      </c>
      <c r="J2691" s="11" t="s">
        <v>41</v>
      </c>
      <c r="K2691" s="11" t="s">
        <v>4881</v>
      </c>
      <c r="L2691" s="11">
        <v>2</v>
      </c>
    </row>
    <row r="2692" spans="1:12">
      <c r="A2692" s="11" t="s">
        <v>5552</v>
      </c>
      <c r="D2692" s="11" t="s">
        <v>40</v>
      </c>
      <c r="E2692" s="19" t="s">
        <v>2998</v>
      </c>
      <c r="F2692" s="10">
        <v>42036</v>
      </c>
      <c r="G2692" s="10">
        <v>44228</v>
      </c>
      <c r="H2692" s="11">
        <v>7</v>
      </c>
      <c r="I2692" s="20" t="s">
        <v>39</v>
      </c>
      <c r="J2692" s="11" t="s">
        <v>41</v>
      </c>
      <c r="K2692" s="11" t="s">
        <v>4881</v>
      </c>
      <c r="L2692" s="11">
        <v>2</v>
      </c>
    </row>
    <row r="2693" spans="1:12">
      <c r="A2693" s="11" t="s">
        <v>5553</v>
      </c>
      <c r="D2693" s="11" t="s">
        <v>40</v>
      </c>
      <c r="E2693" s="19" t="s">
        <v>2999</v>
      </c>
      <c r="F2693" s="10">
        <v>42036</v>
      </c>
      <c r="G2693" s="10">
        <v>44228</v>
      </c>
      <c r="H2693" s="11">
        <v>7</v>
      </c>
      <c r="I2693" s="20" t="s">
        <v>39</v>
      </c>
      <c r="J2693" s="11" t="s">
        <v>41</v>
      </c>
      <c r="K2693" s="11" t="s">
        <v>4881</v>
      </c>
      <c r="L2693" s="11">
        <v>2</v>
      </c>
    </row>
    <row r="2694" spans="1:12">
      <c r="A2694" s="11" t="s">
        <v>6223</v>
      </c>
      <c r="D2694" s="11" t="s">
        <v>40</v>
      </c>
      <c r="E2694" s="19" t="s">
        <v>3000</v>
      </c>
      <c r="F2694" s="10">
        <v>42036</v>
      </c>
      <c r="G2694" s="10">
        <v>44228</v>
      </c>
      <c r="H2694" s="11">
        <v>7</v>
      </c>
      <c r="I2694" s="20" t="s">
        <v>39</v>
      </c>
      <c r="J2694" s="11" t="s">
        <v>41</v>
      </c>
      <c r="K2694" s="11" t="s">
        <v>4881</v>
      </c>
      <c r="L2694" s="11">
        <v>2</v>
      </c>
    </row>
    <row r="2695" spans="1:12">
      <c r="A2695" s="11" t="s">
        <v>6224</v>
      </c>
      <c r="D2695" s="11" t="s">
        <v>40</v>
      </c>
      <c r="E2695" s="19" t="s">
        <v>3001</v>
      </c>
      <c r="F2695" s="10">
        <v>42036</v>
      </c>
      <c r="G2695" s="10">
        <v>44228</v>
      </c>
      <c r="H2695" s="11">
        <v>7</v>
      </c>
      <c r="I2695" s="20" t="s">
        <v>39</v>
      </c>
      <c r="J2695" s="11" t="s">
        <v>41</v>
      </c>
      <c r="K2695" s="11" t="s">
        <v>4881</v>
      </c>
      <c r="L2695" s="11">
        <v>2</v>
      </c>
    </row>
    <row r="2696" spans="1:12">
      <c r="A2696" s="11" t="s">
        <v>6225</v>
      </c>
      <c r="D2696" s="11" t="s">
        <v>40</v>
      </c>
      <c r="E2696" s="19" t="s">
        <v>3002</v>
      </c>
      <c r="F2696" s="10">
        <v>42036</v>
      </c>
      <c r="G2696" s="10">
        <v>44228</v>
      </c>
      <c r="H2696" s="11">
        <v>7</v>
      </c>
      <c r="I2696" s="20" t="s">
        <v>39</v>
      </c>
      <c r="J2696" s="11" t="s">
        <v>41</v>
      </c>
      <c r="K2696" s="11" t="s">
        <v>4881</v>
      </c>
      <c r="L2696" s="11">
        <v>2</v>
      </c>
    </row>
    <row r="2697" spans="1:12">
      <c r="A2697" s="11" t="s">
        <v>6709</v>
      </c>
      <c r="D2697" s="11" t="s">
        <v>40</v>
      </c>
      <c r="E2697" s="19" t="s">
        <v>3003</v>
      </c>
      <c r="F2697" s="10">
        <v>42036</v>
      </c>
      <c r="G2697" s="10">
        <v>44228</v>
      </c>
      <c r="H2697" s="11">
        <v>7</v>
      </c>
      <c r="I2697" s="20" t="s">
        <v>39</v>
      </c>
      <c r="J2697" s="11" t="s">
        <v>41</v>
      </c>
      <c r="K2697" s="11" t="s">
        <v>4881</v>
      </c>
      <c r="L2697" s="11">
        <v>2</v>
      </c>
    </row>
    <row r="2698" spans="1:12">
      <c r="A2698" s="11" t="s">
        <v>6710</v>
      </c>
      <c r="D2698" s="11" t="s">
        <v>40</v>
      </c>
      <c r="E2698" s="19" t="s">
        <v>3004</v>
      </c>
      <c r="F2698" s="10">
        <v>42036</v>
      </c>
      <c r="G2698" s="10">
        <v>44228</v>
      </c>
      <c r="H2698" s="11">
        <v>7</v>
      </c>
      <c r="I2698" s="20" t="s">
        <v>39</v>
      </c>
      <c r="J2698" s="11" t="s">
        <v>41</v>
      </c>
      <c r="K2698" s="11" t="s">
        <v>4881</v>
      </c>
      <c r="L2698" s="11">
        <v>2</v>
      </c>
    </row>
    <row r="2699" spans="1:12">
      <c r="A2699" s="11" t="s">
        <v>6711</v>
      </c>
      <c r="D2699" s="11" t="s">
        <v>40</v>
      </c>
      <c r="E2699" s="19" t="s">
        <v>3005</v>
      </c>
      <c r="F2699" s="10">
        <v>42036</v>
      </c>
      <c r="G2699" s="10">
        <v>44228</v>
      </c>
      <c r="H2699" s="11">
        <v>7</v>
      </c>
      <c r="I2699" s="20" t="s">
        <v>39</v>
      </c>
      <c r="J2699" s="11" t="s">
        <v>41</v>
      </c>
      <c r="K2699" s="11" t="s">
        <v>4881</v>
      </c>
      <c r="L2699" s="11">
        <v>2</v>
      </c>
    </row>
    <row r="2700" spans="1:12">
      <c r="A2700" s="11" t="s">
        <v>7195</v>
      </c>
      <c r="D2700" s="11" t="s">
        <v>40</v>
      </c>
      <c r="E2700" s="19" t="s">
        <v>3006</v>
      </c>
      <c r="F2700" s="10">
        <v>42036</v>
      </c>
      <c r="G2700" s="10">
        <v>44228</v>
      </c>
      <c r="H2700" s="11">
        <v>7</v>
      </c>
      <c r="I2700" s="20" t="s">
        <v>39</v>
      </c>
      <c r="J2700" s="11" t="s">
        <v>41</v>
      </c>
      <c r="K2700" s="11" t="s">
        <v>4881</v>
      </c>
      <c r="L2700" s="11">
        <v>2</v>
      </c>
    </row>
    <row r="2701" spans="1:12">
      <c r="A2701" s="11" t="s">
        <v>7196</v>
      </c>
      <c r="D2701" s="11" t="s">
        <v>40</v>
      </c>
      <c r="E2701" s="19" t="s">
        <v>3007</v>
      </c>
      <c r="F2701" s="10">
        <v>42036</v>
      </c>
      <c r="G2701" s="10">
        <v>44228</v>
      </c>
      <c r="H2701" s="11">
        <v>7</v>
      </c>
      <c r="I2701" s="20" t="s">
        <v>39</v>
      </c>
      <c r="J2701" s="11" t="s">
        <v>41</v>
      </c>
      <c r="K2701" s="11" t="s">
        <v>4881</v>
      </c>
      <c r="L2701" s="11">
        <v>2</v>
      </c>
    </row>
    <row r="2702" spans="1:12">
      <c r="A2702" s="11" t="s">
        <v>7197</v>
      </c>
      <c r="D2702" s="11" t="s">
        <v>40</v>
      </c>
      <c r="E2702" s="19" t="s">
        <v>3008</v>
      </c>
      <c r="F2702" s="10">
        <v>42036</v>
      </c>
      <c r="G2702" s="10">
        <v>44228</v>
      </c>
      <c r="H2702" s="11">
        <v>7</v>
      </c>
      <c r="I2702" s="20" t="s">
        <v>39</v>
      </c>
      <c r="J2702" s="11" t="s">
        <v>41</v>
      </c>
      <c r="K2702" s="11" t="s">
        <v>4881</v>
      </c>
      <c r="L2702" s="11">
        <v>2</v>
      </c>
    </row>
    <row r="2703" spans="1:12">
      <c r="A2703" s="11" t="s">
        <v>7978</v>
      </c>
      <c r="D2703" s="11" t="s">
        <v>40</v>
      </c>
      <c r="E2703" s="19" t="s">
        <v>3009</v>
      </c>
      <c r="F2703" s="10">
        <v>42036</v>
      </c>
      <c r="G2703" s="10">
        <v>44228</v>
      </c>
      <c r="H2703" s="11">
        <v>7</v>
      </c>
      <c r="I2703" s="20" t="s">
        <v>39</v>
      </c>
      <c r="J2703" s="11" t="s">
        <v>41</v>
      </c>
      <c r="K2703" s="11" t="s">
        <v>4881</v>
      </c>
      <c r="L2703" s="11">
        <v>2</v>
      </c>
    </row>
    <row r="2704" spans="1:12">
      <c r="A2704" s="11" t="s">
        <v>7979</v>
      </c>
      <c r="D2704" s="11" t="s">
        <v>40</v>
      </c>
      <c r="E2704" s="19" t="s">
        <v>3010</v>
      </c>
      <c r="F2704" s="10">
        <v>42036</v>
      </c>
      <c r="G2704" s="10">
        <v>44228</v>
      </c>
      <c r="H2704" s="11">
        <v>7</v>
      </c>
      <c r="I2704" s="20" t="s">
        <v>39</v>
      </c>
      <c r="J2704" s="11" t="s">
        <v>41</v>
      </c>
      <c r="K2704" s="11" t="s">
        <v>4881</v>
      </c>
      <c r="L2704" s="11">
        <v>2</v>
      </c>
    </row>
    <row r="2705" spans="1:12">
      <c r="A2705" s="11" t="s">
        <v>7980</v>
      </c>
      <c r="D2705" s="11" t="s">
        <v>40</v>
      </c>
      <c r="E2705" s="19" t="s">
        <v>3011</v>
      </c>
      <c r="F2705" s="10">
        <v>42036</v>
      </c>
      <c r="G2705" s="10">
        <v>44228</v>
      </c>
      <c r="H2705" s="11">
        <v>7</v>
      </c>
      <c r="I2705" s="20" t="s">
        <v>39</v>
      </c>
      <c r="J2705" s="11" t="s">
        <v>41</v>
      </c>
      <c r="K2705" s="11" t="s">
        <v>4881</v>
      </c>
      <c r="L2705" s="11">
        <v>2</v>
      </c>
    </row>
    <row r="2706" spans="1:12">
      <c r="A2706" s="11" t="s">
        <v>7981</v>
      </c>
      <c r="D2706" s="11" t="s">
        <v>40</v>
      </c>
      <c r="E2706" s="19" t="s">
        <v>3012</v>
      </c>
      <c r="F2706" s="10">
        <v>42036</v>
      </c>
      <c r="G2706" s="10">
        <v>44228</v>
      </c>
      <c r="H2706" s="11">
        <v>7</v>
      </c>
      <c r="I2706" s="20" t="s">
        <v>39</v>
      </c>
      <c r="J2706" s="11" t="s">
        <v>41</v>
      </c>
      <c r="K2706" s="11" t="s">
        <v>4881</v>
      </c>
      <c r="L2706" s="11">
        <v>2</v>
      </c>
    </row>
    <row r="2707" spans="1:12">
      <c r="A2707" s="11" t="s">
        <v>7982</v>
      </c>
      <c r="D2707" s="11" t="s">
        <v>40</v>
      </c>
      <c r="E2707" s="19" t="s">
        <v>3013</v>
      </c>
      <c r="F2707" s="10">
        <v>42036</v>
      </c>
      <c r="G2707" s="10">
        <v>44228</v>
      </c>
      <c r="H2707" s="11">
        <v>7</v>
      </c>
      <c r="I2707" s="20" t="s">
        <v>39</v>
      </c>
      <c r="J2707" s="11" t="s">
        <v>41</v>
      </c>
      <c r="K2707" s="11" t="s">
        <v>4881</v>
      </c>
      <c r="L2707" s="11">
        <v>2</v>
      </c>
    </row>
    <row r="2708" spans="1:12">
      <c r="A2708" s="11" t="s">
        <v>7983</v>
      </c>
      <c r="D2708" s="11" t="s">
        <v>40</v>
      </c>
      <c r="E2708" s="19" t="s">
        <v>3014</v>
      </c>
      <c r="F2708" s="10">
        <v>42036</v>
      </c>
      <c r="G2708" s="10">
        <v>44228</v>
      </c>
      <c r="H2708" s="11">
        <v>7</v>
      </c>
      <c r="I2708" s="20" t="s">
        <v>39</v>
      </c>
      <c r="J2708" s="11" t="s">
        <v>41</v>
      </c>
      <c r="K2708" s="11" t="s">
        <v>4881</v>
      </c>
      <c r="L2708" s="11">
        <v>2</v>
      </c>
    </row>
    <row r="2709" spans="1:12">
      <c r="A2709" s="11" t="s">
        <v>8653</v>
      </c>
      <c r="D2709" s="11" t="s">
        <v>40</v>
      </c>
      <c r="E2709" s="19" t="s">
        <v>3015</v>
      </c>
      <c r="F2709" s="10">
        <v>42036</v>
      </c>
      <c r="G2709" s="10">
        <v>44228</v>
      </c>
      <c r="H2709" s="11">
        <v>7</v>
      </c>
      <c r="I2709" s="20" t="s">
        <v>39</v>
      </c>
      <c r="J2709" s="11" t="s">
        <v>41</v>
      </c>
      <c r="K2709" s="11" t="s">
        <v>4881</v>
      </c>
      <c r="L2709" s="11">
        <v>2</v>
      </c>
    </row>
    <row r="2710" spans="1:12">
      <c r="A2710" s="11" t="s">
        <v>8654</v>
      </c>
      <c r="D2710" s="11" t="s">
        <v>40</v>
      </c>
      <c r="E2710" s="19" t="s">
        <v>3016</v>
      </c>
      <c r="F2710" s="10">
        <v>42036</v>
      </c>
      <c r="G2710" s="10">
        <v>44228</v>
      </c>
      <c r="H2710" s="11">
        <v>7</v>
      </c>
      <c r="I2710" s="20" t="s">
        <v>39</v>
      </c>
      <c r="J2710" s="11" t="s">
        <v>41</v>
      </c>
      <c r="K2710" s="11" t="s">
        <v>4881</v>
      </c>
      <c r="L2710" s="11">
        <v>2</v>
      </c>
    </row>
    <row r="2711" spans="1:12">
      <c r="A2711" s="11" t="s">
        <v>8655</v>
      </c>
      <c r="D2711" s="11" t="s">
        <v>40</v>
      </c>
      <c r="E2711" s="19" t="s">
        <v>3017</v>
      </c>
      <c r="F2711" s="10">
        <v>42036</v>
      </c>
      <c r="G2711" s="10">
        <v>44228</v>
      </c>
      <c r="H2711" s="11">
        <v>7</v>
      </c>
      <c r="I2711" s="20" t="s">
        <v>39</v>
      </c>
      <c r="J2711" s="11" t="s">
        <v>41</v>
      </c>
      <c r="K2711" s="11" t="s">
        <v>4881</v>
      </c>
      <c r="L2711" s="11">
        <v>2</v>
      </c>
    </row>
    <row r="2712" spans="1:12">
      <c r="A2712" s="11" t="s">
        <v>2812</v>
      </c>
      <c r="D2712" s="11" t="s">
        <v>40</v>
      </c>
      <c r="E2712" s="19" t="s">
        <v>3018</v>
      </c>
      <c r="F2712" s="10">
        <v>42036</v>
      </c>
      <c r="G2712" s="10">
        <v>44228</v>
      </c>
      <c r="H2712" s="11">
        <v>7</v>
      </c>
      <c r="I2712" s="20" t="s">
        <v>39</v>
      </c>
      <c r="J2712" s="11" t="s">
        <v>41</v>
      </c>
      <c r="K2712" s="11" t="s">
        <v>4881</v>
      </c>
      <c r="L2712" s="11">
        <v>2</v>
      </c>
    </row>
    <row r="2713" spans="1:12">
      <c r="A2713" s="11" t="s">
        <v>2813</v>
      </c>
      <c r="D2713" s="11" t="s">
        <v>40</v>
      </c>
      <c r="E2713" s="19" t="s">
        <v>3019</v>
      </c>
      <c r="F2713" s="10">
        <v>42036</v>
      </c>
      <c r="G2713" s="10">
        <v>44228</v>
      </c>
      <c r="H2713" s="11">
        <v>7</v>
      </c>
      <c r="I2713" s="20" t="s">
        <v>39</v>
      </c>
      <c r="J2713" s="11" t="s">
        <v>41</v>
      </c>
      <c r="K2713" s="11" t="s">
        <v>4881</v>
      </c>
      <c r="L2713" s="11">
        <v>2</v>
      </c>
    </row>
    <row r="2714" spans="1:12">
      <c r="A2714" s="11" t="s">
        <v>2814</v>
      </c>
      <c r="D2714" s="11" t="s">
        <v>40</v>
      </c>
      <c r="E2714" s="19" t="s">
        <v>3020</v>
      </c>
      <c r="F2714" s="10">
        <v>42036</v>
      </c>
      <c r="G2714" s="10">
        <v>44228</v>
      </c>
      <c r="H2714" s="11">
        <v>7</v>
      </c>
      <c r="I2714" s="20" t="s">
        <v>39</v>
      </c>
      <c r="J2714" s="11" t="s">
        <v>41</v>
      </c>
      <c r="K2714" s="11" t="s">
        <v>4881</v>
      </c>
      <c r="L2714" s="11">
        <v>2</v>
      </c>
    </row>
    <row r="2715" spans="1:12">
      <c r="A2715" s="11" t="s">
        <v>5554</v>
      </c>
      <c r="D2715" s="11" t="s">
        <v>40</v>
      </c>
      <c r="E2715" s="19" t="s">
        <v>3021</v>
      </c>
      <c r="F2715" s="10">
        <v>42036</v>
      </c>
      <c r="G2715" s="10">
        <v>44228</v>
      </c>
      <c r="H2715" s="11">
        <v>7</v>
      </c>
      <c r="I2715" s="20" t="s">
        <v>39</v>
      </c>
      <c r="J2715" s="11" t="s">
        <v>41</v>
      </c>
      <c r="K2715" s="11" t="s">
        <v>4881</v>
      </c>
      <c r="L2715" s="11">
        <v>2</v>
      </c>
    </row>
    <row r="2716" spans="1:12">
      <c r="A2716" s="11" t="s">
        <v>5555</v>
      </c>
      <c r="D2716" s="11" t="s">
        <v>40</v>
      </c>
      <c r="E2716" s="19" t="s">
        <v>3022</v>
      </c>
      <c r="F2716" s="10">
        <v>42036</v>
      </c>
      <c r="G2716" s="10">
        <v>44228</v>
      </c>
      <c r="H2716" s="11">
        <v>7</v>
      </c>
      <c r="I2716" s="20" t="s">
        <v>39</v>
      </c>
      <c r="J2716" s="11" t="s">
        <v>41</v>
      </c>
      <c r="K2716" s="11" t="s">
        <v>4881</v>
      </c>
      <c r="L2716" s="11">
        <v>2</v>
      </c>
    </row>
    <row r="2717" spans="1:12">
      <c r="A2717" s="11" t="s">
        <v>5556</v>
      </c>
      <c r="D2717" s="11" t="s">
        <v>40</v>
      </c>
      <c r="E2717" s="19" t="s">
        <v>3023</v>
      </c>
      <c r="F2717" s="10">
        <v>42036</v>
      </c>
      <c r="G2717" s="10">
        <v>44228</v>
      </c>
      <c r="H2717" s="11">
        <v>7</v>
      </c>
      <c r="I2717" s="20" t="s">
        <v>39</v>
      </c>
      <c r="J2717" s="11" t="s">
        <v>41</v>
      </c>
      <c r="K2717" s="11" t="s">
        <v>4881</v>
      </c>
      <c r="L2717" s="11">
        <v>2</v>
      </c>
    </row>
    <row r="2718" spans="1:12">
      <c r="A2718" s="11" t="s">
        <v>5557</v>
      </c>
      <c r="D2718" s="11" t="s">
        <v>40</v>
      </c>
      <c r="E2718" s="19" t="s">
        <v>3024</v>
      </c>
      <c r="F2718" s="10">
        <v>42036</v>
      </c>
      <c r="G2718" s="10">
        <v>44228</v>
      </c>
      <c r="H2718" s="11">
        <v>7</v>
      </c>
      <c r="I2718" s="20" t="s">
        <v>39</v>
      </c>
      <c r="J2718" s="11" t="s">
        <v>41</v>
      </c>
      <c r="K2718" s="11" t="s">
        <v>4881</v>
      </c>
      <c r="L2718" s="11">
        <v>2</v>
      </c>
    </row>
    <row r="2719" spans="1:12">
      <c r="A2719" s="11" t="s">
        <v>5558</v>
      </c>
      <c r="D2719" s="11" t="s">
        <v>40</v>
      </c>
      <c r="E2719" s="19" t="s">
        <v>3025</v>
      </c>
      <c r="F2719" s="10">
        <v>42036</v>
      </c>
      <c r="G2719" s="10">
        <v>44228</v>
      </c>
      <c r="H2719" s="11">
        <v>7</v>
      </c>
      <c r="I2719" s="20" t="s">
        <v>39</v>
      </c>
      <c r="J2719" s="11" t="s">
        <v>41</v>
      </c>
      <c r="K2719" s="11" t="s">
        <v>4881</v>
      </c>
      <c r="L2719" s="11">
        <v>2</v>
      </c>
    </row>
    <row r="2720" spans="1:12">
      <c r="A2720" s="11" t="s">
        <v>5559</v>
      </c>
      <c r="D2720" s="11" t="s">
        <v>40</v>
      </c>
      <c r="E2720" s="19" t="s">
        <v>3026</v>
      </c>
      <c r="F2720" s="10">
        <v>42036</v>
      </c>
      <c r="G2720" s="10">
        <v>44228</v>
      </c>
      <c r="H2720" s="11">
        <v>7</v>
      </c>
      <c r="I2720" s="20" t="s">
        <v>39</v>
      </c>
      <c r="J2720" s="11" t="s">
        <v>41</v>
      </c>
      <c r="K2720" s="11" t="s">
        <v>4881</v>
      </c>
      <c r="L2720" s="11">
        <v>2</v>
      </c>
    </row>
    <row r="2721" spans="1:12">
      <c r="A2721" s="11" t="s">
        <v>6226</v>
      </c>
      <c r="D2721" s="11" t="s">
        <v>40</v>
      </c>
      <c r="E2721" s="19" t="s">
        <v>3027</v>
      </c>
      <c r="F2721" s="10">
        <v>42036</v>
      </c>
      <c r="G2721" s="10">
        <v>44228</v>
      </c>
      <c r="H2721" s="11">
        <v>7</v>
      </c>
      <c r="I2721" s="20" t="s">
        <v>39</v>
      </c>
      <c r="J2721" s="11" t="s">
        <v>41</v>
      </c>
      <c r="K2721" s="11" t="s">
        <v>4881</v>
      </c>
      <c r="L2721" s="11">
        <v>2</v>
      </c>
    </row>
    <row r="2722" spans="1:12">
      <c r="A2722" s="11" t="s">
        <v>6227</v>
      </c>
      <c r="D2722" s="11" t="s">
        <v>40</v>
      </c>
      <c r="E2722" s="19" t="s">
        <v>3028</v>
      </c>
      <c r="F2722" s="10">
        <v>42036</v>
      </c>
      <c r="G2722" s="10">
        <v>44228</v>
      </c>
      <c r="H2722" s="11">
        <v>7</v>
      </c>
      <c r="I2722" s="20" t="s">
        <v>39</v>
      </c>
      <c r="J2722" s="11" t="s">
        <v>41</v>
      </c>
      <c r="K2722" s="11" t="s">
        <v>4881</v>
      </c>
      <c r="L2722" s="11">
        <v>2</v>
      </c>
    </row>
    <row r="2723" spans="1:12">
      <c r="A2723" s="11" t="s">
        <v>6228</v>
      </c>
      <c r="D2723" s="11" t="s">
        <v>40</v>
      </c>
      <c r="E2723" s="19" t="s">
        <v>3029</v>
      </c>
      <c r="F2723" s="10">
        <v>42036</v>
      </c>
      <c r="G2723" s="10">
        <v>44228</v>
      </c>
      <c r="H2723" s="11">
        <v>7</v>
      </c>
      <c r="I2723" s="20" t="s">
        <v>39</v>
      </c>
      <c r="J2723" s="11" t="s">
        <v>41</v>
      </c>
      <c r="K2723" s="11" t="s">
        <v>4881</v>
      </c>
      <c r="L2723" s="11">
        <v>2</v>
      </c>
    </row>
    <row r="2724" spans="1:12">
      <c r="A2724" s="11" t="s">
        <v>6712</v>
      </c>
      <c r="D2724" s="11" t="s">
        <v>40</v>
      </c>
      <c r="E2724" s="19" t="s">
        <v>3030</v>
      </c>
      <c r="F2724" s="10">
        <v>42036</v>
      </c>
      <c r="G2724" s="10">
        <v>44228</v>
      </c>
      <c r="H2724" s="11">
        <v>7</v>
      </c>
      <c r="I2724" s="20" t="s">
        <v>39</v>
      </c>
      <c r="J2724" s="11" t="s">
        <v>41</v>
      </c>
      <c r="K2724" s="11" t="s">
        <v>4881</v>
      </c>
      <c r="L2724" s="11">
        <v>2</v>
      </c>
    </row>
    <row r="2725" spans="1:12">
      <c r="A2725" s="11" t="s">
        <v>6713</v>
      </c>
      <c r="D2725" s="11" t="s">
        <v>40</v>
      </c>
      <c r="E2725" s="19" t="s">
        <v>3031</v>
      </c>
      <c r="F2725" s="10">
        <v>42036</v>
      </c>
      <c r="G2725" s="10">
        <v>44228</v>
      </c>
      <c r="H2725" s="11">
        <v>7</v>
      </c>
      <c r="I2725" s="20" t="s">
        <v>39</v>
      </c>
      <c r="J2725" s="11" t="s">
        <v>41</v>
      </c>
      <c r="K2725" s="11" t="s">
        <v>4881</v>
      </c>
      <c r="L2725" s="11">
        <v>2</v>
      </c>
    </row>
    <row r="2726" spans="1:12">
      <c r="A2726" s="11" t="s">
        <v>6714</v>
      </c>
      <c r="D2726" s="11" t="s">
        <v>40</v>
      </c>
      <c r="E2726" s="19" t="s">
        <v>3032</v>
      </c>
      <c r="F2726" s="10">
        <v>42036</v>
      </c>
      <c r="G2726" s="10">
        <v>44228</v>
      </c>
      <c r="H2726" s="11">
        <v>7</v>
      </c>
      <c r="I2726" s="20" t="s">
        <v>39</v>
      </c>
      <c r="J2726" s="11" t="s">
        <v>41</v>
      </c>
      <c r="K2726" s="11" t="s">
        <v>4881</v>
      </c>
      <c r="L2726" s="11">
        <v>2</v>
      </c>
    </row>
    <row r="2727" spans="1:12">
      <c r="A2727" s="11" t="s">
        <v>7198</v>
      </c>
      <c r="D2727" s="11" t="s">
        <v>40</v>
      </c>
      <c r="E2727" s="19" t="s">
        <v>3033</v>
      </c>
      <c r="F2727" s="10">
        <v>42036</v>
      </c>
      <c r="G2727" s="10">
        <v>44228</v>
      </c>
      <c r="H2727" s="11">
        <v>7</v>
      </c>
      <c r="I2727" s="20" t="s">
        <v>39</v>
      </c>
      <c r="J2727" s="11" t="s">
        <v>41</v>
      </c>
      <c r="K2727" s="11" t="s">
        <v>4881</v>
      </c>
      <c r="L2727" s="11">
        <v>2</v>
      </c>
    </row>
    <row r="2728" spans="1:12">
      <c r="A2728" s="11" t="s">
        <v>7199</v>
      </c>
      <c r="D2728" s="11" t="s">
        <v>40</v>
      </c>
      <c r="E2728" s="19" t="s">
        <v>3034</v>
      </c>
      <c r="F2728" s="10">
        <v>42036</v>
      </c>
      <c r="G2728" s="10">
        <v>44228</v>
      </c>
      <c r="H2728" s="11">
        <v>7</v>
      </c>
      <c r="I2728" s="20" t="s">
        <v>39</v>
      </c>
      <c r="J2728" s="11" t="s">
        <v>41</v>
      </c>
      <c r="K2728" s="11" t="s">
        <v>4881</v>
      </c>
      <c r="L2728" s="11">
        <v>2</v>
      </c>
    </row>
    <row r="2729" spans="1:12">
      <c r="A2729" s="11" t="s">
        <v>7200</v>
      </c>
      <c r="D2729" s="11" t="s">
        <v>40</v>
      </c>
      <c r="E2729" s="19" t="s">
        <v>3035</v>
      </c>
      <c r="F2729" s="10">
        <v>42036</v>
      </c>
      <c r="G2729" s="10">
        <v>44228</v>
      </c>
      <c r="H2729" s="11">
        <v>7</v>
      </c>
      <c r="I2729" s="20" t="s">
        <v>39</v>
      </c>
      <c r="J2729" s="11" t="s">
        <v>41</v>
      </c>
      <c r="K2729" s="11" t="s">
        <v>4881</v>
      </c>
      <c r="L2729" s="11">
        <v>2</v>
      </c>
    </row>
    <row r="2730" spans="1:12">
      <c r="A2730" s="11" t="s">
        <v>7984</v>
      </c>
      <c r="D2730" s="11" t="s">
        <v>40</v>
      </c>
      <c r="E2730" s="19" t="s">
        <v>3036</v>
      </c>
      <c r="F2730" s="10">
        <v>42036</v>
      </c>
      <c r="G2730" s="10">
        <v>44228</v>
      </c>
      <c r="H2730" s="11">
        <v>7</v>
      </c>
      <c r="I2730" s="20" t="s">
        <v>39</v>
      </c>
      <c r="J2730" s="11" t="s">
        <v>41</v>
      </c>
      <c r="K2730" s="11" t="s">
        <v>4881</v>
      </c>
      <c r="L2730" s="11">
        <v>2</v>
      </c>
    </row>
    <row r="2731" spans="1:12">
      <c r="A2731" s="11" t="s">
        <v>7985</v>
      </c>
      <c r="D2731" s="11" t="s">
        <v>40</v>
      </c>
      <c r="E2731" s="19" t="s">
        <v>3037</v>
      </c>
      <c r="F2731" s="10">
        <v>42036</v>
      </c>
      <c r="G2731" s="10">
        <v>44228</v>
      </c>
      <c r="H2731" s="11">
        <v>7</v>
      </c>
      <c r="I2731" s="20" t="s">
        <v>39</v>
      </c>
      <c r="J2731" s="11" t="s">
        <v>41</v>
      </c>
      <c r="K2731" s="11" t="s">
        <v>4881</v>
      </c>
      <c r="L2731" s="11">
        <v>2</v>
      </c>
    </row>
    <row r="2732" spans="1:12">
      <c r="A2732" s="11" t="s">
        <v>7986</v>
      </c>
      <c r="D2732" s="11" t="s">
        <v>40</v>
      </c>
      <c r="E2732" s="19" t="s">
        <v>3038</v>
      </c>
      <c r="F2732" s="10">
        <v>42036</v>
      </c>
      <c r="G2732" s="10">
        <v>44228</v>
      </c>
      <c r="H2732" s="11">
        <v>7</v>
      </c>
      <c r="I2732" s="20" t="s">
        <v>39</v>
      </c>
      <c r="J2732" s="11" t="s">
        <v>41</v>
      </c>
      <c r="K2732" s="11" t="s">
        <v>4881</v>
      </c>
      <c r="L2732" s="11">
        <v>2</v>
      </c>
    </row>
    <row r="2733" spans="1:12">
      <c r="A2733" s="11" t="s">
        <v>7987</v>
      </c>
      <c r="D2733" s="11" t="s">
        <v>40</v>
      </c>
      <c r="E2733" s="19" t="s">
        <v>3039</v>
      </c>
      <c r="F2733" s="10">
        <v>42036</v>
      </c>
      <c r="G2733" s="10">
        <v>44228</v>
      </c>
      <c r="H2733" s="11">
        <v>7</v>
      </c>
      <c r="I2733" s="20" t="s">
        <v>39</v>
      </c>
      <c r="J2733" s="11" t="s">
        <v>41</v>
      </c>
      <c r="K2733" s="11" t="s">
        <v>4881</v>
      </c>
      <c r="L2733" s="11">
        <v>2</v>
      </c>
    </row>
    <row r="2734" spans="1:12">
      <c r="A2734" s="11" t="s">
        <v>7988</v>
      </c>
      <c r="D2734" s="11" t="s">
        <v>40</v>
      </c>
      <c r="E2734" s="19" t="s">
        <v>3040</v>
      </c>
      <c r="F2734" s="10">
        <v>42036</v>
      </c>
      <c r="G2734" s="10">
        <v>44228</v>
      </c>
      <c r="H2734" s="11">
        <v>7</v>
      </c>
      <c r="I2734" s="20" t="s">
        <v>39</v>
      </c>
      <c r="J2734" s="11" t="s">
        <v>41</v>
      </c>
      <c r="K2734" s="11" t="s">
        <v>4881</v>
      </c>
      <c r="L2734" s="11">
        <v>2</v>
      </c>
    </row>
    <row r="2735" spans="1:12">
      <c r="A2735" s="11" t="s">
        <v>7989</v>
      </c>
      <c r="D2735" s="11" t="s">
        <v>40</v>
      </c>
      <c r="E2735" s="19" t="s">
        <v>3041</v>
      </c>
      <c r="F2735" s="10">
        <v>42036</v>
      </c>
      <c r="G2735" s="10">
        <v>44228</v>
      </c>
      <c r="H2735" s="11">
        <v>7</v>
      </c>
      <c r="I2735" s="20" t="s">
        <v>39</v>
      </c>
      <c r="J2735" s="11" t="s">
        <v>41</v>
      </c>
      <c r="K2735" s="11" t="s">
        <v>4881</v>
      </c>
      <c r="L2735" s="11">
        <v>2</v>
      </c>
    </row>
    <row r="2736" spans="1:12">
      <c r="A2736" s="11" t="s">
        <v>8656</v>
      </c>
      <c r="D2736" s="11" t="s">
        <v>40</v>
      </c>
      <c r="E2736" s="19" t="s">
        <v>3042</v>
      </c>
      <c r="F2736" s="10">
        <v>42036</v>
      </c>
      <c r="G2736" s="10">
        <v>44228</v>
      </c>
      <c r="H2736" s="11">
        <v>7</v>
      </c>
      <c r="I2736" s="20" t="s">
        <v>39</v>
      </c>
      <c r="J2736" s="11" t="s">
        <v>41</v>
      </c>
      <c r="K2736" s="11" t="s">
        <v>4881</v>
      </c>
      <c r="L2736" s="11">
        <v>2</v>
      </c>
    </row>
    <row r="2737" spans="1:12">
      <c r="A2737" s="11" t="s">
        <v>8657</v>
      </c>
      <c r="D2737" s="11" t="s">
        <v>40</v>
      </c>
      <c r="E2737" s="19" t="s">
        <v>3043</v>
      </c>
      <c r="F2737" s="10">
        <v>42036</v>
      </c>
      <c r="G2737" s="10">
        <v>44228</v>
      </c>
      <c r="H2737" s="11">
        <v>7</v>
      </c>
      <c r="I2737" s="20" t="s">
        <v>39</v>
      </c>
      <c r="J2737" s="11" t="s">
        <v>41</v>
      </c>
      <c r="K2737" s="11" t="s">
        <v>4881</v>
      </c>
      <c r="L2737" s="11">
        <v>2</v>
      </c>
    </row>
    <row r="2738" spans="1:12">
      <c r="A2738" s="11" t="s">
        <v>8658</v>
      </c>
      <c r="D2738" s="11" t="s">
        <v>40</v>
      </c>
      <c r="E2738" s="19" t="s">
        <v>3044</v>
      </c>
      <c r="F2738" s="10">
        <v>42036</v>
      </c>
      <c r="G2738" s="10">
        <v>44228</v>
      </c>
      <c r="H2738" s="11">
        <v>7</v>
      </c>
      <c r="I2738" s="20" t="s">
        <v>39</v>
      </c>
      <c r="J2738" s="11" t="s">
        <v>41</v>
      </c>
      <c r="K2738" s="11" t="s">
        <v>4881</v>
      </c>
      <c r="L2738" s="11">
        <v>2</v>
      </c>
    </row>
    <row r="2739" spans="1:12">
      <c r="A2739" s="11" t="s">
        <v>2815</v>
      </c>
      <c r="D2739" s="11" t="s">
        <v>40</v>
      </c>
      <c r="E2739" s="19" t="s">
        <v>3045</v>
      </c>
      <c r="F2739" s="10">
        <v>42036</v>
      </c>
      <c r="G2739" s="10">
        <v>44228</v>
      </c>
      <c r="H2739" s="11">
        <v>7</v>
      </c>
      <c r="I2739" s="20" t="s">
        <v>39</v>
      </c>
      <c r="J2739" s="11" t="s">
        <v>41</v>
      </c>
      <c r="K2739" s="11" t="s">
        <v>4881</v>
      </c>
      <c r="L2739" s="11">
        <v>2</v>
      </c>
    </row>
    <row r="2740" spans="1:12">
      <c r="A2740" s="11" t="s">
        <v>2816</v>
      </c>
      <c r="D2740" s="11" t="s">
        <v>40</v>
      </c>
      <c r="E2740" s="19" t="s">
        <v>3046</v>
      </c>
      <c r="F2740" s="10">
        <v>42036</v>
      </c>
      <c r="G2740" s="10">
        <v>44228</v>
      </c>
      <c r="H2740" s="11">
        <v>7</v>
      </c>
      <c r="I2740" s="20" t="s">
        <v>39</v>
      </c>
      <c r="J2740" s="11" t="s">
        <v>41</v>
      </c>
      <c r="K2740" s="11" t="s">
        <v>4881</v>
      </c>
      <c r="L2740" s="11">
        <v>2</v>
      </c>
    </row>
    <row r="2741" spans="1:12">
      <c r="A2741" s="11" t="s">
        <v>2817</v>
      </c>
      <c r="D2741" s="11" t="s">
        <v>40</v>
      </c>
      <c r="E2741" s="19" t="s">
        <v>3047</v>
      </c>
      <c r="F2741" s="10">
        <v>42036</v>
      </c>
      <c r="G2741" s="10">
        <v>44228</v>
      </c>
      <c r="H2741" s="11">
        <v>7</v>
      </c>
      <c r="I2741" s="20" t="s">
        <v>39</v>
      </c>
      <c r="J2741" s="11" t="s">
        <v>41</v>
      </c>
      <c r="K2741" s="11" t="s">
        <v>4881</v>
      </c>
      <c r="L2741" s="11">
        <v>2</v>
      </c>
    </row>
    <row r="2742" spans="1:12">
      <c r="A2742" s="11" t="s">
        <v>5560</v>
      </c>
      <c r="D2742" s="11" t="s">
        <v>40</v>
      </c>
      <c r="E2742" s="19" t="s">
        <v>3048</v>
      </c>
      <c r="F2742" s="10">
        <v>42036</v>
      </c>
      <c r="G2742" s="10">
        <v>44228</v>
      </c>
      <c r="H2742" s="11">
        <v>7</v>
      </c>
      <c r="I2742" s="20" t="s">
        <v>39</v>
      </c>
      <c r="J2742" s="11" t="s">
        <v>41</v>
      </c>
      <c r="K2742" s="11" t="s">
        <v>4881</v>
      </c>
      <c r="L2742" s="11">
        <v>2</v>
      </c>
    </row>
    <row r="2743" spans="1:12">
      <c r="A2743" s="11" t="s">
        <v>5561</v>
      </c>
      <c r="D2743" s="11" t="s">
        <v>40</v>
      </c>
      <c r="E2743" s="19" t="s">
        <v>3049</v>
      </c>
      <c r="F2743" s="10">
        <v>42036</v>
      </c>
      <c r="G2743" s="10">
        <v>44228</v>
      </c>
      <c r="H2743" s="11">
        <v>7</v>
      </c>
      <c r="I2743" s="20" t="s">
        <v>39</v>
      </c>
      <c r="J2743" s="11" t="s">
        <v>41</v>
      </c>
      <c r="K2743" s="11" t="s">
        <v>4881</v>
      </c>
      <c r="L2743" s="11">
        <v>2</v>
      </c>
    </row>
    <row r="2744" spans="1:12">
      <c r="A2744" s="11" t="s">
        <v>5562</v>
      </c>
      <c r="D2744" s="11" t="s">
        <v>40</v>
      </c>
      <c r="E2744" s="19" t="s">
        <v>3050</v>
      </c>
      <c r="F2744" s="10">
        <v>42036</v>
      </c>
      <c r="G2744" s="10">
        <v>44228</v>
      </c>
      <c r="H2744" s="11">
        <v>7</v>
      </c>
      <c r="I2744" s="20" t="s">
        <v>39</v>
      </c>
      <c r="J2744" s="11" t="s">
        <v>41</v>
      </c>
      <c r="K2744" s="11" t="s">
        <v>4881</v>
      </c>
      <c r="L2744" s="11">
        <v>2</v>
      </c>
    </row>
    <row r="2745" spans="1:12">
      <c r="A2745" s="11" t="s">
        <v>5563</v>
      </c>
      <c r="D2745" s="11" t="s">
        <v>40</v>
      </c>
      <c r="E2745" s="19" t="s">
        <v>3051</v>
      </c>
      <c r="F2745" s="10">
        <v>42036</v>
      </c>
      <c r="G2745" s="10">
        <v>44228</v>
      </c>
      <c r="H2745" s="11">
        <v>7</v>
      </c>
      <c r="I2745" s="20" t="s">
        <v>39</v>
      </c>
      <c r="J2745" s="11" t="s">
        <v>41</v>
      </c>
      <c r="K2745" s="11" t="s">
        <v>4881</v>
      </c>
      <c r="L2745" s="11">
        <v>2</v>
      </c>
    </row>
    <row r="2746" spans="1:12">
      <c r="A2746" s="11" t="s">
        <v>5564</v>
      </c>
      <c r="D2746" s="11" t="s">
        <v>40</v>
      </c>
      <c r="E2746" s="19" t="s">
        <v>3052</v>
      </c>
      <c r="F2746" s="10">
        <v>42036</v>
      </c>
      <c r="G2746" s="10">
        <v>44228</v>
      </c>
      <c r="H2746" s="11">
        <v>7</v>
      </c>
      <c r="I2746" s="20" t="s">
        <v>39</v>
      </c>
      <c r="J2746" s="11" t="s">
        <v>41</v>
      </c>
      <c r="K2746" s="11" t="s">
        <v>4881</v>
      </c>
      <c r="L2746" s="11">
        <v>2</v>
      </c>
    </row>
    <row r="2747" spans="1:12">
      <c r="A2747" s="11" t="s">
        <v>5565</v>
      </c>
      <c r="D2747" s="11" t="s">
        <v>40</v>
      </c>
      <c r="E2747" s="19" t="s">
        <v>3053</v>
      </c>
      <c r="F2747" s="10">
        <v>42036</v>
      </c>
      <c r="G2747" s="10">
        <v>44228</v>
      </c>
      <c r="H2747" s="11">
        <v>7</v>
      </c>
      <c r="I2747" s="20" t="s">
        <v>39</v>
      </c>
      <c r="J2747" s="11" t="s">
        <v>41</v>
      </c>
      <c r="K2747" s="11" t="s">
        <v>4881</v>
      </c>
      <c r="L2747" s="11">
        <v>2</v>
      </c>
    </row>
    <row r="2748" spans="1:12">
      <c r="A2748" s="11" t="s">
        <v>6229</v>
      </c>
      <c r="D2748" s="11" t="s">
        <v>40</v>
      </c>
      <c r="E2748" s="19" t="s">
        <v>3054</v>
      </c>
      <c r="F2748" s="10">
        <v>42036</v>
      </c>
      <c r="G2748" s="10">
        <v>44228</v>
      </c>
      <c r="H2748" s="11">
        <v>7</v>
      </c>
      <c r="I2748" s="20" t="s">
        <v>39</v>
      </c>
      <c r="J2748" s="11" t="s">
        <v>41</v>
      </c>
      <c r="K2748" s="11" t="s">
        <v>4881</v>
      </c>
      <c r="L2748" s="11">
        <v>2</v>
      </c>
    </row>
    <row r="2749" spans="1:12">
      <c r="A2749" s="11" t="s">
        <v>6230</v>
      </c>
      <c r="D2749" s="11" t="s">
        <v>40</v>
      </c>
      <c r="E2749" s="19" t="s">
        <v>3055</v>
      </c>
      <c r="F2749" s="10">
        <v>42036</v>
      </c>
      <c r="G2749" s="10">
        <v>44228</v>
      </c>
      <c r="H2749" s="11">
        <v>7</v>
      </c>
      <c r="I2749" s="20" t="s">
        <v>39</v>
      </c>
      <c r="J2749" s="11" t="s">
        <v>41</v>
      </c>
      <c r="K2749" s="11" t="s">
        <v>4881</v>
      </c>
      <c r="L2749" s="11">
        <v>2</v>
      </c>
    </row>
    <row r="2750" spans="1:12">
      <c r="A2750" s="11" t="s">
        <v>6231</v>
      </c>
      <c r="D2750" s="11" t="s">
        <v>40</v>
      </c>
      <c r="E2750" s="19" t="s">
        <v>3056</v>
      </c>
      <c r="F2750" s="10">
        <v>42036</v>
      </c>
      <c r="G2750" s="10">
        <v>44228</v>
      </c>
      <c r="H2750" s="11">
        <v>7</v>
      </c>
      <c r="I2750" s="20" t="s">
        <v>39</v>
      </c>
      <c r="J2750" s="11" t="s">
        <v>41</v>
      </c>
      <c r="K2750" s="11" t="s">
        <v>4881</v>
      </c>
      <c r="L2750" s="11">
        <v>2</v>
      </c>
    </row>
    <row r="2751" spans="1:12">
      <c r="A2751" s="11" t="s">
        <v>6715</v>
      </c>
      <c r="D2751" s="11" t="s">
        <v>40</v>
      </c>
      <c r="E2751" s="19" t="s">
        <v>3057</v>
      </c>
      <c r="F2751" s="10">
        <v>42036</v>
      </c>
      <c r="G2751" s="10">
        <v>44228</v>
      </c>
      <c r="H2751" s="11">
        <v>7</v>
      </c>
      <c r="I2751" s="20" t="s">
        <v>39</v>
      </c>
      <c r="J2751" s="11" t="s">
        <v>41</v>
      </c>
      <c r="K2751" s="11" t="s">
        <v>4881</v>
      </c>
      <c r="L2751" s="11">
        <v>2</v>
      </c>
    </row>
    <row r="2752" spans="1:12">
      <c r="A2752" s="11" t="s">
        <v>6716</v>
      </c>
      <c r="D2752" s="11" t="s">
        <v>40</v>
      </c>
      <c r="E2752" s="19" t="s">
        <v>3058</v>
      </c>
      <c r="F2752" s="10">
        <v>42036</v>
      </c>
      <c r="G2752" s="10">
        <v>44228</v>
      </c>
      <c r="H2752" s="11">
        <v>7</v>
      </c>
      <c r="I2752" s="20" t="s">
        <v>39</v>
      </c>
      <c r="J2752" s="11" t="s">
        <v>41</v>
      </c>
      <c r="K2752" s="11" t="s">
        <v>4881</v>
      </c>
      <c r="L2752" s="11">
        <v>2</v>
      </c>
    </row>
    <row r="2753" spans="1:12">
      <c r="A2753" s="11" t="s">
        <v>6717</v>
      </c>
      <c r="D2753" s="11" t="s">
        <v>40</v>
      </c>
      <c r="E2753" s="19" t="s">
        <v>3059</v>
      </c>
      <c r="F2753" s="10">
        <v>42036</v>
      </c>
      <c r="G2753" s="10">
        <v>44228</v>
      </c>
      <c r="H2753" s="11">
        <v>7</v>
      </c>
      <c r="I2753" s="20" t="s">
        <v>39</v>
      </c>
      <c r="J2753" s="11" t="s">
        <v>41</v>
      </c>
      <c r="K2753" s="11" t="s">
        <v>4881</v>
      </c>
      <c r="L2753" s="11">
        <v>2</v>
      </c>
    </row>
    <row r="2754" spans="1:12">
      <c r="A2754" s="11" t="s">
        <v>7201</v>
      </c>
      <c r="D2754" s="11" t="s">
        <v>40</v>
      </c>
      <c r="E2754" s="19" t="s">
        <v>3060</v>
      </c>
      <c r="F2754" s="10">
        <v>42036</v>
      </c>
      <c r="G2754" s="10">
        <v>44228</v>
      </c>
      <c r="H2754" s="11">
        <v>7</v>
      </c>
      <c r="I2754" s="20" t="s">
        <v>39</v>
      </c>
      <c r="J2754" s="11" t="s">
        <v>41</v>
      </c>
      <c r="K2754" s="11" t="s">
        <v>4881</v>
      </c>
      <c r="L2754" s="11">
        <v>2</v>
      </c>
    </row>
    <row r="2755" spans="1:12">
      <c r="A2755" s="11" t="s">
        <v>7202</v>
      </c>
      <c r="D2755" s="11" t="s">
        <v>40</v>
      </c>
      <c r="E2755" s="19" t="s">
        <v>3061</v>
      </c>
      <c r="F2755" s="10">
        <v>42036</v>
      </c>
      <c r="G2755" s="10">
        <v>44228</v>
      </c>
      <c r="H2755" s="11">
        <v>7</v>
      </c>
      <c r="I2755" s="20" t="s">
        <v>39</v>
      </c>
      <c r="J2755" s="11" t="s">
        <v>41</v>
      </c>
      <c r="K2755" s="11" t="s">
        <v>4881</v>
      </c>
      <c r="L2755" s="11">
        <v>2</v>
      </c>
    </row>
    <row r="2756" spans="1:12">
      <c r="A2756" s="11" t="s">
        <v>7203</v>
      </c>
      <c r="D2756" s="11" t="s">
        <v>40</v>
      </c>
      <c r="E2756" s="19" t="s">
        <v>3062</v>
      </c>
      <c r="F2756" s="10">
        <v>42036</v>
      </c>
      <c r="G2756" s="10">
        <v>44228</v>
      </c>
      <c r="H2756" s="11">
        <v>7</v>
      </c>
      <c r="I2756" s="20" t="s">
        <v>39</v>
      </c>
      <c r="J2756" s="11" t="s">
        <v>41</v>
      </c>
      <c r="K2756" s="11" t="s">
        <v>4881</v>
      </c>
      <c r="L2756" s="11">
        <v>2</v>
      </c>
    </row>
    <row r="2757" spans="1:12">
      <c r="A2757" s="11" t="s">
        <v>7990</v>
      </c>
      <c r="D2757" s="11" t="s">
        <v>40</v>
      </c>
      <c r="E2757" s="19" t="s">
        <v>3063</v>
      </c>
      <c r="F2757" s="10">
        <v>42036</v>
      </c>
      <c r="G2757" s="10">
        <v>44228</v>
      </c>
      <c r="H2757" s="11">
        <v>7</v>
      </c>
      <c r="I2757" s="20" t="s">
        <v>39</v>
      </c>
      <c r="J2757" s="11" t="s">
        <v>41</v>
      </c>
      <c r="K2757" s="11" t="s">
        <v>4881</v>
      </c>
      <c r="L2757" s="11">
        <v>2</v>
      </c>
    </row>
    <row r="2758" spans="1:12">
      <c r="A2758" s="11" t="s">
        <v>7991</v>
      </c>
      <c r="D2758" s="11" t="s">
        <v>40</v>
      </c>
      <c r="E2758" s="19" t="s">
        <v>3064</v>
      </c>
      <c r="F2758" s="10">
        <v>42036</v>
      </c>
      <c r="G2758" s="10">
        <v>44228</v>
      </c>
      <c r="H2758" s="11">
        <v>7</v>
      </c>
      <c r="I2758" s="20" t="s">
        <v>39</v>
      </c>
      <c r="J2758" s="11" t="s">
        <v>41</v>
      </c>
      <c r="K2758" s="11" t="s">
        <v>4881</v>
      </c>
      <c r="L2758" s="11">
        <v>2</v>
      </c>
    </row>
    <row r="2759" spans="1:12">
      <c r="A2759" s="11" t="s">
        <v>7992</v>
      </c>
      <c r="D2759" s="11" t="s">
        <v>40</v>
      </c>
      <c r="E2759" s="19" t="s">
        <v>3065</v>
      </c>
      <c r="F2759" s="10">
        <v>42036</v>
      </c>
      <c r="G2759" s="10">
        <v>44228</v>
      </c>
      <c r="H2759" s="11">
        <v>7</v>
      </c>
      <c r="I2759" s="20" t="s">
        <v>39</v>
      </c>
      <c r="J2759" s="11" t="s">
        <v>41</v>
      </c>
      <c r="K2759" s="11" t="s">
        <v>4881</v>
      </c>
      <c r="L2759" s="11">
        <v>2</v>
      </c>
    </row>
    <row r="2760" spans="1:12">
      <c r="A2760" s="11" t="s">
        <v>7993</v>
      </c>
      <c r="D2760" s="11" t="s">
        <v>40</v>
      </c>
      <c r="E2760" s="19" t="s">
        <v>3066</v>
      </c>
      <c r="F2760" s="10">
        <v>42036</v>
      </c>
      <c r="G2760" s="10">
        <v>44228</v>
      </c>
      <c r="H2760" s="11">
        <v>7</v>
      </c>
      <c r="I2760" s="20" t="s">
        <v>39</v>
      </c>
      <c r="J2760" s="11" t="s">
        <v>41</v>
      </c>
      <c r="K2760" s="11" t="s">
        <v>4881</v>
      </c>
      <c r="L2760" s="11">
        <v>2</v>
      </c>
    </row>
    <row r="2761" spans="1:12">
      <c r="A2761" s="11" t="s">
        <v>7994</v>
      </c>
      <c r="D2761" s="11" t="s">
        <v>40</v>
      </c>
      <c r="E2761" s="19" t="s">
        <v>3067</v>
      </c>
      <c r="F2761" s="10">
        <v>42036</v>
      </c>
      <c r="G2761" s="10">
        <v>44228</v>
      </c>
      <c r="H2761" s="11">
        <v>7</v>
      </c>
      <c r="I2761" s="20" t="s">
        <v>39</v>
      </c>
      <c r="J2761" s="11" t="s">
        <v>41</v>
      </c>
      <c r="K2761" s="11" t="s">
        <v>4881</v>
      </c>
      <c r="L2761" s="11">
        <v>2</v>
      </c>
    </row>
    <row r="2762" spans="1:12">
      <c r="A2762" s="11" t="s">
        <v>7995</v>
      </c>
      <c r="D2762" s="11" t="s">
        <v>40</v>
      </c>
      <c r="E2762" s="19" t="s">
        <v>3098</v>
      </c>
      <c r="F2762" s="10">
        <v>42036</v>
      </c>
      <c r="G2762" s="10">
        <v>44228</v>
      </c>
      <c r="H2762" s="11">
        <v>7</v>
      </c>
      <c r="I2762" s="20" t="s">
        <v>39</v>
      </c>
      <c r="J2762" s="11" t="s">
        <v>41</v>
      </c>
      <c r="K2762" s="11" t="s">
        <v>4881</v>
      </c>
      <c r="L2762" s="11">
        <v>2</v>
      </c>
    </row>
    <row r="2763" spans="1:12">
      <c r="A2763" s="11" t="s">
        <v>8659</v>
      </c>
      <c r="D2763" s="11" t="s">
        <v>40</v>
      </c>
      <c r="E2763" s="19" t="s">
        <v>3099</v>
      </c>
      <c r="F2763" s="10">
        <v>42036</v>
      </c>
      <c r="G2763" s="10">
        <v>44228</v>
      </c>
      <c r="H2763" s="11">
        <v>7</v>
      </c>
      <c r="I2763" s="20" t="s">
        <v>39</v>
      </c>
      <c r="J2763" s="11" t="s">
        <v>41</v>
      </c>
      <c r="K2763" s="11" t="s">
        <v>4881</v>
      </c>
      <c r="L2763" s="11">
        <v>2</v>
      </c>
    </row>
    <row r="2764" spans="1:12">
      <c r="A2764" s="11" t="s">
        <v>8660</v>
      </c>
      <c r="D2764" s="11" t="s">
        <v>40</v>
      </c>
      <c r="E2764" s="19" t="s">
        <v>3100</v>
      </c>
      <c r="F2764" s="10">
        <v>42036</v>
      </c>
      <c r="G2764" s="10">
        <v>44228</v>
      </c>
      <c r="H2764" s="11">
        <v>7</v>
      </c>
      <c r="I2764" s="20" t="s">
        <v>39</v>
      </c>
      <c r="J2764" s="11" t="s">
        <v>41</v>
      </c>
      <c r="K2764" s="11" t="s">
        <v>4881</v>
      </c>
      <c r="L2764" s="11">
        <v>2</v>
      </c>
    </row>
    <row r="2765" spans="1:12">
      <c r="A2765" s="11" t="s">
        <v>8661</v>
      </c>
      <c r="D2765" s="11" t="s">
        <v>40</v>
      </c>
      <c r="E2765" s="19" t="s">
        <v>3101</v>
      </c>
      <c r="F2765" s="10">
        <v>42036</v>
      </c>
      <c r="G2765" s="10">
        <v>44228</v>
      </c>
      <c r="H2765" s="11">
        <v>7</v>
      </c>
      <c r="I2765" s="20" t="s">
        <v>39</v>
      </c>
      <c r="J2765" s="11" t="s">
        <v>41</v>
      </c>
      <c r="K2765" s="11" t="s">
        <v>4881</v>
      </c>
      <c r="L2765" s="11">
        <v>2</v>
      </c>
    </row>
    <row r="2766" spans="1:12">
      <c r="A2766" s="11" t="s">
        <v>3068</v>
      </c>
      <c r="D2766" s="11" t="s">
        <v>40</v>
      </c>
      <c r="E2766" s="19" t="s">
        <v>3102</v>
      </c>
      <c r="F2766" s="10">
        <v>42036</v>
      </c>
      <c r="G2766" s="10">
        <v>44228</v>
      </c>
      <c r="H2766" s="11">
        <v>7</v>
      </c>
      <c r="I2766" s="20" t="s">
        <v>39</v>
      </c>
      <c r="J2766" s="11" t="s">
        <v>41</v>
      </c>
      <c r="K2766" s="11" t="s">
        <v>4881</v>
      </c>
      <c r="L2766" s="11">
        <v>2</v>
      </c>
    </row>
    <row r="2767" spans="1:12">
      <c r="A2767" s="11" t="s">
        <v>3069</v>
      </c>
      <c r="D2767" s="11" t="s">
        <v>40</v>
      </c>
      <c r="E2767" s="19" t="s">
        <v>3103</v>
      </c>
      <c r="F2767" s="10">
        <v>42036</v>
      </c>
      <c r="G2767" s="10">
        <v>44228</v>
      </c>
      <c r="H2767" s="11">
        <v>7</v>
      </c>
      <c r="I2767" s="20" t="s">
        <v>39</v>
      </c>
      <c r="J2767" s="11" t="s">
        <v>41</v>
      </c>
      <c r="K2767" s="11" t="s">
        <v>4881</v>
      </c>
      <c r="L2767" s="11">
        <v>2</v>
      </c>
    </row>
    <row r="2768" spans="1:12">
      <c r="A2768" s="11" t="s">
        <v>3070</v>
      </c>
      <c r="D2768" s="11" t="s">
        <v>40</v>
      </c>
      <c r="E2768" s="19" t="s">
        <v>3104</v>
      </c>
      <c r="F2768" s="10">
        <v>42036</v>
      </c>
      <c r="G2768" s="10">
        <v>44228</v>
      </c>
      <c r="H2768" s="11">
        <v>7</v>
      </c>
      <c r="I2768" s="20" t="s">
        <v>39</v>
      </c>
      <c r="J2768" s="11" t="s">
        <v>41</v>
      </c>
      <c r="K2768" s="11" t="s">
        <v>4881</v>
      </c>
      <c r="L2768" s="11">
        <v>2</v>
      </c>
    </row>
    <row r="2769" spans="1:12">
      <c r="A2769" s="11" t="s">
        <v>5566</v>
      </c>
      <c r="D2769" s="11" t="s">
        <v>40</v>
      </c>
      <c r="E2769" s="19" t="s">
        <v>3105</v>
      </c>
      <c r="F2769" s="10">
        <v>42036</v>
      </c>
      <c r="G2769" s="10">
        <v>44228</v>
      </c>
      <c r="H2769" s="11">
        <v>7</v>
      </c>
      <c r="I2769" s="20" t="s">
        <v>39</v>
      </c>
      <c r="J2769" s="11" t="s">
        <v>41</v>
      </c>
      <c r="K2769" s="11" t="s">
        <v>4881</v>
      </c>
      <c r="L2769" s="11">
        <v>2</v>
      </c>
    </row>
    <row r="2770" spans="1:12">
      <c r="A2770" s="11" t="s">
        <v>5567</v>
      </c>
      <c r="D2770" s="11" t="s">
        <v>40</v>
      </c>
      <c r="E2770" s="19" t="s">
        <v>3106</v>
      </c>
      <c r="F2770" s="10">
        <v>42036</v>
      </c>
      <c r="G2770" s="10">
        <v>44228</v>
      </c>
      <c r="H2770" s="11">
        <v>7</v>
      </c>
      <c r="I2770" s="20" t="s">
        <v>39</v>
      </c>
      <c r="J2770" s="11" t="s">
        <v>41</v>
      </c>
      <c r="K2770" s="11" t="s">
        <v>4881</v>
      </c>
      <c r="L2770" s="11">
        <v>2</v>
      </c>
    </row>
    <row r="2771" spans="1:12">
      <c r="A2771" s="11" t="s">
        <v>5568</v>
      </c>
      <c r="D2771" s="11" t="s">
        <v>40</v>
      </c>
      <c r="E2771" s="19" t="s">
        <v>3107</v>
      </c>
      <c r="F2771" s="10">
        <v>42036</v>
      </c>
      <c r="G2771" s="10">
        <v>44228</v>
      </c>
      <c r="H2771" s="11">
        <v>7</v>
      </c>
      <c r="I2771" s="20" t="s">
        <v>39</v>
      </c>
      <c r="J2771" s="11" t="s">
        <v>41</v>
      </c>
      <c r="K2771" s="11" t="s">
        <v>4881</v>
      </c>
      <c r="L2771" s="11">
        <v>2</v>
      </c>
    </row>
    <row r="2772" spans="1:12">
      <c r="A2772" s="11" t="s">
        <v>5569</v>
      </c>
      <c r="D2772" s="11" t="s">
        <v>40</v>
      </c>
      <c r="E2772" s="19" t="s">
        <v>3108</v>
      </c>
      <c r="F2772" s="10">
        <v>42036</v>
      </c>
      <c r="G2772" s="10">
        <v>44228</v>
      </c>
      <c r="H2772" s="11">
        <v>7</v>
      </c>
      <c r="I2772" s="20" t="s">
        <v>39</v>
      </c>
      <c r="J2772" s="11" t="s">
        <v>41</v>
      </c>
      <c r="K2772" s="11" t="s">
        <v>4881</v>
      </c>
      <c r="L2772" s="11">
        <v>2</v>
      </c>
    </row>
    <row r="2773" spans="1:12">
      <c r="A2773" s="11" t="s">
        <v>5570</v>
      </c>
      <c r="D2773" s="11" t="s">
        <v>40</v>
      </c>
      <c r="E2773" s="19" t="s">
        <v>3109</v>
      </c>
      <c r="F2773" s="10">
        <v>42036</v>
      </c>
      <c r="G2773" s="10">
        <v>44228</v>
      </c>
      <c r="H2773" s="11">
        <v>7</v>
      </c>
      <c r="I2773" s="20" t="s">
        <v>39</v>
      </c>
      <c r="J2773" s="11" t="s">
        <v>41</v>
      </c>
      <c r="K2773" s="11" t="s">
        <v>4881</v>
      </c>
      <c r="L2773" s="11">
        <v>2</v>
      </c>
    </row>
    <row r="2774" spans="1:12">
      <c r="A2774" s="11" t="s">
        <v>5571</v>
      </c>
      <c r="D2774" s="11" t="s">
        <v>40</v>
      </c>
      <c r="E2774" s="19" t="s">
        <v>3110</v>
      </c>
      <c r="F2774" s="10">
        <v>42036</v>
      </c>
      <c r="G2774" s="10">
        <v>44228</v>
      </c>
      <c r="H2774" s="11">
        <v>7</v>
      </c>
      <c r="I2774" s="20" t="s">
        <v>39</v>
      </c>
      <c r="J2774" s="11" t="s">
        <v>41</v>
      </c>
      <c r="K2774" s="11" t="s">
        <v>4881</v>
      </c>
      <c r="L2774" s="11">
        <v>2</v>
      </c>
    </row>
    <row r="2775" spans="1:12">
      <c r="A2775" s="11" t="s">
        <v>6232</v>
      </c>
      <c r="D2775" s="11" t="s">
        <v>40</v>
      </c>
      <c r="E2775" s="19" t="s">
        <v>3111</v>
      </c>
      <c r="F2775" s="10">
        <v>42036</v>
      </c>
      <c r="G2775" s="10">
        <v>44228</v>
      </c>
      <c r="H2775" s="11">
        <v>7</v>
      </c>
      <c r="I2775" s="20" t="s">
        <v>39</v>
      </c>
      <c r="J2775" s="11" t="s">
        <v>41</v>
      </c>
      <c r="K2775" s="11" t="s">
        <v>4881</v>
      </c>
      <c r="L2775" s="11">
        <v>2</v>
      </c>
    </row>
    <row r="2776" spans="1:12">
      <c r="A2776" s="11" t="s">
        <v>6233</v>
      </c>
      <c r="D2776" s="11" t="s">
        <v>40</v>
      </c>
      <c r="E2776" s="19" t="s">
        <v>3112</v>
      </c>
      <c r="F2776" s="10">
        <v>42036</v>
      </c>
      <c r="G2776" s="10">
        <v>44228</v>
      </c>
      <c r="H2776" s="11">
        <v>7</v>
      </c>
      <c r="I2776" s="20" t="s">
        <v>39</v>
      </c>
      <c r="J2776" s="11" t="s">
        <v>41</v>
      </c>
      <c r="K2776" s="11" t="s">
        <v>4881</v>
      </c>
      <c r="L2776" s="11">
        <v>2</v>
      </c>
    </row>
    <row r="2777" spans="1:12">
      <c r="A2777" s="11" t="s">
        <v>6234</v>
      </c>
      <c r="D2777" s="11" t="s">
        <v>40</v>
      </c>
      <c r="E2777" s="19" t="s">
        <v>3113</v>
      </c>
      <c r="F2777" s="10">
        <v>42036</v>
      </c>
      <c r="G2777" s="10">
        <v>44228</v>
      </c>
      <c r="H2777" s="11">
        <v>7</v>
      </c>
      <c r="I2777" s="20" t="s">
        <v>39</v>
      </c>
      <c r="J2777" s="11" t="s">
        <v>41</v>
      </c>
      <c r="K2777" s="11" t="s">
        <v>4881</v>
      </c>
      <c r="L2777" s="11">
        <v>2</v>
      </c>
    </row>
    <row r="2778" spans="1:12">
      <c r="A2778" s="11" t="s">
        <v>6718</v>
      </c>
      <c r="D2778" s="11" t="s">
        <v>40</v>
      </c>
      <c r="E2778" s="19" t="s">
        <v>3114</v>
      </c>
      <c r="F2778" s="10">
        <v>42036</v>
      </c>
      <c r="G2778" s="10">
        <v>44228</v>
      </c>
      <c r="H2778" s="11">
        <v>7</v>
      </c>
      <c r="I2778" s="20" t="s">
        <v>39</v>
      </c>
      <c r="J2778" s="11" t="s">
        <v>41</v>
      </c>
      <c r="K2778" s="11" t="s">
        <v>4881</v>
      </c>
      <c r="L2778" s="11">
        <v>2</v>
      </c>
    </row>
    <row r="2779" spans="1:12">
      <c r="A2779" s="11" t="s">
        <v>6719</v>
      </c>
      <c r="D2779" s="11" t="s">
        <v>40</v>
      </c>
      <c r="E2779" s="19" t="s">
        <v>3115</v>
      </c>
      <c r="F2779" s="10">
        <v>42036</v>
      </c>
      <c r="G2779" s="10">
        <v>44228</v>
      </c>
      <c r="H2779" s="11">
        <v>7</v>
      </c>
      <c r="I2779" s="20" t="s">
        <v>39</v>
      </c>
      <c r="J2779" s="11" t="s">
        <v>41</v>
      </c>
      <c r="K2779" s="11" t="s">
        <v>4881</v>
      </c>
      <c r="L2779" s="11">
        <v>2</v>
      </c>
    </row>
    <row r="2780" spans="1:12">
      <c r="A2780" s="11" t="s">
        <v>6720</v>
      </c>
      <c r="D2780" s="11" t="s">
        <v>40</v>
      </c>
      <c r="E2780" s="19" t="s">
        <v>3116</v>
      </c>
      <c r="F2780" s="10">
        <v>42036</v>
      </c>
      <c r="G2780" s="10">
        <v>44228</v>
      </c>
      <c r="H2780" s="11">
        <v>7</v>
      </c>
      <c r="I2780" s="20" t="s">
        <v>39</v>
      </c>
      <c r="J2780" s="11" t="s">
        <v>41</v>
      </c>
      <c r="K2780" s="11" t="s">
        <v>4881</v>
      </c>
      <c r="L2780" s="11">
        <v>2</v>
      </c>
    </row>
    <row r="2781" spans="1:12">
      <c r="A2781" s="11" t="s">
        <v>7204</v>
      </c>
      <c r="D2781" s="11" t="s">
        <v>40</v>
      </c>
      <c r="E2781" s="19" t="s">
        <v>3117</v>
      </c>
      <c r="F2781" s="10">
        <v>42036</v>
      </c>
      <c r="G2781" s="10">
        <v>44228</v>
      </c>
      <c r="H2781" s="11">
        <v>7</v>
      </c>
      <c r="I2781" s="20" t="s">
        <v>39</v>
      </c>
      <c r="J2781" s="11" t="s">
        <v>41</v>
      </c>
      <c r="K2781" s="11" t="s">
        <v>4881</v>
      </c>
      <c r="L2781" s="11">
        <v>2</v>
      </c>
    </row>
    <row r="2782" spans="1:12">
      <c r="A2782" s="11" t="s">
        <v>7205</v>
      </c>
      <c r="D2782" s="11" t="s">
        <v>40</v>
      </c>
      <c r="E2782" s="19" t="s">
        <v>3118</v>
      </c>
      <c r="F2782" s="10">
        <v>42036</v>
      </c>
      <c r="G2782" s="10">
        <v>44228</v>
      </c>
      <c r="H2782" s="11">
        <v>7</v>
      </c>
      <c r="I2782" s="20" t="s">
        <v>39</v>
      </c>
      <c r="J2782" s="11" t="s">
        <v>41</v>
      </c>
      <c r="K2782" s="11" t="s">
        <v>4881</v>
      </c>
      <c r="L2782" s="11">
        <v>2</v>
      </c>
    </row>
    <row r="2783" spans="1:12">
      <c r="A2783" s="11" t="s">
        <v>7206</v>
      </c>
      <c r="D2783" s="11" t="s">
        <v>40</v>
      </c>
      <c r="E2783" s="19" t="s">
        <v>3119</v>
      </c>
      <c r="F2783" s="10">
        <v>42036</v>
      </c>
      <c r="G2783" s="10">
        <v>44228</v>
      </c>
      <c r="H2783" s="11">
        <v>7</v>
      </c>
      <c r="I2783" s="20" t="s">
        <v>39</v>
      </c>
      <c r="J2783" s="11" t="s">
        <v>41</v>
      </c>
      <c r="K2783" s="11" t="s">
        <v>4881</v>
      </c>
      <c r="L2783" s="11">
        <v>2</v>
      </c>
    </row>
    <row r="2784" spans="1:12">
      <c r="A2784" s="11" t="s">
        <v>7996</v>
      </c>
      <c r="D2784" s="11" t="s">
        <v>40</v>
      </c>
      <c r="E2784" s="19" t="s">
        <v>3120</v>
      </c>
      <c r="F2784" s="10">
        <v>42036</v>
      </c>
      <c r="G2784" s="10">
        <v>44228</v>
      </c>
      <c r="H2784" s="11">
        <v>7</v>
      </c>
      <c r="I2784" s="20" t="s">
        <v>39</v>
      </c>
      <c r="J2784" s="11" t="s">
        <v>41</v>
      </c>
      <c r="K2784" s="11" t="s">
        <v>4881</v>
      </c>
      <c r="L2784" s="11">
        <v>2</v>
      </c>
    </row>
    <row r="2785" spans="1:12">
      <c r="A2785" s="11" t="s">
        <v>7997</v>
      </c>
      <c r="D2785" s="11" t="s">
        <v>40</v>
      </c>
      <c r="E2785" s="19" t="s">
        <v>3121</v>
      </c>
      <c r="F2785" s="10">
        <v>42036</v>
      </c>
      <c r="G2785" s="10">
        <v>44228</v>
      </c>
      <c r="H2785" s="11">
        <v>7</v>
      </c>
      <c r="I2785" s="20" t="s">
        <v>39</v>
      </c>
      <c r="J2785" s="11" t="s">
        <v>41</v>
      </c>
      <c r="K2785" s="11" t="s">
        <v>4881</v>
      </c>
      <c r="L2785" s="11">
        <v>2</v>
      </c>
    </row>
    <row r="2786" spans="1:12">
      <c r="A2786" s="11" t="s">
        <v>7998</v>
      </c>
      <c r="D2786" s="11" t="s">
        <v>40</v>
      </c>
      <c r="E2786" s="19" t="s">
        <v>3122</v>
      </c>
      <c r="F2786" s="10">
        <v>42036</v>
      </c>
      <c r="G2786" s="10">
        <v>44228</v>
      </c>
      <c r="H2786" s="11">
        <v>7</v>
      </c>
      <c r="I2786" s="20" t="s">
        <v>39</v>
      </c>
      <c r="J2786" s="11" t="s">
        <v>41</v>
      </c>
      <c r="K2786" s="11" t="s">
        <v>4881</v>
      </c>
      <c r="L2786" s="11">
        <v>2</v>
      </c>
    </row>
    <row r="2787" spans="1:12">
      <c r="A2787" s="11" t="s">
        <v>7999</v>
      </c>
      <c r="D2787" s="11" t="s">
        <v>40</v>
      </c>
      <c r="E2787" s="19" t="s">
        <v>3123</v>
      </c>
      <c r="F2787" s="10">
        <v>42036</v>
      </c>
      <c r="G2787" s="10">
        <v>44228</v>
      </c>
      <c r="H2787" s="11">
        <v>7</v>
      </c>
      <c r="I2787" s="20" t="s">
        <v>39</v>
      </c>
      <c r="J2787" s="11" t="s">
        <v>41</v>
      </c>
      <c r="K2787" s="11" t="s">
        <v>4881</v>
      </c>
      <c r="L2787" s="11">
        <v>2</v>
      </c>
    </row>
    <row r="2788" spans="1:12">
      <c r="A2788" s="11" t="s">
        <v>8000</v>
      </c>
      <c r="D2788" s="11" t="s">
        <v>40</v>
      </c>
      <c r="E2788" s="19" t="s">
        <v>3124</v>
      </c>
      <c r="F2788" s="10">
        <v>42036</v>
      </c>
      <c r="G2788" s="10">
        <v>44228</v>
      </c>
      <c r="H2788" s="11">
        <v>7</v>
      </c>
      <c r="I2788" s="20" t="s">
        <v>39</v>
      </c>
      <c r="J2788" s="11" t="s">
        <v>41</v>
      </c>
      <c r="K2788" s="11" t="s">
        <v>4881</v>
      </c>
      <c r="L2788" s="11">
        <v>2</v>
      </c>
    </row>
    <row r="2789" spans="1:12">
      <c r="A2789" s="11" t="s">
        <v>8001</v>
      </c>
      <c r="D2789" s="11" t="s">
        <v>40</v>
      </c>
      <c r="E2789" s="19" t="s">
        <v>3125</v>
      </c>
      <c r="F2789" s="10">
        <v>42036</v>
      </c>
      <c r="G2789" s="10">
        <v>44228</v>
      </c>
      <c r="H2789" s="11">
        <v>7</v>
      </c>
      <c r="I2789" s="20" t="s">
        <v>39</v>
      </c>
      <c r="J2789" s="11" t="s">
        <v>41</v>
      </c>
      <c r="K2789" s="11" t="s">
        <v>4881</v>
      </c>
      <c r="L2789" s="11">
        <v>2</v>
      </c>
    </row>
    <row r="2790" spans="1:12">
      <c r="A2790" s="11" t="s">
        <v>8662</v>
      </c>
      <c r="D2790" s="11" t="s">
        <v>40</v>
      </c>
      <c r="E2790" s="19" t="s">
        <v>3126</v>
      </c>
      <c r="F2790" s="10">
        <v>42036</v>
      </c>
      <c r="G2790" s="10">
        <v>44228</v>
      </c>
      <c r="H2790" s="11">
        <v>7</v>
      </c>
      <c r="I2790" s="20" t="s">
        <v>39</v>
      </c>
      <c r="J2790" s="11" t="s">
        <v>41</v>
      </c>
      <c r="K2790" s="11" t="s">
        <v>4881</v>
      </c>
      <c r="L2790" s="11">
        <v>2</v>
      </c>
    </row>
    <row r="2791" spans="1:12">
      <c r="A2791" s="11" t="s">
        <v>8663</v>
      </c>
      <c r="D2791" s="11" t="s">
        <v>40</v>
      </c>
      <c r="E2791" s="19" t="s">
        <v>3127</v>
      </c>
      <c r="F2791" s="10">
        <v>42036</v>
      </c>
      <c r="G2791" s="10">
        <v>44228</v>
      </c>
      <c r="H2791" s="11">
        <v>7</v>
      </c>
      <c r="I2791" s="20" t="s">
        <v>39</v>
      </c>
      <c r="J2791" s="11" t="s">
        <v>41</v>
      </c>
      <c r="K2791" s="11" t="s">
        <v>4881</v>
      </c>
      <c r="L2791" s="11">
        <v>2</v>
      </c>
    </row>
    <row r="2792" spans="1:12">
      <c r="A2792" s="11" t="s">
        <v>8664</v>
      </c>
      <c r="D2792" s="11" t="s">
        <v>40</v>
      </c>
      <c r="E2792" s="19" t="s">
        <v>3128</v>
      </c>
      <c r="F2792" s="10">
        <v>42036</v>
      </c>
      <c r="G2792" s="10">
        <v>44228</v>
      </c>
      <c r="H2792" s="11">
        <v>7</v>
      </c>
      <c r="I2792" s="20" t="s">
        <v>39</v>
      </c>
      <c r="J2792" s="11" t="s">
        <v>41</v>
      </c>
      <c r="K2792" s="11" t="s">
        <v>4881</v>
      </c>
      <c r="L2792" s="11">
        <v>2</v>
      </c>
    </row>
    <row r="2793" spans="1:12">
      <c r="A2793" s="11" t="s">
        <v>3071</v>
      </c>
      <c r="D2793" s="11" t="s">
        <v>40</v>
      </c>
      <c r="E2793" s="19" t="s">
        <v>3129</v>
      </c>
      <c r="F2793" s="10">
        <v>42036</v>
      </c>
      <c r="G2793" s="10">
        <v>44228</v>
      </c>
      <c r="H2793" s="11">
        <v>7</v>
      </c>
      <c r="I2793" s="20" t="s">
        <v>39</v>
      </c>
      <c r="J2793" s="11" t="s">
        <v>41</v>
      </c>
      <c r="K2793" s="11" t="s">
        <v>4881</v>
      </c>
      <c r="L2793" s="11">
        <v>2</v>
      </c>
    </row>
    <row r="2794" spans="1:12">
      <c r="A2794" s="11" t="s">
        <v>3072</v>
      </c>
      <c r="D2794" s="11" t="s">
        <v>40</v>
      </c>
      <c r="E2794" s="19" t="s">
        <v>3130</v>
      </c>
      <c r="F2794" s="10">
        <v>42036</v>
      </c>
      <c r="G2794" s="10">
        <v>44228</v>
      </c>
      <c r="H2794" s="11">
        <v>7</v>
      </c>
      <c r="I2794" s="20" t="s">
        <v>39</v>
      </c>
      <c r="J2794" s="11" t="s">
        <v>41</v>
      </c>
      <c r="K2794" s="11" t="s">
        <v>4881</v>
      </c>
      <c r="L2794" s="11">
        <v>2</v>
      </c>
    </row>
    <row r="2795" spans="1:12">
      <c r="A2795" s="11" t="s">
        <v>3073</v>
      </c>
      <c r="D2795" s="11" t="s">
        <v>40</v>
      </c>
      <c r="E2795" s="19" t="s">
        <v>3131</v>
      </c>
      <c r="F2795" s="10">
        <v>42036</v>
      </c>
      <c r="G2795" s="10">
        <v>44228</v>
      </c>
      <c r="H2795" s="11">
        <v>7</v>
      </c>
      <c r="I2795" s="20" t="s">
        <v>39</v>
      </c>
      <c r="J2795" s="11" t="s">
        <v>41</v>
      </c>
      <c r="K2795" s="11" t="s">
        <v>4881</v>
      </c>
      <c r="L2795" s="11">
        <v>2</v>
      </c>
    </row>
    <row r="2796" spans="1:12">
      <c r="A2796" s="11" t="s">
        <v>5572</v>
      </c>
      <c r="D2796" s="11" t="s">
        <v>40</v>
      </c>
      <c r="E2796" s="19" t="s">
        <v>3132</v>
      </c>
      <c r="F2796" s="10">
        <v>42036</v>
      </c>
      <c r="G2796" s="10">
        <v>44228</v>
      </c>
      <c r="H2796" s="11">
        <v>7</v>
      </c>
      <c r="I2796" s="20" t="s">
        <v>39</v>
      </c>
      <c r="J2796" s="11" t="s">
        <v>41</v>
      </c>
      <c r="K2796" s="11" t="s">
        <v>4881</v>
      </c>
      <c r="L2796" s="11">
        <v>2</v>
      </c>
    </row>
    <row r="2797" spans="1:12">
      <c r="A2797" s="11" t="s">
        <v>5573</v>
      </c>
      <c r="D2797" s="11" t="s">
        <v>40</v>
      </c>
      <c r="E2797" s="19" t="s">
        <v>3133</v>
      </c>
      <c r="F2797" s="10">
        <v>42036</v>
      </c>
      <c r="G2797" s="10">
        <v>44228</v>
      </c>
      <c r="H2797" s="11">
        <v>7</v>
      </c>
      <c r="I2797" s="20" t="s">
        <v>39</v>
      </c>
      <c r="J2797" s="11" t="s">
        <v>41</v>
      </c>
      <c r="K2797" s="11" t="s">
        <v>4881</v>
      </c>
      <c r="L2797" s="11">
        <v>2</v>
      </c>
    </row>
    <row r="2798" spans="1:12">
      <c r="A2798" s="11" t="s">
        <v>5574</v>
      </c>
      <c r="D2798" s="11" t="s">
        <v>40</v>
      </c>
      <c r="E2798" s="19" t="s">
        <v>3134</v>
      </c>
      <c r="F2798" s="10">
        <v>42036</v>
      </c>
      <c r="G2798" s="10">
        <v>44228</v>
      </c>
      <c r="H2798" s="11">
        <v>7</v>
      </c>
      <c r="I2798" s="20" t="s">
        <v>39</v>
      </c>
      <c r="J2798" s="11" t="s">
        <v>41</v>
      </c>
      <c r="K2798" s="11" t="s">
        <v>4881</v>
      </c>
      <c r="L2798" s="11">
        <v>2</v>
      </c>
    </row>
    <row r="2799" spans="1:12">
      <c r="A2799" s="11" t="s">
        <v>5575</v>
      </c>
      <c r="D2799" s="11" t="s">
        <v>40</v>
      </c>
      <c r="E2799" s="19" t="s">
        <v>3135</v>
      </c>
      <c r="F2799" s="10">
        <v>42036</v>
      </c>
      <c r="G2799" s="10">
        <v>44228</v>
      </c>
      <c r="H2799" s="11">
        <v>7</v>
      </c>
      <c r="I2799" s="20" t="s">
        <v>39</v>
      </c>
      <c r="J2799" s="11" t="s">
        <v>41</v>
      </c>
      <c r="K2799" s="11" t="s">
        <v>4881</v>
      </c>
      <c r="L2799" s="11">
        <v>2</v>
      </c>
    </row>
    <row r="2800" spans="1:12">
      <c r="A2800" s="11" t="s">
        <v>5576</v>
      </c>
      <c r="D2800" s="11" t="s">
        <v>40</v>
      </c>
      <c r="E2800" s="19" t="s">
        <v>3136</v>
      </c>
      <c r="F2800" s="10">
        <v>42036</v>
      </c>
      <c r="G2800" s="10">
        <v>44228</v>
      </c>
      <c r="H2800" s="11">
        <v>7</v>
      </c>
      <c r="I2800" s="20" t="s">
        <v>39</v>
      </c>
      <c r="J2800" s="11" t="s">
        <v>41</v>
      </c>
      <c r="K2800" s="11" t="s">
        <v>4881</v>
      </c>
      <c r="L2800" s="11">
        <v>2</v>
      </c>
    </row>
    <row r="2801" spans="1:12">
      <c r="A2801" s="11" t="s">
        <v>5577</v>
      </c>
      <c r="D2801" s="11" t="s">
        <v>40</v>
      </c>
      <c r="E2801" s="19" t="s">
        <v>3137</v>
      </c>
      <c r="F2801" s="10">
        <v>42036</v>
      </c>
      <c r="G2801" s="10">
        <v>44228</v>
      </c>
      <c r="H2801" s="11">
        <v>7</v>
      </c>
      <c r="I2801" s="20" t="s">
        <v>39</v>
      </c>
      <c r="J2801" s="11" t="s">
        <v>41</v>
      </c>
      <c r="K2801" s="11" t="s">
        <v>4881</v>
      </c>
      <c r="L2801" s="11">
        <v>2</v>
      </c>
    </row>
    <row r="2802" spans="1:12">
      <c r="A2802" s="11" t="s">
        <v>6235</v>
      </c>
      <c r="D2802" s="11" t="s">
        <v>40</v>
      </c>
      <c r="E2802" s="19" t="s">
        <v>3138</v>
      </c>
      <c r="F2802" s="10">
        <v>42036</v>
      </c>
      <c r="G2802" s="10">
        <v>44228</v>
      </c>
      <c r="H2802" s="11">
        <v>7</v>
      </c>
      <c r="I2802" s="20" t="s">
        <v>39</v>
      </c>
      <c r="J2802" s="11" t="s">
        <v>41</v>
      </c>
      <c r="K2802" s="11" t="s">
        <v>4881</v>
      </c>
      <c r="L2802" s="11">
        <v>2</v>
      </c>
    </row>
    <row r="2803" spans="1:12">
      <c r="A2803" s="11" t="s">
        <v>6236</v>
      </c>
      <c r="D2803" s="11" t="s">
        <v>40</v>
      </c>
      <c r="E2803" s="19" t="s">
        <v>3139</v>
      </c>
      <c r="F2803" s="10">
        <v>42036</v>
      </c>
      <c r="G2803" s="10">
        <v>44228</v>
      </c>
      <c r="H2803" s="11">
        <v>7</v>
      </c>
      <c r="I2803" s="20" t="s">
        <v>39</v>
      </c>
      <c r="J2803" s="11" t="s">
        <v>41</v>
      </c>
      <c r="K2803" s="11" t="s">
        <v>4881</v>
      </c>
      <c r="L2803" s="11">
        <v>2</v>
      </c>
    </row>
    <row r="2804" spans="1:12">
      <c r="A2804" s="11" t="s">
        <v>6237</v>
      </c>
      <c r="D2804" s="11" t="s">
        <v>40</v>
      </c>
      <c r="E2804" s="19" t="s">
        <v>3140</v>
      </c>
      <c r="F2804" s="10">
        <v>42036</v>
      </c>
      <c r="G2804" s="10">
        <v>44228</v>
      </c>
      <c r="H2804" s="11">
        <v>7</v>
      </c>
      <c r="I2804" s="20" t="s">
        <v>39</v>
      </c>
      <c r="J2804" s="11" t="s">
        <v>41</v>
      </c>
      <c r="K2804" s="11" t="s">
        <v>4881</v>
      </c>
      <c r="L2804" s="11">
        <v>2</v>
      </c>
    </row>
    <row r="2805" spans="1:12">
      <c r="A2805" s="11" t="s">
        <v>6721</v>
      </c>
      <c r="D2805" s="11" t="s">
        <v>40</v>
      </c>
      <c r="E2805" s="19" t="s">
        <v>3141</v>
      </c>
      <c r="F2805" s="10">
        <v>42036</v>
      </c>
      <c r="G2805" s="10">
        <v>44228</v>
      </c>
      <c r="H2805" s="11">
        <v>7</v>
      </c>
      <c r="I2805" s="20" t="s">
        <v>39</v>
      </c>
      <c r="J2805" s="11" t="s">
        <v>41</v>
      </c>
      <c r="K2805" s="11" t="s">
        <v>4881</v>
      </c>
      <c r="L2805" s="11">
        <v>2</v>
      </c>
    </row>
    <row r="2806" spans="1:12">
      <c r="A2806" s="11" t="s">
        <v>6722</v>
      </c>
      <c r="D2806" s="11" t="s">
        <v>40</v>
      </c>
      <c r="E2806" s="19" t="s">
        <v>3142</v>
      </c>
      <c r="F2806" s="10">
        <v>42036</v>
      </c>
      <c r="G2806" s="10">
        <v>44228</v>
      </c>
      <c r="H2806" s="11">
        <v>7</v>
      </c>
      <c r="I2806" s="20" t="s">
        <v>39</v>
      </c>
      <c r="J2806" s="11" t="s">
        <v>41</v>
      </c>
      <c r="K2806" s="11" t="s">
        <v>4881</v>
      </c>
      <c r="L2806" s="11">
        <v>2</v>
      </c>
    </row>
    <row r="2807" spans="1:12">
      <c r="A2807" s="11" t="s">
        <v>6723</v>
      </c>
      <c r="D2807" s="11" t="s">
        <v>40</v>
      </c>
      <c r="E2807" s="19" t="s">
        <v>3143</v>
      </c>
      <c r="F2807" s="10">
        <v>42036</v>
      </c>
      <c r="G2807" s="10">
        <v>44228</v>
      </c>
      <c r="H2807" s="11">
        <v>7</v>
      </c>
      <c r="I2807" s="20" t="s">
        <v>39</v>
      </c>
      <c r="J2807" s="11" t="s">
        <v>41</v>
      </c>
      <c r="K2807" s="11" t="s">
        <v>4881</v>
      </c>
      <c r="L2807" s="11">
        <v>2</v>
      </c>
    </row>
    <row r="2808" spans="1:12">
      <c r="A2808" s="11" t="s">
        <v>7207</v>
      </c>
      <c r="D2808" s="11" t="s">
        <v>40</v>
      </c>
      <c r="E2808" s="19" t="s">
        <v>3144</v>
      </c>
      <c r="F2808" s="10">
        <v>42036</v>
      </c>
      <c r="G2808" s="10">
        <v>44228</v>
      </c>
      <c r="H2808" s="11">
        <v>7</v>
      </c>
      <c r="I2808" s="20" t="s">
        <v>39</v>
      </c>
      <c r="J2808" s="11" t="s">
        <v>41</v>
      </c>
      <c r="K2808" s="11" t="s">
        <v>4881</v>
      </c>
      <c r="L2808" s="11">
        <v>2</v>
      </c>
    </row>
    <row r="2809" spans="1:12">
      <c r="A2809" s="11" t="s">
        <v>7208</v>
      </c>
      <c r="D2809" s="11" t="s">
        <v>40</v>
      </c>
      <c r="E2809" s="19" t="s">
        <v>3145</v>
      </c>
      <c r="F2809" s="10">
        <v>42036</v>
      </c>
      <c r="G2809" s="10">
        <v>44228</v>
      </c>
      <c r="H2809" s="11">
        <v>7</v>
      </c>
      <c r="I2809" s="20" t="s">
        <v>39</v>
      </c>
      <c r="J2809" s="11" t="s">
        <v>41</v>
      </c>
      <c r="K2809" s="11" t="s">
        <v>4881</v>
      </c>
      <c r="L2809" s="11">
        <v>2</v>
      </c>
    </row>
    <row r="2810" spans="1:12">
      <c r="A2810" s="11" t="s">
        <v>7209</v>
      </c>
      <c r="D2810" s="11" t="s">
        <v>40</v>
      </c>
      <c r="E2810" s="19" t="s">
        <v>3146</v>
      </c>
      <c r="F2810" s="10">
        <v>42036</v>
      </c>
      <c r="G2810" s="10">
        <v>44228</v>
      </c>
      <c r="H2810" s="11">
        <v>7</v>
      </c>
      <c r="I2810" s="20" t="s">
        <v>39</v>
      </c>
      <c r="J2810" s="11" t="s">
        <v>41</v>
      </c>
      <c r="K2810" s="11" t="s">
        <v>4881</v>
      </c>
      <c r="L2810" s="11">
        <v>2</v>
      </c>
    </row>
    <row r="2811" spans="1:12">
      <c r="A2811" s="11" t="s">
        <v>8002</v>
      </c>
      <c r="D2811" s="11" t="s">
        <v>40</v>
      </c>
      <c r="E2811" s="19" t="s">
        <v>3147</v>
      </c>
      <c r="F2811" s="10">
        <v>42036</v>
      </c>
      <c r="G2811" s="10">
        <v>44228</v>
      </c>
      <c r="H2811" s="11">
        <v>7</v>
      </c>
      <c r="I2811" s="20" t="s">
        <v>39</v>
      </c>
      <c r="J2811" s="11" t="s">
        <v>41</v>
      </c>
      <c r="K2811" s="11" t="s">
        <v>4881</v>
      </c>
      <c r="L2811" s="11">
        <v>2</v>
      </c>
    </row>
    <row r="2812" spans="1:12">
      <c r="A2812" s="11" t="s">
        <v>8003</v>
      </c>
      <c r="D2812" s="11" t="s">
        <v>40</v>
      </c>
      <c r="E2812" s="19" t="s">
        <v>3148</v>
      </c>
      <c r="F2812" s="10">
        <v>42036</v>
      </c>
      <c r="G2812" s="10">
        <v>44228</v>
      </c>
      <c r="H2812" s="11">
        <v>7</v>
      </c>
      <c r="I2812" s="20" t="s">
        <v>39</v>
      </c>
      <c r="J2812" s="11" t="s">
        <v>41</v>
      </c>
      <c r="K2812" s="11" t="s">
        <v>4881</v>
      </c>
      <c r="L2812" s="11">
        <v>2</v>
      </c>
    </row>
    <row r="2813" spans="1:12">
      <c r="A2813" s="11" t="s">
        <v>8004</v>
      </c>
      <c r="D2813" s="11" t="s">
        <v>40</v>
      </c>
      <c r="E2813" s="19" t="s">
        <v>3149</v>
      </c>
      <c r="F2813" s="10">
        <v>42036</v>
      </c>
      <c r="G2813" s="10">
        <v>44228</v>
      </c>
      <c r="H2813" s="11">
        <v>7</v>
      </c>
      <c r="I2813" s="20" t="s">
        <v>39</v>
      </c>
      <c r="J2813" s="11" t="s">
        <v>41</v>
      </c>
      <c r="K2813" s="11" t="s">
        <v>4881</v>
      </c>
      <c r="L2813" s="11">
        <v>2</v>
      </c>
    </row>
    <row r="2814" spans="1:12">
      <c r="A2814" s="11" t="s">
        <v>8005</v>
      </c>
      <c r="D2814" s="11" t="s">
        <v>40</v>
      </c>
      <c r="E2814" s="19" t="s">
        <v>3150</v>
      </c>
      <c r="F2814" s="10">
        <v>42036</v>
      </c>
      <c r="G2814" s="10">
        <v>44228</v>
      </c>
      <c r="H2814" s="11">
        <v>7</v>
      </c>
      <c r="I2814" s="20" t="s">
        <v>39</v>
      </c>
      <c r="J2814" s="11" t="s">
        <v>41</v>
      </c>
      <c r="K2814" s="11" t="s">
        <v>4881</v>
      </c>
      <c r="L2814" s="11">
        <v>2</v>
      </c>
    </row>
    <row r="2815" spans="1:12">
      <c r="A2815" s="11" t="s">
        <v>8006</v>
      </c>
      <c r="D2815" s="11" t="s">
        <v>40</v>
      </c>
      <c r="E2815" s="19" t="s">
        <v>3151</v>
      </c>
      <c r="F2815" s="10">
        <v>42036</v>
      </c>
      <c r="G2815" s="10">
        <v>44228</v>
      </c>
      <c r="H2815" s="11">
        <v>7</v>
      </c>
      <c r="I2815" s="20" t="s">
        <v>39</v>
      </c>
      <c r="J2815" s="11" t="s">
        <v>41</v>
      </c>
      <c r="K2815" s="11" t="s">
        <v>4881</v>
      </c>
      <c r="L2815" s="11">
        <v>2</v>
      </c>
    </row>
    <row r="2816" spans="1:12">
      <c r="A2816" s="11" t="s">
        <v>8007</v>
      </c>
      <c r="D2816" s="11" t="s">
        <v>40</v>
      </c>
      <c r="E2816" s="19" t="s">
        <v>3152</v>
      </c>
      <c r="F2816" s="10">
        <v>42036</v>
      </c>
      <c r="G2816" s="10">
        <v>44228</v>
      </c>
      <c r="H2816" s="11">
        <v>7</v>
      </c>
      <c r="I2816" s="20" t="s">
        <v>39</v>
      </c>
      <c r="J2816" s="11" t="s">
        <v>41</v>
      </c>
      <c r="K2816" s="11" t="s">
        <v>4881</v>
      </c>
      <c r="L2816" s="11">
        <v>2</v>
      </c>
    </row>
    <row r="2817" spans="1:12">
      <c r="A2817" s="11" t="s">
        <v>8665</v>
      </c>
      <c r="D2817" s="11" t="s">
        <v>40</v>
      </c>
      <c r="E2817" s="19" t="s">
        <v>3153</v>
      </c>
      <c r="F2817" s="10">
        <v>42036</v>
      </c>
      <c r="G2817" s="10">
        <v>44228</v>
      </c>
      <c r="H2817" s="11">
        <v>7</v>
      </c>
      <c r="I2817" s="20" t="s">
        <v>39</v>
      </c>
      <c r="J2817" s="11" t="s">
        <v>41</v>
      </c>
      <c r="K2817" s="11" t="s">
        <v>4881</v>
      </c>
      <c r="L2817" s="11">
        <v>2</v>
      </c>
    </row>
    <row r="2818" spans="1:12">
      <c r="A2818" s="11" t="s">
        <v>8666</v>
      </c>
      <c r="D2818" s="11" t="s">
        <v>40</v>
      </c>
      <c r="E2818" s="19" t="s">
        <v>3154</v>
      </c>
      <c r="F2818" s="10">
        <v>42036</v>
      </c>
      <c r="G2818" s="10">
        <v>44228</v>
      </c>
      <c r="H2818" s="11">
        <v>7</v>
      </c>
      <c r="I2818" s="20" t="s">
        <v>39</v>
      </c>
      <c r="J2818" s="11" t="s">
        <v>41</v>
      </c>
      <c r="K2818" s="11" t="s">
        <v>4881</v>
      </c>
      <c r="L2818" s="11">
        <v>2</v>
      </c>
    </row>
    <row r="2819" spans="1:12">
      <c r="A2819" s="11" t="s">
        <v>8667</v>
      </c>
      <c r="D2819" s="11" t="s">
        <v>40</v>
      </c>
      <c r="E2819" s="19" t="s">
        <v>3155</v>
      </c>
      <c r="F2819" s="10">
        <v>42036</v>
      </c>
      <c r="G2819" s="10">
        <v>44228</v>
      </c>
      <c r="H2819" s="11">
        <v>7</v>
      </c>
      <c r="I2819" s="20" t="s">
        <v>39</v>
      </c>
      <c r="J2819" s="11" t="s">
        <v>41</v>
      </c>
      <c r="K2819" s="11" t="s">
        <v>4881</v>
      </c>
      <c r="L2819" s="11">
        <v>2</v>
      </c>
    </row>
    <row r="2820" spans="1:12">
      <c r="A2820" s="11" t="s">
        <v>3074</v>
      </c>
      <c r="D2820" s="11" t="s">
        <v>40</v>
      </c>
      <c r="E2820" s="19" t="s">
        <v>3156</v>
      </c>
      <c r="F2820" s="10">
        <v>42036</v>
      </c>
      <c r="G2820" s="10">
        <v>44228</v>
      </c>
      <c r="H2820" s="11">
        <v>7</v>
      </c>
      <c r="I2820" s="20" t="s">
        <v>39</v>
      </c>
      <c r="J2820" s="11" t="s">
        <v>41</v>
      </c>
      <c r="K2820" s="11" t="s">
        <v>4881</v>
      </c>
      <c r="L2820" s="11">
        <v>2</v>
      </c>
    </row>
    <row r="2821" spans="1:12">
      <c r="A2821" s="11" t="s">
        <v>3075</v>
      </c>
      <c r="D2821" s="11" t="s">
        <v>40</v>
      </c>
      <c r="E2821" s="19" t="s">
        <v>3157</v>
      </c>
      <c r="F2821" s="10">
        <v>42036</v>
      </c>
      <c r="G2821" s="10">
        <v>44228</v>
      </c>
      <c r="H2821" s="11">
        <v>7</v>
      </c>
      <c r="I2821" s="20" t="s">
        <v>39</v>
      </c>
      <c r="J2821" s="11" t="s">
        <v>41</v>
      </c>
      <c r="K2821" s="11" t="s">
        <v>4881</v>
      </c>
      <c r="L2821" s="11">
        <v>2</v>
      </c>
    </row>
    <row r="2822" spans="1:12">
      <c r="A2822" s="11" t="s">
        <v>3076</v>
      </c>
      <c r="D2822" s="11" t="s">
        <v>40</v>
      </c>
      <c r="E2822" s="19" t="s">
        <v>3158</v>
      </c>
      <c r="F2822" s="10">
        <v>42036</v>
      </c>
      <c r="G2822" s="10">
        <v>44228</v>
      </c>
      <c r="H2822" s="11">
        <v>7</v>
      </c>
      <c r="I2822" s="20" t="s">
        <v>39</v>
      </c>
      <c r="J2822" s="11" t="s">
        <v>41</v>
      </c>
      <c r="K2822" s="11" t="s">
        <v>4881</v>
      </c>
      <c r="L2822" s="11">
        <v>2</v>
      </c>
    </row>
    <row r="2823" spans="1:12">
      <c r="A2823" s="11" t="s">
        <v>5578</v>
      </c>
      <c r="D2823" s="11" t="s">
        <v>40</v>
      </c>
      <c r="E2823" s="19" t="s">
        <v>3159</v>
      </c>
      <c r="F2823" s="10">
        <v>42036</v>
      </c>
      <c r="G2823" s="10">
        <v>44228</v>
      </c>
      <c r="H2823" s="11">
        <v>7</v>
      </c>
      <c r="I2823" s="20" t="s">
        <v>39</v>
      </c>
      <c r="J2823" s="11" t="s">
        <v>41</v>
      </c>
      <c r="K2823" s="11" t="s">
        <v>4881</v>
      </c>
      <c r="L2823" s="11">
        <v>2</v>
      </c>
    </row>
    <row r="2824" spans="1:12">
      <c r="A2824" s="11" t="s">
        <v>5579</v>
      </c>
      <c r="D2824" s="11" t="s">
        <v>40</v>
      </c>
      <c r="E2824" s="19" t="s">
        <v>3160</v>
      </c>
      <c r="F2824" s="10">
        <v>42036</v>
      </c>
      <c r="G2824" s="10">
        <v>44228</v>
      </c>
      <c r="H2824" s="11">
        <v>7</v>
      </c>
      <c r="I2824" s="20" t="s">
        <v>39</v>
      </c>
      <c r="J2824" s="11" t="s">
        <v>41</v>
      </c>
      <c r="K2824" s="11" t="s">
        <v>4881</v>
      </c>
      <c r="L2824" s="11">
        <v>2</v>
      </c>
    </row>
    <row r="2825" spans="1:12">
      <c r="A2825" s="11" t="s">
        <v>5580</v>
      </c>
      <c r="D2825" s="11" t="s">
        <v>40</v>
      </c>
      <c r="E2825" s="19" t="s">
        <v>3161</v>
      </c>
      <c r="F2825" s="10">
        <v>42036</v>
      </c>
      <c r="G2825" s="10">
        <v>44228</v>
      </c>
      <c r="H2825" s="11">
        <v>7</v>
      </c>
      <c r="I2825" s="20" t="s">
        <v>39</v>
      </c>
      <c r="J2825" s="11" t="s">
        <v>41</v>
      </c>
      <c r="K2825" s="11" t="s">
        <v>4881</v>
      </c>
      <c r="L2825" s="11">
        <v>2</v>
      </c>
    </row>
    <row r="2826" spans="1:12">
      <c r="A2826" s="11" t="s">
        <v>5581</v>
      </c>
      <c r="D2826" s="11" t="s">
        <v>40</v>
      </c>
      <c r="E2826" s="19" t="s">
        <v>3162</v>
      </c>
      <c r="F2826" s="10">
        <v>42036</v>
      </c>
      <c r="G2826" s="10">
        <v>44228</v>
      </c>
      <c r="H2826" s="11">
        <v>7</v>
      </c>
      <c r="I2826" s="20" t="s">
        <v>39</v>
      </c>
      <c r="J2826" s="11" t="s">
        <v>41</v>
      </c>
      <c r="K2826" s="11" t="s">
        <v>4881</v>
      </c>
      <c r="L2826" s="11">
        <v>2</v>
      </c>
    </row>
    <row r="2827" spans="1:12">
      <c r="A2827" s="11" t="s">
        <v>5582</v>
      </c>
      <c r="D2827" s="11" t="s">
        <v>40</v>
      </c>
      <c r="E2827" s="19" t="s">
        <v>3163</v>
      </c>
      <c r="F2827" s="10">
        <v>42036</v>
      </c>
      <c r="G2827" s="10">
        <v>44228</v>
      </c>
      <c r="H2827" s="11">
        <v>7</v>
      </c>
      <c r="I2827" s="20" t="s">
        <v>39</v>
      </c>
      <c r="J2827" s="11" t="s">
        <v>41</v>
      </c>
      <c r="K2827" s="11" t="s">
        <v>4881</v>
      </c>
      <c r="L2827" s="11">
        <v>2</v>
      </c>
    </row>
    <row r="2828" spans="1:12">
      <c r="A2828" s="11" t="s">
        <v>5583</v>
      </c>
      <c r="D2828" s="11" t="s">
        <v>40</v>
      </c>
      <c r="E2828" s="19" t="s">
        <v>3164</v>
      </c>
      <c r="F2828" s="10">
        <v>42036</v>
      </c>
      <c r="G2828" s="10">
        <v>44228</v>
      </c>
      <c r="H2828" s="11">
        <v>7</v>
      </c>
      <c r="I2828" s="20" t="s">
        <v>39</v>
      </c>
      <c r="J2828" s="11" t="s">
        <v>41</v>
      </c>
      <c r="K2828" s="11" t="s">
        <v>4881</v>
      </c>
      <c r="L2828" s="11">
        <v>2</v>
      </c>
    </row>
    <row r="2829" spans="1:12">
      <c r="A2829" s="11" t="s">
        <v>6238</v>
      </c>
      <c r="D2829" s="11" t="s">
        <v>40</v>
      </c>
      <c r="E2829" s="19" t="s">
        <v>3165</v>
      </c>
      <c r="F2829" s="10">
        <v>42036</v>
      </c>
      <c r="G2829" s="10">
        <v>44228</v>
      </c>
      <c r="H2829" s="11">
        <v>7</v>
      </c>
      <c r="I2829" s="20" t="s">
        <v>39</v>
      </c>
      <c r="J2829" s="11" t="s">
        <v>41</v>
      </c>
      <c r="K2829" s="11" t="s">
        <v>4881</v>
      </c>
      <c r="L2829" s="11">
        <v>2</v>
      </c>
    </row>
    <row r="2830" spans="1:12">
      <c r="A2830" s="11" t="s">
        <v>6239</v>
      </c>
      <c r="D2830" s="11" t="s">
        <v>40</v>
      </c>
      <c r="E2830" s="19" t="s">
        <v>3166</v>
      </c>
      <c r="F2830" s="10">
        <v>42036</v>
      </c>
      <c r="G2830" s="10">
        <v>44228</v>
      </c>
      <c r="H2830" s="11">
        <v>7</v>
      </c>
      <c r="I2830" s="20" t="s">
        <v>39</v>
      </c>
      <c r="J2830" s="11" t="s">
        <v>41</v>
      </c>
      <c r="K2830" s="11" t="s">
        <v>4881</v>
      </c>
      <c r="L2830" s="11">
        <v>2</v>
      </c>
    </row>
    <row r="2831" spans="1:12">
      <c r="A2831" s="11" t="s">
        <v>6240</v>
      </c>
      <c r="D2831" s="11" t="s">
        <v>40</v>
      </c>
      <c r="E2831" s="19" t="s">
        <v>3167</v>
      </c>
      <c r="F2831" s="10">
        <v>42036</v>
      </c>
      <c r="G2831" s="10">
        <v>44228</v>
      </c>
      <c r="H2831" s="11">
        <v>7</v>
      </c>
      <c r="I2831" s="20" t="s">
        <v>39</v>
      </c>
      <c r="J2831" s="11" t="s">
        <v>41</v>
      </c>
      <c r="K2831" s="11" t="s">
        <v>4881</v>
      </c>
      <c r="L2831" s="11">
        <v>2</v>
      </c>
    </row>
    <row r="2832" spans="1:12">
      <c r="A2832" s="11" t="s">
        <v>6724</v>
      </c>
      <c r="D2832" s="11" t="s">
        <v>40</v>
      </c>
      <c r="E2832" s="19" t="s">
        <v>3168</v>
      </c>
      <c r="F2832" s="10">
        <v>42036</v>
      </c>
      <c r="G2832" s="10">
        <v>44228</v>
      </c>
      <c r="H2832" s="11">
        <v>7</v>
      </c>
      <c r="I2832" s="20" t="s">
        <v>39</v>
      </c>
      <c r="J2832" s="11" t="s">
        <v>41</v>
      </c>
      <c r="K2832" s="11" t="s">
        <v>4881</v>
      </c>
      <c r="L2832" s="11">
        <v>2</v>
      </c>
    </row>
    <row r="2833" spans="1:12">
      <c r="A2833" s="11" t="s">
        <v>6725</v>
      </c>
      <c r="D2833" s="11" t="s">
        <v>40</v>
      </c>
      <c r="E2833" s="19" t="s">
        <v>3169</v>
      </c>
      <c r="F2833" s="10">
        <v>42036</v>
      </c>
      <c r="G2833" s="10">
        <v>44228</v>
      </c>
      <c r="H2833" s="11">
        <v>7</v>
      </c>
      <c r="I2833" s="20" t="s">
        <v>39</v>
      </c>
      <c r="J2833" s="11" t="s">
        <v>41</v>
      </c>
      <c r="K2833" s="11" t="s">
        <v>4881</v>
      </c>
      <c r="L2833" s="11">
        <v>2</v>
      </c>
    </row>
    <row r="2834" spans="1:12">
      <c r="A2834" s="11" t="s">
        <v>6726</v>
      </c>
      <c r="D2834" s="11" t="s">
        <v>40</v>
      </c>
      <c r="E2834" s="19" t="s">
        <v>3170</v>
      </c>
      <c r="F2834" s="10">
        <v>42036</v>
      </c>
      <c r="G2834" s="10">
        <v>44228</v>
      </c>
      <c r="H2834" s="11">
        <v>7</v>
      </c>
      <c r="I2834" s="20" t="s">
        <v>39</v>
      </c>
      <c r="J2834" s="11" t="s">
        <v>41</v>
      </c>
      <c r="K2834" s="11" t="s">
        <v>4881</v>
      </c>
      <c r="L2834" s="11">
        <v>2</v>
      </c>
    </row>
    <row r="2835" spans="1:12">
      <c r="A2835" s="11" t="s">
        <v>7210</v>
      </c>
      <c r="D2835" s="11" t="s">
        <v>40</v>
      </c>
      <c r="E2835" s="19" t="s">
        <v>3171</v>
      </c>
      <c r="F2835" s="10">
        <v>42036</v>
      </c>
      <c r="G2835" s="10">
        <v>44228</v>
      </c>
      <c r="H2835" s="11">
        <v>7</v>
      </c>
      <c r="I2835" s="20" t="s">
        <v>39</v>
      </c>
      <c r="J2835" s="11" t="s">
        <v>41</v>
      </c>
      <c r="K2835" s="11" t="s">
        <v>4881</v>
      </c>
      <c r="L2835" s="11">
        <v>2</v>
      </c>
    </row>
    <row r="2836" spans="1:12">
      <c r="A2836" s="11" t="s">
        <v>7211</v>
      </c>
      <c r="D2836" s="11" t="s">
        <v>40</v>
      </c>
      <c r="E2836" s="19" t="s">
        <v>3172</v>
      </c>
      <c r="F2836" s="10">
        <v>42036</v>
      </c>
      <c r="G2836" s="10">
        <v>44228</v>
      </c>
      <c r="H2836" s="11">
        <v>7</v>
      </c>
      <c r="I2836" s="20" t="s">
        <v>39</v>
      </c>
      <c r="J2836" s="11" t="s">
        <v>41</v>
      </c>
      <c r="K2836" s="11" t="s">
        <v>4881</v>
      </c>
      <c r="L2836" s="11">
        <v>2</v>
      </c>
    </row>
    <row r="2837" spans="1:12">
      <c r="A2837" s="11" t="s">
        <v>7212</v>
      </c>
      <c r="D2837" s="11" t="s">
        <v>40</v>
      </c>
      <c r="E2837" s="19" t="s">
        <v>3173</v>
      </c>
      <c r="F2837" s="10">
        <v>42036</v>
      </c>
      <c r="G2837" s="10">
        <v>44228</v>
      </c>
      <c r="H2837" s="11">
        <v>7</v>
      </c>
      <c r="I2837" s="20" t="s">
        <v>39</v>
      </c>
      <c r="J2837" s="11" t="s">
        <v>41</v>
      </c>
      <c r="K2837" s="11" t="s">
        <v>4881</v>
      </c>
      <c r="L2837" s="11">
        <v>2</v>
      </c>
    </row>
    <row r="2838" spans="1:12">
      <c r="A2838" s="11" t="s">
        <v>8008</v>
      </c>
      <c r="D2838" s="11" t="s">
        <v>40</v>
      </c>
      <c r="E2838" s="19" t="s">
        <v>3174</v>
      </c>
      <c r="F2838" s="10">
        <v>42036</v>
      </c>
      <c r="G2838" s="10">
        <v>44228</v>
      </c>
      <c r="H2838" s="11">
        <v>7</v>
      </c>
      <c r="I2838" s="20" t="s">
        <v>39</v>
      </c>
      <c r="J2838" s="11" t="s">
        <v>41</v>
      </c>
      <c r="K2838" s="11" t="s">
        <v>4881</v>
      </c>
      <c r="L2838" s="11">
        <v>2</v>
      </c>
    </row>
    <row r="2839" spans="1:12">
      <c r="A2839" s="11" t="s">
        <v>8009</v>
      </c>
      <c r="D2839" s="11" t="s">
        <v>40</v>
      </c>
      <c r="E2839" s="19" t="s">
        <v>3175</v>
      </c>
      <c r="F2839" s="10">
        <v>42036</v>
      </c>
      <c r="G2839" s="10">
        <v>44228</v>
      </c>
      <c r="H2839" s="11">
        <v>7</v>
      </c>
      <c r="I2839" s="20" t="s">
        <v>39</v>
      </c>
      <c r="J2839" s="11" t="s">
        <v>41</v>
      </c>
      <c r="K2839" s="11" t="s">
        <v>4881</v>
      </c>
      <c r="L2839" s="11">
        <v>2</v>
      </c>
    </row>
    <row r="2840" spans="1:12">
      <c r="A2840" s="11" t="s">
        <v>8010</v>
      </c>
      <c r="D2840" s="11" t="s">
        <v>40</v>
      </c>
      <c r="E2840" s="19" t="s">
        <v>3176</v>
      </c>
      <c r="F2840" s="10">
        <v>42036</v>
      </c>
      <c r="G2840" s="10">
        <v>44228</v>
      </c>
      <c r="H2840" s="11">
        <v>7</v>
      </c>
      <c r="I2840" s="20" t="s">
        <v>39</v>
      </c>
      <c r="J2840" s="11" t="s">
        <v>41</v>
      </c>
      <c r="K2840" s="11" t="s">
        <v>4881</v>
      </c>
      <c r="L2840" s="11">
        <v>2</v>
      </c>
    </row>
    <row r="2841" spans="1:12">
      <c r="A2841" s="11" t="s">
        <v>8011</v>
      </c>
      <c r="D2841" s="11" t="s">
        <v>40</v>
      </c>
      <c r="E2841" s="19" t="s">
        <v>3177</v>
      </c>
      <c r="F2841" s="10">
        <v>42036</v>
      </c>
      <c r="G2841" s="10">
        <v>44228</v>
      </c>
      <c r="H2841" s="11">
        <v>7</v>
      </c>
      <c r="I2841" s="20" t="s">
        <v>39</v>
      </c>
      <c r="J2841" s="11" t="s">
        <v>41</v>
      </c>
      <c r="K2841" s="11" t="s">
        <v>4881</v>
      </c>
      <c r="L2841" s="11">
        <v>2</v>
      </c>
    </row>
    <row r="2842" spans="1:12">
      <c r="A2842" s="11" t="s">
        <v>8012</v>
      </c>
      <c r="D2842" s="11" t="s">
        <v>40</v>
      </c>
      <c r="E2842" s="19" t="s">
        <v>3178</v>
      </c>
      <c r="F2842" s="10">
        <v>42036</v>
      </c>
      <c r="G2842" s="10">
        <v>44228</v>
      </c>
      <c r="H2842" s="11">
        <v>7</v>
      </c>
      <c r="I2842" s="20" t="s">
        <v>39</v>
      </c>
      <c r="J2842" s="11" t="s">
        <v>41</v>
      </c>
      <c r="K2842" s="11" t="s">
        <v>4881</v>
      </c>
      <c r="L2842" s="11">
        <v>2</v>
      </c>
    </row>
    <row r="2843" spans="1:12">
      <c r="A2843" s="11" t="s">
        <v>8013</v>
      </c>
      <c r="D2843" s="11" t="s">
        <v>40</v>
      </c>
      <c r="E2843" s="19" t="s">
        <v>3179</v>
      </c>
      <c r="F2843" s="10">
        <v>42036</v>
      </c>
      <c r="G2843" s="10">
        <v>44228</v>
      </c>
      <c r="H2843" s="11">
        <v>7</v>
      </c>
      <c r="I2843" s="20" t="s">
        <v>39</v>
      </c>
      <c r="J2843" s="11" t="s">
        <v>41</v>
      </c>
      <c r="K2843" s="11" t="s">
        <v>4881</v>
      </c>
      <c r="L2843" s="11">
        <v>2</v>
      </c>
    </row>
    <row r="2844" spans="1:12">
      <c r="A2844" s="11" t="s">
        <v>8668</v>
      </c>
      <c r="D2844" s="11" t="s">
        <v>40</v>
      </c>
      <c r="E2844" s="19" t="s">
        <v>3180</v>
      </c>
      <c r="F2844" s="10">
        <v>42036</v>
      </c>
      <c r="G2844" s="10">
        <v>44228</v>
      </c>
      <c r="H2844" s="11">
        <v>7</v>
      </c>
      <c r="I2844" s="20" t="s">
        <v>39</v>
      </c>
      <c r="J2844" s="11" t="s">
        <v>41</v>
      </c>
      <c r="K2844" s="11" t="s">
        <v>4881</v>
      </c>
      <c r="L2844" s="11">
        <v>2</v>
      </c>
    </row>
    <row r="2845" spans="1:12">
      <c r="A2845" s="11" t="s">
        <v>8669</v>
      </c>
      <c r="D2845" s="11" t="s">
        <v>40</v>
      </c>
      <c r="E2845" s="19" t="s">
        <v>3181</v>
      </c>
      <c r="F2845" s="10">
        <v>42036</v>
      </c>
      <c r="G2845" s="10">
        <v>44228</v>
      </c>
      <c r="H2845" s="11">
        <v>7</v>
      </c>
      <c r="I2845" s="20" t="s">
        <v>39</v>
      </c>
      <c r="J2845" s="11" t="s">
        <v>41</v>
      </c>
      <c r="K2845" s="11" t="s">
        <v>4881</v>
      </c>
      <c r="L2845" s="11">
        <v>2</v>
      </c>
    </row>
    <row r="2846" spans="1:12">
      <c r="A2846" s="11" t="s">
        <v>8670</v>
      </c>
      <c r="D2846" s="11" t="s">
        <v>40</v>
      </c>
      <c r="E2846" s="19" t="s">
        <v>3182</v>
      </c>
      <c r="F2846" s="10">
        <v>42036</v>
      </c>
      <c r="G2846" s="10">
        <v>44228</v>
      </c>
      <c r="H2846" s="11">
        <v>7</v>
      </c>
      <c r="I2846" s="20" t="s">
        <v>39</v>
      </c>
      <c r="J2846" s="11" t="s">
        <v>41</v>
      </c>
      <c r="K2846" s="11" t="s">
        <v>4881</v>
      </c>
      <c r="L2846" s="11">
        <v>2</v>
      </c>
    </row>
    <row r="2847" spans="1:12">
      <c r="A2847" s="11" t="s">
        <v>3077</v>
      </c>
      <c r="D2847" s="11" t="s">
        <v>40</v>
      </c>
      <c r="E2847" s="19" t="s">
        <v>3183</v>
      </c>
      <c r="F2847" s="10">
        <v>42036</v>
      </c>
      <c r="G2847" s="10">
        <v>44228</v>
      </c>
      <c r="H2847" s="11">
        <v>7</v>
      </c>
      <c r="I2847" s="20" t="s">
        <v>39</v>
      </c>
      <c r="J2847" s="11" t="s">
        <v>41</v>
      </c>
      <c r="K2847" s="11" t="s">
        <v>4881</v>
      </c>
      <c r="L2847" s="11">
        <v>2</v>
      </c>
    </row>
    <row r="2848" spans="1:12">
      <c r="A2848" s="11" t="s">
        <v>3078</v>
      </c>
      <c r="D2848" s="11" t="s">
        <v>40</v>
      </c>
      <c r="E2848" s="19" t="s">
        <v>3184</v>
      </c>
      <c r="F2848" s="10">
        <v>42036</v>
      </c>
      <c r="G2848" s="10">
        <v>44228</v>
      </c>
      <c r="H2848" s="11">
        <v>7</v>
      </c>
      <c r="I2848" s="20" t="s">
        <v>39</v>
      </c>
      <c r="J2848" s="11" t="s">
        <v>41</v>
      </c>
      <c r="K2848" s="11" t="s">
        <v>4881</v>
      </c>
      <c r="L2848" s="11">
        <v>2</v>
      </c>
    </row>
    <row r="2849" spans="1:12">
      <c r="A2849" s="11" t="s">
        <v>3079</v>
      </c>
      <c r="D2849" s="11" t="s">
        <v>40</v>
      </c>
      <c r="E2849" s="19" t="s">
        <v>3185</v>
      </c>
      <c r="F2849" s="10">
        <v>42036</v>
      </c>
      <c r="G2849" s="10">
        <v>44228</v>
      </c>
      <c r="H2849" s="11">
        <v>7</v>
      </c>
      <c r="I2849" s="20" t="s">
        <v>39</v>
      </c>
      <c r="J2849" s="11" t="s">
        <v>41</v>
      </c>
      <c r="K2849" s="11" t="s">
        <v>4881</v>
      </c>
      <c r="L2849" s="11">
        <v>2</v>
      </c>
    </row>
    <row r="2850" spans="1:12">
      <c r="A2850" s="11" t="s">
        <v>5584</v>
      </c>
      <c r="D2850" s="11" t="s">
        <v>40</v>
      </c>
      <c r="E2850" s="19" t="s">
        <v>3186</v>
      </c>
      <c r="F2850" s="10">
        <v>42036</v>
      </c>
      <c r="G2850" s="10">
        <v>44228</v>
      </c>
      <c r="H2850" s="11">
        <v>7</v>
      </c>
      <c r="I2850" s="20" t="s">
        <v>39</v>
      </c>
      <c r="J2850" s="11" t="s">
        <v>41</v>
      </c>
      <c r="K2850" s="11" t="s">
        <v>4881</v>
      </c>
      <c r="L2850" s="11">
        <v>2</v>
      </c>
    </row>
    <row r="2851" spans="1:12">
      <c r="A2851" s="11" t="s">
        <v>5585</v>
      </c>
      <c r="D2851" s="11" t="s">
        <v>40</v>
      </c>
      <c r="E2851" s="19" t="s">
        <v>3187</v>
      </c>
      <c r="F2851" s="10">
        <v>42036</v>
      </c>
      <c r="G2851" s="10">
        <v>44228</v>
      </c>
      <c r="H2851" s="11">
        <v>7</v>
      </c>
      <c r="I2851" s="20" t="s">
        <v>39</v>
      </c>
      <c r="J2851" s="11" t="s">
        <v>41</v>
      </c>
      <c r="K2851" s="11" t="s">
        <v>4881</v>
      </c>
      <c r="L2851" s="11">
        <v>2</v>
      </c>
    </row>
    <row r="2852" spans="1:12">
      <c r="A2852" s="11" t="s">
        <v>5586</v>
      </c>
      <c r="D2852" s="11" t="s">
        <v>40</v>
      </c>
      <c r="E2852" s="19" t="s">
        <v>3188</v>
      </c>
      <c r="F2852" s="10">
        <v>42036</v>
      </c>
      <c r="G2852" s="10">
        <v>44228</v>
      </c>
      <c r="H2852" s="11">
        <v>7</v>
      </c>
      <c r="I2852" s="20" t="s">
        <v>39</v>
      </c>
      <c r="J2852" s="11" t="s">
        <v>41</v>
      </c>
      <c r="K2852" s="11" t="s">
        <v>4881</v>
      </c>
      <c r="L2852" s="11">
        <v>2</v>
      </c>
    </row>
    <row r="2853" spans="1:12">
      <c r="A2853" s="11" t="s">
        <v>5587</v>
      </c>
      <c r="D2853" s="11" t="s">
        <v>40</v>
      </c>
      <c r="E2853" s="19" t="s">
        <v>3189</v>
      </c>
      <c r="F2853" s="10">
        <v>42036</v>
      </c>
      <c r="G2853" s="10">
        <v>44228</v>
      </c>
      <c r="H2853" s="11">
        <v>7</v>
      </c>
      <c r="I2853" s="20" t="s">
        <v>39</v>
      </c>
      <c r="J2853" s="11" t="s">
        <v>41</v>
      </c>
      <c r="K2853" s="11" t="s">
        <v>4881</v>
      </c>
      <c r="L2853" s="11">
        <v>2</v>
      </c>
    </row>
    <row r="2854" spans="1:12">
      <c r="A2854" s="11" t="s">
        <v>5588</v>
      </c>
      <c r="D2854" s="11" t="s">
        <v>40</v>
      </c>
      <c r="E2854" s="19" t="s">
        <v>3190</v>
      </c>
      <c r="F2854" s="10">
        <v>42036</v>
      </c>
      <c r="G2854" s="10">
        <v>44228</v>
      </c>
      <c r="H2854" s="11">
        <v>7</v>
      </c>
      <c r="I2854" s="20" t="s">
        <v>39</v>
      </c>
      <c r="J2854" s="11" t="s">
        <v>41</v>
      </c>
      <c r="K2854" s="11" t="s">
        <v>4881</v>
      </c>
      <c r="L2854" s="11">
        <v>2</v>
      </c>
    </row>
    <row r="2855" spans="1:12">
      <c r="A2855" s="11" t="s">
        <v>5589</v>
      </c>
      <c r="D2855" s="11" t="s">
        <v>40</v>
      </c>
      <c r="E2855" s="19" t="s">
        <v>3191</v>
      </c>
      <c r="F2855" s="10">
        <v>42036</v>
      </c>
      <c r="G2855" s="10">
        <v>44228</v>
      </c>
      <c r="H2855" s="11">
        <v>7</v>
      </c>
      <c r="I2855" s="20" t="s">
        <v>39</v>
      </c>
      <c r="J2855" s="11" t="s">
        <v>41</v>
      </c>
      <c r="K2855" s="11" t="s">
        <v>4881</v>
      </c>
      <c r="L2855" s="11">
        <v>2</v>
      </c>
    </row>
    <row r="2856" spans="1:12">
      <c r="A2856" s="11" t="s">
        <v>6241</v>
      </c>
      <c r="D2856" s="11" t="s">
        <v>40</v>
      </c>
      <c r="E2856" s="19" t="s">
        <v>3192</v>
      </c>
      <c r="F2856" s="10">
        <v>42036</v>
      </c>
      <c r="G2856" s="10">
        <v>44228</v>
      </c>
      <c r="H2856" s="11">
        <v>7</v>
      </c>
      <c r="I2856" s="20" t="s">
        <v>39</v>
      </c>
      <c r="J2856" s="11" t="s">
        <v>41</v>
      </c>
      <c r="K2856" s="11" t="s">
        <v>4881</v>
      </c>
      <c r="L2856" s="11">
        <v>2</v>
      </c>
    </row>
    <row r="2857" spans="1:12">
      <c r="A2857" s="11" t="s">
        <v>6242</v>
      </c>
      <c r="D2857" s="11" t="s">
        <v>40</v>
      </c>
      <c r="E2857" s="19" t="s">
        <v>3193</v>
      </c>
      <c r="F2857" s="10">
        <v>42036</v>
      </c>
      <c r="G2857" s="10">
        <v>44228</v>
      </c>
      <c r="H2857" s="11">
        <v>7</v>
      </c>
      <c r="I2857" s="20" t="s">
        <v>39</v>
      </c>
      <c r="J2857" s="11" t="s">
        <v>41</v>
      </c>
      <c r="K2857" s="11" t="s">
        <v>4881</v>
      </c>
      <c r="L2857" s="11">
        <v>2</v>
      </c>
    </row>
    <row r="2858" spans="1:12">
      <c r="A2858" s="11" t="s">
        <v>6243</v>
      </c>
      <c r="D2858" s="11" t="s">
        <v>40</v>
      </c>
      <c r="E2858" s="19" t="s">
        <v>3194</v>
      </c>
      <c r="F2858" s="10">
        <v>42036</v>
      </c>
      <c r="G2858" s="10">
        <v>44228</v>
      </c>
      <c r="H2858" s="11">
        <v>7</v>
      </c>
      <c r="I2858" s="20" t="s">
        <v>39</v>
      </c>
      <c r="J2858" s="11" t="s">
        <v>41</v>
      </c>
      <c r="K2858" s="11" t="s">
        <v>4881</v>
      </c>
      <c r="L2858" s="11">
        <v>2</v>
      </c>
    </row>
    <row r="2859" spans="1:12">
      <c r="A2859" s="11" t="s">
        <v>6727</v>
      </c>
      <c r="D2859" s="11" t="s">
        <v>40</v>
      </c>
      <c r="E2859" s="19" t="s">
        <v>3195</v>
      </c>
      <c r="F2859" s="10">
        <v>42036</v>
      </c>
      <c r="G2859" s="10">
        <v>44228</v>
      </c>
      <c r="H2859" s="11">
        <v>7</v>
      </c>
      <c r="I2859" s="20" t="s">
        <v>39</v>
      </c>
      <c r="J2859" s="11" t="s">
        <v>41</v>
      </c>
      <c r="K2859" s="11" t="s">
        <v>4881</v>
      </c>
      <c r="L2859" s="11">
        <v>2</v>
      </c>
    </row>
    <row r="2860" spans="1:12">
      <c r="A2860" s="11" t="s">
        <v>6728</v>
      </c>
      <c r="D2860" s="11" t="s">
        <v>40</v>
      </c>
      <c r="E2860" s="19" t="s">
        <v>3196</v>
      </c>
      <c r="F2860" s="10">
        <v>42036</v>
      </c>
      <c r="G2860" s="10">
        <v>44228</v>
      </c>
      <c r="H2860" s="11">
        <v>7</v>
      </c>
      <c r="I2860" s="20" t="s">
        <v>39</v>
      </c>
      <c r="J2860" s="11" t="s">
        <v>41</v>
      </c>
      <c r="K2860" s="11" t="s">
        <v>4881</v>
      </c>
      <c r="L2860" s="11">
        <v>2</v>
      </c>
    </row>
    <row r="2861" spans="1:12">
      <c r="A2861" s="11" t="s">
        <v>6729</v>
      </c>
      <c r="D2861" s="11" t="s">
        <v>40</v>
      </c>
      <c r="E2861" s="19" t="s">
        <v>3197</v>
      </c>
      <c r="F2861" s="10">
        <v>42036</v>
      </c>
      <c r="G2861" s="10">
        <v>44228</v>
      </c>
      <c r="H2861" s="11">
        <v>7</v>
      </c>
      <c r="I2861" s="20" t="s">
        <v>39</v>
      </c>
      <c r="J2861" s="11" t="s">
        <v>41</v>
      </c>
      <c r="K2861" s="11" t="s">
        <v>4881</v>
      </c>
      <c r="L2861" s="11">
        <v>2</v>
      </c>
    </row>
    <row r="2862" spans="1:12">
      <c r="A2862" s="11" t="s">
        <v>7213</v>
      </c>
      <c r="D2862" s="11" t="s">
        <v>40</v>
      </c>
      <c r="E2862" s="19" t="s">
        <v>3198</v>
      </c>
      <c r="F2862" s="10">
        <v>42036</v>
      </c>
      <c r="G2862" s="10">
        <v>44228</v>
      </c>
      <c r="H2862" s="11">
        <v>7</v>
      </c>
      <c r="I2862" s="20" t="s">
        <v>39</v>
      </c>
      <c r="J2862" s="11" t="s">
        <v>41</v>
      </c>
      <c r="K2862" s="11" t="s">
        <v>4881</v>
      </c>
      <c r="L2862" s="11">
        <v>2</v>
      </c>
    </row>
    <row r="2863" spans="1:12">
      <c r="A2863" s="11" t="s">
        <v>7214</v>
      </c>
      <c r="D2863" s="11" t="s">
        <v>40</v>
      </c>
      <c r="E2863" s="19" t="s">
        <v>3199</v>
      </c>
      <c r="F2863" s="10">
        <v>42036</v>
      </c>
      <c r="G2863" s="10">
        <v>44228</v>
      </c>
      <c r="H2863" s="11">
        <v>7</v>
      </c>
      <c r="I2863" s="20" t="s">
        <v>39</v>
      </c>
      <c r="J2863" s="11" t="s">
        <v>41</v>
      </c>
      <c r="K2863" s="11" t="s">
        <v>4881</v>
      </c>
      <c r="L2863" s="11">
        <v>2</v>
      </c>
    </row>
    <row r="2864" spans="1:12">
      <c r="A2864" s="11" t="s">
        <v>7215</v>
      </c>
      <c r="D2864" s="11" t="s">
        <v>40</v>
      </c>
      <c r="E2864" s="19" t="s">
        <v>3200</v>
      </c>
      <c r="F2864" s="10">
        <v>42036</v>
      </c>
      <c r="G2864" s="10">
        <v>44228</v>
      </c>
      <c r="H2864" s="11">
        <v>7</v>
      </c>
      <c r="I2864" s="20" t="s">
        <v>39</v>
      </c>
      <c r="J2864" s="11" t="s">
        <v>41</v>
      </c>
      <c r="K2864" s="11" t="s">
        <v>4881</v>
      </c>
      <c r="L2864" s="11">
        <v>2</v>
      </c>
    </row>
    <row r="2865" spans="1:12">
      <c r="A2865" s="11" t="s">
        <v>8014</v>
      </c>
      <c r="D2865" s="11" t="s">
        <v>40</v>
      </c>
      <c r="E2865" s="19" t="s">
        <v>3201</v>
      </c>
      <c r="F2865" s="10">
        <v>42036</v>
      </c>
      <c r="G2865" s="10">
        <v>44228</v>
      </c>
      <c r="H2865" s="11">
        <v>7</v>
      </c>
      <c r="I2865" s="20" t="s">
        <v>39</v>
      </c>
      <c r="J2865" s="11" t="s">
        <v>41</v>
      </c>
      <c r="K2865" s="11" t="s">
        <v>4881</v>
      </c>
      <c r="L2865" s="11">
        <v>2</v>
      </c>
    </row>
    <row r="2866" spans="1:12">
      <c r="A2866" s="11" t="s">
        <v>8015</v>
      </c>
      <c r="D2866" s="11" t="s">
        <v>40</v>
      </c>
      <c r="E2866" s="19" t="s">
        <v>3202</v>
      </c>
      <c r="F2866" s="10">
        <v>42036</v>
      </c>
      <c r="G2866" s="10">
        <v>44228</v>
      </c>
      <c r="H2866" s="11">
        <v>7</v>
      </c>
      <c r="I2866" s="20" t="s">
        <v>39</v>
      </c>
      <c r="J2866" s="11" t="s">
        <v>41</v>
      </c>
      <c r="K2866" s="11" t="s">
        <v>4881</v>
      </c>
      <c r="L2866" s="11">
        <v>2</v>
      </c>
    </row>
    <row r="2867" spans="1:12">
      <c r="A2867" s="11" t="s">
        <v>8016</v>
      </c>
      <c r="D2867" s="11" t="s">
        <v>40</v>
      </c>
      <c r="E2867" s="19" t="s">
        <v>3203</v>
      </c>
      <c r="F2867" s="10">
        <v>42036</v>
      </c>
      <c r="G2867" s="10">
        <v>44228</v>
      </c>
      <c r="H2867" s="11">
        <v>7</v>
      </c>
      <c r="I2867" s="20" t="s">
        <v>39</v>
      </c>
      <c r="J2867" s="11" t="s">
        <v>41</v>
      </c>
      <c r="K2867" s="11" t="s">
        <v>4881</v>
      </c>
      <c r="L2867" s="11">
        <v>2</v>
      </c>
    </row>
    <row r="2868" spans="1:12">
      <c r="A2868" s="11" t="s">
        <v>8017</v>
      </c>
      <c r="D2868" s="11" t="s">
        <v>40</v>
      </c>
      <c r="E2868" s="19" t="s">
        <v>3204</v>
      </c>
      <c r="F2868" s="10">
        <v>42036</v>
      </c>
      <c r="G2868" s="10">
        <v>44228</v>
      </c>
      <c r="H2868" s="11">
        <v>7</v>
      </c>
      <c r="I2868" s="20" t="s">
        <v>39</v>
      </c>
      <c r="J2868" s="11" t="s">
        <v>41</v>
      </c>
      <c r="K2868" s="11" t="s">
        <v>4881</v>
      </c>
      <c r="L2868" s="11">
        <v>2</v>
      </c>
    </row>
    <row r="2869" spans="1:12">
      <c r="A2869" s="11" t="s">
        <v>8018</v>
      </c>
      <c r="D2869" s="11" t="s">
        <v>40</v>
      </c>
      <c r="E2869" s="19" t="s">
        <v>3205</v>
      </c>
      <c r="F2869" s="10">
        <v>42036</v>
      </c>
      <c r="G2869" s="10">
        <v>44228</v>
      </c>
      <c r="H2869" s="11">
        <v>7</v>
      </c>
      <c r="I2869" s="20" t="s">
        <v>39</v>
      </c>
      <c r="J2869" s="11" t="s">
        <v>41</v>
      </c>
      <c r="K2869" s="11" t="s">
        <v>4881</v>
      </c>
      <c r="L2869" s="11">
        <v>2</v>
      </c>
    </row>
    <row r="2870" spans="1:12">
      <c r="A2870" s="11" t="s">
        <v>8019</v>
      </c>
      <c r="D2870" s="11" t="s">
        <v>40</v>
      </c>
      <c r="E2870" s="19" t="s">
        <v>3206</v>
      </c>
      <c r="F2870" s="10">
        <v>42036</v>
      </c>
      <c r="G2870" s="10">
        <v>44228</v>
      </c>
      <c r="H2870" s="11">
        <v>7</v>
      </c>
      <c r="I2870" s="20" t="s">
        <v>39</v>
      </c>
      <c r="J2870" s="11" t="s">
        <v>41</v>
      </c>
      <c r="K2870" s="11" t="s">
        <v>4881</v>
      </c>
      <c r="L2870" s="11">
        <v>2</v>
      </c>
    </row>
    <row r="2871" spans="1:12">
      <c r="A2871" s="11" t="s">
        <v>8671</v>
      </c>
      <c r="D2871" s="11" t="s">
        <v>40</v>
      </c>
      <c r="E2871" s="19" t="s">
        <v>3207</v>
      </c>
      <c r="F2871" s="10">
        <v>42036</v>
      </c>
      <c r="G2871" s="10">
        <v>44228</v>
      </c>
      <c r="H2871" s="11">
        <v>7</v>
      </c>
      <c r="I2871" s="20" t="s">
        <v>39</v>
      </c>
      <c r="J2871" s="11" t="s">
        <v>41</v>
      </c>
      <c r="K2871" s="11" t="s">
        <v>4881</v>
      </c>
      <c r="L2871" s="11">
        <v>2</v>
      </c>
    </row>
    <row r="2872" spans="1:12">
      <c r="A2872" s="11" t="s">
        <v>8672</v>
      </c>
      <c r="D2872" s="11" t="s">
        <v>40</v>
      </c>
      <c r="E2872" s="19" t="s">
        <v>3208</v>
      </c>
      <c r="F2872" s="10">
        <v>42036</v>
      </c>
      <c r="G2872" s="10">
        <v>44228</v>
      </c>
      <c r="H2872" s="11">
        <v>7</v>
      </c>
      <c r="I2872" s="20" t="s">
        <v>39</v>
      </c>
      <c r="J2872" s="11" t="s">
        <v>41</v>
      </c>
      <c r="K2872" s="11" t="s">
        <v>4881</v>
      </c>
      <c r="L2872" s="11">
        <v>2</v>
      </c>
    </row>
    <row r="2873" spans="1:12">
      <c r="A2873" s="11" t="s">
        <v>8673</v>
      </c>
      <c r="D2873" s="11" t="s">
        <v>40</v>
      </c>
      <c r="E2873" s="19" t="s">
        <v>3209</v>
      </c>
      <c r="F2873" s="10">
        <v>42036</v>
      </c>
      <c r="G2873" s="10">
        <v>44228</v>
      </c>
      <c r="H2873" s="11">
        <v>7</v>
      </c>
      <c r="I2873" s="20" t="s">
        <v>39</v>
      </c>
      <c r="J2873" s="11" t="s">
        <v>41</v>
      </c>
      <c r="K2873" s="11" t="s">
        <v>4881</v>
      </c>
      <c r="L2873" s="11">
        <v>2</v>
      </c>
    </row>
    <row r="2874" spans="1:12">
      <c r="A2874" s="11" t="s">
        <v>3080</v>
      </c>
      <c r="D2874" s="11" t="s">
        <v>40</v>
      </c>
      <c r="E2874" s="19" t="s">
        <v>3210</v>
      </c>
      <c r="F2874" s="10">
        <v>42036</v>
      </c>
      <c r="G2874" s="10">
        <v>44228</v>
      </c>
      <c r="H2874" s="11">
        <v>7</v>
      </c>
      <c r="I2874" s="20" t="s">
        <v>39</v>
      </c>
      <c r="J2874" s="11" t="s">
        <v>41</v>
      </c>
      <c r="K2874" s="11" t="s">
        <v>4881</v>
      </c>
      <c r="L2874" s="11">
        <v>2</v>
      </c>
    </row>
    <row r="2875" spans="1:12">
      <c r="A2875" s="11" t="s">
        <v>3081</v>
      </c>
      <c r="D2875" s="11" t="s">
        <v>40</v>
      </c>
      <c r="E2875" s="19" t="s">
        <v>3211</v>
      </c>
      <c r="F2875" s="10">
        <v>42036</v>
      </c>
      <c r="G2875" s="10">
        <v>44228</v>
      </c>
      <c r="H2875" s="11">
        <v>7</v>
      </c>
      <c r="I2875" s="20" t="s">
        <v>39</v>
      </c>
      <c r="J2875" s="11" t="s">
        <v>41</v>
      </c>
      <c r="K2875" s="11" t="s">
        <v>4881</v>
      </c>
      <c r="L2875" s="11">
        <v>2</v>
      </c>
    </row>
    <row r="2876" spans="1:12">
      <c r="A2876" s="11" t="s">
        <v>3082</v>
      </c>
      <c r="D2876" s="11" t="s">
        <v>40</v>
      </c>
      <c r="E2876" s="19" t="s">
        <v>3212</v>
      </c>
      <c r="F2876" s="10">
        <v>42036</v>
      </c>
      <c r="G2876" s="10">
        <v>44228</v>
      </c>
      <c r="H2876" s="11">
        <v>7</v>
      </c>
      <c r="I2876" s="20" t="s">
        <v>39</v>
      </c>
      <c r="J2876" s="11" t="s">
        <v>41</v>
      </c>
      <c r="K2876" s="11" t="s">
        <v>4881</v>
      </c>
      <c r="L2876" s="11">
        <v>2</v>
      </c>
    </row>
    <row r="2877" spans="1:12">
      <c r="A2877" s="11" t="s">
        <v>5590</v>
      </c>
      <c r="D2877" s="11" t="s">
        <v>40</v>
      </c>
      <c r="E2877" s="19" t="s">
        <v>3213</v>
      </c>
      <c r="F2877" s="10">
        <v>42036</v>
      </c>
      <c r="G2877" s="10">
        <v>44228</v>
      </c>
      <c r="H2877" s="11">
        <v>7</v>
      </c>
      <c r="I2877" s="20" t="s">
        <v>39</v>
      </c>
      <c r="J2877" s="11" t="s">
        <v>41</v>
      </c>
      <c r="K2877" s="11" t="s">
        <v>4881</v>
      </c>
      <c r="L2877" s="11">
        <v>2</v>
      </c>
    </row>
    <row r="2878" spans="1:12">
      <c r="A2878" s="11" t="s">
        <v>5591</v>
      </c>
      <c r="D2878" s="11" t="s">
        <v>40</v>
      </c>
      <c r="E2878" s="19" t="s">
        <v>3214</v>
      </c>
      <c r="F2878" s="10">
        <v>42036</v>
      </c>
      <c r="G2878" s="10">
        <v>44228</v>
      </c>
      <c r="H2878" s="11">
        <v>7</v>
      </c>
      <c r="I2878" s="20" t="s">
        <v>39</v>
      </c>
      <c r="J2878" s="11" t="s">
        <v>41</v>
      </c>
      <c r="K2878" s="11" t="s">
        <v>4881</v>
      </c>
      <c r="L2878" s="11">
        <v>2</v>
      </c>
    </row>
    <row r="2879" spans="1:12">
      <c r="A2879" s="11" t="s">
        <v>5592</v>
      </c>
      <c r="D2879" s="11" t="s">
        <v>40</v>
      </c>
      <c r="E2879" s="19" t="s">
        <v>3215</v>
      </c>
      <c r="F2879" s="10">
        <v>42036</v>
      </c>
      <c r="G2879" s="10">
        <v>44228</v>
      </c>
      <c r="H2879" s="11">
        <v>7</v>
      </c>
      <c r="I2879" s="20" t="s">
        <v>39</v>
      </c>
      <c r="J2879" s="11" t="s">
        <v>41</v>
      </c>
      <c r="K2879" s="11" t="s">
        <v>4881</v>
      </c>
      <c r="L2879" s="11">
        <v>2</v>
      </c>
    </row>
    <row r="2880" spans="1:12">
      <c r="A2880" s="11" t="s">
        <v>5593</v>
      </c>
      <c r="D2880" s="11" t="s">
        <v>40</v>
      </c>
      <c r="E2880" s="19" t="s">
        <v>3216</v>
      </c>
      <c r="F2880" s="10">
        <v>42036</v>
      </c>
      <c r="G2880" s="10">
        <v>44228</v>
      </c>
      <c r="H2880" s="11">
        <v>7</v>
      </c>
      <c r="I2880" s="20" t="s">
        <v>39</v>
      </c>
      <c r="J2880" s="11" t="s">
        <v>41</v>
      </c>
      <c r="K2880" s="11" t="s">
        <v>4881</v>
      </c>
      <c r="L2880" s="11">
        <v>2</v>
      </c>
    </row>
    <row r="2881" spans="1:12">
      <c r="A2881" s="11" t="s">
        <v>5594</v>
      </c>
      <c r="D2881" s="11" t="s">
        <v>40</v>
      </c>
      <c r="E2881" s="19" t="s">
        <v>3217</v>
      </c>
      <c r="F2881" s="10">
        <v>42036</v>
      </c>
      <c r="G2881" s="10">
        <v>44228</v>
      </c>
      <c r="H2881" s="11">
        <v>7</v>
      </c>
      <c r="I2881" s="20" t="s">
        <v>39</v>
      </c>
      <c r="J2881" s="11" t="s">
        <v>41</v>
      </c>
      <c r="K2881" s="11" t="s">
        <v>4881</v>
      </c>
      <c r="L2881" s="11">
        <v>2</v>
      </c>
    </row>
    <row r="2882" spans="1:12">
      <c r="A2882" s="11" t="s">
        <v>5595</v>
      </c>
      <c r="D2882" s="11" t="s">
        <v>40</v>
      </c>
      <c r="E2882" s="19" t="s">
        <v>3218</v>
      </c>
      <c r="F2882" s="10">
        <v>42036</v>
      </c>
      <c r="G2882" s="10">
        <v>44228</v>
      </c>
      <c r="H2882" s="11">
        <v>7</v>
      </c>
      <c r="I2882" s="20" t="s">
        <v>39</v>
      </c>
      <c r="J2882" s="11" t="s">
        <v>41</v>
      </c>
      <c r="K2882" s="11" t="s">
        <v>4881</v>
      </c>
      <c r="L2882" s="11">
        <v>2</v>
      </c>
    </row>
    <row r="2883" spans="1:12">
      <c r="A2883" s="11" t="s">
        <v>6244</v>
      </c>
      <c r="D2883" s="11" t="s">
        <v>40</v>
      </c>
      <c r="E2883" s="19" t="s">
        <v>3219</v>
      </c>
      <c r="F2883" s="10">
        <v>42036</v>
      </c>
      <c r="G2883" s="10">
        <v>44228</v>
      </c>
      <c r="H2883" s="11">
        <v>7</v>
      </c>
      <c r="I2883" s="20" t="s">
        <v>39</v>
      </c>
      <c r="J2883" s="11" t="s">
        <v>41</v>
      </c>
      <c r="K2883" s="11" t="s">
        <v>4881</v>
      </c>
      <c r="L2883" s="11">
        <v>2</v>
      </c>
    </row>
    <row r="2884" spans="1:12">
      <c r="A2884" s="11" t="s">
        <v>6245</v>
      </c>
      <c r="D2884" s="11" t="s">
        <v>40</v>
      </c>
      <c r="E2884" s="19" t="s">
        <v>3220</v>
      </c>
      <c r="F2884" s="10">
        <v>42036</v>
      </c>
      <c r="G2884" s="10">
        <v>44228</v>
      </c>
      <c r="H2884" s="11">
        <v>7</v>
      </c>
      <c r="I2884" s="20" t="s">
        <v>39</v>
      </c>
      <c r="J2884" s="11" t="s">
        <v>41</v>
      </c>
      <c r="K2884" s="11" t="s">
        <v>4881</v>
      </c>
      <c r="L2884" s="11">
        <v>2</v>
      </c>
    </row>
    <row r="2885" spans="1:12">
      <c r="A2885" s="11" t="s">
        <v>6246</v>
      </c>
      <c r="D2885" s="11" t="s">
        <v>40</v>
      </c>
      <c r="E2885" s="19" t="s">
        <v>3221</v>
      </c>
      <c r="F2885" s="10">
        <v>42036</v>
      </c>
      <c r="G2885" s="10">
        <v>44228</v>
      </c>
      <c r="H2885" s="11">
        <v>7</v>
      </c>
      <c r="I2885" s="20" t="s">
        <v>39</v>
      </c>
      <c r="J2885" s="11" t="s">
        <v>41</v>
      </c>
      <c r="K2885" s="11" t="s">
        <v>4881</v>
      </c>
      <c r="L2885" s="11">
        <v>2</v>
      </c>
    </row>
    <row r="2886" spans="1:12">
      <c r="A2886" s="11" t="s">
        <v>6730</v>
      </c>
      <c r="D2886" s="11" t="s">
        <v>40</v>
      </c>
      <c r="E2886" s="19" t="s">
        <v>3222</v>
      </c>
      <c r="F2886" s="10">
        <v>42036</v>
      </c>
      <c r="G2886" s="10">
        <v>44228</v>
      </c>
      <c r="H2886" s="11">
        <v>7</v>
      </c>
      <c r="I2886" s="20" t="s">
        <v>39</v>
      </c>
      <c r="J2886" s="11" t="s">
        <v>41</v>
      </c>
      <c r="K2886" s="11" t="s">
        <v>4881</v>
      </c>
      <c r="L2886" s="11">
        <v>2</v>
      </c>
    </row>
    <row r="2887" spans="1:12">
      <c r="A2887" s="11" t="s">
        <v>6731</v>
      </c>
      <c r="D2887" s="11" t="s">
        <v>40</v>
      </c>
      <c r="E2887" s="19" t="s">
        <v>3223</v>
      </c>
      <c r="F2887" s="10">
        <v>42036</v>
      </c>
      <c r="G2887" s="10">
        <v>44228</v>
      </c>
      <c r="H2887" s="11">
        <v>7</v>
      </c>
      <c r="I2887" s="20" t="s">
        <v>39</v>
      </c>
      <c r="J2887" s="11" t="s">
        <v>41</v>
      </c>
      <c r="K2887" s="11" t="s">
        <v>4881</v>
      </c>
      <c r="L2887" s="11">
        <v>2</v>
      </c>
    </row>
    <row r="2888" spans="1:12">
      <c r="A2888" s="11" t="s">
        <v>6732</v>
      </c>
      <c r="D2888" s="11" t="s">
        <v>40</v>
      </c>
      <c r="E2888" s="19" t="s">
        <v>3224</v>
      </c>
      <c r="F2888" s="10">
        <v>42036</v>
      </c>
      <c r="G2888" s="10">
        <v>44228</v>
      </c>
      <c r="H2888" s="11">
        <v>7</v>
      </c>
      <c r="I2888" s="20" t="s">
        <v>39</v>
      </c>
      <c r="J2888" s="11" t="s">
        <v>41</v>
      </c>
      <c r="K2888" s="11" t="s">
        <v>4881</v>
      </c>
      <c r="L2888" s="11">
        <v>2</v>
      </c>
    </row>
    <row r="2889" spans="1:12">
      <c r="A2889" s="11" t="s">
        <v>7216</v>
      </c>
      <c r="D2889" s="11" t="s">
        <v>40</v>
      </c>
      <c r="E2889" s="19" t="s">
        <v>3225</v>
      </c>
      <c r="F2889" s="10">
        <v>42036</v>
      </c>
      <c r="G2889" s="10">
        <v>44228</v>
      </c>
      <c r="H2889" s="11">
        <v>7</v>
      </c>
      <c r="I2889" s="20" t="s">
        <v>39</v>
      </c>
      <c r="J2889" s="11" t="s">
        <v>41</v>
      </c>
      <c r="K2889" s="11" t="s">
        <v>4881</v>
      </c>
      <c r="L2889" s="11">
        <v>2</v>
      </c>
    </row>
    <row r="2890" spans="1:12">
      <c r="A2890" s="11" t="s">
        <v>7217</v>
      </c>
      <c r="D2890" s="11" t="s">
        <v>40</v>
      </c>
      <c r="E2890" s="19" t="s">
        <v>3226</v>
      </c>
      <c r="F2890" s="10">
        <v>42036</v>
      </c>
      <c r="G2890" s="10">
        <v>44228</v>
      </c>
      <c r="H2890" s="11">
        <v>7</v>
      </c>
      <c r="I2890" s="20" t="s">
        <v>39</v>
      </c>
      <c r="J2890" s="11" t="s">
        <v>41</v>
      </c>
      <c r="K2890" s="11" t="s">
        <v>4881</v>
      </c>
      <c r="L2890" s="11">
        <v>2</v>
      </c>
    </row>
    <row r="2891" spans="1:12">
      <c r="A2891" s="11" t="s">
        <v>7218</v>
      </c>
      <c r="D2891" s="11" t="s">
        <v>40</v>
      </c>
      <c r="E2891" s="19" t="s">
        <v>3227</v>
      </c>
      <c r="F2891" s="10">
        <v>42036</v>
      </c>
      <c r="G2891" s="10">
        <v>44228</v>
      </c>
      <c r="H2891" s="11">
        <v>7</v>
      </c>
      <c r="I2891" s="20" t="s">
        <v>39</v>
      </c>
      <c r="J2891" s="11" t="s">
        <v>41</v>
      </c>
      <c r="K2891" s="11" t="s">
        <v>4881</v>
      </c>
      <c r="L2891" s="11">
        <v>2</v>
      </c>
    </row>
    <row r="2892" spans="1:12">
      <c r="A2892" s="11" t="s">
        <v>8020</v>
      </c>
      <c r="D2892" s="11" t="s">
        <v>40</v>
      </c>
      <c r="E2892" s="19" t="s">
        <v>3228</v>
      </c>
      <c r="F2892" s="10">
        <v>42036</v>
      </c>
      <c r="G2892" s="10">
        <v>44228</v>
      </c>
      <c r="H2892" s="11">
        <v>7</v>
      </c>
      <c r="I2892" s="20" t="s">
        <v>39</v>
      </c>
      <c r="J2892" s="11" t="s">
        <v>41</v>
      </c>
      <c r="K2892" s="11" t="s">
        <v>4881</v>
      </c>
      <c r="L2892" s="11">
        <v>2</v>
      </c>
    </row>
    <row r="2893" spans="1:12">
      <c r="A2893" s="11" t="s">
        <v>8021</v>
      </c>
      <c r="D2893" s="11" t="s">
        <v>40</v>
      </c>
      <c r="E2893" s="19" t="s">
        <v>3229</v>
      </c>
      <c r="F2893" s="10">
        <v>42036</v>
      </c>
      <c r="G2893" s="10">
        <v>44228</v>
      </c>
      <c r="H2893" s="11">
        <v>7</v>
      </c>
      <c r="I2893" s="20" t="s">
        <v>39</v>
      </c>
      <c r="J2893" s="11" t="s">
        <v>41</v>
      </c>
      <c r="K2893" s="11" t="s">
        <v>4881</v>
      </c>
      <c r="L2893" s="11">
        <v>2</v>
      </c>
    </row>
    <row r="2894" spans="1:12">
      <c r="A2894" s="11" t="s">
        <v>8022</v>
      </c>
      <c r="D2894" s="11" t="s">
        <v>40</v>
      </c>
      <c r="E2894" s="19" t="s">
        <v>3230</v>
      </c>
      <c r="F2894" s="10">
        <v>42036</v>
      </c>
      <c r="G2894" s="10">
        <v>44228</v>
      </c>
      <c r="H2894" s="11">
        <v>7</v>
      </c>
      <c r="I2894" s="20" t="s">
        <v>39</v>
      </c>
      <c r="J2894" s="11" t="s">
        <v>41</v>
      </c>
      <c r="K2894" s="11" t="s">
        <v>4881</v>
      </c>
      <c r="L2894" s="11">
        <v>2</v>
      </c>
    </row>
    <row r="2895" spans="1:12">
      <c r="A2895" s="11" t="s">
        <v>8023</v>
      </c>
      <c r="D2895" s="11" t="s">
        <v>40</v>
      </c>
      <c r="E2895" s="19" t="s">
        <v>3231</v>
      </c>
      <c r="F2895" s="10">
        <v>42036</v>
      </c>
      <c r="G2895" s="10">
        <v>44228</v>
      </c>
      <c r="H2895" s="11">
        <v>7</v>
      </c>
      <c r="I2895" s="20" t="s">
        <v>39</v>
      </c>
      <c r="J2895" s="11" t="s">
        <v>41</v>
      </c>
      <c r="K2895" s="11" t="s">
        <v>4881</v>
      </c>
      <c r="L2895" s="11">
        <v>2</v>
      </c>
    </row>
    <row r="2896" spans="1:12">
      <c r="A2896" s="11" t="s">
        <v>8024</v>
      </c>
      <c r="D2896" s="11" t="s">
        <v>40</v>
      </c>
      <c r="E2896" s="19" t="s">
        <v>3232</v>
      </c>
      <c r="F2896" s="10">
        <v>42036</v>
      </c>
      <c r="G2896" s="10">
        <v>44228</v>
      </c>
      <c r="H2896" s="11">
        <v>7</v>
      </c>
      <c r="I2896" s="20" t="s">
        <v>39</v>
      </c>
      <c r="J2896" s="11" t="s">
        <v>41</v>
      </c>
      <c r="K2896" s="11" t="s">
        <v>4881</v>
      </c>
      <c r="L2896" s="11">
        <v>2</v>
      </c>
    </row>
    <row r="2897" spans="1:12">
      <c r="A2897" s="11" t="s">
        <v>8025</v>
      </c>
      <c r="D2897" s="11" t="s">
        <v>40</v>
      </c>
      <c r="E2897" s="19" t="s">
        <v>3233</v>
      </c>
      <c r="F2897" s="10">
        <v>42036</v>
      </c>
      <c r="G2897" s="10">
        <v>44228</v>
      </c>
      <c r="H2897" s="11">
        <v>7</v>
      </c>
      <c r="I2897" s="20" t="s">
        <v>39</v>
      </c>
      <c r="J2897" s="11" t="s">
        <v>41</v>
      </c>
      <c r="K2897" s="11" t="s">
        <v>4881</v>
      </c>
      <c r="L2897" s="11">
        <v>2</v>
      </c>
    </row>
    <row r="2898" spans="1:12">
      <c r="A2898" s="11" t="s">
        <v>8674</v>
      </c>
      <c r="D2898" s="11" t="s">
        <v>40</v>
      </c>
      <c r="E2898" s="19" t="s">
        <v>3234</v>
      </c>
      <c r="F2898" s="10">
        <v>42036</v>
      </c>
      <c r="G2898" s="10">
        <v>44228</v>
      </c>
      <c r="H2898" s="11">
        <v>7</v>
      </c>
      <c r="I2898" s="20" t="s">
        <v>39</v>
      </c>
      <c r="J2898" s="11" t="s">
        <v>41</v>
      </c>
      <c r="K2898" s="11" t="s">
        <v>4881</v>
      </c>
      <c r="L2898" s="11">
        <v>2</v>
      </c>
    </row>
    <row r="2899" spans="1:12">
      <c r="A2899" s="11" t="s">
        <v>8675</v>
      </c>
      <c r="D2899" s="11" t="s">
        <v>40</v>
      </c>
      <c r="E2899" s="19" t="s">
        <v>3235</v>
      </c>
      <c r="F2899" s="10">
        <v>42036</v>
      </c>
      <c r="G2899" s="10">
        <v>44228</v>
      </c>
      <c r="H2899" s="11">
        <v>7</v>
      </c>
      <c r="I2899" s="20" t="s">
        <v>39</v>
      </c>
      <c r="J2899" s="11" t="s">
        <v>41</v>
      </c>
      <c r="K2899" s="11" t="s">
        <v>4881</v>
      </c>
      <c r="L2899" s="11">
        <v>2</v>
      </c>
    </row>
    <row r="2900" spans="1:12">
      <c r="A2900" s="11" t="s">
        <v>8676</v>
      </c>
      <c r="D2900" s="11" t="s">
        <v>40</v>
      </c>
      <c r="E2900" s="19" t="s">
        <v>3236</v>
      </c>
      <c r="F2900" s="10">
        <v>42036</v>
      </c>
      <c r="G2900" s="10">
        <v>44228</v>
      </c>
      <c r="H2900" s="11">
        <v>7</v>
      </c>
      <c r="I2900" s="20" t="s">
        <v>39</v>
      </c>
      <c r="J2900" s="11" t="s">
        <v>41</v>
      </c>
      <c r="K2900" s="11" t="s">
        <v>4881</v>
      </c>
      <c r="L2900" s="11">
        <v>2</v>
      </c>
    </row>
    <row r="2901" spans="1:12">
      <c r="A2901" s="11" t="s">
        <v>3083</v>
      </c>
      <c r="D2901" s="11" t="s">
        <v>40</v>
      </c>
      <c r="E2901" s="19" t="s">
        <v>3237</v>
      </c>
      <c r="F2901" s="10">
        <v>42036</v>
      </c>
      <c r="G2901" s="10">
        <v>44228</v>
      </c>
      <c r="H2901" s="11">
        <v>7</v>
      </c>
      <c r="I2901" s="20" t="s">
        <v>39</v>
      </c>
      <c r="J2901" s="11" t="s">
        <v>41</v>
      </c>
      <c r="K2901" s="11" t="s">
        <v>4881</v>
      </c>
      <c r="L2901" s="11">
        <v>2</v>
      </c>
    </row>
    <row r="2902" spans="1:12">
      <c r="A2902" s="11" t="s">
        <v>3084</v>
      </c>
      <c r="D2902" s="11" t="s">
        <v>40</v>
      </c>
      <c r="E2902" s="19" t="s">
        <v>3238</v>
      </c>
      <c r="F2902" s="10">
        <v>42036</v>
      </c>
      <c r="G2902" s="10">
        <v>44228</v>
      </c>
      <c r="H2902" s="11">
        <v>7</v>
      </c>
      <c r="I2902" s="20" t="s">
        <v>39</v>
      </c>
      <c r="J2902" s="11" t="s">
        <v>41</v>
      </c>
      <c r="K2902" s="11" t="s">
        <v>4881</v>
      </c>
      <c r="L2902" s="11">
        <v>2</v>
      </c>
    </row>
    <row r="2903" spans="1:12">
      <c r="A2903" s="11" t="s">
        <v>3085</v>
      </c>
      <c r="D2903" s="11" t="s">
        <v>40</v>
      </c>
      <c r="E2903" s="19" t="s">
        <v>3239</v>
      </c>
      <c r="F2903" s="10">
        <v>42036</v>
      </c>
      <c r="G2903" s="10">
        <v>44228</v>
      </c>
      <c r="H2903" s="11">
        <v>7</v>
      </c>
      <c r="I2903" s="20" t="s">
        <v>39</v>
      </c>
      <c r="J2903" s="11" t="s">
        <v>41</v>
      </c>
      <c r="K2903" s="11" t="s">
        <v>4881</v>
      </c>
      <c r="L2903" s="11">
        <v>2</v>
      </c>
    </row>
    <row r="2904" spans="1:12">
      <c r="A2904" s="11" t="s">
        <v>5596</v>
      </c>
      <c r="D2904" s="11" t="s">
        <v>40</v>
      </c>
      <c r="E2904" s="19" t="s">
        <v>3240</v>
      </c>
      <c r="F2904" s="10">
        <v>42036</v>
      </c>
      <c r="G2904" s="10">
        <v>44228</v>
      </c>
      <c r="H2904" s="11">
        <v>7</v>
      </c>
      <c r="I2904" s="20" t="s">
        <v>39</v>
      </c>
      <c r="J2904" s="11" t="s">
        <v>41</v>
      </c>
      <c r="K2904" s="11" t="s">
        <v>4881</v>
      </c>
      <c r="L2904" s="11">
        <v>2</v>
      </c>
    </row>
    <row r="2905" spans="1:12">
      <c r="A2905" s="11" t="s">
        <v>5597</v>
      </c>
      <c r="D2905" s="11" t="s">
        <v>40</v>
      </c>
      <c r="E2905" s="19" t="s">
        <v>3241</v>
      </c>
      <c r="F2905" s="10">
        <v>42036</v>
      </c>
      <c r="G2905" s="10">
        <v>44228</v>
      </c>
      <c r="H2905" s="11">
        <v>7</v>
      </c>
      <c r="I2905" s="20" t="s">
        <v>39</v>
      </c>
      <c r="J2905" s="11" t="s">
        <v>41</v>
      </c>
      <c r="K2905" s="11" t="s">
        <v>4881</v>
      </c>
      <c r="L2905" s="11">
        <v>2</v>
      </c>
    </row>
    <row r="2906" spans="1:12">
      <c r="A2906" s="11" t="s">
        <v>5598</v>
      </c>
      <c r="D2906" s="11" t="s">
        <v>40</v>
      </c>
      <c r="E2906" s="19" t="s">
        <v>3242</v>
      </c>
      <c r="F2906" s="10">
        <v>42036</v>
      </c>
      <c r="G2906" s="10">
        <v>44228</v>
      </c>
      <c r="H2906" s="11">
        <v>7</v>
      </c>
      <c r="I2906" s="20" t="s">
        <v>39</v>
      </c>
      <c r="J2906" s="11" t="s">
        <v>41</v>
      </c>
      <c r="K2906" s="11" t="s">
        <v>4881</v>
      </c>
      <c r="L2906" s="11">
        <v>2</v>
      </c>
    </row>
    <row r="2907" spans="1:12">
      <c r="A2907" s="11" t="s">
        <v>5599</v>
      </c>
      <c r="D2907" s="11" t="s">
        <v>40</v>
      </c>
      <c r="E2907" s="19" t="s">
        <v>3243</v>
      </c>
      <c r="F2907" s="10">
        <v>42036</v>
      </c>
      <c r="G2907" s="10">
        <v>44228</v>
      </c>
      <c r="H2907" s="11">
        <v>7</v>
      </c>
      <c r="I2907" s="20" t="s">
        <v>39</v>
      </c>
      <c r="J2907" s="11" t="s">
        <v>41</v>
      </c>
      <c r="K2907" s="11" t="s">
        <v>4881</v>
      </c>
      <c r="L2907" s="11">
        <v>2</v>
      </c>
    </row>
    <row r="2908" spans="1:12">
      <c r="A2908" s="11" t="s">
        <v>5600</v>
      </c>
      <c r="D2908" s="11" t="s">
        <v>40</v>
      </c>
      <c r="E2908" s="19" t="s">
        <v>3244</v>
      </c>
      <c r="F2908" s="10">
        <v>42036</v>
      </c>
      <c r="G2908" s="10">
        <v>44228</v>
      </c>
      <c r="H2908" s="11">
        <v>7</v>
      </c>
      <c r="I2908" s="20" t="s">
        <v>39</v>
      </c>
      <c r="J2908" s="11" t="s">
        <v>41</v>
      </c>
      <c r="K2908" s="11" t="s">
        <v>4881</v>
      </c>
      <c r="L2908" s="11">
        <v>2</v>
      </c>
    </row>
    <row r="2909" spans="1:12">
      <c r="A2909" s="11" t="s">
        <v>5601</v>
      </c>
      <c r="D2909" s="11" t="s">
        <v>40</v>
      </c>
      <c r="E2909" s="19" t="s">
        <v>3245</v>
      </c>
      <c r="F2909" s="10">
        <v>42036</v>
      </c>
      <c r="G2909" s="10">
        <v>44228</v>
      </c>
      <c r="H2909" s="11">
        <v>7</v>
      </c>
      <c r="I2909" s="20" t="s">
        <v>39</v>
      </c>
      <c r="J2909" s="11" t="s">
        <v>41</v>
      </c>
      <c r="K2909" s="11" t="s">
        <v>4881</v>
      </c>
      <c r="L2909" s="11">
        <v>2</v>
      </c>
    </row>
    <row r="2910" spans="1:12">
      <c r="A2910" s="11" t="s">
        <v>6247</v>
      </c>
      <c r="D2910" s="11" t="s">
        <v>40</v>
      </c>
      <c r="E2910" s="19" t="s">
        <v>3246</v>
      </c>
      <c r="F2910" s="10">
        <v>42036</v>
      </c>
      <c r="G2910" s="10">
        <v>44228</v>
      </c>
      <c r="H2910" s="11">
        <v>7</v>
      </c>
      <c r="I2910" s="20" t="s">
        <v>39</v>
      </c>
      <c r="J2910" s="11" t="s">
        <v>41</v>
      </c>
      <c r="K2910" s="11" t="s">
        <v>4881</v>
      </c>
      <c r="L2910" s="11">
        <v>2</v>
      </c>
    </row>
    <row r="2911" spans="1:12">
      <c r="A2911" s="11" t="s">
        <v>6248</v>
      </c>
      <c r="D2911" s="11" t="s">
        <v>40</v>
      </c>
      <c r="E2911" s="19" t="s">
        <v>3247</v>
      </c>
      <c r="F2911" s="10">
        <v>42036</v>
      </c>
      <c r="G2911" s="10">
        <v>44228</v>
      </c>
      <c r="H2911" s="11">
        <v>7</v>
      </c>
      <c r="I2911" s="20" t="s">
        <v>39</v>
      </c>
      <c r="J2911" s="11" t="s">
        <v>41</v>
      </c>
      <c r="K2911" s="11" t="s">
        <v>4881</v>
      </c>
      <c r="L2911" s="11">
        <v>2</v>
      </c>
    </row>
    <row r="2912" spans="1:12">
      <c r="A2912" s="11" t="s">
        <v>6249</v>
      </c>
      <c r="D2912" s="11" t="s">
        <v>40</v>
      </c>
      <c r="E2912" s="19" t="s">
        <v>3248</v>
      </c>
      <c r="F2912" s="10">
        <v>42036</v>
      </c>
      <c r="G2912" s="10">
        <v>44228</v>
      </c>
      <c r="H2912" s="11">
        <v>7</v>
      </c>
      <c r="I2912" s="20" t="s">
        <v>39</v>
      </c>
      <c r="J2912" s="11" t="s">
        <v>41</v>
      </c>
      <c r="K2912" s="11" t="s">
        <v>4881</v>
      </c>
      <c r="L2912" s="11">
        <v>2</v>
      </c>
    </row>
    <row r="2913" spans="1:12">
      <c r="A2913" s="11" t="s">
        <v>6733</v>
      </c>
      <c r="D2913" s="11" t="s">
        <v>40</v>
      </c>
      <c r="E2913" s="19" t="s">
        <v>3249</v>
      </c>
      <c r="F2913" s="10">
        <v>42036</v>
      </c>
      <c r="G2913" s="10">
        <v>44228</v>
      </c>
      <c r="H2913" s="11">
        <v>7</v>
      </c>
      <c r="I2913" s="20" t="s">
        <v>39</v>
      </c>
      <c r="J2913" s="11" t="s">
        <v>41</v>
      </c>
      <c r="K2913" s="11" t="s">
        <v>4881</v>
      </c>
      <c r="L2913" s="11">
        <v>2</v>
      </c>
    </row>
    <row r="2914" spans="1:12">
      <c r="A2914" s="11" t="s">
        <v>6734</v>
      </c>
      <c r="D2914" s="11" t="s">
        <v>40</v>
      </c>
      <c r="E2914" s="19" t="s">
        <v>3250</v>
      </c>
      <c r="F2914" s="10">
        <v>42036</v>
      </c>
      <c r="G2914" s="10">
        <v>44228</v>
      </c>
      <c r="H2914" s="11">
        <v>7</v>
      </c>
      <c r="I2914" s="20" t="s">
        <v>39</v>
      </c>
      <c r="J2914" s="11" t="s">
        <v>41</v>
      </c>
      <c r="K2914" s="11" t="s">
        <v>4881</v>
      </c>
      <c r="L2914" s="11">
        <v>2</v>
      </c>
    </row>
    <row r="2915" spans="1:12">
      <c r="A2915" s="11" t="s">
        <v>6735</v>
      </c>
      <c r="D2915" s="11" t="s">
        <v>40</v>
      </c>
      <c r="E2915" s="19" t="s">
        <v>3251</v>
      </c>
      <c r="F2915" s="10">
        <v>42036</v>
      </c>
      <c r="G2915" s="10">
        <v>44228</v>
      </c>
      <c r="H2915" s="11">
        <v>7</v>
      </c>
      <c r="I2915" s="20" t="s">
        <v>39</v>
      </c>
      <c r="J2915" s="11" t="s">
        <v>41</v>
      </c>
      <c r="K2915" s="11" t="s">
        <v>4881</v>
      </c>
      <c r="L2915" s="11">
        <v>2</v>
      </c>
    </row>
    <row r="2916" spans="1:12">
      <c r="A2916" s="11" t="s">
        <v>7219</v>
      </c>
      <c r="D2916" s="11" t="s">
        <v>40</v>
      </c>
      <c r="E2916" s="19" t="s">
        <v>3252</v>
      </c>
      <c r="F2916" s="10">
        <v>42036</v>
      </c>
      <c r="G2916" s="10">
        <v>44228</v>
      </c>
      <c r="H2916" s="11">
        <v>7</v>
      </c>
      <c r="I2916" s="20" t="s">
        <v>39</v>
      </c>
      <c r="J2916" s="11" t="s">
        <v>41</v>
      </c>
      <c r="K2916" s="11" t="s">
        <v>4881</v>
      </c>
      <c r="L2916" s="11">
        <v>2</v>
      </c>
    </row>
    <row r="2917" spans="1:12">
      <c r="A2917" s="11" t="s">
        <v>7220</v>
      </c>
      <c r="D2917" s="11" t="s">
        <v>40</v>
      </c>
      <c r="E2917" s="19" t="s">
        <v>3253</v>
      </c>
      <c r="F2917" s="10">
        <v>42036</v>
      </c>
      <c r="G2917" s="10">
        <v>44228</v>
      </c>
      <c r="H2917" s="11">
        <v>7</v>
      </c>
      <c r="I2917" s="20" t="s">
        <v>39</v>
      </c>
      <c r="J2917" s="11" t="s">
        <v>41</v>
      </c>
      <c r="K2917" s="11" t="s">
        <v>4881</v>
      </c>
      <c r="L2917" s="11">
        <v>2</v>
      </c>
    </row>
    <row r="2918" spans="1:12">
      <c r="A2918" s="11" t="s">
        <v>7221</v>
      </c>
      <c r="D2918" s="11" t="s">
        <v>40</v>
      </c>
      <c r="E2918" s="19" t="s">
        <v>3254</v>
      </c>
      <c r="F2918" s="10">
        <v>42036</v>
      </c>
      <c r="G2918" s="10">
        <v>44228</v>
      </c>
      <c r="H2918" s="11">
        <v>7</v>
      </c>
      <c r="I2918" s="20" t="s">
        <v>39</v>
      </c>
      <c r="J2918" s="11" t="s">
        <v>41</v>
      </c>
      <c r="K2918" s="11" t="s">
        <v>4881</v>
      </c>
      <c r="L2918" s="11">
        <v>2</v>
      </c>
    </row>
    <row r="2919" spans="1:12">
      <c r="A2919" s="11" t="s">
        <v>8026</v>
      </c>
      <c r="D2919" s="11" t="s">
        <v>40</v>
      </c>
      <c r="E2919" s="19" t="s">
        <v>3255</v>
      </c>
      <c r="F2919" s="10">
        <v>42036</v>
      </c>
      <c r="G2919" s="10">
        <v>44228</v>
      </c>
      <c r="H2919" s="11">
        <v>7</v>
      </c>
      <c r="I2919" s="20" t="s">
        <v>39</v>
      </c>
      <c r="J2919" s="11" t="s">
        <v>41</v>
      </c>
      <c r="K2919" s="11" t="s">
        <v>4881</v>
      </c>
      <c r="L2919" s="11">
        <v>2</v>
      </c>
    </row>
    <row r="2920" spans="1:12">
      <c r="A2920" s="11" t="s">
        <v>8027</v>
      </c>
      <c r="D2920" s="11" t="s">
        <v>40</v>
      </c>
      <c r="E2920" s="19" t="s">
        <v>3256</v>
      </c>
      <c r="F2920" s="10">
        <v>42036</v>
      </c>
      <c r="G2920" s="10">
        <v>44228</v>
      </c>
      <c r="H2920" s="11">
        <v>7</v>
      </c>
      <c r="I2920" s="20" t="s">
        <v>39</v>
      </c>
      <c r="J2920" s="11" t="s">
        <v>41</v>
      </c>
      <c r="K2920" s="11" t="s">
        <v>4881</v>
      </c>
      <c r="L2920" s="11">
        <v>2</v>
      </c>
    </row>
    <row r="2921" spans="1:12">
      <c r="A2921" s="11" t="s">
        <v>8028</v>
      </c>
      <c r="D2921" s="11" t="s">
        <v>40</v>
      </c>
      <c r="E2921" s="19" t="s">
        <v>3257</v>
      </c>
      <c r="F2921" s="10">
        <v>42036</v>
      </c>
      <c r="G2921" s="10">
        <v>44228</v>
      </c>
      <c r="H2921" s="11">
        <v>7</v>
      </c>
      <c r="I2921" s="20" t="s">
        <v>39</v>
      </c>
      <c r="J2921" s="11" t="s">
        <v>41</v>
      </c>
      <c r="K2921" s="11" t="s">
        <v>4881</v>
      </c>
      <c r="L2921" s="11">
        <v>2</v>
      </c>
    </row>
    <row r="2922" spans="1:12">
      <c r="A2922" s="11" t="s">
        <v>8029</v>
      </c>
      <c r="D2922" s="11" t="s">
        <v>40</v>
      </c>
      <c r="E2922" s="19" t="s">
        <v>3258</v>
      </c>
      <c r="F2922" s="10">
        <v>42036</v>
      </c>
      <c r="G2922" s="10">
        <v>44228</v>
      </c>
      <c r="H2922" s="11">
        <v>7</v>
      </c>
      <c r="I2922" s="20" t="s">
        <v>39</v>
      </c>
      <c r="J2922" s="11" t="s">
        <v>41</v>
      </c>
      <c r="K2922" s="11" t="s">
        <v>4881</v>
      </c>
      <c r="L2922" s="11">
        <v>2</v>
      </c>
    </row>
    <row r="2923" spans="1:12">
      <c r="A2923" s="11" t="s">
        <v>8030</v>
      </c>
      <c r="D2923" s="11" t="s">
        <v>40</v>
      </c>
      <c r="E2923" s="19" t="s">
        <v>3259</v>
      </c>
      <c r="F2923" s="10">
        <v>42036</v>
      </c>
      <c r="G2923" s="10">
        <v>44228</v>
      </c>
      <c r="H2923" s="11">
        <v>7</v>
      </c>
      <c r="I2923" s="20" t="s">
        <v>39</v>
      </c>
      <c r="J2923" s="11" t="s">
        <v>41</v>
      </c>
      <c r="K2923" s="11" t="s">
        <v>4881</v>
      </c>
      <c r="L2923" s="11">
        <v>2</v>
      </c>
    </row>
    <row r="2924" spans="1:12">
      <c r="A2924" s="11" t="s">
        <v>8031</v>
      </c>
      <c r="D2924" s="11" t="s">
        <v>40</v>
      </c>
      <c r="E2924" s="19" t="s">
        <v>3260</v>
      </c>
      <c r="F2924" s="10">
        <v>42036</v>
      </c>
      <c r="G2924" s="10">
        <v>44228</v>
      </c>
      <c r="H2924" s="11">
        <v>7</v>
      </c>
      <c r="I2924" s="20" t="s">
        <v>39</v>
      </c>
      <c r="J2924" s="11" t="s">
        <v>41</v>
      </c>
      <c r="K2924" s="11" t="s">
        <v>4881</v>
      </c>
      <c r="L2924" s="11">
        <v>2</v>
      </c>
    </row>
    <row r="2925" spans="1:12">
      <c r="A2925" s="11" t="s">
        <v>8677</v>
      </c>
      <c r="D2925" s="11" t="s">
        <v>40</v>
      </c>
      <c r="E2925" s="19" t="s">
        <v>3261</v>
      </c>
      <c r="F2925" s="10">
        <v>42036</v>
      </c>
      <c r="G2925" s="10">
        <v>44228</v>
      </c>
      <c r="H2925" s="11">
        <v>7</v>
      </c>
      <c r="I2925" s="20" t="s">
        <v>39</v>
      </c>
      <c r="J2925" s="11" t="s">
        <v>41</v>
      </c>
      <c r="K2925" s="11" t="s">
        <v>4881</v>
      </c>
      <c r="L2925" s="11">
        <v>2</v>
      </c>
    </row>
    <row r="2926" spans="1:12">
      <c r="A2926" s="11" t="s">
        <v>8678</v>
      </c>
      <c r="D2926" s="11" t="s">
        <v>40</v>
      </c>
      <c r="E2926" s="19" t="s">
        <v>3262</v>
      </c>
      <c r="F2926" s="10">
        <v>42036</v>
      </c>
      <c r="G2926" s="10">
        <v>44228</v>
      </c>
      <c r="H2926" s="11">
        <v>7</v>
      </c>
      <c r="I2926" s="20" t="s">
        <v>39</v>
      </c>
      <c r="J2926" s="11" t="s">
        <v>41</v>
      </c>
      <c r="K2926" s="11" t="s">
        <v>4881</v>
      </c>
      <c r="L2926" s="11">
        <v>2</v>
      </c>
    </row>
    <row r="2927" spans="1:12">
      <c r="A2927" s="11" t="s">
        <v>8679</v>
      </c>
      <c r="D2927" s="11" t="s">
        <v>40</v>
      </c>
      <c r="E2927" s="19" t="s">
        <v>3263</v>
      </c>
      <c r="F2927" s="10">
        <v>42036</v>
      </c>
      <c r="G2927" s="10">
        <v>44228</v>
      </c>
      <c r="H2927" s="11">
        <v>7</v>
      </c>
      <c r="I2927" s="20" t="s">
        <v>39</v>
      </c>
      <c r="J2927" s="11" t="s">
        <v>41</v>
      </c>
      <c r="K2927" s="11" t="s">
        <v>4881</v>
      </c>
      <c r="L2927" s="11">
        <v>2</v>
      </c>
    </row>
    <row r="2928" spans="1:12">
      <c r="A2928" s="11" t="s">
        <v>3086</v>
      </c>
      <c r="D2928" s="11" t="s">
        <v>40</v>
      </c>
      <c r="E2928" s="19" t="s">
        <v>3264</v>
      </c>
      <c r="F2928" s="10">
        <v>42036</v>
      </c>
      <c r="G2928" s="10">
        <v>44228</v>
      </c>
      <c r="H2928" s="11">
        <v>7</v>
      </c>
      <c r="I2928" s="20" t="s">
        <v>39</v>
      </c>
      <c r="J2928" s="11" t="s">
        <v>41</v>
      </c>
      <c r="K2928" s="11" t="s">
        <v>4881</v>
      </c>
      <c r="L2928" s="11">
        <v>2</v>
      </c>
    </row>
    <row r="2929" spans="1:12">
      <c r="A2929" s="11" t="s">
        <v>3087</v>
      </c>
      <c r="D2929" s="11" t="s">
        <v>40</v>
      </c>
      <c r="E2929" s="19" t="s">
        <v>3265</v>
      </c>
      <c r="F2929" s="10">
        <v>42036</v>
      </c>
      <c r="G2929" s="10">
        <v>44228</v>
      </c>
      <c r="H2929" s="11">
        <v>7</v>
      </c>
      <c r="I2929" s="20" t="s">
        <v>39</v>
      </c>
      <c r="J2929" s="11" t="s">
        <v>41</v>
      </c>
      <c r="K2929" s="11" t="s">
        <v>4881</v>
      </c>
      <c r="L2929" s="11">
        <v>2</v>
      </c>
    </row>
    <row r="2930" spans="1:12">
      <c r="A2930" s="11" t="s">
        <v>3088</v>
      </c>
      <c r="D2930" s="11" t="s">
        <v>40</v>
      </c>
      <c r="E2930" s="19" t="s">
        <v>3266</v>
      </c>
      <c r="F2930" s="10">
        <v>42036</v>
      </c>
      <c r="G2930" s="10">
        <v>44228</v>
      </c>
      <c r="H2930" s="11">
        <v>7</v>
      </c>
      <c r="I2930" s="20" t="s">
        <v>39</v>
      </c>
      <c r="J2930" s="11" t="s">
        <v>41</v>
      </c>
      <c r="K2930" s="11" t="s">
        <v>4881</v>
      </c>
      <c r="L2930" s="11">
        <v>2</v>
      </c>
    </row>
    <row r="2931" spans="1:12">
      <c r="A2931" s="11" t="s">
        <v>5602</v>
      </c>
      <c r="D2931" s="11" t="s">
        <v>40</v>
      </c>
      <c r="E2931" s="19" t="s">
        <v>3267</v>
      </c>
      <c r="F2931" s="10">
        <v>42036</v>
      </c>
      <c r="G2931" s="10">
        <v>44228</v>
      </c>
      <c r="H2931" s="11">
        <v>7</v>
      </c>
      <c r="I2931" s="20" t="s">
        <v>39</v>
      </c>
      <c r="J2931" s="11" t="s">
        <v>41</v>
      </c>
      <c r="K2931" s="11" t="s">
        <v>4881</v>
      </c>
      <c r="L2931" s="11">
        <v>2</v>
      </c>
    </row>
    <row r="2932" spans="1:12">
      <c r="A2932" s="11" t="s">
        <v>5603</v>
      </c>
      <c r="D2932" s="11" t="s">
        <v>40</v>
      </c>
      <c r="E2932" s="19" t="s">
        <v>3268</v>
      </c>
      <c r="F2932" s="10">
        <v>42036</v>
      </c>
      <c r="G2932" s="10">
        <v>44228</v>
      </c>
      <c r="H2932" s="11">
        <v>7</v>
      </c>
      <c r="I2932" s="20" t="s">
        <v>39</v>
      </c>
      <c r="J2932" s="11" t="s">
        <v>41</v>
      </c>
      <c r="K2932" s="11" t="s">
        <v>4881</v>
      </c>
      <c r="L2932" s="11">
        <v>2</v>
      </c>
    </row>
    <row r="2933" spans="1:12">
      <c r="A2933" s="11" t="s">
        <v>5604</v>
      </c>
      <c r="D2933" s="11" t="s">
        <v>40</v>
      </c>
      <c r="E2933" s="19" t="s">
        <v>3269</v>
      </c>
      <c r="F2933" s="10">
        <v>42036</v>
      </c>
      <c r="G2933" s="10">
        <v>44228</v>
      </c>
      <c r="H2933" s="11">
        <v>7</v>
      </c>
      <c r="I2933" s="20" t="s">
        <v>39</v>
      </c>
      <c r="J2933" s="11" t="s">
        <v>41</v>
      </c>
      <c r="K2933" s="11" t="s">
        <v>4881</v>
      </c>
      <c r="L2933" s="11">
        <v>2</v>
      </c>
    </row>
    <row r="2934" spans="1:12">
      <c r="A2934" s="11" t="s">
        <v>5605</v>
      </c>
      <c r="D2934" s="11" t="s">
        <v>40</v>
      </c>
      <c r="E2934" s="19" t="s">
        <v>3270</v>
      </c>
      <c r="F2934" s="10">
        <v>42036</v>
      </c>
      <c r="G2934" s="10">
        <v>44228</v>
      </c>
      <c r="H2934" s="11">
        <v>7</v>
      </c>
      <c r="I2934" s="20" t="s">
        <v>39</v>
      </c>
      <c r="J2934" s="11" t="s">
        <v>41</v>
      </c>
      <c r="K2934" s="11" t="s">
        <v>4881</v>
      </c>
      <c r="L2934" s="11">
        <v>2</v>
      </c>
    </row>
    <row r="2935" spans="1:12">
      <c r="A2935" s="11" t="s">
        <v>5606</v>
      </c>
      <c r="D2935" s="11" t="s">
        <v>40</v>
      </c>
      <c r="E2935" s="19" t="s">
        <v>3271</v>
      </c>
      <c r="F2935" s="10">
        <v>42036</v>
      </c>
      <c r="G2935" s="10">
        <v>44228</v>
      </c>
      <c r="H2935" s="11">
        <v>7</v>
      </c>
      <c r="I2935" s="20" t="s">
        <v>39</v>
      </c>
      <c r="J2935" s="11" t="s">
        <v>41</v>
      </c>
      <c r="K2935" s="11" t="s">
        <v>4881</v>
      </c>
      <c r="L2935" s="11">
        <v>2</v>
      </c>
    </row>
    <row r="2936" spans="1:12">
      <c r="A2936" s="11" t="s">
        <v>5607</v>
      </c>
      <c r="D2936" s="11" t="s">
        <v>40</v>
      </c>
      <c r="E2936" s="19" t="s">
        <v>3272</v>
      </c>
      <c r="F2936" s="10">
        <v>42036</v>
      </c>
      <c r="G2936" s="10">
        <v>44228</v>
      </c>
      <c r="H2936" s="11">
        <v>7</v>
      </c>
      <c r="I2936" s="20" t="s">
        <v>39</v>
      </c>
      <c r="J2936" s="11" t="s">
        <v>41</v>
      </c>
      <c r="K2936" s="11" t="s">
        <v>4881</v>
      </c>
      <c r="L2936" s="11">
        <v>2</v>
      </c>
    </row>
    <row r="2937" spans="1:12">
      <c r="A2937" s="11" t="s">
        <v>6250</v>
      </c>
      <c r="D2937" s="11" t="s">
        <v>40</v>
      </c>
      <c r="E2937" s="19" t="s">
        <v>3273</v>
      </c>
      <c r="F2937" s="10">
        <v>42036</v>
      </c>
      <c r="G2937" s="10">
        <v>44228</v>
      </c>
      <c r="H2937" s="11">
        <v>7</v>
      </c>
      <c r="I2937" s="20" t="s">
        <v>39</v>
      </c>
      <c r="J2937" s="11" t="s">
        <v>41</v>
      </c>
      <c r="K2937" s="11" t="s">
        <v>4881</v>
      </c>
      <c r="L2937" s="11">
        <v>2</v>
      </c>
    </row>
    <row r="2938" spans="1:12">
      <c r="A2938" s="11" t="s">
        <v>6251</v>
      </c>
      <c r="D2938" s="11" t="s">
        <v>40</v>
      </c>
      <c r="E2938" s="19" t="s">
        <v>3274</v>
      </c>
      <c r="F2938" s="10">
        <v>42036</v>
      </c>
      <c r="G2938" s="10">
        <v>44228</v>
      </c>
      <c r="H2938" s="11">
        <v>7</v>
      </c>
      <c r="I2938" s="20" t="s">
        <v>39</v>
      </c>
      <c r="J2938" s="11" t="s">
        <v>41</v>
      </c>
      <c r="K2938" s="11" t="s">
        <v>4881</v>
      </c>
      <c r="L2938" s="11">
        <v>2</v>
      </c>
    </row>
    <row r="2939" spans="1:12">
      <c r="A2939" s="11" t="s">
        <v>6252</v>
      </c>
      <c r="D2939" s="11" t="s">
        <v>40</v>
      </c>
      <c r="E2939" s="19" t="s">
        <v>3275</v>
      </c>
      <c r="F2939" s="10">
        <v>42036</v>
      </c>
      <c r="G2939" s="10">
        <v>44228</v>
      </c>
      <c r="H2939" s="11">
        <v>7</v>
      </c>
      <c r="I2939" s="20" t="s">
        <v>39</v>
      </c>
      <c r="J2939" s="11" t="s">
        <v>41</v>
      </c>
      <c r="K2939" s="11" t="s">
        <v>4881</v>
      </c>
      <c r="L2939" s="11">
        <v>2</v>
      </c>
    </row>
    <row r="2940" spans="1:12">
      <c r="A2940" s="11" t="s">
        <v>6736</v>
      </c>
      <c r="D2940" s="11" t="s">
        <v>40</v>
      </c>
      <c r="E2940" s="19" t="s">
        <v>3276</v>
      </c>
      <c r="F2940" s="10">
        <v>42036</v>
      </c>
      <c r="G2940" s="10">
        <v>44228</v>
      </c>
      <c r="H2940" s="11">
        <v>7</v>
      </c>
      <c r="I2940" s="20" t="s">
        <v>39</v>
      </c>
      <c r="J2940" s="11" t="s">
        <v>41</v>
      </c>
      <c r="K2940" s="11" t="s">
        <v>4881</v>
      </c>
      <c r="L2940" s="11">
        <v>2</v>
      </c>
    </row>
    <row r="2941" spans="1:12">
      <c r="A2941" s="11" t="s">
        <v>6737</v>
      </c>
      <c r="D2941" s="11" t="s">
        <v>40</v>
      </c>
      <c r="E2941" s="19" t="s">
        <v>3277</v>
      </c>
      <c r="F2941" s="10">
        <v>42036</v>
      </c>
      <c r="G2941" s="10">
        <v>44228</v>
      </c>
      <c r="H2941" s="11">
        <v>7</v>
      </c>
      <c r="I2941" s="20" t="s">
        <v>39</v>
      </c>
      <c r="J2941" s="11" t="s">
        <v>41</v>
      </c>
      <c r="K2941" s="11" t="s">
        <v>4881</v>
      </c>
      <c r="L2941" s="11">
        <v>2</v>
      </c>
    </row>
    <row r="2942" spans="1:12">
      <c r="A2942" s="11" t="s">
        <v>6738</v>
      </c>
      <c r="D2942" s="11" t="s">
        <v>40</v>
      </c>
      <c r="E2942" s="19" t="s">
        <v>3278</v>
      </c>
      <c r="F2942" s="10">
        <v>42036</v>
      </c>
      <c r="G2942" s="10">
        <v>44228</v>
      </c>
      <c r="H2942" s="11">
        <v>7</v>
      </c>
      <c r="I2942" s="20" t="s">
        <v>39</v>
      </c>
      <c r="J2942" s="11" t="s">
        <v>41</v>
      </c>
      <c r="K2942" s="11" t="s">
        <v>4881</v>
      </c>
      <c r="L2942" s="11">
        <v>2</v>
      </c>
    </row>
    <row r="2943" spans="1:12">
      <c r="A2943" s="11" t="s">
        <v>7222</v>
      </c>
      <c r="D2943" s="11" t="s">
        <v>40</v>
      </c>
      <c r="E2943" s="19" t="s">
        <v>3279</v>
      </c>
      <c r="F2943" s="10">
        <v>42036</v>
      </c>
      <c r="G2943" s="10">
        <v>44228</v>
      </c>
      <c r="H2943" s="11">
        <v>7</v>
      </c>
      <c r="I2943" s="20" t="s">
        <v>39</v>
      </c>
      <c r="J2943" s="11" t="s">
        <v>41</v>
      </c>
      <c r="K2943" s="11" t="s">
        <v>4881</v>
      </c>
      <c r="L2943" s="11">
        <v>2</v>
      </c>
    </row>
    <row r="2944" spans="1:12">
      <c r="A2944" s="11" t="s">
        <v>7223</v>
      </c>
      <c r="D2944" s="11" t="s">
        <v>40</v>
      </c>
      <c r="E2944" s="19" t="s">
        <v>3280</v>
      </c>
      <c r="F2944" s="10">
        <v>42036</v>
      </c>
      <c r="G2944" s="10">
        <v>44228</v>
      </c>
      <c r="H2944" s="11">
        <v>7</v>
      </c>
      <c r="I2944" s="20" t="s">
        <v>39</v>
      </c>
      <c r="J2944" s="11" t="s">
        <v>41</v>
      </c>
      <c r="K2944" s="11" t="s">
        <v>4881</v>
      </c>
      <c r="L2944" s="11">
        <v>2</v>
      </c>
    </row>
    <row r="2945" spans="1:12">
      <c r="A2945" s="11" t="s">
        <v>7224</v>
      </c>
      <c r="D2945" s="11" t="s">
        <v>40</v>
      </c>
      <c r="E2945" s="19" t="s">
        <v>3281</v>
      </c>
      <c r="F2945" s="10">
        <v>42036</v>
      </c>
      <c r="G2945" s="10">
        <v>44228</v>
      </c>
      <c r="H2945" s="11">
        <v>7</v>
      </c>
      <c r="I2945" s="20" t="s">
        <v>39</v>
      </c>
      <c r="J2945" s="11" t="s">
        <v>41</v>
      </c>
      <c r="K2945" s="11" t="s">
        <v>4881</v>
      </c>
      <c r="L2945" s="11">
        <v>2</v>
      </c>
    </row>
    <row r="2946" spans="1:12">
      <c r="A2946" s="11" t="s">
        <v>8032</v>
      </c>
      <c r="D2946" s="11" t="s">
        <v>40</v>
      </c>
      <c r="E2946" s="19" t="s">
        <v>3282</v>
      </c>
      <c r="F2946" s="10">
        <v>42036</v>
      </c>
      <c r="G2946" s="10">
        <v>44228</v>
      </c>
      <c r="H2946" s="11">
        <v>7</v>
      </c>
      <c r="I2946" s="20" t="s">
        <v>39</v>
      </c>
      <c r="J2946" s="11" t="s">
        <v>41</v>
      </c>
      <c r="K2946" s="11" t="s">
        <v>4881</v>
      </c>
      <c r="L2946" s="11">
        <v>2</v>
      </c>
    </row>
    <row r="2947" spans="1:12">
      <c r="A2947" s="11" t="s">
        <v>8033</v>
      </c>
      <c r="D2947" s="11" t="s">
        <v>40</v>
      </c>
      <c r="E2947" s="19" t="s">
        <v>3283</v>
      </c>
      <c r="F2947" s="10">
        <v>42036</v>
      </c>
      <c r="G2947" s="10">
        <v>44228</v>
      </c>
      <c r="H2947" s="11">
        <v>7</v>
      </c>
      <c r="I2947" s="20" t="s">
        <v>39</v>
      </c>
      <c r="J2947" s="11" t="s">
        <v>41</v>
      </c>
      <c r="K2947" s="11" t="s">
        <v>4881</v>
      </c>
      <c r="L2947" s="11">
        <v>2</v>
      </c>
    </row>
    <row r="2948" spans="1:12">
      <c r="A2948" s="11" t="s">
        <v>8034</v>
      </c>
      <c r="D2948" s="11" t="s">
        <v>40</v>
      </c>
      <c r="E2948" s="19" t="s">
        <v>3284</v>
      </c>
      <c r="F2948" s="10">
        <v>42036</v>
      </c>
      <c r="G2948" s="10">
        <v>44228</v>
      </c>
      <c r="H2948" s="11">
        <v>7</v>
      </c>
      <c r="I2948" s="20" t="s">
        <v>39</v>
      </c>
      <c r="J2948" s="11" t="s">
        <v>41</v>
      </c>
      <c r="K2948" s="11" t="s">
        <v>4881</v>
      </c>
      <c r="L2948" s="11">
        <v>2</v>
      </c>
    </row>
    <row r="2949" spans="1:12">
      <c r="A2949" s="11" t="s">
        <v>8035</v>
      </c>
      <c r="D2949" s="11" t="s">
        <v>40</v>
      </c>
      <c r="E2949" s="19" t="s">
        <v>3285</v>
      </c>
      <c r="F2949" s="10">
        <v>42036</v>
      </c>
      <c r="G2949" s="10">
        <v>44228</v>
      </c>
      <c r="H2949" s="11">
        <v>7</v>
      </c>
      <c r="I2949" s="20" t="s">
        <v>39</v>
      </c>
      <c r="J2949" s="11" t="s">
        <v>41</v>
      </c>
      <c r="K2949" s="11" t="s">
        <v>4881</v>
      </c>
      <c r="L2949" s="11">
        <v>2</v>
      </c>
    </row>
    <row r="2950" spans="1:12">
      <c r="A2950" s="11" t="s">
        <v>8036</v>
      </c>
      <c r="D2950" s="11" t="s">
        <v>40</v>
      </c>
      <c r="E2950" s="19" t="s">
        <v>3286</v>
      </c>
      <c r="F2950" s="10">
        <v>42036</v>
      </c>
      <c r="G2950" s="10">
        <v>44228</v>
      </c>
      <c r="H2950" s="11">
        <v>7</v>
      </c>
      <c r="I2950" s="20" t="s">
        <v>39</v>
      </c>
      <c r="J2950" s="11" t="s">
        <v>41</v>
      </c>
      <c r="K2950" s="11" t="s">
        <v>4881</v>
      </c>
      <c r="L2950" s="11">
        <v>2</v>
      </c>
    </row>
    <row r="2951" spans="1:12">
      <c r="A2951" s="11" t="s">
        <v>8037</v>
      </c>
      <c r="D2951" s="11" t="s">
        <v>40</v>
      </c>
      <c r="E2951" s="19" t="s">
        <v>3287</v>
      </c>
      <c r="F2951" s="10">
        <v>42036</v>
      </c>
      <c r="G2951" s="10">
        <v>44228</v>
      </c>
      <c r="H2951" s="11">
        <v>7</v>
      </c>
      <c r="I2951" s="20" t="s">
        <v>39</v>
      </c>
      <c r="J2951" s="11" t="s">
        <v>41</v>
      </c>
      <c r="K2951" s="11" t="s">
        <v>4881</v>
      </c>
      <c r="L2951" s="11">
        <v>2</v>
      </c>
    </row>
    <row r="2952" spans="1:12">
      <c r="A2952" s="11" t="s">
        <v>8680</v>
      </c>
      <c r="D2952" s="11" t="s">
        <v>40</v>
      </c>
      <c r="E2952" s="19" t="s">
        <v>3288</v>
      </c>
      <c r="F2952" s="10">
        <v>42036</v>
      </c>
      <c r="G2952" s="10">
        <v>44228</v>
      </c>
      <c r="H2952" s="11">
        <v>7</v>
      </c>
      <c r="I2952" s="20" t="s">
        <v>39</v>
      </c>
      <c r="J2952" s="11" t="s">
        <v>41</v>
      </c>
      <c r="K2952" s="11" t="s">
        <v>4881</v>
      </c>
      <c r="L2952" s="11">
        <v>2</v>
      </c>
    </row>
    <row r="2953" spans="1:12">
      <c r="A2953" s="11" t="s">
        <v>8681</v>
      </c>
      <c r="D2953" s="11" t="s">
        <v>40</v>
      </c>
      <c r="E2953" s="19" t="s">
        <v>3289</v>
      </c>
      <c r="F2953" s="10">
        <v>42036</v>
      </c>
      <c r="G2953" s="10">
        <v>44228</v>
      </c>
      <c r="H2953" s="11">
        <v>7</v>
      </c>
      <c r="I2953" s="20" t="s">
        <v>39</v>
      </c>
      <c r="J2953" s="11" t="s">
        <v>41</v>
      </c>
      <c r="K2953" s="11" t="s">
        <v>4881</v>
      </c>
      <c r="L2953" s="11">
        <v>2</v>
      </c>
    </row>
    <row r="2954" spans="1:12">
      <c r="A2954" s="11" t="s">
        <v>8682</v>
      </c>
      <c r="D2954" s="11" t="s">
        <v>40</v>
      </c>
      <c r="E2954" s="19" t="s">
        <v>3290</v>
      </c>
      <c r="F2954" s="10">
        <v>42036</v>
      </c>
      <c r="G2954" s="10">
        <v>44228</v>
      </c>
      <c r="H2954" s="11">
        <v>7</v>
      </c>
      <c r="I2954" s="20" t="s">
        <v>39</v>
      </c>
      <c r="J2954" s="11" t="s">
        <v>41</v>
      </c>
      <c r="K2954" s="11" t="s">
        <v>4881</v>
      </c>
      <c r="L2954" s="11">
        <v>2</v>
      </c>
    </row>
    <row r="2955" spans="1:12">
      <c r="A2955" s="11" t="s">
        <v>3089</v>
      </c>
      <c r="D2955" s="11" t="s">
        <v>40</v>
      </c>
      <c r="E2955" s="19" t="s">
        <v>3291</v>
      </c>
      <c r="F2955" s="10">
        <v>42036</v>
      </c>
      <c r="G2955" s="10">
        <v>44228</v>
      </c>
      <c r="H2955" s="11">
        <v>7</v>
      </c>
      <c r="I2955" s="20" t="s">
        <v>39</v>
      </c>
      <c r="J2955" s="11" t="s">
        <v>41</v>
      </c>
      <c r="K2955" s="11" t="s">
        <v>4881</v>
      </c>
      <c r="L2955" s="11">
        <v>2</v>
      </c>
    </row>
    <row r="2956" spans="1:12">
      <c r="A2956" s="11" t="s">
        <v>3090</v>
      </c>
      <c r="D2956" s="11" t="s">
        <v>40</v>
      </c>
      <c r="E2956" s="19" t="s">
        <v>3292</v>
      </c>
      <c r="F2956" s="10">
        <v>42036</v>
      </c>
      <c r="G2956" s="10">
        <v>44228</v>
      </c>
      <c r="H2956" s="11">
        <v>7</v>
      </c>
      <c r="I2956" s="20" t="s">
        <v>39</v>
      </c>
      <c r="J2956" s="11" t="s">
        <v>41</v>
      </c>
      <c r="K2956" s="11" t="s">
        <v>4881</v>
      </c>
      <c r="L2956" s="11">
        <v>2</v>
      </c>
    </row>
    <row r="2957" spans="1:12">
      <c r="A2957" s="11" t="s">
        <v>3091</v>
      </c>
      <c r="D2957" s="11" t="s">
        <v>40</v>
      </c>
      <c r="E2957" s="19" t="s">
        <v>3293</v>
      </c>
      <c r="F2957" s="10">
        <v>42036</v>
      </c>
      <c r="G2957" s="10">
        <v>44228</v>
      </c>
      <c r="H2957" s="11">
        <v>7</v>
      </c>
      <c r="I2957" s="20" t="s">
        <v>39</v>
      </c>
      <c r="J2957" s="11" t="s">
        <v>41</v>
      </c>
      <c r="K2957" s="11" t="s">
        <v>4881</v>
      </c>
      <c r="L2957" s="11">
        <v>2</v>
      </c>
    </row>
    <row r="2958" spans="1:12">
      <c r="A2958" s="11" t="s">
        <v>5608</v>
      </c>
      <c r="D2958" s="11" t="s">
        <v>40</v>
      </c>
      <c r="E2958" s="19" t="s">
        <v>3294</v>
      </c>
      <c r="F2958" s="10">
        <v>42036</v>
      </c>
      <c r="G2958" s="10">
        <v>44228</v>
      </c>
      <c r="H2958" s="11">
        <v>7</v>
      </c>
      <c r="I2958" s="20" t="s">
        <v>39</v>
      </c>
      <c r="J2958" s="11" t="s">
        <v>41</v>
      </c>
      <c r="K2958" s="11" t="s">
        <v>4881</v>
      </c>
      <c r="L2958" s="11">
        <v>2</v>
      </c>
    </row>
    <row r="2959" spans="1:12">
      <c r="A2959" s="11" t="s">
        <v>5609</v>
      </c>
      <c r="D2959" s="11" t="s">
        <v>40</v>
      </c>
      <c r="E2959" s="19" t="s">
        <v>3295</v>
      </c>
      <c r="F2959" s="10">
        <v>42036</v>
      </c>
      <c r="G2959" s="10">
        <v>44228</v>
      </c>
      <c r="H2959" s="11">
        <v>7</v>
      </c>
      <c r="I2959" s="20" t="s">
        <v>39</v>
      </c>
      <c r="J2959" s="11" t="s">
        <v>41</v>
      </c>
      <c r="K2959" s="11" t="s">
        <v>4881</v>
      </c>
      <c r="L2959" s="11">
        <v>2</v>
      </c>
    </row>
    <row r="2960" spans="1:12">
      <c r="A2960" s="11" t="s">
        <v>5610</v>
      </c>
      <c r="D2960" s="11" t="s">
        <v>40</v>
      </c>
      <c r="E2960" s="19" t="s">
        <v>3296</v>
      </c>
      <c r="F2960" s="10">
        <v>42036</v>
      </c>
      <c r="G2960" s="10">
        <v>44228</v>
      </c>
      <c r="H2960" s="11">
        <v>7</v>
      </c>
      <c r="I2960" s="20" t="s">
        <v>39</v>
      </c>
      <c r="J2960" s="11" t="s">
        <v>41</v>
      </c>
      <c r="K2960" s="11" t="s">
        <v>4881</v>
      </c>
      <c r="L2960" s="11">
        <v>2</v>
      </c>
    </row>
    <row r="2961" spans="1:12">
      <c r="A2961" s="11" t="s">
        <v>5611</v>
      </c>
      <c r="D2961" s="11" t="s">
        <v>40</v>
      </c>
      <c r="E2961" s="19" t="s">
        <v>3297</v>
      </c>
      <c r="F2961" s="10">
        <v>42036</v>
      </c>
      <c r="G2961" s="10">
        <v>44228</v>
      </c>
      <c r="H2961" s="11">
        <v>7</v>
      </c>
      <c r="I2961" s="20" t="s">
        <v>39</v>
      </c>
      <c r="J2961" s="11" t="s">
        <v>41</v>
      </c>
      <c r="K2961" s="11" t="s">
        <v>4881</v>
      </c>
      <c r="L2961" s="11">
        <v>2</v>
      </c>
    </row>
    <row r="2962" spans="1:12">
      <c r="A2962" s="11" t="s">
        <v>5612</v>
      </c>
      <c r="D2962" s="11" t="s">
        <v>40</v>
      </c>
      <c r="E2962" s="19" t="s">
        <v>3298</v>
      </c>
      <c r="F2962" s="10">
        <v>42036</v>
      </c>
      <c r="G2962" s="10">
        <v>44228</v>
      </c>
      <c r="H2962" s="11">
        <v>7</v>
      </c>
      <c r="I2962" s="20" t="s">
        <v>39</v>
      </c>
      <c r="J2962" s="11" t="s">
        <v>41</v>
      </c>
      <c r="K2962" s="11" t="s">
        <v>4881</v>
      </c>
      <c r="L2962" s="11">
        <v>2</v>
      </c>
    </row>
    <row r="2963" spans="1:12">
      <c r="A2963" s="11" t="s">
        <v>5613</v>
      </c>
      <c r="D2963" s="11" t="s">
        <v>40</v>
      </c>
      <c r="E2963" s="19" t="s">
        <v>3299</v>
      </c>
      <c r="F2963" s="10">
        <v>42036</v>
      </c>
      <c r="G2963" s="10">
        <v>44228</v>
      </c>
      <c r="H2963" s="11">
        <v>7</v>
      </c>
      <c r="I2963" s="20" t="s">
        <v>39</v>
      </c>
      <c r="J2963" s="11" t="s">
        <v>41</v>
      </c>
      <c r="K2963" s="11" t="s">
        <v>4881</v>
      </c>
      <c r="L2963" s="11">
        <v>2</v>
      </c>
    </row>
    <row r="2964" spans="1:12">
      <c r="A2964" s="11" t="s">
        <v>6253</v>
      </c>
      <c r="D2964" s="11" t="s">
        <v>40</v>
      </c>
      <c r="E2964" s="19" t="s">
        <v>3300</v>
      </c>
      <c r="F2964" s="10">
        <v>42036</v>
      </c>
      <c r="G2964" s="10">
        <v>44228</v>
      </c>
      <c r="H2964" s="11">
        <v>7</v>
      </c>
      <c r="I2964" s="20" t="s">
        <v>39</v>
      </c>
      <c r="J2964" s="11" t="s">
        <v>41</v>
      </c>
      <c r="K2964" s="11" t="s">
        <v>4881</v>
      </c>
      <c r="L2964" s="11">
        <v>2</v>
      </c>
    </row>
    <row r="2965" spans="1:12">
      <c r="A2965" s="11" t="s">
        <v>6254</v>
      </c>
      <c r="D2965" s="11" t="s">
        <v>40</v>
      </c>
      <c r="E2965" s="19" t="s">
        <v>3301</v>
      </c>
      <c r="F2965" s="10">
        <v>42036</v>
      </c>
      <c r="G2965" s="10">
        <v>44228</v>
      </c>
      <c r="H2965" s="11">
        <v>7</v>
      </c>
      <c r="I2965" s="20" t="s">
        <v>39</v>
      </c>
      <c r="J2965" s="11" t="s">
        <v>41</v>
      </c>
      <c r="K2965" s="11" t="s">
        <v>4881</v>
      </c>
      <c r="L2965" s="11">
        <v>2</v>
      </c>
    </row>
    <row r="2966" spans="1:12">
      <c r="A2966" s="11" t="s">
        <v>6255</v>
      </c>
      <c r="D2966" s="11" t="s">
        <v>40</v>
      </c>
      <c r="E2966" s="19" t="s">
        <v>3302</v>
      </c>
      <c r="F2966" s="10">
        <v>42036</v>
      </c>
      <c r="G2966" s="10">
        <v>44228</v>
      </c>
      <c r="H2966" s="11">
        <v>7</v>
      </c>
      <c r="I2966" s="20" t="s">
        <v>39</v>
      </c>
      <c r="J2966" s="11" t="s">
        <v>41</v>
      </c>
      <c r="K2966" s="11" t="s">
        <v>4881</v>
      </c>
      <c r="L2966" s="11">
        <v>2</v>
      </c>
    </row>
    <row r="2967" spans="1:12">
      <c r="A2967" s="11" t="s">
        <v>6739</v>
      </c>
      <c r="D2967" s="11" t="s">
        <v>40</v>
      </c>
      <c r="E2967" s="19" t="s">
        <v>3303</v>
      </c>
      <c r="F2967" s="10">
        <v>42036</v>
      </c>
      <c r="G2967" s="10">
        <v>44228</v>
      </c>
      <c r="H2967" s="11">
        <v>7</v>
      </c>
      <c r="I2967" s="20" t="s">
        <v>39</v>
      </c>
      <c r="J2967" s="11" t="s">
        <v>41</v>
      </c>
      <c r="K2967" s="11" t="s">
        <v>4881</v>
      </c>
      <c r="L2967" s="11">
        <v>2</v>
      </c>
    </row>
    <row r="2968" spans="1:12">
      <c r="A2968" s="11" t="s">
        <v>6740</v>
      </c>
      <c r="D2968" s="11" t="s">
        <v>40</v>
      </c>
      <c r="E2968" s="19" t="s">
        <v>3304</v>
      </c>
      <c r="F2968" s="10">
        <v>42036</v>
      </c>
      <c r="G2968" s="10">
        <v>44228</v>
      </c>
      <c r="H2968" s="11">
        <v>7</v>
      </c>
      <c r="I2968" s="20" t="s">
        <v>39</v>
      </c>
      <c r="J2968" s="11" t="s">
        <v>41</v>
      </c>
      <c r="K2968" s="11" t="s">
        <v>4881</v>
      </c>
      <c r="L2968" s="11">
        <v>2</v>
      </c>
    </row>
    <row r="2969" spans="1:12">
      <c r="A2969" s="11" t="s">
        <v>6741</v>
      </c>
      <c r="D2969" s="11" t="s">
        <v>40</v>
      </c>
      <c r="E2969" s="19" t="s">
        <v>3305</v>
      </c>
      <c r="F2969" s="10">
        <v>42036</v>
      </c>
      <c r="G2969" s="10">
        <v>44228</v>
      </c>
      <c r="H2969" s="11">
        <v>7</v>
      </c>
      <c r="I2969" s="20" t="s">
        <v>39</v>
      </c>
      <c r="J2969" s="11" t="s">
        <v>41</v>
      </c>
      <c r="K2969" s="11" t="s">
        <v>4881</v>
      </c>
      <c r="L2969" s="11">
        <v>2</v>
      </c>
    </row>
    <row r="2970" spans="1:12">
      <c r="A2970" s="11" t="s">
        <v>7225</v>
      </c>
      <c r="D2970" s="11" t="s">
        <v>40</v>
      </c>
      <c r="E2970" s="19" t="s">
        <v>3306</v>
      </c>
      <c r="F2970" s="10">
        <v>42036</v>
      </c>
      <c r="G2970" s="10">
        <v>44228</v>
      </c>
      <c r="H2970" s="11">
        <v>7</v>
      </c>
      <c r="I2970" s="20" t="s">
        <v>39</v>
      </c>
      <c r="J2970" s="11" t="s">
        <v>41</v>
      </c>
      <c r="K2970" s="11" t="s">
        <v>4881</v>
      </c>
      <c r="L2970" s="11">
        <v>2</v>
      </c>
    </row>
    <row r="2971" spans="1:12">
      <c r="A2971" s="11" t="s">
        <v>7226</v>
      </c>
      <c r="D2971" s="11" t="s">
        <v>40</v>
      </c>
      <c r="E2971" s="19" t="s">
        <v>3307</v>
      </c>
      <c r="F2971" s="10">
        <v>42036</v>
      </c>
      <c r="G2971" s="10">
        <v>44228</v>
      </c>
      <c r="H2971" s="11">
        <v>7</v>
      </c>
      <c r="I2971" s="20" t="s">
        <v>39</v>
      </c>
      <c r="J2971" s="11" t="s">
        <v>41</v>
      </c>
      <c r="K2971" s="11" t="s">
        <v>4881</v>
      </c>
      <c r="L2971" s="11">
        <v>2</v>
      </c>
    </row>
    <row r="2972" spans="1:12">
      <c r="A2972" s="11" t="s">
        <v>7227</v>
      </c>
      <c r="D2972" s="11" t="s">
        <v>40</v>
      </c>
      <c r="E2972" s="19" t="s">
        <v>3308</v>
      </c>
      <c r="F2972" s="10">
        <v>42036</v>
      </c>
      <c r="G2972" s="10">
        <v>44228</v>
      </c>
      <c r="H2972" s="11">
        <v>7</v>
      </c>
      <c r="I2972" s="20" t="s">
        <v>39</v>
      </c>
      <c r="J2972" s="11" t="s">
        <v>41</v>
      </c>
      <c r="K2972" s="11" t="s">
        <v>4881</v>
      </c>
      <c r="L2972" s="11">
        <v>2</v>
      </c>
    </row>
    <row r="2973" spans="1:12">
      <c r="A2973" s="11" t="s">
        <v>8038</v>
      </c>
      <c r="D2973" s="11" t="s">
        <v>40</v>
      </c>
      <c r="E2973" s="19" t="s">
        <v>3309</v>
      </c>
      <c r="F2973" s="10">
        <v>42036</v>
      </c>
      <c r="G2973" s="10">
        <v>44228</v>
      </c>
      <c r="H2973" s="11">
        <v>7</v>
      </c>
      <c r="I2973" s="20" t="s">
        <v>39</v>
      </c>
      <c r="J2973" s="11" t="s">
        <v>41</v>
      </c>
      <c r="K2973" s="11" t="s">
        <v>4881</v>
      </c>
      <c r="L2973" s="11">
        <v>2</v>
      </c>
    </row>
    <row r="2974" spans="1:12">
      <c r="A2974" s="11" t="s">
        <v>8039</v>
      </c>
      <c r="D2974" s="11" t="s">
        <v>40</v>
      </c>
      <c r="E2974" s="19" t="s">
        <v>3310</v>
      </c>
      <c r="F2974" s="10">
        <v>42036</v>
      </c>
      <c r="G2974" s="10">
        <v>44228</v>
      </c>
      <c r="H2974" s="11">
        <v>7</v>
      </c>
      <c r="I2974" s="20" t="s">
        <v>39</v>
      </c>
      <c r="J2974" s="11" t="s">
        <v>41</v>
      </c>
      <c r="K2974" s="11" t="s">
        <v>4881</v>
      </c>
      <c r="L2974" s="11">
        <v>2</v>
      </c>
    </row>
    <row r="2975" spans="1:12">
      <c r="A2975" s="11" t="s">
        <v>8040</v>
      </c>
      <c r="D2975" s="11" t="s">
        <v>40</v>
      </c>
      <c r="E2975" s="19" t="s">
        <v>3311</v>
      </c>
      <c r="F2975" s="10">
        <v>42036</v>
      </c>
      <c r="G2975" s="10">
        <v>44228</v>
      </c>
      <c r="H2975" s="11">
        <v>7</v>
      </c>
      <c r="I2975" s="20" t="s">
        <v>39</v>
      </c>
      <c r="J2975" s="11" t="s">
        <v>41</v>
      </c>
      <c r="K2975" s="11" t="s">
        <v>4881</v>
      </c>
      <c r="L2975" s="11">
        <v>2</v>
      </c>
    </row>
    <row r="2976" spans="1:12">
      <c r="A2976" s="11" t="s">
        <v>8041</v>
      </c>
      <c r="D2976" s="11" t="s">
        <v>40</v>
      </c>
      <c r="E2976" s="19" t="s">
        <v>3312</v>
      </c>
      <c r="F2976" s="10">
        <v>42036</v>
      </c>
      <c r="G2976" s="10">
        <v>44228</v>
      </c>
      <c r="H2976" s="11">
        <v>7</v>
      </c>
      <c r="I2976" s="20" t="s">
        <v>39</v>
      </c>
      <c r="J2976" s="11" t="s">
        <v>41</v>
      </c>
      <c r="K2976" s="11" t="s">
        <v>4881</v>
      </c>
      <c r="L2976" s="11">
        <v>2</v>
      </c>
    </row>
    <row r="2977" spans="1:12">
      <c r="A2977" s="11" t="s">
        <v>8042</v>
      </c>
      <c r="D2977" s="11" t="s">
        <v>40</v>
      </c>
      <c r="E2977" s="19" t="s">
        <v>3313</v>
      </c>
      <c r="F2977" s="10">
        <v>42036</v>
      </c>
      <c r="G2977" s="10">
        <v>44228</v>
      </c>
      <c r="H2977" s="11">
        <v>7</v>
      </c>
      <c r="I2977" s="20" t="s">
        <v>39</v>
      </c>
      <c r="J2977" s="11" t="s">
        <v>41</v>
      </c>
      <c r="K2977" s="11" t="s">
        <v>4881</v>
      </c>
      <c r="L2977" s="11">
        <v>2</v>
      </c>
    </row>
    <row r="2978" spans="1:12">
      <c r="A2978" s="11" t="s">
        <v>8043</v>
      </c>
      <c r="D2978" s="11" t="s">
        <v>40</v>
      </c>
      <c r="E2978" s="19" t="s">
        <v>3314</v>
      </c>
      <c r="F2978" s="10">
        <v>42036</v>
      </c>
      <c r="G2978" s="10">
        <v>44228</v>
      </c>
      <c r="H2978" s="11">
        <v>7</v>
      </c>
      <c r="I2978" s="20" t="s">
        <v>39</v>
      </c>
      <c r="J2978" s="11" t="s">
        <v>41</v>
      </c>
      <c r="K2978" s="11" t="s">
        <v>4881</v>
      </c>
      <c r="L2978" s="11">
        <v>2</v>
      </c>
    </row>
    <row r="2979" spans="1:12">
      <c r="A2979" s="11" t="s">
        <v>8683</v>
      </c>
      <c r="D2979" s="11" t="s">
        <v>40</v>
      </c>
      <c r="E2979" s="19" t="s">
        <v>3315</v>
      </c>
      <c r="F2979" s="10">
        <v>42036</v>
      </c>
      <c r="G2979" s="10">
        <v>44228</v>
      </c>
      <c r="H2979" s="11">
        <v>7</v>
      </c>
      <c r="I2979" s="20" t="s">
        <v>39</v>
      </c>
      <c r="J2979" s="11" t="s">
        <v>41</v>
      </c>
      <c r="K2979" s="11" t="s">
        <v>4881</v>
      </c>
      <c r="L2979" s="11">
        <v>2</v>
      </c>
    </row>
    <row r="2980" spans="1:12">
      <c r="A2980" s="11" t="s">
        <v>8684</v>
      </c>
      <c r="D2980" s="11" t="s">
        <v>40</v>
      </c>
      <c r="E2980" s="19" t="s">
        <v>3316</v>
      </c>
      <c r="F2980" s="10">
        <v>42036</v>
      </c>
      <c r="G2980" s="10">
        <v>44228</v>
      </c>
      <c r="H2980" s="11">
        <v>7</v>
      </c>
      <c r="I2980" s="20" t="s">
        <v>39</v>
      </c>
      <c r="J2980" s="11" t="s">
        <v>41</v>
      </c>
      <c r="K2980" s="11" t="s">
        <v>4881</v>
      </c>
      <c r="L2980" s="11">
        <v>2</v>
      </c>
    </row>
    <row r="2981" spans="1:12">
      <c r="A2981" s="11" t="s">
        <v>8685</v>
      </c>
      <c r="D2981" s="11" t="s">
        <v>40</v>
      </c>
      <c r="E2981" s="19" t="s">
        <v>3317</v>
      </c>
      <c r="F2981" s="10">
        <v>42036</v>
      </c>
      <c r="G2981" s="10">
        <v>44228</v>
      </c>
      <c r="H2981" s="11">
        <v>7</v>
      </c>
      <c r="I2981" s="20" t="s">
        <v>39</v>
      </c>
      <c r="J2981" s="11" t="s">
        <v>41</v>
      </c>
      <c r="K2981" s="11" t="s">
        <v>4881</v>
      </c>
      <c r="L2981" s="11">
        <v>2</v>
      </c>
    </row>
    <row r="2982" spans="1:12">
      <c r="A2982" s="11" t="s">
        <v>3092</v>
      </c>
      <c r="D2982" s="11" t="s">
        <v>40</v>
      </c>
      <c r="E2982" s="19" t="s">
        <v>3318</v>
      </c>
      <c r="F2982" s="10">
        <v>42036</v>
      </c>
      <c r="G2982" s="10">
        <v>44228</v>
      </c>
      <c r="H2982" s="11">
        <v>7</v>
      </c>
      <c r="I2982" s="20" t="s">
        <v>39</v>
      </c>
      <c r="J2982" s="11" t="s">
        <v>41</v>
      </c>
      <c r="K2982" s="11" t="s">
        <v>4881</v>
      </c>
      <c r="L2982" s="11">
        <v>2</v>
      </c>
    </row>
    <row r="2983" spans="1:12">
      <c r="A2983" s="11" t="s">
        <v>3093</v>
      </c>
      <c r="D2983" s="11" t="s">
        <v>40</v>
      </c>
      <c r="E2983" s="19" t="s">
        <v>3319</v>
      </c>
      <c r="F2983" s="10">
        <v>42036</v>
      </c>
      <c r="G2983" s="10">
        <v>44228</v>
      </c>
      <c r="H2983" s="11">
        <v>7</v>
      </c>
      <c r="I2983" s="20" t="s">
        <v>39</v>
      </c>
      <c r="J2983" s="11" t="s">
        <v>41</v>
      </c>
      <c r="K2983" s="11" t="s">
        <v>4881</v>
      </c>
      <c r="L2983" s="11">
        <v>2</v>
      </c>
    </row>
    <row r="2984" spans="1:12">
      <c r="A2984" s="11" t="s">
        <v>3094</v>
      </c>
      <c r="D2984" s="11" t="s">
        <v>40</v>
      </c>
      <c r="E2984" s="19" t="s">
        <v>3320</v>
      </c>
      <c r="F2984" s="10">
        <v>42036</v>
      </c>
      <c r="G2984" s="10">
        <v>44228</v>
      </c>
      <c r="H2984" s="11">
        <v>7</v>
      </c>
      <c r="I2984" s="20" t="s">
        <v>39</v>
      </c>
      <c r="J2984" s="11" t="s">
        <v>41</v>
      </c>
      <c r="K2984" s="11" t="s">
        <v>4881</v>
      </c>
      <c r="L2984" s="11">
        <v>2</v>
      </c>
    </row>
    <row r="2985" spans="1:12">
      <c r="A2985" s="11" t="s">
        <v>5614</v>
      </c>
      <c r="D2985" s="11" t="s">
        <v>40</v>
      </c>
      <c r="E2985" s="19" t="s">
        <v>3321</v>
      </c>
      <c r="F2985" s="10">
        <v>42036</v>
      </c>
      <c r="G2985" s="10">
        <v>44228</v>
      </c>
      <c r="H2985" s="11">
        <v>7</v>
      </c>
      <c r="I2985" s="20" t="s">
        <v>39</v>
      </c>
      <c r="J2985" s="11" t="s">
        <v>41</v>
      </c>
      <c r="K2985" s="11" t="s">
        <v>4881</v>
      </c>
      <c r="L2985" s="11">
        <v>2</v>
      </c>
    </row>
    <row r="2986" spans="1:12">
      <c r="A2986" s="11" t="s">
        <v>5615</v>
      </c>
      <c r="D2986" s="11" t="s">
        <v>40</v>
      </c>
      <c r="E2986" s="19" t="s">
        <v>3322</v>
      </c>
      <c r="F2986" s="10">
        <v>42036</v>
      </c>
      <c r="G2986" s="10">
        <v>44228</v>
      </c>
      <c r="H2986" s="11">
        <v>7</v>
      </c>
      <c r="I2986" s="20" t="s">
        <v>39</v>
      </c>
      <c r="J2986" s="11" t="s">
        <v>41</v>
      </c>
      <c r="K2986" s="11" t="s">
        <v>4881</v>
      </c>
      <c r="L2986" s="11">
        <v>2</v>
      </c>
    </row>
    <row r="2987" spans="1:12">
      <c r="A2987" s="11" t="s">
        <v>5616</v>
      </c>
      <c r="D2987" s="11" t="s">
        <v>40</v>
      </c>
      <c r="E2987" s="19" t="s">
        <v>3323</v>
      </c>
      <c r="F2987" s="10">
        <v>42036</v>
      </c>
      <c r="G2987" s="10">
        <v>44228</v>
      </c>
      <c r="H2987" s="11">
        <v>7</v>
      </c>
      <c r="I2987" s="20" t="s">
        <v>39</v>
      </c>
      <c r="J2987" s="11" t="s">
        <v>41</v>
      </c>
      <c r="K2987" s="11" t="s">
        <v>4881</v>
      </c>
      <c r="L2987" s="11">
        <v>2</v>
      </c>
    </row>
    <row r="2988" spans="1:12">
      <c r="A2988" s="11" t="s">
        <v>5617</v>
      </c>
      <c r="D2988" s="11" t="s">
        <v>40</v>
      </c>
      <c r="E2988" s="19" t="s">
        <v>3324</v>
      </c>
      <c r="F2988" s="10">
        <v>42036</v>
      </c>
      <c r="G2988" s="10">
        <v>44228</v>
      </c>
      <c r="H2988" s="11">
        <v>7</v>
      </c>
      <c r="I2988" s="20" t="s">
        <v>39</v>
      </c>
      <c r="J2988" s="11" t="s">
        <v>41</v>
      </c>
      <c r="K2988" s="11" t="s">
        <v>4881</v>
      </c>
      <c r="L2988" s="11">
        <v>2</v>
      </c>
    </row>
    <row r="2989" spans="1:12">
      <c r="A2989" s="11" t="s">
        <v>5618</v>
      </c>
      <c r="D2989" s="11" t="s">
        <v>40</v>
      </c>
      <c r="E2989" s="19" t="s">
        <v>3325</v>
      </c>
      <c r="F2989" s="10">
        <v>42036</v>
      </c>
      <c r="G2989" s="10">
        <v>44228</v>
      </c>
      <c r="H2989" s="11">
        <v>7</v>
      </c>
      <c r="I2989" s="20" t="s">
        <v>39</v>
      </c>
      <c r="J2989" s="11" t="s">
        <v>41</v>
      </c>
      <c r="K2989" s="11" t="s">
        <v>4881</v>
      </c>
      <c r="L2989" s="11">
        <v>2</v>
      </c>
    </row>
    <row r="2990" spans="1:12">
      <c r="A2990" s="11" t="s">
        <v>5619</v>
      </c>
      <c r="D2990" s="11" t="s">
        <v>40</v>
      </c>
      <c r="E2990" s="19" t="s">
        <v>3326</v>
      </c>
      <c r="F2990" s="10">
        <v>42036</v>
      </c>
      <c r="G2990" s="10">
        <v>44228</v>
      </c>
      <c r="H2990" s="11">
        <v>7</v>
      </c>
      <c r="I2990" s="20" t="s">
        <v>39</v>
      </c>
      <c r="J2990" s="11" t="s">
        <v>41</v>
      </c>
      <c r="K2990" s="11" t="s">
        <v>4881</v>
      </c>
      <c r="L2990" s="11">
        <v>2</v>
      </c>
    </row>
    <row r="2991" spans="1:12">
      <c r="A2991" s="11" t="s">
        <v>6256</v>
      </c>
      <c r="D2991" s="11" t="s">
        <v>40</v>
      </c>
      <c r="E2991" s="19" t="s">
        <v>3327</v>
      </c>
      <c r="F2991" s="10">
        <v>42036</v>
      </c>
      <c r="G2991" s="10">
        <v>44228</v>
      </c>
      <c r="H2991" s="11">
        <v>7</v>
      </c>
      <c r="I2991" s="20" t="s">
        <v>39</v>
      </c>
      <c r="J2991" s="11" t="s">
        <v>41</v>
      </c>
      <c r="K2991" s="11" t="s">
        <v>4881</v>
      </c>
      <c r="L2991" s="11">
        <v>2</v>
      </c>
    </row>
    <row r="2992" spans="1:12">
      <c r="A2992" s="11" t="s">
        <v>6257</v>
      </c>
      <c r="D2992" s="11" t="s">
        <v>40</v>
      </c>
      <c r="E2992" s="19" t="s">
        <v>3328</v>
      </c>
      <c r="F2992" s="10">
        <v>42036</v>
      </c>
      <c r="G2992" s="10">
        <v>44228</v>
      </c>
      <c r="H2992" s="11">
        <v>7</v>
      </c>
      <c r="I2992" s="20" t="s">
        <v>39</v>
      </c>
      <c r="J2992" s="11" t="s">
        <v>41</v>
      </c>
      <c r="K2992" s="11" t="s">
        <v>4881</v>
      </c>
      <c r="L2992" s="11">
        <v>2</v>
      </c>
    </row>
    <row r="2993" spans="1:12">
      <c r="A2993" s="11" t="s">
        <v>6258</v>
      </c>
      <c r="D2993" s="11" t="s">
        <v>40</v>
      </c>
      <c r="E2993" s="19" t="s">
        <v>3329</v>
      </c>
      <c r="F2993" s="10">
        <v>42036</v>
      </c>
      <c r="G2993" s="10">
        <v>44228</v>
      </c>
      <c r="H2993" s="11">
        <v>7</v>
      </c>
      <c r="I2993" s="20" t="s">
        <v>39</v>
      </c>
      <c r="J2993" s="11" t="s">
        <v>41</v>
      </c>
      <c r="K2993" s="11" t="s">
        <v>4881</v>
      </c>
      <c r="L2993" s="11">
        <v>2</v>
      </c>
    </row>
    <row r="2994" spans="1:12">
      <c r="A2994" s="11" t="s">
        <v>6742</v>
      </c>
      <c r="D2994" s="11" t="s">
        <v>40</v>
      </c>
      <c r="E2994" s="19" t="s">
        <v>3330</v>
      </c>
      <c r="F2994" s="10">
        <v>42036</v>
      </c>
      <c r="G2994" s="10">
        <v>44228</v>
      </c>
      <c r="H2994" s="11">
        <v>7</v>
      </c>
      <c r="I2994" s="20" t="s">
        <v>39</v>
      </c>
      <c r="J2994" s="11" t="s">
        <v>41</v>
      </c>
      <c r="K2994" s="11" t="s">
        <v>4881</v>
      </c>
      <c r="L2994" s="11">
        <v>2</v>
      </c>
    </row>
    <row r="2995" spans="1:12">
      <c r="A2995" s="11" t="s">
        <v>6743</v>
      </c>
      <c r="D2995" s="11" t="s">
        <v>40</v>
      </c>
      <c r="E2995" s="19" t="s">
        <v>3331</v>
      </c>
      <c r="F2995" s="10">
        <v>42036</v>
      </c>
      <c r="G2995" s="10">
        <v>44228</v>
      </c>
      <c r="H2995" s="11">
        <v>7</v>
      </c>
      <c r="I2995" s="20" t="s">
        <v>39</v>
      </c>
      <c r="J2995" s="11" t="s">
        <v>41</v>
      </c>
      <c r="K2995" s="11" t="s">
        <v>4881</v>
      </c>
      <c r="L2995" s="11">
        <v>2</v>
      </c>
    </row>
    <row r="2996" spans="1:12">
      <c r="A2996" s="11" t="s">
        <v>6744</v>
      </c>
      <c r="D2996" s="11" t="s">
        <v>40</v>
      </c>
      <c r="E2996" s="19" t="s">
        <v>3332</v>
      </c>
      <c r="F2996" s="10">
        <v>42036</v>
      </c>
      <c r="G2996" s="10">
        <v>44228</v>
      </c>
      <c r="H2996" s="11">
        <v>7</v>
      </c>
      <c r="I2996" s="20" t="s">
        <v>39</v>
      </c>
      <c r="J2996" s="11" t="s">
        <v>41</v>
      </c>
      <c r="K2996" s="11" t="s">
        <v>4881</v>
      </c>
      <c r="L2996" s="11">
        <v>2</v>
      </c>
    </row>
    <row r="2997" spans="1:12">
      <c r="A2997" s="11" t="s">
        <v>7228</v>
      </c>
      <c r="D2997" s="11" t="s">
        <v>40</v>
      </c>
      <c r="E2997" s="19" t="s">
        <v>3333</v>
      </c>
      <c r="F2997" s="10">
        <v>42036</v>
      </c>
      <c r="G2997" s="10">
        <v>44228</v>
      </c>
      <c r="H2997" s="11">
        <v>7</v>
      </c>
      <c r="I2997" s="20" t="s">
        <v>39</v>
      </c>
      <c r="J2997" s="11" t="s">
        <v>41</v>
      </c>
      <c r="K2997" s="11" t="s">
        <v>4881</v>
      </c>
      <c r="L2997" s="11">
        <v>2</v>
      </c>
    </row>
    <row r="2998" spans="1:12">
      <c r="A2998" s="11" t="s">
        <v>7229</v>
      </c>
      <c r="D2998" s="11" t="s">
        <v>40</v>
      </c>
      <c r="E2998" s="19" t="s">
        <v>3334</v>
      </c>
      <c r="F2998" s="10">
        <v>42036</v>
      </c>
      <c r="G2998" s="10">
        <v>44228</v>
      </c>
      <c r="H2998" s="11">
        <v>7</v>
      </c>
      <c r="I2998" s="20" t="s">
        <v>39</v>
      </c>
      <c r="J2998" s="11" t="s">
        <v>41</v>
      </c>
      <c r="K2998" s="11" t="s">
        <v>4881</v>
      </c>
      <c r="L2998" s="11">
        <v>2</v>
      </c>
    </row>
    <row r="2999" spans="1:12">
      <c r="A2999" s="11" t="s">
        <v>7230</v>
      </c>
      <c r="D2999" s="11" t="s">
        <v>40</v>
      </c>
      <c r="E2999" s="19" t="s">
        <v>3335</v>
      </c>
      <c r="F2999" s="10">
        <v>42036</v>
      </c>
      <c r="G2999" s="10">
        <v>44228</v>
      </c>
      <c r="H2999" s="11">
        <v>7</v>
      </c>
      <c r="I2999" s="20" t="s">
        <v>39</v>
      </c>
      <c r="J2999" s="11" t="s">
        <v>41</v>
      </c>
      <c r="K2999" s="11" t="s">
        <v>4881</v>
      </c>
      <c r="L2999" s="11">
        <v>2</v>
      </c>
    </row>
    <row r="3000" spans="1:12">
      <c r="A3000" s="11" t="s">
        <v>8044</v>
      </c>
      <c r="D3000" s="11" t="s">
        <v>40</v>
      </c>
      <c r="E3000" s="19" t="s">
        <v>3336</v>
      </c>
      <c r="F3000" s="10">
        <v>42036</v>
      </c>
      <c r="G3000" s="10">
        <v>44228</v>
      </c>
      <c r="H3000" s="11">
        <v>7</v>
      </c>
      <c r="I3000" s="20" t="s">
        <v>39</v>
      </c>
      <c r="J3000" s="11" t="s">
        <v>41</v>
      </c>
      <c r="K3000" s="11" t="s">
        <v>4881</v>
      </c>
      <c r="L3000" s="11">
        <v>2</v>
      </c>
    </row>
    <row r="3001" spans="1:12">
      <c r="A3001" s="11" t="s">
        <v>8045</v>
      </c>
      <c r="D3001" s="11" t="s">
        <v>40</v>
      </c>
      <c r="E3001" s="19" t="s">
        <v>3337</v>
      </c>
      <c r="F3001" s="10">
        <v>42036</v>
      </c>
      <c r="G3001" s="10">
        <v>44228</v>
      </c>
      <c r="H3001" s="11">
        <v>7</v>
      </c>
      <c r="I3001" s="20" t="s">
        <v>39</v>
      </c>
      <c r="J3001" s="11" t="s">
        <v>41</v>
      </c>
      <c r="K3001" s="11" t="s">
        <v>4881</v>
      </c>
      <c r="L3001" s="11">
        <v>2</v>
      </c>
    </row>
    <row r="3002" spans="1:12">
      <c r="A3002" s="11" t="s">
        <v>8046</v>
      </c>
      <c r="D3002" s="11" t="s">
        <v>40</v>
      </c>
      <c r="E3002" s="19" t="s">
        <v>3338</v>
      </c>
      <c r="F3002" s="10">
        <v>42036</v>
      </c>
      <c r="G3002" s="10">
        <v>44228</v>
      </c>
      <c r="H3002" s="11">
        <v>7</v>
      </c>
      <c r="I3002" s="20" t="s">
        <v>39</v>
      </c>
      <c r="J3002" s="11" t="s">
        <v>41</v>
      </c>
      <c r="K3002" s="11" t="s">
        <v>4881</v>
      </c>
      <c r="L3002" s="11">
        <v>2</v>
      </c>
    </row>
    <row r="3003" spans="1:12">
      <c r="A3003" s="11" t="s">
        <v>8047</v>
      </c>
      <c r="D3003" s="11" t="s">
        <v>40</v>
      </c>
      <c r="E3003" s="19" t="s">
        <v>3339</v>
      </c>
      <c r="F3003" s="10">
        <v>42036</v>
      </c>
      <c r="G3003" s="10">
        <v>44228</v>
      </c>
      <c r="H3003" s="11">
        <v>7</v>
      </c>
      <c r="I3003" s="20" t="s">
        <v>39</v>
      </c>
      <c r="J3003" s="11" t="s">
        <v>41</v>
      </c>
      <c r="K3003" s="11" t="s">
        <v>4881</v>
      </c>
      <c r="L3003" s="11">
        <v>2</v>
      </c>
    </row>
    <row r="3004" spans="1:12">
      <c r="A3004" s="11" t="s">
        <v>8048</v>
      </c>
      <c r="D3004" s="11" t="s">
        <v>40</v>
      </c>
      <c r="E3004" s="19" t="s">
        <v>3340</v>
      </c>
      <c r="F3004" s="10">
        <v>42036</v>
      </c>
      <c r="G3004" s="10">
        <v>44228</v>
      </c>
      <c r="H3004" s="11">
        <v>7</v>
      </c>
      <c r="I3004" s="20" t="s">
        <v>39</v>
      </c>
      <c r="J3004" s="11" t="s">
        <v>41</v>
      </c>
      <c r="K3004" s="11" t="s">
        <v>4881</v>
      </c>
      <c r="L3004" s="11">
        <v>2</v>
      </c>
    </row>
    <row r="3005" spans="1:12">
      <c r="A3005" s="11" t="s">
        <v>8049</v>
      </c>
      <c r="D3005" s="11" t="s">
        <v>40</v>
      </c>
      <c r="E3005" s="19" t="s">
        <v>3341</v>
      </c>
      <c r="F3005" s="10">
        <v>42036</v>
      </c>
      <c r="G3005" s="10">
        <v>44228</v>
      </c>
      <c r="H3005" s="11">
        <v>7</v>
      </c>
      <c r="I3005" s="20" t="s">
        <v>39</v>
      </c>
      <c r="J3005" s="11" t="s">
        <v>41</v>
      </c>
      <c r="K3005" s="11" t="s">
        <v>4881</v>
      </c>
      <c r="L3005" s="11">
        <v>2</v>
      </c>
    </row>
    <row r="3006" spans="1:12">
      <c r="A3006" s="11" t="s">
        <v>8686</v>
      </c>
      <c r="D3006" s="11" t="s">
        <v>40</v>
      </c>
      <c r="E3006" s="19" t="s">
        <v>3342</v>
      </c>
      <c r="F3006" s="10">
        <v>42036</v>
      </c>
      <c r="G3006" s="10">
        <v>44228</v>
      </c>
      <c r="H3006" s="11">
        <v>7</v>
      </c>
      <c r="I3006" s="20" t="s">
        <v>39</v>
      </c>
      <c r="J3006" s="11" t="s">
        <v>41</v>
      </c>
      <c r="K3006" s="11" t="s">
        <v>4881</v>
      </c>
      <c r="L3006" s="11">
        <v>2</v>
      </c>
    </row>
    <row r="3007" spans="1:12">
      <c r="A3007" s="11" t="s">
        <v>8687</v>
      </c>
      <c r="D3007" s="11" t="s">
        <v>40</v>
      </c>
      <c r="E3007" s="19" t="s">
        <v>3343</v>
      </c>
      <c r="F3007" s="10">
        <v>42036</v>
      </c>
      <c r="G3007" s="10">
        <v>44228</v>
      </c>
      <c r="H3007" s="11">
        <v>7</v>
      </c>
      <c r="I3007" s="20" t="s">
        <v>39</v>
      </c>
      <c r="J3007" s="11" t="s">
        <v>41</v>
      </c>
      <c r="K3007" s="11" t="s">
        <v>4881</v>
      </c>
      <c r="L3007" s="11">
        <v>2</v>
      </c>
    </row>
    <row r="3008" spans="1:12">
      <c r="A3008" s="11" t="s">
        <v>8688</v>
      </c>
      <c r="D3008" s="11" t="s">
        <v>40</v>
      </c>
      <c r="E3008" s="19" t="s">
        <v>3344</v>
      </c>
      <c r="F3008" s="10">
        <v>42036</v>
      </c>
      <c r="G3008" s="10">
        <v>44228</v>
      </c>
      <c r="H3008" s="11">
        <v>7</v>
      </c>
      <c r="I3008" s="20" t="s">
        <v>39</v>
      </c>
      <c r="J3008" s="11" t="s">
        <v>41</v>
      </c>
      <c r="K3008" s="11" t="s">
        <v>4881</v>
      </c>
      <c r="L3008" s="11">
        <v>2</v>
      </c>
    </row>
    <row r="3009" spans="1:12">
      <c r="A3009" s="11" t="s">
        <v>3095</v>
      </c>
      <c r="D3009" s="11" t="s">
        <v>40</v>
      </c>
      <c r="E3009" s="19" t="s">
        <v>3345</v>
      </c>
      <c r="F3009" s="10">
        <v>42036</v>
      </c>
      <c r="G3009" s="10">
        <v>44228</v>
      </c>
      <c r="H3009" s="11">
        <v>7</v>
      </c>
      <c r="I3009" s="20" t="s">
        <v>39</v>
      </c>
      <c r="J3009" s="11" t="s">
        <v>41</v>
      </c>
      <c r="K3009" s="11" t="s">
        <v>4881</v>
      </c>
      <c r="L3009" s="11">
        <v>2</v>
      </c>
    </row>
    <row r="3010" spans="1:12">
      <c r="A3010" s="11" t="s">
        <v>3096</v>
      </c>
      <c r="D3010" s="11" t="s">
        <v>40</v>
      </c>
      <c r="E3010" s="19" t="s">
        <v>3346</v>
      </c>
      <c r="F3010" s="10">
        <v>42036</v>
      </c>
      <c r="G3010" s="10">
        <v>44228</v>
      </c>
      <c r="H3010" s="11">
        <v>7</v>
      </c>
      <c r="I3010" s="20" t="s">
        <v>39</v>
      </c>
      <c r="J3010" s="11" t="s">
        <v>41</v>
      </c>
      <c r="K3010" s="11" t="s">
        <v>4881</v>
      </c>
      <c r="L3010" s="11">
        <v>2</v>
      </c>
    </row>
    <row r="3011" spans="1:12">
      <c r="A3011" s="11" t="s">
        <v>3097</v>
      </c>
      <c r="D3011" s="11" t="s">
        <v>40</v>
      </c>
      <c r="E3011" s="19" t="s">
        <v>3347</v>
      </c>
      <c r="F3011" s="10">
        <v>42036</v>
      </c>
      <c r="G3011" s="10">
        <v>44228</v>
      </c>
      <c r="H3011" s="11">
        <v>7</v>
      </c>
      <c r="I3011" s="20" t="s">
        <v>39</v>
      </c>
      <c r="J3011" s="11" t="s">
        <v>41</v>
      </c>
      <c r="K3011" s="11" t="s">
        <v>4881</v>
      </c>
      <c r="L3011" s="11">
        <v>2</v>
      </c>
    </row>
    <row r="3012" spans="1:12">
      <c r="A3012" s="11" t="s">
        <v>5620</v>
      </c>
      <c r="D3012" s="11" t="s">
        <v>40</v>
      </c>
      <c r="E3012" s="19" t="s">
        <v>3375</v>
      </c>
      <c r="F3012" s="10">
        <v>42036</v>
      </c>
      <c r="G3012" s="10">
        <v>44228</v>
      </c>
      <c r="H3012" s="11">
        <v>7</v>
      </c>
      <c r="I3012" s="20" t="s">
        <v>39</v>
      </c>
      <c r="J3012" s="11" t="s">
        <v>41</v>
      </c>
      <c r="K3012" s="11" t="s">
        <v>4881</v>
      </c>
      <c r="L3012" s="11">
        <v>2</v>
      </c>
    </row>
    <row r="3013" spans="1:12">
      <c r="A3013" s="11" t="s">
        <v>5621</v>
      </c>
      <c r="D3013" s="11" t="s">
        <v>40</v>
      </c>
      <c r="E3013" s="19" t="s">
        <v>3376</v>
      </c>
      <c r="F3013" s="10">
        <v>42036</v>
      </c>
      <c r="G3013" s="10">
        <v>44228</v>
      </c>
      <c r="H3013" s="11">
        <v>7</v>
      </c>
      <c r="I3013" s="20" t="s">
        <v>39</v>
      </c>
      <c r="J3013" s="11" t="s">
        <v>41</v>
      </c>
      <c r="K3013" s="11" t="s">
        <v>4881</v>
      </c>
      <c r="L3013" s="11">
        <v>2</v>
      </c>
    </row>
    <row r="3014" spans="1:12">
      <c r="A3014" s="11" t="s">
        <v>5622</v>
      </c>
      <c r="D3014" s="11" t="s">
        <v>40</v>
      </c>
      <c r="E3014" s="19" t="s">
        <v>3377</v>
      </c>
      <c r="F3014" s="10">
        <v>42036</v>
      </c>
      <c r="G3014" s="10">
        <v>44228</v>
      </c>
      <c r="H3014" s="11">
        <v>7</v>
      </c>
      <c r="I3014" s="20" t="s">
        <v>39</v>
      </c>
      <c r="J3014" s="11" t="s">
        <v>41</v>
      </c>
      <c r="K3014" s="11" t="s">
        <v>4881</v>
      </c>
      <c r="L3014" s="11">
        <v>2</v>
      </c>
    </row>
    <row r="3015" spans="1:12">
      <c r="A3015" s="11" t="s">
        <v>5623</v>
      </c>
      <c r="D3015" s="11" t="s">
        <v>40</v>
      </c>
      <c r="E3015" s="19" t="s">
        <v>3378</v>
      </c>
      <c r="F3015" s="10">
        <v>42036</v>
      </c>
      <c r="G3015" s="10">
        <v>44228</v>
      </c>
      <c r="H3015" s="11">
        <v>7</v>
      </c>
      <c r="I3015" s="20" t="s">
        <v>39</v>
      </c>
      <c r="J3015" s="11" t="s">
        <v>41</v>
      </c>
      <c r="K3015" s="11" t="s">
        <v>4881</v>
      </c>
      <c r="L3015" s="11">
        <v>2</v>
      </c>
    </row>
    <row r="3016" spans="1:12">
      <c r="A3016" s="11" t="s">
        <v>5624</v>
      </c>
      <c r="D3016" s="11" t="s">
        <v>40</v>
      </c>
      <c r="E3016" s="19" t="s">
        <v>3379</v>
      </c>
      <c r="F3016" s="10">
        <v>42036</v>
      </c>
      <c r="G3016" s="10">
        <v>44228</v>
      </c>
      <c r="H3016" s="11">
        <v>7</v>
      </c>
      <c r="I3016" s="20" t="s">
        <v>39</v>
      </c>
      <c r="J3016" s="11" t="s">
        <v>41</v>
      </c>
      <c r="K3016" s="11" t="s">
        <v>4881</v>
      </c>
      <c r="L3016" s="11">
        <v>2</v>
      </c>
    </row>
    <row r="3017" spans="1:12">
      <c r="A3017" s="11" t="s">
        <v>5625</v>
      </c>
      <c r="D3017" s="11" t="s">
        <v>40</v>
      </c>
      <c r="E3017" s="19" t="s">
        <v>3380</v>
      </c>
      <c r="F3017" s="10">
        <v>42036</v>
      </c>
      <c r="G3017" s="10">
        <v>44228</v>
      </c>
      <c r="H3017" s="11">
        <v>7</v>
      </c>
      <c r="I3017" s="20" t="s">
        <v>39</v>
      </c>
      <c r="J3017" s="11" t="s">
        <v>41</v>
      </c>
      <c r="K3017" s="11" t="s">
        <v>4881</v>
      </c>
      <c r="L3017" s="11">
        <v>2</v>
      </c>
    </row>
    <row r="3018" spans="1:12">
      <c r="A3018" s="11" t="s">
        <v>6259</v>
      </c>
      <c r="D3018" s="11" t="s">
        <v>40</v>
      </c>
      <c r="E3018" s="19" t="s">
        <v>3381</v>
      </c>
      <c r="F3018" s="10">
        <v>42036</v>
      </c>
      <c r="G3018" s="10">
        <v>44228</v>
      </c>
      <c r="H3018" s="11">
        <v>7</v>
      </c>
      <c r="I3018" s="20" t="s">
        <v>39</v>
      </c>
      <c r="J3018" s="11" t="s">
        <v>41</v>
      </c>
      <c r="K3018" s="11" t="s">
        <v>4881</v>
      </c>
      <c r="L3018" s="11">
        <v>2</v>
      </c>
    </row>
    <row r="3019" spans="1:12">
      <c r="A3019" s="11" t="s">
        <v>6260</v>
      </c>
      <c r="D3019" s="11" t="s">
        <v>40</v>
      </c>
      <c r="E3019" s="19" t="s">
        <v>3382</v>
      </c>
      <c r="F3019" s="10">
        <v>42036</v>
      </c>
      <c r="G3019" s="10">
        <v>44228</v>
      </c>
      <c r="H3019" s="11">
        <v>7</v>
      </c>
      <c r="I3019" s="20" t="s">
        <v>39</v>
      </c>
      <c r="J3019" s="11" t="s">
        <v>41</v>
      </c>
      <c r="K3019" s="11" t="s">
        <v>4881</v>
      </c>
      <c r="L3019" s="11">
        <v>2</v>
      </c>
    </row>
    <row r="3020" spans="1:12">
      <c r="A3020" s="11" t="s">
        <v>6261</v>
      </c>
      <c r="D3020" s="11" t="s">
        <v>40</v>
      </c>
      <c r="E3020" s="19" t="s">
        <v>3383</v>
      </c>
      <c r="F3020" s="10">
        <v>42036</v>
      </c>
      <c r="G3020" s="10">
        <v>44228</v>
      </c>
      <c r="H3020" s="11">
        <v>7</v>
      </c>
      <c r="I3020" s="20" t="s">
        <v>39</v>
      </c>
      <c r="J3020" s="11" t="s">
        <v>41</v>
      </c>
      <c r="K3020" s="11" t="s">
        <v>4881</v>
      </c>
      <c r="L3020" s="11">
        <v>2</v>
      </c>
    </row>
    <row r="3021" spans="1:12">
      <c r="A3021" s="11" t="s">
        <v>6745</v>
      </c>
      <c r="D3021" s="11" t="s">
        <v>40</v>
      </c>
      <c r="E3021" s="19" t="s">
        <v>3384</v>
      </c>
      <c r="F3021" s="10">
        <v>42036</v>
      </c>
      <c r="G3021" s="10">
        <v>44228</v>
      </c>
      <c r="H3021" s="11">
        <v>7</v>
      </c>
      <c r="I3021" s="20" t="s">
        <v>39</v>
      </c>
      <c r="J3021" s="11" t="s">
        <v>41</v>
      </c>
      <c r="K3021" s="11" t="s">
        <v>4881</v>
      </c>
      <c r="L3021" s="11">
        <v>2</v>
      </c>
    </row>
    <row r="3022" spans="1:12">
      <c r="A3022" s="11" t="s">
        <v>6746</v>
      </c>
      <c r="D3022" s="11" t="s">
        <v>40</v>
      </c>
      <c r="E3022" s="19" t="s">
        <v>3385</v>
      </c>
      <c r="F3022" s="10">
        <v>42036</v>
      </c>
      <c r="G3022" s="10">
        <v>44228</v>
      </c>
      <c r="H3022" s="11">
        <v>7</v>
      </c>
      <c r="I3022" s="20" t="s">
        <v>39</v>
      </c>
      <c r="J3022" s="11" t="s">
        <v>41</v>
      </c>
      <c r="K3022" s="11" t="s">
        <v>4881</v>
      </c>
      <c r="L3022" s="11">
        <v>2</v>
      </c>
    </row>
    <row r="3023" spans="1:12">
      <c r="A3023" s="11" t="s">
        <v>6747</v>
      </c>
      <c r="D3023" s="11" t="s">
        <v>40</v>
      </c>
      <c r="E3023" s="19" t="s">
        <v>3386</v>
      </c>
      <c r="F3023" s="10">
        <v>42036</v>
      </c>
      <c r="G3023" s="10">
        <v>44228</v>
      </c>
      <c r="H3023" s="11">
        <v>7</v>
      </c>
      <c r="I3023" s="20" t="s">
        <v>39</v>
      </c>
      <c r="J3023" s="11" t="s">
        <v>41</v>
      </c>
      <c r="K3023" s="11" t="s">
        <v>4881</v>
      </c>
      <c r="L3023" s="11">
        <v>2</v>
      </c>
    </row>
    <row r="3024" spans="1:12">
      <c r="A3024" s="11" t="s">
        <v>7231</v>
      </c>
      <c r="D3024" s="11" t="s">
        <v>40</v>
      </c>
      <c r="E3024" s="19" t="s">
        <v>3387</v>
      </c>
      <c r="F3024" s="10">
        <v>42036</v>
      </c>
      <c r="G3024" s="10">
        <v>44228</v>
      </c>
      <c r="H3024" s="11">
        <v>7</v>
      </c>
      <c r="I3024" s="20" t="s">
        <v>39</v>
      </c>
      <c r="J3024" s="11" t="s">
        <v>41</v>
      </c>
      <c r="K3024" s="11" t="s">
        <v>4881</v>
      </c>
      <c r="L3024" s="11">
        <v>2</v>
      </c>
    </row>
    <row r="3025" spans="1:12">
      <c r="A3025" s="11" t="s">
        <v>7232</v>
      </c>
      <c r="D3025" s="11" t="s">
        <v>40</v>
      </c>
      <c r="E3025" s="19" t="s">
        <v>3388</v>
      </c>
      <c r="F3025" s="10">
        <v>42036</v>
      </c>
      <c r="G3025" s="10">
        <v>44228</v>
      </c>
      <c r="H3025" s="11">
        <v>7</v>
      </c>
      <c r="I3025" s="20" t="s">
        <v>39</v>
      </c>
      <c r="J3025" s="11" t="s">
        <v>41</v>
      </c>
      <c r="K3025" s="11" t="s">
        <v>4881</v>
      </c>
      <c r="L3025" s="11">
        <v>2</v>
      </c>
    </row>
    <row r="3026" spans="1:12">
      <c r="A3026" s="11" t="s">
        <v>7233</v>
      </c>
      <c r="D3026" s="11" t="s">
        <v>40</v>
      </c>
      <c r="E3026" s="19" t="s">
        <v>3389</v>
      </c>
      <c r="F3026" s="10">
        <v>42036</v>
      </c>
      <c r="G3026" s="10">
        <v>44228</v>
      </c>
      <c r="H3026" s="11">
        <v>7</v>
      </c>
      <c r="I3026" s="20" t="s">
        <v>39</v>
      </c>
      <c r="J3026" s="11" t="s">
        <v>41</v>
      </c>
      <c r="K3026" s="11" t="s">
        <v>4881</v>
      </c>
      <c r="L3026" s="11">
        <v>2</v>
      </c>
    </row>
    <row r="3027" spans="1:12">
      <c r="A3027" s="11" t="s">
        <v>8050</v>
      </c>
      <c r="D3027" s="11" t="s">
        <v>40</v>
      </c>
      <c r="E3027" s="19" t="s">
        <v>3390</v>
      </c>
      <c r="F3027" s="10">
        <v>42036</v>
      </c>
      <c r="G3027" s="10">
        <v>44228</v>
      </c>
      <c r="H3027" s="11">
        <v>7</v>
      </c>
      <c r="I3027" s="20" t="s">
        <v>39</v>
      </c>
      <c r="J3027" s="11" t="s">
        <v>41</v>
      </c>
      <c r="K3027" s="11" t="s">
        <v>4881</v>
      </c>
      <c r="L3027" s="11">
        <v>2</v>
      </c>
    </row>
    <row r="3028" spans="1:12">
      <c r="A3028" s="11" t="s">
        <v>8051</v>
      </c>
      <c r="D3028" s="11" t="s">
        <v>40</v>
      </c>
      <c r="E3028" s="19" t="s">
        <v>3391</v>
      </c>
      <c r="F3028" s="10">
        <v>42036</v>
      </c>
      <c r="G3028" s="10">
        <v>44228</v>
      </c>
      <c r="H3028" s="11">
        <v>7</v>
      </c>
      <c r="I3028" s="20" t="s">
        <v>39</v>
      </c>
      <c r="J3028" s="11" t="s">
        <v>41</v>
      </c>
      <c r="K3028" s="11" t="s">
        <v>4881</v>
      </c>
      <c r="L3028" s="11">
        <v>2</v>
      </c>
    </row>
    <row r="3029" spans="1:12">
      <c r="A3029" s="11" t="s">
        <v>8052</v>
      </c>
      <c r="D3029" s="11" t="s">
        <v>40</v>
      </c>
      <c r="E3029" s="19" t="s">
        <v>3392</v>
      </c>
      <c r="F3029" s="10">
        <v>42036</v>
      </c>
      <c r="G3029" s="10">
        <v>44228</v>
      </c>
      <c r="H3029" s="11">
        <v>7</v>
      </c>
      <c r="I3029" s="20" t="s">
        <v>39</v>
      </c>
      <c r="J3029" s="11" t="s">
        <v>41</v>
      </c>
      <c r="K3029" s="11" t="s">
        <v>4881</v>
      </c>
      <c r="L3029" s="11">
        <v>2</v>
      </c>
    </row>
    <row r="3030" spans="1:12">
      <c r="A3030" s="11" t="s">
        <v>8053</v>
      </c>
      <c r="D3030" s="11" t="s">
        <v>40</v>
      </c>
      <c r="E3030" s="19" t="s">
        <v>3393</v>
      </c>
      <c r="F3030" s="10">
        <v>42036</v>
      </c>
      <c r="G3030" s="10">
        <v>44228</v>
      </c>
      <c r="H3030" s="11">
        <v>7</v>
      </c>
      <c r="I3030" s="20" t="s">
        <v>39</v>
      </c>
      <c r="J3030" s="11" t="s">
        <v>41</v>
      </c>
      <c r="K3030" s="11" t="s">
        <v>4881</v>
      </c>
      <c r="L3030" s="11">
        <v>2</v>
      </c>
    </row>
    <row r="3031" spans="1:12">
      <c r="A3031" s="11" t="s">
        <v>8054</v>
      </c>
      <c r="D3031" s="11" t="s">
        <v>40</v>
      </c>
      <c r="E3031" s="19" t="s">
        <v>3394</v>
      </c>
      <c r="F3031" s="10">
        <v>42036</v>
      </c>
      <c r="G3031" s="10">
        <v>44228</v>
      </c>
      <c r="H3031" s="11">
        <v>7</v>
      </c>
      <c r="I3031" s="20" t="s">
        <v>39</v>
      </c>
      <c r="J3031" s="11" t="s">
        <v>41</v>
      </c>
      <c r="K3031" s="11" t="s">
        <v>4881</v>
      </c>
      <c r="L3031" s="11">
        <v>2</v>
      </c>
    </row>
    <row r="3032" spans="1:12">
      <c r="A3032" s="11" t="s">
        <v>8055</v>
      </c>
      <c r="D3032" s="11" t="s">
        <v>40</v>
      </c>
      <c r="E3032" s="19" t="s">
        <v>3395</v>
      </c>
      <c r="F3032" s="10">
        <v>42036</v>
      </c>
      <c r="G3032" s="10">
        <v>44228</v>
      </c>
      <c r="H3032" s="11">
        <v>7</v>
      </c>
      <c r="I3032" s="20" t="s">
        <v>39</v>
      </c>
      <c r="J3032" s="11" t="s">
        <v>41</v>
      </c>
      <c r="K3032" s="11" t="s">
        <v>4881</v>
      </c>
      <c r="L3032" s="11">
        <v>2</v>
      </c>
    </row>
    <row r="3033" spans="1:12">
      <c r="A3033" s="11" t="s">
        <v>8689</v>
      </c>
      <c r="D3033" s="11" t="s">
        <v>40</v>
      </c>
      <c r="E3033" s="19" t="s">
        <v>3396</v>
      </c>
      <c r="F3033" s="10">
        <v>42036</v>
      </c>
      <c r="G3033" s="10">
        <v>44228</v>
      </c>
      <c r="H3033" s="11">
        <v>7</v>
      </c>
      <c r="I3033" s="20" t="s">
        <v>39</v>
      </c>
      <c r="J3033" s="11" t="s">
        <v>41</v>
      </c>
      <c r="K3033" s="11" t="s">
        <v>4881</v>
      </c>
      <c r="L3033" s="11">
        <v>2</v>
      </c>
    </row>
    <row r="3034" spans="1:12">
      <c r="A3034" s="11" t="s">
        <v>8690</v>
      </c>
      <c r="D3034" s="11" t="s">
        <v>40</v>
      </c>
      <c r="E3034" s="19" t="s">
        <v>3397</v>
      </c>
      <c r="F3034" s="10">
        <v>42036</v>
      </c>
      <c r="G3034" s="10">
        <v>44228</v>
      </c>
      <c r="H3034" s="11">
        <v>7</v>
      </c>
      <c r="I3034" s="20" t="s">
        <v>39</v>
      </c>
      <c r="J3034" s="11" t="s">
        <v>41</v>
      </c>
      <c r="K3034" s="11" t="s">
        <v>4881</v>
      </c>
      <c r="L3034" s="11">
        <v>2</v>
      </c>
    </row>
    <row r="3035" spans="1:12">
      <c r="A3035" s="11" t="s">
        <v>8691</v>
      </c>
      <c r="D3035" s="11" t="s">
        <v>40</v>
      </c>
      <c r="E3035" s="19" t="s">
        <v>3398</v>
      </c>
      <c r="F3035" s="10">
        <v>42036</v>
      </c>
      <c r="G3035" s="10">
        <v>44228</v>
      </c>
      <c r="H3035" s="11">
        <v>7</v>
      </c>
      <c r="I3035" s="20" t="s">
        <v>39</v>
      </c>
      <c r="J3035" s="11" t="s">
        <v>41</v>
      </c>
      <c r="K3035" s="11" t="s">
        <v>4881</v>
      </c>
      <c r="L3035" s="11">
        <v>2</v>
      </c>
    </row>
    <row r="3036" spans="1:12">
      <c r="A3036" s="11" t="s">
        <v>3348</v>
      </c>
      <c r="D3036" s="11" t="s">
        <v>40</v>
      </c>
      <c r="E3036" s="19" t="s">
        <v>3399</v>
      </c>
      <c r="F3036" s="10">
        <v>42036</v>
      </c>
      <c r="G3036" s="10">
        <v>44228</v>
      </c>
      <c r="H3036" s="11">
        <v>7</v>
      </c>
      <c r="I3036" s="20" t="s">
        <v>39</v>
      </c>
      <c r="J3036" s="11" t="s">
        <v>41</v>
      </c>
      <c r="K3036" s="11" t="s">
        <v>4881</v>
      </c>
      <c r="L3036" s="11">
        <v>2</v>
      </c>
    </row>
    <row r="3037" spans="1:12">
      <c r="A3037" s="11" t="s">
        <v>3349</v>
      </c>
      <c r="D3037" s="11" t="s">
        <v>40</v>
      </c>
      <c r="E3037" s="19" t="s">
        <v>3400</v>
      </c>
      <c r="F3037" s="10">
        <v>42036</v>
      </c>
      <c r="G3037" s="10">
        <v>44228</v>
      </c>
      <c r="H3037" s="11">
        <v>7</v>
      </c>
      <c r="I3037" s="20" t="s">
        <v>39</v>
      </c>
      <c r="J3037" s="11" t="s">
        <v>41</v>
      </c>
      <c r="K3037" s="11" t="s">
        <v>4881</v>
      </c>
      <c r="L3037" s="11">
        <v>2</v>
      </c>
    </row>
    <row r="3038" spans="1:12">
      <c r="A3038" s="11" t="s">
        <v>3350</v>
      </c>
      <c r="D3038" s="11" t="s">
        <v>40</v>
      </c>
      <c r="E3038" s="19" t="s">
        <v>3401</v>
      </c>
      <c r="F3038" s="10">
        <v>42036</v>
      </c>
      <c r="G3038" s="10">
        <v>44228</v>
      </c>
      <c r="H3038" s="11">
        <v>7</v>
      </c>
      <c r="I3038" s="20" t="s">
        <v>39</v>
      </c>
      <c r="J3038" s="11" t="s">
        <v>41</v>
      </c>
      <c r="K3038" s="11" t="s">
        <v>4881</v>
      </c>
      <c r="L3038" s="11">
        <v>2</v>
      </c>
    </row>
    <row r="3039" spans="1:12">
      <c r="A3039" s="11" t="s">
        <v>5626</v>
      </c>
      <c r="D3039" s="11" t="s">
        <v>40</v>
      </c>
      <c r="E3039" s="19" t="s">
        <v>3402</v>
      </c>
      <c r="F3039" s="10">
        <v>42036</v>
      </c>
      <c r="G3039" s="10">
        <v>44228</v>
      </c>
      <c r="H3039" s="11">
        <v>7</v>
      </c>
      <c r="I3039" s="20" t="s">
        <v>39</v>
      </c>
      <c r="J3039" s="11" t="s">
        <v>41</v>
      </c>
      <c r="K3039" s="11" t="s">
        <v>4881</v>
      </c>
      <c r="L3039" s="11">
        <v>2</v>
      </c>
    </row>
    <row r="3040" spans="1:12">
      <c r="A3040" s="11" t="s">
        <v>5627</v>
      </c>
      <c r="D3040" s="11" t="s">
        <v>40</v>
      </c>
      <c r="E3040" s="19" t="s">
        <v>3403</v>
      </c>
      <c r="F3040" s="10">
        <v>42036</v>
      </c>
      <c r="G3040" s="10">
        <v>44228</v>
      </c>
      <c r="H3040" s="11">
        <v>7</v>
      </c>
      <c r="I3040" s="20" t="s">
        <v>39</v>
      </c>
      <c r="J3040" s="11" t="s">
        <v>41</v>
      </c>
      <c r="K3040" s="11" t="s">
        <v>4881</v>
      </c>
      <c r="L3040" s="11">
        <v>2</v>
      </c>
    </row>
    <row r="3041" spans="1:12">
      <c r="A3041" s="11" t="s">
        <v>5628</v>
      </c>
      <c r="D3041" s="11" t="s">
        <v>40</v>
      </c>
      <c r="E3041" s="19" t="s">
        <v>3404</v>
      </c>
      <c r="F3041" s="10">
        <v>42036</v>
      </c>
      <c r="G3041" s="10">
        <v>44228</v>
      </c>
      <c r="H3041" s="11">
        <v>7</v>
      </c>
      <c r="I3041" s="20" t="s">
        <v>39</v>
      </c>
      <c r="J3041" s="11" t="s">
        <v>41</v>
      </c>
      <c r="K3041" s="11" t="s">
        <v>4881</v>
      </c>
      <c r="L3041" s="11">
        <v>2</v>
      </c>
    </row>
    <row r="3042" spans="1:12">
      <c r="A3042" s="11" t="s">
        <v>5629</v>
      </c>
      <c r="D3042" s="11" t="s">
        <v>40</v>
      </c>
      <c r="E3042" s="19" t="s">
        <v>3405</v>
      </c>
      <c r="F3042" s="10">
        <v>42036</v>
      </c>
      <c r="G3042" s="10">
        <v>44228</v>
      </c>
      <c r="H3042" s="11">
        <v>7</v>
      </c>
      <c r="I3042" s="20" t="s">
        <v>39</v>
      </c>
      <c r="J3042" s="11" t="s">
        <v>41</v>
      </c>
      <c r="K3042" s="11" t="s">
        <v>4881</v>
      </c>
      <c r="L3042" s="11">
        <v>2</v>
      </c>
    </row>
    <row r="3043" spans="1:12">
      <c r="A3043" s="11" t="s">
        <v>5630</v>
      </c>
      <c r="D3043" s="11" t="s">
        <v>40</v>
      </c>
      <c r="E3043" s="19" t="s">
        <v>3406</v>
      </c>
      <c r="F3043" s="10">
        <v>42036</v>
      </c>
      <c r="G3043" s="10">
        <v>44228</v>
      </c>
      <c r="H3043" s="11">
        <v>7</v>
      </c>
      <c r="I3043" s="20" t="s">
        <v>39</v>
      </c>
      <c r="J3043" s="11" t="s">
        <v>41</v>
      </c>
      <c r="K3043" s="11" t="s">
        <v>4881</v>
      </c>
      <c r="L3043" s="11">
        <v>2</v>
      </c>
    </row>
    <row r="3044" spans="1:12">
      <c r="A3044" s="11" t="s">
        <v>5631</v>
      </c>
      <c r="D3044" s="11" t="s">
        <v>40</v>
      </c>
      <c r="E3044" s="19" t="s">
        <v>3407</v>
      </c>
      <c r="F3044" s="10">
        <v>42036</v>
      </c>
      <c r="G3044" s="10">
        <v>44228</v>
      </c>
      <c r="H3044" s="11">
        <v>7</v>
      </c>
      <c r="I3044" s="20" t="s">
        <v>39</v>
      </c>
      <c r="J3044" s="11" t="s">
        <v>41</v>
      </c>
      <c r="K3044" s="11" t="s">
        <v>4881</v>
      </c>
      <c r="L3044" s="11">
        <v>2</v>
      </c>
    </row>
    <row r="3045" spans="1:12">
      <c r="A3045" s="11" t="s">
        <v>6262</v>
      </c>
      <c r="D3045" s="11" t="s">
        <v>40</v>
      </c>
      <c r="E3045" s="19" t="s">
        <v>3408</v>
      </c>
      <c r="F3045" s="10">
        <v>42036</v>
      </c>
      <c r="G3045" s="10">
        <v>44228</v>
      </c>
      <c r="H3045" s="11">
        <v>7</v>
      </c>
      <c r="I3045" s="20" t="s">
        <v>39</v>
      </c>
      <c r="J3045" s="11" t="s">
        <v>41</v>
      </c>
      <c r="K3045" s="11" t="s">
        <v>4881</v>
      </c>
      <c r="L3045" s="11">
        <v>2</v>
      </c>
    </row>
    <row r="3046" spans="1:12">
      <c r="A3046" s="11" t="s">
        <v>6263</v>
      </c>
      <c r="D3046" s="11" t="s">
        <v>40</v>
      </c>
      <c r="E3046" s="19" t="s">
        <v>3409</v>
      </c>
      <c r="F3046" s="10">
        <v>42036</v>
      </c>
      <c r="G3046" s="10">
        <v>44228</v>
      </c>
      <c r="H3046" s="11">
        <v>7</v>
      </c>
      <c r="I3046" s="20" t="s">
        <v>39</v>
      </c>
      <c r="J3046" s="11" t="s">
        <v>41</v>
      </c>
      <c r="K3046" s="11" t="s">
        <v>4881</v>
      </c>
      <c r="L3046" s="11">
        <v>2</v>
      </c>
    </row>
    <row r="3047" spans="1:12">
      <c r="A3047" s="11" t="s">
        <v>6264</v>
      </c>
      <c r="D3047" s="11" t="s">
        <v>40</v>
      </c>
      <c r="E3047" s="19" t="s">
        <v>3410</v>
      </c>
      <c r="F3047" s="10">
        <v>42036</v>
      </c>
      <c r="G3047" s="10">
        <v>44228</v>
      </c>
      <c r="H3047" s="11">
        <v>7</v>
      </c>
      <c r="I3047" s="20" t="s">
        <v>39</v>
      </c>
      <c r="J3047" s="11" t="s">
        <v>41</v>
      </c>
      <c r="K3047" s="11" t="s">
        <v>4881</v>
      </c>
      <c r="L3047" s="11">
        <v>2</v>
      </c>
    </row>
    <row r="3048" spans="1:12">
      <c r="A3048" s="11" t="s">
        <v>6748</v>
      </c>
      <c r="D3048" s="11" t="s">
        <v>40</v>
      </c>
      <c r="E3048" s="19" t="s">
        <v>3411</v>
      </c>
      <c r="F3048" s="10">
        <v>42036</v>
      </c>
      <c r="G3048" s="10">
        <v>44228</v>
      </c>
      <c r="H3048" s="11">
        <v>7</v>
      </c>
      <c r="I3048" s="20" t="s">
        <v>39</v>
      </c>
      <c r="J3048" s="11" t="s">
        <v>41</v>
      </c>
      <c r="K3048" s="11" t="s">
        <v>4881</v>
      </c>
      <c r="L3048" s="11">
        <v>2</v>
      </c>
    </row>
    <row r="3049" spans="1:12">
      <c r="A3049" s="11" t="s">
        <v>6749</v>
      </c>
      <c r="D3049" s="11" t="s">
        <v>40</v>
      </c>
      <c r="E3049" s="19" t="s">
        <v>3412</v>
      </c>
      <c r="F3049" s="10">
        <v>42036</v>
      </c>
      <c r="G3049" s="10">
        <v>44228</v>
      </c>
      <c r="H3049" s="11">
        <v>7</v>
      </c>
      <c r="I3049" s="20" t="s">
        <v>39</v>
      </c>
      <c r="J3049" s="11" t="s">
        <v>41</v>
      </c>
      <c r="K3049" s="11" t="s">
        <v>4881</v>
      </c>
      <c r="L3049" s="11">
        <v>2</v>
      </c>
    </row>
    <row r="3050" spans="1:12">
      <c r="A3050" s="11" t="s">
        <v>6750</v>
      </c>
      <c r="D3050" s="11" t="s">
        <v>40</v>
      </c>
      <c r="E3050" s="19" t="s">
        <v>3413</v>
      </c>
      <c r="F3050" s="10">
        <v>42036</v>
      </c>
      <c r="G3050" s="10">
        <v>44228</v>
      </c>
      <c r="H3050" s="11">
        <v>7</v>
      </c>
      <c r="I3050" s="20" t="s">
        <v>39</v>
      </c>
      <c r="J3050" s="11" t="s">
        <v>41</v>
      </c>
      <c r="K3050" s="11" t="s">
        <v>4881</v>
      </c>
      <c r="L3050" s="11">
        <v>2</v>
      </c>
    </row>
    <row r="3051" spans="1:12">
      <c r="A3051" s="11" t="s">
        <v>7234</v>
      </c>
      <c r="D3051" s="11" t="s">
        <v>40</v>
      </c>
      <c r="E3051" s="19" t="s">
        <v>3414</v>
      </c>
      <c r="F3051" s="10">
        <v>42036</v>
      </c>
      <c r="G3051" s="10">
        <v>44228</v>
      </c>
      <c r="H3051" s="11">
        <v>7</v>
      </c>
      <c r="I3051" s="20" t="s">
        <v>39</v>
      </c>
      <c r="J3051" s="11" t="s">
        <v>41</v>
      </c>
      <c r="K3051" s="11" t="s">
        <v>4881</v>
      </c>
      <c r="L3051" s="11">
        <v>2</v>
      </c>
    </row>
    <row r="3052" spans="1:12">
      <c r="A3052" s="11" t="s">
        <v>7235</v>
      </c>
      <c r="D3052" s="11" t="s">
        <v>40</v>
      </c>
      <c r="E3052" s="19" t="s">
        <v>3415</v>
      </c>
      <c r="F3052" s="10">
        <v>42036</v>
      </c>
      <c r="G3052" s="10">
        <v>44228</v>
      </c>
      <c r="H3052" s="11">
        <v>7</v>
      </c>
      <c r="I3052" s="20" t="s">
        <v>39</v>
      </c>
      <c r="J3052" s="11" t="s">
        <v>41</v>
      </c>
      <c r="K3052" s="11" t="s">
        <v>4881</v>
      </c>
      <c r="L3052" s="11">
        <v>2</v>
      </c>
    </row>
    <row r="3053" spans="1:12">
      <c r="A3053" s="11" t="s">
        <v>7236</v>
      </c>
      <c r="D3053" s="11" t="s">
        <v>40</v>
      </c>
      <c r="E3053" s="19" t="s">
        <v>3416</v>
      </c>
      <c r="F3053" s="10">
        <v>42036</v>
      </c>
      <c r="G3053" s="10">
        <v>44228</v>
      </c>
      <c r="H3053" s="11">
        <v>7</v>
      </c>
      <c r="I3053" s="20" t="s">
        <v>39</v>
      </c>
      <c r="J3053" s="11" t="s">
        <v>41</v>
      </c>
      <c r="K3053" s="11" t="s">
        <v>4881</v>
      </c>
      <c r="L3053" s="11">
        <v>2</v>
      </c>
    </row>
    <row r="3054" spans="1:12">
      <c r="A3054" s="11" t="s">
        <v>8056</v>
      </c>
      <c r="D3054" s="11" t="s">
        <v>40</v>
      </c>
      <c r="E3054" s="19" t="s">
        <v>3417</v>
      </c>
      <c r="F3054" s="10">
        <v>42036</v>
      </c>
      <c r="G3054" s="10">
        <v>44228</v>
      </c>
      <c r="H3054" s="11">
        <v>7</v>
      </c>
      <c r="I3054" s="20" t="s">
        <v>39</v>
      </c>
      <c r="J3054" s="11" t="s">
        <v>41</v>
      </c>
      <c r="K3054" s="11" t="s">
        <v>4881</v>
      </c>
      <c r="L3054" s="11">
        <v>2</v>
      </c>
    </row>
    <row r="3055" spans="1:12">
      <c r="A3055" s="11" t="s">
        <v>8057</v>
      </c>
      <c r="D3055" s="11" t="s">
        <v>40</v>
      </c>
      <c r="E3055" s="19" t="s">
        <v>3418</v>
      </c>
      <c r="F3055" s="10">
        <v>42036</v>
      </c>
      <c r="G3055" s="10">
        <v>44228</v>
      </c>
      <c r="H3055" s="11">
        <v>7</v>
      </c>
      <c r="I3055" s="20" t="s">
        <v>39</v>
      </c>
      <c r="J3055" s="11" t="s">
        <v>41</v>
      </c>
      <c r="K3055" s="11" t="s">
        <v>4881</v>
      </c>
      <c r="L3055" s="11">
        <v>2</v>
      </c>
    </row>
    <row r="3056" spans="1:12">
      <c r="A3056" s="11" t="s">
        <v>8058</v>
      </c>
      <c r="D3056" s="11" t="s">
        <v>40</v>
      </c>
      <c r="E3056" s="19" t="s">
        <v>3419</v>
      </c>
      <c r="F3056" s="10">
        <v>42036</v>
      </c>
      <c r="G3056" s="10">
        <v>44228</v>
      </c>
      <c r="H3056" s="11">
        <v>7</v>
      </c>
      <c r="I3056" s="20" t="s">
        <v>39</v>
      </c>
      <c r="J3056" s="11" t="s">
        <v>41</v>
      </c>
      <c r="K3056" s="11" t="s">
        <v>4881</v>
      </c>
      <c r="L3056" s="11">
        <v>2</v>
      </c>
    </row>
    <row r="3057" spans="1:12">
      <c r="A3057" s="11" t="s">
        <v>8059</v>
      </c>
      <c r="D3057" s="11" t="s">
        <v>40</v>
      </c>
      <c r="E3057" s="19" t="s">
        <v>3420</v>
      </c>
      <c r="F3057" s="10">
        <v>42036</v>
      </c>
      <c r="G3057" s="10">
        <v>44228</v>
      </c>
      <c r="H3057" s="11">
        <v>7</v>
      </c>
      <c r="I3057" s="20" t="s">
        <v>39</v>
      </c>
      <c r="J3057" s="11" t="s">
        <v>41</v>
      </c>
      <c r="K3057" s="11" t="s">
        <v>4881</v>
      </c>
      <c r="L3057" s="11">
        <v>2</v>
      </c>
    </row>
    <row r="3058" spans="1:12">
      <c r="A3058" s="11" t="s">
        <v>8060</v>
      </c>
      <c r="D3058" s="11" t="s">
        <v>40</v>
      </c>
      <c r="E3058" s="19" t="s">
        <v>3421</v>
      </c>
      <c r="F3058" s="10">
        <v>42036</v>
      </c>
      <c r="G3058" s="10">
        <v>44228</v>
      </c>
      <c r="H3058" s="11">
        <v>7</v>
      </c>
      <c r="I3058" s="20" t="s">
        <v>39</v>
      </c>
      <c r="J3058" s="11" t="s">
        <v>41</v>
      </c>
      <c r="K3058" s="11" t="s">
        <v>4881</v>
      </c>
      <c r="L3058" s="11">
        <v>2</v>
      </c>
    </row>
    <row r="3059" spans="1:12">
      <c r="A3059" s="11" t="s">
        <v>8061</v>
      </c>
      <c r="D3059" s="11" t="s">
        <v>40</v>
      </c>
      <c r="E3059" s="19" t="s">
        <v>3422</v>
      </c>
      <c r="F3059" s="10">
        <v>42036</v>
      </c>
      <c r="G3059" s="10">
        <v>44228</v>
      </c>
      <c r="H3059" s="11">
        <v>7</v>
      </c>
      <c r="I3059" s="20" t="s">
        <v>39</v>
      </c>
      <c r="J3059" s="11" t="s">
        <v>41</v>
      </c>
      <c r="K3059" s="11" t="s">
        <v>4881</v>
      </c>
      <c r="L3059" s="11">
        <v>2</v>
      </c>
    </row>
    <row r="3060" spans="1:12">
      <c r="A3060" s="11" t="s">
        <v>8692</v>
      </c>
      <c r="D3060" s="11" t="s">
        <v>40</v>
      </c>
      <c r="E3060" s="19" t="s">
        <v>3423</v>
      </c>
      <c r="F3060" s="10">
        <v>42036</v>
      </c>
      <c r="G3060" s="10">
        <v>44228</v>
      </c>
      <c r="H3060" s="11">
        <v>7</v>
      </c>
      <c r="I3060" s="20" t="s">
        <v>39</v>
      </c>
      <c r="J3060" s="11" t="s">
        <v>41</v>
      </c>
      <c r="K3060" s="11" t="s">
        <v>4881</v>
      </c>
      <c r="L3060" s="11">
        <v>2</v>
      </c>
    </row>
    <row r="3061" spans="1:12">
      <c r="A3061" s="11" t="s">
        <v>8693</v>
      </c>
      <c r="D3061" s="11" t="s">
        <v>40</v>
      </c>
      <c r="E3061" s="19" t="s">
        <v>3424</v>
      </c>
      <c r="F3061" s="10">
        <v>42036</v>
      </c>
      <c r="G3061" s="10">
        <v>44228</v>
      </c>
      <c r="H3061" s="11">
        <v>7</v>
      </c>
      <c r="I3061" s="20" t="s">
        <v>39</v>
      </c>
      <c r="J3061" s="11" t="s">
        <v>41</v>
      </c>
      <c r="K3061" s="11" t="s">
        <v>4881</v>
      </c>
      <c r="L3061" s="11">
        <v>2</v>
      </c>
    </row>
    <row r="3062" spans="1:12">
      <c r="A3062" s="11" t="s">
        <v>8694</v>
      </c>
      <c r="D3062" s="11" t="s">
        <v>40</v>
      </c>
      <c r="E3062" s="19" t="s">
        <v>3425</v>
      </c>
      <c r="F3062" s="10">
        <v>42036</v>
      </c>
      <c r="G3062" s="10">
        <v>44228</v>
      </c>
      <c r="H3062" s="11">
        <v>7</v>
      </c>
      <c r="I3062" s="20" t="s">
        <v>39</v>
      </c>
      <c r="J3062" s="11" t="s">
        <v>41</v>
      </c>
      <c r="K3062" s="11" t="s">
        <v>4881</v>
      </c>
      <c r="L3062" s="11">
        <v>2</v>
      </c>
    </row>
    <row r="3063" spans="1:12">
      <c r="A3063" s="11" t="s">
        <v>3351</v>
      </c>
      <c r="D3063" s="11" t="s">
        <v>40</v>
      </c>
      <c r="E3063" s="19" t="s">
        <v>3426</v>
      </c>
      <c r="F3063" s="10">
        <v>42036</v>
      </c>
      <c r="G3063" s="10">
        <v>44228</v>
      </c>
      <c r="H3063" s="11">
        <v>7</v>
      </c>
      <c r="I3063" s="20" t="s">
        <v>39</v>
      </c>
      <c r="J3063" s="11" t="s">
        <v>41</v>
      </c>
      <c r="K3063" s="11" t="s">
        <v>4881</v>
      </c>
      <c r="L3063" s="11">
        <v>2</v>
      </c>
    </row>
    <row r="3064" spans="1:12">
      <c r="A3064" s="11" t="s">
        <v>3352</v>
      </c>
      <c r="D3064" s="11" t="s">
        <v>40</v>
      </c>
      <c r="E3064" s="19" t="s">
        <v>3427</v>
      </c>
      <c r="F3064" s="10">
        <v>42036</v>
      </c>
      <c r="G3064" s="10">
        <v>44228</v>
      </c>
      <c r="H3064" s="11">
        <v>7</v>
      </c>
      <c r="I3064" s="20" t="s">
        <v>39</v>
      </c>
      <c r="J3064" s="11" t="s">
        <v>41</v>
      </c>
      <c r="K3064" s="11" t="s">
        <v>4881</v>
      </c>
      <c r="L3064" s="11">
        <v>2</v>
      </c>
    </row>
    <row r="3065" spans="1:12">
      <c r="A3065" s="11" t="s">
        <v>3353</v>
      </c>
      <c r="D3065" s="11" t="s">
        <v>40</v>
      </c>
      <c r="E3065" s="19" t="s">
        <v>3428</v>
      </c>
      <c r="F3065" s="10">
        <v>42036</v>
      </c>
      <c r="G3065" s="10">
        <v>44228</v>
      </c>
      <c r="H3065" s="11">
        <v>7</v>
      </c>
      <c r="I3065" s="20" t="s">
        <v>39</v>
      </c>
      <c r="J3065" s="11" t="s">
        <v>41</v>
      </c>
      <c r="K3065" s="11" t="s">
        <v>4881</v>
      </c>
      <c r="L3065" s="11">
        <v>2</v>
      </c>
    </row>
    <row r="3066" spans="1:12">
      <c r="A3066" s="11" t="s">
        <v>5632</v>
      </c>
      <c r="D3066" s="11" t="s">
        <v>40</v>
      </c>
      <c r="E3066" s="19" t="s">
        <v>3429</v>
      </c>
      <c r="F3066" s="10">
        <v>42036</v>
      </c>
      <c r="G3066" s="10">
        <v>44228</v>
      </c>
      <c r="H3066" s="11">
        <v>7</v>
      </c>
      <c r="I3066" s="20" t="s">
        <v>39</v>
      </c>
      <c r="J3066" s="11" t="s">
        <v>41</v>
      </c>
      <c r="K3066" s="11" t="s">
        <v>4881</v>
      </c>
      <c r="L3066" s="11">
        <v>2</v>
      </c>
    </row>
    <row r="3067" spans="1:12">
      <c r="A3067" s="11" t="s">
        <v>5633</v>
      </c>
      <c r="D3067" s="11" t="s">
        <v>40</v>
      </c>
      <c r="E3067" s="19" t="s">
        <v>3430</v>
      </c>
      <c r="F3067" s="10">
        <v>42036</v>
      </c>
      <c r="G3067" s="10">
        <v>44228</v>
      </c>
      <c r="H3067" s="11">
        <v>7</v>
      </c>
      <c r="I3067" s="20" t="s">
        <v>39</v>
      </c>
      <c r="J3067" s="11" t="s">
        <v>41</v>
      </c>
      <c r="K3067" s="11" t="s">
        <v>4881</v>
      </c>
      <c r="L3067" s="11">
        <v>2</v>
      </c>
    </row>
    <row r="3068" spans="1:12">
      <c r="A3068" s="11" t="s">
        <v>5634</v>
      </c>
      <c r="D3068" s="11" t="s">
        <v>40</v>
      </c>
      <c r="E3068" s="19" t="s">
        <v>3431</v>
      </c>
      <c r="F3068" s="10">
        <v>42036</v>
      </c>
      <c r="G3068" s="10">
        <v>44228</v>
      </c>
      <c r="H3068" s="11">
        <v>7</v>
      </c>
      <c r="I3068" s="20" t="s">
        <v>39</v>
      </c>
      <c r="J3068" s="11" t="s">
        <v>41</v>
      </c>
      <c r="K3068" s="11" t="s">
        <v>4881</v>
      </c>
      <c r="L3068" s="11">
        <v>2</v>
      </c>
    </row>
    <row r="3069" spans="1:12">
      <c r="A3069" s="11" t="s">
        <v>5635</v>
      </c>
      <c r="D3069" s="11" t="s">
        <v>40</v>
      </c>
      <c r="E3069" s="19" t="s">
        <v>3432</v>
      </c>
      <c r="F3069" s="10">
        <v>42036</v>
      </c>
      <c r="G3069" s="10">
        <v>44228</v>
      </c>
      <c r="H3069" s="11">
        <v>7</v>
      </c>
      <c r="I3069" s="20" t="s">
        <v>39</v>
      </c>
      <c r="J3069" s="11" t="s">
        <v>41</v>
      </c>
      <c r="K3069" s="11" t="s">
        <v>4881</v>
      </c>
      <c r="L3069" s="11">
        <v>2</v>
      </c>
    </row>
    <row r="3070" spans="1:12">
      <c r="A3070" s="11" t="s">
        <v>5636</v>
      </c>
      <c r="D3070" s="11" t="s">
        <v>40</v>
      </c>
      <c r="E3070" s="19" t="s">
        <v>3433</v>
      </c>
      <c r="F3070" s="10">
        <v>42036</v>
      </c>
      <c r="G3070" s="10">
        <v>44228</v>
      </c>
      <c r="H3070" s="11">
        <v>7</v>
      </c>
      <c r="I3070" s="20" t="s">
        <v>39</v>
      </c>
      <c r="J3070" s="11" t="s">
        <v>41</v>
      </c>
      <c r="K3070" s="11" t="s">
        <v>4881</v>
      </c>
      <c r="L3070" s="11">
        <v>2</v>
      </c>
    </row>
    <row r="3071" spans="1:12">
      <c r="A3071" s="11" t="s">
        <v>5637</v>
      </c>
      <c r="D3071" s="11" t="s">
        <v>40</v>
      </c>
      <c r="E3071" s="19" t="s">
        <v>3434</v>
      </c>
      <c r="F3071" s="10">
        <v>42036</v>
      </c>
      <c r="G3071" s="10">
        <v>44228</v>
      </c>
      <c r="H3071" s="11">
        <v>7</v>
      </c>
      <c r="I3071" s="20" t="s">
        <v>39</v>
      </c>
      <c r="J3071" s="11" t="s">
        <v>41</v>
      </c>
      <c r="K3071" s="11" t="s">
        <v>4881</v>
      </c>
      <c r="L3071" s="11">
        <v>2</v>
      </c>
    </row>
    <row r="3072" spans="1:12">
      <c r="A3072" s="11" t="s">
        <v>6265</v>
      </c>
      <c r="D3072" s="11" t="s">
        <v>40</v>
      </c>
      <c r="E3072" s="19" t="s">
        <v>3435</v>
      </c>
      <c r="F3072" s="10">
        <v>42036</v>
      </c>
      <c r="G3072" s="10">
        <v>44228</v>
      </c>
      <c r="H3072" s="11">
        <v>7</v>
      </c>
      <c r="I3072" s="20" t="s">
        <v>39</v>
      </c>
      <c r="J3072" s="11" t="s">
        <v>41</v>
      </c>
      <c r="K3072" s="11" t="s">
        <v>4881</v>
      </c>
      <c r="L3072" s="11">
        <v>2</v>
      </c>
    </row>
    <row r="3073" spans="1:12">
      <c r="A3073" s="11" t="s">
        <v>6266</v>
      </c>
      <c r="D3073" s="11" t="s">
        <v>40</v>
      </c>
      <c r="E3073" s="19" t="s">
        <v>3436</v>
      </c>
      <c r="F3073" s="10">
        <v>42036</v>
      </c>
      <c r="G3073" s="10">
        <v>44228</v>
      </c>
      <c r="H3073" s="11">
        <v>7</v>
      </c>
      <c r="I3073" s="20" t="s">
        <v>39</v>
      </c>
      <c r="J3073" s="11" t="s">
        <v>41</v>
      </c>
      <c r="K3073" s="11" t="s">
        <v>4881</v>
      </c>
      <c r="L3073" s="11">
        <v>2</v>
      </c>
    </row>
    <row r="3074" spans="1:12">
      <c r="A3074" s="11" t="s">
        <v>6267</v>
      </c>
      <c r="D3074" s="11" t="s">
        <v>40</v>
      </c>
      <c r="E3074" s="19" t="s">
        <v>3437</v>
      </c>
      <c r="F3074" s="10">
        <v>42036</v>
      </c>
      <c r="G3074" s="10">
        <v>44228</v>
      </c>
      <c r="H3074" s="11">
        <v>7</v>
      </c>
      <c r="I3074" s="20" t="s">
        <v>39</v>
      </c>
      <c r="J3074" s="11" t="s">
        <v>41</v>
      </c>
      <c r="K3074" s="11" t="s">
        <v>4881</v>
      </c>
      <c r="L3074" s="11">
        <v>2</v>
      </c>
    </row>
    <row r="3075" spans="1:12">
      <c r="A3075" s="11" t="s">
        <v>6751</v>
      </c>
      <c r="D3075" s="11" t="s">
        <v>40</v>
      </c>
      <c r="E3075" s="19" t="s">
        <v>3438</v>
      </c>
      <c r="F3075" s="10">
        <v>42036</v>
      </c>
      <c r="G3075" s="10">
        <v>44228</v>
      </c>
      <c r="H3075" s="11">
        <v>7</v>
      </c>
      <c r="I3075" s="20" t="s">
        <v>39</v>
      </c>
      <c r="J3075" s="11" t="s">
        <v>41</v>
      </c>
      <c r="K3075" s="11" t="s">
        <v>4881</v>
      </c>
      <c r="L3075" s="11">
        <v>2</v>
      </c>
    </row>
    <row r="3076" spans="1:12">
      <c r="A3076" s="11" t="s">
        <v>6752</v>
      </c>
      <c r="D3076" s="11" t="s">
        <v>40</v>
      </c>
      <c r="E3076" s="19" t="s">
        <v>3439</v>
      </c>
      <c r="F3076" s="10">
        <v>42036</v>
      </c>
      <c r="G3076" s="10">
        <v>44228</v>
      </c>
      <c r="H3076" s="11">
        <v>7</v>
      </c>
      <c r="I3076" s="20" t="s">
        <v>39</v>
      </c>
      <c r="J3076" s="11" t="s">
        <v>41</v>
      </c>
      <c r="K3076" s="11" t="s">
        <v>4881</v>
      </c>
      <c r="L3076" s="11">
        <v>2</v>
      </c>
    </row>
    <row r="3077" spans="1:12">
      <c r="A3077" s="11" t="s">
        <v>6753</v>
      </c>
      <c r="D3077" s="11" t="s">
        <v>40</v>
      </c>
      <c r="E3077" s="19" t="s">
        <v>3440</v>
      </c>
      <c r="F3077" s="10">
        <v>42036</v>
      </c>
      <c r="G3077" s="10">
        <v>44228</v>
      </c>
      <c r="H3077" s="11">
        <v>7</v>
      </c>
      <c r="I3077" s="20" t="s">
        <v>39</v>
      </c>
      <c r="J3077" s="11" t="s">
        <v>41</v>
      </c>
      <c r="K3077" s="11" t="s">
        <v>4881</v>
      </c>
      <c r="L3077" s="11">
        <v>2</v>
      </c>
    </row>
    <row r="3078" spans="1:12">
      <c r="A3078" s="11" t="s">
        <v>7237</v>
      </c>
      <c r="D3078" s="11" t="s">
        <v>40</v>
      </c>
      <c r="E3078" s="19" t="s">
        <v>3441</v>
      </c>
      <c r="F3078" s="10">
        <v>42036</v>
      </c>
      <c r="G3078" s="10">
        <v>44228</v>
      </c>
      <c r="H3078" s="11">
        <v>7</v>
      </c>
      <c r="I3078" s="20" t="s">
        <v>39</v>
      </c>
      <c r="J3078" s="11" t="s">
        <v>41</v>
      </c>
      <c r="K3078" s="11" t="s">
        <v>4881</v>
      </c>
      <c r="L3078" s="11">
        <v>2</v>
      </c>
    </row>
    <row r="3079" spans="1:12">
      <c r="A3079" s="11" t="s">
        <v>7238</v>
      </c>
      <c r="D3079" s="11" t="s">
        <v>40</v>
      </c>
      <c r="E3079" s="19" t="s">
        <v>3442</v>
      </c>
      <c r="F3079" s="10">
        <v>42036</v>
      </c>
      <c r="G3079" s="10">
        <v>44228</v>
      </c>
      <c r="H3079" s="11">
        <v>7</v>
      </c>
      <c r="I3079" s="20" t="s">
        <v>39</v>
      </c>
      <c r="J3079" s="11" t="s">
        <v>41</v>
      </c>
      <c r="K3079" s="11" t="s">
        <v>4881</v>
      </c>
      <c r="L3079" s="11">
        <v>2</v>
      </c>
    </row>
    <row r="3080" spans="1:12">
      <c r="A3080" s="11" t="s">
        <v>7239</v>
      </c>
      <c r="D3080" s="11" t="s">
        <v>40</v>
      </c>
      <c r="E3080" s="19" t="s">
        <v>3443</v>
      </c>
      <c r="F3080" s="10">
        <v>42036</v>
      </c>
      <c r="G3080" s="10">
        <v>44228</v>
      </c>
      <c r="H3080" s="11">
        <v>7</v>
      </c>
      <c r="I3080" s="20" t="s">
        <v>39</v>
      </c>
      <c r="J3080" s="11" t="s">
        <v>41</v>
      </c>
      <c r="K3080" s="11" t="s">
        <v>4881</v>
      </c>
      <c r="L3080" s="11">
        <v>2</v>
      </c>
    </row>
    <row r="3081" spans="1:12">
      <c r="A3081" s="11" t="s">
        <v>8062</v>
      </c>
      <c r="D3081" s="11" t="s">
        <v>40</v>
      </c>
      <c r="E3081" s="19" t="s">
        <v>3444</v>
      </c>
      <c r="F3081" s="10">
        <v>42036</v>
      </c>
      <c r="G3081" s="10">
        <v>44228</v>
      </c>
      <c r="H3081" s="11">
        <v>7</v>
      </c>
      <c r="I3081" s="20" t="s">
        <v>39</v>
      </c>
      <c r="J3081" s="11" t="s">
        <v>41</v>
      </c>
      <c r="K3081" s="11" t="s">
        <v>4881</v>
      </c>
      <c r="L3081" s="11">
        <v>2</v>
      </c>
    </row>
    <row r="3082" spans="1:12">
      <c r="A3082" s="11" t="s">
        <v>8063</v>
      </c>
      <c r="D3082" s="11" t="s">
        <v>40</v>
      </c>
      <c r="E3082" s="19" t="s">
        <v>3445</v>
      </c>
      <c r="F3082" s="10">
        <v>42036</v>
      </c>
      <c r="G3082" s="10">
        <v>44228</v>
      </c>
      <c r="H3082" s="11">
        <v>7</v>
      </c>
      <c r="I3082" s="20" t="s">
        <v>39</v>
      </c>
      <c r="J3082" s="11" t="s">
        <v>41</v>
      </c>
      <c r="K3082" s="11" t="s">
        <v>4881</v>
      </c>
      <c r="L3082" s="11">
        <v>2</v>
      </c>
    </row>
    <row r="3083" spans="1:12">
      <c r="A3083" s="11" t="s">
        <v>8064</v>
      </c>
      <c r="D3083" s="11" t="s">
        <v>40</v>
      </c>
      <c r="E3083" s="19" t="s">
        <v>3446</v>
      </c>
      <c r="F3083" s="10">
        <v>42036</v>
      </c>
      <c r="G3083" s="10">
        <v>44228</v>
      </c>
      <c r="H3083" s="11">
        <v>7</v>
      </c>
      <c r="I3083" s="20" t="s">
        <v>39</v>
      </c>
      <c r="J3083" s="11" t="s">
        <v>41</v>
      </c>
      <c r="K3083" s="11" t="s">
        <v>4881</v>
      </c>
      <c r="L3083" s="11">
        <v>2</v>
      </c>
    </row>
    <row r="3084" spans="1:12">
      <c r="A3084" s="11" t="s">
        <v>8065</v>
      </c>
      <c r="D3084" s="11" t="s">
        <v>40</v>
      </c>
      <c r="E3084" s="19" t="s">
        <v>3447</v>
      </c>
      <c r="F3084" s="10">
        <v>42036</v>
      </c>
      <c r="G3084" s="10">
        <v>44228</v>
      </c>
      <c r="H3084" s="11">
        <v>7</v>
      </c>
      <c r="I3084" s="20" t="s">
        <v>39</v>
      </c>
      <c r="J3084" s="11" t="s">
        <v>41</v>
      </c>
      <c r="K3084" s="11" t="s">
        <v>4881</v>
      </c>
      <c r="L3084" s="11">
        <v>2</v>
      </c>
    </row>
    <row r="3085" spans="1:12">
      <c r="A3085" s="11" t="s">
        <v>8066</v>
      </c>
      <c r="D3085" s="11" t="s">
        <v>40</v>
      </c>
      <c r="E3085" s="19" t="s">
        <v>3448</v>
      </c>
      <c r="F3085" s="10">
        <v>42036</v>
      </c>
      <c r="G3085" s="10">
        <v>44228</v>
      </c>
      <c r="H3085" s="11">
        <v>7</v>
      </c>
      <c r="I3085" s="20" t="s">
        <v>39</v>
      </c>
      <c r="J3085" s="11" t="s">
        <v>41</v>
      </c>
      <c r="K3085" s="11" t="s">
        <v>4881</v>
      </c>
      <c r="L3085" s="11">
        <v>2</v>
      </c>
    </row>
    <row r="3086" spans="1:12">
      <c r="A3086" s="11" t="s">
        <v>8067</v>
      </c>
      <c r="D3086" s="11" t="s">
        <v>40</v>
      </c>
      <c r="E3086" s="19" t="s">
        <v>3449</v>
      </c>
      <c r="F3086" s="10">
        <v>42036</v>
      </c>
      <c r="G3086" s="10">
        <v>44228</v>
      </c>
      <c r="H3086" s="11">
        <v>7</v>
      </c>
      <c r="I3086" s="20" t="s">
        <v>39</v>
      </c>
      <c r="J3086" s="11" t="s">
        <v>41</v>
      </c>
      <c r="K3086" s="11" t="s">
        <v>4881</v>
      </c>
      <c r="L3086" s="11">
        <v>2</v>
      </c>
    </row>
    <row r="3087" spans="1:12">
      <c r="A3087" s="11" t="s">
        <v>8695</v>
      </c>
      <c r="D3087" s="11" t="s">
        <v>40</v>
      </c>
      <c r="E3087" s="19" t="s">
        <v>3450</v>
      </c>
      <c r="F3087" s="10">
        <v>42036</v>
      </c>
      <c r="G3087" s="10">
        <v>44228</v>
      </c>
      <c r="H3087" s="11">
        <v>7</v>
      </c>
      <c r="I3087" s="20" t="s">
        <v>39</v>
      </c>
      <c r="J3087" s="11" t="s">
        <v>41</v>
      </c>
      <c r="K3087" s="11" t="s">
        <v>4881</v>
      </c>
      <c r="L3087" s="11">
        <v>2</v>
      </c>
    </row>
    <row r="3088" spans="1:12">
      <c r="A3088" s="11" t="s">
        <v>8696</v>
      </c>
      <c r="D3088" s="11" t="s">
        <v>40</v>
      </c>
      <c r="E3088" s="19" t="s">
        <v>3451</v>
      </c>
      <c r="F3088" s="10">
        <v>42036</v>
      </c>
      <c r="G3088" s="10">
        <v>44228</v>
      </c>
      <c r="H3088" s="11">
        <v>7</v>
      </c>
      <c r="I3088" s="20" t="s">
        <v>39</v>
      </c>
      <c r="J3088" s="11" t="s">
        <v>41</v>
      </c>
      <c r="K3088" s="11" t="s">
        <v>4881</v>
      </c>
      <c r="L3088" s="11">
        <v>2</v>
      </c>
    </row>
    <row r="3089" spans="1:12">
      <c r="A3089" s="11" t="s">
        <v>8697</v>
      </c>
      <c r="D3089" s="11" t="s">
        <v>40</v>
      </c>
      <c r="E3089" s="19" t="s">
        <v>3452</v>
      </c>
      <c r="F3089" s="10">
        <v>42036</v>
      </c>
      <c r="G3089" s="10">
        <v>44228</v>
      </c>
      <c r="H3089" s="11">
        <v>7</v>
      </c>
      <c r="I3089" s="20" t="s">
        <v>39</v>
      </c>
      <c r="J3089" s="11" t="s">
        <v>41</v>
      </c>
      <c r="K3089" s="11" t="s">
        <v>4881</v>
      </c>
      <c r="L3089" s="11">
        <v>2</v>
      </c>
    </row>
    <row r="3090" spans="1:12">
      <c r="A3090" s="11" t="s">
        <v>3354</v>
      </c>
      <c r="D3090" s="11" t="s">
        <v>40</v>
      </c>
      <c r="E3090" s="19" t="s">
        <v>3453</v>
      </c>
      <c r="F3090" s="10">
        <v>42036</v>
      </c>
      <c r="G3090" s="10">
        <v>44228</v>
      </c>
      <c r="H3090" s="11">
        <v>7</v>
      </c>
      <c r="I3090" s="20" t="s">
        <v>39</v>
      </c>
      <c r="J3090" s="11" t="s">
        <v>41</v>
      </c>
      <c r="K3090" s="11" t="s">
        <v>4881</v>
      </c>
      <c r="L3090" s="11">
        <v>2</v>
      </c>
    </row>
    <row r="3091" spans="1:12">
      <c r="A3091" s="11" t="s">
        <v>3355</v>
      </c>
      <c r="D3091" s="11" t="s">
        <v>40</v>
      </c>
      <c r="E3091" s="19" t="s">
        <v>3454</v>
      </c>
      <c r="F3091" s="10">
        <v>42036</v>
      </c>
      <c r="G3091" s="10">
        <v>44228</v>
      </c>
      <c r="H3091" s="11">
        <v>7</v>
      </c>
      <c r="I3091" s="20" t="s">
        <v>39</v>
      </c>
      <c r="J3091" s="11" t="s">
        <v>41</v>
      </c>
      <c r="K3091" s="11" t="s">
        <v>4881</v>
      </c>
      <c r="L3091" s="11">
        <v>2</v>
      </c>
    </row>
    <row r="3092" spans="1:12">
      <c r="A3092" s="11" t="s">
        <v>3356</v>
      </c>
      <c r="D3092" s="11" t="s">
        <v>40</v>
      </c>
      <c r="E3092" s="19" t="s">
        <v>3455</v>
      </c>
      <c r="F3092" s="10">
        <v>42036</v>
      </c>
      <c r="G3092" s="10">
        <v>44228</v>
      </c>
      <c r="H3092" s="11">
        <v>7</v>
      </c>
      <c r="I3092" s="20" t="s">
        <v>39</v>
      </c>
      <c r="J3092" s="11" t="s">
        <v>41</v>
      </c>
      <c r="K3092" s="11" t="s">
        <v>4881</v>
      </c>
      <c r="L3092" s="11">
        <v>2</v>
      </c>
    </row>
    <row r="3093" spans="1:12">
      <c r="A3093" s="11" t="s">
        <v>5638</v>
      </c>
      <c r="D3093" s="11" t="s">
        <v>40</v>
      </c>
      <c r="E3093" s="19" t="s">
        <v>3456</v>
      </c>
      <c r="F3093" s="10">
        <v>42036</v>
      </c>
      <c r="G3093" s="10">
        <v>44228</v>
      </c>
      <c r="H3093" s="11">
        <v>7</v>
      </c>
      <c r="I3093" s="20" t="s">
        <v>39</v>
      </c>
      <c r="J3093" s="11" t="s">
        <v>41</v>
      </c>
      <c r="K3093" s="11" t="s">
        <v>4881</v>
      </c>
      <c r="L3093" s="11">
        <v>2</v>
      </c>
    </row>
    <row r="3094" spans="1:12">
      <c r="A3094" s="11" t="s">
        <v>5639</v>
      </c>
      <c r="D3094" s="11" t="s">
        <v>40</v>
      </c>
      <c r="E3094" s="19" t="s">
        <v>3457</v>
      </c>
      <c r="F3094" s="10">
        <v>42036</v>
      </c>
      <c r="G3094" s="10">
        <v>44228</v>
      </c>
      <c r="H3094" s="11">
        <v>7</v>
      </c>
      <c r="I3094" s="20" t="s">
        <v>39</v>
      </c>
      <c r="J3094" s="11" t="s">
        <v>41</v>
      </c>
      <c r="K3094" s="11" t="s">
        <v>4881</v>
      </c>
      <c r="L3094" s="11">
        <v>2</v>
      </c>
    </row>
    <row r="3095" spans="1:12">
      <c r="A3095" s="11" t="s">
        <v>5640</v>
      </c>
      <c r="D3095" s="11" t="s">
        <v>40</v>
      </c>
      <c r="E3095" s="19" t="s">
        <v>3458</v>
      </c>
      <c r="F3095" s="10">
        <v>42036</v>
      </c>
      <c r="G3095" s="10">
        <v>44228</v>
      </c>
      <c r="H3095" s="11">
        <v>7</v>
      </c>
      <c r="I3095" s="20" t="s">
        <v>39</v>
      </c>
      <c r="J3095" s="11" t="s">
        <v>41</v>
      </c>
      <c r="K3095" s="11" t="s">
        <v>4881</v>
      </c>
      <c r="L3095" s="11">
        <v>2</v>
      </c>
    </row>
    <row r="3096" spans="1:12">
      <c r="A3096" s="11" t="s">
        <v>5641</v>
      </c>
      <c r="D3096" s="11" t="s">
        <v>40</v>
      </c>
      <c r="E3096" s="19" t="s">
        <v>3459</v>
      </c>
      <c r="F3096" s="10">
        <v>42036</v>
      </c>
      <c r="G3096" s="10">
        <v>44228</v>
      </c>
      <c r="H3096" s="11">
        <v>7</v>
      </c>
      <c r="I3096" s="20" t="s">
        <v>39</v>
      </c>
      <c r="J3096" s="11" t="s">
        <v>41</v>
      </c>
      <c r="K3096" s="11" t="s">
        <v>4881</v>
      </c>
      <c r="L3096" s="11">
        <v>2</v>
      </c>
    </row>
    <row r="3097" spans="1:12">
      <c r="A3097" s="11" t="s">
        <v>5642</v>
      </c>
      <c r="D3097" s="11" t="s">
        <v>40</v>
      </c>
      <c r="E3097" s="19" t="s">
        <v>3460</v>
      </c>
      <c r="F3097" s="10">
        <v>42036</v>
      </c>
      <c r="G3097" s="10">
        <v>44228</v>
      </c>
      <c r="H3097" s="11">
        <v>7</v>
      </c>
      <c r="I3097" s="20" t="s">
        <v>39</v>
      </c>
      <c r="J3097" s="11" t="s">
        <v>41</v>
      </c>
      <c r="K3097" s="11" t="s">
        <v>4881</v>
      </c>
      <c r="L3097" s="11">
        <v>2</v>
      </c>
    </row>
    <row r="3098" spans="1:12">
      <c r="A3098" s="11" t="s">
        <v>5643</v>
      </c>
      <c r="D3098" s="11" t="s">
        <v>40</v>
      </c>
      <c r="E3098" s="19" t="s">
        <v>3461</v>
      </c>
      <c r="F3098" s="10">
        <v>42036</v>
      </c>
      <c r="G3098" s="10">
        <v>44228</v>
      </c>
      <c r="H3098" s="11">
        <v>7</v>
      </c>
      <c r="I3098" s="20" t="s">
        <v>39</v>
      </c>
      <c r="J3098" s="11" t="s">
        <v>41</v>
      </c>
      <c r="K3098" s="11" t="s">
        <v>4881</v>
      </c>
      <c r="L3098" s="11">
        <v>2</v>
      </c>
    </row>
    <row r="3099" spans="1:12">
      <c r="A3099" s="11" t="s">
        <v>6268</v>
      </c>
      <c r="D3099" s="11" t="s">
        <v>40</v>
      </c>
      <c r="E3099" s="19" t="s">
        <v>3462</v>
      </c>
      <c r="F3099" s="10">
        <v>42036</v>
      </c>
      <c r="G3099" s="10">
        <v>44228</v>
      </c>
      <c r="H3099" s="11">
        <v>7</v>
      </c>
      <c r="I3099" s="20" t="s">
        <v>39</v>
      </c>
      <c r="J3099" s="11" t="s">
        <v>41</v>
      </c>
      <c r="K3099" s="11" t="s">
        <v>4881</v>
      </c>
      <c r="L3099" s="11">
        <v>2</v>
      </c>
    </row>
    <row r="3100" spans="1:12">
      <c r="A3100" s="11" t="s">
        <v>6269</v>
      </c>
      <c r="D3100" s="11" t="s">
        <v>40</v>
      </c>
      <c r="E3100" s="19" t="s">
        <v>3463</v>
      </c>
      <c r="F3100" s="10">
        <v>42036</v>
      </c>
      <c r="G3100" s="10">
        <v>44228</v>
      </c>
      <c r="H3100" s="11">
        <v>7</v>
      </c>
      <c r="I3100" s="20" t="s">
        <v>39</v>
      </c>
      <c r="J3100" s="11" t="s">
        <v>41</v>
      </c>
      <c r="K3100" s="11" t="s">
        <v>4881</v>
      </c>
      <c r="L3100" s="11">
        <v>2</v>
      </c>
    </row>
    <row r="3101" spans="1:12">
      <c r="A3101" s="11" t="s">
        <v>6270</v>
      </c>
      <c r="D3101" s="11" t="s">
        <v>40</v>
      </c>
      <c r="E3101" s="19" t="s">
        <v>3464</v>
      </c>
      <c r="F3101" s="10">
        <v>42036</v>
      </c>
      <c r="G3101" s="10">
        <v>44228</v>
      </c>
      <c r="H3101" s="11">
        <v>7</v>
      </c>
      <c r="I3101" s="20" t="s">
        <v>39</v>
      </c>
      <c r="J3101" s="11" t="s">
        <v>41</v>
      </c>
      <c r="K3101" s="11" t="s">
        <v>4881</v>
      </c>
      <c r="L3101" s="11">
        <v>2</v>
      </c>
    </row>
    <row r="3102" spans="1:12">
      <c r="A3102" s="11" t="s">
        <v>6754</v>
      </c>
      <c r="D3102" s="11" t="s">
        <v>40</v>
      </c>
      <c r="E3102" s="19" t="s">
        <v>3465</v>
      </c>
      <c r="F3102" s="10">
        <v>42036</v>
      </c>
      <c r="G3102" s="10">
        <v>44228</v>
      </c>
      <c r="H3102" s="11">
        <v>7</v>
      </c>
      <c r="I3102" s="20" t="s">
        <v>39</v>
      </c>
      <c r="J3102" s="11" t="s">
        <v>41</v>
      </c>
      <c r="K3102" s="11" t="s">
        <v>4881</v>
      </c>
      <c r="L3102" s="11">
        <v>2</v>
      </c>
    </row>
    <row r="3103" spans="1:12">
      <c r="A3103" s="11" t="s">
        <v>6755</v>
      </c>
      <c r="D3103" s="11" t="s">
        <v>40</v>
      </c>
      <c r="E3103" s="19" t="s">
        <v>3466</v>
      </c>
      <c r="F3103" s="10">
        <v>42036</v>
      </c>
      <c r="G3103" s="10">
        <v>44228</v>
      </c>
      <c r="H3103" s="11">
        <v>7</v>
      </c>
      <c r="I3103" s="20" t="s">
        <v>39</v>
      </c>
      <c r="J3103" s="11" t="s">
        <v>41</v>
      </c>
      <c r="K3103" s="11" t="s">
        <v>4881</v>
      </c>
      <c r="L3103" s="11">
        <v>2</v>
      </c>
    </row>
    <row r="3104" spans="1:12">
      <c r="A3104" s="11" t="s">
        <v>6756</v>
      </c>
      <c r="D3104" s="11" t="s">
        <v>40</v>
      </c>
      <c r="E3104" s="19" t="s">
        <v>3467</v>
      </c>
      <c r="F3104" s="10">
        <v>42036</v>
      </c>
      <c r="G3104" s="10">
        <v>44228</v>
      </c>
      <c r="H3104" s="11">
        <v>7</v>
      </c>
      <c r="I3104" s="20" t="s">
        <v>39</v>
      </c>
      <c r="J3104" s="11" t="s">
        <v>41</v>
      </c>
      <c r="K3104" s="11" t="s">
        <v>4881</v>
      </c>
      <c r="L3104" s="11">
        <v>2</v>
      </c>
    </row>
    <row r="3105" spans="1:12">
      <c r="A3105" s="11" t="s">
        <v>7240</v>
      </c>
      <c r="D3105" s="11" t="s">
        <v>40</v>
      </c>
      <c r="E3105" s="19" t="s">
        <v>3468</v>
      </c>
      <c r="F3105" s="10">
        <v>42036</v>
      </c>
      <c r="G3105" s="10">
        <v>44228</v>
      </c>
      <c r="H3105" s="11">
        <v>7</v>
      </c>
      <c r="I3105" s="20" t="s">
        <v>39</v>
      </c>
      <c r="J3105" s="11" t="s">
        <v>41</v>
      </c>
      <c r="K3105" s="11" t="s">
        <v>4881</v>
      </c>
      <c r="L3105" s="11">
        <v>2</v>
      </c>
    </row>
    <row r="3106" spans="1:12">
      <c r="A3106" s="11" t="s">
        <v>7241</v>
      </c>
      <c r="D3106" s="11" t="s">
        <v>40</v>
      </c>
      <c r="E3106" s="19" t="s">
        <v>3469</v>
      </c>
      <c r="F3106" s="10">
        <v>42036</v>
      </c>
      <c r="G3106" s="10">
        <v>44228</v>
      </c>
      <c r="H3106" s="11">
        <v>7</v>
      </c>
      <c r="I3106" s="20" t="s">
        <v>39</v>
      </c>
      <c r="J3106" s="11" t="s">
        <v>41</v>
      </c>
      <c r="K3106" s="11" t="s">
        <v>4881</v>
      </c>
      <c r="L3106" s="11">
        <v>2</v>
      </c>
    </row>
    <row r="3107" spans="1:12">
      <c r="A3107" s="11" t="s">
        <v>7242</v>
      </c>
      <c r="D3107" s="11" t="s">
        <v>40</v>
      </c>
      <c r="E3107" s="19" t="s">
        <v>3470</v>
      </c>
      <c r="F3107" s="10">
        <v>42036</v>
      </c>
      <c r="G3107" s="10">
        <v>44228</v>
      </c>
      <c r="H3107" s="11">
        <v>7</v>
      </c>
      <c r="I3107" s="20" t="s">
        <v>39</v>
      </c>
      <c r="J3107" s="11" t="s">
        <v>41</v>
      </c>
      <c r="K3107" s="11" t="s">
        <v>4881</v>
      </c>
      <c r="L3107" s="11">
        <v>2</v>
      </c>
    </row>
    <row r="3108" spans="1:12">
      <c r="A3108" s="11" t="s">
        <v>8068</v>
      </c>
      <c r="D3108" s="11" t="s">
        <v>40</v>
      </c>
      <c r="E3108" s="19" t="s">
        <v>3471</v>
      </c>
      <c r="F3108" s="10">
        <v>42036</v>
      </c>
      <c r="G3108" s="10">
        <v>44228</v>
      </c>
      <c r="H3108" s="11">
        <v>7</v>
      </c>
      <c r="I3108" s="20" t="s">
        <v>39</v>
      </c>
      <c r="J3108" s="11" t="s">
        <v>41</v>
      </c>
      <c r="K3108" s="11" t="s">
        <v>4881</v>
      </c>
      <c r="L3108" s="11">
        <v>2</v>
      </c>
    </row>
    <row r="3109" spans="1:12">
      <c r="A3109" s="11" t="s">
        <v>8069</v>
      </c>
      <c r="D3109" s="11" t="s">
        <v>40</v>
      </c>
      <c r="E3109" s="19" t="s">
        <v>3472</v>
      </c>
      <c r="F3109" s="10">
        <v>42036</v>
      </c>
      <c r="G3109" s="10">
        <v>44228</v>
      </c>
      <c r="H3109" s="11">
        <v>7</v>
      </c>
      <c r="I3109" s="20" t="s">
        <v>39</v>
      </c>
      <c r="J3109" s="11" t="s">
        <v>41</v>
      </c>
      <c r="K3109" s="11" t="s">
        <v>4881</v>
      </c>
      <c r="L3109" s="11">
        <v>2</v>
      </c>
    </row>
    <row r="3110" spans="1:12">
      <c r="A3110" s="11" t="s">
        <v>8070</v>
      </c>
      <c r="D3110" s="11" t="s">
        <v>40</v>
      </c>
      <c r="E3110" s="19" t="s">
        <v>3473</v>
      </c>
      <c r="F3110" s="10">
        <v>42036</v>
      </c>
      <c r="G3110" s="10">
        <v>44228</v>
      </c>
      <c r="H3110" s="11">
        <v>7</v>
      </c>
      <c r="I3110" s="20" t="s">
        <v>39</v>
      </c>
      <c r="J3110" s="11" t="s">
        <v>41</v>
      </c>
      <c r="K3110" s="11" t="s">
        <v>4881</v>
      </c>
      <c r="L3110" s="11">
        <v>2</v>
      </c>
    </row>
    <row r="3111" spans="1:12">
      <c r="A3111" s="11" t="s">
        <v>8071</v>
      </c>
      <c r="D3111" s="11" t="s">
        <v>40</v>
      </c>
      <c r="E3111" s="19" t="s">
        <v>3474</v>
      </c>
      <c r="F3111" s="10">
        <v>42036</v>
      </c>
      <c r="G3111" s="10">
        <v>44228</v>
      </c>
      <c r="H3111" s="11">
        <v>7</v>
      </c>
      <c r="I3111" s="20" t="s">
        <v>39</v>
      </c>
      <c r="J3111" s="11" t="s">
        <v>41</v>
      </c>
      <c r="K3111" s="11" t="s">
        <v>4881</v>
      </c>
      <c r="L3111" s="11">
        <v>2</v>
      </c>
    </row>
    <row r="3112" spans="1:12">
      <c r="A3112" s="11" t="s">
        <v>8072</v>
      </c>
      <c r="D3112" s="11" t="s">
        <v>40</v>
      </c>
      <c r="E3112" s="19" t="s">
        <v>3475</v>
      </c>
      <c r="F3112" s="10">
        <v>42036</v>
      </c>
      <c r="G3112" s="10">
        <v>44228</v>
      </c>
      <c r="H3112" s="11">
        <v>7</v>
      </c>
      <c r="I3112" s="20" t="s">
        <v>39</v>
      </c>
      <c r="J3112" s="11" t="s">
        <v>41</v>
      </c>
      <c r="K3112" s="11" t="s">
        <v>4881</v>
      </c>
      <c r="L3112" s="11">
        <v>2</v>
      </c>
    </row>
    <row r="3113" spans="1:12">
      <c r="A3113" s="11" t="s">
        <v>8073</v>
      </c>
      <c r="D3113" s="11" t="s">
        <v>40</v>
      </c>
      <c r="E3113" s="19" t="s">
        <v>3476</v>
      </c>
      <c r="F3113" s="10">
        <v>42036</v>
      </c>
      <c r="G3113" s="10">
        <v>44228</v>
      </c>
      <c r="H3113" s="11">
        <v>7</v>
      </c>
      <c r="I3113" s="20" t="s">
        <v>39</v>
      </c>
      <c r="J3113" s="11" t="s">
        <v>41</v>
      </c>
      <c r="K3113" s="11" t="s">
        <v>4881</v>
      </c>
      <c r="L3113" s="11">
        <v>2</v>
      </c>
    </row>
    <row r="3114" spans="1:12">
      <c r="A3114" s="11" t="s">
        <v>8698</v>
      </c>
      <c r="D3114" s="11" t="s">
        <v>40</v>
      </c>
      <c r="E3114" s="19" t="s">
        <v>3477</v>
      </c>
      <c r="F3114" s="10">
        <v>42036</v>
      </c>
      <c r="G3114" s="10">
        <v>44228</v>
      </c>
      <c r="H3114" s="11">
        <v>7</v>
      </c>
      <c r="I3114" s="20" t="s">
        <v>39</v>
      </c>
      <c r="J3114" s="11" t="s">
        <v>41</v>
      </c>
      <c r="K3114" s="11" t="s">
        <v>4881</v>
      </c>
      <c r="L3114" s="11">
        <v>2</v>
      </c>
    </row>
    <row r="3115" spans="1:12">
      <c r="A3115" s="11" t="s">
        <v>8699</v>
      </c>
      <c r="D3115" s="11" t="s">
        <v>40</v>
      </c>
      <c r="E3115" s="19" t="s">
        <v>3478</v>
      </c>
      <c r="F3115" s="10">
        <v>42036</v>
      </c>
      <c r="G3115" s="10">
        <v>44228</v>
      </c>
      <c r="H3115" s="11">
        <v>7</v>
      </c>
      <c r="I3115" s="20" t="s">
        <v>39</v>
      </c>
      <c r="J3115" s="11" t="s">
        <v>41</v>
      </c>
      <c r="K3115" s="11" t="s">
        <v>4881</v>
      </c>
      <c r="L3115" s="11">
        <v>2</v>
      </c>
    </row>
    <row r="3116" spans="1:12">
      <c r="A3116" s="11" t="s">
        <v>8700</v>
      </c>
      <c r="D3116" s="11" t="s">
        <v>40</v>
      </c>
      <c r="E3116" s="19" t="s">
        <v>3479</v>
      </c>
      <c r="F3116" s="10">
        <v>42036</v>
      </c>
      <c r="G3116" s="10">
        <v>44228</v>
      </c>
      <c r="H3116" s="11">
        <v>7</v>
      </c>
      <c r="I3116" s="20" t="s">
        <v>39</v>
      </c>
      <c r="J3116" s="11" t="s">
        <v>41</v>
      </c>
      <c r="K3116" s="11" t="s">
        <v>4881</v>
      </c>
      <c r="L3116" s="11">
        <v>2</v>
      </c>
    </row>
    <row r="3117" spans="1:12">
      <c r="A3117" s="11" t="s">
        <v>3357</v>
      </c>
      <c r="D3117" s="11" t="s">
        <v>40</v>
      </c>
      <c r="E3117" s="19" t="s">
        <v>3480</v>
      </c>
      <c r="F3117" s="10">
        <v>42036</v>
      </c>
      <c r="G3117" s="10">
        <v>44228</v>
      </c>
      <c r="H3117" s="11">
        <v>7</v>
      </c>
      <c r="I3117" s="20" t="s">
        <v>39</v>
      </c>
      <c r="J3117" s="11" t="s">
        <v>41</v>
      </c>
      <c r="K3117" s="11" t="s">
        <v>4881</v>
      </c>
      <c r="L3117" s="11">
        <v>2</v>
      </c>
    </row>
    <row r="3118" spans="1:12">
      <c r="A3118" s="11" t="s">
        <v>3358</v>
      </c>
      <c r="D3118" s="11" t="s">
        <v>40</v>
      </c>
      <c r="E3118" s="19" t="s">
        <v>3481</v>
      </c>
      <c r="F3118" s="10">
        <v>42036</v>
      </c>
      <c r="G3118" s="10">
        <v>44228</v>
      </c>
      <c r="H3118" s="11">
        <v>7</v>
      </c>
      <c r="I3118" s="20" t="s">
        <v>39</v>
      </c>
      <c r="J3118" s="11" t="s">
        <v>41</v>
      </c>
      <c r="K3118" s="11" t="s">
        <v>4881</v>
      </c>
      <c r="L3118" s="11">
        <v>2</v>
      </c>
    </row>
    <row r="3119" spans="1:12">
      <c r="A3119" s="11" t="s">
        <v>3359</v>
      </c>
      <c r="D3119" s="11" t="s">
        <v>40</v>
      </c>
      <c r="E3119" s="19" t="s">
        <v>3482</v>
      </c>
      <c r="F3119" s="10">
        <v>42036</v>
      </c>
      <c r="G3119" s="10">
        <v>44228</v>
      </c>
      <c r="H3119" s="11">
        <v>7</v>
      </c>
      <c r="I3119" s="20" t="s">
        <v>39</v>
      </c>
      <c r="J3119" s="11" t="s">
        <v>41</v>
      </c>
      <c r="K3119" s="11" t="s">
        <v>4881</v>
      </c>
      <c r="L3119" s="11">
        <v>2</v>
      </c>
    </row>
    <row r="3120" spans="1:12">
      <c r="A3120" s="11" t="s">
        <v>5644</v>
      </c>
      <c r="D3120" s="11" t="s">
        <v>40</v>
      </c>
      <c r="E3120" s="19" t="s">
        <v>3483</v>
      </c>
      <c r="F3120" s="10">
        <v>42036</v>
      </c>
      <c r="G3120" s="10">
        <v>44228</v>
      </c>
      <c r="H3120" s="11">
        <v>7</v>
      </c>
      <c r="I3120" s="20" t="s">
        <v>39</v>
      </c>
      <c r="J3120" s="11" t="s">
        <v>41</v>
      </c>
      <c r="K3120" s="11" t="s">
        <v>4881</v>
      </c>
      <c r="L3120" s="11">
        <v>2</v>
      </c>
    </row>
    <row r="3121" spans="1:12">
      <c r="A3121" s="11" t="s">
        <v>5645</v>
      </c>
      <c r="D3121" s="11" t="s">
        <v>40</v>
      </c>
      <c r="E3121" s="19" t="s">
        <v>3484</v>
      </c>
      <c r="F3121" s="10">
        <v>42036</v>
      </c>
      <c r="G3121" s="10">
        <v>44228</v>
      </c>
      <c r="H3121" s="11">
        <v>7</v>
      </c>
      <c r="I3121" s="20" t="s">
        <v>39</v>
      </c>
      <c r="J3121" s="11" t="s">
        <v>41</v>
      </c>
      <c r="K3121" s="11" t="s">
        <v>4881</v>
      </c>
      <c r="L3121" s="11">
        <v>2</v>
      </c>
    </row>
    <row r="3122" spans="1:12">
      <c r="A3122" s="11" t="s">
        <v>5646</v>
      </c>
      <c r="D3122" s="11" t="s">
        <v>40</v>
      </c>
      <c r="E3122" s="19" t="s">
        <v>3485</v>
      </c>
      <c r="F3122" s="10">
        <v>42036</v>
      </c>
      <c r="G3122" s="10">
        <v>44228</v>
      </c>
      <c r="H3122" s="11">
        <v>7</v>
      </c>
      <c r="I3122" s="20" t="s">
        <v>39</v>
      </c>
      <c r="J3122" s="11" t="s">
        <v>41</v>
      </c>
      <c r="K3122" s="11" t="s">
        <v>4881</v>
      </c>
      <c r="L3122" s="11">
        <v>2</v>
      </c>
    </row>
    <row r="3123" spans="1:12">
      <c r="A3123" s="11" t="s">
        <v>5647</v>
      </c>
      <c r="D3123" s="11" t="s">
        <v>40</v>
      </c>
      <c r="E3123" s="19" t="s">
        <v>3486</v>
      </c>
      <c r="F3123" s="10">
        <v>42036</v>
      </c>
      <c r="G3123" s="10">
        <v>44228</v>
      </c>
      <c r="H3123" s="11">
        <v>7</v>
      </c>
      <c r="I3123" s="20" t="s">
        <v>39</v>
      </c>
      <c r="J3123" s="11" t="s">
        <v>41</v>
      </c>
      <c r="K3123" s="11" t="s">
        <v>4881</v>
      </c>
      <c r="L3123" s="11">
        <v>2</v>
      </c>
    </row>
    <row r="3124" spans="1:12">
      <c r="A3124" s="11" t="s">
        <v>5648</v>
      </c>
      <c r="D3124" s="11" t="s">
        <v>40</v>
      </c>
      <c r="E3124" s="19" t="s">
        <v>3487</v>
      </c>
      <c r="F3124" s="10">
        <v>42036</v>
      </c>
      <c r="G3124" s="10">
        <v>44228</v>
      </c>
      <c r="H3124" s="11">
        <v>7</v>
      </c>
      <c r="I3124" s="20" t="s">
        <v>39</v>
      </c>
      <c r="J3124" s="11" t="s">
        <v>41</v>
      </c>
      <c r="K3124" s="11" t="s">
        <v>4881</v>
      </c>
      <c r="L3124" s="11">
        <v>2</v>
      </c>
    </row>
    <row r="3125" spans="1:12">
      <c r="A3125" s="11" t="s">
        <v>5649</v>
      </c>
      <c r="D3125" s="11" t="s">
        <v>40</v>
      </c>
      <c r="E3125" s="19" t="s">
        <v>3488</v>
      </c>
      <c r="F3125" s="10">
        <v>42036</v>
      </c>
      <c r="G3125" s="10">
        <v>44228</v>
      </c>
      <c r="H3125" s="11">
        <v>7</v>
      </c>
      <c r="I3125" s="20" t="s">
        <v>39</v>
      </c>
      <c r="J3125" s="11" t="s">
        <v>41</v>
      </c>
      <c r="K3125" s="11" t="s">
        <v>4881</v>
      </c>
      <c r="L3125" s="11">
        <v>2</v>
      </c>
    </row>
    <row r="3126" spans="1:12">
      <c r="A3126" s="11" t="s">
        <v>6271</v>
      </c>
      <c r="D3126" s="11" t="s">
        <v>40</v>
      </c>
      <c r="E3126" s="19" t="s">
        <v>3489</v>
      </c>
      <c r="F3126" s="10">
        <v>42036</v>
      </c>
      <c r="G3126" s="10">
        <v>44228</v>
      </c>
      <c r="H3126" s="11">
        <v>7</v>
      </c>
      <c r="I3126" s="20" t="s">
        <v>39</v>
      </c>
      <c r="J3126" s="11" t="s">
        <v>41</v>
      </c>
      <c r="K3126" s="11" t="s">
        <v>4881</v>
      </c>
      <c r="L3126" s="11">
        <v>2</v>
      </c>
    </row>
    <row r="3127" spans="1:12">
      <c r="A3127" s="11" t="s">
        <v>6272</v>
      </c>
      <c r="D3127" s="11" t="s">
        <v>40</v>
      </c>
      <c r="E3127" s="19" t="s">
        <v>3490</v>
      </c>
      <c r="F3127" s="10">
        <v>42036</v>
      </c>
      <c r="G3127" s="10">
        <v>44228</v>
      </c>
      <c r="H3127" s="11">
        <v>7</v>
      </c>
      <c r="I3127" s="20" t="s">
        <v>39</v>
      </c>
      <c r="J3127" s="11" t="s">
        <v>41</v>
      </c>
      <c r="K3127" s="11" t="s">
        <v>4881</v>
      </c>
      <c r="L3127" s="11">
        <v>2</v>
      </c>
    </row>
    <row r="3128" spans="1:12">
      <c r="A3128" s="11" t="s">
        <v>6273</v>
      </c>
      <c r="D3128" s="11" t="s">
        <v>40</v>
      </c>
      <c r="E3128" s="19" t="s">
        <v>3491</v>
      </c>
      <c r="F3128" s="10">
        <v>42036</v>
      </c>
      <c r="G3128" s="10">
        <v>44228</v>
      </c>
      <c r="H3128" s="11">
        <v>7</v>
      </c>
      <c r="I3128" s="20" t="s">
        <v>39</v>
      </c>
      <c r="J3128" s="11" t="s">
        <v>41</v>
      </c>
      <c r="K3128" s="11" t="s">
        <v>4881</v>
      </c>
      <c r="L3128" s="11">
        <v>2</v>
      </c>
    </row>
    <row r="3129" spans="1:12">
      <c r="A3129" s="11" t="s">
        <v>6757</v>
      </c>
      <c r="D3129" s="11" t="s">
        <v>40</v>
      </c>
      <c r="E3129" s="19" t="s">
        <v>3492</v>
      </c>
      <c r="F3129" s="10">
        <v>42036</v>
      </c>
      <c r="G3129" s="10">
        <v>44228</v>
      </c>
      <c r="H3129" s="11">
        <v>7</v>
      </c>
      <c r="I3129" s="20" t="s">
        <v>39</v>
      </c>
      <c r="J3129" s="11" t="s">
        <v>41</v>
      </c>
      <c r="K3129" s="11" t="s">
        <v>4881</v>
      </c>
      <c r="L3129" s="11">
        <v>2</v>
      </c>
    </row>
    <row r="3130" spans="1:12">
      <c r="A3130" s="11" t="s">
        <v>6758</v>
      </c>
      <c r="D3130" s="11" t="s">
        <v>40</v>
      </c>
      <c r="E3130" s="19" t="s">
        <v>3493</v>
      </c>
      <c r="F3130" s="10">
        <v>42036</v>
      </c>
      <c r="G3130" s="10">
        <v>44228</v>
      </c>
      <c r="H3130" s="11">
        <v>7</v>
      </c>
      <c r="I3130" s="20" t="s">
        <v>39</v>
      </c>
      <c r="J3130" s="11" t="s">
        <v>41</v>
      </c>
      <c r="K3130" s="11" t="s">
        <v>4881</v>
      </c>
      <c r="L3130" s="11">
        <v>2</v>
      </c>
    </row>
    <row r="3131" spans="1:12">
      <c r="A3131" s="11" t="s">
        <v>6759</v>
      </c>
      <c r="D3131" s="11" t="s">
        <v>40</v>
      </c>
      <c r="E3131" s="19" t="s">
        <v>3494</v>
      </c>
      <c r="F3131" s="10">
        <v>42036</v>
      </c>
      <c r="G3131" s="10">
        <v>44228</v>
      </c>
      <c r="H3131" s="11">
        <v>7</v>
      </c>
      <c r="I3131" s="20" t="s">
        <v>39</v>
      </c>
      <c r="J3131" s="11" t="s">
        <v>41</v>
      </c>
      <c r="K3131" s="11" t="s">
        <v>4881</v>
      </c>
      <c r="L3131" s="11">
        <v>2</v>
      </c>
    </row>
    <row r="3132" spans="1:12">
      <c r="A3132" s="11" t="s">
        <v>7243</v>
      </c>
      <c r="D3132" s="11" t="s">
        <v>40</v>
      </c>
      <c r="E3132" s="19" t="s">
        <v>3495</v>
      </c>
      <c r="F3132" s="10">
        <v>42036</v>
      </c>
      <c r="G3132" s="10">
        <v>44228</v>
      </c>
      <c r="H3132" s="11">
        <v>7</v>
      </c>
      <c r="I3132" s="20" t="s">
        <v>39</v>
      </c>
      <c r="J3132" s="11" t="s">
        <v>41</v>
      </c>
      <c r="K3132" s="11" t="s">
        <v>4881</v>
      </c>
      <c r="L3132" s="11">
        <v>2</v>
      </c>
    </row>
    <row r="3133" spans="1:12">
      <c r="A3133" s="11" t="s">
        <v>7244</v>
      </c>
      <c r="D3133" s="11" t="s">
        <v>40</v>
      </c>
      <c r="E3133" s="19" t="s">
        <v>3496</v>
      </c>
      <c r="F3133" s="10">
        <v>42036</v>
      </c>
      <c r="G3133" s="10">
        <v>44228</v>
      </c>
      <c r="H3133" s="11">
        <v>7</v>
      </c>
      <c r="I3133" s="20" t="s">
        <v>39</v>
      </c>
      <c r="J3133" s="11" t="s">
        <v>41</v>
      </c>
      <c r="K3133" s="11" t="s">
        <v>4881</v>
      </c>
      <c r="L3133" s="11">
        <v>2</v>
      </c>
    </row>
    <row r="3134" spans="1:12">
      <c r="A3134" s="11" t="s">
        <v>7245</v>
      </c>
      <c r="D3134" s="11" t="s">
        <v>40</v>
      </c>
      <c r="E3134" s="19" t="s">
        <v>3497</v>
      </c>
      <c r="F3134" s="10">
        <v>42036</v>
      </c>
      <c r="G3134" s="10">
        <v>44228</v>
      </c>
      <c r="H3134" s="11">
        <v>7</v>
      </c>
      <c r="I3134" s="20" t="s">
        <v>39</v>
      </c>
      <c r="J3134" s="11" t="s">
        <v>41</v>
      </c>
      <c r="K3134" s="11" t="s">
        <v>4881</v>
      </c>
      <c r="L3134" s="11">
        <v>2</v>
      </c>
    </row>
    <row r="3135" spans="1:12">
      <c r="A3135" s="11" t="s">
        <v>8074</v>
      </c>
      <c r="D3135" s="11" t="s">
        <v>40</v>
      </c>
      <c r="E3135" s="19" t="s">
        <v>3498</v>
      </c>
      <c r="F3135" s="10">
        <v>42036</v>
      </c>
      <c r="G3135" s="10">
        <v>44228</v>
      </c>
      <c r="H3135" s="11">
        <v>7</v>
      </c>
      <c r="I3135" s="20" t="s">
        <v>39</v>
      </c>
      <c r="J3135" s="11" t="s">
        <v>41</v>
      </c>
      <c r="K3135" s="11" t="s">
        <v>4881</v>
      </c>
      <c r="L3135" s="11">
        <v>2</v>
      </c>
    </row>
    <row r="3136" spans="1:12">
      <c r="A3136" s="11" t="s">
        <v>8075</v>
      </c>
      <c r="D3136" s="11" t="s">
        <v>40</v>
      </c>
      <c r="E3136" s="19" t="s">
        <v>3499</v>
      </c>
      <c r="F3136" s="10">
        <v>42036</v>
      </c>
      <c r="G3136" s="10">
        <v>44228</v>
      </c>
      <c r="H3136" s="11">
        <v>7</v>
      </c>
      <c r="I3136" s="20" t="s">
        <v>39</v>
      </c>
      <c r="J3136" s="11" t="s">
        <v>41</v>
      </c>
      <c r="K3136" s="11" t="s">
        <v>4881</v>
      </c>
      <c r="L3136" s="11">
        <v>2</v>
      </c>
    </row>
    <row r="3137" spans="1:12">
      <c r="A3137" s="11" t="s">
        <v>8076</v>
      </c>
      <c r="D3137" s="11" t="s">
        <v>40</v>
      </c>
      <c r="E3137" s="19" t="s">
        <v>3500</v>
      </c>
      <c r="F3137" s="10">
        <v>42036</v>
      </c>
      <c r="G3137" s="10">
        <v>44228</v>
      </c>
      <c r="H3137" s="11">
        <v>7</v>
      </c>
      <c r="I3137" s="20" t="s">
        <v>39</v>
      </c>
      <c r="J3137" s="11" t="s">
        <v>41</v>
      </c>
      <c r="K3137" s="11" t="s">
        <v>4881</v>
      </c>
      <c r="L3137" s="11">
        <v>2</v>
      </c>
    </row>
    <row r="3138" spans="1:12">
      <c r="A3138" s="11" t="s">
        <v>8077</v>
      </c>
      <c r="D3138" s="11" t="s">
        <v>40</v>
      </c>
      <c r="E3138" s="19" t="s">
        <v>3501</v>
      </c>
      <c r="F3138" s="10">
        <v>42036</v>
      </c>
      <c r="G3138" s="10">
        <v>44228</v>
      </c>
      <c r="H3138" s="11">
        <v>7</v>
      </c>
      <c r="I3138" s="20" t="s">
        <v>39</v>
      </c>
      <c r="J3138" s="11" t="s">
        <v>41</v>
      </c>
      <c r="K3138" s="11" t="s">
        <v>4881</v>
      </c>
      <c r="L3138" s="11">
        <v>2</v>
      </c>
    </row>
    <row r="3139" spans="1:12">
      <c r="A3139" s="11" t="s">
        <v>8078</v>
      </c>
      <c r="D3139" s="11" t="s">
        <v>40</v>
      </c>
      <c r="E3139" s="19" t="s">
        <v>3502</v>
      </c>
      <c r="F3139" s="10">
        <v>42036</v>
      </c>
      <c r="G3139" s="10">
        <v>44228</v>
      </c>
      <c r="H3139" s="11">
        <v>7</v>
      </c>
      <c r="I3139" s="20" t="s">
        <v>39</v>
      </c>
      <c r="J3139" s="11" t="s">
        <v>41</v>
      </c>
      <c r="K3139" s="11" t="s">
        <v>4881</v>
      </c>
      <c r="L3139" s="11">
        <v>2</v>
      </c>
    </row>
    <row r="3140" spans="1:12">
      <c r="A3140" s="11" t="s">
        <v>8079</v>
      </c>
      <c r="D3140" s="11" t="s">
        <v>40</v>
      </c>
      <c r="E3140" s="19" t="s">
        <v>3503</v>
      </c>
      <c r="F3140" s="10">
        <v>42036</v>
      </c>
      <c r="G3140" s="10">
        <v>44228</v>
      </c>
      <c r="H3140" s="11">
        <v>7</v>
      </c>
      <c r="I3140" s="20" t="s">
        <v>39</v>
      </c>
      <c r="J3140" s="11" t="s">
        <v>41</v>
      </c>
      <c r="K3140" s="11" t="s">
        <v>4881</v>
      </c>
      <c r="L3140" s="11">
        <v>2</v>
      </c>
    </row>
    <row r="3141" spans="1:12">
      <c r="A3141" s="11" t="s">
        <v>8701</v>
      </c>
      <c r="D3141" s="11" t="s">
        <v>40</v>
      </c>
      <c r="E3141" s="19" t="s">
        <v>3504</v>
      </c>
      <c r="F3141" s="10">
        <v>42036</v>
      </c>
      <c r="G3141" s="10">
        <v>44228</v>
      </c>
      <c r="H3141" s="11">
        <v>7</v>
      </c>
      <c r="I3141" s="20" t="s">
        <v>39</v>
      </c>
      <c r="J3141" s="11" t="s">
        <v>41</v>
      </c>
      <c r="K3141" s="11" t="s">
        <v>4881</v>
      </c>
      <c r="L3141" s="11">
        <v>2</v>
      </c>
    </row>
    <row r="3142" spans="1:12">
      <c r="A3142" s="11" t="s">
        <v>8702</v>
      </c>
      <c r="D3142" s="11" t="s">
        <v>40</v>
      </c>
      <c r="E3142" s="19" t="s">
        <v>3505</v>
      </c>
      <c r="F3142" s="10">
        <v>42036</v>
      </c>
      <c r="G3142" s="10">
        <v>44228</v>
      </c>
      <c r="H3142" s="11">
        <v>7</v>
      </c>
      <c r="I3142" s="20" t="s">
        <v>39</v>
      </c>
      <c r="J3142" s="11" t="s">
        <v>41</v>
      </c>
      <c r="K3142" s="11" t="s">
        <v>4881</v>
      </c>
      <c r="L3142" s="11">
        <v>2</v>
      </c>
    </row>
    <row r="3143" spans="1:12">
      <c r="A3143" s="11" t="s">
        <v>8703</v>
      </c>
      <c r="D3143" s="11" t="s">
        <v>40</v>
      </c>
      <c r="E3143" s="19" t="s">
        <v>3506</v>
      </c>
      <c r="F3143" s="10">
        <v>42036</v>
      </c>
      <c r="G3143" s="10">
        <v>44228</v>
      </c>
      <c r="H3143" s="11">
        <v>7</v>
      </c>
      <c r="I3143" s="20" t="s">
        <v>39</v>
      </c>
      <c r="J3143" s="11" t="s">
        <v>41</v>
      </c>
      <c r="K3143" s="11" t="s">
        <v>4881</v>
      </c>
      <c r="L3143" s="11">
        <v>2</v>
      </c>
    </row>
    <row r="3144" spans="1:12">
      <c r="A3144" s="11" t="s">
        <v>3360</v>
      </c>
      <c r="D3144" s="11" t="s">
        <v>40</v>
      </c>
      <c r="E3144" s="19" t="s">
        <v>3507</v>
      </c>
      <c r="F3144" s="10">
        <v>42036</v>
      </c>
      <c r="G3144" s="10">
        <v>44228</v>
      </c>
      <c r="H3144" s="11">
        <v>7</v>
      </c>
      <c r="I3144" s="20" t="s">
        <v>39</v>
      </c>
      <c r="J3144" s="11" t="s">
        <v>41</v>
      </c>
      <c r="K3144" s="11" t="s">
        <v>4881</v>
      </c>
      <c r="L3144" s="11">
        <v>2</v>
      </c>
    </row>
    <row r="3145" spans="1:12">
      <c r="A3145" s="11" t="s">
        <v>3361</v>
      </c>
      <c r="D3145" s="11" t="s">
        <v>40</v>
      </c>
      <c r="E3145" s="19" t="s">
        <v>3508</v>
      </c>
      <c r="F3145" s="10">
        <v>42036</v>
      </c>
      <c r="G3145" s="10">
        <v>44228</v>
      </c>
      <c r="H3145" s="11">
        <v>7</v>
      </c>
      <c r="I3145" s="20" t="s">
        <v>39</v>
      </c>
      <c r="J3145" s="11" t="s">
        <v>41</v>
      </c>
      <c r="K3145" s="11" t="s">
        <v>4881</v>
      </c>
      <c r="L3145" s="11">
        <v>2</v>
      </c>
    </row>
    <row r="3146" spans="1:12">
      <c r="A3146" s="11" t="s">
        <v>3362</v>
      </c>
      <c r="D3146" s="11" t="s">
        <v>40</v>
      </c>
      <c r="E3146" s="19" t="s">
        <v>3509</v>
      </c>
      <c r="F3146" s="10">
        <v>42036</v>
      </c>
      <c r="G3146" s="10">
        <v>44228</v>
      </c>
      <c r="H3146" s="11">
        <v>7</v>
      </c>
      <c r="I3146" s="20" t="s">
        <v>39</v>
      </c>
      <c r="J3146" s="11" t="s">
        <v>41</v>
      </c>
      <c r="K3146" s="11" t="s">
        <v>4881</v>
      </c>
      <c r="L3146" s="11">
        <v>2</v>
      </c>
    </row>
    <row r="3147" spans="1:12">
      <c r="A3147" s="11" t="s">
        <v>5650</v>
      </c>
      <c r="D3147" s="11" t="s">
        <v>40</v>
      </c>
      <c r="E3147" s="19" t="s">
        <v>3510</v>
      </c>
      <c r="F3147" s="10">
        <v>42036</v>
      </c>
      <c r="G3147" s="10">
        <v>44228</v>
      </c>
      <c r="H3147" s="11">
        <v>7</v>
      </c>
      <c r="I3147" s="20" t="s">
        <v>39</v>
      </c>
      <c r="J3147" s="11" t="s">
        <v>41</v>
      </c>
      <c r="K3147" s="11" t="s">
        <v>4881</v>
      </c>
      <c r="L3147" s="11">
        <v>2</v>
      </c>
    </row>
    <row r="3148" spans="1:12">
      <c r="A3148" s="11" t="s">
        <v>5651</v>
      </c>
      <c r="D3148" s="11" t="s">
        <v>40</v>
      </c>
      <c r="E3148" s="19" t="s">
        <v>3511</v>
      </c>
      <c r="F3148" s="10">
        <v>42036</v>
      </c>
      <c r="G3148" s="10">
        <v>44228</v>
      </c>
      <c r="H3148" s="11">
        <v>7</v>
      </c>
      <c r="I3148" s="20" t="s">
        <v>39</v>
      </c>
      <c r="J3148" s="11" t="s">
        <v>41</v>
      </c>
      <c r="K3148" s="11" t="s">
        <v>4881</v>
      </c>
      <c r="L3148" s="11">
        <v>2</v>
      </c>
    </row>
    <row r="3149" spans="1:12">
      <c r="A3149" s="11" t="s">
        <v>5652</v>
      </c>
      <c r="D3149" s="11" t="s">
        <v>40</v>
      </c>
      <c r="E3149" s="19" t="s">
        <v>3512</v>
      </c>
      <c r="F3149" s="10">
        <v>42036</v>
      </c>
      <c r="G3149" s="10">
        <v>44228</v>
      </c>
      <c r="H3149" s="11">
        <v>7</v>
      </c>
      <c r="I3149" s="20" t="s">
        <v>39</v>
      </c>
      <c r="J3149" s="11" t="s">
        <v>41</v>
      </c>
      <c r="K3149" s="11" t="s">
        <v>4881</v>
      </c>
      <c r="L3149" s="11">
        <v>2</v>
      </c>
    </row>
    <row r="3150" spans="1:12">
      <c r="A3150" s="11" t="s">
        <v>5653</v>
      </c>
      <c r="D3150" s="11" t="s">
        <v>40</v>
      </c>
      <c r="E3150" s="19" t="s">
        <v>3513</v>
      </c>
      <c r="F3150" s="10">
        <v>42036</v>
      </c>
      <c r="G3150" s="10">
        <v>44228</v>
      </c>
      <c r="H3150" s="11">
        <v>7</v>
      </c>
      <c r="I3150" s="20" t="s">
        <v>39</v>
      </c>
      <c r="J3150" s="11" t="s">
        <v>41</v>
      </c>
      <c r="K3150" s="11" t="s">
        <v>4881</v>
      </c>
      <c r="L3150" s="11">
        <v>2</v>
      </c>
    </row>
    <row r="3151" spans="1:12">
      <c r="A3151" s="11" t="s">
        <v>5654</v>
      </c>
      <c r="D3151" s="11" t="s">
        <v>40</v>
      </c>
      <c r="E3151" s="19" t="s">
        <v>3514</v>
      </c>
      <c r="F3151" s="10">
        <v>42036</v>
      </c>
      <c r="G3151" s="10">
        <v>44228</v>
      </c>
      <c r="H3151" s="11">
        <v>7</v>
      </c>
      <c r="I3151" s="20" t="s">
        <v>39</v>
      </c>
      <c r="J3151" s="11" t="s">
        <v>41</v>
      </c>
      <c r="K3151" s="11" t="s">
        <v>4881</v>
      </c>
      <c r="L3151" s="11">
        <v>2</v>
      </c>
    </row>
    <row r="3152" spans="1:12">
      <c r="A3152" s="11" t="s">
        <v>5655</v>
      </c>
      <c r="D3152" s="11" t="s">
        <v>40</v>
      </c>
      <c r="E3152" s="19" t="s">
        <v>3515</v>
      </c>
      <c r="F3152" s="10">
        <v>42036</v>
      </c>
      <c r="G3152" s="10">
        <v>44228</v>
      </c>
      <c r="H3152" s="11">
        <v>7</v>
      </c>
      <c r="I3152" s="20" t="s">
        <v>39</v>
      </c>
      <c r="J3152" s="11" t="s">
        <v>41</v>
      </c>
      <c r="K3152" s="11" t="s">
        <v>4881</v>
      </c>
      <c r="L3152" s="11">
        <v>2</v>
      </c>
    </row>
    <row r="3153" spans="1:12">
      <c r="A3153" s="11" t="s">
        <v>6274</v>
      </c>
      <c r="D3153" s="11" t="s">
        <v>40</v>
      </c>
      <c r="E3153" s="19" t="s">
        <v>3516</v>
      </c>
      <c r="F3153" s="10">
        <v>42036</v>
      </c>
      <c r="G3153" s="10">
        <v>44228</v>
      </c>
      <c r="H3153" s="11">
        <v>7</v>
      </c>
      <c r="I3153" s="20" t="s">
        <v>39</v>
      </c>
      <c r="J3153" s="11" t="s">
        <v>41</v>
      </c>
      <c r="K3153" s="11" t="s">
        <v>4881</v>
      </c>
      <c r="L3153" s="11">
        <v>2</v>
      </c>
    </row>
    <row r="3154" spans="1:12">
      <c r="A3154" s="11" t="s">
        <v>6275</v>
      </c>
      <c r="D3154" s="11" t="s">
        <v>40</v>
      </c>
      <c r="E3154" s="19" t="s">
        <v>3517</v>
      </c>
      <c r="F3154" s="10">
        <v>42036</v>
      </c>
      <c r="G3154" s="10">
        <v>44228</v>
      </c>
      <c r="H3154" s="11">
        <v>7</v>
      </c>
      <c r="I3154" s="20" t="s">
        <v>39</v>
      </c>
      <c r="J3154" s="11" t="s">
        <v>41</v>
      </c>
      <c r="K3154" s="11" t="s">
        <v>4881</v>
      </c>
      <c r="L3154" s="11">
        <v>2</v>
      </c>
    </row>
    <row r="3155" spans="1:12">
      <c r="A3155" s="11" t="s">
        <v>6276</v>
      </c>
      <c r="D3155" s="11" t="s">
        <v>40</v>
      </c>
      <c r="E3155" s="19" t="s">
        <v>3518</v>
      </c>
      <c r="F3155" s="10">
        <v>42036</v>
      </c>
      <c r="G3155" s="10">
        <v>44228</v>
      </c>
      <c r="H3155" s="11">
        <v>7</v>
      </c>
      <c r="I3155" s="20" t="s">
        <v>39</v>
      </c>
      <c r="J3155" s="11" t="s">
        <v>41</v>
      </c>
      <c r="K3155" s="11" t="s">
        <v>4881</v>
      </c>
      <c r="L3155" s="11">
        <v>2</v>
      </c>
    </row>
    <row r="3156" spans="1:12">
      <c r="A3156" s="11" t="s">
        <v>6760</v>
      </c>
      <c r="D3156" s="11" t="s">
        <v>40</v>
      </c>
      <c r="E3156" s="19" t="s">
        <v>3519</v>
      </c>
      <c r="F3156" s="10">
        <v>42036</v>
      </c>
      <c r="G3156" s="10">
        <v>44228</v>
      </c>
      <c r="H3156" s="11">
        <v>7</v>
      </c>
      <c r="I3156" s="20" t="s">
        <v>39</v>
      </c>
      <c r="J3156" s="11" t="s">
        <v>41</v>
      </c>
      <c r="K3156" s="11" t="s">
        <v>4881</v>
      </c>
      <c r="L3156" s="11">
        <v>2</v>
      </c>
    </row>
    <row r="3157" spans="1:12">
      <c r="A3157" s="11" t="s">
        <v>6761</v>
      </c>
      <c r="D3157" s="11" t="s">
        <v>40</v>
      </c>
      <c r="E3157" s="19" t="s">
        <v>3520</v>
      </c>
      <c r="F3157" s="10">
        <v>42036</v>
      </c>
      <c r="G3157" s="10">
        <v>44228</v>
      </c>
      <c r="H3157" s="11">
        <v>7</v>
      </c>
      <c r="I3157" s="20" t="s">
        <v>39</v>
      </c>
      <c r="J3157" s="11" t="s">
        <v>41</v>
      </c>
      <c r="K3157" s="11" t="s">
        <v>4881</v>
      </c>
      <c r="L3157" s="11">
        <v>2</v>
      </c>
    </row>
    <row r="3158" spans="1:12">
      <c r="A3158" s="11" t="s">
        <v>6762</v>
      </c>
      <c r="D3158" s="11" t="s">
        <v>40</v>
      </c>
      <c r="E3158" s="19" t="s">
        <v>3521</v>
      </c>
      <c r="F3158" s="10">
        <v>42036</v>
      </c>
      <c r="G3158" s="10">
        <v>44228</v>
      </c>
      <c r="H3158" s="11">
        <v>7</v>
      </c>
      <c r="I3158" s="20" t="s">
        <v>39</v>
      </c>
      <c r="J3158" s="11" t="s">
        <v>41</v>
      </c>
      <c r="K3158" s="11" t="s">
        <v>4881</v>
      </c>
      <c r="L3158" s="11">
        <v>2</v>
      </c>
    </row>
    <row r="3159" spans="1:12">
      <c r="A3159" s="11" t="s">
        <v>7246</v>
      </c>
      <c r="D3159" s="11" t="s">
        <v>40</v>
      </c>
      <c r="E3159" s="19" t="s">
        <v>3522</v>
      </c>
      <c r="F3159" s="10">
        <v>42036</v>
      </c>
      <c r="G3159" s="10">
        <v>44228</v>
      </c>
      <c r="H3159" s="11">
        <v>7</v>
      </c>
      <c r="I3159" s="20" t="s">
        <v>39</v>
      </c>
      <c r="J3159" s="11" t="s">
        <v>41</v>
      </c>
      <c r="K3159" s="11" t="s">
        <v>4881</v>
      </c>
      <c r="L3159" s="11">
        <v>2</v>
      </c>
    </row>
    <row r="3160" spans="1:12">
      <c r="A3160" s="11" t="s">
        <v>7247</v>
      </c>
      <c r="D3160" s="11" t="s">
        <v>40</v>
      </c>
      <c r="E3160" s="19" t="s">
        <v>3523</v>
      </c>
      <c r="F3160" s="10">
        <v>42036</v>
      </c>
      <c r="G3160" s="10">
        <v>44228</v>
      </c>
      <c r="H3160" s="11">
        <v>7</v>
      </c>
      <c r="I3160" s="20" t="s">
        <v>39</v>
      </c>
      <c r="J3160" s="11" t="s">
        <v>41</v>
      </c>
      <c r="K3160" s="11" t="s">
        <v>4881</v>
      </c>
      <c r="L3160" s="11">
        <v>2</v>
      </c>
    </row>
    <row r="3161" spans="1:12">
      <c r="A3161" s="11" t="s">
        <v>7248</v>
      </c>
      <c r="D3161" s="11" t="s">
        <v>40</v>
      </c>
      <c r="E3161" s="19" t="s">
        <v>3524</v>
      </c>
      <c r="F3161" s="10">
        <v>42036</v>
      </c>
      <c r="G3161" s="10">
        <v>44228</v>
      </c>
      <c r="H3161" s="11">
        <v>7</v>
      </c>
      <c r="I3161" s="20" t="s">
        <v>39</v>
      </c>
      <c r="J3161" s="11" t="s">
        <v>41</v>
      </c>
      <c r="K3161" s="11" t="s">
        <v>4881</v>
      </c>
      <c r="L3161" s="11">
        <v>2</v>
      </c>
    </row>
    <row r="3162" spans="1:12">
      <c r="A3162" s="11" t="s">
        <v>8080</v>
      </c>
      <c r="D3162" s="11" t="s">
        <v>40</v>
      </c>
      <c r="E3162" s="19" t="s">
        <v>3525</v>
      </c>
      <c r="F3162" s="10">
        <v>42036</v>
      </c>
      <c r="G3162" s="10">
        <v>44228</v>
      </c>
      <c r="H3162" s="11">
        <v>7</v>
      </c>
      <c r="I3162" s="20" t="s">
        <v>39</v>
      </c>
      <c r="J3162" s="11" t="s">
        <v>41</v>
      </c>
      <c r="K3162" s="11" t="s">
        <v>4881</v>
      </c>
      <c r="L3162" s="11">
        <v>2</v>
      </c>
    </row>
    <row r="3163" spans="1:12">
      <c r="A3163" s="11" t="s">
        <v>8081</v>
      </c>
      <c r="D3163" s="11" t="s">
        <v>40</v>
      </c>
      <c r="E3163" s="19" t="s">
        <v>3526</v>
      </c>
      <c r="F3163" s="10">
        <v>42036</v>
      </c>
      <c r="G3163" s="10">
        <v>44228</v>
      </c>
      <c r="H3163" s="11">
        <v>7</v>
      </c>
      <c r="I3163" s="20" t="s">
        <v>39</v>
      </c>
      <c r="J3163" s="11" t="s">
        <v>41</v>
      </c>
      <c r="K3163" s="11" t="s">
        <v>4881</v>
      </c>
      <c r="L3163" s="11">
        <v>2</v>
      </c>
    </row>
    <row r="3164" spans="1:12">
      <c r="A3164" s="11" t="s">
        <v>8082</v>
      </c>
      <c r="D3164" s="11" t="s">
        <v>40</v>
      </c>
      <c r="E3164" s="19" t="s">
        <v>3527</v>
      </c>
      <c r="F3164" s="10">
        <v>42036</v>
      </c>
      <c r="G3164" s="10">
        <v>44228</v>
      </c>
      <c r="H3164" s="11">
        <v>7</v>
      </c>
      <c r="I3164" s="20" t="s">
        <v>39</v>
      </c>
      <c r="J3164" s="11" t="s">
        <v>41</v>
      </c>
      <c r="K3164" s="11" t="s">
        <v>4881</v>
      </c>
      <c r="L3164" s="11">
        <v>2</v>
      </c>
    </row>
    <row r="3165" spans="1:12">
      <c r="A3165" s="11" t="s">
        <v>8083</v>
      </c>
      <c r="D3165" s="11" t="s">
        <v>40</v>
      </c>
      <c r="E3165" s="19" t="s">
        <v>3528</v>
      </c>
      <c r="F3165" s="10">
        <v>42036</v>
      </c>
      <c r="G3165" s="10">
        <v>44228</v>
      </c>
      <c r="H3165" s="11">
        <v>7</v>
      </c>
      <c r="I3165" s="20" t="s">
        <v>39</v>
      </c>
      <c r="J3165" s="11" t="s">
        <v>41</v>
      </c>
      <c r="K3165" s="11" t="s">
        <v>4881</v>
      </c>
      <c r="L3165" s="11">
        <v>2</v>
      </c>
    </row>
    <row r="3166" spans="1:12">
      <c r="A3166" s="11" t="s">
        <v>8084</v>
      </c>
      <c r="D3166" s="11" t="s">
        <v>40</v>
      </c>
      <c r="E3166" s="19" t="s">
        <v>3529</v>
      </c>
      <c r="F3166" s="10">
        <v>42036</v>
      </c>
      <c r="G3166" s="10">
        <v>44228</v>
      </c>
      <c r="H3166" s="11">
        <v>7</v>
      </c>
      <c r="I3166" s="20" t="s">
        <v>39</v>
      </c>
      <c r="J3166" s="11" t="s">
        <v>41</v>
      </c>
      <c r="K3166" s="11" t="s">
        <v>4881</v>
      </c>
      <c r="L3166" s="11">
        <v>2</v>
      </c>
    </row>
    <row r="3167" spans="1:12">
      <c r="A3167" s="11" t="s">
        <v>8085</v>
      </c>
      <c r="D3167" s="11" t="s">
        <v>40</v>
      </c>
      <c r="E3167" s="19" t="s">
        <v>3530</v>
      </c>
      <c r="F3167" s="10">
        <v>42036</v>
      </c>
      <c r="G3167" s="10">
        <v>44228</v>
      </c>
      <c r="H3167" s="11">
        <v>7</v>
      </c>
      <c r="I3167" s="20" t="s">
        <v>39</v>
      </c>
      <c r="J3167" s="11" t="s">
        <v>41</v>
      </c>
      <c r="K3167" s="11" t="s">
        <v>4881</v>
      </c>
      <c r="L3167" s="11">
        <v>2</v>
      </c>
    </row>
    <row r="3168" spans="1:12">
      <c r="A3168" s="11" t="s">
        <v>8704</v>
      </c>
      <c r="D3168" s="11" t="s">
        <v>40</v>
      </c>
      <c r="E3168" s="19" t="s">
        <v>3531</v>
      </c>
      <c r="F3168" s="10">
        <v>42036</v>
      </c>
      <c r="G3168" s="10">
        <v>44228</v>
      </c>
      <c r="H3168" s="11">
        <v>7</v>
      </c>
      <c r="I3168" s="20" t="s">
        <v>39</v>
      </c>
      <c r="J3168" s="11" t="s">
        <v>41</v>
      </c>
      <c r="K3168" s="11" t="s">
        <v>4881</v>
      </c>
      <c r="L3168" s="11">
        <v>2</v>
      </c>
    </row>
    <row r="3169" spans="1:12">
      <c r="A3169" s="11" t="s">
        <v>8705</v>
      </c>
      <c r="D3169" s="11" t="s">
        <v>40</v>
      </c>
      <c r="E3169" s="19" t="s">
        <v>3532</v>
      </c>
      <c r="F3169" s="10">
        <v>42036</v>
      </c>
      <c r="G3169" s="10">
        <v>44228</v>
      </c>
      <c r="H3169" s="11">
        <v>7</v>
      </c>
      <c r="I3169" s="20" t="s">
        <v>39</v>
      </c>
      <c r="J3169" s="11" t="s">
        <v>41</v>
      </c>
      <c r="K3169" s="11" t="s">
        <v>4881</v>
      </c>
      <c r="L3169" s="11">
        <v>2</v>
      </c>
    </row>
    <row r="3170" spans="1:12">
      <c r="A3170" s="11" t="s">
        <v>8706</v>
      </c>
      <c r="D3170" s="11" t="s">
        <v>40</v>
      </c>
      <c r="E3170" s="19" t="s">
        <v>3533</v>
      </c>
      <c r="F3170" s="10">
        <v>42036</v>
      </c>
      <c r="G3170" s="10">
        <v>44228</v>
      </c>
      <c r="H3170" s="11">
        <v>7</v>
      </c>
      <c r="I3170" s="20" t="s">
        <v>39</v>
      </c>
      <c r="J3170" s="11" t="s">
        <v>41</v>
      </c>
      <c r="K3170" s="11" t="s">
        <v>4881</v>
      </c>
      <c r="L3170" s="11">
        <v>2</v>
      </c>
    </row>
    <row r="3171" spans="1:12">
      <c r="A3171" s="11" t="s">
        <v>3363</v>
      </c>
      <c r="D3171" s="11" t="s">
        <v>40</v>
      </c>
      <c r="E3171" s="19" t="s">
        <v>3534</v>
      </c>
      <c r="F3171" s="10">
        <v>42036</v>
      </c>
      <c r="G3171" s="10">
        <v>44228</v>
      </c>
      <c r="H3171" s="11">
        <v>7</v>
      </c>
      <c r="I3171" s="20" t="s">
        <v>39</v>
      </c>
      <c r="J3171" s="11" t="s">
        <v>41</v>
      </c>
      <c r="K3171" s="11" t="s">
        <v>4881</v>
      </c>
      <c r="L3171" s="11">
        <v>2</v>
      </c>
    </row>
    <row r="3172" spans="1:12">
      <c r="A3172" s="11" t="s">
        <v>3364</v>
      </c>
      <c r="D3172" s="11" t="s">
        <v>40</v>
      </c>
      <c r="E3172" s="19" t="s">
        <v>3535</v>
      </c>
      <c r="F3172" s="10">
        <v>42036</v>
      </c>
      <c r="G3172" s="10">
        <v>44228</v>
      </c>
      <c r="H3172" s="11">
        <v>7</v>
      </c>
      <c r="I3172" s="20" t="s">
        <v>39</v>
      </c>
      <c r="J3172" s="11" t="s">
        <v>41</v>
      </c>
      <c r="K3172" s="11" t="s">
        <v>4881</v>
      </c>
      <c r="L3172" s="11">
        <v>2</v>
      </c>
    </row>
    <row r="3173" spans="1:12">
      <c r="A3173" s="11" t="s">
        <v>3365</v>
      </c>
      <c r="D3173" s="11" t="s">
        <v>40</v>
      </c>
      <c r="E3173" s="19" t="s">
        <v>3536</v>
      </c>
      <c r="F3173" s="10">
        <v>42036</v>
      </c>
      <c r="G3173" s="10">
        <v>44228</v>
      </c>
      <c r="H3173" s="11">
        <v>7</v>
      </c>
      <c r="I3173" s="20" t="s">
        <v>39</v>
      </c>
      <c r="J3173" s="11" t="s">
        <v>41</v>
      </c>
      <c r="K3173" s="11" t="s">
        <v>4881</v>
      </c>
      <c r="L3173" s="11">
        <v>2</v>
      </c>
    </row>
    <row r="3174" spans="1:12">
      <c r="A3174" s="11" t="s">
        <v>5656</v>
      </c>
      <c r="D3174" s="11" t="s">
        <v>40</v>
      </c>
      <c r="E3174" s="19" t="s">
        <v>3537</v>
      </c>
      <c r="F3174" s="10">
        <v>42036</v>
      </c>
      <c r="G3174" s="10">
        <v>44228</v>
      </c>
      <c r="H3174" s="11">
        <v>7</v>
      </c>
      <c r="I3174" s="20" t="s">
        <v>39</v>
      </c>
      <c r="J3174" s="11" t="s">
        <v>41</v>
      </c>
      <c r="K3174" s="11" t="s">
        <v>4881</v>
      </c>
      <c r="L3174" s="11">
        <v>2</v>
      </c>
    </row>
    <row r="3175" spans="1:12">
      <c r="A3175" s="11" t="s">
        <v>5657</v>
      </c>
      <c r="D3175" s="11" t="s">
        <v>40</v>
      </c>
      <c r="E3175" s="19" t="s">
        <v>3538</v>
      </c>
      <c r="F3175" s="10">
        <v>42036</v>
      </c>
      <c r="G3175" s="10">
        <v>44228</v>
      </c>
      <c r="H3175" s="11">
        <v>7</v>
      </c>
      <c r="I3175" s="20" t="s">
        <v>39</v>
      </c>
      <c r="J3175" s="11" t="s">
        <v>41</v>
      </c>
      <c r="K3175" s="11" t="s">
        <v>4881</v>
      </c>
      <c r="L3175" s="11">
        <v>2</v>
      </c>
    </row>
    <row r="3176" spans="1:12">
      <c r="A3176" s="11" t="s">
        <v>5658</v>
      </c>
      <c r="D3176" s="11" t="s">
        <v>40</v>
      </c>
      <c r="E3176" s="19" t="s">
        <v>3539</v>
      </c>
      <c r="F3176" s="10">
        <v>42036</v>
      </c>
      <c r="G3176" s="10">
        <v>44228</v>
      </c>
      <c r="H3176" s="11">
        <v>7</v>
      </c>
      <c r="I3176" s="20" t="s">
        <v>39</v>
      </c>
      <c r="J3176" s="11" t="s">
        <v>41</v>
      </c>
      <c r="K3176" s="11" t="s">
        <v>4881</v>
      </c>
      <c r="L3176" s="11">
        <v>2</v>
      </c>
    </row>
    <row r="3177" spans="1:12">
      <c r="A3177" s="11" t="s">
        <v>5659</v>
      </c>
      <c r="D3177" s="11" t="s">
        <v>40</v>
      </c>
      <c r="E3177" s="19" t="s">
        <v>3540</v>
      </c>
      <c r="F3177" s="10">
        <v>42036</v>
      </c>
      <c r="G3177" s="10">
        <v>44228</v>
      </c>
      <c r="H3177" s="11">
        <v>7</v>
      </c>
      <c r="I3177" s="20" t="s">
        <v>39</v>
      </c>
      <c r="J3177" s="11" t="s">
        <v>41</v>
      </c>
      <c r="K3177" s="11" t="s">
        <v>4881</v>
      </c>
      <c r="L3177" s="11">
        <v>2</v>
      </c>
    </row>
    <row r="3178" spans="1:12">
      <c r="A3178" s="11" t="s">
        <v>5660</v>
      </c>
      <c r="D3178" s="11" t="s">
        <v>40</v>
      </c>
      <c r="E3178" s="19" t="s">
        <v>3541</v>
      </c>
      <c r="F3178" s="10">
        <v>42036</v>
      </c>
      <c r="G3178" s="10">
        <v>44228</v>
      </c>
      <c r="H3178" s="11">
        <v>7</v>
      </c>
      <c r="I3178" s="20" t="s">
        <v>39</v>
      </c>
      <c r="J3178" s="11" t="s">
        <v>41</v>
      </c>
      <c r="K3178" s="11" t="s">
        <v>4881</v>
      </c>
      <c r="L3178" s="11">
        <v>2</v>
      </c>
    </row>
    <row r="3179" spans="1:12">
      <c r="A3179" s="11" t="s">
        <v>5661</v>
      </c>
      <c r="D3179" s="11" t="s">
        <v>40</v>
      </c>
      <c r="E3179" s="19" t="s">
        <v>3542</v>
      </c>
      <c r="F3179" s="10">
        <v>42036</v>
      </c>
      <c r="G3179" s="10">
        <v>44228</v>
      </c>
      <c r="H3179" s="11">
        <v>7</v>
      </c>
      <c r="I3179" s="20" t="s">
        <v>39</v>
      </c>
      <c r="J3179" s="11" t="s">
        <v>41</v>
      </c>
      <c r="K3179" s="11" t="s">
        <v>4881</v>
      </c>
      <c r="L3179" s="11">
        <v>2</v>
      </c>
    </row>
    <row r="3180" spans="1:12">
      <c r="A3180" s="11" t="s">
        <v>6277</v>
      </c>
      <c r="D3180" s="11" t="s">
        <v>40</v>
      </c>
      <c r="E3180" s="19" t="s">
        <v>3543</v>
      </c>
      <c r="F3180" s="10">
        <v>42036</v>
      </c>
      <c r="G3180" s="10">
        <v>44228</v>
      </c>
      <c r="H3180" s="11">
        <v>7</v>
      </c>
      <c r="I3180" s="20" t="s">
        <v>39</v>
      </c>
      <c r="J3180" s="11" t="s">
        <v>41</v>
      </c>
      <c r="K3180" s="11" t="s">
        <v>4881</v>
      </c>
      <c r="L3180" s="11">
        <v>2</v>
      </c>
    </row>
    <row r="3181" spans="1:12">
      <c r="A3181" s="11" t="s">
        <v>6278</v>
      </c>
      <c r="D3181" s="11" t="s">
        <v>40</v>
      </c>
      <c r="E3181" s="19" t="s">
        <v>3544</v>
      </c>
      <c r="F3181" s="10">
        <v>42036</v>
      </c>
      <c r="G3181" s="10">
        <v>44228</v>
      </c>
      <c r="H3181" s="11">
        <v>7</v>
      </c>
      <c r="I3181" s="20" t="s">
        <v>39</v>
      </c>
      <c r="J3181" s="11" t="s">
        <v>41</v>
      </c>
      <c r="K3181" s="11" t="s">
        <v>4881</v>
      </c>
      <c r="L3181" s="11">
        <v>2</v>
      </c>
    </row>
    <row r="3182" spans="1:12">
      <c r="A3182" s="11" t="s">
        <v>6279</v>
      </c>
      <c r="D3182" s="11" t="s">
        <v>40</v>
      </c>
      <c r="E3182" s="19" t="s">
        <v>3545</v>
      </c>
      <c r="F3182" s="10">
        <v>42036</v>
      </c>
      <c r="G3182" s="10">
        <v>44228</v>
      </c>
      <c r="H3182" s="11">
        <v>7</v>
      </c>
      <c r="I3182" s="20" t="s">
        <v>39</v>
      </c>
      <c r="J3182" s="11" t="s">
        <v>41</v>
      </c>
      <c r="K3182" s="11" t="s">
        <v>4881</v>
      </c>
      <c r="L3182" s="11">
        <v>2</v>
      </c>
    </row>
    <row r="3183" spans="1:12">
      <c r="A3183" s="11" t="s">
        <v>6763</v>
      </c>
      <c r="D3183" s="11" t="s">
        <v>40</v>
      </c>
      <c r="E3183" s="19" t="s">
        <v>3546</v>
      </c>
      <c r="F3183" s="10">
        <v>42036</v>
      </c>
      <c r="G3183" s="10">
        <v>44228</v>
      </c>
      <c r="H3183" s="11">
        <v>7</v>
      </c>
      <c r="I3183" s="20" t="s">
        <v>39</v>
      </c>
      <c r="J3183" s="11" t="s">
        <v>41</v>
      </c>
      <c r="K3183" s="11" t="s">
        <v>4881</v>
      </c>
      <c r="L3183" s="11">
        <v>2</v>
      </c>
    </row>
    <row r="3184" spans="1:12">
      <c r="A3184" s="11" t="s">
        <v>6764</v>
      </c>
      <c r="D3184" s="11" t="s">
        <v>40</v>
      </c>
      <c r="E3184" s="19" t="s">
        <v>3547</v>
      </c>
      <c r="F3184" s="10">
        <v>42036</v>
      </c>
      <c r="G3184" s="10">
        <v>44228</v>
      </c>
      <c r="H3184" s="11">
        <v>7</v>
      </c>
      <c r="I3184" s="20" t="s">
        <v>39</v>
      </c>
      <c r="J3184" s="11" t="s">
        <v>41</v>
      </c>
      <c r="K3184" s="11" t="s">
        <v>4881</v>
      </c>
      <c r="L3184" s="11">
        <v>2</v>
      </c>
    </row>
    <row r="3185" spans="1:12">
      <c r="A3185" s="11" t="s">
        <v>6765</v>
      </c>
      <c r="D3185" s="11" t="s">
        <v>40</v>
      </c>
      <c r="E3185" s="19" t="s">
        <v>3548</v>
      </c>
      <c r="F3185" s="10">
        <v>42036</v>
      </c>
      <c r="G3185" s="10">
        <v>44228</v>
      </c>
      <c r="H3185" s="11">
        <v>7</v>
      </c>
      <c r="I3185" s="20" t="s">
        <v>39</v>
      </c>
      <c r="J3185" s="11" t="s">
        <v>41</v>
      </c>
      <c r="K3185" s="11" t="s">
        <v>4881</v>
      </c>
      <c r="L3185" s="11">
        <v>2</v>
      </c>
    </row>
    <row r="3186" spans="1:12">
      <c r="A3186" s="11" t="s">
        <v>7249</v>
      </c>
      <c r="D3186" s="11" t="s">
        <v>40</v>
      </c>
      <c r="E3186" s="19" t="s">
        <v>3549</v>
      </c>
      <c r="F3186" s="10">
        <v>42036</v>
      </c>
      <c r="G3186" s="10">
        <v>44228</v>
      </c>
      <c r="H3186" s="11">
        <v>7</v>
      </c>
      <c r="I3186" s="20" t="s">
        <v>39</v>
      </c>
      <c r="J3186" s="11" t="s">
        <v>41</v>
      </c>
      <c r="K3186" s="11" t="s">
        <v>4881</v>
      </c>
      <c r="L3186" s="11">
        <v>2</v>
      </c>
    </row>
    <row r="3187" spans="1:12">
      <c r="A3187" s="11" t="s">
        <v>7250</v>
      </c>
      <c r="D3187" s="11" t="s">
        <v>40</v>
      </c>
      <c r="E3187" s="19" t="s">
        <v>3550</v>
      </c>
      <c r="F3187" s="10">
        <v>42036</v>
      </c>
      <c r="G3187" s="10">
        <v>44228</v>
      </c>
      <c r="H3187" s="11">
        <v>7</v>
      </c>
      <c r="I3187" s="20" t="s">
        <v>39</v>
      </c>
      <c r="J3187" s="11" t="s">
        <v>41</v>
      </c>
      <c r="K3187" s="11" t="s">
        <v>4881</v>
      </c>
      <c r="L3187" s="11">
        <v>2</v>
      </c>
    </row>
    <row r="3188" spans="1:12">
      <c r="A3188" s="11" t="s">
        <v>7251</v>
      </c>
      <c r="D3188" s="11" t="s">
        <v>40</v>
      </c>
      <c r="E3188" s="19" t="s">
        <v>3551</v>
      </c>
      <c r="F3188" s="10">
        <v>42036</v>
      </c>
      <c r="G3188" s="10">
        <v>44228</v>
      </c>
      <c r="H3188" s="11">
        <v>7</v>
      </c>
      <c r="I3188" s="20" t="s">
        <v>39</v>
      </c>
      <c r="J3188" s="11" t="s">
        <v>41</v>
      </c>
      <c r="K3188" s="11" t="s">
        <v>4881</v>
      </c>
      <c r="L3188" s="11">
        <v>2</v>
      </c>
    </row>
    <row r="3189" spans="1:12">
      <c r="A3189" s="11" t="s">
        <v>8086</v>
      </c>
      <c r="D3189" s="11" t="s">
        <v>40</v>
      </c>
      <c r="E3189" s="19" t="s">
        <v>3552</v>
      </c>
      <c r="F3189" s="10">
        <v>42036</v>
      </c>
      <c r="G3189" s="10">
        <v>44228</v>
      </c>
      <c r="H3189" s="11">
        <v>7</v>
      </c>
      <c r="I3189" s="20" t="s">
        <v>39</v>
      </c>
      <c r="J3189" s="11" t="s">
        <v>41</v>
      </c>
      <c r="K3189" s="11" t="s">
        <v>4881</v>
      </c>
      <c r="L3189" s="11">
        <v>2</v>
      </c>
    </row>
    <row r="3190" spans="1:12">
      <c r="A3190" s="11" t="s">
        <v>8087</v>
      </c>
      <c r="D3190" s="11" t="s">
        <v>40</v>
      </c>
      <c r="E3190" s="19" t="s">
        <v>3553</v>
      </c>
      <c r="F3190" s="10">
        <v>42036</v>
      </c>
      <c r="G3190" s="10">
        <v>44228</v>
      </c>
      <c r="H3190" s="11">
        <v>7</v>
      </c>
      <c r="I3190" s="20" t="s">
        <v>39</v>
      </c>
      <c r="J3190" s="11" t="s">
        <v>41</v>
      </c>
      <c r="K3190" s="11" t="s">
        <v>4881</v>
      </c>
      <c r="L3190" s="11">
        <v>2</v>
      </c>
    </row>
    <row r="3191" spans="1:12">
      <c r="A3191" s="11" t="s">
        <v>8088</v>
      </c>
      <c r="D3191" s="11" t="s">
        <v>40</v>
      </c>
      <c r="E3191" s="19" t="s">
        <v>3554</v>
      </c>
      <c r="F3191" s="10">
        <v>42036</v>
      </c>
      <c r="G3191" s="10">
        <v>44228</v>
      </c>
      <c r="H3191" s="11">
        <v>7</v>
      </c>
      <c r="I3191" s="20" t="s">
        <v>39</v>
      </c>
      <c r="J3191" s="11" t="s">
        <v>41</v>
      </c>
      <c r="K3191" s="11" t="s">
        <v>4881</v>
      </c>
      <c r="L3191" s="11">
        <v>2</v>
      </c>
    </row>
    <row r="3192" spans="1:12">
      <c r="A3192" s="11" t="s">
        <v>8089</v>
      </c>
      <c r="D3192" s="11" t="s">
        <v>40</v>
      </c>
      <c r="E3192" s="19" t="s">
        <v>3555</v>
      </c>
      <c r="F3192" s="10">
        <v>42036</v>
      </c>
      <c r="G3192" s="10">
        <v>44228</v>
      </c>
      <c r="H3192" s="11">
        <v>7</v>
      </c>
      <c r="I3192" s="20" t="s">
        <v>39</v>
      </c>
      <c r="J3192" s="11" t="s">
        <v>41</v>
      </c>
      <c r="K3192" s="11" t="s">
        <v>4881</v>
      </c>
      <c r="L3192" s="11">
        <v>2</v>
      </c>
    </row>
    <row r="3193" spans="1:12">
      <c r="A3193" s="11" t="s">
        <v>8090</v>
      </c>
      <c r="D3193" s="11" t="s">
        <v>40</v>
      </c>
      <c r="E3193" s="19" t="s">
        <v>3556</v>
      </c>
      <c r="F3193" s="10">
        <v>42036</v>
      </c>
      <c r="G3193" s="10">
        <v>44228</v>
      </c>
      <c r="H3193" s="11">
        <v>7</v>
      </c>
      <c r="I3193" s="20" t="s">
        <v>39</v>
      </c>
      <c r="J3193" s="11" t="s">
        <v>41</v>
      </c>
      <c r="K3193" s="11" t="s">
        <v>4881</v>
      </c>
      <c r="L3193" s="11">
        <v>2</v>
      </c>
    </row>
    <row r="3194" spans="1:12">
      <c r="A3194" s="11" t="s">
        <v>8091</v>
      </c>
      <c r="D3194" s="11" t="s">
        <v>40</v>
      </c>
      <c r="E3194" s="19" t="s">
        <v>3557</v>
      </c>
      <c r="F3194" s="10">
        <v>42036</v>
      </c>
      <c r="G3194" s="10">
        <v>44228</v>
      </c>
      <c r="H3194" s="11">
        <v>7</v>
      </c>
      <c r="I3194" s="20" t="s">
        <v>39</v>
      </c>
      <c r="J3194" s="11" t="s">
        <v>41</v>
      </c>
      <c r="K3194" s="11" t="s">
        <v>4881</v>
      </c>
      <c r="L3194" s="11">
        <v>2</v>
      </c>
    </row>
    <row r="3195" spans="1:12">
      <c r="A3195" s="11" t="s">
        <v>8707</v>
      </c>
      <c r="D3195" s="11" t="s">
        <v>40</v>
      </c>
      <c r="E3195" s="19" t="s">
        <v>3558</v>
      </c>
      <c r="F3195" s="10">
        <v>42036</v>
      </c>
      <c r="G3195" s="10">
        <v>44228</v>
      </c>
      <c r="H3195" s="11">
        <v>7</v>
      </c>
      <c r="I3195" s="20" t="s">
        <v>39</v>
      </c>
      <c r="J3195" s="11" t="s">
        <v>41</v>
      </c>
      <c r="K3195" s="11" t="s">
        <v>4881</v>
      </c>
      <c r="L3195" s="11">
        <v>2</v>
      </c>
    </row>
    <row r="3196" spans="1:12">
      <c r="A3196" s="11" t="s">
        <v>8708</v>
      </c>
      <c r="D3196" s="11" t="s">
        <v>40</v>
      </c>
      <c r="E3196" s="19" t="s">
        <v>3559</v>
      </c>
      <c r="F3196" s="10">
        <v>42036</v>
      </c>
      <c r="G3196" s="10">
        <v>44228</v>
      </c>
      <c r="H3196" s="11">
        <v>7</v>
      </c>
      <c r="I3196" s="20" t="s">
        <v>39</v>
      </c>
      <c r="J3196" s="11" t="s">
        <v>41</v>
      </c>
      <c r="K3196" s="11" t="s">
        <v>4881</v>
      </c>
      <c r="L3196" s="11">
        <v>2</v>
      </c>
    </row>
    <row r="3197" spans="1:12">
      <c r="A3197" s="11" t="s">
        <v>8709</v>
      </c>
      <c r="D3197" s="11" t="s">
        <v>40</v>
      </c>
      <c r="E3197" s="19" t="s">
        <v>3560</v>
      </c>
      <c r="F3197" s="10">
        <v>42036</v>
      </c>
      <c r="G3197" s="10">
        <v>44228</v>
      </c>
      <c r="H3197" s="11">
        <v>7</v>
      </c>
      <c r="I3197" s="20" t="s">
        <v>39</v>
      </c>
      <c r="J3197" s="11" t="s">
        <v>41</v>
      </c>
      <c r="K3197" s="11" t="s">
        <v>4881</v>
      </c>
      <c r="L3197" s="11">
        <v>2</v>
      </c>
    </row>
    <row r="3198" spans="1:12">
      <c r="A3198" s="11" t="s">
        <v>3366</v>
      </c>
      <c r="D3198" s="11" t="s">
        <v>40</v>
      </c>
      <c r="E3198" s="19" t="s">
        <v>3561</v>
      </c>
      <c r="F3198" s="10">
        <v>42036</v>
      </c>
      <c r="G3198" s="10">
        <v>44228</v>
      </c>
      <c r="H3198" s="11">
        <v>7</v>
      </c>
      <c r="I3198" s="20" t="s">
        <v>39</v>
      </c>
      <c r="J3198" s="11" t="s">
        <v>41</v>
      </c>
      <c r="K3198" s="11" t="s">
        <v>4881</v>
      </c>
      <c r="L3198" s="11">
        <v>2</v>
      </c>
    </row>
    <row r="3199" spans="1:12">
      <c r="A3199" s="11" t="s">
        <v>3367</v>
      </c>
      <c r="D3199" s="11" t="s">
        <v>40</v>
      </c>
      <c r="E3199" s="19" t="s">
        <v>3562</v>
      </c>
      <c r="F3199" s="10">
        <v>42036</v>
      </c>
      <c r="G3199" s="10">
        <v>44228</v>
      </c>
      <c r="H3199" s="11">
        <v>7</v>
      </c>
      <c r="I3199" s="20" t="s">
        <v>39</v>
      </c>
      <c r="J3199" s="11" t="s">
        <v>41</v>
      </c>
      <c r="K3199" s="11" t="s">
        <v>4881</v>
      </c>
      <c r="L3199" s="11">
        <v>2</v>
      </c>
    </row>
    <row r="3200" spans="1:12">
      <c r="A3200" s="11" t="s">
        <v>3368</v>
      </c>
      <c r="D3200" s="11" t="s">
        <v>40</v>
      </c>
      <c r="E3200" s="19" t="s">
        <v>3563</v>
      </c>
      <c r="F3200" s="10">
        <v>42036</v>
      </c>
      <c r="G3200" s="10">
        <v>44228</v>
      </c>
      <c r="H3200" s="11">
        <v>7</v>
      </c>
      <c r="I3200" s="20" t="s">
        <v>39</v>
      </c>
      <c r="J3200" s="11" t="s">
        <v>41</v>
      </c>
      <c r="K3200" s="11" t="s">
        <v>4881</v>
      </c>
      <c r="L3200" s="11">
        <v>2</v>
      </c>
    </row>
    <row r="3201" spans="1:12">
      <c r="A3201" s="11" t="s">
        <v>5662</v>
      </c>
      <c r="D3201" s="11" t="s">
        <v>40</v>
      </c>
      <c r="E3201" s="19" t="s">
        <v>3564</v>
      </c>
      <c r="F3201" s="10">
        <v>42036</v>
      </c>
      <c r="G3201" s="10">
        <v>44228</v>
      </c>
      <c r="H3201" s="11">
        <v>7</v>
      </c>
      <c r="I3201" s="20" t="s">
        <v>39</v>
      </c>
      <c r="J3201" s="11" t="s">
        <v>41</v>
      </c>
      <c r="K3201" s="11" t="s">
        <v>4881</v>
      </c>
      <c r="L3201" s="11">
        <v>2</v>
      </c>
    </row>
    <row r="3202" spans="1:12">
      <c r="A3202" s="11" t="s">
        <v>5663</v>
      </c>
      <c r="D3202" s="11" t="s">
        <v>40</v>
      </c>
      <c r="E3202" s="19" t="s">
        <v>3565</v>
      </c>
      <c r="F3202" s="10">
        <v>42036</v>
      </c>
      <c r="G3202" s="10">
        <v>44228</v>
      </c>
      <c r="H3202" s="11">
        <v>7</v>
      </c>
      <c r="I3202" s="20" t="s">
        <v>39</v>
      </c>
      <c r="J3202" s="11" t="s">
        <v>41</v>
      </c>
      <c r="K3202" s="11" t="s">
        <v>4881</v>
      </c>
      <c r="L3202" s="11">
        <v>2</v>
      </c>
    </row>
    <row r="3203" spans="1:12">
      <c r="A3203" s="11" t="s">
        <v>5664</v>
      </c>
      <c r="D3203" s="11" t="s">
        <v>40</v>
      </c>
      <c r="E3203" s="19" t="s">
        <v>3566</v>
      </c>
      <c r="F3203" s="10">
        <v>42036</v>
      </c>
      <c r="G3203" s="10">
        <v>44228</v>
      </c>
      <c r="H3203" s="11">
        <v>7</v>
      </c>
      <c r="I3203" s="20" t="s">
        <v>39</v>
      </c>
      <c r="J3203" s="11" t="s">
        <v>41</v>
      </c>
      <c r="K3203" s="11" t="s">
        <v>4881</v>
      </c>
      <c r="L3203" s="11">
        <v>2</v>
      </c>
    </row>
    <row r="3204" spans="1:12">
      <c r="A3204" s="11" t="s">
        <v>5665</v>
      </c>
      <c r="D3204" s="11" t="s">
        <v>40</v>
      </c>
      <c r="E3204" s="19" t="s">
        <v>3567</v>
      </c>
      <c r="F3204" s="10">
        <v>42036</v>
      </c>
      <c r="G3204" s="10">
        <v>44228</v>
      </c>
      <c r="H3204" s="11">
        <v>7</v>
      </c>
      <c r="I3204" s="20" t="s">
        <v>39</v>
      </c>
      <c r="J3204" s="11" t="s">
        <v>41</v>
      </c>
      <c r="K3204" s="11" t="s">
        <v>4881</v>
      </c>
      <c r="L3204" s="11">
        <v>2</v>
      </c>
    </row>
    <row r="3205" spans="1:12">
      <c r="A3205" s="11" t="s">
        <v>5666</v>
      </c>
      <c r="D3205" s="11" t="s">
        <v>40</v>
      </c>
      <c r="E3205" s="19" t="s">
        <v>3568</v>
      </c>
      <c r="F3205" s="10">
        <v>42036</v>
      </c>
      <c r="G3205" s="10">
        <v>44228</v>
      </c>
      <c r="H3205" s="11">
        <v>7</v>
      </c>
      <c r="I3205" s="20" t="s">
        <v>39</v>
      </c>
      <c r="J3205" s="11" t="s">
        <v>41</v>
      </c>
      <c r="K3205" s="11" t="s">
        <v>4881</v>
      </c>
      <c r="L3205" s="11">
        <v>2</v>
      </c>
    </row>
    <row r="3206" spans="1:12">
      <c r="A3206" s="11" t="s">
        <v>5667</v>
      </c>
      <c r="D3206" s="11" t="s">
        <v>40</v>
      </c>
      <c r="E3206" s="19" t="s">
        <v>3569</v>
      </c>
      <c r="F3206" s="10">
        <v>42036</v>
      </c>
      <c r="G3206" s="10">
        <v>44228</v>
      </c>
      <c r="H3206" s="11">
        <v>7</v>
      </c>
      <c r="I3206" s="20" t="s">
        <v>39</v>
      </c>
      <c r="J3206" s="11" t="s">
        <v>41</v>
      </c>
      <c r="K3206" s="11" t="s">
        <v>4881</v>
      </c>
      <c r="L3206" s="11">
        <v>2</v>
      </c>
    </row>
    <row r="3207" spans="1:12">
      <c r="A3207" s="11" t="s">
        <v>6280</v>
      </c>
      <c r="D3207" s="11" t="s">
        <v>40</v>
      </c>
      <c r="E3207" s="19" t="s">
        <v>3570</v>
      </c>
      <c r="F3207" s="10">
        <v>42036</v>
      </c>
      <c r="G3207" s="10">
        <v>44228</v>
      </c>
      <c r="H3207" s="11">
        <v>7</v>
      </c>
      <c r="I3207" s="20" t="s">
        <v>39</v>
      </c>
      <c r="J3207" s="11" t="s">
        <v>41</v>
      </c>
      <c r="K3207" s="11" t="s">
        <v>4881</v>
      </c>
      <c r="L3207" s="11">
        <v>2</v>
      </c>
    </row>
    <row r="3208" spans="1:12">
      <c r="A3208" s="11" t="s">
        <v>6281</v>
      </c>
      <c r="D3208" s="11" t="s">
        <v>40</v>
      </c>
      <c r="E3208" s="19" t="s">
        <v>3571</v>
      </c>
      <c r="F3208" s="10">
        <v>42036</v>
      </c>
      <c r="G3208" s="10">
        <v>44228</v>
      </c>
      <c r="H3208" s="11">
        <v>7</v>
      </c>
      <c r="I3208" s="20" t="s">
        <v>39</v>
      </c>
      <c r="J3208" s="11" t="s">
        <v>41</v>
      </c>
      <c r="K3208" s="11" t="s">
        <v>4881</v>
      </c>
      <c r="L3208" s="11">
        <v>2</v>
      </c>
    </row>
    <row r="3209" spans="1:12">
      <c r="A3209" s="11" t="s">
        <v>6282</v>
      </c>
      <c r="D3209" s="11" t="s">
        <v>40</v>
      </c>
      <c r="E3209" s="19" t="s">
        <v>3572</v>
      </c>
      <c r="F3209" s="10">
        <v>42036</v>
      </c>
      <c r="G3209" s="10">
        <v>44228</v>
      </c>
      <c r="H3209" s="11">
        <v>7</v>
      </c>
      <c r="I3209" s="20" t="s">
        <v>39</v>
      </c>
      <c r="J3209" s="11" t="s">
        <v>41</v>
      </c>
      <c r="K3209" s="11" t="s">
        <v>4881</v>
      </c>
      <c r="L3209" s="11">
        <v>2</v>
      </c>
    </row>
    <row r="3210" spans="1:12">
      <c r="A3210" s="11" t="s">
        <v>6766</v>
      </c>
      <c r="D3210" s="11" t="s">
        <v>40</v>
      </c>
      <c r="E3210" s="19" t="s">
        <v>3573</v>
      </c>
      <c r="F3210" s="10">
        <v>42036</v>
      </c>
      <c r="G3210" s="10">
        <v>44228</v>
      </c>
      <c r="H3210" s="11">
        <v>7</v>
      </c>
      <c r="I3210" s="20" t="s">
        <v>39</v>
      </c>
      <c r="J3210" s="11" t="s">
        <v>41</v>
      </c>
      <c r="K3210" s="11" t="s">
        <v>4881</v>
      </c>
      <c r="L3210" s="11">
        <v>2</v>
      </c>
    </row>
    <row r="3211" spans="1:12">
      <c r="A3211" s="11" t="s">
        <v>6767</v>
      </c>
      <c r="D3211" s="11" t="s">
        <v>40</v>
      </c>
      <c r="E3211" s="19" t="s">
        <v>3574</v>
      </c>
      <c r="F3211" s="10">
        <v>42036</v>
      </c>
      <c r="G3211" s="10">
        <v>44228</v>
      </c>
      <c r="H3211" s="11">
        <v>7</v>
      </c>
      <c r="I3211" s="20" t="s">
        <v>39</v>
      </c>
      <c r="J3211" s="11" t="s">
        <v>41</v>
      </c>
      <c r="K3211" s="11" t="s">
        <v>4881</v>
      </c>
      <c r="L3211" s="11">
        <v>2</v>
      </c>
    </row>
    <row r="3212" spans="1:12">
      <c r="A3212" s="11" t="s">
        <v>6768</v>
      </c>
      <c r="D3212" s="11" t="s">
        <v>40</v>
      </c>
      <c r="E3212" s="19" t="s">
        <v>3575</v>
      </c>
      <c r="F3212" s="10">
        <v>42036</v>
      </c>
      <c r="G3212" s="10">
        <v>44228</v>
      </c>
      <c r="H3212" s="11">
        <v>7</v>
      </c>
      <c r="I3212" s="20" t="s">
        <v>39</v>
      </c>
      <c r="J3212" s="11" t="s">
        <v>41</v>
      </c>
      <c r="K3212" s="11" t="s">
        <v>4881</v>
      </c>
      <c r="L3212" s="11">
        <v>2</v>
      </c>
    </row>
    <row r="3213" spans="1:12">
      <c r="A3213" s="11" t="s">
        <v>7252</v>
      </c>
      <c r="D3213" s="11" t="s">
        <v>40</v>
      </c>
      <c r="E3213" s="19" t="s">
        <v>3576</v>
      </c>
      <c r="F3213" s="10">
        <v>42036</v>
      </c>
      <c r="G3213" s="10">
        <v>44228</v>
      </c>
      <c r="H3213" s="11">
        <v>7</v>
      </c>
      <c r="I3213" s="20" t="s">
        <v>39</v>
      </c>
      <c r="J3213" s="11" t="s">
        <v>41</v>
      </c>
      <c r="K3213" s="11" t="s">
        <v>4881</v>
      </c>
      <c r="L3213" s="11">
        <v>2</v>
      </c>
    </row>
    <row r="3214" spans="1:12">
      <c r="A3214" s="11" t="s">
        <v>7253</v>
      </c>
      <c r="D3214" s="11" t="s">
        <v>40</v>
      </c>
      <c r="E3214" s="19" t="s">
        <v>3577</v>
      </c>
      <c r="F3214" s="10">
        <v>42036</v>
      </c>
      <c r="G3214" s="10">
        <v>44228</v>
      </c>
      <c r="H3214" s="11">
        <v>7</v>
      </c>
      <c r="I3214" s="20" t="s">
        <v>39</v>
      </c>
      <c r="J3214" s="11" t="s">
        <v>41</v>
      </c>
      <c r="K3214" s="11" t="s">
        <v>4881</v>
      </c>
      <c r="L3214" s="11">
        <v>2</v>
      </c>
    </row>
    <row r="3215" spans="1:12">
      <c r="A3215" s="11" t="s">
        <v>7254</v>
      </c>
      <c r="D3215" s="11" t="s">
        <v>40</v>
      </c>
      <c r="E3215" s="19" t="s">
        <v>3578</v>
      </c>
      <c r="F3215" s="10">
        <v>42036</v>
      </c>
      <c r="G3215" s="10">
        <v>44228</v>
      </c>
      <c r="H3215" s="11">
        <v>7</v>
      </c>
      <c r="I3215" s="20" t="s">
        <v>39</v>
      </c>
      <c r="J3215" s="11" t="s">
        <v>41</v>
      </c>
      <c r="K3215" s="11" t="s">
        <v>4881</v>
      </c>
      <c r="L3215" s="11">
        <v>2</v>
      </c>
    </row>
    <row r="3216" spans="1:12">
      <c r="A3216" s="11" t="s">
        <v>8092</v>
      </c>
      <c r="D3216" s="11" t="s">
        <v>40</v>
      </c>
      <c r="E3216" s="19" t="s">
        <v>3579</v>
      </c>
      <c r="F3216" s="10">
        <v>42036</v>
      </c>
      <c r="G3216" s="10">
        <v>44228</v>
      </c>
      <c r="H3216" s="11">
        <v>7</v>
      </c>
      <c r="I3216" s="20" t="s">
        <v>39</v>
      </c>
      <c r="J3216" s="11" t="s">
        <v>41</v>
      </c>
      <c r="K3216" s="11" t="s">
        <v>4881</v>
      </c>
      <c r="L3216" s="11">
        <v>2</v>
      </c>
    </row>
    <row r="3217" spans="1:12">
      <c r="A3217" s="11" t="s">
        <v>8093</v>
      </c>
      <c r="D3217" s="11" t="s">
        <v>40</v>
      </c>
      <c r="E3217" s="19" t="s">
        <v>3580</v>
      </c>
      <c r="F3217" s="10">
        <v>42036</v>
      </c>
      <c r="G3217" s="10">
        <v>44228</v>
      </c>
      <c r="H3217" s="11">
        <v>7</v>
      </c>
      <c r="I3217" s="20" t="s">
        <v>39</v>
      </c>
      <c r="J3217" s="11" t="s">
        <v>41</v>
      </c>
      <c r="K3217" s="11" t="s">
        <v>4881</v>
      </c>
      <c r="L3217" s="11">
        <v>2</v>
      </c>
    </row>
    <row r="3218" spans="1:12">
      <c r="A3218" s="11" t="s">
        <v>8094</v>
      </c>
      <c r="D3218" s="11" t="s">
        <v>40</v>
      </c>
      <c r="E3218" s="19" t="s">
        <v>3581</v>
      </c>
      <c r="F3218" s="10">
        <v>42036</v>
      </c>
      <c r="G3218" s="10">
        <v>44228</v>
      </c>
      <c r="H3218" s="11">
        <v>7</v>
      </c>
      <c r="I3218" s="20" t="s">
        <v>39</v>
      </c>
      <c r="J3218" s="11" t="s">
        <v>41</v>
      </c>
      <c r="K3218" s="11" t="s">
        <v>4881</v>
      </c>
      <c r="L3218" s="11">
        <v>2</v>
      </c>
    </row>
    <row r="3219" spans="1:12">
      <c r="A3219" s="11" t="s">
        <v>8095</v>
      </c>
      <c r="D3219" s="11" t="s">
        <v>40</v>
      </c>
      <c r="E3219" s="19" t="s">
        <v>3582</v>
      </c>
      <c r="F3219" s="10">
        <v>42036</v>
      </c>
      <c r="G3219" s="10">
        <v>44228</v>
      </c>
      <c r="H3219" s="11">
        <v>7</v>
      </c>
      <c r="I3219" s="20" t="s">
        <v>39</v>
      </c>
      <c r="J3219" s="11" t="s">
        <v>41</v>
      </c>
      <c r="K3219" s="11" t="s">
        <v>4881</v>
      </c>
      <c r="L3219" s="11">
        <v>2</v>
      </c>
    </row>
    <row r="3220" spans="1:12">
      <c r="A3220" s="11" t="s">
        <v>8096</v>
      </c>
      <c r="D3220" s="11" t="s">
        <v>40</v>
      </c>
      <c r="E3220" s="19" t="s">
        <v>3583</v>
      </c>
      <c r="F3220" s="10">
        <v>42036</v>
      </c>
      <c r="G3220" s="10">
        <v>44228</v>
      </c>
      <c r="H3220" s="11">
        <v>7</v>
      </c>
      <c r="I3220" s="20" t="s">
        <v>39</v>
      </c>
      <c r="J3220" s="11" t="s">
        <v>41</v>
      </c>
      <c r="K3220" s="11" t="s">
        <v>4881</v>
      </c>
      <c r="L3220" s="11">
        <v>2</v>
      </c>
    </row>
    <row r="3221" spans="1:12">
      <c r="A3221" s="11" t="s">
        <v>8097</v>
      </c>
      <c r="D3221" s="11" t="s">
        <v>40</v>
      </c>
      <c r="E3221" s="19" t="s">
        <v>3584</v>
      </c>
      <c r="F3221" s="10">
        <v>42036</v>
      </c>
      <c r="G3221" s="10">
        <v>44228</v>
      </c>
      <c r="H3221" s="11">
        <v>7</v>
      </c>
      <c r="I3221" s="20" t="s">
        <v>39</v>
      </c>
      <c r="J3221" s="11" t="s">
        <v>41</v>
      </c>
      <c r="K3221" s="11" t="s">
        <v>4881</v>
      </c>
      <c r="L3221" s="11">
        <v>2</v>
      </c>
    </row>
    <row r="3222" spans="1:12">
      <c r="A3222" s="11" t="s">
        <v>8710</v>
      </c>
      <c r="D3222" s="11" t="s">
        <v>40</v>
      </c>
      <c r="E3222" s="19" t="s">
        <v>3585</v>
      </c>
      <c r="F3222" s="10">
        <v>42036</v>
      </c>
      <c r="G3222" s="10">
        <v>44228</v>
      </c>
      <c r="H3222" s="11">
        <v>7</v>
      </c>
      <c r="I3222" s="20" t="s">
        <v>39</v>
      </c>
      <c r="J3222" s="11" t="s">
        <v>41</v>
      </c>
      <c r="K3222" s="11" t="s">
        <v>4881</v>
      </c>
      <c r="L3222" s="11">
        <v>2</v>
      </c>
    </row>
    <row r="3223" spans="1:12">
      <c r="A3223" s="11" t="s">
        <v>8711</v>
      </c>
      <c r="D3223" s="11" t="s">
        <v>40</v>
      </c>
      <c r="E3223" s="19" t="s">
        <v>3586</v>
      </c>
      <c r="F3223" s="10">
        <v>42036</v>
      </c>
      <c r="G3223" s="10">
        <v>44228</v>
      </c>
      <c r="H3223" s="11">
        <v>7</v>
      </c>
      <c r="I3223" s="20" t="s">
        <v>39</v>
      </c>
      <c r="J3223" s="11" t="s">
        <v>41</v>
      </c>
      <c r="K3223" s="11" t="s">
        <v>4881</v>
      </c>
      <c r="L3223" s="11">
        <v>2</v>
      </c>
    </row>
    <row r="3224" spans="1:12">
      <c r="A3224" s="11" t="s">
        <v>8712</v>
      </c>
      <c r="D3224" s="11" t="s">
        <v>40</v>
      </c>
      <c r="E3224" s="19" t="s">
        <v>3587</v>
      </c>
      <c r="F3224" s="10">
        <v>42036</v>
      </c>
      <c r="G3224" s="10">
        <v>44228</v>
      </c>
      <c r="H3224" s="11">
        <v>7</v>
      </c>
      <c r="I3224" s="20" t="s">
        <v>39</v>
      </c>
      <c r="J3224" s="11" t="s">
        <v>41</v>
      </c>
      <c r="K3224" s="11" t="s">
        <v>4881</v>
      </c>
      <c r="L3224" s="11">
        <v>2</v>
      </c>
    </row>
    <row r="3225" spans="1:12">
      <c r="A3225" s="11" t="s">
        <v>3369</v>
      </c>
      <c r="D3225" s="11" t="s">
        <v>40</v>
      </c>
      <c r="E3225" s="19" t="s">
        <v>3588</v>
      </c>
      <c r="F3225" s="10">
        <v>42036</v>
      </c>
      <c r="G3225" s="10">
        <v>44228</v>
      </c>
      <c r="H3225" s="11">
        <v>7</v>
      </c>
      <c r="I3225" s="20" t="s">
        <v>39</v>
      </c>
      <c r="J3225" s="11" t="s">
        <v>41</v>
      </c>
      <c r="K3225" s="11" t="s">
        <v>4881</v>
      </c>
      <c r="L3225" s="11">
        <v>2</v>
      </c>
    </row>
    <row r="3226" spans="1:12">
      <c r="A3226" s="11" t="s">
        <v>3370</v>
      </c>
      <c r="D3226" s="11" t="s">
        <v>40</v>
      </c>
      <c r="E3226" s="19" t="s">
        <v>3589</v>
      </c>
      <c r="F3226" s="10">
        <v>42036</v>
      </c>
      <c r="G3226" s="10">
        <v>44228</v>
      </c>
      <c r="H3226" s="11">
        <v>7</v>
      </c>
      <c r="I3226" s="20" t="s">
        <v>39</v>
      </c>
      <c r="J3226" s="11" t="s">
        <v>41</v>
      </c>
      <c r="K3226" s="11" t="s">
        <v>4881</v>
      </c>
      <c r="L3226" s="11">
        <v>2</v>
      </c>
    </row>
    <row r="3227" spans="1:12">
      <c r="A3227" s="11" t="s">
        <v>3371</v>
      </c>
      <c r="D3227" s="11" t="s">
        <v>40</v>
      </c>
      <c r="E3227" s="19" t="s">
        <v>3590</v>
      </c>
      <c r="F3227" s="10">
        <v>42036</v>
      </c>
      <c r="G3227" s="10">
        <v>44228</v>
      </c>
      <c r="H3227" s="11">
        <v>7</v>
      </c>
      <c r="I3227" s="20" t="s">
        <v>39</v>
      </c>
      <c r="J3227" s="11" t="s">
        <v>41</v>
      </c>
      <c r="K3227" s="11" t="s">
        <v>4881</v>
      </c>
      <c r="L3227" s="11">
        <v>2</v>
      </c>
    </row>
    <row r="3228" spans="1:12">
      <c r="A3228" s="11" t="s">
        <v>5668</v>
      </c>
      <c r="D3228" s="11" t="s">
        <v>40</v>
      </c>
      <c r="E3228" s="19" t="s">
        <v>3591</v>
      </c>
      <c r="F3228" s="10">
        <v>42036</v>
      </c>
      <c r="G3228" s="10">
        <v>44228</v>
      </c>
      <c r="H3228" s="11">
        <v>7</v>
      </c>
      <c r="I3228" s="20" t="s">
        <v>39</v>
      </c>
      <c r="J3228" s="11" t="s">
        <v>41</v>
      </c>
      <c r="K3228" s="11" t="s">
        <v>4881</v>
      </c>
      <c r="L3228" s="11">
        <v>2</v>
      </c>
    </row>
    <row r="3229" spans="1:12">
      <c r="A3229" s="11" t="s">
        <v>5669</v>
      </c>
      <c r="D3229" s="11" t="s">
        <v>40</v>
      </c>
      <c r="E3229" s="19" t="s">
        <v>3592</v>
      </c>
      <c r="F3229" s="10">
        <v>42036</v>
      </c>
      <c r="G3229" s="10">
        <v>44228</v>
      </c>
      <c r="H3229" s="11">
        <v>7</v>
      </c>
      <c r="I3229" s="20" t="s">
        <v>39</v>
      </c>
      <c r="J3229" s="11" t="s">
        <v>41</v>
      </c>
      <c r="K3229" s="11" t="s">
        <v>4881</v>
      </c>
      <c r="L3229" s="11">
        <v>2</v>
      </c>
    </row>
    <row r="3230" spans="1:12">
      <c r="A3230" s="11" t="s">
        <v>5670</v>
      </c>
      <c r="D3230" s="11" t="s">
        <v>40</v>
      </c>
      <c r="E3230" s="19" t="s">
        <v>3593</v>
      </c>
      <c r="F3230" s="10">
        <v>42036</v>
      </c>
      <c r="G3230" s="10">
        <v>44228</v>
      </c>
      <c r="H3230" s="11">
        <v>7</v>
      </c>
      <c r="I3230" s="20" t="s">
        <v>39</v>
      </c>
      <c r="J3230" s="11" t="s">
        <v>41</v>
      </c>
      <c r="K3230" s="11" t="s">
        <v>4881</v>
      </c>
      <c r="L3230" s="11">
        <v>2</v>
      </c>
    </row>
    <row r="3231" spans="1:12">
      <c r="A3231" s="11" t="s">
        <v>5671</v>
      </c>
      <c r="D3231" s="11" t="s">
        <v>40</v>
      </c>
      <c r="E3231" s="19" t="s">
        <v>3594</v>
      </c>
      <c r="F3231" s="10">
        <v>42036</v>
      </c>
      <c r="G3231" s="10">
        <v>44228</v>
      </c>
      <c r="H3231" s="11">
        <v>7</v>
      </c>
      <c r="I3231" s="20" t="s">
        <v>39</v>
      </c>
      <c r="J3231" s="11" t="s">
        <v>41</v>
      </c>
      <c r="K3231" s="11" t="s">
        <v>4881</v>
      </c>
      <c r="L3231" s="11">
        <v>2</v>
      </c>
    </row>
    <row r="3232" spans="1:12">
      <c r="A3232" s="11" t="s">
        <v>5672</v>
      </c>
      <c r="D3232" s="11" t="s">
        <v>40</v>
      </c>
      <c r="E3232" s="19" t="s">
        <v>3595</v>
      </c>
      <c r="F3232" s="10">
        <v>42036</v>
      </c>
      <c r="G3232" s="10">
        <v>44228</v>
      </c>
      <c r="H3232" s="11">
        <v>7</v>
      </c>
      <c r="I3232" s="20" t="s">
        <v>39</v>
      </c>
      <c r="J3232" s="11" t="s">
        <v>41</v>
      </c>
      <c r="K3232" s="11" t="s">
        <v>4881</v>
      </c>
      <c r="L3232" s="11">
        <v>2</v>
      </c>
    </row>
    <row r="3233" spans="1:12">
      <c r="A3233" s="11" t="s">
        <v>5673</v>
      </c>
      <c r="D3233" s="11" t="s">
        <v>40</v>
      </c>
      <c r="E3233" s="19" t="s">
        <v>3596</v>
      </c>
      <c r="F3233" s="10">
        <v>42036</v>
      </c>
      <c r="G3233" s="10">
        <v>44228</v>
      </c>
      <c r="H3233" s="11">
        <v>7</v>
      </c>
      <c r="I3233" s="20" t="s">
        <v>39</v>
      </c>
      <c r="J3233" s="11" t="s">
        <v>41</v>
      </c>
      <c r="K3233" s="11" t="s">
        <v>4881</v>
      </c>
      <c r="L3233" s="11">
        <v>2</v>
      </c>
    </row>
    <row r="3234" spans="1:12">
      <c r="A3234" s="11" t="s">
        <v>6283</v>
      </c>
      <c r="D3234" s="11" t="s">
        <v>40</v>
      </c>
      <c r="E3234" s="19" t="s">
        <v>3597</v>
      </c>
      <c r="F3234" s="10">
        <v>42036</v>
      </c>
      <c r="G3234" s="10">
        <v>44228</v>
      </c>
      <c r="H3234" s="11">
        <v>7</v>
      </c>
      <c r="I3234" s="20" t="s">
        <v>39</v>
      </c>
      <c r="J3234" s="11" t="s">
        <v>41</v>
      </c>
      <c r="K3234" s="11" t="s">
        <v>4881</v>
      </c>
      <c r="L3234" s="11">
        <v>2</v>
      </c>
    </row>
    <row r="3235" spans="1:12">
      <c r="A3235" s="11" t="s">
        <v>6284</v>
      </c>
      <c r="D3235" s="11" t="s">
        <v>40</v>
      </c>
      <c r="E3235" s="19" t="s">
        <v>3598</v>
      </c>
      <c r="F3235" s="10">
        <v>42036</v>
      </c>
      <c r="G3235" s="10">
        <v>44228</v>
      </c>
      <c r="H3235" s="11">
        <v>7</v>
      </c>
      <c r="I3235" s="20" t="s">
        <v>39</v>
      </c>
      <c r="J3235" s="11" t="s">
        <v>41</v>
      </c>
      <c r="K3235" s="11" t="s">
        <v>4881</v>
      </c>
      <c r="L3235" s="11">
        <v>2</v>
      </c>
    </row>
    <row r="3236" spans="1:12">
      <c r="A3236" s="11" t="s">
        <v>6285</v>
      </c>
      <c r="D3236" s="11" t="s">
        <v>40</v>
      </c>
      <c r="E3236" s="19" t="s">
        <v>3599</v>
      </c>
      <c r="F3236" s="10">
        <v>42036</v>
      </c>
      <c r="G3236" s="10">
        <v>44228</v>
      </c>
      <c r="H3236" s="11">
        <v>7</v>
      </c>
      <c r="I3236" s="20" t="s">
        <v>39</v>
      </c>
      <c r="J3236" s="11" t="s">
        <v>41</v>
      </c>
      <c r="K3236" s="11" t="s">
        <v>4881</v>
      </c>
      <c r="L3236" s="11">
        <v>2</v>
      </c>
    </row>
    <row r="3237" spans="1:12">
      <c r="A3237" s="11" t="s">
        <v>6769</v>
      </c>
      <c r="D3237" s="11" t="s">
        <v>40</v>
      </c>
      <c r="E3237" s="19" t="s">
        <v>3600</v>
      </c>
      <c r="F3237" s="10">
        <v>42036</v>
      </c>
      <c r="G3237" s="10">
        <v>44228</v>
      </c>
      <c r="H3237" s="11">
        <v>7</v>
      </c>
      <c r="I3237" s="20" t="s">
        <v>39</v>
      </c>
      <c r="J3237" s="11" t="s">
        <v>41</v>
      </c>
      <c r="K3237" s="11" t="s">
        <v>4881</v>
      </c>
      <c r="L3237" s="11">
        <v>2</v>
      </c>
    </row>
    <row r="3238" spans="1:12">
      <c r="A3238" s="11" t="s">
        <v>6770</v>
      </c>
      <c r="D3238" s="11" t="s">
        <v>40</v>
      </c>
      <c r="E3238" s="19" t="s">
        <v>3601</v>
      </c>
      <c r="F3238" s="10">
        <v>42036</v>
      </c>
      <c r="G3238" s="10">
        <v>44228</v>
      </c>
      <c r="H3238" s="11">
        <v>7</v>
      </c>
      <c r="I3238" s="20" t="s">
        <v>39</v>
      </c>
      <c r="J3238" s="11" t="s">
        <v>41</v>
      </c>
      <c r="K3238" s="11" t="s">
        <v>4881</v>
      </c>
      <c r="L3238" s="11">
        <v>2</v>
      </c>
    </row>
    <row r="3239" spans="1:12">
      <c r="A3239" s="11" t="s">
        <v>6771</v>
      </c>
      <c r="D3239" s="11" t="s">
        <v>40</v>
      </c>
      <c r="E3239" s="19" t="s">
        <v>3602</v>
      </c>
      <c r="F3239" s="10">
        <v>42036</v>
      </c>
      <c r="G3239" s="10">
        <v>44228</v>
      </c>
      <c r="H3239" s="11">
        <v>7</v>
      </c>
      <c r="I3239" s="20" t="s">
        <v>39</v>
      </c>
      <c r="J3239" s="11" t="s">
        <v>41</v>
      </c>
      <c r="K3239" s="11" t="s">
        <v>4881</v>
      </c>
      <c r="L3239" s="11">
        <v>2</v>
      </c>
    </row>
    <row r="3240" spans="1:12">
      <c r="A3240" s="11" t="s">
        <v>7255</v>
      </c>
      <c r="D3240" s="11" t="s">
        <v>40</v>
      </c>
      <c r="E3240" s="19" t="s">
        <v>3603</v>
      </c>
      <c r="F3240" s="10">
        <v>42036</v>
      </c>
      <c r="G3240" s="10">
        <v>44228</v>
      </c>
      <c r="H3240" s="11">
        <v>7</v>
      </c>
      <c r="I3240" s="20" t="s">
        <v>39</v>
      </c>
      <c r="J3240" s="11" t="s">
        <v>41</v>
      </c>
      <c r="K3240" s="11" t="s">
        <v>4881</v>
      </c>
      <c r="L3240" s="11">
        <v>2</v>
      </c>
    </row>
    <row r="3241" spans="1:12">
      <c r="A3241" s="11" t="s">
        <v>7256</v>
      </c>
      <c r="D3241" s="11" t="s">
        <v>40</v>
      </c>
      <c r="E3241" s="19" t="s">
        <v>3604</v>
      </c>
      <c r="F3241" s="10">
        <v>42036</v>
      </c>
      <c r="G3241" s="10">
        <v>44228</v>
      </c>
      <c r="H3241" s="11">
        <v>7</v>
      </c>
      <c r="I3241" s="20" t="s">
        <v>39</v>
      </c>
      <c r="J3241" s="11" t="s">
        <v>41</v>
      </c>
      <c r="K3241" s="11" t="s">
        <v>4881</v>
      </c>
      <c r="L3241" s="11">
        <v>2</v>
      </c>
    </row>
    <row r="3242" spans="1:12">
      <c r="A3242" s="11" t="s">
        <v>7257</v>
      </c>
      <c r="D3242" s="11" t="s">
        <v>40</v>
      </c>
      <c r="E3242" s="19" t="s">
        <v>3605</v>
      </c>
      <c r="F3242" s="10">
        <v>42036</v>
      </c>
      <c r="G3242" s="10">
        <v>44228</v>
      </c>
      <c r="H3242" s="11">
        <v>7</v>
      </c>
      <c r="I3242" s="20" t="s">
        <v>39</v>
      </c>
      <c r="J3242" s="11" t="s">
        <v>41</v>
      </c>
      <c r="K3242" s="11" t="s">
        <v>4881</v>
      </c>
      <c r="L3242" s="11">
        <v>2</v>
      </c>
    </row>
    <row r="3243" spans="1:12">
      <c r="A3243" s="11" t="s">
        <v>8098</v>
      </c>
      <c r="D3243" s="11" t="s">
        <v>40</v>
      </c>
      <c r="E3243" s="19" t="s">
        <v>3606</v>
      </c>
      <c r="F3243" s="10">
        <v>42036</v>
      </c>
      <c r="G3243" s="10">
        <v>44228</v>
      </c>
      <c r="H3243" s="11">
        <v>7</v>
      </c>
      <c r="I3243" s="20" t="s">
        <v>39</v>
      </c>
      <c r="J3243" s="11" t="s">
        <v>41</v>
      </c>
      <c r="K3243" s="11" t="s">
        <v>4881</v>
      </c>
      <c r="L3243" s="11">
        <v>2</v>
      </c>
    </row>
    <row r="3244" spans="1:12">
      <c r="A3244" s="11" t="s">
        <v>8099</v>
      </c>
      <c r="D3244" s="11" t="s">
        <v>40</v>
      </c>
      <c r="E3244" s="19" t="s">
        <v>3607</v>
      </c>
      <c r="F3244" s="10">
        <v>42036</v>
      </c>
      <c r="G3244" s="10">
        <v>44228</v>
      </c>
      <c r="H3244" s="11">
        <v>7</v>
      </c>
      <c r="I3244" s="20" t="s">
        <v>39</v>
      </c>
      <c r="J3244" s="11" t="s">
        <v>41</v>
      </c>
      <c r="K3244" s="11" t="s">
        <v>4881</v>
      </c>
      <c r="L3244" s="11">
        <v>2</v>
      </c>
    </row>
    <row r="3245" spans="1:12">
      <c r="A3245" s="11" t="s">
        <v>8100</v>
      </c>
      <c r="D3245" s="11" t="s">
        <v>40</v>
      </c>
      <c r="E3245" s="19" t="s">
        <v>3608</v>
      </c>
      <c r="F3245" s="10">
        <v>42036</v>
      </c>
      <c r="G3245" s="10">
        <v>44228</v>
      </c>
      <c r="H3245" s="11">
        <v>7</v>
      </c>
      <c r="I3245" s="20" t="s">
        <v>39</v>
      </c>
      <c r="J3245" s="11" t="s">
        <v>41</v>
      </c>
      <c r="K3245" s="11" t="s">
        <v>4881</v>
      </c>
      <c r="L3245" s="11">
        <v>2</v>
      </c>
    </row>
    <row r="3246" spans="1:12">
      <c r="A3246" s="11" t="s">
        <v>8101</v>
      </c>
      <c r="D3246" s="11" t="s">
        <v>40</v>
      </c>
      <c r="E3246" s="19" t="s">
        <v>3609</v>
      </c>
      <c r="F3246" s="10">
        <v>42036</v>
      </c>
      <c r="G3246" s="10">
        <v>44228</v>
      </c>
      <c r="H3246" s="11">
        <v>7</v>
      </c>
      <c r="I3246" s="20" t="s">
        <v>39</v>
      </c>
      <c r="J3246" s="11" t="s">
        <v>41</v>
      </c>
      <c r="K3246" s="11" t="s">
        <v>4881</v>
      </c>
      <c r="L3246" s="11">
        <v>2</v>
      </c>
    </row>
    <row r="3247" spans="1:12">
      <c r="A3247" s="11" t="s">
        <v>8102</v>
      </c>
      <c r="D3247" s="11" t="s">
        <v>40</v>
      </c>
      <c r="E3247" s="19" t="s">
        <v>3610</v>
      </c>
      <c r="F3247" s="10">
        <v>42036</v>
      </c>
      <c r="G3247" s="10">
        <v>44228</v>
      </c>
      <c r="H3247" s="11">
        <v>7</v>
      </c>
      <c r="I3247" s="20" t="s">
        <v>39</v>
      </c>
      <c r="J3247" s="11" t="s">
        <v>41</v>
      </c>
      <c r="K3247" s="11" t="s">
        <v>4881</v>
      </c>
      <c r="L3247" s="11">
        <v>2</v>
      </c>
    </row>
    <row r="3248" spans="1:12">
      <c r="A3248" s="11" t="s">
        <v>8103</v>
      </c>
      <c r="D3248" s="11" t="s">
        <v>40</v>
      </c>
      <c r="E3248" s="19" t="s">
        <v>3611</v>
      </c>
      <c r="F3248" s="10">
        <v>42036</v>
      </c>
      <c r="G3248" s="10">
        <v>44228</v>
      </c>
      <c r="H3248" s="11">
        <v>7</v>
      </c>
      <c r="I3248" s="20" t="s">
        <v>39</v>
      </c>
      <c r="J3248" s="11" t="s">
        <v>41</v>
      </c>
      <c r="K3248" s="11" t="s">
        <v>4881</v>
      </c>
      <c r="L3248" s="11">
        <v>2</v>
      </c>
    </row>
    <row r="3249" spans="1:12">
      <c r="A3249" s="11" t="s">
        <v>8713</v>
      </c>
      <c r="D3249" s="11" t="s">
        <v>40</v>
      </c>
      <c r="E3249" s="19" t="s">
        <v>3612</v>
      </c>
      <c r="F3249" s="10">
        <v>42036</v>
      </c>
      <c r="G3249" s="10">
        <v>44228</v>
      </c>
      <c r="H3249" s="11">
        <v>7</v>
      </c>
      <c r="I3249" s="20" t="s">
        <v>39</v>
      </c>
      <c r="J3249" s="11" t="s">
        <v>41</v>
      </c>
      <c r="K3249" s="11" t="s">
        <v>4881</v>
      </c>
      <c r="L3249" s="11">
        <v>2</v>
      </c>
    </row>
    <row r="3250" spans="1:12">
      <c r="A3250" s="11" t="s">
        <v>8714</v>
      </c>
      <c r="D3250" s="11" t="s">
        <v>40</v>
      </c>
      <c r="E3250" s="19" t="s">
        <v>3613</v>
      </c>
      <c r="F3250" s="10">
        <v>42036</v>
      </c>
      <c r="G3250" s="10">
        <v>44228</v>
      </c>
      <c r="H3250" s="11">
        <v>7</v>
      </c>
      <c r="I3250" s="20" t="s">
        <v>39</v>
      </c>
      <c r="J3250" s="11" t="s">
        <v>41</v>
      </c>
      <c r="K3250" s="11" t="s">
        <v>4881</v>
      </c>
      <c r="L3250" s="11">
        <v>2</v>
      </c>
    </row>
    <row r="3251" spans="1:12">
      <c r="A3251" s="11" t="s">
        <v>8715</v>
      </c>
      <c r="D3251" s="11" t="s">
        <v>40</v>
      </c>
      <c r="E3251" s="19" t="s">
        <v>3614</v>
      </c>
      <c r="F3251" s="10">
        <v>42036</v>
      </c>
      <c r="G3251" s="10">
        <v>44228</v>
      </c>
      <c r="H3251" s="11">
        <v>7</v>
      </c>
      <c r="I3251" s="20" t="s">
        <v>39</v>
      </c>
      <c r="J3251" s="11" t="s">
        <v>41</v>
      </c>
      <c r="K3251" s="11" t="s">
        <v>4881</v>
      </c>
      <c r="L3251" s="11">
        <v>2</v>
      </c>
    </row>
    <row r="3252" spans="1:12">
      <c r="A3252" s="11" t="s">
        <v>3372</v>
      </c>
      <c r="D3252" s="11" t="s">
        <v>40</v>
      </c>
      <c r="E3252" s="19" t="s">
        <v>3615</v>
      </c>
      <c r="F3252" s="10">
        <v>42036</v>
      </c>
      <c r="G3252" s="10">
        <v>44228</v>
      </c>
      <c r="H3252" s="11">
        <v>7</v>
      </c>
      <c r="I3252" s="20" t="s">
        <v>39</v>
      </c>
      <c r="J3252" s="11" t="s">
        <v>41</v>
      </c>
      <c r="K3252" s="11" t="s">
        <v>4881</v>
      </c>
      <c r="L3252" s="11">
        <v>2</v>
      </c>
    </row>
    <row r="3253" spans="1:12">
      <c r="A3253" s="11" t="s">
        <v>3373</v>
      </c>
      <c r="D3253" s="11" t="s">
        <v>40</v>
      </c>
      <c r="E3253" s="19" t="s">
        <v>3616</v>
      </c>
      <c r="F3253" s="10">
        <v>42036</v>
      </c>
      <c r="G3253" s="10">
        <v>44228</v>
      </c>
      <c r="H3253" s="11">
        <v>7</v>
      </c>
      <c r="I3253" s="20" t="s">
        <v>39</v>
      </c>
      <c r="J3253" s="11" t="s">
        <v>41</v>
      </c>
      <c r="K3253" s="11" t="s">
        <v>4881</v>
      </c>
      <c r="L3253" s="11">
        <v>2</v>
      </c>
    </row>
    <row r="3254" spans="1:12">
      <c r="A3254" s="11" t="s">
        <v>3374</v>
      </c>
      <c r="D3254" s="11" t="s">
        <v>40</v>
      </c>
      <c r="E3254" s="19" t="s">
        <v>3617</v>
      </c>
      <c r="F3254" s="10">
        <v>42036</v>
      </c>
      <c r="G3254" s="10">
        <v>44228</v>
      </c>
      <c r="H3254" s="11">
        <v>7</v>
      </c>
      <c r="I3254" s="20" t="s">
        <v>39</v>
      </c>
      <c r="J3254" s="11" t="s">
        <v>41</v>
      </c>
      <c r="K3254" s="11" t="s">
        <v>4881</v>
      </c>
      <c r="L3254" s="11">
        <v>2</v>
      </c>
    </row>
    <row r="3255" spans="1:12">
      <c r="A3255" s="11" t="s">
        <v>5674</v>
      </c>
      <c r="D3255" s="11" t="s">
        <v>40</v>
      </c>
      <c r="E3255" s="19" t="s">
        <v>3618</v>
      </c>
      <c r="F3255" s="10">
        <v>42036</v>
      </c>
      <c r="G3255" s="10">
        <v>44228</v>
      </c>
      <c r="H3255" s="11">
        <v>7</v>
      </c>
      <c r="I3255" s="20" t="s">
        <v>39</v>
      </c>
      <c r="J3255" s="11" t="s">
        <v>41</v>
      </c>
      <c r="K3255" s="11" t="s">
        <v>4881</v>
      </c>
      <c r="L3255" s="11">
        <v>2</v>
      </c>
    </row>
    <row r="3256" spans="1:12">
      <c r="A3256" s="11" t="s">
        <v>5675</v>
      </c>
      <c r="D3256" s="11" t="s">
        <v>40</v>
      </c>
      <c r="E3256" s="19" t="s">
        <v>3619</v>
      </c>
      <c r="F3256" s="10">
        <v>42036</v>
      </c>
      <c r="G3256" s="10">
        <v>44228</v>
      </c>
      <c r="H3256" s="11">
        <v>7</v>
      </c>
      <c r="I3256" s="20" t="s">
        <v>39</v>
      </c>
      <c r="J3256" s="11" t="s">
        <v>41</v>
      </c>
      <c r="K3256" s="11" t="s">
        <v>4881</v>
      </c>
      <c r="L3256" s="11">
        <v>2</v>
      </c>
    </row>
    <row r="3257" spans="1:12">
      <c r="A3257" s="11" t="s">
        <v>5676</v>
      </c>
      <c r="D3257" s="11" t="s">
        <v>40</v>
      </c>
      <c r="E3257" s="19" t="s">
        <v>3620</v>
      </c>
      <c r="F3257" s="10">
        <v>42036</v>
      </c>
      <c r="G3257" s="10">
        <v>44228</v>
      </c>
      <c r="H3257" s="11">
        <v>7</v>
      </c>
      <c r="I3257" s="20" t="s">
        <v>39</v>
      </c>
      <c r="J3257" s="11" t="s">
        <v>41</v>
      </c>
      <c r="K3257" s="11" t="s">
        <v>4881</v>
      </c>
      <c r="L3257" s="11">
        <v>2</v>
      </c>
    </row>
    <row r="3258" spans="1:12">
      <c r="A3258" s="11" t="s">
        <v>5677</v>
      </c>
      <c r="D3258" s="11" t="s">
        <v>40</v>
      </c>
      <c r="E3258" s="19" t="s">
        <v>3621</v>
      </c>
      <c r="F3258" s="10">
        <v>42036</v>
      </c>
      <c r="G3258" s="10">
        <v>44228</v>
      </c>
      <c r="H3258" s="11">
        <v>7</v>
      </c>
      <c r="I3258" s="20" t="s">
        <v>39</v>
      </c>
      <c r="J3258" s="11" t="s">
        <v>41</v>
      </c>
      <c r="K3258" s="11" t="s">
        <v>4881</v>
      </c>
      <c r="L3258" s="11">
        <v>2</v>
      </c>
    </row>
    <row r="3259" spans="1:12">
      <c r="A3259" s="11" t="s">
        <v>5678</v>
      </c>
      <c r="D3259" s="11" t="s">
        <v>40</v>
      </c>
      <c r="E3259" s="19" t="s">
        <v>3622</v>
      </c>
      <c r="F3259" s="10">
        <v>42036</v>
      </c>
      <c r="G3259" s="10">
        <v>44228</v>
      </c>
      <c r="H3259" s="11">
        <v>7</v>
      </c>
      <c r="I3259" s="20" t="s">
        <v>39</v>
      </c>
      <c r="J3259" s="11" t="s">
        <v>41</v>
      </c>
      <c r="K3259" s="11" t="s">
        <v>4881</v>
      </c>
      <c r="L3259" s="11">
        <v>2</v>
      </c>
    </row>
    <row r="3260" spans="1:12">
      <c r="A3260" s="11" t="s">
        <v>5679</v>
      </c>
      <c r="D3260" s="11" t="s">
        <v>40</v>
      </c>
      <c r="E3260" s="19" t="s">
        <v>3623</v>
      </c>
      <c r="F3260" s="10">
        <v>42036</v>
      </c>
      <c r="G3260" s="10">
        <v>44228</v>
      </c>
      <c r="H3260" s="11">
        <v>7</v>
      </c>
      <c r="I3260" s="20" t="s">
        <v>39</v>
      </c>
      <c r="J3260" s="11" t="s">
        <v>41</v>
      </c>
      <c r="K3260" s="11" t="s">
        <v>4881</v>
      </c>
      <c r="L3260" s="11">
        <v>2</v>
      </c>
    </row>
    <row r="3261" spans="1:12">
      <c r="A3261" s="11" t="s">
        <v>6286</v>
      </c>
      <c r="D3261" s="11" t="s">
        <v>40</v>
      </c>
      <c r="E3261" s="19" t="s">
        <v>3624</v>
      </c>
      <c r="F3261" s="10">
        <v>42036</v>
      </c>
      <c r="G3261" s="10">
        <v>44228</v>
      </c>
      <c r="H3261" s="11">
        <v>7</v>
      </c>
      <c r="I3261" s="20" t="s">
        <v>39</v>
      </c>
      <c r="J3261" s="11" t="s">
        <v>41</v>
      </c>
      <c r="K3261" s="11" t="s">
        <v>4881</v>
      </c>
      <c r="L3261" s="11">
        <v>2</v>
      </c>
    </row>
    <row r="3262" spans="1:12">
      <c r="A3262" s="11" t="s">
        <v>6287</v>
      </c>
      <c r="D3262" s="11" t="s">
        <v>40</v>
      </c>
      <c r="E3262" s="19" t="s">
        <v>3652</v>
      </c>
      <c r="F3262" s="10">
        <v>42036</v>
      </c>
      <c r="G3262" s="10">
        <v>44228</v>
      </c>
      <c r="H3262" s="11">
        <v>7</v>
      </c>
      <c r="I3262" s="20" t="s">
        <v>39</v>
      </c>
      <c r="J3262" s="11" t="s">
        <v>41</v>
      </c>
      <c r="K3262" s="11" t="s">
        <v>4881</v>
      </c>
      <c r="L3262" s="11">
        <v>2</v>
      </c>
    </row>
    <row r="3263" spans="1:12">
      <c r="A3263" s="11" t="s">
        <v>6288</v>
      </c>
      <c r="D3263" s="11" t="s">
        <v>40</v>
      </c>
      <c r="E3263" s="19" t="s">
        <v>3653</v>
      </c>
      <c r="F3263" s="10">
        <v>42036</v>
      </c>
      <c r="G3263" s="10">
        <v>44228</v>
      </c>
      <c r="H3263" s="11">
        <v>7</v>
      </c>
      <c r="I3263" s="20" t="s">
        <v>39</v>
      </c>
      <c r="J3263" s="11" t="s">
        <v>41</v>
      </c>
      <c r="K3263" s="11" t="s">
        <v>4881</v>
      </c>
      <c r="L3263" s="11">
        <v>2</v>
      </c>
    </row>
    <row r="3264" spans="1:12">
      <c r="A3264" s="11" t="s">
        <v>6772</v>
      </c>
      <c r="D3264" s="11" t="s">
        <v>40</v>
      </c>
      <c r="E3264" s="19" t="s">
        <v>3654</v>
      </c>
      <c r="F3264" s="10">
        <v>42036</v>
      </c>
      <c r="G3264" s="10">
        <v>44228</v>
      </c>
      <c r="H3264" s="11">
        <v>7</v>
      </c>
      <c r="I3264" s="20" t="s">
        <v>39</v>
      </c>
      <c r="J3264" s="11" t="s">
        <v>41</v>
      </c>
      <c r="K3264" s="11" t="s">
        <v>4881</v>
      </c>
      <c r="L3264" s="11">
        <v>2</v>
      </c>
    </row>
    <row r="3265" spans="1:12">
      <c r="A3265" s="11" t="s">
        <v>6773</v>
      </c>
      <c r="D3265" s="11" t="s">
        <v>40</v>
      </c>
      <c r="E3265" s="19" t="s">
        <v>3655</v>
      </c>
      <c r="F3265" s="10">
        <v>42036</v>
      </c>
      <c r="G3265" s="10">
        <v>44228</v>
      </c>
      <c r="H3265" s="11">
        <v>7</v>
      </c>
      <c r="I3265" s="20" t="s">
        <v>39</v>
      </c>
      <c r="J3265" s="11" t="s">
        <v>41</v>
      </c>
      <c r="K3265" s="11" t="s">
        <v>4881</v>
      </c>
      <c r="L3265" s="11">
        <v>2</v>
      </c>
    </row>
    <row r="3266" spans="1:12">
      <c r="A3266" s="11" t="s">
        <v>6774</v>
      </c>
      <c r="D3266" s="11" t="s">
        <v>40</v>
      </c>
      <c r="E3266" s="19" t="s">
        <v>3656</v>
      </c>
      <c r="F3266" s="10">
        <v>42036</v>
      </c>
      <c r="G3266" s="10">
        <v>44228</v>
      </c>
      <c r="H3266" s="11">
        <v>7</v>
      </c>
      <c r="I3266" s="20" t="s">
        <v>39</v>
      </c>
      <c r="J3266" s="11" t="s">
        <v>41</v>
      </c>
      <c r="K3266" s="11" t="s">
        <v>4881</v>
      </c>
      <c r="L3266" s="11">
        <v>2</v>
      </c>
    </row>
    <row r="3267" spans="1:12">
      <c r="A3267" s="11" t="s">
        <v>7258</v>
      </c>
      <c r="D3267" s="11" t="s">
        <v>40</v>
      </c>
      <c r="E3267" s="19" t="s">
        <v>3657</v>
      </c>
      <c r="F3267" s="10">
        <v>42036</v>
      </c>
      <c r="G3267" s="10">
        <v>44228</v>
      </c>
      <c r="H3267" s="11">
        <v>7</v>
      </c>
      <c r="I3267" s="20" t="s">
        <v>39</v>
      </c>
      <c r="J3267" s="11" t="s">
        <v>41</v>
      </c>
      <c r="K3267" s="11" t="s">
        <v>4881</v>
      </c>
      <c r="L3267" s="11">
        <v>2</v>
      </c>
    </row>
    <row r="3268" spans="1:12">
      <c r="A3268" s="11" t="s">
        <v>7259</v>
      </c>
      <c r="D3268" s="11" t="s">
        <v>40</v>
      </c>
      <c r="E3268" s="19" t="s">
        <v>3658</v>
      </c>
      <c r="F3268" s="10">
        <v>42036</v>
      </c>
      <c r="G3268" s="10">
        <v>44228</v>
      </c>
      <c r="H3268" s="11">
        <v>7</v>
      </c>
      <c r="I3268" s="20" t="s">
        <v>39</v>
      </c>
      <c r="J3268" s="11" t="s">
        <v>41</v>
      </c>
      <c r="K3268" s="11" t="s">
        <v>4881</v>
      </c>
      <c r="L3268" s="11">
        <v>2</v>
      </c>
    </row>
    <row r="3269" spans="1:12">
      <c r="A3269" s="11" t="s">
        <v>7260</v>
      </c>
      <c r="D3269" s="11" t="s">
        <v>40</v>
      </c>
      <c r="E3269" s="19" t="s">
        <v>3659</v>
      </c>
      <c r="F3269" s="10">
        <v>42036</v>
      </c>
      <c r="G3269" s="10">
        <v>44228</v>
      </c>
      <c r="H3269" s="11">
        <v>7</v>
      </c>
      <c r="I3269" s="20" t="s">
        <v>39</v>
      </c>
      <c r="J3269" s="11" t="s">
        <v>41</v>
      </c>
      <c r="K3269" s="11" t="s">
        <v>4881</v>
      </c>
      <c r="L3269" s="11">
        <v>2</v>
      </c>
    </row>
    <row r="3270" spans="1:12">
      <c r="A3270" s="11" t="s">
        <v>8104</v>
      </c>
      <c r="D3270" s="11" t="s">
        <v>40</v>
      </c>
      <c r="E3270" s="19" t="s">
        <v>3660</v>
      </c>
      <c r="F3270" s="10">
        <v>42036</v>
      </c>
      <c r="G3270" s="10">
        <v>44228</v>
      </c>
      <c r="H3270" s="11">
        <v>7</v>
      </c>
      <c r="I3270" s="20" t="s">
        <v>39</v>
      </c>
      <c r="J3270" s="11" t="s">
        <v>41</v>
      </c>
      <c r="K3270" s="11" t="s">
        <v>4881</v>
      </c>
      <c r="L3270" s="11">
        <v>2</v>
      </c>
    </row>
    <row r="3271" spans="1:12">
      <c r="A3271" s="11" t="s">
        <v>8105</v>
      </c>
      <c r="D3271" s="11" t="s">
        <v>40</v>
      </c>
      <c r="E3271" s="19" t="s">
        <v>3661</v>
      </c>
      <c r="F3271" s="10">
        <v>42036</v>
      </c>
      <c r="G3271" s="10">
        <v>44228</v>
      </c>
      <c r="H3271" s="11">
        <v>7</v>
      </c>
      <c r="I3271" s="20" t="s">
        <v>39</v>
      </c>
      <c r="J3271" s="11" t="s">
        <v>41</v>
      </c>
      <c r="K3271" s="11" t="s">
        <v>4881</v>
      </c>
      <c r="L3271" s="11">
        <v>2</v>
      </c>
    </row>
    <row r="3272" spans="1:12">
      <c r="A3272" s="11" t="s">
        <v>8106</v>
      </c>
      <c r="D3272" s="11" t="s">
        <v>40</v>
      </c>
      <c r="E3272" s="19" t="s">
        <v>3662</v>
      </c>
      <c r="F3272" s="10">
        <v>42036</v>
      </c>
      <c r="G3272" s="10">
        <v>44228</v>
      </c>
      <c r="H3272" s="11">
        <v>7</v>
      </c>
      <c r="I3272" s="20" t="s">
        <v>39</v>
      </c>
      <c r="J3272" s="11" t="s">
        <v>41</v>
      </c>
      <c r="K3272" s="11" t="s">
        <v>4881</v>
      </c>
      <c r="L3272" s="11">
        <v>2</v>
      </c>
    </row>
    <row r="3273" spans="1:12">
      <c r="A3273" s="11" t="s">
        <v>8107</v>
      </c>
      <c r="D3273" s="11" t="s">
        <v>40</v>
      </c>
      <c r="E3273" s="19" t="s">
        <v>3663</v>
      </c>
      <c r="F3273" s="10">
        <v>42036</v>
      </c>
      <c r="G3273" s="10">
        <v>44228</v>
      </c>
      <c r="H3273" s="11">
        <v>7</v>
      </c>
      <c r="I3273" s="20" t="s">
        <v>39</v>
      </c>
      <c r="J3273" s="11" t="s">
        <v>41</v>
      </c>
      <c r="K3273" s="11" t="s">
        <v>4881</v>
      </c>
      <c r="L3273" s="11">
        <v>2</v>
      </c>
    </row>
    <row r="3274" spans="1:12">
      <c r="A3274" s="11" t="s">
        <v>8108</v>
      </c>
      <c r="D3274" s="11" t="s">
        <v>40</v>
      </c>
      <c r="E3274" s="19" t="s">
        <v>3664</v>
      </c>
      <c r="F3274" s="10">
        <v>42036</v>
      </c>
      <c r="G3274" s="10">
        <v>44228</v>
      </c>
      <c r="H3274" s="11">
        <v>7</v>
      </c>
      <c r="I3274" s="20" t="s">
        <v>39</v>
      </c>
      <c r="J3274" s="11" t="s">
        <v>41</v>
      </c>
      <c r="K3274" s="11" t="s">
        <v>4881</v>
      </c>
      <c r="L3274" s="11">
        <v>2</v>
      </c>
    </row>
    <row r="3275" spans="1:12">
      <c r="A3275" s="11" t="s">
        <v>8109</v>
      </c>
      <c r="D3275" s="11" t="s">
        <v>40</v>
      </c>
      <c r="E3275" s="19" t="s">
        <v>3665</v>
      </c>
      <c r="F3275" s="10">
        <v>42036</v>
      </c>
      <c r="G3275" s="10">
        <v>44228</v>
      </c>
      <c r="H3275" s="11">
        <v>7</v>
      </c>
      <c r="I3275" s="20" t="s">
        <v>39</v>
      </c>
      <c r="J3275" s="11" t="s">
        <v>41</v>
      </c>
      <c r="K3275" s="11" t="s">
        <v>4881</v>
      </c>
      <c r="L3275" s="11">
        <v>2</v>
      </c>
    </row>
    <row r="3276" spans="1:12">
      <c r="A3276" s="11" t="s">
        <v>8716</v>
      </c>
      <c r="D3276" s="11" t="s">
        <v>40</v>
      </c>
      <c r="E3276" s="19" t="s">
        <v>3666</v>
      </c>
      <c r="F3276" s="10">
        <v>42036</v>
      </c>
      <c r="G3276" s="10">
        <v>44228</v>
      </c>
      <c r="H3276" s="11">
        <v>7</v>
      </c>
      <c r="I3276" s="20" t="s">
        <v>39</v>
      </c>
      <c r="J3276" s="11" t="s">
        <v>41</v>
      </c>
      <c r="K3276" s="11" t="s">
        <v>4881</v>
      </c>
      <c r="L3276" s="11">
        <v>2</v>
      </c>
    </row>
    <row r="3277" spans="1:12">
      <c r="A3277" s="11" t="s">
        <v>8717</v>
      </c>
      <c r="D3277" s="11" t="s">
        <v>40</v>
      </c>
      <c r="E3277" s="19" t="s">
        <v>3667</v>
      </c>
      <c r="F3277" s="10">
        <v>42036</v>
      </c>
      <c r="G3277" s="10">
        <v>44228</v>
      </c>
      <c r="H3277" s="11">
        <v>7</v>
      </c>
      <c r="I3277" s="20" t="s">
        <v>39</v>
      </c>
      <c r="J3277" s="11" t="s">
        <v>41</v>
      </c>
      <c r="K3277" s="11" t="s">
        <v>4881</v>
      </c>
      <c r="L3277" s="11">
        <v>2</v>
      </c>
    </row>
    <row r="3278" spans="1:12">
      <c r="A3278" s="11" t="s">
        <v>8718</v>
      </c>
      <c r="D3278" s="11" t="s">
        <v>40</v>
      </c>
      <c r="E3278" s="19" t="s">
        <v>3668</v>
      </c>
      <c r="F3278" s="10">
        <v>42036</v>
      </c>
      <c r="G3278" s="10">
        <v>44228</v>
      </c>
      <c r="H3278" s="11">
        <v>7</v>
      </c>
      <c r="I3278" s="20" t="s">
        <v>39</v>
      </c>
      <c r="J3278" s="11" t="s">
        <v>41</v>
      </c>
      <c r="K3278" s="11" t="s">
        <v>4881</v>
      </c>
      <c r="L3278" s="11">
        <v>2</v>
      </c>
    </row>
    <row r="3279" spans="1:12">
      <c r="A3279" s="11" t="s">
        <v>3625</v>
      </c>
      <c r="D3279" s="11" t="s">
        <v>40</v>
      </c>
      <c r="E3279" s="19" t="s">
        <v>3669</v>
      </c>
      <c r="F3279" s="10">
        <v>42036</v>
      </c>
      <c r="G3279" s="10">
        <v>44228</v>
      </c>
      <c r="H3279" s="11">
        <v>7</v>
      </c>
      <c r="I3279" s="20" t="s">
        <v>39</v>
      </c>
      <c r="J3279" s="11" t="s">
        <v>41</v>
      </c>
      <c r="K3279" s="11" t="s">
        <v>4881</v>
      </c>
      <c r="L3279" s="11">
        <v>2</v>
      </c>
    </row>
    <row r="3280" spans="1:12">
      <c r="A3280" s="11" t="s">
        <v>3626</v>
      </c>
      <c r="D3280" s="11" t="s">
        <v>40</v>
      </c>
      <c r="E3280" s="19" t="s">
        <v>3670</v>
      </c>
      <c r="F3280" s="10">
        <v>42036</v>
      </c>
      <c r="G3280" s="10">
        <v>44228</v>
      </c>
      <c r="H3280" s="11">
        <v>7</v>
      </c>
      <c r="I3280" s="20" t="s">
        <v>39</v>
      </c>
      <c r="J3280" s="11" t="s">
        <v>41</v>
      </c>
      <c r="K3280" s="11" t="s">
        <v>4881</v>
      </c>
      <c r="L3280" s="11">
        <v>2</v>
      </c>
    </row>
    <row r="3281" spans="1:12">
      <c r="A3281" s="11" t="s">
        <v>3627</v>
      </c>
      <c r="D3281" s="11" t="s">
        <v>40</v>
      </c>
      <c r="E3281" s="19" t="s">
        <v>3671</v>
      </c>
      <c r="F3281" s="10">
        <v>42036</v>
      </c>
      <c r="G3281" s="10">
        <v>44228</v>
      </c>
      <c r="H3281" s="11">
        <v>7</v>
      </c>
      <c r="I3281" s="20" t="s">
        <v>39</v>
      </c>
      <c r="J3281" s="11" t="s">
        <v>41</v>
      </c>
      <c r="K3281" s="11" t="s">
        <v>4881</v>
      </c>
      <c r="L3281" s="11">
        <v>2</v>
      </c>
    </row>
    <row r="3282" spans="1:12">
      <c r="A3282" s="11" t="s">
        <v>5680</v>
      </c>
      <c r="D3282" s="11" t="s">
        <v>40</v>
      </c>
      <c r="E3282" s="19" t="s">
        <v>3672</v>
      </c>
      <c r="F3282" s="10">
        <v>42036</v>
      </c>
      <c r="G3282" s="10">
        <v>44228</v>
      </c>
      <c r="H3282" s="11">
        <v>7</v>
      </c>
      <c r="I3282" s="20" t="s">
        <v>39</v>
      </c>
      <c r="J3282" s="11" t="s">
        <v>41</v>
      </c>
      <c r="K3282" s="11" t="s">
        <v>4881</v>
      </c>
      <c r="L3282" s="11">
        <v>2</v>
      </c>
    </row>
    <row r="3283" spans="1:12">
      <c r="A3283" s="11" t="s">
        <v>5681</v>
      </c>
      <c r="D3283" s="11" t="s">
        <v>40</v>
      </c>
      <c r="E3283" s="19" t="s">
        <v>3673</v>
      </c>
      <c r="F3283" s="10">
        <v>42036</v>
      </c>
      <c r="G3283" s="10">
        <v>44228</v>
      </c>
      <c r="H3283" s="11">
        <v>7</v>
      </c>
      <c r="I3283" s="20" t="s">
        <v>39</v>
      </c>
      <c r="J3283" s="11" t="s">
        <v>41</v>
      </c>
      <c r="K3283" s="11" t="s">
        <v>4881</v>
      </c>
      <c r="L3283" s="11">
        <v>2</v>
      </c>
    </row>
    <row r="3284" spans="1:12">
      <c r="A3284" s="11" t="s">
        <v>5682</v>
      </c>
      <c r="D3284" s="11" t="s">
        <v>40</v>
      </c>
      <c r="E3284" s="19" t="s">
        <v>3674</v>
      </c>
      <c r="F3284" s="10">
        <v>42036</v>
      </c>
      <c r="G3284" s="10">
        <v>44228</v>
      </c>
      <c r="H3284" s="11">
        <v>7</v>
      </c>
      <c r="I3284" s="20" t="s">
        <v>39</v>
      </c>
      <c r="J3284" s="11" t="s">
        <v>41</v>
      </c>
      <c r="K3284" s="11" t="s">
        <v>4881</v>
      </c>
      <c r="L3284" s="11">
        <v>2</v>
      </c>
    </row>
    <row r="3285" spans="1:12">
      <c r="A3285" s="11" t="s">
        <v>5683</v>
      </c>
      <c r="D3285" s="11" t="s">
        <v>40</v>
      </c>
      <c r="E3285" s="19" t="s">
        <v>3675</v>
      </c>
      <c r="F3285" s="10">
        <v>42036</v>
      </c>
      <c r="G3285" s="10">
        <v>44228</v>
      </c>
      <c r="H3285" s="11">
        <v>7</v>
      </c>
      <c r="I3285" s="20" t="s">
        <v>39</v>
      </c>
      <c r="J3285" s="11" t="s">
        <v>41</v>
      </c>
      <c r="K3285" s="11" t="s">
        <v>4881</v>
      </c>
      <c r="L3285" s="11">
        <v>2</v>
      </c>
    </row>
    <row r="3286" spans="1:12">
      <c r="A3286" s="11" t="s">
        <v>5684</v>
      </c>
      <c r="D3286" s="11" t="s">
        <v>40</v>
      </c>
      <c r="E3286" s="19" t="s">
        <v>3676</v>
      </c>
      <c r="F3286" s="10">
        <v>42036</v>
      </c>
      <c r="G3286" s="10">
        <v>44228</v>
      </c>
      <c r="H3286" s="11">
        <v>7</v>
      </c>
      <c r="I3286" s="20" t="s">
        <v>39</v>
      </c>
      <c r="J3286" s="11" t="s">
        <v>41</v>
      </c>
      <c r="K3286" s="11" t="s">
        <v>4881</v>
      </c>
      <c r="L3286" s="11">
        <v>2</v>
      </c>
    </row>
    <row r="3287" spans="1:12">
      <c r="A3287" s="11" t="s">
        <v>5685</v>
      </c>
      <c r="D3287" s="11" t="s">
        <v>40</v>
      </c>
      <c r="E3287" s="19" t="s">
        <v>3677</v>
      </c>
      <c r="F3287" s="10">
        <v>42036</v>
      </c>
      <c r="G3287" s="10">
        <v>44228</v>
      </c>
      <c r="H3287" s="11">
        <v>7</v>
      </c>
      <c r="I3287" s="20" t="s">
        <v>39</v>
      </c>
      <c r="J3287" s="11" t="s">
        <v>41</v>
      </c>
      <c r="K3287" s="11" t="s">
        <v>4881</v>
      </c>
      <c r="L3287" s="11">
        <v>2</v>
      </c>
    </row>
    <row r="3288" spans="1:12">
      <c r="A3288" s="11" t="s">
        <v>6289</v>
      </c>
      <c r="D3288" s="11" t="s">
        <v>40</v>
      </c>
      <c r="E3288" s="19" t="s">
        <v>3678</v>
      </c>
      <c r="F3288" s="10">
        <v>42036</v>
      </c>
      <c r="G3288" s="10">
        <v>44228</v>
      </c>
      <c r="H3288" s="11">
        <v>7</v>
      </c>
      <c r="I3288" s="20" t="s">
        <v>39</v>
      </c>
      <c r="J3288" s="11" t="s">
        <v>41</v>
      </c>
      <c r="K3288" s="11" t="s">
        <v>4881</v>
      </c>
      <c r="L3288" s="11">
        <v>2</v>
      </c>
    </row>
    <row r="3289" spans="1:12">
      <c r="A3289" s="11" t="s">
        <v>6290</v>
      </c>
      <c r="D3289" s="11" t="s">
        <v>40</v>
      </c>
      <c r="E3289" s="19" t="s">
        <v>3679</v>
      </c>
      <c r="F3289" s="10">
        <v>42036</v>
      </c>
      <c r="G3289" s="10">
        <v>44228</v>
      </c>
      <c r="H3289" s="11">
        <v>7</v>
      </c>
      <c r="I3289" s="20" t="s">
        <v>39</v>
      </c>
      <c r="J3289" s="11" t="s">
        <v>41</v>
      </c>
      <c r="K3289" s="11" t="s">
        <v>4881</v>
      </c>
      <c r="L3289" s="11">
        <v>2</v>
      </c>
    </row>
    <row r="3290" spans="1:12">
      <c r="A3290" s="11" t="s">
        <v>6291</v>
      </c>
      <c r="D3290" s="11" t="s">
        <v>40</v>
      </c>
      <c r="E3290" s="19" t="s">
        <v>3680</v>
      </c>
      <c r="F3290" s="10">
        <v>42036</v>
      </c>
      <c r="G3290" s="10">
        <v>44228</v>
      </c>
      <c r="H3290" s="11">
        <v>7</v>
      </c>
      <c r="I3290" s="20" t="s">
        <v>39</v>
      </c>
      <c r="J3290" s="11" t="s">
        <v>41</v>
      </c>
      <c r="K3290" s="11" t="s">
        <v>4881</v>
      </c>
      <c r="L3290" s="11">
        <v>2</v>
      </c>
    </row>
    <row r="3291" spans="1:12">
      <c r="A3291" s="11" t="s">
        <v>6775</v>
      </c>
      <c r="D3291" s="11" t="s">
        <v>40</v>
      </c>
      <c r="E3291" s="19" t="s">
        <v>3681</v>
      </c>
      <c r="F3291" s="10">
        <v>42036</v>
      </c>
      <c r="G3291" s="10">
        <v>44228</v>
      </c>
      <c r="H3291" s="11">
        <v>7</v>
      </c>
      <c r="I3291" s="20" t="s">
        <v>39</v>
      </c>
      <c r="J3291" s="11" t="s">
        <v>41</v>
      </c>
      <c r="K3291" s="11" t="s">
        <v>4881</v>
      </c>
      <c r="L3291" s="11">
        <v>2</v>
      </c>
    </row>
    <row r="3292" spans="1:12">
      <c r="A3292" s="11" t="s">
        <v>6776</v>
      </c>
      <c r="D3292" s="11" t="s">
        <v>40</v>
      </c>
      <c r="E3292" s="19" t="s">
        <v>3682</v>
      </c>
      <c r="F3292" s="10">
        <v>42036</v>
      </c>
      <c r="G3292" s="10">
        <v>44228</v>
      </c>
      <c r="H3292" s="11">
        <v>7</v>
      </c>
      <c r="I3292" s="20" t="s">
        <v>39</v>
      </c>
      <c r="J3292" s="11" t="s">
        <v>41</v>
      </c>
      <c r="K3292" s="11" t="s">
        <v>4881</v>
      </c>
      <c r="L3292" s="11">
        <v>2</v>
      </c>
    </row>
    <row r="3293" spans="1:12">
      <c r="A3293" s="11" t="s">
        <v>6777</v>
      </c>
      <c r="D3293" s="11" t="s">
        <v>40</v>
      </c>
      <c r="E3293" s="19" t="s">
        <v>3683</v>
      </c>
      <c r="F3293" s="10">
        <v>42036</v>
      </c>
      <c r="G3293" s="10">
        <v>44228</v>
      </c>
      <c r="H3293" s="11">
        <v>7</v>
      </c>
      <c r="I3293" s="20" t="s">
        <v>39</v>
      </c>
      <c r="J3293" s="11" t="s">
        <v>41</v>
      </c>
      <c r="K3293" s="11" t="s">
        <v>4881</v>
      </c>
      <c r="L3293" s="11">
        <v>2</v>
      </c>
    </row>
    <row r="3294" spans="1:12">
      <c r="A3294" s="11" t="s">
        <v>7261</v>
      </c>
      <c r="D3294" s="11" t="s">
        <v>40</v>
      </c>
      <c r="E3294" s="19" t="s">
        <v>3684</v>
      </c>
      <c r="F3294" s="10">
        <v>42036</v>
      </c>
      <c r="G3294" s="10">
        <v>44228</v>
      </c>
      <c r="H3294" s="11">
        <v>7</v>
      </c>
      <c r="I3294" s="20" t="s">
        <v>39</v>
      </c>
      <c r="J3294" s="11" t="s">
        <v>41</v>
      </c>
      <c r="K3294" s="11" t="s">
        <v>4881</v>
      </c>
      <c r="L3294" s="11">
        <v>2</v>
      </c>
    </row>
    <row r="3295" spans="1:12">
      <c r="A3295" s="11" t="s">
        <v>7262</v>
      </c>
      <c r="D3295" s="11" t="s">
        <v>40</v>
      </c>
      <c r="E3295" s="19" t="s">
        <v>3685</v>
      </c>
      <c r="F3295" s="10">
        <v>42036</v>
      </c>
      <c r="G3295" s="10">
        <v>44228</v>
      </c>
      <c r="H3295" s="11">
        <v>7</v>
      </c>
      <c r="I3295" s="20" t="s">
        <v>39</v>
      </c>
      <c r="J3295" s="11" t="s">
        <v>41</v>
      </c>
      <c r="K3295" s="11" t="s">
        <v>4881</v>
      </c>
      <c r="L3295" s="11">
        <v>2</v>
      </c>
    </row>
    <row r="3296" spans="1:12">
      <c r="A3296" s="11" t="s">
        <v>7263</v>
      </c>
      <c r="D3296" s="11" t="s">
        <v>40</v>
      </c>
      <c r="E3296" s="19" t="s">
        <v>3686</v>
      </c>
      <c r="F3296" s="10">
        <v>42036</v>
      </c>
      <c r="G3296" s="10">
        <v>44228</v>
      </c>
      <c r="H3296" s="11">
        <v>7</v>
      </c>
      <c r="I3296" s="20" t="s">
        <v>39</v>
      </c>
      <c r="J3296" s="11" t="s">
        <v>41</v>
      </c>
      <c r="K3296" s="11" t="s">
        <v>4881</v>
      </c>
      <c r="L3296" s="11">
        <v>2</v>
      </c>
    </row>
    <row r="3297" spans="1:12">
      <c r="A3297" s="11" t="s">
        <v>8110</v>
      </c>
      <c r="D3297" s="11" t="s">
        <v>40</v>
      </c>
      <c r="E3297" s="19" t="s">
        <v>3687</v>
      </c>
      <c r="F3297" s="10">
        <v>42036</v>
      </c>
      <c r="G3297" s="10">
        <v>44228</v>
      </c>
      <c r="H3297" s="11">
        <v>7</v>
      </c>
      <c r="I3297" s="20" t="s">
        <v>39</v>
      </c>
      <c r="J3297" s="11" t="s">
        <v>41</v>
      </c>
      <c r="K3297" s="11" t="s">
        <v>4881</v>
      </c>
      <c r="L3297" s="11">
        <v>2</v>
      </c>
    </row>
    <row r="3298" spans="1:12">
      <c r="A3298" s="11" t="s">
        <v>8111</v>
      </c>
      <c r="D3298" s="11" t="s">
        <v>40</v>
      </c>
      <c r="E3298" s="19" t="s">
        <v>3688</v>
      </c>
      <c r="F3298" s="10">
        <v>42036</v>
      </c>
      <c r="G3298" s="10">
        <v>44228</v>
      </c>
      <c r="H3298" s="11">
        <v>7</v>
      </c>
      <c r="I3298" s="20" t="s">
        <v>39</v>
      </c>
      <c r="J3298" s="11" t="s">
        <v>41</v>
      </c>
      <c r="K3298" s="11" t="s">
        <v>4881</v>
      </c>
      <c r="L3298" s="11">
        <v>2</v>
      </c>
    </row>
    <row r="3299" spans="1:12">
      <c r="A3299" s="11" t="s">
        <v>8112</v>
      </c>
      <c r="D3299" s="11" t="s">
        <v>40</v>
      </c>
      <c r="E3299" s="19" t="s">
        <v>3689</v>
      </c>
      <c r="F3299" s="10">
        <v>42036</v>
      </c>
      <c r="G3299" s="10">
        <v>44228</v>
      </c>
      <c r="H3299" s="11">
        <v>7</v>
      </c>
      <c r="I3299" s="20" t="s">
        <v>39</v>
      </c>
      <c r="J3299" s="11" t="s">
        <v>41</v>
      </c>
      <c r="K3299" s="11" t="s">
        <v>4881</v>
      </c>
      <c r="L3299" s="11">
        <v>2</v>
      </c>
    </row>
    <row r="3300" spans="1:12">
      <c r="A3300" s="11" t="s">
        <v>8113</v>
      </c>
      <c r="D3300" s="11" t="s">
        <v>40</v>
      </c>
      <c r="E3300" s="19" t="s">
        <v>3690</v>
      </c>
      <c r="F3300" s="10">
        <v>42036</v>
      </c>
      <c r="G3300" s="10">
        <v>44228</v>
      </c>
      <c r="H3300" s="11">
        <v>7</v>
      </c>
      <c r="I3300" s="20" t="s">
        <v>39</v>
      </c>
      <c r="J3300" s="11" t="s">
        <v>41</v>
      </c>
      <c r="K3300" s="11" t="s">
        <v>4881</v>
      </c>
      <c r="L3300" s="11">
        <v>2</v>
      </c>
    </row>
    <row r="3301" spans="1:12">
      <c r="A3301" s="11" t="s">
        <v>8114</v>
      </c>
      <c r="D3301" s="11" t="s">
        <v>40</v>
      </c>
      <c r="E3301" s="19" t="s">
        <v>3691</v>
      </c>
      <c r="F3301" s="10">
        <v>42036</v>
      </c>
      <c r="G3301" s="10">
        <v>44228</v>
      </c>
      <c r="H3301" s="11">
        <v>7</v>
      </c>
      <c r="I3301" s="20" t="s">
        <v>39</v>
      </c>
      <c r="J3301" s="11" t="s">
        <v>41</v>
      </c>
      <c r="K3301" s="11" t="s">
        <v>4881</v>
      </c>
      <c r="L3301" s="11">
        <v>2</v>
      </c>
    </row>
    <row r="3302" spans="1:12">
      <c r="A3302" s="11" t="s">
        <v>8115</v>
      </c>
      <c r="D3302" s="11" t="s">
        <v>40</v>
      </c>
      <c r="E3302" s="19" t="s">
        <v>3692</v>
      </c>
      <c r="F3302" s="10">
        <v>42036</v>
      </c>
      <c r="G3302" s="10">
        <v>44228</v>
      </c>
      <c r="H3302" s="11">
        <v>7</v>
      </c>
      <c r="I3302" s="20" t="s">
        <v>39</v>
      </c>
      <c r="J3302" s="11" t="s">
        <v>41</v>
      </c>
      <c r="K3302" s="11" t="s">
        <v>4881</v>
      </c>
      <c r="L3302" s="11">
        <v>2</v>
      </c>
    </row>
    <row r="3303" spans="1:12">
      <c r="A3303" s="11" t="s">
        <v>8719</v>
      </c>
      <c r="D3303" s="11" t="s">
        <v>40</v>
      </c>
      <c r="E3303" s="19" t="s">
        <v>3693</v>
      </c>
      <c r="F3303" s="10">
        <v>42036</v>
      </c>
      <c r="G3303" s="10">
        <v>44228</v>
      </c>
      <c r="H3303" s="11">
        <v>7</v>
      </c>
      <c r="I3303" s="20" t="s">
        <v>39</v>
      </c>
      <c r="J3303" s="11" t="s">
        <v>41</v>
      </c>
      <c r="K3303" s="11" t="s">
        <v>4881</v>
      </c>
      <c r="L3303" s="11">
        <v>2</v>
      </c>
    </row>
    <row r="3304" spans="1:12">
      <c r="A3304" s="11" t="s">
        <v>8720</v>
      </c>
      <c r="D3304" s="11" t="s">
        <v>40</v>
      </c>
      <c r="E3304" s="19" t="s">
        <v>3694</v>
      </c>
      <c r="F3304" s="10">
        <v>42036</v>
      </c>
      <c r="G3304" s="10">
        <v>44228</v>
      </c>
      <c r="H3304" s="11">
        <v>7</v>
      </c>
      <c r="I3304" s="20" t="s">
        <v>39</v>
      </c>
      <c r="J3304" s="11" t="s">
        <v>41</v>
      </c>
      <c r="K3304" s="11" t="s">
        <v>4881</v>
      </c>
      <c r="L3304" s="11">
        <v>2</v>
      </c>
    </row>
    <row r="3305" spans="1:12">
      <c r="A3305" s="11" t="s">
        <v>8721</v>
      </c>
      <c r="D3305" s="11" t="s">
        <v>40</v>
      </c>
      <c r="E3305" s="19" t="s">
        <v>3695</v>
      </c>
      <c r="F3305" s="10">
        <v>42036</v>
      </c>
      <c r="G3305" s="10">
        <v>44228</v>
      </c>
      <c r="H3305" s="11">
        <v>7</v>
      </c>
      <c r="I3305" s="20" t="s">
        <v>39</v>
      </c>
      <c r="J3305" s="11" t="s">
        <v>41</v>
      </c>
      <c r="K3305" s="11" t="s">
        <v>4881</v>
      </c>
      <c r="L3305" s="11">
        <v>2</v>
      </c>
    </row>
    <row r="3306" spans="1:12">
      <c r="A3306" s="11" t="s">
        <v>3628</v>
      </c>
      <c r="D3306" s="11" t="s">
        <v>40</v>
      </c>
      <c r="E3306" s="19" t="s">
        <v>3696</v>
      </c>
      <c r="F3306" s="10">
        <v>42036</v>
      </c>
      <c r="G3306" s="10">
        <v>44228</v>
      </c>
      <c r="H3306" s="11">
        <v>7</v>
      </c>
      <c r="I3306" s="20" t="s">
        <v>39</v>
      </c>
      <c r="J3306" s="11" t="s">
        <v>41</v>
      </c>
      <c r="K3306" s="11" t="s">
        <v>4881</v>
      </c>
      <c r="L3306" s="11">
        <v>2</v>
      </c>
    </row>
    <row r="3307" spans="1:12">
      <c r="A3307" s="11" t="s">
        <v>3629</v>
      </c>
      <c r="D3307" s="11" t="s">
        <v>40</v>
      </c>
      <c r="E3307" s="19" t="s">
        <v>3697</v>
      </c>
      <c r="F3307" s="10">
        <v>42036</v>
      </c>
      <c r="G3307" s="10">
        <v>44228</v>
      </c>
      <c r="H3307" s="11">
        <v>7</v>
      </c>
      <c r="I3307" s="20" t="s">
        <v>39</v>
      </c>
      <c r="J3307" s="11" t="s">
        <v>41</v>
      </c>
      <c r="K3307" s="11" t="s">
        <v>4881</v>
      </c>
      <c r="L3307" s="11">
        <v>2</v>
      </c>
    </row>
    <row r="3308" spans="1:12">
      <c r="A3308" s="11" t="s">
        <v>3630</v>
      </c>
      <c r="D3308" s="11" t="s">
        <v>40</v>
      </c>
      <c r="E3308" s="19" t="s">
        <v>3698</v>
      </c>
      <c r="F3308" s="10">
        <v>42036</v>
      </c>
      <c r="G3308" s="10">
        <v>44228</v>
      </c>
      <c r="H3308" s="11">
        <v>7</v>
      </c>
      <c r="I3308" s="20" t="s">
        <v>39</v>
      </c>
      <c r="J3308" s="11" t="s">
        <v>41</v>
      </c>
      <c r="K3308" s="11" t="s">
        <v>4881</v>
      </c>
      <c r="L3308" s="11">
        <v>2</v>
      </c>
    </row>
    <row r="3309" spans="1:12">
      <c r="A3309" s="11" t="s">
        <v>5686</v>
      </c>
      <c r="D3309" s="11" t="s">
        <v>40</v>
      </c>
      <c r="E3309" s="19" t="s">
        <v>3699</v>
      </c>
      <c r="F3309" s="10">
        <v>42036</v>
      </c>
      <c r="G3309" s="10">
        <v>44228</v>
      </c>
      <c r="H3309" s="11">
        <v>7</v>
      </c>
      <c r="I3309" s="20" t="s">
        <v>39</v>
      </c>
      <c r="J3309" s="11" t="s">
        <v>41</v>
      </c>
      <c r="K3309" s="11" t="s">
        <v>4881</v>
      </c>
      <c r="L3309" s="11">
        <v>2</v>
      </c>
    </row>
    <row r="3310" spans="1:12">
      <c r="A3310" s="11" t="s">
        <v>5687</v>
      </c>
      <c r="D3310" s="11" t="s">
        <v>40</v>
      </c>
      <c r="E3310" s="19" t="s">
        <v>3700</v>
      </c>
      <c r="F3310" s="10">
        <v>42036</v>
      </c>
      <c r="G3310" s="10">
        <v>44228</v>
      </c>
      <c r="H3310" s="11">
        <v>7</v>
      </c>
      <c r="I3310" s="20" t="s">
        <v>39</v>
      </c>
      <c r="J3310" s="11" t="s">
        <v>41</v>
      </c>
      <c r="K3310" s="11" t="s">
        <v>4881</v>
      </c>
      <c r="L3310" s="11">
        <v>2</v>
      </c>
    </row>
    <row r="3311" spans="1:12">
      <c r="A3311" s="11" t="s">
        <v>5688</v>
      </c>
      <c r="D3311" s="11" t="s">
        <v>40</v>
      </c>
      <c r="E3311" s="19" t="s">
        <v>3701</v>
      </c>
      <c r="F3311" s="10">
        <v>42036</v>
      </c>
      <c r="G3311" s="10">
        <v>44228</v>
      </c>
      <c r="H3311" s="11">
        <v>7</v>
      </c>
      <c r="I3311" s="20" t="s">
        <v>39</v>
      </c>
      <c r="J3311" s="11" t="s">
        <v>41</v>
      </c>
      <c r="K3311" s="11" t="s">
        <v>4881</v>
      </c>
      <c r="L3311" s="11">
        <v>2</v>
      </c>
    </row>
    <row r="3312" spans="1:12">
      <c r="A3312" s="11" t="s">
        <v>5689</v>
      </c>
      <c r="D3312" s="11" t="s">
        <v>40</v>
      </c>
      <c r="E3312" s="19" t="s">
        <v>3702</v>
      </c>
      <c r="F3312" s="10">
        <v>42036</v>
      </c>
      <c r="G3312" s="10">
        <v>44228</v>
      </c>
      <c r="H3312" s="11">
        <v>7</v>
      </c>
      <c r="I3312" s="20" t="s">
        <v>39</v>
      </c>
      <c r="J3312" s="11" t="s">
        <v>41</v>
      </c>
      <c r="K3312" s="11" t="s">
        <v>4881</v>
      </c>
      <c r="L3312" s="11">
        <v>2</v>
      </c>
    </row>
    <row r="3313" spans="1:12">
      <c r="A3313" s="11" t="s">
        <v>5690</v>
      </c>
      <c r="D3313" s="11" t="s">
        <v>40</v>
      </c>
      <c r="E3313" s="19" t="s">
        <v>3703</v>
      </c>
      <c r="F3313" s="10">
        <v>42036</v>
      </c>
      <c r="G3313" s="10">
        <v>44228</v>
      </c>
      <c r="H3313" s="11">
        <v>7</v>
      </c>
      <c r="I3313" s="20" t="s">
        <v>39</v>
      </c>
      <c r="J3313" s="11" t="s">
        <v>41</v>
      </c>
      <c r="K3313" s="11" t="s">
        <v>4881</v>
      </c>
      <c r="L3313" s="11">
        <v>2</v>
      </c>
    </row>
    <row r="3314" spans="1:12">
      <c r="A3314" s="11" t="s">
        <v>5691</v>
      </c>
      <c r="D3314" s="11" t="s">
        <v>40</v>
      </c>
      <c r="E3314" s="19" t="s">
        <v>3704</v>
      </c>
      <c r="F3314" s="10">
        <v>42036</v>
      </c>
      <c r="G3314" s="10">
        <v>44228</v>
      </c>
      <c r="H3314" s="11">
        <v>7</v>
      </c>
      <c r="I3314" s="20" t="s">
        <v>39</v>
      </c>
      <c r="J3314" s="11" t="s">
        <v>41</v>
      </c>
      <c r="K3314" s="11" t="s">
        <v>4881</v>
      </c>
      <c r="L3314" s="11">
        <v>2</v>
      </c>
    </row>
    <row r="3315" spans="1:12">
      <c r="A3315" s="11" t="s">
        <v>6292</v>
      </c>
      <c r="D3315" s="11" t="s">
        <v>40</v>
      </c>
      <c r="E3315" s="19" t="s">
        <v>3705</v>
      </c>
      <c r="F3315" s="10">
        <v>42036</v>
      </c>
      <c r="G3315" s="10">
        <v>44228</v>
      </c>
      <c r="H3315" s="11">
        <v>7</v>
      </c>
      <c r="I3315" s="20" t="s">
        <v>39</v>
      </c>
      <c r="J3315" s="11" t="s">
        <v>41</v>
      </c>
      <c r="K3315" s="11" t="s">
        <v>4881</v>
      </c>
      <c r="L3315" s="11">
        <v>2</v>
      </c>
    </row>
    <row r="3316" spans="1:12">
      <c r="A3316" s="11" t="s">
        <v>6293</v>
      </c>
      <c r="D3316" s="11" t="s">
        <v>40</v>
      </c>
      <c r="E3316" s="19" t="s">
        <v>3706</v>
      </c>
      <c r="F3316" s="10">
        <v>42036</v>
      </c>
      <c r="G3316" s="10">
        <v>44228</v>
      </c>
      <c r="H3316" s="11">
        <v>7</v>
      </c>
      <c r="I3316" s="20" t="s">
        <v>39</v>
      </c>
      <c r="J3316" s="11" t="s">
        <v>41</v>
      </c>
      <c r="K3316" s="11" t="s">
        <v>4881</v>
      </c>
      <c r="L3316" s="11">
        <v>2</v>
      </c>
    </row>
    <row r="3317" spans="1:12">
      <c r="A3317" s="11" t="s">
        <v>6294</v>
      </c>
      <c r="D3317" s="11" t="s">
        <v>40</v>
      </c>
      <c r="E3317" s="19" t="s">
        <v>3707</v>
      </c>
      <c r="F3317" s="10">
        <v>42036</v>
      </c>
      <c r="G3317" s="10">
        <v>44228</v>
      </c>
      <c r="H3317" s="11">
        <v>7</v>
      </c>
      <c r="I3317" s="20" t="s">
        <v>39</v>
      </c>
      <c r="J3317" s="11" t="s">
        <v>41</v>
      </c>
      <c r="K3317" s="11" t="s">
        <v>4881</v>
      </c>
      <c r="L3317" s="11">
        <v>2</v>
      </c>
    </row>
    <row r="3318" spans="1:12">
      <c r="A3318" s="11" t="s">
        <v>6778</v>
      </c>
      <c r="D3318" s="11" t="s">
        <v>40</v>
      </c>
      <c r="E3318" s="19" t="s">
        <v>3708</v>
      </c>
      <c r="F3318" s="10">
        <v>42036</v>
      </c>
      <c r="G3318" s="10">
        <v>44228</v>
      </c>
      <c r="H3318" s="11">
        <v>7</v>
      </c>
      <c r="I3318" s="20" t="s">
        <v>39</v>
      </c>
      <c r="J3318" s="11" t="s">
        <v>41</v>
      </c>
      <c r="K3318" s="11" t="s">
        <v>4881</v>
      </c>
      <c r="L3318" s="11">
        <v>2</v>
      </c>
    </row>
    <row r="3319" spans="1:12">
      <c r="A3319" s="11" t="s">
        <v>6779</v>
      </c>
      <c r="D3319" s="11" t="s">
        <v>40</v>
      </c>
      <c r="E3319" s="19" t="s">
        <v>3709</v>
      </c>
      <c r="F3319" s="10">
        <v>42036</v>
      </c>
      <c r="G3319" s="10">
        <v>44228</v>
      </c>
      <c r="H3319" s="11">
        <v>7</v>
      </c>
      <c r="I3319" s="20" t="s">
        <v>39</v>
      </c>
      <c r="J3319" s="11" t="s">
        <v>41</v>
      </c>
      <c r="K3319" s="11" t="s">
        <v>4881</v>
      </c>
      <c r="L3319" s="11">
        <v>2</v>
      </c>
    </row>
    <row r="3320" spans="1:12">
      <c r="A3320" s="11" t="s">
        <v>6780</v>
      </c>
      <c r="D3320" s="11" t="s">
        <v>40</v>
      </c>
      <c r="E3320" s="19" t="s">
        <v>3710</v>
      </c>
      <c r="F3320" s="10">
        <v>42036</v>
      </c>
      <c r="G3320" s="10">
        <v>44228</v>
      </c>
      <c r="H3320" s="11">
        <v>7</v>
      </c>
      <c r="I3320" s="20" t="s">
        <v>39</v>
      </c>
      <c r="J3320" s="11" t="s">
        <v>41</v>
      </c>
      <c r="K3320" s="11" t="s">
        <v>4881</v>
      </c>
      <c r="L3320" s="11">
        <v>2</v>
      </c>
    </row>
    <row r="3321" spans="1:12">
      <c r="A3321" s="11" t="s">
        <v>7264</v>
      </c>
      <c r="D3321" s="11" t="s">
        <v>40</v>
      </c>
      <c r="E3321" s="19" t="s">
        <v>3711</v>
      </c>
      <c r="F3321" s="10">
        <v>42036</v>
      </c>
      <c r="G3321" s="10">
        <v>44228</v>
      </c>
      <c r="H3321" s="11">
        <v>7</v>
      </c>
      <c r="I3321" s="20" t="s">
        <v>39</v>
      </c>
      <c r="J3321" s="11" t="s">
        <v>41</v>
      </c>
      <c r="K3321" s="11" t="s">
        <v>4881</v>
      </c>
      <c r="L3321" s="11">
        <v>2</v>
      </c>
    </row>
    <row r="3322" spans="1:12">
      <c r="A3322" s="11" t="s">
        <v>7265</v>
      </c>
      <c r="D3322" s="11" t="s">
        <v>40</v>
      </c>
      <c r="E3322" s="19" t="s">
        <v>3712</v>
      </c>
      <c r="F3322" s="10">
        <v>42036</v>
      </c>
      <c r="G3322" s="10">
        <v>44228</v>
      </c>
      <c r="H3322" s="11">
        <v>7</v>
      </c>
      <c r="I3322" s="20" t="s">
        <v>39</v>
      </c>
      <c r="J3322" s="11" t="s">
        <v>41</v>
      </c>
      <c r="K3322" s="11" t="s">
        <v>4881</v>
      </c>
      <c r="L3322" s="11">
        <v>2</v>
      </c>
    </row>
    <row r="3323" spans="1:12">
      <c r="A3323" s="11" t="s">
        <v>7266</v>
      </c>
      <c r="D3323" s="11" t="s">
        <v>40</v>
      </c>
      <c r="E3323" s="19" t="s">
        <v>3713</v>
      </c>
      <c r="F3323" s="10">
        <v>42036</v>
      </c>
      <c r="G3323" s="10">
        <v>44228</v>
      </c>
      <c r="H3323" s="11">
        <v>7</v>
      </c>
      <c r="I3323" s="20" t="s">
        <v>39</v>
      </c>
      <c r="J3323" s="11" t="s">
        <v>41</v>
      </c>
      <c r="K3323" s="11" t="s">
        <v>4881</v>
      </c>
      <c r="L3323" s="11">
        <v>2</v>
      </c>
    </row>
    <row r="3324" spans="1:12">
      <c r="A3324" s="11" t="s">
        <v>8116</v>
      </c>
      <c r="D3324" s="11" t="s">
        <v>40</v>
      </c>
      <c r="E3324" s="19" t="s">
        <v>3714</v>
      </c>
      <c r="F3324" s="10">
        <v>42036</v>
      </c>
      <c r="G3324" s="10">
        <v>44228</v>
      </c>
      <c r="H3324" s="11">
        <v>7</v>
      </c>
      <c r="I3324" s="20" t="s">
        <v>39</v>
      </c>
      <c r="J3324" s="11" t="s">
        <v>41</v>
      </c>
      <c r="K3324" s="11" t="s">
        <v>4881</v>
      </c>
      <c r="L3324" s="11">
        <v>2</v>
      </c>
    </row>
    <row r="3325" spans="1:12">
      <c r="A3325" s="11" t="s">
        <v>8117</v>
      </c>
      <c r="D3325" s="11" t="s">
        <v>40</v>
      </c>
      <c r="E3325" s="19" t="s">
        <v>3715</v>
      </c>
      <c r="F3325" s="10">
        <v>42036</v>
      </c>
      <c r="G3325" s="10">
        <v>44228</v>
      </c>
      <c r="H3325" s="11">
        <v>7</v>
      </c>
      <c r="I3325" s="20" t="s">
        <v>39</v>
      </c>
      <c r="J3325" s="11" t="s">
        <v>41</v>
      </c>
      <c r="K3325" s="11" t="s">
        <v>4881</v>
      </c>
      <c r="L3325" s="11">
        <v>2</v>
      </c>
    </row>
    <row r="3326" spans="1:12">
      <c r="A3326" s="11" t="s">
        <v>8118</v>
      </c>
      <c r="D3326" s="11" t="s">
        <v>40</v>
      </c>
      <c r="E3326" s="19" t="s">
        <v>3716</v>
      </c>
      <c r="F3326" s="10">
        <v>42036</v>
      </c>
      <c r="G3326" s="10">
        <v>44228</v>
      </c>
      <c r="H3326" s="11">
        <v>7</v>
      </c>
      <c r="I3326" s="20" t="s">
        <v>39</v>
      </c>
      <c r="J3326" s="11" t="s">
        <v>41</v>
      </c>
      <c r="K3326" s="11" t="s">
        <v>4881</v>
      </c>
      <c r="L3326" s="11">
        <v>2</v>
      </c>
    </row>
    <row r="3327" spans="1:12">
      <c r="A3327" s="11" t="s">
        <v>8119</v>
      </c>
      <c r="D3327" s="11" t="s">
        <v>40</v>
      </c>
      <c r="E3327" s="19" t="s">
        <v>3717</v>
      </c>
      <c r="F3327" s="10">
        <v>42036</v>
      </c>
      <c r="G3327" s="10">
        <v>44228</v>
      </c>
      <c r="H3327" s="11">
        <v>7</v>
      </c>
      <c r="I3327" s="20" t="s">
        <v>39</v>
      </c>
      <c r="J3327" s="11" t="s">
        <v>41</v>
      </c>
      <c r="K3327" s="11" t="s">
        <v>4881</v>
      </c>
      <c r="L3327" s="11">
        <v>2</v>
      </c>
    </row>
    <row r="3328" spans="1:12">
      <c r="A3328" s="11" t="s">
        <v>8120</v>
      </c>
      <c r="D3328" s="11" t="s">
        <v>40</v>
      </c>
      <c r="E3328" s="19" t="s">
        <v>3718</v>
      </c>
      <c r="F3328" s="10">
        <v>42036</v>
      </c>
      <c r="G3328" s="10">
        <v>44228</v>
      </c>
      <c r="H3328" s="11">
        <v>7</v>
      </c>
      <c r="I3328" s="20" t="s">
        <v>39</v>
      </c>
      <c r="J3328" s="11" t="s">
        <v>41</v>
      </c>
      <c r="K3328" s="11" t="s">
        <v>4881</v>
      </c>
      <c r="L3328" s="11">
        <v>2</v>
      </c>
    </row>
    <row r="3329" spans="1:12">
      <c r="A3329" s="11" t="s">
        <v>8121</v>
      </c>
      <c r="D3329" s="11" t="s">
        <v>40</v>
      </c>
      <c r="E3329" s="19" t="s">
        <v>3719</v>
      </c>
      <c r="F3329" s="10">
        <v>42036</v>
      </c>
      <c r="G3329" s="10">
        <v>44228</v>
      </c>
      <c r="H3329" s="11">
        <v>7</v>
      </c>
      <c r="I3329" s="20" t="s">
        <v>39</v>
      </c>
      <c r="J3329" s="11" t="s">
        <v>41</v>
      </c>
      <c r="K3329" s="11" t="s">
        <v>4881</v>
      </c>
      <c r="L3329" s="11">
        <v>2</v>
      </c>
    </row>
    <row r="3330" spans="1:12">
      <c r="A3330" s="11" t="s">
        <v>8722</v>
      </c>
      <c r="D3330" s="11" t="s">
        <v>40</v>
      </c>
      <c r="E3330" s="19" t="s">
        <v>3720</v>
      </c>
      <c r="F3330" s="10">
        <v>42036</v>
      </c>
      <c r="G3330" s="10">
        <v>44228</v>
      </c>
      <c r="H3330" s="11">
        <v>7</v>
      </c>
      <c r="I3330" s="20" t="s">
        <v>39</v>
      </c>
      <c r="J3330" s="11" t="s">
        <v>41</v>
      </c>
      <c r="K3330" s="11" t="s">
        <v>4881</v>
      </c>
      <c r="L3330" s="11">
        <v>2</v>
      </c>
    </row>
    <row r="3331" spans="1:12">
      <c r="A3331" s="11" t="s">
        <v>8723</v>
      </c>
      <c r="D3331" s="11" t="s">
        <v>40</v>
      </c>
      <c r="E3331" s="19" t="s">
        <v>3721</v>
      </c>
      <c r="F3331" s="10">
        <v>42036</v>
      </c>
      <c r="G3331" s="10">
        <v>44228</v>
      </c>
      <c r="H3331" s="11">
        <v>7</v>
      </c>
      <c r="I3331" s="20" t="s">
        <v>39</v>
      </c>
      <c r="J3331" s="11" t="s">
        <v>41</v>
      </c>
      <c r="K3331" s="11" t="s">
        <v>4881</v>
      </c>
      <c r="L3331" s="11">
        <v>2</v>
      </c>
    </row>
    <row r="3332" spans="1:12">
      <c r="A3332" s="11" t="s">
        <v>8724</v>
      </c>
      <c r="D3332" s="11" t="s">
        <v>40</v>
      </c>
      <c r="E3332" s="19" t="s">
        <v>3722</v>
      </c>
      <c r="F3332" s="10">
        <v>42036</v>
      </c>
      <c r="G3332" s="10">
        <v>44228</v>
      </c>
      <c r="H3332" s="11">
        <v>7</v>
      </c>
      <c r="I3332" s="20" t="s">
        <v>39</v>
      </c>
      <c r="J3332" s="11" t="s">
        <v>41</v>
      </c>
      <c r="K3332" s="11" t="s">
        <v>4881</v>
      </c>
      <c r="L3332" s="11">
        <v>2</v>
      </c>
    </row>
    <row r="3333" spans="1:12">
      <c r="A3333" s="11" t="s">
        <v>3631</v>
      </c>
      <c r="D3333" s="11" t="s">
        <v>40</v>
      </c>
      <c r="E3333" s="19" t="s">
        <v>3723</v>
      </c>
      <c r="F3333" s="10">
        <v>42036</v>
      </c>
      <c r="G3333" s="10">
        <v>44228</v>
      </c>
      <c r="H3333" s="11">
        <v>7</v>
      </c>
      <c r="I3333" s="20" t="s">
        <v>39</v>
      </c>
      <c r="J3333" s="11" t="s">
        <v>41</v>
      </c>
      <c r="K3333" s="11" t="s">
        <v>4881</v>
      </c>
      <c r="L3333" s="11">
        <v>2</v>
      </c>
    </row>
    <row r="3334" spans="1:12">
      <c r="A3334" s="11" t="s">
        <v>3632</v>
      </c>
      <c r="D3334" s="11" t="s">
        <v>40</v>
      </c>
      <c r="E3334" s="19" t="s">
        <v>3724</v>
      </c>
      <c r="F3334" s="10">
        <v>42036</v>
      </c>
      <c r="G3334" s="10">
        <v>44228</v>
      </c>
      <c r="H3334" s="11">
        <v>7</v>
      </c>
      <c r="I3334" s="20" t="s">
        <v>39</v>
      </c>
      <c r="J3334" s="11" t="s">
        <v>41</v>
      </c>
      <c r="K3334" s="11" t="s">
        <v>4881</v>
      </c>
      <c r="L3334" s="11">
        <v>2</v>
      </c>
    </row>
    <row r="3335" spans="1:12">
      <c r="A3335" s="11" t="s">
        <v>3633</v>
      </c>
      <c r="D3335" s="11" t="s">
        <v>40</v>
      </c>
      <c r="E3335" s="19" t="s">
        <v>3725</v>
      </c>
      <c r="F3335" s="10">
        <v>42036</v>
      </c>
      <c r="G3335" s="10">
        <v>44228</v>
      </c>
      <c r="H3335" s="11">
        <v>7</v>
      </c>
      <c r="I3335" s="20" t="s">
        <v>39</v>
      </c>
      <c r="J3335" s="11" t="s">
        <v>41</v>
      </c>
      <c r="K3335" s="11" t="s">
        <v>4881</v>
      </c>
      <c r="L3335" s="11">
        <v>2</v>
      </c>
    </row>
    <row r="3336" spans="1:12">
      <c r="A3336" s="11" t="s">
        <v>5692</v>
      </c>
      <c r="D3336" s="11" t="s">
        <v>40</v>
      </c>
      <c r="E3336" s="19" t="s">
        <v>3726</v>
      </c>
      <c r="F3336" s="10">
        <v>42036</v>
      </c>
      <c r="G3336" s="10">
        <v>44228</v>
      </c>
      <c r="H3336" s="11">
        <v>7</v>
      </c>
      <c r="I3336" s="20" t="s">
        <v>39</v>
      </c>
      <c r="J3336" s="11" t="s">
        <v>41</v>
      </c>
      <c r="K3336" s="11" t="s">
        <v>4881</v>
      </c>
      <c r="L3336" s="11">
        <v>2</v>
      </c>
    </row>
    <row r="3337" spans="1:12">
      <c r="A3337" s="11" t="s">
        <v>5693</v>
      </c>
      <c r="D3337" s="11" t="s">
        <v>40</v>
      </c>
      <c r="E3337" s="19" t="s">
        <v>3727</v>
      </c>
      <c r="F3337" s="10">
        <v>42036</v>
      </c>
      <c r="G3337" s="10">
        <v>44228</v>
      </c>
      <c r="H3337" s="11">
        <v>7</v>
      </c>
      <c r="I3337" s="20" t="s">
        <v>39</v>
      </c>
      <c r="J3337" s="11" t="s">
        <v>41</v>
      </c>
      <c r="K3337" s="11" t="s">
        <v>4881</v>
      </c>
      <c r="L3337" s="11">
        <v>2</v>
      </c>
    </row>
    <row r="3338" spans="1:12">
      <c r="A3338" s="11" t="s">
        <v>5694</v>
      </c>
      <c r="D3338" s="11" t="s">
        <v>40</v>
      </c>
      <c r="E3338" s="19" t="s">
        <v>3728</v>
      </c>
      <c r="F3338" s="10">
        <v>42036</v>
      </c>
      <c r="G3338" s="10">
        <v>44228</v>
      </c>
      <c r="H3338" s="11">
        <v>7</v>
      </c>
      <c r="I3338" s="20" t="s">
        <v>39</v>
      </c>
      <c r="J3338" s="11" t="s">
        <v>41</v>
      </c>
      <c r="K3338" s="11" t="s">
        <v>4881</v>
      </c>
      <c r="L3338" s="11">
        <v>2</v>
      </c>
    </row>
    <row r="3339" spans="1:12">
      <c r="A3339" s="11" t="s">
        <v>5695</v>
      </c>
      <c r="D3339" s="11" t="s">
        <v>40</v>
      </c>
      <c r="E3339" s="19" t="s">
        <v>3729</v>
      </c>
      <c r="F3339" s="10">
        <v>42036</v>
      </c>
      <c r="G3339" s="10">
        <v>44228</v>
      </c>
      <c r="H3339" s="11">
        <v>7</v>
      </c>
      <c r="I3339" s="20" t="s">
        <v>39</v>
      </c>
      <c r="J3339" s="11" t="s">
        <v>41</v>
      </c>
      <c r="K3339" s="11" t="s">
        <v>4881</v>
      </c>
      <c r="L3339" s="11">
        <v>2</v>
      </c>
    </row>
    <row r="3340" spans="1:12">
      <c r="A3340" s="11" t="s">
        <v>5696</v>
      </c>
      <c r="D3340" s="11" t="s">
        <v>40</v>
      </c>
      <c r="E3340" s="19" t="s">
        <v>3730</v>
      </c>
      <c r="F3340" s="10">
        <v>42036</v>
      </c>
      <c r="G3340" s="10">
        <v>44228</v>
      </c>
      <c r="H3340" s="11">
        <v>7</v>
      </c>
      <c r="I3340" s="20" t="s">
        <v>39</v>
      </c>
      <c r="J3340" s="11" t="s">
        <v>41</v>
      </c>
      <c r="K3340" s="11" t="s">
        <v>4881</v>
      </c>
      <c r="L3340" s="11">
        <v>2</v>
      </c>
    </row>
    <row r="3341" spans="1:12">
      <c r="A3341" s="11" t="s">
        <v>5697</v>
      </c>
      <c r="D3341" s="11" t="s">
        <v>40</v>
      </c>
      <c r="E3341" s="19" t="s">
        <v>3731</v>
      </c>
      <c r="F3341" s="10">
        <v>42036</v>
      </c>
      <c r="G3341" s="10">
        <v>44228</v>
      </c>
      <c r="H3341" s="11">
        <v>7</v>
      </c>
      <c r="I3341" s="20" t="s">
        <v>39</v>
      </c>
      <c r="J3341" s="11" t="s">
        <v>41</v>
      </c>
      <c r="K3341" s="11" t="s">
        <v>4881</v>
      </c>
      <c r="L3341" s="11">
        <v>2</v>
      </c>
    </row>
    <row r="3342" spans="1:12">
      <c r="A3342" s="11" t="s">
        <v>6295</v>
      </c>
      <c r="D3342" s="11" t="s">
        <v>40</v>
      </c>
      <c r="E3342" s="19" t="s">
        <v>3732</v>
      </c>
      <c r="F3342" s="10">
        <v>42036</v>
      </c>
      <c r="G3342" s="10">
        <v>44228</v>
      </c>
      <c r="H3342" s="11">
        <v>7</v>
      </c>
      <c r="I3342" s="20" t="s">
        <v>39</v>
      </c>
      <c r="J3342" s="11" t="s">
        <v>41</v>
      </c>
      <c r="K3342" s="11" t="s">
        <v>4881</v>
      </c>
      <c r="L3342" s="11">
        <v>2</v>
      </c>
    </row>
    <row r="3343" spans="1:12">
      <c r="A3343" s="11" t="s">
        <v>6296</v>
      </c>
      <c r="D3343" s="11" t="s">
        <v>40</v>
      </c>
      <c r="E3343" s="19" t="s">
        <v>3733</v>
      </c>
      <c r="F3343" s="10">
        <v>42036</v>
      </c>
      <c r="G3343" s="10">
        <v>44228</v>
      </c>
      <c r="H3343" s="11">
        <v>7</v>
      </c>
      <c r="I3343" s="20" t="s">
        <v>39</v>
      </c>
      <c r="J3343" s="11" t="s">
        <v>41</v>
      </c>
      <c r="K3343" s="11" t="s">
        <v>4881</v>
      </c>
      <c r="L3343" s="11">
        <v>2</v>
      </c>
    </row>
    <row r="3344" spans="1:12">
      <c r="A3344" s="11" t="s">
        <v>6297</v>
      </c>
      <c r="D3344" s="11" t="s">
        <v>40</v>
      </c>
      <c r="E3344" s="19" t="s">
        <v>3734</v>
      </c>
      <c r="F3344" s="10">
        <v>42036</v>
      </c>
      <c r="G3344" s="10">
        <v>44228</v>
      </c>
      <c r="H3344" s="11">
        <v>7</v>
      </c>
      <c r="I3344" s="20" t="s">
        <v>39</v>
      </c>
      <c r="J3344" s="11" t="s">
        <v>41</v>
      </c>
      <c r="K3344" s="11" t="s">
        <v>4881</v>
      </c>
      <c r="L3344" s="11">
        <v>2</v>
      </c>
    </row>
    <row r="3345" spans="1:12">
      <c r="A3345" s="11" t="s">
        <v>6781</v>
      </c>
      <c r="D3345" s="11" t="s">
        <v>40</v>
      </c>
      <c r="E3345" s="19" t="s">
        <v>3735</v>
      </c>
      <c r="F3345" s="10">
        <v>42036</v>
      </c>
      <c r="G3345" s="10">
        <v>44228</v>
      </c>
      <c r="H3345" s="11">
        <v>7</v>
      </c>
      <c r="I3345" s="20" t="s">
        <v>39</v>
      </c>
      <c r="J3345" s="11" t="s">
        <v>41</v>
      </c>
      <c r="K3345" s="11" t="s">
        <v>4881</v>
      </c>
      <c r="L3345" s="11">
        <v>2</v>
      </c>
    </row>
    <row r="3346" spans="1:12">
      <c r="A3346" s="11" t="s">
        <v>6782</v>
      </c>
      <c r="D3346" s="11" t="s">
        <v>40</v>
      </c>
      <c r="E3346" s="19" t="s">
        <v>3736</v>
      </c>
      <c r="F3346" s="10">
        <v>42036</v>
      </c>
      <c r="G3346" s="10">
        <v>44228</v>
      </c>
      <c r="H3346" s="11">
        <v>7</v>
      </c>
      <c r="I3346" s="20" t="s">
        <v>39</v>
      </c>
      <c r="J3346" s="11" t="s">
        <v>41</v>
      </c>
      <c r="K3346" s="11" t="s">
        <v>4881</v>
      </c>
      <c r="L3346" s="11">
        <v>2</v>
      </c>
    </row>
    <row r="3347" spans="1:12">
      <c r="A3347" s="11" t="s">
        <v>6783</v>
      </c>
      <c r="D3347" s="11" t="s">
        <v>40</v>
      </c>
      <c r="E3347" s="19" t="s">
        <v>3737</v>
      </c>
      <c r="F3347" s="10">
        <v>42036</v>
      </c>
      <c r="G3347" s="10">
        <v>44228</v>
      </c>
      <c r="H3347" s="11">
        <v>7</v>
      </c>
      <c r="I3347" s="20" t="s">
        <v>39</v>
      </c>
      <c r="J3347" s="11" t="s">
        <v>41</v>
      </c>
      <c r="K3347" s="11" t="s">
        <v>4881</v>
      </c>
      <c r="L3347" s="11">
        <v>2</v>
      </c>
    </row>
    <row r="3348" spans="1:12">
      <c r="A3348" s="11" t="s">
        <v>7267</v>
      </c>
      <c r="D3348" s="11" t="s">
        <v>40</v>
      </c>
      <c r="E3348" s="19" t="s">
        <v>3738</v>
      </c>
      <c r="F3348" s="10">
        <v>42036</v>
      </c>
      <c r="G3348" s="10">
        <v>44228</v>
      </c>
      <c r="H3348" s="11">
        <v>7</v>
      </c>
      <c r="I3348" s="20" t="s">
        <v>39</v>
      </c>
      <c r="J3348" s="11" t="s">
        <v>41</v>
      </c>
      <c r="K3348" s="11" t="s">
        <v>4881</v>
      </c>
      <c r="L3348" s="11">
        <v>2</v>
      </c>
    </row>
    <row r="3349" spans="1:12">
      <c r="A3349" s="11" t="s">
        <v>7268</v>
      </c>
      <c r="D3349" s="11" t="s">
        <v>40</v>
      </c>
      <c r="E3349" s="19" t="s">
        <v>3739</v>
      </c>
      <c r="F3349" s="10">
        <v>42036</v>
      </c>
      <c r="G3349" s="10">
        <v>44228</v>
      </c>
      <c r="H3349" s="11">
        <v>7</v>
      </c>
      <c r="I3349" s="20" t="s">
        <v>39</v>
      </c>
      <c r="J3349" s="11" t="s">
        <v>41</v>
      </c>
      <c r="K3349" s="11" t="s">
        <v>4881</v>
      </c>
      <c r="L3349" s="11">
        <v>2</v>
      </c>
    </row>
    <row r="3350" spans="1:12">
      <c r="A3350" s="11" t="s">
        <v>7269</v>
      </c>
      <c r="D3350" s="11" t="s">
        <v>40</v>
      </c>
      <c r="E3350" s="19" t="s">
        <v>3740</v>
      </c>
      <c r="F3350" s="10">
        <v>42036</v>
      </c>
      <c r="G3350" s="10">
        <v>44228</v>
      </c>
      <c r="H3350" s="11">
        <v>7</v>
      </c>
      <c r="I3350" s="20" t="s">
        <v>39</v>
      </c>
      <c r="J3350" s="11" t="s">
        <v>41</v>
      </c>
      <c r="K3350" s="11" t="s">
        <v>4881</v>
      </c>
      <c r="L3350" s="11">
        <v>2</v>
      </c>
    </row>
    <row r="3351" spans="1:12">
      <c r="A3351" s="11" t="s">
        <v>8122</v>
      </c>
      <c r="D3351" s="11" t="s">
        <v>40</v>
      </c>
      <c r="E3351" s="19" t="s">
        <v>3741</v>
      </c>
      <c r="F3351" s="10">
        <v>42036</v>
      </c>
      <c r="G3351" s="10">
        <v>44228</v>
      </c>
      <c r="H3351" s="11">
        <v>7</v>
      </c>
      <c r="I3351" s="20" t="s">
        <v>39</v>
      </c>
      <c r="J3351" s="11" t="s">
        <v>41</v>
      </c>
      <c r="K3351" s="11" t="s">
        <v>4881</v>
      </c>
      <c r="L3351" s="11">
        <v>2</v>
      </c>
    </row>
    <row r="3352" spans="1:12">
      <c r="A3352" s="11" t="s">
        <v>8123</v>
      </c>
      <c r="D3352" s="11" t="s">
        <v>40</v>
      </c>
      <c r="E3352" s="19" t="s">
        <v>3742</v>
      </c>
      <c r="F3352" s="10">
        <v>42036</v>
      </c>
      <c r="G3352" s="10">
        <v>44228</v>
      </c>
      <c r="H3352" s="11">
        <v>7</v>
      </c>
      <c r="I3352" s="20" t="s">
        <v>39</v>
      </c>
      <c r="J3352" s="11" t="s">
        <v>41</v>
      </c>
      <c r="K3352" s="11" t="s">
        <v>4881</v>
      </c>
      <c r="L3352" s="11">
        <v>2</v>
      </c>
    </row>
    <row r="3353" spans="1:12">
      <c r="A3353" s="11" t="s">
        <v>8124</v>
      </c>
      <c r="D3353" s="11" t="s">
        <v>40</v>
      </c>
      <c r="E3353" s="19" t="s">
        <v>3743</v>
      </c>
      <c r="F3353" s="10">
        <v>42036</v>
      </c>
      <c r="G3353" s="10">
        <v>44228</v>
      </c>
      <c r="H3353" s="11">
        <v>7</v>
      </c>
      <c r="I3353" s="20" t="s">
        <v>39</v>
      </c>
      <c r="J3353" s="11" t="s">
        <v>41</v>
      </c>
      <c r="K3353" s="11" t="s">
        <v>4881</v>
      </c>
      <c r="L3353" s="11">
        <v>2</v>
      </c>
    </row>
    <row r="3354" spans="1:12">
      <c r="A3354" s="11" t="s">
        <v>8125</v>
      </c>
      <c r="D3354" s="11" t="s">
        <v>40</v>
      </c>
      <c r="E3354" s="19" t="s">
        <v>3744</v>
      </c>
      <c r="F3354" s="10">
        <v>42036</v>
      </c>
      <c r="G3354" s="10">
        <v>44228</v>
      </c>
      <c r="H3354" s="11">
        <v>7</v>
      </c>
      <c r="I3354" s="20" t="s">
        <v>39</v>
      </c>
      <c r="J3354" s="11" t="s">
        <v>41</v>
      </c>
      <c r="K3354" s="11" t="s">
        <v>4881</v>
      </c>
      <c r="L3354" s="11">
        <v>2</v>
      </c>
    </row>
    <row r="3355" spans="1:12">
      <c r="A3355" s="11" t="s">
        <v>8126</v>
      </c>
      <c r="D3355" s="11" t="s">
        <v>40</v>
      </c>
      <c r="E3355" s="19" t="s">
        <v>3745</v>
      </c>
      <c r="F3355" s="10">
        <v>42036</v>
      </c>
      <c r="G3355" s="10">
        <v>44228</v>
      </c>
      <c r="H3355" s="11">
        <v>7</v>
      </c>
      <c r="I3355" s="20" t="s">
        <v>39</v>
      </c>
      <c r="J3355" s="11" t="s">
        <v>41</v>
      </c>
      <c r="K3355" s="11" t="s">
        <v>4881</v>
      </c>
      <c r="L3355" s="11">
        <v>2</v>
      </c>
    </row>
    <row r="3356" spans="1:12">
      <c r="A3356" s="11" t="s">
        <v>8127</v>
      </c>
      <c r="D3356" s="11" t="s">
        <v>40</v>
      </c>
      <c r="E3356" s="19" t="s">
        <v>3746</v>
      </c>
      <c r="F3356" s="10">
        <v>42036</v>
      </c>
      <c r="G3356" s="10">
        <v>44228</v>
      </c>
      <c r="H3356" s="11">
        <v>7</v>
      </c>
      <c r="I3356" s="20" t="s">
        <v>39</v>
      </c>
      <c r="J3356" s="11" t="s">
        <v>41</v>
      </c>
      <c r="K3356" s="11" t="s">
        <v>4881</v>
      </c>
      <c r="L3356" s="11">
        <v>2</v>
      </c>
    </row>
    <row r="3357" spans="1:12">
      <c r="A3357" s="11" t="s">
        <v>8725</v>
      </c>
      <c r="D3357" s="11" t="s">
        <v>40</v>
      </c>
      <c r="E3357" s="19" t="s">
        <v>3747</v>
      </c>
      <c r="F3357" s="10">
        <v>42036</v>
      </c>
      <c r="G3357" s="10">
        <v>44228</v>
      </c>
      <c r="H3357" s="11">
        <v>7</v>
      </c>
      <c r="I3357" s="20" t="s">
        <v>39</v>
      </c>
      <c r="J3357" s="11" t="s">
        <v>41</v>
      </c>
      <c r="K3357" s="11" t="s">
        <v>4881</v>
      </c>
      <c r="L3357" s="11">
        <v>2</v>
      </c>
    </row>
    <row r="3358" spans="1:12">
      <c r="A3358" s="11" t="s">
        <v>8726</v>
      </c>
      <c r="D3358" s="11" t="s">
        <v>40</v>
      </c>
      <c r="E3358" s="19" t="s">
        <v>3748</v>
      </c>
      <c r="F3358" s="10">
        <v>42036</v>
      </c>
      <c r="G3358" s="10">
        <v>44228</v>
      </c>
      <c r="H3358" s="11">
        <v>7</v>
      </c>
      <c r="I3358" s="20" t="s">
        <v>39</v>
      </c>
      <c r="J3358" s="11" t="s">
        <v>41</v>
      </c>
      <c r="K3358" s="11" t="s">
        <v>4881</v>
      </c>
      <c r="L3358" s="11">
        <v>2</v>
      </c>
    </row>
    <row r="3359" spans="1:12">
      <c r="A3359" s="11" t="s">
        <v>8727</v>
      </c>
      <c r="D3359" s="11" t="s">
        <v>40</v>
      </c>
      <c r="E3359" s="19" t="s">
        <v>3749</v>
      </c>
      <c r="F3359" s="10">
        <v>42036</v>
      </c>
      <c r="G3359" s="10">
        <v>44228</v>
      </c>
      <c r="H3359" s="11">
        <v>7</v>
      </c>
      <c r="I3359" s="20" t="s">
        <v>39</v>
      </c>
      <c r="J3359" s="11" t="s">
        <v>41</v>
      </c>
      <c r="K3359" s="11" t="s">
        <v>4881</v>
      </c>
      <c r="L3359" s="11">
        <v>2</v>
      </c>
    </row>
    <row r="3360" spans="1:12">
      <c r="A3360" s="11" t="s">
        <v>3634</v>
      </c>
      <c r="D3360" s="11" t="s">
        <v>40</v>
      </c>
      <c r="E3360" s="19" t="s">
        <v>3750</v>
      </c>
      <c r="F3360" s="10">
        <v>42036</v>
      </c>
      <c r="G3360" s="10">
        <v>44228</v>
      </c>
      <c r="H3360" s="11">
        <v>7</v>
      </c>
      <c r="I3360" s="20" t="s">
        <v>39</v>
      </c>
      <c r="J3360" s="11" t="s">
        <v>41</v>
      </c>
      <c r="K3360" s="11" t="s">
        <v>4881</v>
      </c>
      <c r="L3360" s="11">
        <v>2</v>
      </c>
    </row>
    <row r="3361" spans="1:12">
      <c r="A3361" s="11" t="s">
        <v>3635</v>
      </c>
      <c r="D3361" s="11" t="s">
        <v>40</v>
      </c>
      <c r="E3361" s="19" t="s">
        <v>3751</v>
      </c>
      <c r="F3361" s="10">
        <v>42036</v>
      </c>
      <c r="G3361" s="10">
        <v>44228</v>
      </c>
      <c r="H3361" s="11">
        <v>7</v>
      </c>
      <c r="I3361" s="20" t="s">
        <v>39</v>
      </c>
      <c r="J3361" s="11" t="s">
        <v>41</v>
      </c>
      <c r="K3361" s="11" t="s">
        <v>4881</v>
      </c>
      <c r="L3361" s="11">
        <v>2</v>
      </c>
    </row>
    <row r="3362" spans="1:12">
      <c r="A3362" s="11" t="s">
        <v>3636</v>
      </c>
      <c r="D3362" s="11" t="s">
        <v>40</v>
      </c>
      <c r="E3362" s="19" t="s">
        <v>3752</v>
      </c>
      <c r="F3362" s="10">
        <v>42036</v>
      </c>
      <c r="G3362" s="10">
        <v>44228</v>
      </c>
      <c r="H3362" s="11">
        <v>7</v>
      </c>
      <c r="I3362" s="20" t="s">
        <v>39</v>
      </c>
      <c r="J3362" s="11" t="s">
        <v>41</v>
      </c>
      <c r="K3362" s="11" t="s">
        <v>4881</v>
      </c>
      <c r="L3362" s="11">
        <v>2</v>
      </c>
    </row>
    <row r="3363" spans="1:12">
      <c r="A3363" s="11" t="s">
        <v>5698</v>
      </c>
      <c r="D3363" s="11" t="s">
        <v>40</v>
      </c>
      <c r="E3363" s="19" t="s">
        <v>3753</v>
      </c>
      <c r="F3363" s="10">
        <v>42036</v>
      </c>
      <c r="G3363" s="10">
        <v>44228</v>
      </c>
      <c r="H3363" s="11">
        <v>7</v>
      </c>
      <c r="I3363" s="20" t="s">
        <v>39</v>
      </c>
      <c r="J3363" s="11" t="s">
        <v>41</v>
      </c>
      <c r="K3363" s="11" t="s">
        <v>4881</v>
      </c>
      <c r="L3363" s="11">
        <v>2</v>
      </c>
    </row>
    <row r="3364" spans="1:12">
      <c r="A3364" s="11" t="s">
        <v>5699</v>
      </c>
      <c r="D3364" s="11" t="s">
        <v>40</v>
      </c>
      <c r="E3364" s="19" t="s">
        <v>3754</v>
      </c>
      <c r="F3364" s="10">
        <v>42036</v>
      </c>
      <c r="G3364" s="10">
        <v>44228</v>
      </c>
      <c r="H3364" s="11">
        <v>7</v>
      </c>
      <c r="I3364" s="20" t="s">
        <v>39</v>
      </c>
      <c r="J3364" s="11" t="s">
        <v>41</v>
      </c>
      <c r="K3364" s="11" t="s">
        <v>4881</v>
      </c>
      <c r="L3364" s="11">
        <v>2</v>
      </c>
    </row>
    <row r="3365" spans="1:12">
      <c r="A3365" s="11" t="s">
        <v>5700</v>
      </c>
      <c r="D3365" s="11" t="s">
        <v>40</v>
      </c>
      <c r="E3365" s="19" t="s">
        <v>3755</v>
      </c>
      <c r="F3365" s="10">
        <v>42036</v>
      </c>
      <c r="G3365" s="10">
        <v>44228</v>
      </c>
      <c r="H3365" s="11">
        <v>7</v>
      </c>
      <c r="I3365" s="20" t="s">
        <v>39</v>
      </c>
      <c r="J3365" s="11" t="s">
        <v>41</v>
      </c>
      <c r="K3365" s="11" t="s">
        <v>4881</v>
      </c>
      <c r="L3365" s="11">
        <v>2</v>
      </c>
    </row>
    <row r="3366" spans="1:12">
      <c r="A3366" s="11" t="s">
        <v>5701</v>
      </c>
      <c r="D3366" s="11" t="s">
        <v>40</v>
      </c>
      <c r="E3366" s="19" t="s">
        <v>3756</v>
      </c>
      <c r="F3366" s="10">
        <v>42036</v>
      </c>
      <c r="G3366" s="10">
        <v>44228</v>
      </c>
      <c r="H3366" s="11">
        <v>7</v>
      </c>
      <c r="I3366" s="20" t="s">
        <v>39</v>
      </c>
      <c r="J3366" s="11" t="s">
        <v>41</v>
      </c>
      <c r="K3366" s="11" t="s">
        <v>4881</v>
      </c>
      <c r="L3366" s="11">
        <v>2</v>
      </c>
    </row>
    <row r="3367" spans="1:12">
      <c r="A3367" s="11" t="s">
        <v>5702</v>
      </c>
      <c r="D3367" s="11" t="s">
        <v>40</v>
      </c>
      <c r="E3367" s="19" t="s">
        <v>3757</v>
      </c>
      <c r="F3367" s="10">
        <v>42036</v>
      </c>
      <c r="G3367" s="10">
        <v>44228</v>
      </c>
      <c r="H3367" s="11">
        <v>7</v>
      </c>
      <c r="I3367" s="20" t="s">
        <v>39</v>
      </c>
      <c r="J3367" s="11" t="s">
        <v>41</v>
      </c>
      <c r="K3367" s="11" t="s">
        <v>4881</v>
      </c>
      <c r="L3367" s="11">
        <v>2</v>
      </c>
    </row>
    <row r="3368" spans="1:12">
      <c r="A3368" s="11" t="s">
        <v>5703</v>
      </c>
      <c r="D3368" s="11" t="s">
        <v>40</v>
      </c>
      <c r="E3368" s="19" t="s">
        <v>3758</v>
      </c>
      <c r="F3368" s="10">
        <v>42036</v>
      </c>
      <c r="G3368" s="10">
        <v>44228</v>
      </c>
      <c r="H3368" s="11">
        <v>7</v>
      </c>
      <c r="I3368" s="20" t="s">
        <v>39</v>
      </c>
      <c r="J3368" s="11" t="s">
        <v>41</v>
      </c>
      <c r="K3368" s="11" t="s">
        <v>4881</v>
      </c>
      <c r="L3368" s="11">
        <v>2</v>
      </c>
    </row>
    <row r="3369" spans="1:12">
      <c r="A3369" s="11" t="s">
        <v>6298</v>
      </c>
      <c r="D3369" s="11" t="s">
        <v>40</v>
      </c>
      <c r="E3369" s="19" t="s">
        <v>3759</v>
      </c>
      <c r="F3369" s="10">
        <v>42036</v>
      </c>
      <c r="G3369" s="10">
        <v>44228</v>
      </c>
      <c r="H3369" s="11">
        <v>7</v>
      </c>
      <c r="I3369" s="20" t="s">
        <v>39</v>
      </c>
      <c r="J3369" s="11" t="s">
        <v>41</v>
      </c>
      <c r="K3369" s="11" t="s">
        <v>4881</v>
      </c>
      <c r="L3369" s="11">
        <v>2</v>
      </c>
    </row>
    <row r="3370" spans="1:12">
      <c r="A3370" s="11" t="s">
        <v>6299</v>
      </c>
      <c r="D3370" s="11" t="s">
        <v>40</v>
      </c>
      <c r="E3370" s="19" t="s">
        <v>3760</v>
      </c>
      <c r="F3370" s="10">
        <v>42036</v>
      </c>
      <c r="G3370" s="10">
        <v>44228</v>
      </c>
      <c r="H3370" s="11">
        <v>7</v>
      </c>
      <c r="I3370" s="20" t="s">
        <v>39</v>
      </c>
      <c r="J3370" s="11" t="s">
        <v>41</v>
      </c>
      <c r="K3370" s="11" t="s">
        <v>4881</v>
      </c>
      <c r="L3370" s="11">
        <v>2</v>
      </c>
    </row>
    <row r="3371" spans="1:12">
      <c r="A3371" s="11" t="s">
        <v>6300</v>
      </c>
      <c r="D3371" s="11" t="s">
        <v>40</v>
      </c>
      <c r="E3371" s="19" t="s">
        <v>3761</v>
      </c>
      <c r="F3371" s="10">
        <v>42036</v>
      </c>
      <c r="G3371" s="10">
        <v>44228</v>
      </c>
      <c r="H3371" s="11">
        <v>7</v>
      </c>
      <c r="I3371" s="20" t="s">
        <v>39</v>
      </c>
      <c r="J3371" s="11" t="s">
        <v>41</v>
      </c>
      <c r="K3371" s="11" t="s">
        <v>4881</v>
      </c>
      <c r="L3371" s="11">
        <v>2</v>
      </c>
    </row>
    <row r="3372" spans="1:12">
      <c r="A3372" s="11" t="s">
        <v>6784</v>
      </c>
      <c r="D3372" s="11" t="s">
        <v>40</v>
      </c>
      <c r="E3372" s="19" t="s">
        <v>3762</v>
      </c>
      <c r="F3372" s="10">
        <v>42036</v>
      </c>
      <c r="G3372" s="10">
        <v>44228</v>
      </c>
      <c r="H3372" s="11">
        <v>7</v>
      </c>
      <c r="I3372" s="20" t="s">
        <v>39</v>
      </c>
      <c r="J3372" s="11" t="s">
        <v>41</v>
      </c>
      <c r="K3372" s="11" t="s">
        <v>4881</v>
      </c>
      <c r="L3372" s="11">
        <v>2</v>
      </c>
    </row>
    <row r="3373" spans="1:12">
      <c r="A3373" s="11" t="s">
        <v>6785</v>
      </c>
      <c r="D3373" s="11" t="s">
        <v>40</v>
      </c>
      <c r="E3373" s="19" t="s">
        <v>3763</v>
      </c>
      <c r="F3373" s="10">
        <v>42036</v>
      </c>
      <c r="G3373" s="10">
        <v>44228</v>
      </c>
      <c r="H3373" s="11">
        <v>7</v>
      </c>
      <c r="I3373" s="20" t="s">
        <v>39</v>
      </c>
      <c r="J3373" s="11" t="s">
        <v>41</v>
      </c>
      <c r="K3373" s="11" t="s">
        <v>4881</v>
      </c>
      <c r="L3373" s="11">
        <v>2</v>
      </c>
    </row>
    <row r="3374" spans="1:12">
      <c r="A3374" s="11" t="s">
        <v>6786</v>
      </c>
      <c r="D3374" s="11" t="s">
        <v>40</v>
      </c>
      <c r="E3374" s="19" t="s">
        <v>3764</v>
      </c>
      <c r="F3374" s="10">
        <v>42036</v>
      </c>
      <c r="G3374" s="10">
        <v>44228</v>
      </c>
      <c r="H3374" s="11">
        <v>7</v>
      </c>
      <c r="I3374" s="20" t="s">
        <v>39</v>
      </c>
      <c r="J3374" s="11" t="s">
        <v>41</v>
      </c>
      <c r="K3374" s="11" t="s">
        <v>4881</v>
      </c>
      <c r="L3374" s="11">
        <v>2</v>
      </c>
    </row>
    <row r="3375" spans="1:12">
      <c r="A3375" s="11" t="s">
        <v>7270</v>
      </c>
      <c r="D3375" s="11" t="s">
        <v>40</v>
      </c>
      <c r="E3375" s="19" t="s">
        <v>3765</v>
      </c>
      <c r="F3375" s="10">
        <v>42036</v>
      </c>
      <c r="G3375" s="10">
        <v>44228</v>
      </c>
      <c r="H3375" s="11">
        <v>7</v>
      </c>
      <c r="I3375" s="20" t="s">
        <v>39</v>
      </c>
      <c r="J3375" s="11" t="s">
        <v>41</v>
      </c>
      <c r="K3375" s="11" t="s">
        <v>4881</v>
      </c>
      <c r="L3375" s="11">
        <v>2</v>
      </c>
    </row>
    <row r="3376" spans="1:12">
      <c r="A3376" s="11" t="s">
        <v>7271</v>
      </c>
      <c r="D3376" s="11" t="s">
        <v>40</v>
      </c>
      <c r="E3376" s="19" t="s">
        <v>3766</v>
      </c>
      <c r="F3376" s="10">
        <v>42036</v>
      </c>
      <c r="G3376" s="10">
        <v>44228</v>
      </c>
      <c r="H3376" s="11">
        <v>7</v>
      </c>
      <c r="I3376" s="20" t="s">
        <v>39</v>
      </c>
      <c r="J3376" s="11" t="s">
        <v>41</v>
      </c>
      <c r="K3376" s="11" t="s">
        <v>4881</v>
      </c>
      <c r="L3376" s="11">
        <v>2</v>
      </c>
    </row>
    <row r="3377" spans="1:12">
      <c r="A3377" s="11" t="s">
        <v>7272</v>
      </c>
      <c r="D3377" s="11" t="s">
        <v>40</v>
      </c>
      <c r="E3377" s="19" t="s">
        <v>3767</v>
      </c>
      <c r="F3377" s="10">
        <v>42036</v>
      </c>
      <c r="G3377" s="10">
        <v>44228</v>
      </c>
      <c r="H3377" s="11">
        <v>7</v>
      </c>
      <c r="I3377" s="20" t="s">
        <v>39</v>
      </c>
      <c r="J3377" s="11" t="s">
        <v>41</v>
      </c>
      <c r="K3377" s="11" t="s">
        <v>4881</v>
      </c>
      <c r="L3377" s="11">
        <v>2</v>
      </c>
    </row>
    <row r="3378" spans="1:12">
      <c r="A3378" s="11" t="s">
        <v>8128</v>
      </c>
      <c r="D3378" s="11" t="s">
        <v>40</v>
      </c>
      <c r="E3378" s="19" t="s">
        <v>3768</v>
      </c>
      <c r="F3378" s="10">
        <v>42036</v>
      </c>
      <c r="G3378" s="10">
        <v>44228</v>
      </c>
      <c r="H3378" s="11">
        <v>7</v>
      </c>
      <c r="I3378" s="20" t="s">
        <v>39</v>
      </c>
      <c r="J3378" s="11" t="s">
        <v>41</v>
      </c>
      <c r="K3378" s="11" t="s">
        <v>4881</v>
      </c>
      <c r="L3378" s="11">
        <v>2</v>
      </c>
    </row>
    <row r="3379" spans="1:12">
      <c r="A3379" s="11" t="s">
        <v>8129</v>
      </c>
      <c r="D3379" s="11" t="s">
        <v>40</v>
      </c>
      <c r="E3379" s="19" t="s">
        <v>3769</v>
      </c>
      <c r="F3379" s="10">
        <v>42036</v>
      </c>
      <c r="G3379" s="10">
        <v>44228</v>
      </c>
      <c r="H3379" s="11">
        <v>7</v>
      </c>
      <c r="I3379" s="20" t="s">
        <v>39</v>
      </c>
      <c r="J3379" s="11" t="s">
        <v>41</v>
      </c>
      <c r="K3379" s="11" t="s">
        <v>4881</v>
      </c>
      <c r="L3379" s="11">
        <v>2</v>
      </c>
    </row>
    <row r="3380" spans="1:12">
      <c r="A3380" s="11" t="s">
        <v>8130</v>
      </c>
      <c r="D3380" s="11" t="s">
        <v>40</v>
      </c>
      <c r="E3380" s="19" t="s">
        <v>3770</v>
      </c>
      <c r="F3380" s="10">
        <v>42036</v>
      </c>
      <c r="G3380" s="10">
        <v>44228</v>
      </c>
      <c r="H3380" s="11">
        <v>7</v>
      </c>
      <c r="I3380" s="20" t="s">
        <v>39</v>
      </c>
      <c r="J3380" s="11" t="s">
        <v>41</v>
      </c>
      <c r="K3380" s="11" t="s">
        <v>4881</v>
      </c>
      <c r="L3380" s="11">
        <v>2</v>
      </c>
    </row>
    <row r="3381" spans="1:12">
      <c r="A3381" s="11" t="s">
        <v>8131</v>
      </c>
      <c r="D3381" s="11" t="s">
        <v>40</v>
      </c>
      <c r="E3381" s="19" t="s">
        <v>3771</v>
      </c>
      <c r="F3381" s="10">
        <v>42036</v>
      </c>
      <c r="G3381" s="10">
        <v>44228</v>
      </c>
      <c r="H3381" s="11">
        <v>7</v>
      </c>
      <c r="I3381" s="20" t="s">
        <v>39</v>
      </c>
      <c r="J3381" s="11" t="s">
        <v>41</v>
      </c>
      <c r="K3381" s="11" t="s">
        <v>4881</v>
      </c>
      <c r="L3381" s="11">
        <v>2</v>
      </c>
    </row>
    <row r="3382" spans="1:12">
      <c r="A3382" s="11" t="s">
        <v>8132</v>
      </c>
      <c r="D3382" s="11" t="s">
        <v>40</v>
      </c>
      <c r="E3382" s="19" t="s">
        <v>3772</v>
      </c>
      <c r="F3382" s="10">
        <v>42036</v>
      </c>
      <c r="G3382" s="10">
        <v>44228</v>
      </c>
      <c r="H3382" s="11">
        <v>7</v>
      </c>
      <c r="I3382" s="20" t="s">
        <v>39</v>
      </c>
      <c r="J3382" s="11" t="s">
        <v>41</v>
      </c>
      <c r="K3382" s="11" t="s">
        <v>4881</v>
      </c>
      <c r="L3382" s="11">
        <v>2</v>
      </c>
    </row>
    <row r="3383" spans="1:12">
      <c r="A3383" s="11" t="s">
        <v>8133</v>
      </c>
      <c r="D3383" s="11" t="s">
        <v>40</v>
      </c>
      <c r="E3383" s="19" t="s">
        <v>3773</v>
      </c>
      <c r="F3383" s="10">
        <v>42036</v>
      </c>
      <c r="G3383" s="10">
        <v>44228</v>
      </c>
      <c r="H3383" s="11">
        <v>7</v>
      </c>
      <c r="I3383" s="20" t="s">
        <v>39</v>
      </c>
      <c r="J3383" s="11" t="s">
        <v>41</v>
      </c>
      <c r="K3383" s="11" t="s">
        <v>4881</v>
      </c>
      <c r="L3383" s="11">
        <v>2</v>
      </c>
    </row>
    <row r="3384" spans="1:12">
      <c r="A3384" s="11" t="s">
        <v>8728</v>
      </c>
      <c r="D3384" s="11" t="s">
        <v>40</v>
      </c>
      <c r="E3384" s="19" t="s">
        <v>3774</v>
      </c>
      <c r="F3384" s="10">
        <v>42036</v>
      </c>
      <c r="G3384" s="10">
        <v>44228</v>
      </c>
      <c r="H3384" s="11">
        <v>7</v>
      </c>
      <c r="I3384" s="20" t="s">
        <v>39</v>
      </c>
      <c r="J3384" s="11" t="s">
        <v>41</v>
      </c>
      <c r="K3384" s="11" t="s">
        <v>4881</v>
      </c>
      <c r="L3384" s="11">
        <v>2</v>
      </c>
    </row>
    <row r="3385" spans="1:12">
      <c r="A3385" s="11" t="s">
        <v>8729</v>
      </c>
      <c r="D3385" s="11" t="s">
        <v>40</v>
      </c>
      <c r="E3385" s="19" t="s">
        <v>3775</v>
      </c>
      <c r="F3385" s="10">
        <v>42036</v>
      </c>
      <c r="G3385" s="10">
        <v>44228</v>
      </c>
      <c r="H3385" s="11">
        <v>7</v>
      </c>
      <c r="I3385" s="20" t="s">
        <v>39</v>
      </c>
      <c r="J3385" s="11" t="s">
        <v>41</v>
      </c>
      <c r="K3385" s="11" t="s">
        <v>4881</v>
      </c>
      <c r="L3385" s="11">
        <v>2</v>
      </c>
    </row>
    <row r="3386" spans="1:12">
      <c r="A3386" s="11" t="s">
        <v>8730</v>
      </c>
      <c r="D3386" s="11" t="s">
        <v>40</v>
      </c>
      <c r="E3386" s="19" t="s">
        <v>3776</v>
      </c>
      <c r="F3386" s="10">
        <v>42036</v>
      </c>
      <c r="G3386" s="10">
        <v>44228</v>
      </c>
      <c r="H3386" s="11">
        <v>7</v>
      </c>
      <c r="I3386" s="20" t="s">
        <v>39</v>
      </c>
      <c r="J3386" s="11" t="s">
        <v>41</v>
      </c>
      <c r="K3386" s="11" t="s">
        <v>4881</v>
      </c>
      <c r="L3386" s="11">
        <v>2</v>
      </c>
    </row>
    <row r="3387" spans="1:12">
      <c r="A3387" s="11" t="s">
        <v>3637</v>
      </c>
      <c r="D3387" s="11" t="s">
        <v>40</v>
      </c>
      <c r="E3387" s="19" t="s">
        <v>3777</v>
      </c>
      <c r="F3387" s="10">
        <v>42036</v>
      </c>
      <c r="G3387" s="10">
        <v>44228</v>
      </c>
      <c r="H3387" s="11">
        <v>7</v>
      </c>
      <c r="I3387" s="20" t="s">
        <v>39</v>
      </c>
      <c r="J3387" s="11" t="s">
        <v>41</v>
      </c>
      <c r="K3387" s="11" t="s">
        <v>4881</v>
      </c>
      <c r="L3387" s="11">
        <v>2</v>
      </c>
    </row>
    <row r="3388" spans="1:12">
      <c r="A3388" s="11" t="s">
        <v>3638</v>
      </c>
      <c r="D3388" s="11" t="s">
        <v>40</v>
      </c>
      <c r="E3388" s="19" t="s">
        <v>3778</v>
      </c>
      <c r="F3388" s="10">
        <v>42036</v>
      </c>
      <c r="G3388" s="10">
        <v>44228</v>
      </c>
      <c r="H3388" s="11">
        <v>7</v>
      </c>
      <c r="I3388" s="20" t="s">
        <v>39</v>
      </c>
      <c r="J3388" s="11" t="s">
        <v>41</v>
      </c>
      <c r="K3388" s="11" t="s">
        <v>4881</v>
      </c>
      <c r="L3388" s="11">
        <v>2</v>
      </c>
    </row>
    <row r="3389" spans="1:12">
      <c r="A3389" s="11" t="s">
        <v>3639</v>
      </c>
      <c r="D3389" s="11" t="s">
        <v>40</v>
      </c>
      <c r="E3389" s="19" t="s">
        <v>3779</v>
      </c>
      <c r="F3389" s="10">
        <v>42036</v>
      </c>
      <c r="G3389" s="10">
        <v>44228</v>
      </c>
      <c r="H3389" s="11">
        <v>7</v>
      </c>
      <c r="I3389" s="20" t="s">
        <v>39</v>
      </c>
      <c r="J3389" s="11" t="s">
        <v>41</v>
      </c>
      <c r="K3389" s="11" t="s">
        <v>4881</v>
      </c>
      <c r="L3389" s="11">
        <v>2</v>
      </c>
    </row>
    <row r="3390" spans="1:12">
      <c r="A3390" s="11" t="s">
        <v>5704</v>
      </c>
      <c r="D3390" s="11" t="s">
        <v>40</v>
      </c>
      <c r="E3390" s="19" t="s">
        <v>3780</v>
      </c>
      <c r="F3390" s="10">
        <v>42036</v>
      </c>
      <c r="G3390" s="10">
        <v>44228</v>
      </c>
      <c r="H3390" s="11">
        <v>7</v>
      </c>
      <c r="I3390" s="20" t="s">
        <v>39</v>
      </c>
      <c r="J3390" s="11" t="s">
        <v>41</v>
      </c>
      <c r="K3390" s="11" t="s">
        <v>4881</v>
      </c>
      <c r="L3390" s="11">
        <v>2</v>
      </c>
    </row>
    <row r="3391" spans="1:12">
      <c r="A3391" s="11" t="s">
        <v>5705</v>
      </c>
      <c r="D3391" s="11" t="s">
        <v>40</v>
      </c>
      <c r="E3391" s="19" t="s">
        <v>3781</v>
      </c>
      <c r="F3391" s="10">
        <v>42036</v>
      </c>
      <c r="G3391" s="10">
        <v>44228</v>
      </c>
      <c r="H3391" s="11">
        <v>7</v>
      </c>
      <c r="I3391" s="20" t="s">
        <v>39</v>
      </c>
      <c r="J3391" s="11" t="s">
        <v>41</v>
      </c>
      <c r="K3391" s="11" t="s">
        <v>4881</v>
      </c>
      <c r="L3391" s="11">
        <v>2</v>
      </c>
    </row>
    <row r="3392" spans="1:12">
      <c r="A3392" s="11" t="s">
        <v>5706</v>
      </c>
      <c r="D3392" s="11" t="s">
        <v>40</v>
      </c>
      <c r="E3392" s="19" t="s">
        <v>3782</v>
      </c>
      <c r="F3392" s="10">
        <v>42036</v>
      </c>
      <c r="G3392" s="10">
        <v>44228</v>
      </c>
      <c r="H3392" s="11">
        <v>7</v>
      </c>
      <c r="I3392" s="20" t="s">
        <v>39</v>
      </c>
      <c r="J3392" s="11" t="s">
        <v>41</v>
      </c>
      <c r="K3392" s="11" t="s">
        <v>4881</v>
      </c>
      <c r="L3392" s="11">
        <v>2</v>
      </c>
    </row>
    <row r="3393" spans="1:12">
      <c r="A3393" s="11" t="s">
        <v>5707</v>
      </c>
      <c r="D3393" s="11" t="s">
        <v>40</v>
      </c>
      <c r="E3393" s="19" t="s">
        <v>3783</v>
      </c>
      <c r="F3393" s="10">
        <v>42036</v>
      </c>
      <c r="G3393" s="10">
        <v>44228</v>
      </c>
      <c r="H3393" s="11">
        <v>7</v>
      </c>
      <c r="I3393" s="20" t="s">
        <v>39</v>
      </c>
      <c r="J3393" s="11" t="s">
        <v>41</v>
      </c>
      <c r="K3393" s="11" t="s">
        <v>4881</v>
      </c>
      <c r="L3393" s="11">
        <v>2</v>
      </c>
    </row>
    <row r="3394" spans="1:12">
      <c r="A3394" s="11" t="s">
        <v>5708</v>
      </c>
      <c r="D3394" s="11" t="s">
        <v>40</v>
      </c>
      <c r="E3394" s="19" t="s">
        <v>3784</v>
      </c>
      <c r="F3394" s="10">
        <v>42036</v>
      </c>
      <c r="G3394" s="10">
        <v>44228</v>
      </c>
      <c r="H3394" s="11">
        <v>7</v>
      </c>
      <c r="I3394" s="20" t="s">
        <v>39</v>
      </c>
      <c r="J3394" s="11" t="s">
        <v>41</v>
      </c>
      <c r="K3394" s="11" t="s">
        <v>4881</v>
      </c>
      <c r="L3394" s="11">
        <v>2</v>
      </c>
    </row>
    <row r="3395" spans="1:12">
      <c r="A3395" s="11" t="s">
        <v>5709</v>
      </c>
      <c r="D3395" s="11" t="s">
        <v>40</v>
      </c>
      <c r="E3395" s="19" t="s">
        <v>3785</v>
      </c>
      <c r="F3395" s="10">
        <v>42036</v>
      </c>
      <c r="G3395" s="10">
        <v>44228</v>
      </c>
      <c r="H3395" s="11">
        <v>7</v>
      </c>
      <c r="I3395" s="20" t="s">
        <v>39</v>
      </c>
      <c r="J3395" s="11" t="s">
        <v>41</v>
      </c>
      <c r="K3395" s="11" t="s">
        <v>4881</v>
      </c>
      <c r="L3395" s="11">
        <v>2</v>
      </c>
    </row>
    <row r="3396" spans="1:12">
      <c r="A3396" s="11" t="s">
        <v>6301</v>
      </c>
      <c r="D3396" s="11" t="s">
        <v>40</v>
      </c>
      <c r="E3396" s="19" t="s">
        <v>3786</v>
      </c>
      <c r="F3396" s="10">
        <v>42036</v>
      </c>
      <c r="G3396" s="10">
        <v>44228</v>
      </c>
      <c r="H3396" s="11">
        <v>7</v>
      </c>
      <c r="I3396" s="20" t="s">
        <v>39</v>
      </c>
      <c r="J3396" s="11" t="s">
        <v>41</v>
      </c>
      <c r="K3396" s="11" t="s">
        <v>4881</v>
      </c>
      <c r="L3396" s="11">
        <v>2</v>
      </c>
    </row>
    <row r="3397" spans="1:12">
      <c r="A3397" s="11" t="s">
        <v>6302</v>
      </c>
      <c r="D3397" s="11" t="s">
        <v>40</v>
      </c>
      <c r="E3397" s="19" t="s">
        <v>3787</v>
      </c>
      <c r="F3397" s="10">
        <v>42036</v>
      </c>
      <c r="G3397" s="10">
        <v>44228</v>
      </c>
      <c r="H3397" s="11">
        <v>7</v>
      </c>
      <c r="I3397" s="20" t="s">
        <v>39</v>
      </c>
      <c r="J3397" s="11" t="s">
        <v>41</v>
      </c>
      <c r="K3397" s="11" t="s">
        <v>4881</v>
      </c>
      <c r="L3397" s="11">
        <v>2</v>
      </c>
    </row>
    <row r="3398" spans="1:12">
      <c r="A3398" s="11" t="s">
        <v>6303</v>
      </c>
      <c r="D3398" s="11" t="s">
        <v>40</v>
      </c>
      <c r="E3398" s="19" t="s">
        <v>3788</v>
      </c>
      <c r="F3398" s="10">
        <v>42036</v>
      </c>
      <c r="G3398" s="10">
        <v>44228</v>
      </c>
      <c r="H3398" s="11">
        <v>7</v>
      </c>
      <c r="I3398" s="20" t="s">
        <v>39</v>
      </c>
      <c r="J3398" s="11" t="s">
        <v>41</v>
      </c>
      <c r="K3398" s="11" t="s">
        <v>4881</v>
      </c>
      <c r="L3398" s="11">
        <v>2</v>
      </c>
    </row>
    <row r="3399" spans="1:12">
      <c r="A3399" s="11" t="s">
        <v>6787</v>
      </c>
      <c r="D3399" s="11" t="s">
        <v>40</v>
      </c>
      <c r="E3399" s="19" t="s">
        <v>3789</v>
      </c>
      <c r="F3399" s="10">
        <v>42036</v>
      </c>
      <c r="G3399" s="10">
        <v>44228</v>
      </c>
      <c r="H3399" s="11">
        <v>7</v>
      </c>
      <c r="I3399" s="20" t="s">
        <v>39</v>
      </c>
      <c r="J3399" s="11" t="s">
        <v>41</v>
      </c>
      <c r="K3399" s="11" t="s">
        <v>4881</v>
      </c>
      <c r="L3399" s="11">
        <v>2</v>
      </c>
    </row>
    <row r="3400" spans="1:12">
      <c r="A3400" s="11" t="s">
        <v>6788</v>
      </c>
      <c r="D3400" s="11" t="s">
        <v>40</v>
      </c>
      <c r="E3400" s="19" t="s">
        <v>3790</v>
      </c>
      <c r="F3400" s="10">
        <v>42036</v>
      </c>
      <c r="G3400" s="10">
        <v>44228</v>
      </c>
      <c r="H3400" s="11">
        <v>7</v>
      </c>
      <c r="I3400" s="20" t="s">
        <v>39</v>
      </c>
      <c r="J3400" s="11" t="s">
        <v>41</v>
      </c>
      <c r="K3400" s="11" t="s">
        <v>4881</v>
      </c>
      <c r="L3400" s="11">
        <v>2</v>
      </c>
    </row>
    <row r="3401" spans="1:12">
      <c r="A3401" s="11" t="s">
        <v>6789</v>
      </c>
      <c r="D3401" s="11" t="s">
        <v>40</v>
      </c>
      <c r="E3401" s="19" t="s">
        <v>3791</v>
      </c>
      <c r="F3401" s="10">
        <v>42036</v>
      </c>
      <c r="G3401" s="10">
        <v>44228</v>
      </c>
      <c r="H3401" s="11">
        <v>7</v>
      </c>
      <c r="I3401" s="20" t="s">
        <v>39</v>
      </c>
      <c r="J3401" s="11" t="s">
        <v>41</v>
      </c>
      <c r="K3401" s="11" t="s">
        <v>4881</v>
      </c>
      <c r="L3401" s="11">
        <v>2</v>
      </c>
    </row>
    <row r="3402" spans="1:12">
      <c r="A3402" s="11" t="s">
        <v>7273</v>
      </c>
      <c r="D3402" s="11" t="s">
        <v>40</v>
      </c>
      <c r="E3402" s="19" t="s">
        <v>3792</v>
      </c>
      <c r="F3402" s="10">
        <v>42036</v>
      </c>
      <c r="G3402" s="10">
        <v>44228</v>
      </c>
      <c r="H3402" s="11">
        <v>7</v>
      </c>
      <c r="I3402" s="20" t="s">
        <v>39</v>
      </c>
      <c r="J3402" s="11" t="s">
        <v>41</v>
      </c>
      <c r="K3402" s="11" t="s">
        <v>4881</v>
      </c>
      <c r="L3402" s="11">
        <v>2</v>
      </c>
    </row>
    <row r="3403" spans="1:12">
      <c r="A3403" s="11" t="s">
        <v>7274</v>
      </c>
      <c r="D3403" s="11" t="s">
        <v>40</v>
      </c>
      <c r="E3403" s="19" t="s">
        <v>3793</v>
      </c>
      <c r="F3403" s="10">
        <v>42036</v>
      </c>
      <c r="G3403" s="10">
        <v>44228</v>
      </c>
      <c r="H3403" s="11">
        <v>7</v>
      </c>
      <c r="I3403" s="20" t="s">
        <v>39</v>
      </c>
      <c r="J3403" s="11" t="s">
        <v>41</v>
      </c>
      <c r="K3403" s="11" t="s">
        <v>4881</v>
      </c>
      <c r="L3403" s="11">
        <v>2</v>
      </c>
    </row>
    <row r="3404" spans="1:12">
      <c r="A3404" s="11" t="s">
        <v>7275</v>
      </c>
      <c r="D3404" s="11" t="s">
        <v>40</v>
      </c>
      <c r="E3404" s="19" t="s">
        <v>3794</v>
      </c>
      <c r="F3404" s="10">
        <v>42036</v>
      </c>
      <c r="G3404" s="10">
        <v>44228</v>
      </c>
      <c r="H3404" s="11">
        <v>7</v>
      </c>
      <c r="I3404" s="20" t="s">
        <v>39</v>
      </c>
      <c r="J3404" s="11" t="s">
        <v>41</v>
      </c>
      <c r="K3404" s="11" t="s">
        <v>4881</v>
      </c>
      <c r="L3404" s="11">
        <v>2</v>
      </c>
    </row>
    <row r="3405" spans="1:12">
      <c r="A3405" s="11" t="s">
        <v>8134</v>
      </c>
      <c r="D3405" s="11" t="s">
        <v>40</v>
      </c>
      <c r="E3405" s="19" t="s">
        <v>3795</v>
      </c>
      <c r="F3405" s="10">
        <v>42036</v>
      </c>
      <c r="G3405" s="10">
        <v>44228</v>
      </c>
      <c r="H3405" s="11">
        <v>7</v>
      </c>
      <c r="I3405" s="20" t="s">
        <v>39</v>
      </c>
      <c r="J3405" s="11" t="s">
        <v>41</v>
      </c>
      <c r="K3405" s="11" t="s">
        <v>4881</v>
      </c>
      <c r="L3405" s="11">
        <v>2</v>
      </c>
    </row>
    <row r="3406" spans="1:12">
      <c r="A3406" s="11" t="s">
        <v>8135</v>
      </c>
      <c r="D3406" s="11" t="s">
        <v>40</v>
      </c>
      <c r="E3406" s="19" t="s">
        <v>3796</v>
      </c>
      <c r="F3406" s="10">
        <v>42036</v>
      </c>
      <c r="G3406" s="10">
        <v>44228</v>
      </c>
      <c r="H3406" s="11">
        <v>7</v>
      </c>
      <c r="I3406" s="20" t="s">
        <v>39</v>
      </c>
      <c r="J3406" s="11" t="s">
        <v>41</v>
      </c>
      <c r="K3406" s="11" t="s">
        <v>4881</v>
      </c>
      <c r="L3406" s="11">
        <v>2</v>
      </c>
    </row>
    <row r="3407" spans="1:12">
      <c r="A3407" s="11" t="s">
        <v>8136</v>
      </c>
      <c r="D3407" s="11" t="s">
        <v>40</v>
      </c>
      <c r="E3407" s="19" t="s">
        <v>3797</v>
      </c>
      <c r="F3407" s="10">
        <v>42036</v>
      </c>
      <c r="G3407" s="10">
        <v>44228</v>
      </c>
      <c r="H3407" s="11">
        <v>7</v>
      </c>
      <c r="I3407" s="20" t="s">
        <v>39</v>
      </c>
      <c r="J3407" s="11" t="s">
        <v>41</v>
      </c>
      <c r="K3407" s="11" t="s">
        <v>4881</v>
      </c>
      <c r="L3407" s="11">
        <v>2</v>
      </c>
    </row>
    <row r="3408" spans="1:12">
      <c r="A3408" s="11" t="s">
        <v>8137</v>
      </c>
      <c r="D3408" s="11" t="s">
        <v>40</v>
      </c>
      <c r="E3408" s="19" t="s">
        <v>3798</v>
      </c>
      <c r="F3408" s="10">
        <v>42036</v>
      </c>
      <c r="G3408" s="10">
        <v>44228</v>
      </c>
      <c r="H3408" s="11">
        <v>7</v>
      </c>
      <c r="I3408" s="20" t="s">
        <v>39</v>
      </c>
      <c r="J3408" s="11" t="s">
        <v>41</v>
      </c>
      <c r="K3408" s="11" t="s">
        <v>4881</v>
      </c>
      <c r="L3408" s="11">
        <v>2</v>
      </c>
    </row>
    <row r="3409" spans="1:12">
      <c r="A3409" s="11" t="s">
        <v>8138</v>
      </c>
      <c r="D3409" s="11" t="s">
        <v>40</v>
      </c>
      <c r="E3409" s="19" t="s">
        <v>3799</v>
      </c>
      <c r="F3409" s="10">
        <v>42036</v>
      </c>
      <c r="G3409" s="10">
        <v>44228</v>
      </c>
      <c r="H3409" s="11">
        <v>7</v>
      </c>
      <c r="I3409" s="20" t="s">
        <v>39</v>
      </c>
      <c r="J3409" s="11" t="s">
        <v>41</v>
      </c>
      <c r="K3409" s="11" t="s">
        <v>4881</v>
      </c>
      <c r="L3409" s="11">
        <v>2</v>
      </c>
    </row>
    <row r="3410" spans="1:12">
      <c r="A3410" s="11" t="s">
        <v>8139</v>
      </c>
      <c r="D3410" s="11" t="s">
        <v>40</v>
      </c>
      <c r="E3410" s="19" t="s">
        <v>3800</v>
      </c>
      <c r="F3410" s="10">
        <v>42036</v>
      </c>
      <c r="G3410" s="10">
        <v>44228</v>
      </c>
      <c r="H3410" s="11">
        <v>7</v>
      </c>
      <c r="I3410" s="20" t="s">
        <v>39</v>
      </c>
      <c r="J3410" s="11" t="s">
        <v>41</v>
      </c>
      <c r="K3410" s="11" t="s">
        <v>4881</v>
      </c>
      <c r="L3410" s="11">
        <v>2</v>
      </c>
    </row>
    <row r="3411" spans="1:12">
      <c r="A3411" s="11" t="s">
        <v>8731</v>
      </c>
      <c r="D3411" s="11" t="s">
        <v>40</v>
      </c>
      <c r="E3411" s="19" t="s">
        <v>3801</v>
      </c>
      <c r="F3411" s="10">
        <v>42036</v>
      </c>
      <c r="G3411" s="10">
        <v>44228</v>
      </c>
      <c r="H3411" s="11">
        <v>7</v>
      </c>
      <c r="I3411" s="20" t="s">
        <v>39</v>
      </c>
      <c r="J3411" s="11" t="s">
        <v>41</v>
      </c>
      <c r="K3411" s="11" t="s">
        <v>4881</v>
      </c>
      <c r="L3411" s="11">
        <v>2</v>
      </c>
    </row>
    <row r="3412" spans="1:12">
      <c r="A3412" s="11" t="s">
        <v>8732</v>
      </c>
      <c r="D3412" s="11" t="s">
        <v>40</v>
      </c>
      <c r="E3412" s="19" t="s">
        <v>3802</v>
      </c>
      <c r="F3412" s="10">
        <v>42036</v>
      </c>
      <c r="G3412" s="10">
        <v>44228</v>
      </c>
      <c r="H3412" s="11">
        <v>7</v>
      </c>
      <c r="I3412" s="20" t="s">
        <v>39</v>
      </c>
      <c r="J3412" s="11" t="s">
        <v>41</v>
      </c>
      <c r="K3412" s="11" t="s">
        <v>4881</v>
      </c>
      <c r="L3412" s="11">
        <v>2</v>
      </c>
    </row>
    <row r="3413" spans="1:12">
      <c r="A3413" s="11" t="s">
        <v>8733</v>
      </c>
      <c r="D3413" s="11" t="s">
        <v>40</v>
      </c>
      <c r="E3413" s="19" t="s">
        <v>3803</v>
      </c>
      <c r="F3413" s="10">
        <v>42036</v>
      </c>
      <c r="G3413" s="10">
        <v>44228</v>
      </c>
      <c r="H3413" s="11">
        <v>7</v>
      </c>
      <c r="I3413" s="20" t="s">
        <v>39</v>
      </c>
      <c r="J3413" s="11" t="s">
        <v>41</v>
      </c>
      <c r="K3413" s="11" t="s">
        <v>4881</v>
      </c>
      <c r="L3413" s="11">
        <v>2</v>
      </c>
    </row>
    <row r="3414" spans="1:12">
      <c r="A3414" s="11" t="s">
        <v>3640</v>
      </c>
      <c r="D3414" s="11" t="s">
        <v>40</v>
      </c>
      <c r="E3414" s="19" t="s">
        <v>3804</v>
      </c>
      <c r="F3414" s="10">
        <v>42036</v>
      </c>
      <c r="G3414" s="10">
        <v>44228</v>
      </c>
      <c r="H3414" s="11">
        <v>7</v>
      </c>
      <c r="I3414" s="20" t="s">
        <v>39</v>
      </c>
      <c r="J3414" s="11" t="s">
        <v>41</v>
      </c>
      <c r="K3414" s="11" t="s">
        <v>4881</v>
      </c>
      <c r="L3414" s="11">
        <v>2</v>
      </c>
    </row>
    <row r="3415" spans="1:12">
      <c r="A3415" s="11" t="s">
        <v>3641</v>
      </c>
      <c r="D3415" s="11" t="s">
        <v>40</v>
      </c>
      <c r="E3415" s="19" t="s">
        <v>3805</v>
      </c>
      <c r="F3415" s="10">
        <v>42036</v>
      </c>
      <c r="G3415" s="10">
        <v>44228</v>
      </c>
      <c r="H3415" s="11">
        <v>7</v>
      </c>
      <c r="I3415" s="20" t="s">
        <v>39</v>
      </c>
      <c r="J3415" s="11" t="s">
        <v>41</v>
      </c>
      <c r="K3415" s="11" t="s">
        <v>4881</v>
      </c>
      <c r="L3415" s="11">
        <v>2</v>
      </c>
    </row>
    <row r="3416" spans="1:12">
      <c r="A3416" s="11" t="s">
        <v>3642</v>
      </c>
      <c r="D3416" s="11" t="s">
        <v>40</v>
      </c>
      <c r="E3416" s="19" t="s">
        <v>3806</v>
      </c>
      <c r="F3416" s="10">
        <v>42036</v>
      </c>
      <c r="G3416" s="10">
        <v>44228</v>
      </c>
      <c r="H3416" s="11">
        <v>7</v>
      </c>
      <c r="I3416" s="20" t="s">
        <v>39</v>
      </c>
      <c r="J3416" s="11" t="s">
        <v>41</v>
      </c>
      <c r="K3416" s="11" t="s">
        <v>4881</v>
      </c>
      <c r="L3416" s="11">
        <v>2</v>
      </c>
    </row>
    <row r="3417" spans="1:12">
      <c r="A3417" s="11" t="s">
        <v>5710</v>
      </c>
      <c r="D3417" s="11" t="s">
        <v>40</v>
      </c>
      <c r="E3417" s="19" t="s">
        <v>3807</v>
      </c>
      <c r="F3417" s="10">
        <v>42036</v>
      </c>
      <c r="G3417" s="10">
        <v>44228</v>
      </c>
      <c r="H3417" s="11">
        <v>7</v>
      </c>
      <c r="I3417" s="20" t="s">
        <v>39</v>
      </c>
      <c r="J3417" s="11" t="s">
        <v>41</v>
      </c>
      <c r="K3417" s="11" t="s">
        <v>4881</v>
      </c>
      <c r="L3417" s="11">
        <v>2</v>
      </c>
    </row>
    <row r="3418" spans="1:12">
      <c r="A3418" s="11" t="s">
        <v>5711</v>
      </c>
      <c r="D3418" s="11" t="s">
        <v>40</v>
      </c>
      <c r="E3418" s="19" t="s">
        <v>3808</v>
      </c>
      <c r="F3418" s="10">
        <v>42036</v>
      </c>
      <c r="G3418" s="10">
        <v>44228</v>
      </c>
      <c r="H3418" s="11">
        <v>7</v>
      </c>
      <c r="I3418" s="20" t="s">
        <v>39</v>
      </c>
      <c r="J3418" s="11" t="s">
        <v>41</v>
      </c>
      <c r="K3418" s="11" t="s">
        <v>4881</v>
      </c>
      <c r="L3418" s="11">
        <v>2</v>
      </c>
    </row>
    <row r="3419" spans="1:12">
      <c r="A3419" s="11" t="s">
        <v>5712</v>
      </c>
      <c r="D3419" s="11" t="s">
        <v>40</v>
      </c>
      <c r="E3419" s="19" t="s">
        <v>3809</v>
      </c>
      <c r="F3419" s="10">
        <v>42036</v>
      </c>
      <c r="G3419" s="10">
        <v>44228</v>
      </c>
      <c r="H3419" s="11">
        <v>7</v>
      </c>
      <c r="I3419" s="20" t="s">
        <v>39</v>
      </c>
      <c r="J3419" s="11" t="s">
        <v>41</v>
      </c>
      <c r="K3419" s="11" t="s">
        <v>4881</v>
      </c>
      <c r="L3419" s="11">
        <v>2</v>
      </c>
    </row>
    <row r="3420" spans="1:12">
      <c r="A3420" s="11" t="s">
        <v>5713</v>
      </c>
      <c r="D3420" s="11" t="s">
        <v>40</v>
      </c>
      <c r="E3420" s="19" t="s">
        <v>3810</v>
      </c>
      <c r="F3420" s="10">
        <v>42036</v>
      </c>
      <c r="G3420" s="10">
        <v>44228</v>
      </c>
      <c r="H3420" s="11">
        <v>7</v>
      </c>
      <c r="I3420" s="20" t="s">
        <v>39</v>
      </c>
      <c r="J3420" s="11" t="s">
        <v>41</v>
      </c>
      <c r="K3420" s="11" t="s">
        <v>4881</v>
      </c>
      <c r="L3420" s="11">
        <v>2</v>
      </c>
    </row>
    <row r="3421" spans="1:12">
      <c r="A3421" s="11" t="s">
        <v>5714</v>
      </c>
      <c r="D3421" s="11" t="s">
        <v>40</v>
      </c>
      <c r="E3421" s="19" t="s">
        <v>3811</v>
      </c>
      <c r="F3421" s="10">
        <v>42036</v>
      </c>
      <c r="G3421" s="10">
        <v>44228</v>
      </c>
      <c r="H3421" s="11">
        <v>7</v>
      </c>
      <c r="I3421" s="20" t="s">
        <v>39</v>
      </c>
      <c r="J3421" s="11" t="s">
        <v>41</v>
      </c>
      <c r="K3421" s="11" t="s">
        <v>4881</v>
      </c>
      <c r="L3421" s="11">
        <v>2</v>
      </c>
    </row>
    <row r="3422" spans="1:12">
      <c r="A3422" s="11" t="s">
        <v>5715</v>
      </c>
      <c r="D3422" s="11" t="s">
        <v>40</v>
      </c>
      <c r="E3422" s="19" t="s">
        <v>3812</v>
      </c>
      <c r="F3422" s="10">
        <v>42036</v>
      </c>
      <c r="G3422" s="10">
        <v>44228</v>
      </c>
      <c r="H3422" s="11">
        <v>7</v>
      </c>
      <c r="I3422" s="20" t="s">
        <v>39</v>
      </c>
      <c r="J3422" s="11" t="s">
        <v>41</v>
      </c>
      <c r="K3422" s="11" t="s">
        <v>4881</v>
      </c>
      <c r="L3422" s="11">
        <v>2</v>
      </c>
    </row>
    <row r="3423" spans="1:12">
      <c r="A3423" s="11" t="s">
        <v>6304</v>
      </c>
      <c r="D3423" s="11" t="s">
        <v>40</v>
      </c>
      <c r="E3423" s="19" t="s">
        <v>3813</v>
      </c>
      <c r="F3423" s="10">
        <v>42036</v>
      </c>
      <c r="G3423" s="10">
        <v>44228</v>
      </c>
      <c r="H3423" s="11">
        <v>7</v>
      </c>
      <c r="I3423" s="20" t="s">
        <v>39</v>
      </c>
      <c r="J3423" s="11" t="s">
        <v>41</v>
      </c>
      <c r="K3423" s="11" t="s">
        <v>4881</v>
      </c>
      <c r="L3423" s="11">
        <v>2</v>
      </c>
    </row>
    <row r="3424" spans="1:12">
      <c r="A3424" s="11" t="s">
        <v>6305</v>
      </c>
      <c r="D3424" s="11" t="s">
        <v>40</v>
      </c>
      <c r="E3424" s="19" t="s">
        <v>3814</v>
      </c>
      <c r="F3424" s="10">
        <v>42036</v>
      </c>
      <c r="G3424" s="10">
        <v>44228</v>
      </c>
      <c r="H3424" s="11">
        <v>7</v>
      </c>
      <c r="I3424" s="20" t="s">
        <v>39</v>
      </c>
      <c r="J3424" s="11" t="s">
        <v>41</v>
      </c>
      <c r="K3424" s="11" t="s">
        <v>4881</v>
      </c>
      <c r="L3424" s="11">
        <v>2</v>
      </c>
    </row>
    <row r="3425" spans="1:12">
      <c r="A3425" s="11" t="s">
        <v>6306</v>
      </c>
      <c r="D3425" s="11" t="s">
        <v>40</v>
      </c>
      <c r="E3425" s="19" t="s">
        <v>3815</v>
      </c>
      <c r="F3425" s="10">
        <v>42036</v>
      </c>
      <c r="G3425" s="10">
        <v>44228</v>
      </c>
      <c r="H3425" s="11">
        <v>7</v>
      </c>
      <c r="I3425" s="20" t="s">
        <v>39</v>
      </c>
      <c r="J3425" s="11" t="s">
        <v>41</v>
      </c>
      <c r="K3425" s="11" t="s">
        <v>4881</v>
      </c>
      <c r="L3425" s="11">
        <v>2</v>
      </c>
    </row>
    <row r="3426" spans="1:12">
      <c r="A3426" s="11" t="s">
        <v>6790</v>
      </c>
      <c r="D3426" s="11" t="s">
        <v>40</v>
      </c>
      <c r="E3426" s="19" t="s">
        <v>3816</v>
      </c>
      <c r="F3426" s="10">
        <v>42036</v>
      </c>
      <c r="G3426" s="10">
        <v>44228</v>
      </c>
      <c r="H3426" s="11">
        <v>7</v>
      </c>
      <c r="I3426" s="20" t="s">
        <v>39</v>
      </c>
      <c r="J3426" s="11" t="s">
        <v>41</v>
      </c>
      <c r="K3426" s="11" t="s">
        <v>4881</v>
      </c>
      <c r="L3426" s="11">
        <v>2</v>
      </c>
    </row>
    <row r="3427" spans="1:12">
      <c r="A3427" s="11" t="s">
        <v>6791</v>
      </c>
      <c r="D3427" s="11" t="s">
        <v>40</v>
      </c>
      <c r="E3427" s="19" t="s">
        <v>3817</v>
      </c>
      <c r="F3427" s="10">
        <v>42036</v>
      </c>
      <c r="G3427" s="10">
        <v>44228</v>
      </c>
      <c r="H3427" s="11">
        <v>7</v>
      </c>
      <c r="I3427" s="20" t="s">
        <v>39</v>
      </c>
      <c r="J3427" s="11" t="s">
        <v>41</v>
      </c>
      <c r="K3427" s="11" t="s">
        <v>4881</v>
      </c>
      <c r="L3427" s="11">
        <v>2</v>
      </c>
    </row>
    <row r="3428" spans="1:12">
      <c r="A3428" s="11" t="s">
        <v>6792</v>
      </c>
      <c r="D3428" s="11" t="s">
        <v>40</v>
      </c>
      <c r="E3428" s="19" t="s">
        <v>3818</v>
      </c>
      <c r="F3428" s="10">
        <v>42036</v>
      </c>
      <c r="G3428" s="10">
        <v>44228</v>
      </c>
      <c r="H3428" s="11">
        <v>7</v>
      </c>
      <c r="I3428" s="20" t="s">
        <v>39</v>
      </c>
      <c r="J3428" s="11" t="s">
        <v>41</v>
      </c>
      <c r="K3428" s="11" t="s">
        <v>4881</v>
      </c>
      <c r="L3428" s="11">
        <v>2</v>
      </c>
    </row>
    <row r="3429" spans="1:12">
      <c r="A3429" s="11" t="s">
        <v>7276</v>
      </c>
      <c r="D3429" s="11" t="s">
        <v>40</v>
      </c>
      <c r="E3429" s="19" t="s">
        <v>3819</v>
      </c>
      <c r="F3429" s="10">
        <v>42036</v>
      </c>
      <c r="G3429" s="10">
        <v>44228</v>
      </c>
      <c r="H3429" s="11">
        <v>7</v>
      </c>
      <c r="I3429" s="20" t="s">
        <v>39</v>
      </c>
      <c r="J3429" s="11" t="s">
        <v>41</v>
      </c>
      <c r="K3429" s="11" t="s">
        <v>4881</v>
      </c>
      <c r="L3429" s="11">
        <v>2</v>
      </c>
    </row>
    <row r="3430" spans="1:12">
      <c r="A3430" s="11" t="s">
        <v>7277</v>
      </c>
      <c r="D3430" s="11" t="s">
        <v>40</v>
      </c>
      <c r="E3430" s="19" t="s">
        <v>3820</v>
      </c>
      <c r="F3430" s="10">
        <v>42036</v>
      </c>
      <c r="G3430" s="10">
        <v>44228</v>
      </c>
      <c r="H3430" s="11">
        <v>7</v>
      </c>
      <c r="I3430" s="20" t="s">
        <v>39</v>
      </c>
      <c r="J3430" s="11" t="s">
        <v>41</v>
      </c>
      <c r="K3430" s="11" t="s">
        <v>4881</v>
      </c>
      <c r="L3430" s="11">
        <v>2</v>
      </c>
    </row>
    <row r="3431" spans="1:12">
      <c r="A3431" s="11" t="s">
        <v>7278</v>
      </c>
      <c r="D3431" s="11" t="s">
        <v>40</v>
      </c>
      <c r="E3431" s="19" t="s">
        <v>3821</v>
      </c>
      <c r="F3431" s="10">
        <v>42036</v>
      </c>
      <c r="G3431" s="10">
        <v>44228</v>
      </c>
      <c r="H3431" s="11">
        <v>7</v>
      </c>
      <c r="I3431" s="20" t="s">
        <v>39</v>
      </c>
      <c r="J3431" s="11" t="s">
        <v>41</v>
      </c>
      <c r="K3431" s="11" t="s">
        <v>4881</v>
      </c>
      <c r="L3431" s="11">
        <v>2</v>
      </c>
    </row>
    <row r="3432" spans="1:12">
      <c r="A3432" s="11" t="s">
        <v>8140</v>
      </c>
      <c r="D3432" s="11" t="s">
        <v>40</v>
      </c>
      <c r="E3432" s="19" t="s">
        <v>3822</v>
      </c>
      <c r="F3432" s="10">
        <v>42036</v>
      </c>
      <c r="G3432" s="10">
        <v>44228</v>
      </c>
      <c r="H3432" s="11">
        <v>7</v>
      </c>
      <c r="I3432" s="20" t="s">
        <v>39</v>
      </c>
      <c r="J3432" s="11" t="s">
        <v>41</v>
      </c>
      <c r="K3432" s="11" t="s">
        <v>4881</v>
      </c>
      <c r="L3432" s="11">
        <v>2</v>
      </c>
    </row>
    <row r="3433" spans="1:12">
      <c r="A3433" s="11" t="s">
        <v>8141</v>
      </c>
      <c r="D3433" s="11" t="s">
        <v>40</v>
      </c>
      <c r="E3433" s="19" t="s">
        <v>3823</v>
      </c>
      <c r="F3433" s="10">
        <v>42036</v>
      </c>
      <c r="G3433" s="10">
        <v>44228</v>
      </c>
      <c r="H3433" s="11">
        <v>7</v>
      </c>
      <c r="I3433" s="20" t="s">
        <v>39</v>
      </c>
      <c r="J3433" s="11" t="s">
        <v>41</v>
      </c>
      <c r="K3433" s="11" t="s">
        <v>4881</v>
      </c>
      <c r="L3433" s="11">
        <v>2</v>
      </c>
    </row>
    <row r="3434" spans="1:12">
      <c r="A3434" s="11" t="s">
        <v>8142</v>
      </c>
      <c r="D3434" s="11" t="s">
        <v>40</v>
      </c>
      <c r="E3434" s="19" t="s">
        <v>3824</v>
      </c>
      <c r="F3434" s="10">
        <v>42036</v>
      </c>
      <c r="G3434" s="10">
        <v>44228</v>
      </c>
      <c r="H3434" s="11">
        <v>7</v>
      </c>
      <c r="I3434" s="20" t="s">
        <v>39</v>
      </c>
      <c r="J3434" s="11" t="s">
        <v>41</v>
      </c>
      <c r="K3434" s="11" t="s">
        <v>4881</v>
      </c>
      <c r="L3434" s="11">
        <v>2</v>
      </c>
    </row>
    <row r="3435" spans="1:12">
      <c r="A3435" s="11" t="s">
        <v>8143</v>
      </c>
      <c r="D3435" s="11" t="s">
        <v>40</v>
      </c>
      <c r="E3435" s="19" t="s">
        <v>3825</v>
      </c>
      <c r="F3435" s="10">
        <v>42036</v>
      </c>
      <c r="G3435" s="10">
        <v>44228</v>
      </c>
      <c r="H3435" s="11">
        <v>7</v>
      </c>
      <c r="I3435" s="20" t="s">
        <v>39</v>
      </c>
      <c r="J3435" s="11" t="s">
        <v>41</v>
      </c>
      <c r="K3435" s="11" t="s">
        <v>4881</v>
      </c>
      <c r="L3435" s="11">
        <v>2</v>
      </c>
    </row>
    <row r="3436" spans="1:12">
      <c r="A3436" s="11" t="s">
        <v>8144</v>
      </c>
      <c r="D3436" s="11" t="s">
        <v>40</v>
      </c>
      <c r="E3436" s="19" t="s">
        <v>3826</v>
      </c>
      <c r="F3436" s="10">
        <v>42036</v>
      </c>
      <c r="G3436" s="10">
        <v>44228</v>
      </c>
      <c r="H3436" s="11">
        <v>7</v>
      </c>
      <c r="I3436" s="20" t="s">
        <v>39</v>
      </c>
      <c r="J3436" s="11" t="s">
        <v>41</v>
      </c>
      <c r="K3436" s="11" t="s">
        <v>4881</v>
      </c>
      <c r="L3436" s="11">
        <v>2</v>
      </c>
    </row>
    <row r="3437" spans="1:12">
      <c r="A3437" s="11" t="s">
        <v>8145</v>
      </c>
      <c r="D3437" s="11" t="s">
        <v>40</v>
      </c>
      <c r="E3437" s="19" t="s">
        <v>3827</v>
      </c>
      <c r="F3437" s="10">
        <v>42036</v>
      </c>
      <c r="G3437" s="10">
        <v>44228</v>
      </c>
      <c r="H3437" s="11">
        <v>7</v>
      </c>
      <c r="I3437" s="20" t="s">
        <v>39</v>
      </c>
      <c r="J3437" s="11" t="s">
        <v>41</v>
      </c>
      <c r="K3437" s="11" t="s">
        <v>4881</v>
      </c>
      <c r="L3437" s="11">
        <v>2</v>
      </c>
    </row>
    <row r="3438" spans="1:12">
      <c r="A3438" s="11" t="s">
        <v>8734</v>
      </c>
      <c r="D3438" s="11" t="s">
        <v>40</v>
      </c>
      <c r="E3438" s="19" t="s">
        <v>3828</v>
      </c>
      <c r="F3438" s="10">
        <v>42036</v>
      </c>
      <c r="G3438" s="10">
        <v>44228</v>
      </c>
      <c r="H3438" s="11">
        <v>7</v>
      </c>
      <c r="I3438" s="20" t="s">
        <v>39</v>
      </c>
      <c r="J3438" s="11" t="s">
        <v>41</v>
      </c>
      <c r="K3438" s="11" t="s">
        <v>4881</v>
      </c>
      <c r="L3438" s="11">
        <v>2</v>
      </c>
    </row>
    <row r="3439" spans="1:12">
      <c r="A3439" s="11" t="s">
        <v>8735</v>
      </c>
      <c r="D3439" s="11" t="s">
        <v>40</v>
      </c>
      <c r="E3439" s="19" t="s">
        <v>3829</v>
      </c>
      <c r="F3439" s="10">
        <v>42036</v>
      </c>
      <c r="G3439" s="10">
        <v>44228</v>
      </c>
      <c r="H3439" s="11">
        <v>7</v>
      </c>
      <c r="I3439" s="20" t="s">
        <v>39</v>
      </c>
      <c r="J3439" s="11" t="s">
        <v>41</v>
      </c>
      <c r="K3439" s="11" t="s">
        <v>4881</v>
      </c>
      <c r="L3439" s="11">
        <v>2</v>
      </c>
    </row>
    <row r="3440" spans="1:12">
      <c r="A3440" s="11" t="s">
        <v>8736</v>
      </c>
      <c r="D3440" s="11" t="s">
        <v>40</v>
      </c>
      <c r="E3440" s="19" t="s">
        <v>3830</v>
      </c>
      <c r="F3440" s="10">
        <v>42036</v>
      </c>
      <c r="G3440" s="10">
        <v>44228</v>
      </c>
      <c r="H3440" s="11">
        <v>7</v>
      </c>
      <c r="I3440" s="20" t="s">
        <v>39</v>
      </c>
      <c r="J3440" s="11" t="s">
        <v>41</v>
      </c>
      <c r="K3440" s="11" t="s">
        <v>4881</v>
      </c>
      <c r="L3440" s="11">
        <v>2</v>
      </c>
    </row>
    <row r="3441" spans="1:12">
      <c r="A3441" s="11" t="s">
        <v>3643</v>
      </c>
      <c r="D3441" s="11" t="s">
        <v>40</v>
      </c>
      <c r="E3441" s="19" t="s">
        <v>3831</v>
      </c>
      <c r="F3441" s="10">
        <v>42036</v>
      </c>
      <c r="G3441" s="10">
        <v>44228</v>
      </c>
      <c r="H3441" s="11">
        <v>7</v>
      </c>
      <c r="I3441" s="20" t="s">
        <v>39</v>
      </c>
      <c r="J3441" s="11" t="s">
        <v>41</v>
      </c>
      <c r="K3441" s="11" t="s">
        <v>4881</v>
      </c>
      <c r="L3441" s="11">
        <v>2</v>
      </c>
    </row>
    <row r="3442" spans="1:12">
      <c r="A3442" s="11" t="s">
        <v>3644</v>
      </c>
      <c r="D3442" s="11" t="s">
        <v>40</v>
      </c>
      <c r="E3442" s="19" t="s">
        <v>3832</v>
      </c>
      <c r="F3442" s="10">
        <v>42036</v>
      </c>
      <c r="G3442" s="10">
        <v>44228</v>
      </c>
      <c r="H3442" s="11">
        <v>7</v>
      </c>
      <c r="I3442" s="20" t="s">
        <v>39</v>
      </c>
      <c r="J3442" s="11" t="s">
        <v>41</v>
      </c>
      <c r="K3442" s="11" t="s">
        <v>4881</v>
      </c>
      <c r="L3442" s="11">
        <v>2</v>
      </c>
    </row>
    <row r="3443" spans="1:12">
      <c r="A3443" s="11" t="s">
        <v>3645</v>
      </c>
      <c r="D3443" s="11" t="s">
        <v>40</v>
      </c>
      <c r="E3443" s="19" t="s">
        <v>3833</v>
      </c>
      <c r="F3443" s="10">
        <v>42036</v>
      </c>
      <c r="G3443" s="10">
        <v>44228</v>
      </c>
      <c r="H3443" s="11">
        <v>7</v>
      </c>
      <c r="I3443" s="20" t="s">
        <v>39</v>
      </c>
      <c r="J3443" s="11" t="s">
        <v>41</v>
      </c>
      <c r="K3443" s="11" t="s">
        <v>4881</v>
      </c>
      <c r="L3443" s="11">
        <v>2</v>
      </c>
    </row>
    <row r="3444" spans="1:12">
      <c r="A3444" s="11" t="s">
        <v>5716</v>
      </c>
      <c r="D3444" s="11" t="s">
        <v>40</v>
      </c>
      <c r="E3444" s="19" t="s">
        <v>3834</v>
      </c>
      <c r="F3444" s="10">
        <v>42036</v>
      </c>
      <c r="G3444" s="10">
        <v>44228</v>
      </c>
      <c r="H3444" s="11">
        <v>7</v>
      </c>
      <c r="I3444" s="20" t="s">
        <v>39</v>
      </c>
      <c r="J3444" s="11" t="s">
        <v>41</v>
      </c>
      <c r="K3444" s="11" t="s">
        <v>4881</v>
      </c>
      <c r="L3444" s="11">
        <v>2</v>
      </c>
    </row>
    <row r="3445" spans="1:12">
      <c r="A3445" s="11" t="s">
        <v>5717</v>
      </c>
      <c r="D3445" s="11" t="s">
        <v>40</v>
      </c>
      <c r="E3445" s="19" t="s">
        <v>3835</v>
      </c>
      <c r="F3445" s="10">
        <v>42036</v>
      </c>
      <c r="G3445" s="10">
        <v>44228</v>
      </c>
      <c r="H3445" s="11">
        <v>7</v>
      </c>
      <c r="I3445" s="20" t="s">
        <v>39</v>
      </c>
      <c r="J3445" s="11" t="s">
        <v>41</v>
      </c>
      <c r="K3445" s="11" t="s">
        <v>4881</v>
      </c>
      <c r="L3445" s="11">
        <v>2</v>
      </c>
    </row>
    <row r="3446" spans="1:12">
      <c r="A3446" s="11" t="s">
        <v>5718</v>
      </c>
      <c r="D3446" s="11" t="s">
        <v>40</v>
      </c>
      <c r="E3446" s="19" t="s">
        <v>3836</v>
      </c>
      <c r="F3446" s="10">
        <v>42036</v>
      </c>
      <c r="G3446" s="10">
        <v>44228</v>
      </c>
      <c r="H3446" s="11">
        <v>7</v>
      </c>
      <c r="I3446" s="20" t="s">
        <v>39</v>
      </c>
      <c r="J3446" s="11" t="s">
        <v>41</v>
      </c>
      <c r="K3446" s="11" t="s">
        <v>4881</v>
      </c>
      <c r="L3446" s="11">
        <v>2</v>
      </c>
    </row>
    <row r="3447" spans="1:12">
      <c r="A3447" s="11" t="s">
        <v>5719</v>
      </c>
      <c r="D3447" s="11" t="s">
        <v>40</v>
      </c>
      <c r="E3447" s="19" t="s">
        <v>3837</v>
      </c>
      <c r="F3447" s="10">
        <v>42036</v>
      </c>
      <c r="G3447" s="10">
        <v>44228</v>
      </c>
      <c r="H3447" s="11">
        <v>7</v>
      </c>
      <c r="I3447" s="20" t="s">
        <v>39</v>
      </c>
      <c r="J3447" s="11" t="s">
        <v>41</v>
      </c>
      <c r="K3447" s="11" t="s">
        <v>4881</v>
      </c>
      <c r="L3447" s="11">
        <v>2</v>
      </c>
    </row>
    <row r="3448" spans="1:12">
      <c r="A3448" s="11" t="s">
        <v>5720</v>
      </c>
      <c r="D3448" s="11" t="s">
        <v>40</v>
      </c>
      <c r="E3448" s="19" t="s">
        <v>3838</v>
      </c>
      <c r="F3448" s="10">
        <v>42036</v>
      </c>
      <c r="G3448" s="10">
        <v>44228</v>
      </c>
      <c r="H3448" s="11">
        <v>7</v>
      </c>
      <c r="I3448" s="20" t="s">
        <v>39</v>
      </c>
      <c r="J3448" s="11" t="s">
        <v>41</v>
      </c>
      <c r="K3448" s="11" t="s">
        <v>4881</v>
      </c>
      <c r="L3448" s="11">
        <v>2</v>
      </c>
    </row>
    <row r="3449" spans="1:12">
      <c r="A3449" s="11" t="s">
        <v>5721</v>
      </c>
      <c r="D3449" s="11" t="s">
        <v>40</v>
      </c>
      <c r="E3449" s="19" t="s">
        <v>3839</v>
      </c>
      <c r="F3449" s="10">
        <v>42036</v>
      </c>
      <c r="G3449" s="10">
        <v>44228</v>
      </c>
      <c r="H3449" s="11">
        <v>7</v>
      </c>
      <c r="I3449" s="20" t="s">
        <v>39</v>
      </c>
      <c r="J3449" s="11" t="s">
        <v>41</v>
      </c>
      <c r="K3449" s="11" t="s">
        <v>4881</v>
      </c>
      <c r="L3449" s="11">
        <v>2</v>
      </c>
    </row>
    <row r="3450" spans="1:12">
      <c r="A3450" s="11" t="s">
        <v>6307</v>
      </c>
      <c r="D3450" s="11" t="s">
        <v>40</v>
      </c>
      <c r="E3450" s="19" t="s">
        <v>3840</v>
      </c>
      <c r="F3450" s="10">
        <v>42036</v>
      </c>
      <c r="G3450" s="10">
        <v>44228</v>
      </c>
      <c r="H3450" s="11">
        <v>7</v>
      </c>
      <c r="I3450" s="20" t="s">
        <v>39</v>
      </c>
      <c r="J3450" s="11" t="s">
        <v>41</v>
      </c>
      <c r="K3450" s="11" t="s">
        <v>4881</v>
      </c>
      <c r="L3450" s="11">
        <v>2</v>
      </c>
    </row>
    <row r="3451" spans="1:12">
      <c r="A3451" s="11" t="s">
        <v>6308</v>
      </c>
      <c r="D3451" s="11" t="s">
        <v>40</v>
      </c>
      <c r="E3451" s="19" t="s">
        <v>3841</v>
      </c>
      <c r="F3451" s="10">
        <v>42036</v>
      </c>
      <c r="G3451" s="10">
        <v>44228</v>
      </c>
      <c r="H3451" s="11">
        <v>7</v>
      </c>
      <c r="I3451" s="20" t="s">
        <v>39</v>
      </c>
      <c r="J3451" s="11" t="s">
        <v>41</v>
      </c>
      <c r="K3451" s="11" t="s">
        <v>4881</v>
      </c>
      <c r="L3451" s="11">
        <v>2</v>
      </c>
    </row>
    <row r="3452" spans="1:12">
      <c r="A3452" s="11" t="s">
        <v>6309</v>
      </c>
      <c r="D3452" s="11" t="s">
        <v>40</v>
      </c>
      <c r="E3452" s="19" t="s">
        <v>3842</v>
      </c>
      <c r="F3452" s="10">
        <v>42036</v>
      </c>
      <c r="G3452" s="10">
        <v>44228</v>
      </c>
      <c r="H3452" s="11">
        <v>7</v>
      </c>
      <c r="I3452" s="20" t="s">
        <v>39</v>
      </c>
      <c r="J3452" s="11" t="s">
        <v>41</v>
      </c>
      <c r="K3452" s="11" t="s">
        <v>4881</v>
      </c>
      <c r="L3452" s="11">
        <v>2</v>
      </c>
    </row>
    <row r="3453" spans="1:12">
      <c r="A3453" s="11" t="s">
        <v>6793</v>
      </c>
      <c r="D3453" s="11" t="s">
        <v>40</v>
      </c>
      <c r="E3453" s="19" t="s">
        <v>3843</v>
      </c>
      <c r="F3453" s="10">
        <v>42036</v>
      </c>
      <c r="G3453" s="10">
        <v>44228</v>
      </c>
      <c r="H3453" s="11">
        <v>7</v>
      </c>
      <c r="I3453" s="20" t="s">
        <v>39</v>
      </c>
      <c r="J3453" s="11" t="s">
        <v>41</v>
      </c>
      <c r="K3453" s="11" t="s">
        <v>4881</v>
      </c>
      <c r="L3453" s="11">
        <v>2</v>
      </c>
    </row>
    <row r="3454" spans="1:12">
      <c r="A3454" s="11" t="s">
        <v>6794</v>
      </c>
      <c r="D3454" s="11" t="s">
        <v>40</v>
      </c>
      <c r="E3454" s="19" t="s">
        <v>3844</v>
      </c>
      <c r="F3454" s="10">
        <v>42036</v>
      </c>
      <c r="G3454" s="10">
        <v>44228</v>
      </c>
      <c r="H3454" s="11">
        <v>7</v>
      </c>
      <c r="I3454" s="20" t="s">
        <v>39</v>
      </c>
      <c r="J3454" s="11" t="s">
        <v>41</v>
      </c>
      <c r="K3454" s="11" t="s">
        <v>4881</v>
      </c>
      <c r="L3454" s="11">
        <v>2</v>
      </c>
    </row>
    <row r="3455" spans="1:12">
      <c r="A3455" s="11" t="s">
        <v>6795</v>
      </c>
      <c r="D3455" s="11" t="s">
        <v>40</v>
      </c>
      <c r="E3455" s="19" t="s">
        <v>3845</v>
      </c>
      <c r="F3455" s="10">
        <v>42036</v>
      </c>
      <c r="G3455" s="10">
        <v>44228</v>
      </c>
      <c r="H3455" s="11">
        <v>7</v>
      </c>
      <c r="I3455" s="20" t="s">
        <v>39</v>
      </c>
      <c r="J3455" s="11" t="s">
        <v>41</v>
      </c>
      <c r="K3455" s="11" t="s">
        <v>4881</v>
      </c>
      <c r="L3455" s="11">
        <v>2</v>
      </c>
    </row>
    <row r="3456" spans="1:12">
      <c r="A3456" s="11" t="s">
        <v>7279</v>
      </c>
      <c r="D3456" s="11" t="s">
        <v>40</v>
      </c>
      <c r="E3456" s="19" t="s">
        <v>3846</v>
      </c>
      <c r="F3456" s="10">
        <v>42036</v>
      </c>
      <c r="G3456" s="10">
        <v>44228</v>
      </c>
      <c r="H3456" s="11">
        <v>7</v>
      </c>
      <c r="I3456" s="20" t="s">
        <v>39</v>
      </c>
      <c r="J3456" s="11" t="s">
        <v>41</v>
      </c>
      <c r="K3456" s="11" t="s">
        <v>4881</v>
      </c>
      <c r="L3456" s="11">
        <v>2</v>
      </c>
    </row>
    <row r="3457" spans="1:12">
      <c r="A3457" s="11" t="s">
        <v>7280</v>
      </c>
      <c r="D3457" s="11" t="s">
        <v>40</v>
      </c>
      <c r="E3457" s="19" t="s">
        <v>3847</v>
      </c>
      <c r="F3457" s="10">
        <v>42036</v>
      </c>
      <c r="G3457" s="10">
        <v>44228</v>
      </c>
      <c r="H3457" s="11">
        <v>7</v>
      </c>
      <c r="I3457" s="20" t="s">
        <v>39</v>
      </c>
      <c r="J3457" s="11" t="s">
        <v>41</v>
      </c>
      <c r="K3457" s="11" t="s">
        <v>4881</v>
      </c>
      <c r="L3457" s="11">
        <v>2</v>
      </c>
    </row>
    <row r="3458" spans="1:12">
      <c r="A3458" s="11" t="s">
        <v>7281</v>
      </c>
      <c r="D3458" s="11" t="s">
        <v>40</v>
      </c>
      <c r="E3458" s="19" t="s">
        <v>3848</v>
      </c>
      <c r="F3458" s="10">
        <v>42036</v>
      </c>
      <c r="G3458" s="10">
        <v>44228</v>
      </c>
      <c r="H3458" s="11">
        <v>7</v>
      </c>
      <c r="I3458" s="20" t="s">
        <v>39</v>
      </c>
      <c r="J3458" s="11" t="s">
        <v>41</v>
      </c>
      <c r="K3458" s="11" t="s">
        <v>4881</v>
      </c>
      <c r="L3458" s="11">
        <v>2</v>
      </c>
    </row>
    <row r="3459" spans="1:12">
      <c r="A3459" s="11" t="s">
        <v>8146</v>
      </c>
      <c r="D3459" s="11" t="s">
        <v>40</v>
      </c>
      <c r="E3459" s="19" t="s">
        <v>3849</v>
      </c>
      <c r="F3459" s="10">
        <v>42036</v>
      </c>
      <c r="G3459" s="10">
        <v>44228</v>
      </c>
      <c r="H3459" s="11">
        <v>7</v>
      </c>
      <c r="I3459" s="20" t="s">
        <v>39</v>
      </c>
      <c r="J3459" s="11" t="s">
        <v>41</v>
      </c>
      <c r="K3459" s="11" t="s">
        <v>4881</v>
      </c>
      <c r="L3459" s="11">
        <v>2</v>
      </c>
    </row>
    <row r="3460" spans="1:12">
      <c r="A3460" s="11" t="s">
        <v>8147</v>
      </c>
      <c r="D3460" s="11" t="s">
        <v>40</v>
      </c>
      <c r="E3460" s="19" t="s">
        <v>3850</v>
      </c>
      <c r="F3460" s="10">
        <v>42036</v>
      </c>
      <c r="G3460" s="10">
        <v>44228</v>
      </c>
      <c r="H3460" s="11">
        <v>7</v>
      </c>
      <c r="I3460" s="20" t="s">
        <v>39</v>
      </c>
      <c r="J3460" s="11" t="s">
        <v>41</v>
      </c>
      <c r="K3460" s="11" t="s">
        <v>4881</v>
      </c>
      <c r="L3460" s="11">
        <v>2</v>
      </c>
    </row>
    <row r="3461" spans="1:12">
      <c r="A3461" s="11" t="s">
        <v>8148</v>
      </c>
      <c r="D3461" s="11" t="s">
        <v>40</v>
      </c>
      <c r="E3461" s="19" t="s">
        <v>3851</v>
      </c>
      <c r="F3461" s="10">
        <v>42036</v>
      </c>
      <c r="G3461" s="10">
        <v>44228</v>
      </c>
      <c r="H3461" s="11">
        <v>7</v>
      </c>
      <c r="I3461" s="20" t="s">
        <v>39</v>
      </c>
      <c r="J3461" s="11" t="s">
        <v>41</v>
      </c>
      <c r="K3461" s="11" t="s">
        <v>4881</v>
      </c>
      <c r="L3461" s="11">
        <v>2</v>
      </c>
    </row>
    <row r="3462" spans="1:12">
      <c r="A3462" s="11" t="s">
        <v>8149</v>
      </c>
      <c r="D3462" s="11" t="s">
        <v>40</v>
      </c>
      <c r="E3462" s="19" t="s">
        <v>3852</v>
      </c>
      <c r="F3462" s="10">
        <v>42036</v>
      </c>
      <c r="G3462" s="10">
        <v>44228</v>
      </c>
      <c r="H3462" s="11">
        <v>7</v>
      </c>
      <c r="I3462" s="20" t="s">
        <v>39</v>
      </c>
      <c r="J3462" s="11" t="s">
        <v>41</v>
      </c>
      <c r="K3462" s="11" t="s">
        <v>4881</v>
      </c>
      <c r="L3462" s="11">
        <v>2</v>
      </c>
    </row>
    <row r="3463" spans="1:12">
      <c r="A3463" s="11" t="s">
        <v>8150</v>
      </c>
      <c r="D3463" s="11" t="s">
        <v>40</v>
      </c>
      <c r="E3463" s="19" t="s">
        <v>3853</v>
      </c>
      <c r="F3463" s="10">
        <v>42036</v>
      </c>
      <c r="G3463" s="10">
        <v>44228</v>
      </c>
      <c r="H3463" s="11">
        <v>7</v>
      </c>
      <c r="I3463" s="20" t="s">
        <v>39</v>
      </c>
      <c r="J3463" s="11" t="s">
        <v>41</v>
      </c>
      <c r="K3463" s="11" t="s">
        <v>4881</v>
      </c>
      <c r="L3463" s="11">
        <v>2</v>
      </c>
    </row>
    <row r="3464" spans="1:12">
      <c r="A3464" s="11" t="s">
        <v>8151</v>
      </c>
      <c r="D3464" s="11" t="s">
        <v>40</v>
      </c>
      <c r="E3464" s="19" t="s">
        <v>3854</v>
      </c>
      <c r="F3464" s="10">
        <v>42036</v>
      </c>
      <c r="G3464" s="10">
        <v>44228</v>
      </c>
      <c r="H3464" s="11">
        <v>7</v>
      </c>
      <c r="I3464" s="20" t="s">
        <v>39</v>
      </c>
      <c r="J3464" s="11" t="s">
        <v>41</v>
      </c>
      <c r="K3464" s="11" t="s">
        <v>4881</v>
      </c>
      <c r="L3464" s="11">
        <v>2</v>
      </c>
    </row>
    <row r="3465" spans="1:12">
      <c r="A3465" s="11" t="s">
        <v>8737</v>
      </c>
      <c r="D3465" s="11" t="s">
        <v>40</v>
      </c>
      <c r="E3465" s="19" t="s">
        <v>3855</v>
      </c>
      <c r="F3465" s="10">
        <v>42036</v>
      </c>
      <c r="G3465" s="10">
        <v>44228</v>
      </c>
      <c r="H3465" s="11">
        <v>7</v>
      </c>
      <c r="I3465" s="20" t="s">
        <v>39</v>
      </c>
      <c r="J3465" s="11" t="s">
        <v>41</v>
      </c>
      <c r="K3465" s="11" t="s">
        <v>4881</v>
      </c>
      <c r="L3465" s="11">
        <v>2</v>
      </c>
    </row>
    <row r="3466" spans="1:12">
      <c r="A3466" s="11" t="s">
        <v>8738</v>
      </c>
      <c r="D3466" s="11" t="s">
        <v>40</v>
      </c>
      <c r="E3466" s="19" t="s">
        <v>3856</v>
      </c>
      <c r="F3466" s="10">
        <v>42036</v>
      </c>
      <c r="G3466" s="10">
        <v>44228</v>
      </c>
      <c r="H3466" s="11">
        <v>7</v>
      </c>
      <c r="I3466" s="20" t="s">
        <v>39</v>
      </c>
      <c r="J3466" s="11" t="s">
        <v>41</v>
      </c>
      <c r="K3466" s="11" t="s">
        <v>4881</v>
      </c>
      <c r="L3466" s="11">
        <v>2</v>
      </c>
    </row>
    <row r="3467" spans="1:12">
      <c r="A3467" s="11" t="s">
        <v>8739</v>
      </c>
      <c r="D3467" s="11" t="s">
        <v>40</v>
      </c>
      <c r="E3467" s="19" t="s">
        <v>3857</v>
      </c>
      <c r="F3467" s="10">
        <v>42036</v>
      </c>
      <c r="G3467" s="10">
        <v>44228</v>
      </c>
      <c r="H3467" s="11">
        <v>7</v>
      </c>
      <c r="I3467" s="20" t="s">
        <v>39</v>
      </c>
      <c r="J3467" s="11" t="s">
        <v>41</v>
      </c>
      <c r="K3467" s="11" t="s">
        <v>4881</v>
      </c>
      <c r="L3467" s="11">
        <v>2</v>
      </c>
    </row>
    <row r="3468" spans="1:12">
      <c r="A3468" s="11" t="s">
        <v>3646</v>
      </c>
      <c r="D3468" s="11" t="s">
        <v>40</v>
      </c>
      <c r="E3468" s="19" t="s">
        <v>3858</v>
      </c>
      <c r="F3468" s="10">
        <v>42036</v>
      </c>
      <c r="G3468" s="10">
        <v>44228</v>
      </c>
      <c r="H3468" s="11">
        <v>7</v>
      </c>
      <c r="I3468" s="20" t="s">
        <v>39</v>
      </c>
      <c r="J3468" s="11" t="s">
        <v>41</v>
      </c>
      <c r="K3468" s="11" t="s">
        <v>4881</v>
      </c>
      <c r="L3468" s="11">
        <v>2</v>
      </c>
    </row>
    <row r="3469" spans="1:12">
      <c r="A3469" s="11" t="s">
        <v>3647</v>
      </c>
      <c r="D3469" s="11" t="s">
        <v>40</v>
      </c>
      <c r="E3469" s="19" t="s">
        <v>3859</v>
      </c>
      <c r="F3469" s="10">
        <v>42036</v>
      </c>
      <c r="G3469" s="10">
        <v>44228</v>
      </c>
      <c r="H3469" s="11">
        <v>7</v>
      </c>
      <c r="I3469" s="20" t="s">
        <v>39</v>
      </c>
      <c r="J3469" s="11" t="s">
        <v>41</v>
      </c>
      <c r="K3469" s="11" t="s">
        <v>4881</v>
      </c>
      <c r="L3469" s="11">
        <v>2</v>
      </c>
    </row>
    <row r="3470" spans="1:12">
      <c r="A3470" s="11" t="s">
        <v>3648</v>
      </c>
      <c r="D3470" s="11" t="s">
        <v>40</v>
      </c>
      <c r="E3470" s="19" t="s">
        <v>3860</v>
      </c>
      <c r="F3470" s="10">
        <v>42036</v>
      </c>
      <c r="G3470" s="10">
        <v>44228</v>
      </c>
      <c r="H3470" s="11">
        <v>7</v>
      </c>
      <c r="I3470" s="20" t="s">
        <v>39</v>
      </c>
      <c r="J3470" s="11" t="s">
        <v>41</v>
      </c>
      <c r="K3470" s="11" t="s">
        <v>4881</v>
      </c>
      <c r="L3470" s="11">
        <v>2</v>
      </c>
    </row>
    <row r="3471" spans="1:12">
      <c r="A3471" s="11" t="s">
        <v>5722</v>
      </c>
      <c r="D3471" s="11" t="s">
        <v>40</v>
      </c>
      <c r="E3471" s="19" t="s">
        <v>3861</v>
      </c>
      <c r="F3471" s="10">
        <v>42036</v>
      </c>
      <c r="G3471" s="10">
        <v>44228</v>
      </c>
      <c r="H3471" s="11">
        <v>7</v>
      </c>
      <c r="I3471" s="20" t="s">
        <v>39</v>
      </c>
      <c r="J3471" s="11" t="s">
        <v>41</v>
      </c>
      <c r="K3471" s="11" t="s">
        <v>4881</v>
      </c>
      <c r="L3471" s="11">
        <v>2</v>
      </c>
    </row>
    <row r="3472" spans="1:12">
      <c r="A3472" s="11" t="s">
        <v>5723</v>
      </c>
      <c r="D3472" s="11" t="s">
        <v>40</v>
      </c>
      <c r="E3472" s="19" t="s">
        <v>3862</v>
      </c>
      <c r="F3472" s="10">
        <v>42036</v>
      </c>
      <c r="G3472" s="10">
        <v>44228</v>
      </c>
      <c r="H3472" s="11">
        <v>7</v>
      </c>
      <c r="I3472" s="20" t="s">
        <v>39</v>
      </c>
      <c r="J3472" s="11" t="s">
        <v>41</v>
      </c>
      <c r="K3472" s="11" t="s">
        <v>4881</v>
      </c>
      <c r="L3472" s="11">
        <v>2</v>
      </c>
    </row>
    <row r="3473" spans="1:12">
      <c r="A3473" s="11" t="s">
        <v>5724</v>
      </c>
      <c r="D3473" s="11" t="s">
        <v>40</v>
      </c>
      <c r="E3473" s="19" t="s">
        <v>3863</v>
      </c>
      <c r="F3473" s="10">
        <v>42036</v>
      </c>
      <c r="G3473" s="10">
        <v>44228</v>
      </c>
      <c r="H3473" s="11">
        <v>7</v>
      </c>
      <c r="I3473" s="20" t="s">
        <v>39</v>
      </c>
      <c r="J3473" s="11" t="s">
        <v>41</v>
      </c>
      <c r="K3473" s="11" t="s">
        <v>4881</v>
      </c>
      <c r="L3473" s="11">
        <v>2</v>
      </c>
    </row>
    <row r="3474" spans="1:12">
      <c r="A3474" s="11" t="s">
        <v>5725</v>
      </c>
      <c r="D3474" s="11" t="s">
        <v>40</v>
      </c>
      <c r="E3474" s="19" t="s">
        <v>3864</v>
      </c>
      <c r="F3474" s="10">
        <v>42036</v>
      </c>
      <c r="G3474" s="10">
        <v>44228</v>
      </c>
      <c r="H3474" s="11">
        <v>7</v>
      </c>
      <c r="I3474" s="20" t="s">
        <v>39</v>
      </c>
      <c r="J3474" s="11" t="s">
        <v>41</v>
      </c>
      <c r="K3474" s="11" t="s">
        <v>4881</v>
      </c>
      <c r="L3474" s="11">
        <v>2</v>
      </c>
    </row>
    <row r="3475" spans="1:12">
      <c r="A3475" s="11" t="s">
        <v>5726</v>
      </c>
      <c r="D3475" s="11" t="s">
        <v>40</v>
      </c>
      <c r="E3475" s="19" t="s">
        <v>3865</v>
      </c>
      <c r="F3475" s="10">
        <v>42036</v>
      </c>
      <c r="G3475" s="10">
        <v>44228</v>
      </c>
      <c r="H3475" s="11">
        <v>7</v>
      </c>
      <c r="I3475" s="20" t="s">
        <v>39</v>
      </c>
      <c r="J3475" s="11" t="s">
        <v>41</v>
      </c>
      <c r="K3475" s="11" t="s">
        <v>4881</v>
      </c>
      <c r="L3475" s="11">
        <v>2</v>
      </c>
    </row>
    <row r="3476" spans="1:12">
      <c r="A3476" s="11" t="s">
        <v>5727</v>
      </c>
      <c r="D3476" s="11" t="s">
        <v>40</v>
      </c>
      <c r="E3476" s="19" t="s">
        <v>3866</v>
      </c>
      <c r="F3476" s="10">
        <v>42036</v>
      </c>
      <c r="G3476" s="10">
        <v>44228</v>
      </c>
      <c r="H3476" s="11">
        <v>7</v>
      </c>
      <c r="I3476" s="20" t="s">
        <v>39</v>
      </c>
      <c r="J3476" s="11" t="s">
        <v>41</v>
      </c>
      <c r="K3476" s="11" t="s">
        <v>4881</v>
      </c>
      <c r="L3476" s="11">
        <v>2</v>
      </c>
    </row>
    <row r="3477" spans="1:12">
      <c r="A3477" s="11" t="s">
        <v>6310</v>
      </c>
      <c r="D3477" s="11" t="s">
        <v>40</v>
      </c>
      <c r="E3477" s="19" t="s">
        <v>3867</v>
      </c>
      <c r="F3477" s="10">
        <v>42036</v>
      </c>
      <c r="G3477" s="10">
        <v>44228</v>
      </c>
      <c r="H3477" s="11">
        <v>7</v>
      </c>
      <c r="I3477" s="20" t="s">
        <v>39</v>
      </c>
      <c r="J3477" s="11" t="s">
        <v>41</v>
      </c>
      <c r="K3477" s="11" t="s">
        <v>4881</v>
      </c>
      <c r="L3477" s="11">
        <v>2</v>
      </c>
    </row>
    <row r="3478" spans="1:12">
      <c r="A3478" s="11" t="s">
        <v>6311</v>
      </c>
      <c r="D3478" s="11" t="s">
        <v>40</v>
      </c>
      <c r="E3478" s="19" t="s">
        <v>3868</v>
      </c>
      <c r="F3478" s="10">
        <v>42036</v>
      </c>
      <c r="G3478" s="10">
        <v>44228</v>
      </c>
      <c r="H3478" s="11">
        <v>7</v>
      </c>
      <c r="I3478" s="20" t="s">
        <v>39</v>
      </c>
      <c r="J3478" s="11" t="s">
        <v>41</v>
      </c>
      <c r="K3478" s="11" t="s">
        <v>4881</v>
      </c>
      <c r="L3478" s="11">
        <v>2</v>
      </c>
    </row>
    <row r="3479" spans="1:12">
      <c r="A3479" s="11" t="s">
        <v>6312</v>
      </c>
      <c r="D3479" s="11" t="s">
        <v>40</v>
      </c>
      <c r="E3479" s="19" t="s">
        <v>3869</v>
      </c>
      <c r="F3479" s="10">
        <v>42036</v>
      </c>
      <c r="G3479" s="10">
        <v>44228</v>
      </c>
      <c r="H3479" s="11">
        <v>7</v>
      </c>
      <c r="I3479" s="20" t="s">
        <v>39</v>
      </c>
      <c r="J3479" s="11" t="s">
        <v>41</v>
      </c>
      <c r="K3479" s="11" t="s">
        <v>4881</v>
      </c>
      <c r="L3479" s="11">
        <v>2</v>
      </c>
    </row>
    <row r="3480" spans="1:12">
      <c r="A3480" s="11" t="s">
        <v>6796</v>
      </c>
      <c r="D3480" s="11" t="s">
        <v>40</v>
      </c>
      <c r="E3480" s="19" t="s">
        <v>3870</v>
      </c>
      <c r="F3480" s="10">
        <v>42036</v>
      </c>
      <c r="G3480" s="10">
        <v>44228</v>
      </c>
      <c r="H3480" s="11">
        <v>7</v>
      </c>
      <c r="I3480" s="20" t="s">
        <v>39</v>
      </c>
      <c r="J3480" s="11" t="s">
        <v>41</v>
      </c>
      <c r="K3480" s="11" t="s">
        <v>4881</v>
      </c>
      <c r="L3480" s="11">
        <v>2</v>
      </c>
    </row>
    <row r="3481" spans="1:12">
      <c r="A3481" s="11" t="s">
        <v>6797</v>
      </c>
      <c r="D3481" s="11" t="s">
        <v>40</v>
      </c>
      <c r="E3481" s="19" t="s">
        <v>3871</v>
      </c>
      <c r="F3481" s="10">
        <v>42036</v>
      </c>
      <c r="G3481" s="10">
        <v>44228</v>
      </c>
      <c r="H3481" s="11">
        <v>7</v>
      </c>
      <c r="I3481" s="20" t="s">
        <v>39</v>
      </c>
      <c r="J3481" s="11" t="s">
        <v>41</v>
      </c>
      <c r="K3481" s="11" t="s">
        <v>4881</v>
      </c>
      <c r="L3481" s="11">
        <v>2</v>
      </c>
    </row>
    <row r="3482" spans="1:12">
      <c r="A3482" s="11" t="s">
        <v>6798</v>
      </c>
      <c r="D3482" s="11" t="s">
        <v>40</v>
      </c>
      <c r="E3482" s="19" t="s">
        <v>3872</v>
      </c>
      <c r="F3482" s="10">
        <v>42036</v>
      </c>
      <c r="G3482" s="10">
        <v>44228</v>
      </c>
      <c r="H3482" s="11">
        <v>7</v>
      </c>
      <c r="I3482" s="20" t="s">
        <v>39</v>
      </c>
      <c r="J3482" s="11" t="s">
        <v>41</v>
      </c>
      <c r="K3482" s="11" t="s">
        <v>4881</v>
      </c>
      <c r="L3482" s="11">
        <v>2</v>
      </c>
    </row>
    <row r="3483" spans="1:12">
      <c r="A3483" s="11" t="s">
        <v>7282</v>
      </c>
      <c r="D3483" s="11" t="s">
        <v>40</v>
      </c>
      <c r="E3483" s="19" t="s">
        <v>3873</v>
      </c>
      <c r="F3483" s="10">
        <v>42036</v>
      </c>
      <c r="G3483" s="10">
        <v>44228</v>
      </c>
      <c r="H3483" s="11">
        <v>7</v>
      </c>
      <c r="I3483" s="20" t="s">
        <v>39</v>
      </c>
      <c r="J3483" s="11" t="s">
        <v>41</v>
      </c>
      <c r="K3483" s="11" t="s">
        <v>4881</v>
      </c>
      <c r="L3483" s="11">
        <v>2</v>
      </c>
    </row>
    <row r="3484" spans="1:12">
      <c r="A3484" s="11" t="s">
        <v>7283</v>
      </c>
      <c r="D3484" s="11" t="s">
        <v>40</v>
      </c>
      <c r="E3484" s="19" t="s">
        <v>3874</v>
      </c>
      <c r="F3484" s="10">
        <v>42036</v>
      </c>
      <c r="G3484" s="10">
        <v>44228</v>
      </c>
      <c r="H3484" s="11">
        <v>7</v>
      </c>
      <c r="I3484" s="20" t="s">
        <v>39</v>
      </c>
      <c r="J3484" s="11" t="s">
        <v>41</v>
      </c>
      <c r="K3484" s="11" t="s">
        <v>4881</v>
      </c>
      <c r="L3484" s="11">
        <v>2</v>
      </c>
    </row>
    <row r="3485" spans="1:12">
      <c r="A3485" s="11" t="s">
        <v>7284</v>
      </c>
      <c r="D3485" s="11" t="s">
        <v>40</v>
      </c>
      <c r="E3485" s="19" t="s">
        <v>3875</v>
      </c>
      <c r="F3485" s="10">
        <v>42036</v>
      </c>
      <c r="G3485" s="10">
        <v>44228</v>
      </c>
      <c r="H3485" s="11">
        <v>7</v>
      </c>
      <c r="I3485" s="20" t="s">
        <v>39</v>
      </c>
      <c r="J3485" s="11" t="s">
        <v>41</v>
      </c>
      <c r="K3485" s="11" t="s">
        <v>4881</v>
      </c>
      <c r="L3485" s="11">
        <v>2</v>
      </c>
    </row>
    <row r="3486" spans="1:12">
      <c r="A3486" s="11" t="s">
        <v>8152</v>
      </c>
      <c r="D3486" s="11" t="s">
        <v>40</v>
      </c>
      <c r="E3486" s="19" t="s">
        <v>3876</v>
      </c>
      <c r="F3486" s="10">
        <v>42036</v>
      </c>
      <c r="G3486" s="10">
        <v>44228</v>
      </c>
      <c r="H3486" s="11">
        <v>7</v>
      </c>
      <c r="I3486" s="20" t="s">
        <v>39</v>
      </c>
      <c r="J3486" s="11" t="s">
        <v>41</v>
      </c>
      <c r="K3486" s="11" t="s">
        <v>4881</v>
      </c>
      <c r="L3486" s="11">
        <v>2</v>
      </c>
    </row>
    <row r="3487" spans="1:12">
      <c r="A3487" s="11" t="s">
        <v>8153</v>
      </c>
      <c r="D3487" s="11" t="s">
        <v>40</v>
      </c>
      <c r="E3487" s="19" t="s">
        <v>3877</v>
      </c>
      <c r="F3487" s="10">
        <v>42036</v>
      </c>
      <c r="G3487" s="10">
        <v>44228</v>
      </c>
      <c r="H3487" s="11">
        <v>7</v>
      </c>
      <c r="I3487" s="20" t="s">
        <v>39</v>
      </c>
      <c r="J3487" s="11" t="s">
        <v>41</v>
      </c>
      <c r="K3487" s="11" t="s">
        <v>4881</v>
      </c>
      <c r="L3487" s="11">
        <v>2</v>
      </c>
    </row>
    <row r="3488" spans="1:12">
      <c r="A3488" s="11" t="s">
        <v>8154</v>
      </c>
      <c r="D3488" s="11" t="s">
        <v>40</v>
      </c>
      <c r="E3488" s="19" t="s">
        <v>3878</v>
      </c>
      <c r="F3488" s="10">
        <v>42036</v>
      </c>
      <c r="G3488" s="10">
        <v>44228</v>
      </c>
      <c r="H3488" s="11">
        <v>7</v>
      </c>
      <c r="I3488" s="20" t="s">
        <v>39</v>
      </c>
      <c r="J3488" s="11" t="s">
        <v>41</v>
      </c>
      <c r="K3488" s="11" t="s">
        <v>4881</v>
      </c>
      <c r="L3488" s="11">
        <v>2</v>
      </c>
    </row>
    <row r="3489" spans="1:12">
      <c r="A3489" s="11" t="s">
        <v>8155</v>
      </c>
      <c r="D3489" s="11" t="s">
        <v>40</v>
      </c>
      <c r="E3489" s="19" t="s">
        <v>3879</v>
      </c>
      <c r="F3489" s="10">
        <v>42036</v>
      </c>
      <c r="G3489" s="10">
        <v>44228</v>
      </c>
      <c r="H3489" s="11">
        <v>7</v>
      </c>
      <c r="I3489" s="20" t="s">
        <v>39</v>
      </c>
      <c r="J3489" s="11" t="s">
        <v>41</v>
      </c>
      <c r="K3489" s="11" t="s">
        <v>4881</v>
      </c>
      <c r="L3489" s="11">
        <v>2</v>
      </c>
    </row>
    <row r="3490" spans="1:12">
      <c r="A3490" s="11" t="s">
        <v>8156</v>
      </c>
      <c r="D3490" s="11" t="s">
        <v>40</v>
      </c>
      <c r="E3490" s="19" t="s">
        <v>3880</v>
      </c>
      <c r="F3490" s="10">
        <v>42036</v>
      </c>
      <c r="G3490" s="10">
        <v>44228</v>
      </c>
      <c r="H3490" s="11">
        <v>7</v>
      </c>
      <c r="I3490" s="20" t="s">
        <v>39</v>
      </c>
      <c r="J3490" s="11" t="s">
        <v>41</v>
      </c>
      <c r="K3490" s="11" t="s">
        <v>4881</v>
      </c>
      <c r="L3490" s="11">
        <v>2</v>
      </c>
    </row>
    <row r="3491" spans="1:12">
      <c r="A3491" s="11" t="s">
        <v>8157</v>
      </c>
      <c r="D3491" s="11" t="s">
        <v>40</v>
      </c>
      <c r="E3491" s="19" t="s">
        <v>3881</v>
      </c>
      <c r="F3491" s="10">
        <v>42036</v>
      </c>
      <c r="G3491" s="10">
        <v>44228</v>
      </c>
      <c r="H3491" s="11">
        <v>7</v>
      </c>
      <c r="I3491" s="20" t="s">
        <v>39</v>
      </c>
      <c r="J3491" s="11" t="s">
        <v>41</v>
      </c>
      <c r="K3491" s="11" t="s">
        <v>4881</v>
      </c>
      <c r="L3491" s="11">
        <v>2</v>
      </c>
    </row>
    <row r="3492" spans="1:12">
      <c r="A3492" s="11" t="s">
        <v>8740</v>
      </c>
      <c r="D3492" s="11" t="s">
        <v>40</v>
      </c>
      <c r="E3492" s="19" t="s">
        <v>3882</v>
      </c>
      <c r="F3492" s="10">
        <v>42036</v>
      </c>
      <c r="G3492" s="10">
        <v>44228</v>
      </c>
      <c r="H3492" s="11">
        <v>7</v>
      </c>
      <c r="I3492" s="20" t="s">
        <v>39</v>
      </c>
      <c r="J3492" s="11" t="s">
        <v>41</v>
      </c>
      <c r="K3492" s="11" t="s">
        <v>4881</v>
      </c>
      <c r="L3492" s="11">
        <v>2</v>
      </c>
    </row>
    <row r="3493" spans="1:12">
      <c r="A3493" s="11" t="s">
        <v>8741</v>
      </c>
      <c r="D3493" s="11" t="s">
        <v>40</v>
      </c>
      <c r="E3493" s="19" t="s">
        <v>3883</v>
      </c>
      <c r="F3493" s="10">
        <v>42036</v>
      </c>
      <c r="G3493" s="10">
        <v>44228</v>
      </c>
      <c r="H3493" s="11">
        <v>7</v>
      </c>
      <c r="I3493" s="20" t="s">
        <v>39</v>
      </c>
      <c r="J3493" s="11" t="s">
        <v>41</v>
      </c>
      <c r="K3493" s="11" t="s">
        <v>4881</v>
      </c>
      <c r="L3493" s="11">
        <v>2</v>
      </c>
    </row>
    <row r="3494" spans="1:12">
      <c r="A3494" s="11" t="s">
        <v>8742</v>
      </c>
      <c r="D3494" s="11" t="s">
        <v>40</v>
      </c>
      <c r="E3494" s="19" t="s">
        <v>3884</v>
      </c>
      <c r="F3494" s="10">
        <v>42036</v>
      </c>
      <c r="G3494" s="10">
        <v>44228</v>
      </c>
      <c r="H3494" s="11">
        <v>7</v>
      </c>
      <c r="I3494" s="20" t="s">
        <v>39</v>
      </c>
      <c r="J3494" s="11" t="s">
        <v>41</v>
      </c>
      <c r="K3494" s="11" t="s">
        <v>4881</v>
      </c>
      <c r="L3494" s="11">
        <v>2</v>
      </c>
    </row>
    <row r="3495" spans="1:12">
      <c r="A3495" s="11" t="s">
        <v>3649</v>
      </c>
      <c r="D3495" s="11" t="s">
        <v>40</v>
      </c>
      <c r="E3495" s="19" t="s">
        <v>3885</v>
      </c>
      <c r="F3495" s="10">
        <v>42036</v>
      </c>
      <c r="G3495" s="10">
        <v>44228</v>
      </c>
      <c r="H3495" s="11">
        <v>7</v>
      </c>
      <c r="I3495" s="20" t="s">
        <v>39</v>
      </c>
      <c r="J3495" s="11" t="s">
        <v>41</v>
      </c>
      <c r="K3495" s="11" t="s">
        <v>4881</v>
      </c>
      <c r="L3495" s="11">
        <v>2</v>
      </c>
    </row>
    <row r="3496" spans="1:12">
      <c r="A3496" s="11" t="s">
        <v>3650</v>
      </c>
      <c r="D3496" s="11" t="s">
        <v>40</v>
      </c>
      <c r="E3496" s="19" t="s">
        <v>3886</v>
      </c>
      <c r="F3496" s="10">
        <v>42036</v>
      </c>
      <c r="G3496" s="10">
        <v>44228</v>
      </c>
      <c r="H3496" s="11">
        <v>7</v>
      </c>
      <c r="I3496" s="20" t="s">
        <v>39</v>
      </c>
      <c r="J3496" s="11" t="s">
        <v>41</v>
      </c>
      <c r="K3496" s="11" t="s">
        <v>4881</v>
      </c>
      <c r="L3496" s="11">
        <v>2</v>
      </c>
    </row>
    <row r="3497" spans="1:12">
      <c r="A3497" s="11" t="s">
        <v>3651</v>
      </c>
      <c r="D3497" s="11" t="s">
        <v>40</v>
      </c>
      <c r="E3497" s="19" t="s">
        <v>3887</v>
      </c>
      <c r="F3497" s="10">
        <v>42036</v>
      </c>
      <c r="G3497" s="10">
        <v>44228</v>
      </c>
      <c r="H3497" s="11">
        <v>7</v>
      </c>
      <c r="I3497" s="20" t="s">
        <v>39</v>
      </c>
      <c r="J3497" s="11" t="s">
        <v>41</v>
      </c>
      <c r="K3497" s="11" t="s">
        <v>4881</v>
      </c>
      <c r="L3497" s="11">
        <v>2</v>
      </c>
    </row>
    <row r="3498" spans="1:12">
      <c r="A3498" s="11" t="s">
        <v>5728</v>
      </c>
      <c r="D3498" s="11" t="s">
        <v>40</v>
      </c>
      <c r="E3498" s="19" t="s">
        <v>3888</v>
      </c>
      <c r="F3498" s="10">
        <v>42036</v>
      </c>
      <c r="G3498" s="10">
        <v>44228</v>
      </c>
      <c r="H3498" s="11">
        <v>7</v>
      </c>
      <c r="I3498" s="20" t="s">
        <v>39</v>
      </c>
      <c r="J3498" s="11" t="s">
        <v>41</v>
      </c>
      <c r="K3498" s="11" t="s">
        <v>4881</v>
      </c>
      <c r="L3498" s="11">
        <v>2</v>
      </c>
    </row>
    <row r="3499" spans="1:12">
      <c r="A3499" s="11" t="s">
        <v>5729</v>
      </c>
      <c r="D3499" s="11" t="s">
        <v>40</v>
      </c>
      <c r="E3499" s="19" t="s">
        <v>3889</v>
      </c>
      <c r="F3499" s="10">
        <v>42036</v>
      </c>
      <c r="G3499" s="10">
        <v>44228</v>
      </c>
      <c r="H3499" s="11">
        <v>7</v>
      </c>
      <c r="I3499" s="20" t="s">
        <v>39</v>
      </c>
      <c r="J3499" s="11" t="s">
        <v>41</v>
      </c>
      <c r="K3499" s="11" t="s">
        <v>4881</v>
      </c>
      <c r="L3499" s="11">
        <v>2</v>
      </c>
    </row>
    <row r="3500" spans="1:12">
      <c r="A3500" s="11" t="s">
        <v>5730</v>
      </c>
      <c r="D3500" s="11" t="s">
        <v>40</v>
      </c>
      <c r="E3500" s="19" t="s">
        <v>3890</v>
      </c>
      <c r="F3500" s="10">
        <v>42036</v>
      </c>
      <c r="G3500" s="10">
        <v>44228</v>
      </c>
      <c r="H3500" s="11">
        <v>7</v>
      </c>
      <c r="I3500" s="20" t="s">
        <v>39</v>
      </c>
      <c r="J3500" s="11" t="s">
        <v>41</v>
      </c>
      <c r="K3500" s="11" t="s">
        <v>4881</v>
      </c>
      <c r="L3500" s="11">
        <v>2</v>
      </c>
    </row>
    <row r="3501" spans="1:12">
      <c r="A3501" s="11" t="s">
        <v>5731</v>
      </c>
      <c r="D3501" s="11" t="s">
        <v>40</v>
      </c>
      <c r="E3501" s="19" t="s">
        <v>3891</v>
      </c>
      <c r="F3501" s="10">
        <v>42036</v>
      </c>
      <c r="G3501" s="10">
        <v>44228</v>
      </c>
      <c r="H3501" s="11">
        <v>7</v>
      </c>
      <c r="I3501" s="20" t="s">
        <v>39</v>
      </c>
      <c r="J3501" s="11" t="s">
        <v>41</v>
      </c>
      <c r="K3501" s="11" t="s">
        <v>4881</v>
      </c>
      <c r="L3501" s="11">
        <v>2</v>
      </c>
    </row>
    <row r="3502" spans="1:12">
      <c r="A3502" s="11" t="s">
        <v>5732</v>
      </c>
      <c r="D3502" s="11" t="s">
        <v>40</v>
      </c>
      <c r="E3502" s="19" t="s">
        <v>3892</v>
      </c>
      <c r="F3502" s="10">
        <v>42036</v>
      </c>
      <c r="G3502" s="10">
        <v>44228</v>
      </c>
      <c r="H3502" s="11">
        <v>7</v>
      </c>
      <c r="I3502" s="20" t="s">
        <v>39</v>
      </c>
      <c r="J3502" s="11" t="s">
        <v>41</v>
      </c>
      <c r="K3502" s="11" t="s">
        <v>4881</v>
      </c>
      <c r="L3502" s="11">
        <v>2</v>
      </c>
    </row>
    <row r="3503" spans="1:12">
      <c r="A3503" s="11" t="s">
        <v>5733</v>
      </c>
      <c r="D3503" s="11" t="s">
        <v>40</v>
      </c>
      <c r="E3503" s="19" t="s">
        <v>3893</v>
      </c>
      <c r="F3503" s="10">
        <v>42036</v>
      </c>
      <c r="G3503" s="10">
        <v>44228</v>
      </c>
      <c r="H3503" s="11">
        <v>7</v>
      </c>
      <c r="I3503" s="20" t="s">
        <v>39</v>
      </c>
      <c r="J3503" s="11" t="s">
        <v>41</v>
      </c>
      <c r="K3503" s="11" t="s">
        <v>4881</v>
      </c>
      <c r="L3503" s="11">
        <v>2</v>
      </c>
    </row>
    <row r="3504" spans="1:12">
      <c r="A3504" s="11" t="s">
        <v>6313</v>
      </c>
      <c r="D3504" s="11" t="s">
        <v>40</v>
      </c>
      <c r="E3504" s="19" t="s">
        <v>3894</v>
      </c>
      <c r="F3504" s="10">
        <v>42036</v>
      </c>
      <c r="G3504" s="10">
        <v>44228</v>
      </c>
      <c r="H3504" s="11">
        <v>7</v>
      </c>
      <c r="I3504" s="20" t="s">
        <v>39</v>
      </c>
      <c r="J3504" s="11" t="s">
        <v>41</v>
      </c>
      <c r="K3504" s="11" t="s">
        <v>4881</v>
      </c>
      <c r="L3504" s="11">
        <v>2</v>
      </c>
    </row>
    <row r="3505" spans="1:12">
      <c r="A3505" s="11" t="s">
        <v>6314</v>
      </c>
      <c r="D3505" s="11" t="s">
        <v>40</v>
      </c>
      <c r="E3505" s="19" t="s">
        <v>3895</v>
      </c>
      <c r="F3505" s="10">
        <v>42036</v>
      </c>
      <c r="G3505" s="10">
        <v>44228</v>
      </c>
      <c r="H3505" s="11">
        <v>7</v>
      </c>
      <c r="I3505" s="20" t="s">
        <v>39</v>
      </c>
      <c r="J3505" s="11" t="s">
        <v>41</v>
      </c>
      <c r="K3505" s="11" t="s">
        <v>4881</v>
      </c>
      <c r="L3505" s="11">
        <v>2</v>
      </c>
    </row>
    <row r="3506" spans="1:12">
      <c r="A3506" s="11" t="s">
        <v>6315</v>
      </c>
      <c r="D3506" s="11" t="s">
        <v>40</v>
      </c>
      <c r="E3506" s="19" t="s">
        <v>3896</v>
      </c>
      <c r="F3506" s="10">
        <v>42036</v>
      </c>
      <c r="G3506" s="10">
        <v>44228</v>
      </c>
      <c r="H3506" s="11">
        <v>7</v>
      </c>
      <c r="I3506" s="20" t="s">
        <v>39</v>
      </c>
      <c r="J3506" s="11" t="s">
        <v>41</v>
      </c>
      <c r="K3506" s="11" t="s">
        <v>4881</v>
      </c>
      <c r="L3506" s="11">
        <v>2</v>
      </c>
    </row>
    <row r="3507" spans="1:12">
      <c r="A3507" s="11" t="s">
        <v>6799</v>
      </c>
      <c r="D3507" s="11" t="s">
        <v>40</v>
      </c>
      <c r="E3507" s="19" t="s">
        <v>3897</v>
      </c>
      <c r="F3507" s="10">
        <v>42036</v>
      </c>
      <c r="G3507" s="10">
        <v>44228</v>
      </c>
      <c r="H3507" s="11">
        <v>7</v>
      </c>
      <c r="I3507" s="20" t="s">
        <v>39</v>
      </c>
      <c r="J3507" s="11" t="s">
        <v>41</v>
      </c>
      <c r="K3507" s="11" t="s">
        <v>4881</v>
      </c>
      <c r="L3507" s="11">
        <v>2</v>
      </c>
    </row>
    <row r="3508" spans="1:12">
      <c r="A3508" s="11" t="s">
        <v>6800</v>
      </c>
      <c r="D3508" s="11" t="s">
        <v>40</v>
      </c>
      <c r="E3508" s="19" t="s">
        <v>3898</v>
      </c>
      <c r="F3508" s="10">
        <v>42036</v>
      </c>
      <c r="G3508" s="10">
        <v>44228</v>
      </c>
      <c r="H3508" s="11">
        <v>7</v>
      </c>
      <c r="I3508" s="20" t="s">
        <v>39</v>
      </c>
      <c r="J3508" s="11" t="s">
        <v>41</v>
      </c>
      <c r="K3508" s="11" t="s">
        <v>4881</v>
      </c>
      <c r="L3508" s="11">
        <v>2</v>
      </c>
    </row>
    <row r="3509" spans="1:12">
      <c r="A3509" s="11" t="s">
        <v>6801</v>
      </c>
      <c r="D3509" s="11" t="s">
        <v>40</v>
      </c>
      <c r="E3509" s="19" t="s">
        <v>3899</v>
      </c>
      <c r="F3509" s="10">
        <v>42036</v>
      </c>
      <c r="G3509" s="10">
        <v>44228</v>
      </c>
      <c r="H3509" s="11">
        <v>7</v>
      </c>
      <c r="I3509" s="20" t="s">
        <v>39</v>
      </c>
      <c r="J3509" s="11" t="s">
        <v>41</v>
      </c>
      <c r="K3509" s="11" t="s">
        <v>4881</v>
      </c>
      <c r="L3509" s="11">
        <v>2</v>
      </c>
    </row>
    <row r="3510" spans="1:12">
      <c r="A3510" s="11" t="s">
        <v>7285</v>
      </c>
      <c r="D3510" s="11" t="s">
        <v>40</v>
      </c>
      <c r="E3510" s="19" t="s">
        <v>3900</v>
      </c>
      <c r="F3510" s="10">
        <v>42036</v>
      </c>
      <c r="G3510" s="10">
        <v>44228</v>
      </c>
      <c r="H3510" s="11">
        <v>7</v>
      </c>
      <c r="I3510" s="20" t="s">
        <v>39</v>
      </c>
      <c r="J3510" s="11" t="s">
        <v>41</v>
      </c>
      <c r="K3510" s="11" t="s">
        <v>4881</v>
      </c>
      <c r="L3510" s="11">
        <v>2</v>
      </c>
    </row>
    <row r="3511" spans="1:12">
      <c r="A3511" s="11" t="s">
        <v>7286</v>
      </c>
      <c r="D3511" s="11" t="s">
        <v>40</v>
      </c>
      <c r="E3511" s="19" t="s">
        <v>3901</v>
      </c>
      <c r="F3511" s="10">
        <v>42036</v>
      </c>
      <c r="G3511" s="10">
        <v>44228</v>
      </c>
      <c r="H3511" s="11">
        <v>7</v>
      </c>
      <c r="I3511" s="20" t="s">
        <v>39</v>
      </c>
      <c r="J3511" s="11" t="s">
        <v>41</v>
      </c>
      <c r="K3511" s="11" t="s">
        <v>4881</v>
      </c>
      <c r="L3511" s="11">
        <v>2</v>
      </c>
    </row>
    <row r="3512" spans="1:12">
      <c r="A3512" s="11" t="s">
        <v>7287</v>
      </c>
      <c r="D3512" s="11" t="s">
        <v>40</v>
      </c>
      <c r="E3512" s="19" t="s">
        <v>3929</v>
      </c>
      <c r="F3512" s="10">
        <v>42036</v>
      </c>
      <c r="G3512" s="10">
        <v>44228</v>
      </c>
      <c r="H3512" s="11">
        <v>7</v>
      </c>
      <c r="I3512" s="20" t="s">
        <v>39</v>
      </c>
      <c r="J3512" s="11" t="s">
        <v>41</v>
      </c>
      <c r="K3512" s="11" t="s">
        <v>4881</v>
      </c>
      <c r="L3512" s="11">
        <v>2</v>
      </c>
    </row>
    <row r="3513" spans="1:12">
      <c r="A3513" s="11" t="s">
        <v>8158</v>
      </c>
      <c r="D3513" s="11" t="s">
        <v>40</v>
      </c>
      <c r="E3513" s="19" t="s">
        <v>3930</v>
      </c>
      <c r="F3513" s="10">
        <v>42036</v>
      </c>
      <c r="G3513" s="10">
        <v>44228</v>
      </c>
      <c r="H3513" s="11">
        <v>7</v>
      </c>
      <c r="I3513" s="20" t="s">
        <v>39</v>
      </c>
      <c r="J3513" s="11" t="s">
        <v>41</v>
      </c>
      <c r="K3513" s="11" t="s">
        <v>4881</v>
      </c>
      <c r="L3513" s="11">
        <v>2</v>
      </c>
    </row>
    <row r="3514" spans="1:12">
      <c r="A3514" s="11" t="s">
        <v>8159</v>
      </c>
      <c r="D3514" s="11" t="s">
        <v>40</v>
      </c>
      <c r="E3514" s="19" t="s">
        <v>3931</v>
      </c>
      <c r="F3514" s="10">
        <v>42036</v>
      </c>
      <c r="G3514" s="10">
        <v>44228</v>
      </c>
      <c r="H3514" s="11">
        <v>7</v>
      </c>
      <c r="I3514" s="20" t="s">
        <v>39</v>
      </c>
      <c r="J3514" s="11" t="s">
        <v>41</v>
      </c>
      <c r="K3514" s="11" t="s">
        <v>4881</v>
      </c>
      <c r="L3514" s="11">
        <v>2</v>
      </c>
    </row>
    <row r="3515" spans="1:12">
      <c r="A3515" s="11" t="s">
        <v>8160</v>
      </c>
      <c r="D3515" s="11" t="s">
        <v>40</v>
      </c>
      <c r="E3515" s="19" t="s">
        <v>3932</v>
      </c>
      <c r="F3515" s="10">
        <v>42036</v>
      </c>
      <c r="G3515" s="10">
        <v>44228</v>
      </c>
      <c r="H3515" s="11">
        <v>7</v>
      </c>
      <c r="I3515" s="20" t="s">
        <v>39</v>
      </c>
      <c r="J3515" s="11" t="s">
        <v>41</v>
      </c>
      <c r="K3515" s="11" t="s">
        <v>4881</v>
      </c>
      <c r="L3515" s="11">
        <v>2</v>
      </c>
    </row>
    <row r="3516" spans="1:12">
      <c r="A3516" s="11" t="s">
        <v>8161</v>
      </c>
      <c r="D3516" s="11" t="s">
        <v>40</v>
      </c>
      <c r="E3516" s="19" t="s">
        <v>3933</v>
      </c>
      <c r="F3516" s="10">
        <v>42036</v>
      </c>
      <c r="G3516" s="10">
        <v>44228</v>
      </c>
      <c r="H3516" s="11">
        <v>7</v>
      </c>
      <c r="I3516" s="20" t="s">
        <v>39</v>
      </c>
      <c r="J3516" s="11" t="s">
        <v>41</v>
      </c>
      <c r="K3516" s="11" t="s">
        <v>4881</v>
      </c>
      <c r="L3516" s="11">
        <v>2</v>
      </c>
    </row>
    <row r="3517" spans="1:12">
      <c r="A3517" s="11" t="s">
        <v>8162</v>
      </c>
      <c r="D3517" s="11" t="s">
        <v>40</v>
      </c>
      <c r="E3517" s="19" t="s">
        <v>3934</v>
      </c>
      <c r="F3517" s="10">
        <v>42036</v>
      </c>
      <c r="G3517" s="10">
        <v>44228</v>
      </c>
      <c r="H3517" s="11">
        <v>7</v>
      </c>
      <c r="I3517" s="20" t="s">
        <v>39</v>
      </c>
      <c r="J3517" s="11" t="s">
        <v>41</v>
      </c>
      <c r="K3517" s="11" t="s">
        <v>4881</v>
      </c>
      <c r="L3517" s="11">
        <v>2</v>
      </c>
    </row>
    <row r="3518" spans="1:12">
      <c r="A3518" s="11" t="s">
        <v>8163</v>
      </c>
      <c r="D3518" s="11" t="s">
        <v>40</v>
      </c>
      <c r="E3518" s="19" t="s">
        <v>3935</v>
      </c>
      <c r="F3518" s="10">
        <v>42036</v>
      </c>
      <c r="G3518" s="10">
        <v>44228</v>
      </c>
      <c r="H3518" s="11">
        <v>7</v>
      </c>
      <c r="I3518" s="20" t="s">
        <v>39</v>
      </c>
      <c r="J3518" s="11" t="s">
        <v>41</v>
      </c>
      <c r="K3518" s="11" t="s">
        <v>4881</v>
      </c>
      <c r="L3518" s="11">
        <v>2</v>
      </c>
    </row>
    <row r="3519" spans="1:12">
      <c r="A3519" s="11" t="s">
        <v>8743</v>
      </c>
      <c r="D3519" s="11" t="s">
        <v>40</v>
      </c>
      <c r="E3519" s="19" t="s">
        <v>3936</v>
      </c>
      <c r="F3519" s="10">
        <v>42036</v>
      </c>
      <c r="G3519" s="10">
        <v>44228</v>
      </c>
      <c r="H3519" s="11">
        <v>7</v>
      </c>
      <c r="I3519" s="20" t="s">
        <v>39</v>
      </c>
      <c r="J3519" s="11" t="s">
        <v>41</v>
      </c>
      <c r="K3519" s="11" t="s">
        <v>4881</v>
      </c>
      <c r="L3519" s="11">
        <v>2</v>
      </c>
    </row>
    <row r="3520" spans="1:12">
      <c r="A3520" s="11" t="s">
        <v>8744</v>
      </c>
      <c r="D3520" s="11" t="s">
        <v>40</v>
      </c>
      <c r="E3520" s="19" t="s">
        <v>3937</v>
      </c>
      <c r="F3520" s="10">
        <v>42036</v>
      </c>
      <c r="G3520" s="10">
        <v>44228</v>
      </c>
      <c r="H3520" s="11">
        <v>7</v>
      </c>
      <c r="I3520" s="20" t="s">
        <v>39</v>
      </c>
      <c r="J3520" s="11" t="s">
        <v>41</v>
      </c>
      <c r="K3520" s="11" t="s">
        <v>4881</v>
      </c>
      <c r="L3520" s="11">
        <v>2</v>
      </c>
    </row>
    <row r="3521" spans="1:12">
      <c r="A3521" s="11" t="s">
        <v>8745</v>
      </c>
      <c r="D3521" s="11" t="s">
        <v>40</v>
      </c>
      <c r="E3521" s="19" t="s">
        <v>3938</v>
      </c>
      <c r="F3521" s="10">
        <v>42036</v>
      </c>
      <c r="G3521" s="10">
        <v>44228</v>
      </c>
      <c r="H3521" s="11">
        <v>7</v>
      </c>
      <c r="I3521" s="20" t="s">
        <v>39</v>
      </c>
      <c r="J3521" s="11" t="s">
        <v>41</v>
      </c>
      <c r="K3521" s="11" t="s">
        <v>4881</v>
      </c>
      <c r="L3521" s="11">
        <v>2</v>
      </c>
    </row>
    <row r="3522" spans="1:12">
      <c r="A3522" s="11" t="s">
        <v>3902</v>
      </c>
      <c r="D3522" s="11" t="s">
        <v>40</v>
      </c>
      <c r="E3522" s="19" t="s">
        <v>3939</v>
      </c>
      <c r="F3522" s="10">
        <v>42036</v>
      </c>
      <c r="G3522" s="10">
        <v>44228</v>
      </c>
      <c r="H3522" s="11">
        <v>7</v>
      </c>
      <c r="I3522" s="20" t="s">
        <v>39</v>
      </c>
      <c r="J3522" s="11" t="s">
        <v>41</v>
      </c>
      <c r="K3522" s="11" t="s">
        <v>4881</v>
      </c>
      <c r="L3522" s="11">
        <v>2</v>
      </c>
    </row>
    <row r="3523" spans="1:12">
      <c r="A3523" s="11" t="s">
        <v>3903</v>
      </c>
      <c r="D3523" s="11" t="s">
        <v>40</v>
      </c>
      <c r="E3523" s="19" t="s">
        <v>3940</v>
      </c>
      <c r="F3523" s="10">
        <v>42036</v>
      </c>
      <c r="G3523" s="10">
        <v>44228</v>
      </c>
      <c r="H3523" s="11">
        <v>7</v>
      </c>
      <c r="I3523" s="20" t="s">
        <v>39</v>
      </c>
      <c r="J3523" s="11" t="s">
        <v>41</v>
      </c>
      <c r="K3523" s="11" t="s">
        <v>4881</v>
      </c>
      <c r="L3523" s="11">
        <v>2</v>
      </c>
    </row>
    <row r="3524" spans="1:12">
      <c r="A3524" s="11" t="s">
        <v>3904</v>
      </c>
      <c r="D3524" s="11" t="s">
        <v>40</v>
      </c>
      <c r="E3524" s="19" t="s">
        <v>3941</v>
      </c>
      <c r="F3524" s="10">
        <v>42036</v>
      </c>
      <c r="G3524" s="10">
        <v>44228</v>
      </c>
      <c r="H3524" s="11">
        <v>7</v>
      </c>
      <c r="I3524" s="20" t="s">
        <v>39</v>
      </c>
      <c r="J3524" s="11" t="s">
        <v>41</v>
      </c>
      <c r="K3524" s="11" t="s">
        <v>4881</v>
      </c>
      <c r="L3524" s="11">
        <v>2</v>
      </c>
    </row>
    <row r="3525" spans="1:12">
      <c r="A3525" s="11" t="s">
        <v>5734</v>
      </c>
      <c r="D3525" s="11" t="s">
        <v>40</v>
      </c>
      <c r="E3525" s="19" t="s">
        <v>3942</v>
      </c>
      <c r="F3525" s="10">
        <v>42036</v>
      </c>
      <c r="G3525" s="10">
        <v>44228</v>
      </c>
      <c r="H3525" s="11">
        <v>7</v>
      </c>
      <c r="I3525" s="20" t="s">
        <v>39</v>
      </c>
      <c r="J3525" s="11" t="s">
        <v>41</v>
      </c>
      <c r="K3525" s="11" t="s">
        <v>4881</v>
      </c>
      <c r="L3525" s="11">
        <v>2</v>
      </c>
    </row>
    <row r="3526" spans="1:12">
      <c r="A3526" s="11" t="s">
        <v>5735</v>
      </c>
      <c r="D3526" s="11" t="s">
        <v>40</v>
      </c>
      <c r="E3526" s="19" t="s">
        <v>3943</v>
      </c>
      <c r="F3526" s="10">
        <v>42036</v>
      </c>
      <c r="G3526" s="10">
        <v>44228</v>
      </c>
      <c r="H3526" s="11">
        <v>7</v>
      </c>
      <c r="I3526" s="20" t="s">
        <v>39</v>
      </c>
      <c r="J3526" s="11" t="s">
        <v>41</v>
      </c>
      <c r="K3526" s="11" t="s">
        <v>4881</v>
      </c>
      <c r="L3526" s="11">
        <v>2</v>
      </c>
    </row>
    <row r="3527" spans="1:12">
      <c r="A3527" s="11" t="s">
        <v>5736</v>
      </c>
      <c r="D3527" s="11" t="s">
        <v>40</v>
      </c>
      <c r="E3527" s="19" t="s">
        <v>3944</v>
      </c>
      <c r="F3527" s="10">
        <v>42036</v>
      </c>
      <c r="G3527" s="10">
        <v>44228</v>
      </c>
      <c r="H3527" s="11">
        <v>7</v>
      </c>
      <c r="I3527" s="20" t="s">
        <v>39</v>
      </c>
      <c r="J3527" s="11" t="s">
        <v>41</v>
      </c>
      <c r="K3527" s="11" t="s">
        <v>4881</v>
      </c>
      <c r="L3527" s="11">
        <v>2</v>
      </c>
    </row>
    <row r="3528" spans="1:12">
      <c r="A3528" s="11" t="s">
        <v>5737</v>
      </c>
      <c r="D3528" s="11" t="s">
        <v>40</v>
      </c>
      <c r="E3528" s="19" t="s">
        <v>3945</v>
      </c>
      <c r="F3528" s="10">
        <v>42036</v>
      </c>
      <c r="G3528" s="10">
        <v>44228</v>
      </c>
      <c r="H3528" s="11">
        <v>7</v>
      </c>
      <c r="I3528" s="20" t="s">
        <v>39</v>
      </c>
      <c r="J3528" s="11" t="s">
        <v>41</v>
      </c>
      <c r="K3528" s="11" t="s">
        <v>4881</v>
      </c>
      <c r="L3528" s="11">
        <v>2</v>
      </c>
    </row>
    <row r="3529" spans="1:12">
      <c r="A3529" s="11" t="s">
        <v>5738</v>
      </c>
      <c r="D3529" s="11" t="s">
        <v>40</v>
      </c>
      <c r="E3529" s="19" t="s">
        <v>3946</v>
      </c>
      <c r="F3529" s="10">
        <v>42036</v>
      </c>
      <c r="G3529" s="10">
        <v>44228</v>
      </c>
      <c r="H3529" s="11">
        <v>7</v>
      </c>
      <c r="I3529" s="20" t="s">
        <v>39</v>
      </c>
      <c r="J3529" s="11" t="s">
        <v>41</v>
      </c>
      <c r="K3529" s="11" t="s">
        <v>4881</v>
      </c>
      <c r="L3529" s="11">
        <v>2</v>
      </c>
    </row>
    <row r="3530" spans="1:12">
      <c r="A3530" s="11" t="s">
        <v>5739</v>
      </c>
      <c r="D3530" s="11" t="s">
        <v>40</v>
      </c>
      <c r="E3530" s="19" t="s">
        <v>3947</v>
      </c>
      <c r="F3530" s="10">
        <v>42036</v>
      </c>
      <c r="G3530" s="10">
        <v>44228</v>
      </c>
      <c r="H3530" s="11">
        <v>7</v>
      </c>
      <c r="I3530" s="20" t="s">
        <v>39</v>
      </c>
      <c r="J3530" s="11" t="s">
        <v>41</v>
      </c>
      <c r="K3530" s="11" t="s">
        <v>4881</v>
      </c>
      <c r="L3530" s="11">
        <v>2</v>
      </c>
    </row>
    <row r="3531" spans="1:12">
      <c r="A3531" s="11" t="s">
        <v>6316</v>
      </c>
      <c r="D3531" s="11" t="s">
        <v>40</v>
      </c>
      <c r="E3531" s="19" t="s">
        <v>3948</v>
      </c>
      <c r="F3531" s="10">
        <v>42036</v>
      </c>
      <c r="G3531" s="10">
        <v>44228</v>
      </c>
      <c r="H3531" s="11">
        <v>7</v>
      </c>
      <c r="I3531" s="20" t="s">
        <v>39</v>
      </c>
      <c r="J3531" s="11" t="s">
        <v>41</v>
      </c>
      <c r="K3531" s="11" t="s">
        <v>4881</v>
      </c>
      <c r="L3531" s="11">
        <v>2</v>
      </c>
    </row>
    <row r="3532" spans="1:12">
      <c r="A3532" s="11" t="s">
        <v>6317</v>
      </c>
      <c r="D3532" s="11" t="s">
        <v>40</v>
      </c>
      <c r="E3532" s="19" t="s">
        <v>3949</v>
      </c>
      <c r="F3532" s="10">
        <v>42036</v>
      </c>
      <c r="G3532" s="10">
        <v>44228</v>
      </c>
      <c r="H3532" s="11">
        <v>7</v>
      </c>
      <c r="I3532" s="20" t="s">
        <v>39</v>
      </c>
      <c r="J3532" s="11" t="s">
        <v>41</v>
      </c>
      <c r="K3532" s="11" t="s">
        <v>4881</v>
      </c>
      <c r="L3532" s="11">
        <v>2</v>
      </c>
    </row>
    <row r="3533" spans="1:12">
      <c r="A3533" s="11" t="s">
        <v>6318</v>
      </c>
      <c r="D3533" s="11" t="s">
        <v>40</v>
      </c>
      <c r="E3533" s="19" t="s">
        <v>3950</v>
      </c>
      <c r="F3533" s="10">
        <v>42036</v>
      </c>
      <c r="G3533" s="10">
        <v>44228</v>
      </c>
      <c r="H3533" s="11">
        <v>7</v>
      </c>
      <c r="I3533" s="20" t="s">
        <v>39</v>
      </c>
      <c r="J3533" s="11" t="s">
        <v>41</v>
      </c>
      <c r="K3533" s="11" t="s">
        <v>4881</v>
      </c>
      <c r="L3533" s="11">
        <v>2</v>
      </c>
    </row>
    <row r="3534" spans="1:12">
      <c r="A3534" s="11" t="s">
        <v>6802</v>
      </c>
      <c r="D3534" s="11" t="s">
        <v>40</v>
      </c>
      <c r="E3534" s="19" t="s">
        <v>3951</v>
      </c>
      <c r="F3534" s="10">
        <v>42036</v>
      </c>
      <c r="G3534" s="10">
        <v>44228</v>
      </c>
      <c r="H3534" s="11">
        <v>7</v>
      </c>
      <c r="I3534" s="20" t="s">
        <v>39</v>
      </c>
      <c r="J3534" s="11" t="s">
        <v>41</v>
      </c>
      <c r="K3534" s="11" t="s">
        <v>4881</v>
      </c>
      <c r="L3534" s="11">
        <v>2</v>
      </c>
    </row>
    <row r="3535" spans="1:12">
      <c r="A3535" s="11" t="s">
        <v>6803</v>
      </c>
      <c r="D3535" s="11" t="s">
        <v>40</v>
      </c>
      <c r="E3535" s="19" t="s">
        <v>3952</v>
      </c>
      <c r="F3535" s="10">
        <v>42036</v>
      </c>
      <c r="G3535" s="10">
        <v>44228</v>
      </c>
      <c r="H3535" s="11">
        <v>7</v>
      </c>
      <c r="I3535" s="20" t="s">
        <v>39</v>
      </c>
      <c r="J3535" s="11" t="s">
        <v>41</v>
      </c>
      <c r="K3535" s="11" t="s">
        <v>4881</v>
      </c>
      <c r="L3535" s="11">
        <v>2</v>
      </c>
    </row>
    <row r="3536" spans="1:12">
      <c r="A3536" s="11" t="s">
        <v>6804</v>
      </c>
      <c r="D3536" s="11" t="s">
        <v>40</v>
      </c>
      <c r="E3536" s="19" t="s">
        <v>3953</v>
      </c>
      <c r="F3536" s="10">
        <v>42036</v>
      </c>
      <c r="G3536" s="10">
        <v>44228</v>
      </c>
      <c r="H3536" s="11">
        <v>7</v>
      </c>
      <c r="I3536" s="20" t="s">
        <v>39</v>
      </c>
      <c r="J3536" s="11" t="s">
        <v>41</v>
      </c>
      <c r="K3536" s="11" t="s">
        <v>4881</v>
      </c>
      <c r="L3536" s="11">
        <v>2</v>
      </c>
    </row>
    <row r="3537" spans="1:12">
      <c r="A3537" s="11" t="s">
        <v>7288</v>
      </c>
      <c r="D3537" s="11" t="s">
        <v>40</v>
      </c>
      <c r="E3537" s="19" t="s">
        <v>3954</v>
      </c>
      <c r="F3537" s="10">
        <v>42036</v>
      </c>
      <c r="G3537" s="10">
        <v>44228</v>
      </c>
      <c r="H3537" s="11">
        <v>7</v>
      </c>
      <c r="I3537" s="20" t="s">
        <v>39</v>
      </c>
      <c r="J3537" s="11" t="s">
        <v>41</v>
      </c>
      <c r="K3537" s="11" t="s">
        <v>4881</v>
      </c>
      <c r="L3537" s="11">
        <v>2</v>
      </c>
    </row>
    <row r="3538" spans="1:12">
      <c r="A3538" s="11" t="s">
        <v>7289</v>
      </c>
      <c r="D3538" s="11" t="s">
        <v>40</v>
      </c>
      <c r="E3538" s="19" t="s">
        <v>3955</v>
      </c>
      <c r="F3538" s="10">
        <v>42036</v>
      </c>
      <c r="G3538" s="10">
        <v>44228</v>
      </c>
      <c r="H3538" s="11">
        <v>7</v>
      </c>
      <c r="I3538" s="20" t="s">
        <v>39</v>
      </c>
      <c r="J3538" s="11" t="s">
        <v>41</v>
      </c>
      <c r="K3538" s="11" t="s">
        <v>4881</v>
      </c>
      <c r="L3538" s="11">
        <v>2</v>
      </c>
    </row>
    <row r="3539" spans="1:12">
      <c r="A3539" s="11" t="s">
        <v>7290</v>
      </c>
      <c r="D3539" s="11" t="s">
        <v>40</v>
      </c>
      <c r="E3539" s="19" t="s">
        <v>3956</v>
      </c>
      <c r="F3539" s="10">
        <v>42036</v>
      </c>
      <c r="G3539" s="10">
        <v>44228</v>
      </c>
      <c r="H3539" s="11">
        <v>7</v>
      </c>
      <c r="I3539" s="20" t="s">
        <v>39</v>
      </c>
      <c r="J3539" s="11" t="s">
        <v>41</v>
      </c>
      <c r="K3539" s="11" t="s">
        <v>4881</v>
      </c>
      <c r="L3539" s="11">
        <v>2</v>
      </c>
    </row>
    <row r="3540" spans="1:12">
      <c r="A3540" s="11" t="s">
        <v>8164</v>
      </c>
      <c r="D3540" s="11" t="s">
        <v>40</v>
      </c>
      <c r="E3540" s="19" t="s">
        <v>3957</v>
      </c>
      <c r="F3540" s="10">
        <v>42036</v>
      </c>
      <c r="G3540" s="10">
        <v>44228</v>
      </c>
      <c r="H3540" s="11">
        <v>7</v>
      </c>
      <c r="I3540" s="20" t="s">
        <v>39</v>
      </c>
      <c r="J3540" s="11" t="s">
        <v>41</v>
      </c>
      <c r="K3540" s="11" t="s">
        <v>4881</v>
      </c>
      <c r="L3540" s="11">
        <v>2</v>
      </c>
    </row>
    <row r="3541" spans="1:12">
      <c r="A3541" s="11" t="s">
        <v>8165</v>
      </c>
      <c r="D3541" s="11" t="s">
        <v>40</v>
      </c>
      <c r="E3541" s="19" t="s">
        <v>3958</v>
      </c>
      <c r="F3541" s="10">
        <v>42036</v>
      </c>
      <c r="G3541" s="10">
        <v>44228</v>
      </c>
      <c r="H3541" s="11">
        <v>7</v>
      </c>
      <c r="I3541" s="20" t="s">
        <v>39</v>
      </c>
      <c r="J3541" s="11" t="s">
        <v>41</v>
      </c>
      <c r="K3541" s="11" t="s">
        <v>4881</v>
      </c>
      <c r="L3541" s="11">
        <v>2</v>
      </c>
    </row>
    <row r="3542" spans="1:12">
      <c r="A3542" s="11" t="s">
        <v>8166</v>
      </c>
      <c r="D3542" s="11" t="s">
        <v>40</v>
      </c>
      <c r="E3542" s="19" t="s">
        <v>3959</v>
      </c>
      <c r="F3542" s="10">
        <v>42036</v>
      </c>
      <c r="G3542" s="10">
        <v>44228</v>
      </c>
      <c r="H3542" s="11">
        <v>7</v>
      </c>
      <c r="I3542" s="20" t="s">
        <v>39</v>
      </c>
      <c r="J3542" s="11" t="s">
        <v>41</v>
      </c>
      <c r="K3542" s="11" t="s">
        <v>4881</v>
      </c>
      <c r="L3542" s="11">
        <v>2</v>
      </c>
    </row>
    <row r="3543" spans="1:12">
      <c r="A3543" s="11" t="s">
        <v>8167</v>
      </c>
      <c r="D3543" s="11" t="s">
        <v>40</v>
      </c>
      <c r="E3543" s="19" t="s">
        <v>3960</v>
      </c>
      <c r="F3543" s="10">
        <v>42036</v>
      </c>
      <c r="G3543" s="10">
        <v>44228</v>
      </c>
      <c r="H3543" s="11">
        <v>7</v>
      </c>
      <c r="I3543" s="20" t="s">
        <v>39</v>
      </c>
      <c r="J3543" s="11" t="s">
        <v>41</v>
      </c>
      <c r="K3543" s="11" t="s">
        <v>4881</v>
      </c>
      <c r="L3543" s="11">
        <v>2</v>
      </c>
    </row>
    <row r="3544" spans="1:12">
      <c r="A3544" s="11" t="s">
        <v>8168</v>
      </c>
      <c r="D3544" s="11" t="s">
        <v>40</v>
      </c>
      <c r="E3544" s="19" t="s">
        <v>3961</v>
      </c>
      <c r="F3544" s="10">
        <v>42036</v>
      </c>
      <c r="G3544" s="10">
        <v>44228</v>
      </c>
      <c r="H3544" s="11">
        <v>7</v>
      </c>
      <c r="I3544" s="20" t="s">
        <v>39</v>
      </c>
      <c r="J3544" s="11" t="s">
        <v>41</v>
      </c>
      <c r="K3544" s="11" t="s">
        <v>4881</v>
      </c>
      <c r="L3544" s="11">
        <v>2</v>
      </c>
    </row>
    <row r="3545" spans="1:12">
      <c r="A3545" s="11" t="s">
        <v>8169</v>
      </c>
      <c r="D3545" s="11" t="s">
        <v>40</v>
      </c>
      <c r="E3545" s="19" t="s">
        <v>3962</v>
      </c>
      <c r="F3545" s="10">
        <v>42036</v>
      </c>
      <c r="G3545" s="10">
        <v>44228</v>
      </c>
      <c r="H3545" s="11">
        <v>7</v>
      </c>
      <c r="I3545" s="20" t="s">
        <v>39</v>
      </c>
      <c r="J3545" s="11" t="s">
        <v>41</v>
      </c>
      <c r="K3545" s="11" t="s">
        <v>4881</v>
      </c>
      <c r="L3545" s="11">
        <v>2</v>
      </c>
    </row>
    <row r="3546" spans="1:12">
      <c r="A3546" s="11" t="s">
        <v>8746</v>
      </c>
      <c r="D3546" s="11" t="s">
        <v>40</v>
      </c>
      <c r="E3546" s="19" t="s">
        <v>3963</v>
      </c>
      <c r="F3546" s="10">
        <v>42036</v>
      </c>
      <c r="G3546" s="10">
        <v>44228</v>
      </c>
      <c r="H3546" s="11">
        <v>7</v>
      </c>
      <c r="I3546" s="20" t="s">
        <v>39</v>
      </c>
      <c r="J3546" s="11" t="s">
        <v>41</v>
      </c>
      <c r="K3546" s="11" t="s">
        <v>4881</v>
      </c>
      <c r="L3546" s="11">
        <v>2</v>
      </c>
    </row>
    <row r="3547" spans="1:12">
      <c r="A3547" s="11" t="s">
        <v>8747</v>
      </c>
      <c r="D3547" s="11" t="s">
        <v>40</v>
      </c>
      <c r="E3547" s="19" t="s">
        <v>3964</v>
      </c>
      <c r="F3547" s="10">
        <v>42036</v>
      </c>
      <c r="G3547" s="10">
        <v>44228</v>
      </c>
      <c r="H3547" s="11">
        <v>7</v>
      </c>
      <c r="I3547" s="20" t="s">
        <v>39</v>
      </c>
      <c r="J3547" s="11" t="s">
        <v>41</v>
      </c>
      <c r="K3547" s="11" t="s">
        <v>4881</v>
      </c>
      <c r="L3547" s="11">
        <v>2</v>
      </c>
    </row>
    <row r="3548" spans="1:12">
      <c r="A3548" s="11" t="s">
        <v>8748</v>
      </c>
      <c r="D3548" s="11" t="s">
        <v>40</v>
      </c>
      <c r="E3548" s="19" t="s">
        <v>3965</v>
      </c>
      <c r="F3548" s="10">
        <v>42036</v>
      </c>
      <c r="G3548" s="10">
        <v>44228</v>
      </c>
      <c r="H3548" s="11">
        <v>7</v>
      </c>
      <c r="I3548" s="20" t="s">
        <v>39</v>
      </c>
      <c r="J3548" s="11" t="s">
        <v>41</v>
      </c>
      <c r="K3548" s="11" t="s">
        <v>4881</v>
      </c>
      <c r="L3548" s="11">
        <v>2</v>
      </c>
    </row>
    <row r="3549" spans="1:12">
      <c r="A3549" s="11" t="s">
        <v>3905</v>
      </c>
      <c r="D3549" s="11" t="s">
        <v>40</v>
      </c>
      <c r="E3549" s="19" t="s">
        <v>3966</v>
      </c>
      <c r="F3549" s="10">
        <v>42036</v>
      </c>
      <c r="G3549" s="10">
        <v>44228</v>
      </c>
      <c r="H3549" s="11">
        <v>7</v>
      </c>
      <c r="I3549" s="20" t="s">
        <v>39</v>
      </c>
      <c r="J3549" s="11" t="s">
        <v>41</v>
      </c>
      <c r="K3549" s="11" t="s">
        <v>4881</v>
      </c>
      <c r="L3549" s="11">
        <v>2</v>
      </c>
    </row>
    <row r="3550" spans="1:12">
      <c r="A3550" s="11" t="s">
        <v>3906</v>
      </c>
      <c r="D3550" s="11" t="s">
        <v>40</v>
      </c>
      <c r="E3550" s="19" t="s">
        <v>3967</v>
      </c>
      <c r="F3550" s="10">
        <v>42036</v>
      </c>
      <c r="G3550" s="10">
        <v>44228</v>
      </c>
      <c r="H3550" s="11">
        <v>7</v>
      </c>
      <c r="I3550" s="20" t="s">
        <v>39</v>
      </c>
      <c r="J3550" s="11" t="s">
        <v>41</v>
      </c>
      <c r="K3550" s="11" t="s">
        <v>4881</v>
      </c>
      <c r="L3550" s="11">
        <v>2</v>
      </c>
    </row>
    <row r="3551" spans="1:12">
      <c r="A3551" s="11" t="s">
        <v>3907</v>
      </c>
      <c r="D3551" s="11" t="s">
        <v>40</v>
      </c>
      <c r="E3551" s="19" t="s">
        <v>3968</v>
      </c>
      <c r="F3551" s="10">
        <v>42036</v>
      </c>
      <c r="G3551" s="10">
        <v>44228</v>
      </c>
      <c r="H3551" s="11">
        <v>7</v>
      </c>
      <c r="I3551" s="20" t="s">
        <v>39</v>
      </c>
      <c r="J3551" s="11" t="s">
        <v>41</v>
      </c>
      <c r="K3551" s="11" t="s">
        <v>4881</v>
      </c>
      <c r="L3551" s="11">
        <v>2</v>
      </c>
    </row>
    <row r="3552" spans="1:12">
      <c r="A3552" s="11" t="s">
        <v>5740</v>
      </c>
      <c r="D3552" s="11" t="s">
        <v>40</v>
      </c>
      <c r="E3552" s="19" t="s">
        <v>3969</v>
      </c>
      <c r="F3552" s="10">
        <v>42036</v>
      </c>
      <c r="G3552" s="10">
        <v>44228</v>
      </c>
      <c r="H3552" s="11">
        <v>7</v>
      </c>
      <c r="I3552" s="20" t="s">
        <v>39</v>
      </c>
      <c r="J3552" s="11" t="s">
        <v>41</v>
      </c>
      <c r="K3552" s="11" t="s">
        <v>4881</v>
      </c>
      <c r="L3552" s="11">
        <v>2</v>
      </c>
    </row>
    <row r="3553" spans="1:12">
      <c r="A3553" s="11" t="s">
        <v>5741</v>
      </c>
      <c r="D3553" s="11" t="s">
        <v>40</v>
      </c>
      <c r="E3553" s="19" t="s">
        <v>3970</v>
      </c>
      <c r="F3553" s="10">
        <v>42036</v>
      </c>
      <c r="G3553" s="10">
        <v>44228</v>
      </c>
      <c r="H3553" s="11">
        <v>7</v>
      </c>
      <c r="I3553" s="20" t="s">
        <v>39</v>
      </c>
      <c r="J3553" s="11" t="s">
        <v>41</v>
      </c>
      <c r="K3553" s="11" t="s">
        <v>4881</v>
      </c>
      <c r="L3553" s="11">
        <v>2</v>
      </c>
    </row>
    <row r="3554" spans="1:12">
      <c r="A3554" s="11" t="s">
        <v>5742</v>
      </c>
      <c r="D3554" s="11" t="s">
        <v>40</v>
      </c>
      <c r="E3554" s="19" t="s">
        <v>3971</v>
      </c>
      <c r="F3554" s="10">
        <v>42036</v>
      </c>
      <c r="G3554" s="10">
        <v>44228</v>
      </c>
      <c r="H3554" s="11">
        <v>7</v>
      </c>
      <c r="I3554" s="20" t="s">
        <v>39</v>
      </c>
      <c r="J3554" s="11" t="s">
        <v>41</v>
      </c>
      <c r="K3554" s="11" t="s">
        <v>4881</v>
      </c>
      <c r="L3554" s="11">
        <v>2</v>
      </c>
    </row>
    <row r="3555" spans="1:12">
      <c r="A3555" s="11" t="s">
        <v>5743</v>
      </c>
      <c r="D3555" s="11" t="s">
        <v>40</v>
      </c>
      <c r="E3555" s="19" t="s">
        <v>3972</v>
      </c>
      <c r="F3555" s="10">
        <v>42036</v>
      </c>
      <c r="G3555" s="10">
        <v>44228</v>
      </c>
      <c r="H3555" s="11">
        <v>7</v>
      </c>
      <c r="I3555" s="20" t="s">
        <v>39</v>
      </c>
      <c r="J3555" s="11" t="s">
        <v>41</v>
      </c>
      <c r="K3555" s="11" t="s">
        <v>4881</v>
      </c>
      <c r="L3555" s="11">
        <v>2</v>
      </c>
    </row>
    <row r="3556" spans="1:12">
      <c r="A3556" s="11" t="s">
        <v>5744</v>
      </c>
      <c r="D3556" s="11" t="s">
        <v>40</v>
      </c>
      <c r="E3556" s="19" t="s">
        <v>3973</v>
      </c>
      <c r="F3556" s="10">
        <v>42036</v>
      </c>
      <c r="G3556" s="10">
        <v>44228</v>
      </c>
      <c r="H3556" s="11">
        <v>7</v>
      </c>
      <c r="I3556" s="20" t="s">
        <v>39</v>
      </c>
      <c r="J3556" s="11" t="s">
        <v>41</v>
      </c>
      <c r="K3556" s="11" t="s">
        <v>4881</v>
      </c>
      <c r="L3556" s="11">
        <v>2</v>
      </c>
    </row>
    <row r="3557" spans="1:12">
      <c r="A3557" s="11" t="s">
        <v>5745</v>
      </c>
      <c r="D3557" s="11" t="s">
        <v>40</v>
      </c>
      <c r="E3557" s="19" t="s">
        <v>3974</v>
      </c>
      <c r="F3557" s="10">
        <v>42036</v>
      </c>
      <c r="G3557" s="10">
        <v>44228</v>
      </c>
      <c r="H3557" s="11">
        <v>7</v>
      </c>
      <c r="I3557" s="20" t="s">
        <v>39</v>
      </c>
      <c r="J3557" s="11" t="s">
        <v>41</v>
      </c>
      <c r="K3557" s="11" t="s">
        <v>4881</v>
      </c>
      <c r="L3557" s="11">
        <v>2</v>
      </c>
    </row>
    <row r="3558" spans="1:12">
      <c r="A3558" s="11" t="s">
        <v>6319</v>
      </c>
      <c r="D3558" s="11" t="s">
        <v>40</v>
      </c>
      <c r="E3558" s="19" t="s">
        <v>3975</v>
      </c>
      <c r="F3558" s="10">
        <v>42036</v>
      </c>
      <c r="G3558" s="10">
        <v>44228</v>
      </c>
      <c r="H3558" s="11">
        <v>7</v>
      </c>
      <c r="I3558" s="20" t="s">
        <v>39</v>
      </c>
      <c r="J3558" s="11" t="s">
        <v>41</v>
      </c>
      <c r="K3558" s="11" t="s">
        <v>4881</v>
      </c>
      <c r="L3558" s="11">
        <v>2</v>
      </c>
    </row>
    <row r="3559" spans="1:12">
      <c r="A3559" s="11" t="s">
        <v>6320</v>
      </c>
      <c r="D3559" s="11" t="s">
        <v>40</v>
      </c>
      <c r="E3559" s="19" t="s">
        <v>3976</v>
      </c>
      <c r="F3559" s="10">
        <v>42036</v>
      </c>
      <c r="G3559" s="10">
        <v>44228</v>
      </c>
      <c r="H3559" s="11">
        <v>7</v>
      </c>
      <c r="I3559" s="20" t="s">
        <v>39</v>
      </c>
      <c r="J3559" s="11" t="s">
        <v>41</v>
      </c>
      <c r="K3559" s="11" t="s">
        <v>4881</v>
      </c>
      <c r="L3559" s="11">
        <v>2</v>
      </c>
    </row>
    <row r="3560" spans="1:12">
      <c r="A3560" s="11" t="s">
        <v>6321</v>
      </c>
      <c r="D3560" s="11" t="s">
        <v>40</v>
      </c>
      <c r="E3560" s="19" t="s">
        <v>3977</v>
      </c>
      <c r="F3560" s="10">
        <v>42036</v>
      </c>
      <c r="G3560" s="10">
        <v>44228</v>
      </c>
      <c r="H3560" s="11">
        <v>7</v>
      </c>
      <c r="I3560" s="20" t="s">
        <v>39</v>
      </c>
      <c r="J3560" s="11" t="s">
        <v>41</v>
      </c>
      <c r="K3560" s="11" t="s">
        <v>4881</v>
      </c>
      <c r="L3560" s="11">
        <v>2</v>
      </c>
    </row>
    <row r="3561" spans="1:12">
      <c r="A3561" s="11" t="s">
        <v>6805</v>
      </c>
      <c r="D3561" s="11" t="s">
        <v>40</v>
      </c>
      <c r="E3561" s="19" t="s">
        <v>3978</v>
      </c>
      <c r="F3561" s="10">
        <v>42036</v>
      </c>
      <c r="G3561" s="10">
        <v>44228</v>
      </c>
      <c r="H3561" s="11">
        <v>7</v>
      </c>
      <c r="I3561" s="20" t="s">
        <v>39</v>
      </c>
      <c r="J3561" s="11" t="s">
        <v>41</v>
      </c>
      <c r="K3561" s="11" t="s">
        <v>4881</v>
      </c>
      <c r="L3561" s="11">
        <v>2</v>
      </c>
    </row>
    <row r="3562" spans="1:12">
      <c r="A3562" s="11" t="s">
        <v>6806</v>
      </c>
      <c r="D3562" s="11" t="s">
        <v>40</v>
      </c>
      <c r="E3562" s="19" t="s">
        <v>3979</v>
      </c>
      <c r="F3562" s="10">
        <v>42036</v>
      </c>
      <c r="G3562" s="10">
        <v>44228</v>
      </c>
      <c r="H3562" s="11">
        <v>7</v>
      </c>
      <c r="I3562" s="20" t="s">
        <v>39</v>
      </c>
      <c r="J3562" s="11" t="s">
        <v>41</v>
      </c>
      <c r="K3562" s="11" t="s">
        <v>4881</v>
      </c>
      <c r="L3562" s="11">
        <v>2</v>
      </c>
    </row>
    <row r="3563" spans="1:12">
      <c r="A3563" s="11" t="s">
        <v>6807</v>
      </c>
      <c r="D3563" s="11" t="s">
        <v>40</v>
      </c>
      <c r="E3563" s="19" t="s">
        <v>3980</v>
      </c>
      <c r="F3563" s="10">
        <v>42036</v>
      </c>
      <c r="G3563" s="10">
        <v>44228</v>
      </c>
      <c r="H3563" s="11">
        <v>7</v>
      </c>
      <c r="I3563" s="20" t="s">
        <v>39</v>
      </c>
      <c r="J3563" s="11" t="s">
        <v>41</v>
      </c>
      <c r="K3563" s="11" t="s">
        <v>4881</v>
      </c>
      <c r="L3563" s="11">
        <v>2</v>
      </c>
    </row>
    <row r="3564" spans="1:12">
      <c r="A3564" s="11" t="s">
        <v>7291</v>
      </c>
      <c r="D3564" s="11" t="s">
        <v>40</v>
      </c>
      <c r="E3564" s="19" t="s">
        <v>3981</v>
      </c>
      <c r="F3564" s="10">
        <v>42036</v>
      </c>
      <c r="G3564" s="10">
        <v>44228</v>
      </c>
      <c r="H3564" s="11">
        <v>7</v>
      </c>
      <c r="I3564" s="20" t="s">
        <v>39</v>
      </c>
      <c r="J3564" s="11" t="s">
        <v>41</v>
      </c>
      <c r="K3564" s="11" t="s">
        <v>4881</v>
      </c>
      <c r="L3564" s="11">
        <v>2</v>
      </c>
    </row>
    <row r="3565" spans="1:12">
      <c r="A3565" s="11" t="s">
        <v>7292</v>
      </c>
      <c r="D3565" s="11" t="s">
        <v>40</v>
      </c>
      <c r="E3565" s="19" t="s">
        <v>3982</v>
      </c>
      <c r="F3565" s="10">
        <v>42036</v>
      </c>
      <c r="G3565" s="10">
        <v>44228</v>
      </c>
      <c r="H3565" s="11">
        <v>7</v>
      </c>
      <c r="I3565" s="20" t="s">
        <v>39</v>
      </c>
      <c r="J3565" s="11" t="s">
        <v>41</v>
      </c>
      <c r="K3565" s="11" t="s">
        <v>4881</v>
      </c>
      <c r="L3565" s="11">
        <v>2</v>
      </c>
    </row>
    <row r="3566" spans="1:12">
      <c r="A3566" s="11" t="s">
        <v>7293</v>
      </c>
      <c r="D3566" s="11" t="s">
        <v>40</v>
      </c>
      <c r="E3566" s="19" t="s">
        <v>3983</v>
      </c>
      <c r="F3566" s="10">
        <v>42036</v>
      </c>
      <c r="G3566" s="10">
        <v>44228</v>
      </c>
      <c r="H3566" s="11">
        <v>7</v>
      </c>
      <c r="I3566" s="20" t="s">
        <v>39</v>
      </c>
      <c r="J3566" s="11" t="s">
        <v>41</v>
      </c>
      <c r="K3566" s="11" t="s">
        <v>4881</v>
      </c>
      <c r="L3566" s="11">
        <v>2</v>
      </c>
    </row>
    <row r="3567" spans="1:12">
      <c r="A3567" s="11" t="s">
        <v>8170</v>
      </c>
      <c r="D3567" s="11" t="s">
        <v>40</v>
      </c>
      <c r="E3567" s="19" t="s">
        <v>3984</v>
      </c>
      <c r="F3567" s="10">
        <v>42036</v>
      </c>
      <c r="G3567" s="10">
        <v>44228</v>
      </c>
      <c r="H3567" s="11">
        <v>7</v>
      </c>
      <c r="I3567" s="20" t="s">
        <v>39</v>
      </c>
      <c r="J3567" s="11" t="s">
        <v>41</v>
      </c>
      <c r="K3567" s="11" t="s">
        <v>4881</v>
      </c>
      <c r="L3567" s="11">
        <v>2</v>
      </c>
    </row>
    <row r="3568" spans="1:12">
      <c r="A3568" s="11" t="s">
        <v>8171</v>
      </c>
      <c r="D3568" s="11" t="s">
        <v>40</v>
      </c>
      <c r="E3568" s="19" t="s">
        <v>3985</v>
      </c>
      <c r="F3568" s="10">
        <v>42036</v>
      </c>
      <c r="G3568" s="10">
        <v>44228</v>
      </c>
      <c r="H3568" s="11">
        <v>7</v>
      </c>
      <c r="I3568" s="20" t="s">
        <v>39</v>
      </c>
      <c r="J3568" s="11" t="s">
        <v>41</v>
      </c>
      <c r="K3568" s="11" t="s">
        <v>4881</v>
      </c>
      <c r="L3568" s="11">
        <v>2</v>
      </c>
    </row>
    <row r="3569" spans="1:12">
      <c r="A3569" s="11" t="s">
        <v>8172</v>
      </c>
      <c r="D3569" s="11" t="s">
        <v>40</v>
      </c>
      <c r="E3569" s="19" t="s">
        <v>3986</v>
      </c>
      <c r="F3569" s="10">
        <v>42036</v>
      </c>
      <c r="G3569" s="10">
        <v>44228</v>
      </c>
      <c r="H3569" s="11">
        <v>7</v>
      </c>
      <c r="I3569" s="20" t="s">
        <v>39</v>
      </c>
      <c r="J3569" s="11" t="s">
        <v>41</v>
      </c>
      <c r="K3569" s="11" t="s">
        <v>4881</v>
      </c>
      <c r="L3569" s="11">
        <v>2</v>
      </c>
    </row>
    <row r="3570" spans="1:12">
      <c r="A3570" s="11" t="s">
        <v>8173</v>
      </c>
      <c r="D3570" s="11" t="s">
        <v>40</v>
      </c>
      <c r="E3570" s="19" t="s">
        <v>3987</v>
      </c>
      <c r="F3570" s="10">
        <v>42036</v>
      </c>
      <c r="G3570" s="10">
        <v>44228</v>
      </c>
      <c r="H3570" s="11">
        <v>7</v>
      </c>
      <c r="I3570" s="20" t="s">
        <v>39</v>
      </c>
      <c r="J3570" s="11" t="s">
        <v>41</v>
      </c>
      <c r="K3570" s="11" t="s">
        <v>4881</v>
      </c>
      <c r="L3570" s="11">
        <v>2</v>
      </c>
    </row>
    <row r="3571" spans="1:12">
      <c r="A3571" s="11" t="s">
        <v>8174</v>
      </c>
      <c r="D3571" s="11" t="s">
        <v>40</v>
      </c>
      <c r="E3571" s="19" t="s">
        <v>3988</v>
      </c>
      <c r="F3571" s="10">
        <v>42036</v>
      </c>
      <c r="G3571" s="10">
        <v>44228</v>
      </c>
      <c r="H3571" s="11">
        <v>7</v>
      </c>
      <c r="I3571" s="20" t="s">
        <v>39</v>
      </c>
      <c r="J3571" s="11" t="s">
        <v>41</v>
      </c>
      <c r="K3571" s="11" t="s">
        <v>4881</v>
      </c>
      <c r="L3571" s="11">
        <v>2</v>
      </c>
    </row>
    <row r="3572" spans="1:12">
      <c r="A3572" s="11" t="s">
        <v>8175</v>
      </c>
      <c r="D3572" s="11" t="s">
        <v>40</v>
      </c>
      <c r="E3572" s="19" t="s">
        <v>3989</v>
      </c>
      <c r="F3572" s="10">
        <v>42036</v>
      </c>
      <c r="G3572" s="10">
        <v>44228</v>
      </c>
      <c r="H3572" s="11">
        <v>7</v>
      </c>
      <c r="I3572" s="20" t="s">
        <v>39</v>
      </c>
      <c r="J3572" s="11" t="s">
        <v>41</v>
      </c>
      <c r="K3572" s="11" t="s">
        <v>4881</v>
      </c>
      <c r="L3572" s="11">
        <v>2</v>
      </c>
    </row>
    <row r="3573" spans="1:12">
      <c r="A3573" s="11" t="s">
        <v>8749</v>
      </c>
      <c r="D3573" s="11" t="s">
        <v>40</v>
      </c>
      <c r="E3573" s="19" t="s">
        <v>3990</v>
      </c>
      <c r="F3573" s="10">
        <v>42036</v>
      </c>
      <c r="G3573" s="10">
        <v>44228</v>
      </c>
      <c r="H3573" s="11">
        <v>7</v>
      </c>
      <c r="I3573" s="20" t="s">
        <v>39</v>
      </c>
      <c r="J3573" s="11" t="s">
        <v>41</v>
      </c>
      <c r="K3573" s="11" t="s">
        <v>4881</v>
      </c>
      <c r="L3573" s="11">
        <v>2</v>
      </c>
    </row>
    <row r="3574" spans="1:12">
      <c r="A3574" s="11" t="s">
        <v>8750</v>
      </c>
      <c r="D3574" s="11" t="s">
        <v>40</v>
      </c>
      <c r="E3574" s="19" t="s">
        <v>3991</v>
      </c>
      <c r="F3574" s="10">
        <v>42036</v>
      </c>
      <c r="G3574" s="10">
        <v>44228</v>
      </c>
      <c r="H3574" s="11">
        <v>7</v>
      </c>
      <c r="I3574" s="20" t="s">
        <v>39</v>
      </c>
      <c r="J3574" s="11" t="s">
        <v>41</v>
      </c>
      <c r="K3574" s="11" t="s">
        <v>4881</v>
      </c>
      <c r="L3574" s="11">
        <v>2</v>
      </c>
    </row>
    <row r="3575" spans="1:12">
      <c r="A3575" s="11" t="s">
        <v>8751</v>
      </c>
      <c r="D3575" s="11" t="s">
        <v>40</v>
      </c>
      <c r="E3575" s="19" t="s">
        <v>3992</v>
      </c>
      <c r="F3575" s="10">
        <v>42036</v>
      </c>
      <c r="G3575" s="10">
        <v>44228</v>
      </c>
      <c r="H3575" s="11">
        <v>7</v>
      </c>
      <c r="I3575" s="20" t="s">
        <v>39</v>
      </c>
      <c r="J3575" s="11" t="s">
        <v>41</v>
      </c>
      <c r="K3575" s="11" t="s">
        <v>4881</v>
      </c>
      <c r="L3575" s="11">
        <v>2</v>
      </c>
    </row>
    <row r="3576" spans="1:12">
      <c r="A3576" s="11" t="s">
        <v>3908</v>
      </c>
      <c r="D3576" s="11" t="s">
        <v>40</v>
      </c>
      <c r="E3576" s="19" t="s">
        <v>3993</v>
      </c>
      <c r="F3576" s="10">
        <v>42036</v>
      </c>
      <c r="G3576" s="10">
        <v>44228</v>
      </c>
      <c r="H3576" s="11">
        <v>7</v>
      </c>
      <c r="I3576" s="20" t="s">
        <v>39</v>
      </c>
      <c r="J3576" s="11" t="s">
        <v>41</v>
      </c>
      <c r="K3576" s="11" t="s">
        <v>4881</v>
      </c>
      <c r="L3576" s="11">
        <v>2</v>
      </c>
    </row>
    <row r="3577" spans="1:12">
      <c r="A3577" s="11" t="s">
        <v>3909</v>
      </c>
      <c r="D3577" s="11" t="s">
        <v>40</v>
      </c>
      <c r="E3577" s="19" t="s">
        <v>3994</v>
      </c>
      <c r="F3577" s="10">
        <v>42036</v>
      </c>
      <c r="G3577" s="10">
        <v>44228</v>
      </c>
      <c r="H3577" s="11">
        <v>7</v>
      </c>
      <c r="I3577" s="20" t="s">
        <v>39</v>
      </c>
      <c r="J3577" s="11" t="s">
        <v>41</v>
      </c>
      <c r="K3577" s="11" t="s">
        <v>4881</v>
      </c>
      <c r="L3577" s="11">
        <v>2</v>
      </c>
    </row>
    <row r="3578" spans="1:12">
      <c r="A3578" s="11" t="s">
        <v>3910</v>
      </c>
      <c r="D3578" s="11" t="s">
        <v>40</v>
      </c>
      <c r="E3578" s="19" t="s">
        <v>3995</v>
      </c>
      <c r="F3578" s="10">
        <v>42036</v>
      </c>
      <c r="G3578" s="10">
        <v>44228</v>
      </c>
      <c r="H3578" s="11">
        <v>7</v>
      </c>
      <c r="I3578" s="20" t="s">
        <v>39</v>
      </c>
      <c r="J3578" s="11" t="s">
        <v>41</v>
      </c>
      <c r="K3578" s="11" t="s">
        <v>4881</v>
      </c>
      <c r="L3578" s="11">
        <v>2</v>
      </c>
    </row>
    <row r="3579" spans="1:12">
      <c r="A3579" s="11" t="s">
        <v>5746</v>
      </c>
      <c r="D3579" s="11" t="s">
        <v>40</v>
      </c>
      <c r="E3579" s="19" t="s">
        <v>3996</v>
      </c>
      <c r="F3579" s="10">
        <v>42036</v>
      </c>
      <c r="G3579" s="10">
        <v>44228</v>
      </c>
      <c r="H3579" s="11">
        <v>7</v>
      </c>
      <c r="I3579" s="20" t="s">
        <v>39</v>
      </c>
      <c r="J3579" s="11" t="s">
        <v>41</v>
      </c>
      <c r="K3579" s="11" t="s">
        <v>4881</v>
      </c>
      <c r="L3579" s="11">
        <v>2</v>
      </c>
    </row>
    <row r="3580" spans="1:12">
      <c r="A3580" s="11" t="s">
        <v>5747</v>
      </c>
      <c r="D3580" s="11" t="s">
        <v>40</v>
      </c>
      <c r="E3580" s="19" t="s">
        <v>3997</v>
      </c>
      <c r="F3580" s="10">
        <v>42036</v>
      </c>
      <c r="G3580" s="10">
        <v>44228</v>
      </c>
      <c r="H3580" s="11">
        <v>7</v>
      </c>
      <c r="I3580" s="20" t="s">
        <v>39</v>
      </c>
      <c r="J3580" s="11" t="s">
        <v>41</v>
      </c>
      <c r="K3580" s="11" t="s">
        <v>4881</v>
      </c>
      <c r="L3580" s="11">
        <v>2</v>
      </c>
    </row>
    <row r="3581" spans="1:12">
      <c r="A3581" s="11" t="s">
        <v>5748</v>
      </c>
      <c r="D3581" s="11" t="s">
        <v>40</v>
      </c>
      <c r="E3581" s="19" t="s">
        <v>3998</v>
      </c>
      <c r="F3581" s="10">
        <v>42036</v>
      </c>
      <c r="G3581" s="10">
        <v>44228</v>
      </c>
      <c r="H3581" s="11">
        <v>7</v>
      </c>
      <c r="I3581" s="20" t="s">
        <v>39</v>
      </c>
      <c r="J3581" s="11" t="s">
        <v>41</v>
      </c>
      <c r="K3581" s="11" t="s">
        <v>4881</v>
      </c>
      <c r="L3581" s="11">
        <v>2</v>
      </c>
    </row>
    <row r="3582" spans="1:12">
      <c r="A3582" s="11" t="s">
        <v>5749</v>
      </c>
      <c r="D3582" s="11" t="s">
        <v>40</v>
      </c>
      <c r="E3582" s="19" t="s">
        <v>3999</v>
      </c>
      <c r="F3582" s="10">
        <v>42036</v>
      </c>
      <c r="G3582" s="10">
        <v>44228</v>
      </c>
      <c r="H3582" s="11">
        <v>7</v>
      </c>
      <c r="I3582" s="20" t="s">
        <v>39</v>
      </c>
      <c r="J3582" s="11" t="s">
        <v>41</v>
      </c>
      <c r="K3582" s="11" t="s">
        <v>4881</v>
      </c>
      <c r="L3582" s="11">
        <v>2</v>
      </c>
    </row>
    <row r="3583" spans="1:12">
      <c r="A3583" s="11" t="s">
        <v>5750</v>
      </c>
      <c r="D3583" s="11" t="s">
        <v>40</v>
      </c>
      <c r="E3583" s="19" t="s">
        <v>4000</v>
      </c>
      <c r="F3583" s="10">
        <v>42036</v>
      </c>
      <c r="G3583" s="10">
        <v>44228</v>
      </c>
      <c r="H3583" s="11">
        <v>7</v>
      </c>
      <c r="I3583" s="20" t="s">
        <v>39</v>
      </c>
      <c r="J3583" s="11" t="s">
        <v>41</v>
      </c>
      <c r="K3583" s="11" t="s">
        <v>4881</v>
      </c>
      <c r="L3583" s="11">
        <v>2</v>
      </c>
    </row>
    <row r="3584" spans="1:12">
      <c r="A3584" s="11" t="s">
        <v>5751</v>
      </c>
      <c r="D3584" s="11" t="s">
        <v>40</v>
      </c>
      <c r="E3584" s="19" t="s">
        <v>4001</v>
      </c>
      <c r="F3584" s="10">
        <v>42036</v>
      </c>
      <c r="G3584" s="10">
        <v>44228</v>
      </c>
      <c r="H3584" s="11">
        <v>7</v>
      </c>
      <c r="I3584" s="20" t="s">
        <v>39</v>
      </c>
      <c r="J3584" s="11" t="s">
        <v>41</v>
      </c>
      <c r="K3584" s="11" t="s">
        <v>4881</v>
      </c>
      <c r="L3584" s="11">
        <v>2</v>
      </c>
    </row>
    <row r="3585" spans="1:12">
      <c r="A3585" s="11" t="s">
        <v>6322</v>
      </c>
      <c r="D3585" s="11" t="s">
        <v>40</v>
      </c>
      <c r="E3585" s="19" t="s">
        <v>4002</v>
      </c>
      <c r="F3585" s="10">
        <v>42036</v>
      </c>
      <c r="G3585" s="10">
        <v>44228</v>
      </c>
      <c r="H3585" s="11">
        <v>7</v>
      </c>
      <c r="I3585" s="20" t="s">
        <v>39</v>
      </c>
      <c r="J3585" s="11" t="s">
        <v>41</v>
      </c>
      <c r="K3585" s="11" t="s">
        <v>4881</v>
      </c>
      <c r="L3585" s="11">
        <v>2</v>
      </c>
    </row>
    <row r="3586" spans="1:12">
      <c r="A3586" s="11" t="s">
        <v>6323</v>
      </c>
      <c r="D3586" s="11" t="s">
        <v>40</v>
      </c>
      <c r="E3586" s="19" t="s">
        <v>4003</v>
      </c>
      <c r="F3586" s="10">
        <v>42036</v>
      </c>
      <c r="G3586" s="10">
        <v>44228</v>
      </c>
      <c r="H3586" s="11">
        <v>7</v>
      </c>
      <c r="I3586" s="20" t="s">
        <v>39</v>
      </c>
      <c r="J3586" s="11" t="s">
        <v>41</v>
      </c>
      <c r="K3586" s="11" t="s">
        <v>4881</v>
      </c>
      <c r="L3586" s="11">
        <v>2</v>
      </c>
    </row>
    <row r="3587" spans="1:12">
      <c r="A3587" s="11" t="s">
        <v>6324</v>
      </c>
      <c r="D3587" s="11" t="s">
        <v>40</v>
      </c>
      <c r="E3587" s="19" t="s">
        <v>4004</v>
      </c>
      <c r="F3587" s="10">
        <v>42036</v>
      </c>
      <c r="G3587" s="10">
        <v>44228</v>
      </c>
      <c r="H3587" s="11">
        <v>7</v>
      </c>
      <c r="I3587" s="20" t="s">
        <v>39</v>
      </c>
      <c r="J3587" s="11" t="s">
        <v>41</v>
      </c>
      <c r="K3587" s="11" t="s">
        <v>4881</v>
      </c>
      <c r="L3587" s="11">
        <v>2</v>
      </c>
    </row>
    <row r="3588" spans="1:12">
      <c r="A3588" s="11" t="s">
        <v>6808</v>
      </c>
      <c r="D3588" s="11" t="s">
        <v>40</v>
      </c>
      <c r="E3588" s="19" t="s">
        <v>4005</v>
      </c>
      <c r="F3588" s="10">
        <v>42036</v>
      </c>
      <c r="G3588" s="10">
        <v>44228</v>
      </c>
      <c r="H3588" s="11">
        <v>7</v>
      </c>
      <c r="I3588" s="20" t="s">
        <v>39</v>
      </c>
      <c r="J3588" s="11" t="s">
        <v>41</v>
      </c>
      <c r="K3588" s="11" t="s">
        <v>4881</v>
      </c>
      <c r="L3588" s="11">
        <v>2</v>
      </c>
    </row>
    <row r="3589" spans="1:12">
      <c r="A3589" s="11" t="s">
        <v>6809</v>
      </c>
      <c r="D3589" s="11" t="s">
        <v>40</v>
      </c>
      <c r="E3589" s="19" t="s">
        <v>4006</v>
      </c>
      <c r="F3589" s="10">
        <v>42036</v>
      </c>
      <c r="G3589" s="10">
        <v>44228</v>
      </c>
      <c r="H3589" s="11">
        <v>7</v>
      </c>
      <c r="I3589" s="20" t="s">
        <v>39</v>
      </c>
      <c r="J3589" s="11" t="s">
        <v>41</v>
      </c>
      <c r="K3589" s="11" t="s">
        <v>4881</v>
      </c>
      <c r="L3589" s="11">
        <v>2</v>
      </c>
    </row>
    <row r="3590" spans="1:12">
      <c r="A3590" s="11" t="s">
        <v>6810</v>
      </c>
      <c r="D3590" s="11" t="s">
        <v>40</v>
      </c>
      <c r="E3590" s="19" t="s">
        <v>4007</v>
      </c>
      <c r="F3590" s="10">
        <v>42036</v>
      </c>
      <c r="G3590" s="10">
        <v>44228</v>
      </c>
      <c r="H3590" s="11">
        <v>7</v>
      </c>
      <c r="I3590" s="20" t="s">
        <v>39</v>
      </c>
      <c r="J3590" s="11" t="s">
        <v>41</v>
      </c>
      <c r="K3590" s="11" t="s">
        <v>4881</v>
      </c>
      <c r="L3590" s="11">
        <v>2</v>
      </c>
    </row>
    <row r="3591" spans="1:12">
      <c r="A3591" s="11" t="s">
        <v>7294</v>
      </c>
      <c r="D3591" s="11" t="s">
        <v>40</v>
      </c>
      <c r="E3591" s="19" t="s">
        <v>4008</v>
      </c>
      <c r="F3591" s="10">
        <v>42036</v>
      </c>
      <c r="G3591" s="10">
        <v>44228</v>
      </c>
      <c r="H3591" s="11">
        <v>7</v>
      </c>
      <c r="I3591" s="20" t="s">
        <v>39</v>
      </c>
      <c r="J3591" s="11" t="s">
        <v>41</v>
      </c>
      <c r="K3591" s="11" t="s">
        <v>4881</v>
      </c>
      <c r="L3591" s="11">
        <v>2</v>
      </c>
    </row>
    <row r="3592" spans="1:12">
      <c r="A3592" s="11" t="s">
        <v>7295</v>
      </c>
      <c r="D3592" s="11" t="s">
        <v>40</v>
      </c>
      <c r="E3592" s="19" t="s">
        <v>4009</v>
      </c>
      <c r="F3592" s="10">
        <v>42036</v>
      </c>
      <c r="G3592" s="10">
        <v>44228</v>
      </c>
      <c r="H3592" s="11">
        <v>7</v>
      </c>
      <c r="I3592" s="20" t="s">
        <v>39</v>
      </c>
      <c r="J3592" s="11" t="s">
        <v>41</v>
      </c>
      <c r="K3592" s="11" t="s">
        <v>4881</v>
      </c>
      <c r="L3592" s="11">
        <v>2</v>
      </c>
    </row>
    <row r="3593" spans="1:12">
      <c r="A3593" s="11" t="s">
        <v>7296</v>
      </c>
      <c r="D3593" s="11" t="s">
        <v>40</v>
      </c>
      <c r="E3593" s="19" t="s">
        <v>4010</v>
      </c>
      <c r="F3593" s="10">
        <v>42036</v>
      </c>
      <c r="G3593" s="10">
        <v>44228</v>
      </c>
      <c r="H3593" s="11">
        <v>7</v>
      </c>
      <c r="I3593" s="20" t="s">
        <v>39</v>
      </c>
      <c r="J3593" s="11" t="s">
        <v>41</v>
      </c>
      <c r="K3593" s="11" t="s">
        <v>4881</v>
      </c>
      <c r="L3593" s="11">
        <v>2</v>
      </c>
    </row>
    <row r="3594" spans="1:12">
      <c r="A3594" s="11" t="s">
        <v>8176</v>
      </c>
      <c r="D3594" s="11" t="s">
        <v>40</v>
      </c>
      <c r="E3594" s="19" t="s">
        <v>4011</v>
      </c>
      <c r="F3594" s="10">
        <v>42036</v>
      </c>
      <c r="G3594" s="10">
        <v>44228</v>
      </c>
      <c r="H3594" s="11">
        <v>7</v>
      </c>
      <c r="I3594" s="20" t="s">
        <v>39</v>
      </c>
      <c r="J3594" s="11" t="s">
        <v>41</v>
      </c>
      <c r="K3594" s="11" t="s">
        <v>4881</v>
      </c>
      <c r="L3594" s="11">
        <v>2</v>
      </c>
    </row>
    <row r="3595" spans="1:12">
      <c r="A3595" s="11" t="s">
        <v>8177</v>
      </c>
      <c r="D3595" s="11" t="s">
        <v>40</v>
      </c>
      <c r="E3595" s="19" t="s">
        <v>4012</v>
      </c>
      <c r="F3595" s="10">
        <v>42036</v>
      </c>
      <c r="G3595" s="10">
        <v>44228</v>
      </c>
      <c r="H3595" s="11">
        <v>7</v>
      </c>
      <c r="I3595" s="20" t="s">
        <v>39</v>
      </c>
      <c r="J3595" s="11" t="s">
        <v>41</v>
      </c>
      <c r="K3595" s="11" t="s">
        <v>4881</v>
      </c>
      <c r="L3595" s="11">
        <v>2</v>
      </c>
    </row>
    <row r="3596" spans="1:12">
      <c r="A3596" s="11" t="s">
        <v>8178</v>
      </c>
      <c r="D3596" s="11" t="s">
        <v>40</v>
      </c>
      <c r="E3596" s="19" t="s">
        <v>4013</v>
      </c>
      <c r="F3596" s="10">
        <v>42036</v>
      </c>
      <c r="G3596" s="10">
        <v>44228</v>
      </c>
      <c r="H3596" s="11">
        <v>7</v>
      </c>
      <c r="I3596" s="20" t="s">
        <v>39</v>
      </c>
      <c r="J3596" s="11" t="s">
        <v>41</v>
      </c>
      <c r="K3596" s="11" t="s">
        <v>4881</v>
      </c>
      <c r="L3596" s="11">
        <v>2</v>
      </c>
    </row>
    <row r="3597" spans="1:12">
      <c r="A3597" s="11" t="s">
        <v>8179</v>
      </c>
      <c r="D3597" s="11" t="s">
        <v>40</v>
      </c>
      <c r="E3597" s="19" t="s">
        <v>4014</v>
      </c>
      <c r="F3597" s="10">
        <v>42036</v>
      </c>
      <c r="G3597" s="10">
        <v>44228</v>
      </c>
      <c r="H3597" s="11">
        <v>7</v>
      </c>
      <c r="I3597" s="20" t="s">
        <v>39</v>
      </c>
      <c r="J3597" s="11" t="s">
        <v>41</v>
      </c>
      <c r="K3597" s="11" t="s">
        <v>4881</v>
      </c>
      <c r="L3597" s="11">
        <v>2</v>
      </c>
    </row>
    <row r="3598" spans="1:12">
      <c r="A3598" s="11" t="s">
        <v>8180</v>
      </c>
      <c r="D3598" s="11" t="s">
        <v>40</v>
      </c>
      <c r="E3598" s="19" t="s">
        <v>4015</v>
      </c>
      <c r="F3598" s="10">
        <v>42036</v>
      </c>
      <c r="G3598" s="10">
        <v>44228</v>
      </c>
      <c r="H3598" s="11">
        <v>7</v>
      </c>
      <c r="I3598" s="20" t="s">
        <v>39</v>
      </c>
      <c r="J3598" s="11" t="s">
        <v>41</v>
      </c>
      <c r="K3598" s="11" t="s">
        <v>4881</v>
      </c>
      <c r="L3598" s="11">
        <v>2</v>
      </c>
    </row>
    <row r="3599" spans="1:12">
      <c r="A3599" s="11" t="s">
        <v>8181</v>
      </c>
      <c r="D3599" s="11" t="s">
        <v>40</v>
      </c>
      <c r="E3599" s="19" t="s">
        <v>4016</v>
      </c>
      <c r="F3599" s="10">
        <v>42036</v>
      </c>
      <c r="G3599" s="10">
        <v>44228</v>
      </c>
      <c r="H3599" s="11">
        <v>7</v>
      </c>
      <c r="I3599" s="20" t="s">
        <v>39</v>
      </c>
      <c r="J3599" s="11" t="s">
        <v>41</v>
      </c>
      <c r="K3599" s="11" t="s">
        <v>4881</v>
      </c>
      <c r="L3599" s="11">
        <v>2</v>
      </c>
    </row>
    <row r="3600" spans="1:12">
      <c r="A3600" s="11" t="s">
        <v>8752</v>
      </c>
      <c r="D3600" s="11" t="s">
        <v>40</v>
      </c>
      <c r="E3600" s="19" t="s">
        <v>4017</v>
      </c>
      <c r="F3600" s="10">
        <v>42036</v>
      </c>
      <c r="G3600" s="10">
        <v>44228</v>
      </c>
      <c r="H3600" s="11">
        <v>7</v>
      </c>
      <c r="I3600" s="20" t="s">
        <v>39</v>
      </c>
      <c r="J3600" s="11" t="s">
        <v>41</v>
      </c>
      <c r="K3600" s="11" t="s">
        <v>4881</v>
      </c>
      <c r="L3600" s="11">
        <v>2</v>
      </c>
    </row>
    <row r="3601" spans="1:12">
      <c r="A3601" s="11" t="s">
        <v>8753</v>
      </c>
      <c r="D3601" s="11" t="s">
        <v>40</v>
      </c>
      <c r="E3601" s="19" t="s">
        <v>4018</v>
      </c>
      <c r="F3601" s="10">
        <v>42036</v>
      </c>
      <c r="G3601" s="10">
        <v>44228</v>
      </c>
      <c r="H3601" s="11">
        <v>7</v>
      </c>
      <c r="I3601" s="20" t="s">
        <v>39</v>
      </c>
      <c r="J3601" s="11" t="s">
        <v>41</v>
      </c>
      <c r="K3601" s="11" t="s">
        <v>4881</v>
      </c>
      <c r="L3601" s="11">
        <v>2</v>
      </c>
    </row>
    <row r="3602" spans="1:12">
      <c r="A3602" s="11" t="s">
        <v>8754</v>
      </c>
      <c r="D3602" s="11" t="s">
        <v>40</v>
      </c>
      <c r="E3602" s="19" t="s">
        <v>4019</v>
      </c>
      <c r="F3602" s="10">
        <v>42036</v>
      </c>
      <c r="G3602" s="10">
        <v>44228</v>
      </c>
      <c r="H3602" s="11">
        <v>7</v>
      </c>
      <c r="I3602" s="20" t="s">
        <v>39</v>
      </c>
      <c r="J3602" s="11" t="s">
        <v>41</v>
      </c>
      <c r="K3602" s="11" t="s">
        <v>4881</v>
      </c>
      <c r="L3602" s="11">
        <v>2</v>
      </c>
    </row>
    <row r="3603" spans="1:12">
      <c r="A3603" s="11" t="s">
        <v>3911</v>
      </c>
      <c r="D3603" s="11" t="s">
        <v>40</v>
      </c>
      <c r="E3603" s="19" t="s">
        <v>4020</v>
      </c>
      <c r="F3603" s="10">
        <v>42036</v>
      </c>
      <c r="G3603" s="10">
        <v>44228</v>
      </c>
      <c r="H3603" s="11">
        <v>7</v>
      </c>
      <c r="I3603" s="20" t="s">
        <v>39</v>
      </c>
      <c r="J3603" s="11" t="s">
        <v>41</v>
      </c>
      <c r="K3603" s="11" t="s">
        <v>4881</v>
      </c>
      <c r="L3603" s="11">
        <v>2</v>
      </c>
    </row>
    <row r="3604" spans="1:12">
      <c r="A3604" s="11" t="s">
        <v>3912</v>
      </c>
      <c r="D3604" s="11" t="s">
        <v>40</v>
      </c>
      <c r="E3604" s="19" t="s">
        <v>4021</v>
      </c>
      <c r="F3604" s="10">
        <v>42036</v>
      </c>
      <c r="G3604" s="10">
        <v>44228</v>
      </c>
      <c r="H3604" s="11">
        <v>7</v>
      </c>
      <c r="I3604" s="20" t="s">
        <v>39</v>
      </c>
      <c r="J3604" s="11" t="s">
        <v>41</v>
      </c>
      <c r="K3604" s="11" t="s">
        <v>4881</v>
      </c>
      <c r="L3604" s="11">
        <v>2</v>
      </c>
    </row>
    <row r="3605" spans="1:12">
      <c r="A3605" s="11" t="s">
        <v>3913</v>
      </c>
      <c r="D3605" s="11" t="s">
        <v>40</v>
      </c>
      <c r="E3605" s="19" t="s">
        <v>4022</v>
      </c>
      <c r="F3605" s="10">
        <v>42036</v>
      </c>
      <c r="G3605" s="10">
        <v>44228</v>
      </c>
      <c r="H3605" s="11">
        <v>7</v>
      </c>
      <c r="I3605" s="20" t="s">
        <v>39</v>
      </c>
      <c r="J3605" s="11" t="s">
        <v>41</v>
      </c>
      <c r="K3605" s="11" t="s">
        <v>4881</v>
      </c>
      <c r="L3605" s="11">
        <v>2</v>
      </c>
    </row>
    <row r="3606" spans="1:12">
      <c r="A3606" s="11" t="s">
        <v>5752</v>
      </c>
      <c r="D3606" s="11" t="s">
        <v>40</v>
      </c>
      <c r="E3606" s="19" t="s">
        <v>4023</v>
      </c>
      <c r="F3606" s="10">
        <v>42036</v>
      </c>
      <c r="G3606" s="10">
        <v>44228</v>
      </c>
      <c r="H3606" s="11">
        <v>7</v>
      </c>
      <c r="I3606" s="20" t="s">
        <v>39</v>
      </c>
      <c r="J3606" s="11" t="s">
        <v>41</v>
      </c>
      <c r="K3606" s="11" t="s">
        <v>4881</v>
      </c>
      <c r="L3606" s="11">
        <v>2</v>
      </c>
    </row>
    <row r="3607" spans="1:12">
      <c r="A3607" s="11" t="s">
        <v>5753</v>
      </c>
      <c r="D3607" s="11" t="s">
        <v>40</v>
      </c>
      <c r="E3607" s="19" t="s">
        <v>4024</v>
      </c>
      <c r="F3607" s="10">
        <v>42036</v>
      </c>
      <c r="G3607" s="10">
        <v>44228</v>
      </c>
      <c r="H3607" s="11">
        <v>7</v>
      </c>
      <c r="I3607" s="20" t="s">
        <v>39</v>
      </c>
      <c r="J3607" s="11" t="s">
        <v>41</v>
      </c>
      <c r="K3607" s="11" t="s">
        <v>4881</v>
      </c>
      <c r="L3607" s="11">
        <v>2</v>
      </c>
    </row>
    <row r="3608" spans="1:12">
      <c r="A3608" s="11" t="s">
        <v>5754</v>
      </c>
      <c r="D3608" s="11" t="s">
        <v>40</v>
      </c>
      <c r="E3608" s="19" t="s">
        <v>4025</v>
      </c>
      <c r="F3608" s="10">
        <v>42036</v>
      </c>
      <c r="G3608" s="10">
        <v>44228</v>
      </c>
      <c r="H3608" s="11">
        <v>7</v>
      </c>
      <c r="I3608" s="20" t="s">
        <v>39</v>
      </c>
      <c r="J3608" s="11" t="s">
        <v>41</v>
      </c>
      <c r="K3608" s="11" t="s">
        <v>4881</v>
      </c>
      <c r="L3608" s="11">
        <v>2</v>
      </c>
    </row>
    <row r="3609" spans="1:12">
      <c r="A3609" s="11" t="s">
        <v>5755</v>
      </c>
      <c r="D3609" s="11" t="s">
        <v>40</v>
      </c>
      <c r="E3609" s="19" t="s">
        <v>4026</v>
      </c>
      <c r="F3609" s="10">
        <v>42036</v>
      </c>
      <c r="G3609" s="10">
        <v>44228</v>
      </c>
      <c r="H3609" s="11">
        <v>7</v>
      </c>
      <c r="I3609" s="20" t="s">
        <v>39</v>
      </c>
      <c r="J3609" s="11" t="s">
        <v>41</v>
      </c>
      <c r="K3609" s="11" t="s">
        <v>4881</v>
      </c>
      <c r="L3609" s="11">
        <v>2</v>
      </c>
    </row>
    <row r="3610" spans="1:12">
      <c r="A3610" s="11" t="s">
        <v>5756</v>
      </c>
      <c r="D3610" s="11" t="s">
        <v>40</v>
      </c>
      <c r="E3610" s="19" t="s">
        <v>4027</v>
      </c>
      <c r="F3610" s="10">
        <v>42036</v>
      </c>
      <c r="G3610" s="10">
        <v>44228</v>
      </c>
      <c r="H3610" s="11">
        <v>7</v>
      </c>
      <c r="I3610" s="20" t="s">
        <v>39</v>
      </c>
      <c r="J3610" s="11" t="s">
        <v>41</v>
      </c>
      <c r="K3610" s="11" t="s">
        <v>4881</v>
      </c>
      <c r="L3610" s="11">
        <v>2</v>
      </c>
    </row>
    <row r="3611" spans="1:12">
      <c r="A3611" s="11" t="s">
        <v>5757</v>
      </c>
      <c r="D3611" s="11" t="s">
        <v>40</v>
      </c>
      <c r="E3611" s="19" t="s">
        <v>4028</v>
      </c>
      <c r="F3611" s="10">
        <v>42036</v>
      </c>
      <c r="G3611" s="10">
        <v>44228</v>
      </c>
      <c r="H3611" s="11">
        <v>7</v>
      </c>
      <c r="I3611" s="20" t="s">
        <v>39</v>
      </c>
      <c r="J3611" s="11" t="s">
        <v>41</v>
      </c>
      <c r="K3611" s="11" t="s">
        <v>4881</v>
      </c>
      <c r="L3611" s="11">
        <v>2</v>
      </c>
    </row>
    <row r="3612" spans="1:12">
      <c r="A3612" s="11" t="s">
        <v>6325</v>
      </c>
      <c r="D3612" s="11" t="s">
        <v>40</v>
      </c>
      <c r="E3612" s="19" t="s">
        <v>4029</v>
      </c>
      <c r="F3612" s="10">
        <v>42036</v>
      </c>
      <c r="G3612" s="10">
        <v>44228</v>
      </c>
      <c r="H3612" s="11">
        <v>7</v>
      </c>
      <c r="I3612" s="20" t="s">
        <v>39</v>
      </c>
      <c r="J3612" s="11" t="s">
        <v>41</v>
      </c>
      <c r="K3612" s="11" t="s">
        <v>4881</v>
      </c>
      <c r="L3612" s="11">
        <v>2</v>
      </c>
    </row>
    <row r="3613" spans="1:12">
      <c r="A3613" s="11" t="s">
        <v>6326</v>
      </c>
      <c r="D3613" s="11" t="s">
        <v>40</v>
      </c>
      <c r="E3613" s="19" t="s">
        <v>4030</v>
      </c>
      <c r="F3613" s="10">
        <v>42036</v>
      </c>
      <c r="G3613" s="10">
        <v>44228</v>
      </c>
      <c r="H3613" s="11">
        <v>7</v>
      </c>
      <c r="I3613" s="20" t="s">
        <v>39</v>
      </c>
      <c r="J3613" s="11" t="s">
        <v>41</v>
      </c>
      <c r="K3613" s="11" t="s">
        <v>4881</v>
      </c>
      <c r="L3613" s="11">
        <v>2</v>
      </c>
    </row>
    <row r="3614" spans="1:12">
      <c r="A3614" s="11" t="s">
        <v>6327</v>
      </c>
      <c r="D3614" s="11" t="s">
        <v>40</v>
      </c>
      <c r="E3614" s="19" t="s">
        <v>4031</v>
      </c>
      <c r="F3614" s="10">
        <v>42036</v>
      </c>
      <c r="G3614" s="10">
        <v>44228</v>
      </c>
      <c r="H3614" s="11">
        <v>7</v>
      </c>
      <c r="I3614" s="20" t="s">
        <v>39</v>
      </c>
      <c r="J3614" s="11" t="s">
        <v>41</v>
      </c>
      <c r="K3614" s="11" t="s">
        <v>4881</v>
      </c>
      <c r="L3614" s="11">
        <v>2</v>
      </c>
    </row>
    <row r="3615" spans="1:12">
      <c r="A3615" s="11" t="s">
        <v>6811</v>
      </c>
      <c r="D3615" s="11" t="s">
        <v>40</v>
      </c>
      <c r="E3615" s="19" t="s">
        <v>4032</v>
      </c>
      <c r="F3615" s="10">
        <v>42036</v>
      </c>
      <c r="G3615" s="10">
        <v>44228</v>
      </c>
      <c r="H3615" s="11">
        <v>7</v>
      </c>
      <c r="I3615" s="20" t="s">
        <v>39</v>
      </c>
      <c r="J3615" s="11" t="s">
        <v>41</v>
      </c>
      <c r="K3615" s="11" t="s">
        <v>4881</v>
      </c>
      <c r="L3615" s="11">
        <v>2</v>
      </c>
    </row>
    <row r="3616" spans="1:12">
      <c r="A3616" s="11" t="s">
        <v>6812</v>
      </c>
      <c r="D3616" s="11" t="s">
        <v>40</v>
      </c>
      <c r="E3616" s="19" t="s">
        <v>4033</v>
      </c>
      <c r="F3616" s="10">
        <v>42036</v>
      </c>
      <c r="G3616" s="10">
        <v>44228</v>
      </c>
      <c r="H3616" s="11">
        <v>7</v>
      </c>
      <c r="I3616" s="20" t="s">
        <v>39</v>
      </c>
      <c r="J3616" s="11" t="s">
        <v>41</v>
      </c>
      <c r="K3616" s="11" t="s">
        <v>4881</v>
      </c>
      <c r="L3616" s="11">
        <v>2</v>
      </c>
    </row>
    <row r="3617" spans="1:12">
      <c r="A3617" s="11" t="s">
        <v>6813</v>
      </c>
      <c r="D3617" s="11" t="s">
        <v>40</v>
      </c>
      <c r="E3617" s="19" t="s">
        <v>4034</v>
      </c>
      <c r="F3617" s="10">
        <v>42036</v>
      </c>
      <c r="G3617" s="10">
        <v>44228</v>
      </c>
      <c r="H3617" s="11">
        <v>7</v>
      </c>
      <c r="I3617" s="20" t="s">
        <v>39</v>
      </c>
      <c r="J3617" s="11" t="s">
        <v>41</v>
      </c>
      <c r="K3617" s="11" t="s">
        <v>4881</v>
      </c>
      <c r="L3617" s="11">
        <v>2</v>
      </c>
    </row>
    <row r="3618" spans="1:12">
      <c r="A3618" s="11" t="s">
        <v>7297</v>
      </c>
      <c r="D3618" s="11" t="s">
        <v>40</v>
      </c>
      <c r="E3618" s="19" t="s">
        <v>4035</v>
      </c>
      <c r="F3618" s="10">
        <v>42036</v>
      </c>
      <c r="G3618" s="10">
        <v>44228</v>
      </c>
      <c r="H3618" s="11">
        <v>7</v>
      </c>
      <c r="I3618" s="20" t="s">
        <v>39</v>
      </c>
      <c r="J3618" s="11" t="s">
        <v>41</v>
      </c>
      <c r="K3618" s="11" t="s">
        <v>4881</v>
      </c>
      <c r="L3618" s="11">
        <v>2</v>
      </c>
    </row>
    <row r="3619" spans="1:12">
      <c r="A3619" s="11" t="s">
        <v>7298</v>
      </c>
      <c r="D3619" s="11" t="s">
        <v>40</v>
      </c>
      <c r="E3619" s="19" t="s">
        <v>4036</v>
      </c>
      <c r="F3619" s="10">
        <v>42036</v>
      </c>
      <c r="G3619" s="10">
        <v>44228</v>
      </c>
      <c r="H3619" s="11">
        <v>7</v>
      </c>
      <c r="I3619" s="20" t="s">
        <v>39</v>
      </c>
      <c r="J3619" s="11" t="s">
        <v>41</v>
      </c>
      <c r="K3619" s="11" t="s">
        <v>4881</v>
      </c>
      <c r="L3619" s="11">
        <v>2</v>
      </c>
    </row>
    <row r="3620" spans="1:12">
      <c r="A3620" s="11" t="s">
        <v>7299</v>
      </c>
      <c r="D3620" s="11" t="s">
        <v>40</v>
      </c>
      <c r="E3620" s="19" t="s">
        <v>4037</v>
      </c>
      <c r="F3620" s="10">
        <v>42036</v>
      </c>
      <c r="G3620" s="10">
        <v>44228</v>
      </c>
      <c r="H3620" s="11">
        <v>7</v>
      </c>
      <c r="I3620" s="20" t="s">
        <v>39</v>
      </c>
      <c r="J3620" s="11" t="s">
        <v>41</v>
      </c>
      <c r="K3620" s="11" t="s">
        <v>4881</v>
      </c>
      <c r="L3620" s="11">
        <v>2</v>
      </c>
    </row>
    <row r="3621" spans="1:12">
      <c r="A3621" s="11" t="s">
        <v>8182</v>
      </c>
      <c r="D3621" s="11" t="s">
        <v>40</v>
      </c>
      <c r="E3621" s="19" t="s">
        <v>4038</v>
      </c>
      <c r="F3621" s="10">
        <v>42036</v>
      </c>
      <c r="G3621" s="10">
        <v>44228</v>
      </c>
      <c r="H3621" s="11">
        <v>7</v>
      </c>
      <c r="I3621" s="20" t="s">
        <v>39</v>
      </c>
      <c r="J3621" s="11" t="s">
        <v>41</v>
      </c>
      <c r="K3621" s="11" t="s">
        <v>4881</v>
      </c>
      <c r="L3621" s="11">
        <v>2</v>
      </c>
    </row>
    <row r="3622" spans="1:12">
      <c r="A3622" s="11" t="s">
        <v>8183</v>
      </c>
      <c r="D3622" s="11" t="s">
        <v>40</v>
      </c>
      <c r="E3622" s="19" t="s">
        <v>4039</v>
      </c>
      <c r="F3622" s="10">
        <v>42036</v>
      </c>
      <c r="G3622" s="10">
        <v>44228</v>
      </c>
      <c r="H3622" s="11">
        <v>7</v>
      </c>
      <c r="I3622" s="20" t="s">
        <v>39</v>
      </c>
      <c r="J3622" s="11" t="s">
        <v>41</v>
      </c>
      <c r="K3622" s="11" t="s">
        <v>4881</v>
      </c>
      <c r="L3622" s="11">
        <v>2</v>
      </c>
    </row>
    <row r="3623" spans="1:12">
      <c r="A3623" s="11" t="s">
        <v>8184</v>
      </c>
      <c r="D3623" s="11" t="s">
        <v>40</v>
      </c>
      <c r="E3623" s="19" t="s">
        <v>4040</v>
      </c>
      <c r="F3623" s="10">
        <v>42036</v>
      </c>
      <c r="G3623" s="10">
        <v>44228</v>
      </c>
      <c r="H3623" s="11">
        <v>7</v>
      </c>
      <c r="I3623" s="20" t="s">
        <v>39</v>
      </c>
      <c r="J3623" s="11" t="s">
        <v>41</v>
      </c>
      <c r="K3623" s="11" t="s">
        <v>4881</v>
      </c>
      <c r="L3623" s="11">
        <v>2</v>
      </c>
    </row>
    <row r="3624" spans="1:12">
      <c r="A3624" s="11" t="s">
        <v>8185</v>
      </c>
      <c r="D3624" s="11" t="s">
        <v>40</v>
      </c>
      <c r="E3624" s="19" t="s">
        <v>4041</v>
      </c>
      <c r="F3624" s="10">
        <v>42036</v>
      </c>
      <c r="G3624" s="10">
        <v>44228</v>
      </c>
      <c r="H3624" s="11">
        <v>7</v>
      </c>
      <c r="I3624" s="20" t="s">
        <v>39</v>
      </c>
      <c r="J3624" s="11" t="s">
        <v>41</v>
      </c>
      <c r="K3624" s="11" t="s">
        <v>4881</v>
      </c>
      <c r="L3624" s="11">
        <v>2</v>
      </c>
    </row>
    <row r="3625" spans="1:12">
      <c r="A3625" s="11" t="s">
        <v>8186</v>
      </c>
      <c r="D3625" s="11" t="s">
        <v>40</v>
      </c>
      <c r="E3625" s="19" t="s">
        <v>4042</v>
      </c>
      <c r="F3625" s="10">
        <v>42036</v>
      </c>
      <c r="G3625" s="10">
        <v>44228</v>
      </c>
      <c r="H3625" s="11">
        <v>7</v>
      </c>
      <c r="I3625" s="20" t="s">
        <v>39</v>
      </c>
      <c r="J3625" s="11" t="s">
        <v>41</v>
      </c>
      <c r="K3625" s="11" t="s">
        <v>4881</v>
      </c>
      <c r="L3625" s="11">
        <v>2</v>
      </c>
    </row>
    <row r="3626" spans="1:12">
      <c r="A3626" s="11" t="s">
        <v>8187</v>
      </c>
      <c r="D3626" s="11" t="s">
        <v>40</v>
      </c>
      <c r="E3626" s="19" t="s">
        <v>4043</v>
      </c>
      <c r="F3626" s="10">
        <v>42036</v>
      </c>
      <c r="G3626" s="10">
        <v>44228</v>
      </c>
      <c r="H3626" s="11">
        <v>7</v>
      </c>
      <c r="I3626" s="20" t="s">
        <v>39</v>
      </c>
      <c r="J3626" s="11" t="s">
        <v>41</v>
      </c>
      <c r="K3626" s="11" t="s">
        <v>4881</v>
      </c>
      <c r="L3626" s="11">
        <v>2</v>
      </c>
    </row>
    <row r="3627" spans="1:12">
      <c r="A3627" s="11" t="s">
        <v>8755</v>
      </c>
      <c r="D3627" s="11" t="s">
        <v>40</v>
      </c>
      <c r="E3627" s="19" t="s">
        <v>4044</v>
      </c>
      <c r="F3627" s="10">
        <v>42036</v>
      </c>
      <c r="G3627" s="10">
        <v>44228</v>
      </c>
      <c r="H3627" s="11">
        <v>7</v>
      </c>
      <c r="I3627" s="20" t="s">
        <v>39</v>
      </c>
      <c r="J3627" s="11" t="s">
        <v>41</v>
      </c>
      <c r="K3627" s="11" t="s">
        <v>4881</v>
      </c>
      <c r="L3627" s="11">
        <v>2</v>
      </c>
    </row>
    <row r="3628" spans="1:12">
      <c r="A3628" s="11" t="s">
        <v>8756</v>
      </c>
      <c r="D3628" s="11" t="s">
        <v>40</v>
      </c>
      <c r="E3628" s="19" t="s">
        <v>4045</v>
      </c>
      <c r="F3628" s="10">
        <v>42036</v>
      </c>
      <c r="G3628" s="10">
        <v>44228</v>
      </c>
      <c r="H3628" s="11">
        <v>7</v>
      </c>
      <c r="I3628" s="20" t="s">
        <v>39</v>
      </c>
      <c r="J3628" s="11" t="s">
        <v>41</v>
      </c>
      <c r="K3628" s="11" t="s">
        <v>4881</v>
      </c>
      <c r="L3628" s="11">
        <v>2</v>
      </c>
    </row>
    <row r="3629" spans="1:12">
      <c r="A3629" s="11" t="s">
        <v>8757</v>
      </c>
      <c r="D3629" s="11" t="s">
        <v>40</v>
      </c>
      <c r="E3629" s="19" t="s">
        <v>4046</v>
      </c>
      <c r="F3629" s="10">
        <v>42036</v>
      </c>
      <c r="G3629" s="10">
        <v>44228</v>
      </c>
      <c r="H3629" s="11">
        <v>7</v>
      </c>
      <c r="I3629" s="20" t="s">
        <v>39</v>
      </c>
      <c r="J3629" s="11" t="s">
        <v>41</v>
      </c>
      <c r="K3629" s="11" t="s">
        <v>4881</v>
      </c>
      <c r="L3629" s="11">
        <v>2</v>
      </c>
    </row>
    <row r="3630" spans="1:12">
      <c r="A3630" s="11" t="s">
        <v>3914</v>
      </c>
      <c r="D3630" s="11" t="s">
        <v>40</v>
      </c>
      <c r="E3630" s="19" t="s">
        <v>4047</v>
      </c>
      <c r="F3630" s="10">
        <v>42036</v>
      </c>
      <c r="G3630" s="10">
        <v>44228</v>
      </c>
      <c r="H3630" s="11">
        <v>7</v>
      </c>
      <c r="I3630" s="20" t="s">
        <v>39</v>
      </c>
      <c r="J3630" s="11" t="s">
        <v>41</v>
      </c>
      <c r="K3630" s="11" t="s">
        <v>4881</v>
      </c>
      <c r="L3630" s="11">
        <v>2</v>
      </c>
    </row>
    <row r="3631" spans="1:12">
      <c r="A3631" s="11" t="s">
        <v>3915</v>
      </c>
      <c r="D3631" s="11" t="s">
        <v>40</v>
      </c>
      <c r="E3631" s="19" t="s">
        <v>4048</v>
      </c>
      <c r="F3631" s="10">
        <v>42036</v>
      </c>
      <c r="G3631" s="10">
        <v>44228</v>
      </c>
      <c r="H3631" s="11">
        <v>7</v>
      </c>
      <c r="I3631" s="20" t="s">
        <v>39</v>
      </c>
      <c r="J3631" s="11" t="s">
        <v>41</v>
      </c>
      <c r="K3631" s="11" t="s">
        <v>4881</v>
      </c>
      <c r="L3631" s="11">
        <v>2</v>
      </c>
    </row>
    <row r="3632" spans="1:12">
      <c r="A3632" s="11" t="s">
        <v>3916</v>
      </c>
      <c r="D3632" s="11" t="s">
        <v>40</v>
      </c>
      <c r="E3632" s="19" t="s">
        <v>4049</v>
      </c>
      <c r="F3632" s="10">
        <v>42036</v>
      </c>
      <c r="G3632" s="10">
        <v>44228</v>
      </c>
      <c r="H3632" s="11">
        <v>7</v>
      </c>
      <c r="I3632" s="20" t="s">
        <v>39</v>
      </c>
      <c r="J3632" s="11" t="s">
        <v>41</v>
      </c>
      <c r="K3632" s="11" t="s">
        <v>4881</v>
      </c>
      <c r="L3632" s="11">
        <v>2</v>
      </c>
    </row>
    <row r="3633" spans="1:12">
      <c r="A3633" s="11" t="s">
        <v>5758</v>
      </c>
      <c r="D3633" s="11" t="s">
        <v>40</v>
      </c>
      <c r="E3633" s="19" t="s">
        <v>4050</v>
      </c>
      <c r="F3633" s="10">
        <v>42036</v>
      </c>
      <c r="G3633" s="10">
        <v>44228</v>
      </c>
      <c r="H3633" s="11">
        <v>7</v>
      </c>
      <c r="I3633" s="20" t="s">
        <v>39</v>
      </c>
      <c r="J3633" s="11" t="s">
        <v>41</v>
      </c>
      <c r="K3633" s="11" t="s">
        <v>4881</v>
      </c>
      <c r="L3633" s="11">
        <v>2</v>
      </c>
    </row>
    <row r="3634" spans="1:12">
      <c r="A3634" s="11" t="s">
        <v>5759</v>
      </c>
      <c r="D3634" s="11" t="s">
        <v>40</v>
      </c>
      <c r="E3634" s="19" t="s">
        <v>4051</v>
      </c>
      <c r="F3634" s="10">
        <v>42036</v>
      </c>
      <c r="G3634" s="10">
        <v>44228</v>
      </c>
      <c r="H3634" s="11">
        <v>7</v>
      </c>
      <c r="I3634" s="20" t="s">
        <v>39</v>
      </c>
      <c r="J3634" s="11" t="s">
        <v>41</v>
      </c>
      <c r="K3634" s="11" t="s">
        <v>4881</v>
      </c>
      <c r="L3634" s="11">
        <v>2</v>
      </c>
    </row>
    <row r="3635" spans="1:12">
      <c r="A3635" s="11" t="s">
        <v>5760</v>
      </c>
      <c r="D3635" s="11" t="s">
        <v>40</v>
      </c>
      <c r="E3635" s="19" t="s">
        <v>4052</v>
      </c>
      <c r="F3635" s="10">
        <v>42036</v>
      </c>
      <c r="G3635" s="10">
        <v>44228</v>
      </c>
      <c r="H3635" s="11">
        <v>7</v>
      </c>
      <c r="I3635" s="20" t="s">
        <v>39</v>
      </c>
      <c r="J3635" s="11" t="s">
        <v>41</v>
      </c>
      <c r="K3635" s="11" t="s">
        <v>4881</v>
      </c>
      <c r="L3635" s="11">
        <v>2</v>
      </c>
    </row>
    <row r="3636" spans="1:12">
      <c r="A3636" s="11" t="s">
        <v>5761</v>
      </c>
      <c r="D3636" s="11" t="s">
        <v>40</v>
      </c>
      <c r="E3636" s="19" t="s">
        <v>4053</v>
      </c>
      <c r="F3636" s="10">
        <v>42036</v>
      </c>
      <c r="G3636" s="10">
        <v>44228</v>
      </c>
      <c r="H3636" s="11">
        <v>7</v>
      </c>
      <c r="I3636" s="20" t="s">
        <v>39</v>
      </c>
      <c r="J3636" s="11" t="s">
        <v>41</v>
      </c>
      <c r="K3636" s="11" t="s">
        <v>4881</v>
      </c>
      <c r="L3636" s="11">
        <v>2</v>
      </c>
    </row>
    <row r="3637" spans="1:12">
      <c r="A3637" s="11" t="s">
        <v>5762</v>
      </c>
      <c r="D3637" s="11" t="s">
        <v>40</v>
      </c>
      <c r="E3637" s="19" t="s">
        <v>4054</v>
      </c>
      <c r="F3637" s="10">
        <v>42036</v>
      </c>
      <c r="G3637" s="10">
        <v>44228</v>
      </c>
      <c r="H3637" s="11">
        <v>7</v>
      </c>
      <c r="I3637" s="20" t="s">
        <v>39</v>
      </c>
      <c r="J3637" s="11" t="s">
        <v>41</v>
      </c>
      <c r="K3637" s="11" t="s">
        <v>4881</v>
      </c>
      <c r="L3637" s="11">
        <v>2</v>
      </c>
    </row>
    <row r="3638" spans="1:12">
      <c r="A3638" s="11" t="s">
        <v>5763</v>
      </c>
      <c r="D3638" s="11" t="s">
        <v>40</v>
      </c>
      <c r="E3638" s="19" t="s">
        <v>4055</v>
      </c>
      <c r="F3638" s="10">
        <v>42036</v>
      </c>
      <c r="G3638" s="10">
        <v>44228</v>
      </c>
      <c r="H3638" s="11">
        <v>7</v>
      </c>
      <c r="I3638" s="20" t="s">
        <v>39</v>
      </c>
      <c r="J3638" s="11" t="s">
        <v>41</v>
      </c>
      <c r="K3638" s="11" t="s">
        <v>4881</v>
      </c>
      <c r="L3638" s="11">
        <v>2</v>
      </c>
    </row>
    <row r="3639" spans="1:12">
      <c r="A3639" s="11" t="s">
        <v>6328</v>
      </c>
      <c r="D3639" s="11" t="s">
        <v>40</v>
      </c>
      <c r="E3639" s="19" t="s">
        <v>4056</v>
      </c>
      <c r="F3639" s="10">
        <v>42036</v>
      </c>
      <c r="G3639" s="10">
        <v>44228</v>
      </c>
      <c r="H3639" s="11">
        <v>7</v>
      </c>
      <c r="I3639" s="20" t="s">
        <v>39</v>
      </c>
      <c r="J3639" s="11" t="s">
        <v>41</v>
      </c>
      <c r="K3639" s="11" t="s">
        <v>4881</v>
      </c>
      <c r="L3639" s="11">
        <v>2</v>
      </c>
    </row>
    <row r="3640" spans="1:12">
      <c r="A3640" s="11" t="s">
        <v>6329</v>
      </c>
      <c r="D3640" s="11" t="s">
        <v>40</v>
      </c>
      <c r="E3640" s="19" t="s">
        <v>4057</v>
      </c>
      <c r="F3640" s="10">
        <v>42036</v>
      </c>
      <c r="G3640" s="10">
        <v>44228</v>
      </c>
      <c r="H3640" s="11">
        <v>7</v>
      </c>
      <c r="I3640" s="20" t="s">
        <v>39</v>
      </c>
      <c r="J3640" s="11" t="s">
        <v>41</v>
      </c>
      <c r="K3640" s="11" t="s">
        <v>4881</v>
      </c>
      <c r="L3640" s="11">
        <v>2</v>
      </c>
    </row>
    <row r="3641" spans="1:12">
      <c r="A3641" s="11" t="s">
        <v>6330</v>
      </c>
      <c r="D3641" s="11" t="s">
        <v>40</v>
      </c>
      <c r="E3641" s="19" t="s">
        <v>4058</v>
      </c>
      <c r="F3641" s="10">
        <v>42036</v>
      </c>
      <c r="G3641" s="10">
        <v>44228</v>
      </c>
      <c r="H3641" s="11">
        <v>7</v>
      </c>
      <c r="I3641" s="20" t="s">
        <v>39</v>
      </c>
      <c r="J3641" s="11" t="s">
        <v>41</v>
      </c>
      <c r="K3641" s="11" t="s">
        <v>4881</v>
      </c>
      <c r="L3641" s="11">
        <v>2</v>
      </c>
    </row>
    <row r="3642" spans="1:12">
      <c r="A3642" s="11" t="s">
        <v>6814</v>
      </c>
      <c r="D3642" s="11" t="s">
        <v>40</v>
      </c>
      <c r="E3642" s="19" t="s">
        <v>4059</v>
      </c>
      <c r="F3642" s="10">
        <v>42036</v>
      </c>
      <c r="G3642" s="10">
        <v>44228</v>
      </c>
      <c r="H3642" s="11">
        <v>7</v>
      </c>
      <c r="I3642" s="20" t="s">
        <v>39</v>
      </c>
      <c r="J3642" s="11" t="s">
        <v>41</v>
      </c>
      <c r="K3642" s="11" t="s">
        <v>4881</v>
      </c>
      <c r="L3642" s="11">
        <v>2</v>
      </c>
    </row>
    <row r="3643" spans="1:12">
      <c r="A3643" s="11" t="s">
        <v>6815</v>
      </c>
      <c r="D3643" s="11" t="s">
        <v>40</v>
      </c>
      <c r="E3643" s="19" t="s">
        <v>4060</v>
      </c>
      <c r="F3643" s="10">
        <v>42036</v>
      </c>
      <c r="G3643" s="10">
        <v>44228</v>
      </c>
      <c r="H3643" s="11">
        <v>7</v>
      </c>
      <c r="I3643" s="20" t="s">
        <v>39</v>
      </c>
      <c r="J3643" s="11" t="s">
        <v>41</v>
      </c>
      <c r="K3643" s="11" t="s">
        <v>4881</v>
      </c>
      <c r="L3643" s="11">
        <v>2</v>
      </c>
    </row>
    <row r="3644" spans="1:12">
      <c r="A3644" s="11" t="s">
        <v>6816</v>
      </c>
      <c r="D3644" s="11" t="s">
        <v>40</v>
      </c>
      <c r="E3644" s="19" t="s">
        <v>4061</v>
      </c>
      <c r="F3644" s="10">
        <v>42036</v>
      </c>
      <c r="G3644" s="10">
        <v>44228</v>
      </c>
      <c r="H3644" s="11">
        <v>7</v>
      </c>
      <c r="I3644" s="20" t="s">
        <v>39</v>
      </c>
      <c r="J3644" s="11" t="s">
        <v>41</v>
      </c>
      <c r="K3644" s="11" t="s">
        <v>4881</v>
      </c>
      <c r="L3644" s="11">
        <v>2</v>
      </c>
    </row>
    <row r="3645" spans="1:12">
      <c r="A3645" s="11" t="s">
        <v>7300</v>
      </c>
      <c r="D3645" s="11" t="s">
        <v>40</v>
      </c>
      <c r="E3645" s="19" t="s">
        <v>4062</v>
      </c>
      <c r="F3645" s="10">
        <v>42036</v>
      </c>
      <c r="G3645" s="10">
        <v>44228</v>
      </c>
      <c r="H3645" s="11">
        <v>7</v>
      </c>
      <c r="I3645" s="20" t="s">
        <v>39</v>
      </c>
      <c r="J3645" s="11" t="s">
        <v>41</v>
      </c>
      <c r="K3645" s="11" t="s">
        <v>4881</v>
      </c>
      <c r="L3645" s="11">
        <v>2</v>
      </c>
    </row>
    <row r="3646" spans="1:12">
      <c r="A3646" s="11" t="s">
        <v>7301</v>
      </c>
      <c r="D3646" s="11" t="s">
        <v>40</v>
      </c>
      <c r="E3646" s="19" t="s">
        <v>4063</v>
      </c>
      <c r="F3646" s="10">
        <v>42036</v>
      </c>
      <c r="G3646" s="10">
        <v>44228</v>
      </c>
      <c r="H3646" s="11">
        <v>7</v>
      </c>
      <c r="I3646" s="20" t="s">
        <v>39</v>
      </c>
      <c r="J3646" s="11" t="s">
        <v>41</v>
      </c>
      <c r="K3646" s="11" t="s">
        <v>4881</v>
      </c>
      <c r="L3646" s="11">
        <v>2</v>
      </c>
    </row>
    <row r="3647" spans="1:12">
      <c r="A3647" s="11" t="s">
        <v>7302</v>
      </c>
      <c r="D3647" s="11" t="s">
        <v>40</v>
      </c>
      <c r="E3647" s="19" t="s">
        <v>4064</v>
      </c>
      <c r="F3647" s="10">
        <v>42036</v>
      </c>
      <c r="G3647" s="10">
        <v>44228</v>
      </c>
      <c r="H3647" s="11">
        <v>7</v>
      </c>
      <c r="I3647" s="20" t="s">
        <v>39</v>
      </c>
      <c r="J3647" s="11" t="s">
        <v>41</v>
      </c>
      <c r="K3647" s="11" t="s">
        <v>4881</v>
      </c>
      <c r="L3647" s="11">
        <v>2</v>
      </c>
    </row>
    <row r="3648" spans="1:12">
      <c r="A3648" s="11" t="s">
        <v>8188</v>
      </c>
      <c r="D3648" s="11" t="s">
        <v>40</v>
      </c>
      <c r="E3648" s="19" t="s">
        <v>4065</v>
      </c>
      <c r="F3648" s="10">
        <v>42036</v>
      </c>
      <c r="G3648" s="10">
        <v>44228</v>
      </c>
      <c r="H3648" s="11">
        <v>7</v>
      </c>
      <c r="I3648" s="20" t="s">
        <v>39</v>
      </c>
      <c r="J3648" s="11" t="s">
        <v>41</v>
      </c>
      <c r="K3648" s="11" t="s">
        <v>4881</v>
      </c>
      <c r="L3648" s="11">
        <v>2</v>
      </c>
    </row>
    <row r="3649" spans="1:12">
      <c r="A3649" s="11" t="s">
        <v>8189</v>
      </c>
      <c r="D3649" s="11" t="s">
        <v>40</v>
      </c>
      <c r="E3649" s="19" t="s">
        <v>4066</v>
      </c>
      <c r="F3649" s="10">
        <v>42036</v>
      </c>
      <c r="G3649" s="10">
        <v>44228</v>
      </c>
      <c r="H3649" s="11">
        <v>7</v>
      </c>
      <c r="I3649" s="20" t="s">
        <v>39</v>
      </c>
      <c r="J3649" s="11" t="s">
        <v>41</v>
      </c>
      <c r="K3649" s="11" t="s">
        <v>4881</v>
      </c>
      <c r="L3649" s="11">
        <v>2</v>
      </c>
    </row>
    <row r="3650" spans="1:12">
      <c r="A3650" s="11" t="s">
        <v>8190</v>
      </c>
      <c r="D3650" s="11" t="s">
        <v>40</v>
      </c>
      <c r="E3650" s="19" t="s">
        <v>4067</v>
      </c>
      <c r="F3650" s="10">
        <v>42036</v>
      </c>
      <c r="G3650" s="10">
        <v>44228</v>
      </c>
      <c r="H3650" s="11">
        <v>7</v>
      </c>
      <c r="I3650" s="20" t="s">
        <v>39</v>
      </c>
      <c r="J3650" s="11" t="s">
        <v>41</v>
      </c>
      <c r="K3650" s="11" t="s">
        <v>4881</v>
      </c>
      <c r="L3650" s="11">
        <v>2</v>
      </c>
    </row>
    <row r="3651" spans="1:12">
      <c r="A3651" s="11" t="s">
        <v>8191</v>
      </c>
      <c r="D3651" s="11" t="s">
        <v>40</v>
      </c>
      <c r="E3651" s="19" t="s">
        <v>4068</v>
      </c>
      <c r="F3651" s="10">
        <v>42036</v>
      </c>
      <c r="G3651" s="10">
        <v>44228</v>
      </c>
      <c r="H3651" s="11">
        <v>7</v>
      </c>
      <c r="I3651" s="20" t="s">
        <v>39</v>
      </c>
      <c r="J3651" s="11" t="s">
        <v>41</v>
      </c>
      <c r="K3651" s="11" t="s">
        <v>4881</v>
      </c>
      <c r="L3651" s="11">
        <v>2</v>
      </c>
    </row>
    <row r="3652" spans="1:12">
      <c r="A3652" s="11" t="s">
        <v>8192</v>
      </c>
      <c r="D3652" s="11" t="s">
        <v>40</v>
      </c>
      <c r="E3652" s="19" t="s">
        <v>4069</v>
      </c>
      <c r="F3652" s="10">
        <v>42036</v>
      </c>
      <c r="G3652" s="10">
        <v>44228</v>
      </c>
      <c r="H3652" s="11">
        <v>7</v>
      </c>
      <c r="I3652" s="20" t="s">
        <v>39</v>
      </c>
      <c r="J3652" s="11" t="s">
        <v>41</v>
      </c>
      <c r="K3652" s="11" t="s">
        <v>4881</v>
      </c>
      <c r="L3652" s="11">
        <v>2</v>
      </c>
    </row>
    <row r="3653" spans="1:12">
      <c r="A3653" s="11" t="s">
        <v>8193</v>
      </c>
      <c r="D3653" s="11" t="s">
        <v>40</v>
      </c>
      <c r="E3653" s="19" t="s">
        <v>4070</v>
      </c>
      <c r="F3653" s="10">
        <v>42036</v>
      </c>
      <c r="G3653" s="10">
        <v>44228</v>
      </c>
      <c r="H3653" s="11">
        <v>7</v>
      </c>
      <c r="I3653" s="20" t="s">
        <v>39</v>
      </c>
      <c r="J3653" s="11" t="s">
        <v>41</v>
      </c>
      <c r="K3653" s="11" t="s">
        <v>4881</v>
      </c>
      <c r="L3653" s="11">
        <v>2</v>
      </c>
    </row>
    <row r="3654" spans="1:12">
      <c r="A3654" s="11" t="s">
        <v>8758</v>
      </c>
      <c r="D3654" s="11" t="s">
        <v>40</v>
      </c>
      <c r="E3654" s="19" t="s">
        <v>4071</v>
      </c>
      <c r="F3654" s="10">
        <v>42036</v>
      </c>
      <c r="G3654" s="10">
        <v>44228</v>
      </c>
      <c r="H3654" s="11">
        <v>7</v>
      </c>
      <c r="I3654" s="20" t="s">
        <v>39</v>
      </c>
      <c r="J3654" s="11" t="s">
        <v>41</v>
      </c>
      <c r="K3654" s="11" t="s">
        <v>4881</v>
      </c>
      <c r="L3654" s="11">
        <v>2</v>
      </c>
    </row>
    <row r="3655" spans="1:12">
      <c r="A3655" s="11" t="s">
        <v>8759</v>
      </c>
      <c r="D3655" s="11" t="s">
        <v>40</v>
      </c>
      <c r="E3655" s="19" t="s">
        <v>4072</v>
      </c>
      <c r="F3655" s="10">
        <v>42036</v>
      </c>
      <c r="G3655" s="10">
        <v>44228</v>
      </c>
      <c r="H3655" s="11">
        <v>7</v>
      </c>
      <c r="I3655" s="20" t="s">
        <v>39</v>
      </c>
      <c r="J3655" s="11" t="s">
        <v>41</v>
      </c>
      <c r="K3655" s="11" t="s">
        <v>4881</v>
      </c>
      <c r="L3655" s="11">
        <v>2</v>
      </c>
    </row>
    <row r="3656" spans="1:12">
      <c r="A3656" s="11" t="s">
        <v>8760</v>
      </c>
      <c r="D3656" s="11" t="s">
        <v>40</v>
      </c>
      <c r="E3656" s="19" t="s">
        <v>4073</v>
      </c>
      <c r="F3656" s="10">
        <v>42036</v>
      </c>
      <c r="G3656" s="10">
        <v>44228</v>
      </c>
      <c r="H3656" s="11">
        <v>7</v>
      </c>
      <c r="I3656" s="20" t="s">
        <v>39</v>
      </c>
      <c r="J3656" s="11" t="s">
        <v>41</v>
      </c>
      <c r="K3656" s="11" t="s">
        <v>4881</v>
      </c>
      <c r="L3656" s="11">
        <v>2</v>
      </c>
    </row>
    <row r="3657" spans="1:12">
      <c r="A3657" s="11" t="s">
        <v>3917</v>
      </c>
      <c r="D3657" s="11" t="s">
        <v>40</v>
      </c>
      <c r="E3657" s="19" t="s">
        <v>4074</v>
      </c>
      <c r="F3657" s="10">
        <v>42036</v>
      </c>
      <c r="G3657" s="10">
        <v>44228</v>
      </c>
      <c r="H3657" s="11">
        <v>7</v>
      </c>
      <c r="I3657" s="20" t="s">
        <v>39</v>
      </c>
      <c r="J3657" s="11" t="s">
        <v>41</v>
      </c>
      <c r="K3657" s="11" t="s">
        <v>4881</v>
      </c>
      <c r="L3657" s="11">
        <v>2</v>
      </c>
    </row>
    <row r="3658" spans="1:12">
      <c r="A3658" s="11" t="s">
        <v>3918</v>
      </c>
      <c r="D3658" s="11" t="s">
        <v>40</v>
      </c>
      <c r="E3658" s="19" t="s">
        <v>4075</v>
      </c>
      <c r="F3658" s="10">
        <v>42036</v>
      </c>
      <c r="G3658" s="10">
        <v>44228</v>
      </c>
      <c r="H3658" s="11">
        <v>7</v>
      </c>
      <c r="I3658" s="20" t="s">
        <v>39</v>
      </c>
      <c r="J3658" s="11" t="s">
        <v>41</v>
      </c>
      <c r="K3658" s="11" t="s">
        <v>4881</v>
      </c>
      <c r="L3658" s="11">
        <v>2</v>
      </c>
    </row>
    <row r="3659" spans="1:12">
      <c r="A3659" s="11" t="s">
        <v>3919</v>
      </c>
      <c r="D3659" s="11" t="s">
        <v>40</v>
      </c>
      <c r="E3659" s="19" t="s">
        <v>4076</v>
      </c>
      <c r="F3659" s="10">
        <v>42036</v>
      </c>
      <c r="G3659" s="10">
        <v>44228</v>
      </c>
      <c r="H3659" s="11">
        <v>7</v>
      </c>
      <c r="I3659" s="20" t="s">
        <v>39</v>
      </c>
      <c r="J3659" s="11" t="s">
        <v>41</v>
      </c>
      <c r="K3659" s="11" t="s">
        <v>4881</v>
      </c>
      <c r="L3659" s="11">
        <v>2</v>
      </c>
    </row>
    <row r="3660" spans="1:12">
      <c r="A3660" s="11" t="s">
        <v>5764</v>
      </c>
      <c r="D3660" s="11" t="s">
        <v>40</v>
      </c>
      <c r="E3660" s="19" t="s">
        <v>4077</v>
      </c>
      <c r="F3660" s="10">
        <v>42036</v>
      </c>
      <c r="G3660" s="10">
        <v>44228</v>
      </c>
      <c r="H3660" s="11">
        <v>7</v>
      </c>
      <c r="I3660" s="20" t="s">
        <v>39</v>
      </c>
      <c r="J3660" s="11" t="s">
        <v>41</v>
      </c>
      <c r="K3660" s="11" t="s">
        <v>4881</v>
      </c>
      <c r="L3660" s="11">
        <v>2</v>
      </c>
    </row>
    <row r="3661" spans="1:12">
      <c r="A3661" s="11" t="s">
        <v>5765</v>
      </c>
      <c r="D3661" s="11" t="s">
        <v>40</v>
      </c>
      <c r="E3661" s="19" t="s">
        <v>4078</v>
      </c>
      <c r="F3661" s="10">
        <v>42036</v>
      </c>
      <c r="G3661" s="10">
        <v>44228</v>
      </c>
      <c r="H3661" s="11">
        <v>7</v>
      </c>
      <c r="I3661" s="20" t="s">
        <v>39</v>
      </c>
      <c r="J3661" s="11" t="s">
        <v>41</v>
      </c>
      <c r="K3661" s="11" t="s">
        <v>4881</v>
      </c>
      <c r="L3661" s="11">
        <v>2</v>
      </c>
    </row>
    <row r="3662" spans="1:12">
      <c r="A3662" s="11" t="s">
        <v>5766</v>
      </c>
      <c r="D3662" s="11" t="s">
        <v>40</v>
      </c>
      <c r="E3662" s="19" t="s">
        <v>4079</v>
      </c>
      <c r="F3662" s="10">
        <v>42036</v>
      </c>
      <c r="G3662" s="10">
        <v>44228</v>
      </c>
      <c r="H3662" s="11">
        <v>7</v>
      </c>
      <c r="I3662" s="20" t="s">
        <v>39</v>
      </c>
      <c r="J3662" s="11" t="s">
        <v>41</v>
      </c>
      <c r="K3662" s="11" t="s">
        <v>4881</v>
      </c>
      <c r="L3662" s="11">
        <v>2</v>
      </c>
    </row>
    <row r="3663" spans="1:12">
      <c r="A3663" s="11" t="s">
        <v>5767</v>
      </c>
      <c r="D3663" s="11" t="s">
        <v>40</v>
      </c>
      <c r="E3663" s="19" t="s">
        <v>4080</v>
      </c>
      <c r="F3663" s="10">
        <v>42036</v>
      </c>
      <c r="G3663" s="10">
        <v>44228</v>
      </c>
      <c r="H3663" s="11">
        <v>7</v>
      </c>
      <c r="I3663" s="20" t="s">
        <v>39</v>
      </c>
      <c r="J3663" s="11" t="s">
        <v>41</v>
      </c>
      <c r="K3663" s="11" t="s">
        <v>4881</v>
      </c>
      <c r="L3663" s="11">
        <v>2</v>
      </c>
    </row>
    <row r="3664" spans="1:12">
      <c r="A3664" s="11" t="s">
        <v>5768</v>
      </c>
      <c r="D3664" s="11" t="s">
        <v>40</v>
      </c>
      <c r="E3664" s="19" t="s">
        <v>4081</v>
      </c>
      <c r="F3664" s="10">
        <v>42036</v>
      </c>
      <c r="G3664" s="10">
        <v>44228</v>
      </c>
      <c r="H3664" s="11">
        <v>7</v>
      </c>
      <c r="I3664" s="20" t="s">
        <v>39</v>
      </c>
      <c r="J3664" s="11" t="s">
        <v>41</v>
      </c>
      <c r="K3664" s="11" t="s">
        <v>4881</v>
      </c>
      <c r="L3664" s="11">
        <v>2</v>
      </c>
    </row>
    <row r="3665" spans="1:12">
      <c r="A3665" s="11" t="s">
        <v>5769</v>
      </c>
      <c r="D3665" s="11" t="s">
        <v>40</v>
      </c>
      <c r="E3665" s="19" t="s">
        <v>4082</v>
      </c>
      <c r="F3665" s="10">
        <v>42036</v>
      </c>
      <c r="G3665" s="10">
        <v>44228</v>
      </c>
      <c r="H3665" s="11">
        <v>7</v>
      </c>
      <c r="I3665" s="20" t="s">
        <v>39</v>
      </c>
      <c r="J3665" s="11" t="s">
        <v>41</v>
      </c>
      <c r="K3665" s="11" t="s">
        <v>4881</v>
      </c>
      <c r="L3665" s="11">
        <v>2</v>
      </c>
    </row>
    <row r="3666" spans="1:12">
      <c r="A3666" s="11" t="s">
        <v>6331</v>
      </c>
      <c r="D3666" s="11" t="s">
        <v>40</v>
      </c>
      <c r="E3666" s="19" t="s">
        <v>4083</v>
      </c>
      <c r="F3666" s="10">
        <v>42036</v>
      </c>
      <c r="G3666" s="10">
        <v>44228</v>
      </c>
      <c r="H3666" s="11">
        <v>7</v>
      </c>
      <c r="I3666" s="20" t="s">
        <v>39</v>
      </c>
      <c r="J3666" s="11" t="s">
        <v>41</v>
      </c>
      <c r="K3666" s="11" t="s">
        <v>4881</v>
      </c>
      <c r="L3666" s="11">
        <v>2</v>
      </c>
    </row>
    <row r="3667" spans="1:12">
      <c r="A3667" s="11" t="s">
        <v>6332</v>
      </c>
      <c r="D3667" s="11" t="s">
        <v>40</v>
      </c>
      <c r="E3667" s="19" t="s">
        <v>4084</v>
      </c>
      <c r="F3667" s="10">
        <v>42036</v>
      </c>
      <c r="G3667" s="10">
        <v>44228</v>
      </c>
      <c r="H3667" s="11">
        <v>7</v>
      </c>
      <c r="I3667" s="20" t="s">
        <v>39</v>
      </c>
      <c r="J3667" s="11" t="s">
        <v>41</v>
      </c>
      <c r="K3667" s="11" t="s">
        <v>4881</v>
      </c>
      <c r="L3667" s="11">
        <v>2</v>
      </c>
    </row>
    <row r="3668" spans="1:12">
      <c r="A3668" s="11" t="s">
        <v>6333</v>
      </c>
      <c r="D3668" s="11" t="s">
        <v>40</v>
      </c>
      <c r="E3668" s="19" t="s">
        <v>4085</v>
      </c>
      <c r="F3668" s="10">
        <v>42036</v>
      </c>
      <c r="G3668" s="10">
        <v>44228</v>
      </c>
      <c r="H3668" s="11">
        <v>7</v>
      </c>
      <c r="I3668" s="20" t="s">
        <v>39</v>
      </c>
      <c r="J3668" s="11" t="s">
        <v>41</v>
      </c>
      <c r="K3668" s="11" t="s">
        <v>4881</v>
      </c>
      <c r="L3668" s="11">
        <v>2</v>
      </c>
    </row>
    <row r="3669" spans="1:12">
      <c r="A3669" s="11" t="s">
        <v>6817</v>
      </c>
      <c r="D3669" s="11" t="s">
        <v>40</v>
      </c>
      <c r="E3669" s="19" t="s">
        <v>4086</v>
      </c>
      <c r="F3669" s="10">
        <v>42036</v>
      </c>
      <c r="G3669" s="10">
        <v>44228</v>
      </c>
      <c r="H3669" s="11">
        <v>7</v>
      </c>
      <c r="I3669" s="20" t="s">
        <v>39</v>
      </c>
      <c r="J3669" s="11" t="s">
        <v>41</v>
      </c>
      <c r="K3669" s="11" t="s">
        <v>4881</v>
      </c>
      <c r="L3669" s="11">
        <v>2</v>
      </c>
    </row>
    <row r="3670" spans="1:12">
      <c r="A3670" s="11" t="s">
        <v>6818</v>
      </c>
      <c r="D3670" s="11" t="s">
        <v>40</v>
      </c>
      <c r="E3670" s="19" t="s">
        <v>4087</v>
      </c>
      <c r="F3670" s="10">
        <v>42036</v>
      </c>
      <c r="G3670" s="10">
        <v>44228</v>
      </c>
      <c r="H3670" s="11">
        <v>7</v>
      </c>
      <c r="I3670" s="20" t="s">
        <v>39</v>
      </c>
      <c r="J3670" s="11" t="s">
        <v>41</v>
      </c>
      <c r="K3670" s="11" t="s">
        <v>4881</v>
      </c>
      <c r="L3670" s="11">
        <v>2</v>
      </c>
    </row>
    <row r="3671" spans="1:12">
      <c r="A3671" s="11" t="s">
        <v>6819</v>
      </c>
      <c r="D3671" s="11" t="s">
        <v>40</v>
      </c>
      <c r="E3671" s="19" t="s">
        <v>4088</v>
      </c>
      <c r="F3671" s="10">
        <v>42036</v>
      </c>
      <c r="G3671" s="10">
        <v>44228</v>
      </c>
      <c r="H3671" s="11">
        <v>7</v>
      </c>
      <c r="I3671" s="20" t="s">
        <v>39</v>
      </c>
      <c r="J3671" s="11" t="s">
        <v>41</v>
      </c>
      <c r="K3671" s="11" t="s">
        <v>4881</v>
      </c>
      <c r="L3671" s="11">
        <v>2</v>
      </c>
    </row>
    <row r="3672" spans="1:12">
      <c r="A3672" s="11" t="s">
        <v>7303</v>
      </c>
      <c r="D3672" s="11" t="s">
        <v>40</v>
      </c>
      <c r="E3672" s="19" t="s">
        <v>4089</v>
      </c>
      <c r="F3672" s="10">
        <v>42036</v>
      </c>
      <c r="G3672" s="10">
        <v>44228</v>
      </c>
      <c r="H3672" s="11">
        <v>7</v>
      </c>
      <c r="I3672" s="20" t="s">
        <v>39</v>
      </c>
      <c r="J3672" s="11" t="s">
        <v>41</v>
      </c>
      <c r="K3672" s="11" t="s">
        <v>4881</v>
      </c>
      <c r="L3672" s="11">
        <v>2</v>
      </c>
    </row>
    <row r="3673" spans="1:12">
      <c r="A3673" s="11" t="s">
        <v>7304</v>
      </c>
      <c r="D3673" s="11" t="s">
        <v>40</v>
      </c>
      <c r="E3673" s="19" t="s">
        <v>4090</v>
      </c>
      <c r="F3673" s="10">
        <v>42036</v>
      </c>
      <c r="G3673" s="10">
        <v>44228</v>
      </c>
      <c r="H3673" s="11">
        <v>7</v>
      </c>
      <c r="I3673" s="20" t="s">
        <v>39</v>
      </c>
      <c r="J3673" s="11" t="s">
        <v>41</v>
      </c>
      <c r="K3673" s="11" t="s">
        <v>4881</v>
      </c>
      <c r="L3673" s="11">
        <v>2</v>
      </c>
    </row>
    <row r="3674" spans="1:12">
      <c r="A3674" s="11" t="s">
        <v>7305</v>
      </c>
      <c r="D3674" s="11" t="s">
        <v>40</v>
      </c>
      <c r="E3674" s="19" t="s">
        <v>4091</v>
      </c>
      <c r="F3674" s="10">
        <v>42036</v>
      </c>
      <c r="G3674" s="10">
        <v>44228</v>
      </c>
      <c r="H3674" s="11">
        <v>7</v>
      </c>
      <c r="I3674" s="20" t="s">
        <v>39</v>
      </c>
      <c r="J3674" s="11" t="s">
        <v>41</v>
      </c>
      <c r="K3674" s="11" t="s">
        <v>4881</v>
      </c>
      <c r="L3674" s="11">
        <v>2</v>
      </c>
    </row>
    <row r="3675" spans="1:12">
      <c r="A3675" s="11" t="s">
        <v>8194</v>
      </c>
      <c r="D3675" s="11" t="s">
        <v>40</v>
      </c>
      <c r="E3675" s="19" t="s">
        <v>4092</v>
      </c>
      <c r="F3675" s="10">
        <v>42036</v>
      </c>
      <c r="G3675" s="10">
        <v>44228</v>
      </c>
      <c r="H3675" s="11">
        <v>7</v>
      </c>
      <c r="I3675" s="20" t="s">
        <v>39</v>
      </c>
      <c r="J3675" s="11" t="s">
        <v>41</v>
      </c>
      <c r="K3675" s="11" t="s">
        <v>4881</v>
      </c>
      <c r="L3675" s="11">
        <v>2</v>
      </c>
    </row>
    <row r="3676" spans="1:12">
      <c r="A3676" s="11" t="s">
        <v>8195</v>
      </c>
      <c r="D3676" s="11" t="s">
        <v>40</v>
      </c>
      <c r="E3676" s="19" t="s">
        <v>4093</v>
      </c>
      <c r="F3676" s="10">
        <v>42036</v>
      </c>
      <c r="G3676" s="10">
        <v>44228</v>
      </c>
      <c r="H3676" s="11">
        <v>7</v>
      </c>
      <c r="I3676" s="20" t="s">
        <v>39</v>
      </c>
      <c r="J3676" s="11" t="s">
        <v>41</v>
      </c>
      <c r="K3676" s="11" t="s">
        <v>4881</v>
      </c>
      <c r="L3676" s="11">
        <v>2</v>
      </c>
    </row>
    <row r="3677" spans="1:12">
      <c r="A3677" s="11" t="s">
        <v>8196</v>
      </c>
      <c r="D3677" s="11" t="s">
        <v>40</v>
      </c>
      <c r="E3677" s="19" t="s">
        <v>4094</v>
      </c>
      <c r="F3677" s="10">
        <v>42036</v>
      </c>
      <c r="G3677" s="10">
        <v>44228</v>
      </c>
      <c r="H3677" s="11">
        <v>7</v>
      </c>
      <c r="I3677" s="20" t="s">
        <v>39</v>
      </c>
      <c r="J3677" s="11" t="s">
        <v>41</v>
      </c>
      <c r="K3677" s="11" t="s">
        <v>4881</v>
      </c>
      <c r="L3677" s="11">
        <v>2</v>
      </c>
    </row>
    <row r="3678" spans="1:12">
      <c r="A3678" s="11" t="s">
        <v>8197</v>
      </c>
      <c r="D3678" s="11" t="s">
        <v>40</v>
      </c>
      <c r="E3678" s="19" t="s">
        <v>4095</v>
      </c>
      <c r="F3678" s="10">
        <v>42036</v>
      </c>
      <c r="G3678" s="10">
        <v>44228</v>
      </c>
      <c r="H3678" s="11">
        <v>7</v>
      </c>
      <c r="I3678" s="20" t="s">
        <v>39</v>
      </c>
      <c r="J3678" s="11" t="s">
        <v>41</v>
      </c>
      <c r="K3678" s="11" t="s">
        <v>4881</v>
      </c>
      <c r="L3678" s="11">
        <v>2</v>
      </c>
    </row>
    <row r="3679" spans="1:12">
      <c r="A3679" s="11" t="s">
        <v>8198</v>
      </c>
      <c r="D3679" s="11" t="s">
        <v>40</v>
      </c>
      <c r="E3679" s="19" t="s">
        <v>4096</v>
      </c>
      <c r="F3679" s="10">
        <v>42036</v>
      </c>
      <c r="G3679" s="10">
        <v>44228</v>
      </c>
      <c r="H3679" s="11">
        <v>7</v>
      </c>
      <c r="I3679" s="20" t="s">
        <v>39</v>
      </c>
      <c r="J3679" s="11" t="s">
        <v>41</v>
      </c>
      <c r="K3679" s="11" t="s">
        <v>4881</v>
      </c>
      <c r="L3679" s="11">
        <v>2</v>
      </c>
    </row>
    <row r="3680" spans="1:12">
      <c r="A3680" s="11" t="s">
        <v>8199</v>
      </c>
      <c r="D3680" s="11" t="s">
        <v>40</v>
      </c>
      <c r="E3680" s="19" t="s">
        <v>4097</v>
      </c>
      <c r="F3680" s="10">
        <v>42036</v>
      </c>
      <c r="G3680" s="10">
        <v>44228</v>
      </c>
      <c r="H3680" s="11">
        <v>7</v>
      </c>
      <c r="I3680" s="20" t="s">
        <v>39</v>
      </c>
      <c r="J3680" s="11" t="s">
        <v>41</v>
      </c>
      <c r="K3680" s="11" t="s">
        <v>4881</v>
      </c>
      <c r="L3680" s="11">
        <v>2</v>
      </c>
    </row>
    <row r="3681" spans="1:12">
      <c r="A3681" s="11" t="s">
        <v>8761</v>
      </c>
      <c r="D3681" s="11" t="s">
        <v>40</v>
      </c>
      <c r="E3681" s="19" t="s">
        <v>4098</v>
      </c>
      <c r="F3681" s="10">
        <v>42036</v>
      </c>
      <c r="G3681" s="10">
        <v>44228</v>
      </c>
      <c r="H3681" s="11">
        <v>7</v>
      </c>
      <c r="I3681" s="20" t="s">
        <v>39</v>
      </c>
      <c r="J3681" s="11" t="s">
        <v>41</v>
      </c>
      <c r="K3681" s="11" t="s">
        <v>4881</v>
      </c>
      <c r="L3681" s="11">
        <v>2</v>
      </c>
    </row>
    <row r="3682" spans="1:12">
      <c r="A3682" s="11" t="s">
        <v>8762</v>
      </c>
      <c r="D3682" s="11" t="s">
        <v>40</v>
      </c>
      <c r="E3682" s="19" t="s">
        <v>4099</v>
      </c>
      <c r="F3682" s="10">
        <v>42036</v>
      </c>
      <c r="G3682" s="10">
        <v>44228</v>
      </c>
      <c r="H3682" s="11">
        <v>7</v>
      </c>
      <c r="I3682" s="20" t="s">
        <v>39</v>
      </c>
      <c r="J3682" s="11" t="s">
        <v>41</v>
      </c>
      <c r="K3682" s="11" t="s">
        <v>4881</v>
      </c>
      <c r="L3682" s="11">
        <v>2</v>
      </c>
    </row>
    <row r="3683" spans="1:12">
      <c r="A3683" s="11" t="s">
        <v>8763</v>
      </c>
      <c r="D3683" s="11" t="s">
        <v>40</v>
      </c>
      <c r="E3683" s="19" t="s">
        <v>4100</v>
      </c>
      <c r="F3683" s="10">
        <v>42036</v>
      </c>
      <c r="G3683" s="10">
        <v>44228</v>
      </c>
      <c r="H3683" s="11">
        <v>7</v>
      </c>
      <c r="I3683" s="20" t="s">
        <v>39</v>
      </c>
      <c r="J3683" s="11" t="s">
        <v>41</v>
      </c>
      <c r="K3683" s="11" t="s">
        <v>4881</v>
      </c>
      <c r="L3683" s="11">
        <v>2</v>
      </c>
    </row>
    <row r="3684" spans="1:12">
      <c r="A3684" s="11" t="s">
        <v>3920</v>
      </c>
      <c r="D3684" s="11" t="s">
        <v>40</v>
      </c>
      <c r="E3684" s="19" t="s">
        <v>4101</v>
      </c>
      <c r="F3684" s="10">
        <v>42036</v>
      </c>
      <c r="G3684" s="10">
        <v>44228</v>
      </c>
      <c r="H3684" s="11">
        <v>7</v>
      </c>
      <c r="I3684" s="20" t="s">
        <v>39</v>
      </c>
      <c r="J3684" s="11" t="s">
        <v>41</v>
      </c>
      <c r="K3684" s="11" t="s">
        <v>4881</v>
      </c>
      <c r="L3684" s="11">
        <v>2</v>
      </c>
    </row>
    <row r="3685" spans="1:12">
      <c r="A3685" s="11" t="s">
        <v>3921</v>
      </c>
      <c r="D3685" s="11" t="s">
        <v>40</v>
      </c>
      <c r="E3685" s="19" t="s">
        <v>4102</v>
      </c>
      <c r="F3685" s="10">
        <v>42036</v>
      </c>
      <c r="G3685" s="10">
        <v>44228</v>
      </c>
      <c r="H3685" s="11">
        <v>7</v>
      </c>
      <c r="I3685" s="20" t="s">
        <v>39</v>
      </c>
      <c r="J3685" s="11" t="s">
        <v>41</v>
      </c>
      <c r="K3685" s="11" t="s">
        <v>4881</v>
      </c>
      <c r="L3685" s="11">
        <v>2</v>
      </c>
    </row>
    <row r="3686" spans="1:12">
      <c r="A3686" s="11" t="s">
        <v>3922</v>
      </c>
      <c r="D3686" s="11" t="s">
        <v>40</v>
      </c>
      <c r="E3686" s="19" t="s">
        <v>4103</v>
      </c>
      <c r="F3686" s="10">
        <v>42036</v>
      </c>
      <c r="G3686" s="10">
        <v>44228</v>
      </c>
      <c r="H3686" s="11">
        <v>7</v>
      </c>
      <c r="I3686" s="20" t="s">
        <v>39</v>
      </c>
      <c r="J3686" s="11" t="s">
        <v>41</v>
      </c>
      <c r="K3686" s="11" t="s">
        <v>4881</v>
      </c>
      <c r="L3686" s="11">
        <v>2</v>
      </c>
    </row>
    <row r="3687" spans="1:12">
      <c r="A3687" s="11" t="s">
        <v>5770</v>
      </c>
      <c r="D3687" s="11" t="s">
        <v>40</v>
      </c>
      <c r="E3687" s="19" t="s">
        <v>4104</v>
      </c>
      <c r="F3687" s="10">
        <v>42036</v>
      </c>
      <c r="G3687" s="10">
        <v>44228</v>
      </c>
      <c r="H3687" s="11">
        <v>7</v>
      </c>
      <c r="I3687" s="20" t="s">
        <v>39</v>
      </c>
      <c r="J3687" s="11" t="s">
        <v>41</v>
      </c>
      <c r="K3687" s="11" t="s">
        <v>4881</v>
      </c>
      <c r="L3687" s="11">
        <v>2</v>
      </c>
    </row>
    <row r="3688" spans="1:12">
      <c r="A3688" s="11" t="s">
        <v>5771</v>
      </c>
      <c r="D3688" s="11" t="s">
        <v>40</v>
      </c>
      <c r="E3688" s="19" t="s">
        <v>4105</v>
      </c>
      <c r="F3688" s="10">
        <v>42036</v>
      </c>
      <c r="G3688" s="10">
        <v>44228</v>
      </c>
      <c r="H3688" s="11">
        <v>7</v>
      </c>
      <c r="I3688" s="20" t="s">
        <v>39</v>
      </c>
      <c r="J3688" s="11" t="s">
        <v>41</v>
      </c>
      <c r="K3688" s="11" t="s">
        <v>4881</v>
      </c>
      <c r="L3688" s="11">
        <v>2</v>
      </c>
    </row>
    <row r="3689" spans="1:12">
      <c r="A3689" s="11" t="s">
        <v>5772</v>
      </c>
      <c r="D3689" s="11" t="s">
        <v>40</v>
      </c>
      <c r="E3689" s="19" t="s">
        <v>4106</v>
      </c>
      <c r="F3689" s="10">
        <v>42036</v>
      </c>
      <c r="G3689" s="10">
        <v>44228</v>
      </c>
      <c r="H3689" s="11">
        <v>7</v>
      </c>
      <c r="I3689" s="20" t="s">
        <v>39</v>
      </c>
      <c r="J3689" s="11" t="s">
        <v>41</v>
      </c>
      <c r="K3689" s="11" t="s">
        <v>4881</v>
      </c>
      <c r="L3689" s="11">
        <v>2</v>
      </c>
    </row>
    <row r="3690" spans="1:12">
      <c r="A3690" s="11" t="s">
        <v>5773</v>
      </c>
      <c r="D3690" s="11" t="s">
        <v>40</v>
      </c>
      <c r="E3690" s="19" t="s">
        <v>4107</v>
      </c>
      <c r="F3690" s="10">
        <v>42036</v>
      </c>
      <c r="G3690" s="10">
        <v>44228</v>
      </c>
      <c r="H3690" s="11">
        <v>7</v>
      </c>
      <c r="I3690" s="20" t="s">
        <v>39</v>
      </c>
      <c r="J3690" s="11" t="s">
        <v>41</v>
      </c>
      <c r="K3690" s="11" t="s">
        <v>4881</v>
      </c>
      <c r="L3690" s="11">
        <v>2</v>
      </c>
    </row>
    <row r="3691" spans="1:12">
      <c r="A3691" s="11" t="s">
        <v>5774</v>
      </c>
      <c r="D3691" s="11" t="s">
        <v>40</v>
      </c>
      <c r="E3691" s="19" t="s">
        <v>4108</v>
      </c>
      <c r="F3691" s="10">
        <v>42036</v>
      </c>
      <c r="G3691" s="10">
        <v>44228</v>
      </c>
      <c r="H3691" s="11">
        <v>7</v>
      </c>
      <c r="I3691" s="20" t="s">
        <v>39</v>
      </c>
      <c r="J3691" s="11" t="s">
        <v>41</v>
      </c>
      <c r="K3691" s="11" t="s">
        <v>4881</v>
      </c>
      <c r="L3691" s="11">
        <v>2</v>
      </c>
    </row>
    <row r="3692" spans="1:12">
      <c r="A3692" s="11" t="s">
        <v>5775</v>
      </c>
      <c r="D3692" s="11" t="s">
        <v>40</v>
      </c>
      <c r="E3692" s="19" t="s">
        <v>4109</v>
      </c>
      <c r="F3692" s="10">
        <v>42036</v>
      </c>
      <c r="G3692" s="10">
        <v>44228</v>
      </c>
      <c r="H3692" s="11">
        <v>7</v>
      </c>
      <c r="I3692" s="20" t="s">
        <v>39</v>
      </c>
      <c r="J3692" s="11" t="s">
        <v>41</v>
      </c>
      <c r="K3692" s="11" t="s">
        <v>4881</v>
      </c>
      <c r="L3692" s="11">
        <v>2</v>
      </c>
    </row>
    <row r="3693" spans="1:12">
      <c r="A3693" s="11" t="s">
        <v>6334</v>
      </c>
      <c r="D3693" s="11" t="s">
        <v>40</v>
      </c>
      <c r="E3693" s="19" t="s">
        <v>4110</v>
      </c>
      <c r="F3693" s="10">
        <v>42036</v>
      </c>
      <c r="G3693" s="10">
        <v>44228</v>
      </c>
      <c r="H3693" s="11">
        <v>7</v>
      </c>
      <c r="I3693" s="20" t="s">
        <v>39</v>
      </c>
      <c r="J3693" s="11" t="s">
        <v>41</v>
      </c>
      <c r="K3693" s="11" t="s">
        <v>4881</v>
      </c>
      <c r="L3693" s="11">
        <v>2</v>
      </c>
    </row>
    <row r="3694" spans="1:12">
      <c r="A3694" s="11" t="s">
        <v>6335</v>
      </c>
      <c r="D3694" s="11" t="s">
        <v>40</v>
      </c>
      <c r="E3694" s="19" t="s">
        <v>4111</v>
      </c>
      <c r="F3694" s="10">
        <v>42036</v>
      </c>
      <c r="G3694" s="10">
        <v>44228</v>
      </c>
      <c r="H3694" s="11">
        <v>7</v>
      </c>
      <c r="I3694" s="20" t="s">
        <v>39</v>
      </c>
      <c r="J3694" s="11" t="s">
        <v>41</v>
      </c>
      <c r="K3694" s="11" t="s">
        <v>4881</v>
      </c>
      <c r="L3694" s="11">
        <v>2</v>
      </c>
    </row>
    <row r="3695" spans="1:12">
      <c r="A3695" s="11" t="s">
        <v>6336</v>
      </c>
      <c r="D3695" s="11" t="s">
        <v>40</v>
      </c>
      <c r="E3695" s="19" t="s">
        <v>4112</v>
      </c>
      <c r="F3695" s="10">
        <v>42036</v>
      </c>
      <c r="G3695" s="10">
        <v>44228</v>
      </c>
      <c r="H3695" s="11">
        <v>7</v>
      </c>
      <c r="I3695" s="20" t="s">
        <v>39</v>
      </c>
      <c r="J3695" s="11" t="s">
        <v>41</v>
      </c>
      <c r="K3695" s="11" t="s">
        <v>4881</v>
      </c>
      <c r="L3695" s="11">
        <v>2</v>
      </c>
    </row>
    <row r="3696" spans="1:12">
      <c r="A3696" s="11" t="s">
        <v>6820</v>
      </c>
      <c r="D3696" s="11" t="s">
        <v>40</v>
      </c>
      <c r="E3696" s="19" t="s">
        <v>4113</v>
      </c>
      <c r="F3696" s="10">
        <v>42036</v>
      </c>
      <c r="G3696" s="10">
        <v>44228</v>
      </c>
      <c r="H3696" s="11">
        <v>7</v>
      </c>
      <c r="I3696" s="20" t="s">
        <v>39</v>
      </c>
      <c r="J3696" s="11" t="s">
        <v>41</v>
      </c>
      <c r="K3696" s="11" t="s">
        <v>4881</v>
      </c>
      <c r="L3696" s="11">
        <v>2</v>
      </c>
    </row>
    <row r="3697" spans="1:12">
      <c r="A3697" s="11" t="s">
        <v>6821</v>
      </c>
      <c r="D3697" s="11" t="s">
        <v>40</v>
      </c>
      <c r="E3697" s="19" t="s">
        <v>4114</v>
      </c>
      <c r="F3697" s="10">
        <v>42036</v>
      </c>
      <c r="G3697" s="10">
        <v>44228</v>
      </c>
      <c r="H3697" s="11">
        <v>7</v>
      </c>
      <c r="I3697" s="20" t="s">
        <v>39</v>
      </c>
      <c r="J3697" s="11" t="s">
        <v>41</v>
      </c>
      <c r="K3697" s="11" t="s">
        <v>4881</v>
      </c>
      <c r="L3697" s="11">
        <v>2</v>
      </c>
    </row>
    <row r="3698" spans="1:12">
      <c r="A3698" s="11" t="s">
        <v>6822</v>
      </c>
      <c r="D3698" s="11" t="s">
        <v>40</v>
      </c>
      <c r="E3698" s="19" t="s">
        <v>4115</v>
      </c>
      <c r="F3698" s="10">
        <v>42036</v>
      </c>
      <c r="G3698" s="10">
        <v>44228</v>
      </c>
      <c r="H3698" s="11">
        <v>7</v>
      </c>
      <c r="I3698" s="20" t="s">
        <v>39</v>
      </c>
      <c r="J3698" s="11" t="s">
        <v>41</v>
      </c>
      <c r="K3698" s="11" t="s">
        <v>4881</v>
      </c>
      <c r="L3698" s="11">
        <v>2</v>
      </c>
    </row>
    <row r="3699" spans="1:12">
      <c r="A3699" s="11" t="s">
        <v>7306</v>
      </c>
      <c r="D3699" s="11" t="s">
        <v>40</v>
      </c>
      <c r="E3699" s="19" t="s">
        <v>4116</v>
      </c>
      <c r="F3699" s="10">
        <v>42036</v>
      </c>
      <c r="G3699" s="10">
        <v>44228</v>
      </c>
      <c r="H3699" s="11">
        <v>7</v>
      </c>
      <c r="I3699" s="20" t="s">
        <v>39</v>
      </c>
      <c r="J3699" s="11" t="s">
        <v>41</v>
      </c>
      <c r="K3699" s="11" t="s">
        <v>4881</v>
      </c>
      <c r="L3699" s="11">
        <v>2</v>
      </c>
    </row>
    <row r="3700" spans="1:12">
      <c r="A3700" s="11" t="s">
        <v>7307</v>
      </c>
      <c r="D3700" s="11" t="s">
        <v>40</v>
      </c>
      <c r="E3700" s="19" t="s">
        <v>4117</v>
      </c>
      <c r="F3700" s="10">
        <v>42036</v>
      </c>
      <c r="G3700" s="10">
        <v>44228</v>
      </c>
      <c r="H3700" s="11">
        <v>7</v>
      </c>
      <c r="I3700" s="20" t="s">
        <v>39</v>
      </c>
      <c r="J3700" s="11" t="s">
        <v>41</v>
      </c>
      <c r="K3700" s="11" t="s">
        <v>4881</v>
      </c>
      <c r="L3700" s="11">
        <v>2</v>
      </c>
    </row>
    <row r="3701" spans="1:12">
      <c r="A3701" s="11" t="s">
        <v>7308</v>
      </c>
      <c r="D3701" s="11" t="s">
        <v>40</v>
      </c>
      <c r="E3701" s="19" t="s">
        <v>4118</v>
      </c>
      <c r="F3701" s="10">
        <v>42036</v>
      </c>
      <c r="G3701" s="10">
        <v>44228</v>
      </c>
      <c r="H3701" s="11">
        <v>7</v>
      </c>
      <c r="I3701" s="20" t="s">
        <v>39</v>
      </c>
      <c r="J3701" s="11" t="s">
        <v>41</v>
      </c>
      <c r="K3701" s="11" t="s">
        <v>4881</v>
      </c>
      <c r="L3701" s="11">
        <v>2</v>
      </c>
    </row>
    <row r="3702" spans="1:12">
      <c r="A3702" s="11" t="s">
        <v>8200</v>
      </c>
      <c r="D3702" s="11" t="s">
        <v>40</v>
      </c>
      <c r="E3702" s="19" t="s">
        <v>4119</v>
      </c>
      <c r="F3702" s="10">
        <v>42036</v>
      </c>
      <c r="G3702" s="10">
        <v>44228</v>
      </c>
      <c r="H3702" s="11">
        <v>7</v>
      </c>
      <c r="I3702" s="20" t="s">
        <v>39</v>
      </c>
      <c r="J3702" s="11" t="s">
        <v>41</v>
      </c>
      <c r="K3702" s="11" t="s">
        <v>4881</v>
      </c>
      <c r="L3702" s="11">
        <v>2</v>
      </c>
    </row>
    <row r="3703" spans="1:12">
      <c r="A3703" s="11" t="s">
        <v>8201</v>
      </c>
      <c r="D3703" s="11" t="s">
        <v>40</v>
      </c>
      <c r="E3703" s="19" t="s">
        <v>4120</v>
      </c>
      <c r="F3703" s="10">
        <v>42036</v>
      </c>
      <c r="G3703" s="10">
        <v>44228</v>
      </c>
      <c r="H3703" s="11">
        <v>7</v>
      </c>
      <c r="I3703" s="20" t="s">
        <v>39</v>
      </c>
      <c r="J3703" s="11" t="s">
        <v>41</v>
      </c>
      <c r="K3703" s="11" t="s">
        <v>4881</v>
      </c>
      <c r="L3703" s="11">
        <v>2</v>
      </c>
    </row>
    <row r="3704" spans="1:12">
      <c r="A3704" s="11" t="s">
        <v>8202</v>
      </c>
      <c r="D3704" s="11" t="s">
        <v>40</v>
      </c>
      <c r="E3704" s="19" t="s">
        <v>4121</v>
      </c>
      <c r="F3704" s="10">
        <v>42036</v>
      </c>
      <c r="G3704" s="10">
        <v>44228</v>
      </c>
      <c r="H3704" s="11">
        <v>7</v>
      </c>
      <c r="I3704" s="20" t="s">
        <v>39</v>
      </c>
      <c r="J3704" s="11" t="s">
        <v>41</v>
      </c>
      <c r="K3704" s="11" t="s">
        <v>4881</v>
      </c>
      <c r="L3704" s="11">
        <v>2</v>
      </c>
    </row>
    <row r="3705" spans="1:12">
      <c r="A3705" s="11" t="s">
        <v>8203</v>
      </c>
      <c r="D3705" s="11" t="s">
        <v>40</v>
      </c>
      <c r="E3705" s="19" t="s">
        <v>4122</v>
      </c>
      <c r="F3705" s="10">
        <v>42036</v>
      </c>
      <c r="G3705" s="10">
        <v>44228</v>
      </c>
      <c r="H3705" s="11">
        <v>7</v>
      </c>
      <c r="I3705" s="20" t="s">
        <v>39</v>
      </c>
      <c r="J3705" s="11" t="s">
        <v>41</v>
      </c>
      <c r="K3705" s="11" t="s">
        <v>4881</v>
      </c>
      <c r="L3705" s="11">
        <v>2</v>
      </c>
    </row>
    <row r="3706" spans="1:12">
      <c r="A3706" s="11" t="s">
        <v>8204</v>
      </c>
      <c r="D3706" s="11" t="s">
        <v>40</v>
      </c>
      <c r="E3706" s="19" t="s">
        <v>4123</v>
      </c>
      <c r="F3706" s="10">
        <v>42036</v>
      </c>
      <c r="G3706" s="10">
        <v>44228</v>
      </c>
      <c r="H3706" s="11">
        <v>7</v>
      </c>
      <c r="I3706" s="20" t="s">
        <v>39</v>
      </c>
      <c r="J3706" s="11" t="s">
        <v>41</v>
      </c>
      <c r="K3706" s="11" t="s">
        <v>4881</v>
      </c>
      <c r="L3706" s="11">
        <v>2</v>
      </c>
    </row>
    <row r="3707" spans="1:12">
      <c r="A3707" s="11" t="s">
        <v>8205</v>
      </c>
      <c r="D3707" s="11" t="s">
        <v>40</v>
      </c>
      <c r="E3707" s="19" t="s">
        <v>4124</v>
      </c>
      <c r="F3707" s="10">
        <v>42036</v>
      </c>
      <c r="G3707" s="10">
        <v>44228</v>
      </c>
      <c r="H3707" s="11">
        <v>7</v>
      </c>
      <c r="I3707" s="20" t="s">
        <v>39</v>
      </c>
      <c r="J3707" s="11" t="s">
        <v>41</v>
      </c>
      <c r="K3707" s="11" t="s">
        <v>4881</v>
      </c>
      <c r="L3707" s="11">
        <v>2</v>
      </c>
    </row>
    <row r="3708" spans="1:12">
      <c r="A3708" s="11" t="s">
        <v>8764</v>
      </c>
      <c r="D3708" s="11" t="s">
        <v>40</v>
      </c>
      <c r="E3708" s="19" t="s">
        <v>4125</v>
      </c>
      <c r="F3708" s="10">
        <v>42036</v>
      </c>
      <c r="G3708" s="10">
        <v>44228</v>
      </c>
      <c r="H3708" s="11">
        <v>7</v>
      </c>
      <c r="I3708" s="20" t="s">
        <v>39</v>
      </c>
      <c r="J3708" s="11" t="s">
        <v>41</v>
      </c>
      <c r="K3708" s="11" t="s">
        <v>4881</v>
      </c>
      <c r="L3708" s="11">
        <v>2</v>
      </c>
    </row>
    <row r="3709" spans="1:12">
      <c r="A3709" s="11" t="s">
        <v>8765</v>
      </c>
      <c r="D3709" s="11" t="s">
        <v>40</v>
      </c>
      <c r="E3709" s="19" t="s">
        <v>4126</v>
      </c>
      <c r="F3709" s="10">
        <v>42036</v>
      </c>
      <c r="G3709" s="10">
        <v>44228</v>
      </c>
      <c r="H3709" s="11">
        <v>7</v>
      </c>
      <c r="I3709" s="20" t="s">
        <v>39</v>
      </c>
      <c r="J3709" s="11" t="s">
        <v>41</v>
      </c>
      <c r="K3709" s="11" t="s">
        <v>4881</v>
      </c>
      <c r="L3709" s="11">
        <v>2</v>
      </c>
    </row>
    <row r="3710" spans="1:12">
      <c r="A3710" s="11" t="s">
        <v>8766</v>
      </c>
      <c r="D3710" s="11" t="s">
        <v>40</v>
      </c>
      <c r="E3710" s="19" t="s">
        <v>4127</v>
      </c>
      <c r="F3710" s="10">
        <v>42036</v>
      </c>
      <c r="G3710" s="10">
        <v>44228</v>
      </c>
      <c r="H3710" s="11">
        <v>7</v>
      </c>
      <c r="I3710" s="20" t="s">
        <v>39</v>
      </c>
      <c r="J3710" s="11" t="s">
        <v>41</v>
      </c>
      <c r="K3710" s="11" t="s">
        <v>4881</v>
      </c>
      <c r="L3710" s="11">
        <v>2</v>
      </c>
    </row>
    <row r="3711" spans="1:12">
      <c r="A3711" s="11" t="s">
        <v>3923</v>
      </c>
      <c r="D3711" s="11" t="s">
        <v>40</v>
      </c>
      <c r="E3711" s="19" t="s">
        <v>4128</v>
      </c>
      <c r="F3711" s="10">
        <v>42036</v>
      </c>
      <c r="G3711" s="10">
        <v>44228</v>
      </c>
      <c r="H3711" s="11">
        <v>7</v>
      </c>
      <c r="I3711" s="20" t="s">
        <v>39</v>
      </c>
      <c r="J3711" s="11" t="s">
        <v>41</v>
      </c>
      <c r="K3711" s="11" t="s">
        <v>4881</v>
      </c>
      <c r="L3711" s="11">
        <v>2</v>
      </c>
    </row>
    <row r="3712" spans="1:12">
      <c r="A3712" s="11" t="s">
        <v>3924</v>
      </c>
      <c r="D3712" s="11" t="s">
        <v>40</v>
      </c>
      <c r="E3712" s="19" t="s">
        <v>4129</v>
      </c>
      <c r="F3712" s="10">
        <v>42036</v>
      </c>
      <c r="G3712" s="10">
        <v>44228</v>
      </c>
      <c r="H3712" s="11">
        <v>7</v>
      </c>
      <c r="I3712" s="20" t="s">
        <v>39</v>
      </c>
      <c r="J3712" s="11" t="s">
        <v>41</v>
      </c>
      <c r="K3712" s="11" t="s">
        <v>4881</v>
      </c>
      <c r="L3712" s="11">
        <v>2</v>
      </c>
    </row>
    <row r="3713" spans="1:12">
      <c r="A3713" s="11" t="s">
        <v>3925</v>
      </c>
      <c r="D3713" s="11" t="s">
        <v>40</v>
      </c>
      <c r="E3713" s="19" t="s">
        <v>4130</v>
      </c>
      <c r="F3713" s="10">
        <v>42036</v>
      </c>
      <c r="G3713" s="10">
        <v>44228</v>
      </c>
      <c r="H3713" s="11">
        <v>7</v>
      </c>
      <c r="I3713" s="20" t="s">
        <v>39</v>
      </c>
      <c r="J3713" s="11" t="s">
        <v>41</v>
      </c>
      <c r="K3713" s="11" t="s">
        <v>4881</v>
      </c>
      <c r="L3713" s="11">
        <v>2</v>
      </c>
    </row>
    <row r="3714" spans="1:12">
      <c r="A3714" s="11" t="s">
        <v>5776</v>
      </c>
      <c r="D3714" s="11" t="s">
        <v>40</v>
      </c>
      <c r="E3714" s="19" t="s">
        <v>4131</v>
      </c>
      <c r="F3714" s="10">
        <v>42036</v>
      </c>
      <c r="G3714" s="10">
        <v>44228</v>
      </c>
      <c r="H3714" s="11">
        <v>7</v>
      </c>
      <c r="I3714" s="20" t="s">
        <v>39</v>
      </c>
      <c r="J3714" s="11" t="s">
        <v>41</v>
      </c>
      <c r="K3714" s="11" t="s">
        <v>4881</v>
      </c>
      <c r="L3714" s="11">
        <v>2</v>
      </c>
    </row>
    <row r="3715" spans="1:12">
      <c r="A3715" s="11" t="s">
        <v>5777</v>
      </c>
      <c r="D3715" s="11" t="s">
        <v>40</v>
      </c>
      <c r="E3715" s="19" t="s">
        <v>4132</v>
      </c>
      <c r="F3715" s="10">
        <v>42036</v>
      </c>
      <c r="G3715" s="10">
        <v>44228</v>
      </c>
      <c r="H3715" s="11">
        <v>7</v>
      </c>
      <c r="I3715" s="20" t="s">
        <v>39</v>
      </c>
      <c r="J3715" s="11" t="s">
        <v>41</v>
      </c>
      <c r="K3715" s="11" t="s">
        <v>4881</v>
      </c>
      <c r="L3715" s="11">
        <v>2</v>
      </c>
    </row>
    <row r="3716" spans="1:12">
      <c r="A3716" s="11" t="s">
        <v>5778</v>
      </c>
      <c r="D3716" s="11" t="s">
        <v>40</v>
      </c>
      <c r="E3716" s="19" t="s">
        <v>4133</v>
      </c>
      <c r="F3716" s="10">
        <v>42036</v>
      </c>
      <c r="G3716" s="10">
        <v>44228</v>
      </c>
      <c r="H3716" s="11">
        <v>7</v>
      </c>
      <c r="I3716" s="20" t="s">
        <v>39</v>
      </c>
      <c r="J3716" s="11" t="s">
        <v>41</v>
      </c>
      <c r="K3716" s="11" t="s">
        <v>4881</v>
      </c>
      <c r="L3716" s="11">
        <v>2</v>
      </c>
    </row>
    <row r="3717" spans="1:12">
      <c r="A3717" s="11" t="s">
        <v>5779</v>
      </c>
      <c r="D3717" s="11" t="s">
        <v>40</v>
      </c>
      <c r="E3717" s="19" t="s">
        <v>4134</v>
      </c>
      <c r="F3717" s="10">
        <v>42036</v>
      </c>
      <c r="G3717" s="10">
        <v>44228</v>
      </c>
      <c r="H3717" s="11">
        <v>7</v>
      </c>
      <c r="I3717" s="20" t="s">
        <v>39</v>
      </c>
      <c r="J3717" s="11" t="s">
        <v>41</v>
      </c>
      <c r="K3717" s="11" t="s">
        <v>4881</v>
      </c>
      <c r="L3717" s="11">
        <v>2</v>
      </c>
    </row>
    <row r="3718" spans="1:12">
      <c r="A3718" s="11" t="s">
        <v>5780</v>
      </c>
      <c r="D3718" s="11" t="s">
        <v>40</v>
      </c>
      <c r="E3718" s="19" t="s">
        <v>4135</v>
      </c>
      <c r="F3718" s="10">
        <v>42036</v>
      </c>
      <c r="G3718" s="10">
        <v>44228</v>
      </c>
      <c r="H3718" s="11">
        <v>7</v>
      </c>
      <c r="I3718" s="20" t="s">
        <v>39</v>
      </c>
      <c r="J3718" s="11" t="s">
        <v>41</v>
      </c>
      <c r="K3718" s="11" t="s">
        <v>4881</v>
      </c>
      <c r="L3718" s="11">
        <v>2</v>
      </c>
    </row>
    <row r="3719" spans="1:12">
      <c r="A3719" s="11" t="s">
        <v>5781</v>
      </c>
      <c r="D3719" s="11" t="s">
        <v>40</v>
      </c>
      <c r="E3719" s="19" t="s">
        <v>4136</v>
      </c>
      <c r="F3719" s="10">
        <v>42036</v>
      </c>
      <c r="G3719" s="10">
        <v>44228</v>
      </c>
      <c r="H3719" s="11">
        <v>7</v>
      </c>
      <c r="I3719" s="20" t="s">
        <v>39</v>
      </c>
      <c r="J3719" s="11" t="s">
        <v>41</v>
      </c>
      <c r="K3719" s="11" t="s">
        <v>4881</v>
      </c>
      <c r="L3719" s="11">
        <v>2</v>
      </c>
    </row>
    <row r="3720" spans="1:12">
      <c r="A3720" s="11" t="s">
        <v>6337</v>
      </c>
      <c r="D3720" s="11" t="s">
        <v>40</v>
      </c>
      <c r="E3720" s="19" t="s">
        <v>4137</v>
      </c>
      <c r="F3720" s="10">
        <v>42036</v>
      </c>
      <c r="G3720" s="10">
        <v>44228</v>
      </c>
      <c r="H3720" s="11">
        <v>7</v>
      </c>
      <c r="I3720" s="20" t="s">
        <v>39</v>
      </c>
      <c r="J3720" s="11" t="s">
        <v>41</v>
      </c>
      <c r="K3720" s="11" t="s">
        <v>4881</v>
      </c>
      <c r="L3720" s="11">
        <v>2</v>
      </c>
    </row>
    <row r="3721" spans="1:12">
      <c r="A3721" s="11" t="s">
        <v>6338</v>
      </c>
      <c r="D3721" s="11" t="s">
        <v>40</v>
      </c>
      <c r="E3721" s="19" t="s">
        <v>4138</v>
      </c>
      <c r="F3721" s="10">
        <v>42036</v>
      </c>
      <c r="G3721" s="10">
        <v>44228</v>
      </c>
      <c r="H3721" s="11">
        <v>7</v>
      </c>
      <c r="I3721" s="20" t="s">
        <v>39</v>
      </c>
      <c r="J3721" s="11" t="s">
        <v>41</v>
      </c>
      <c r="K3721" s="11" t="s">
        <v>4881</v>
      </c>
      <c r="L3721" s="11">
        <v>2</v>
      </c>
    </row>
    <row r="3722" spans="1:12">
      <c r="A3722" s="11" t="s">
        <v>6339</v>
      </c>
      <c r="D3722" s="11" t="s">
        <v>40</v>
      </c>
      <c r="E3722" s="19" t="s">
        <v>4139</v>
      </c>
      <c r="F3722" s="10">
        <v>42036</v>
      </c>
      <c r="G3722" s="10">
        <v>44228</v>
      </c>
      <c r="H3722" s="11">
        <v>7</v>
      </c>
      <c r="I3722" s="20" t="s">
        <v>39</v>
      </c>
      <c r="J3722" s="11" t="s">
        <v>41</v>
      </c>
      <c r="K3722" s="11" t="s">
        <v>4881</v>
      </c>
      <c r="L3722" s="11">
        <v>2</v>
      </c>
    </row>
    <row r="3723" spans="1:12">
      <c r="A3723" s="11" t="s">
        <v>6823</v>
      </c>
      <c r="D3723" s="11" t="s">
        <v>40</v>
      </c>
      <c r="E3723" s="19" t="s">
        <v>4140</v>
      </c>
      <c r="F3723" s="10">
        <v>42036</v>
      </c>
      <c r="G3723" s="10">
        <v>44228</v>
      </c>
      <c r="H3723" s="11">
        <v>7</v>
      </c>
      <c r="I3723" s="20" t="s">
        <v>39</v>
      </c>
      <c r="J3723" s="11" t="s">
        <v>41</v>
      </c>
      <c r="K3723" s="11" t="s">
        <v>4881</v>
      </c>
      <c r="L3723" s="11">
        <v>2</v>
      </c>
    </row>
    <row r="3724" spans="1:12">
      <c r="A3724" s="11" t="s">
        <v>6824</v>
      </c>
      <c r="D3724" s="11" t="s">
        <v>40</v>
      </c>
      <c r="E3724" s="19" t="s">
        <v>4141</v>
      </c>
      <c r="F3724" s="10">
        <v>42036</v>
      </c>
      <c r="G3724" s="10">
        <v>44228</v>
      </c>
      <c r="H3724" s="11">
        <v>7</v>
      </c>
      <c r="I3724" s="20" t="s">
        <v>39</v>
      </c>
      <c r="J3724" s="11" t="s">
        <v>41</v>
      </c>
      <c r="K3724" s="11" t="s">
        <v>4881</v>
      </c>
      <c r="L3724" s="11">
        <v>2</v>
      </c>
    </row>
    <row r="3725" spans="1:12">
      <c r="A3725" s="11" t="s">
        <v>6825</v>
      </c>
      <c r="D3725" s="11" t="s">
        <v>40</v>
      </c>
      <c r="E3725" s="19" t="s">
        <v>4142</v>
      </c>
      <c r="F3725" s="10">
        <v>42036</v>
      </c>
      <c r="G3725" s="10">
        <v>44228</v>
      </c>
      <c r="H3725" s="11">
        <v>7</v>
      </c>
      <c r="I3725" s="20" t="s">
        <v>39</v>
      </c>
      <c r="J3725" s="11" t="s">
        <v>41</v>
      </c>
      <c r="K3725" s="11" t="s">
        <v>4881</v>
      </c>
      <c r="L3725" s="11">
        <v>2</v>
      </c>
    </row>
    <row r="3726" spans="1:12">
      <c r="A3726" s="11" t="s">
        <v>7309</v>
      </c>
      <c r="D3726" s="11" t="s">
        <v>40</v>
      </c>
      <c r="E3726" s="19" t="s">
        <v>4143</v>
      </c>
      <c r="F3726" s="10">
        <v>42036</v>
      </c>
      <c r="G3726" s="10">
        <v>44228</v>
      </c>
      <c r="H3726" s="11">
        <v>7</v>
      </c>
      <c r="I3726" s="20" t="s">
        <v>39</v>
      </c>
      <c r="J3726" s="11" t="s">
        <v>41</v>
      </c>
      <c r="K3726" s="11" t="s">
        <v>4881</v>
      </c>
      <c r="L3726" s="11">
        <v>2</v>
      </c>
    </row>
    <row r="3727" spans="1:12">
      <c r="A3727" s="11" t="s">
        <v>7310</v>
      </c>
      <c r="D3727" s="11" t="s">
        <v>40</v>
      </c>
      <c r="E3727" s="19" t="s">
        <v>4144</v>
      </c>
      <c r="F3727" s="10">
        <v>42036</v>
      </c>
      <c r="G3727" s="10">
        <v>44228</v>
      </c>
      <c r="H3727" s="11">
        <v>7</v>
      </c>
      <c r="I3727" s="20" t="s">
        <v>39</v>
      </c>
      <c r="J3727" s="11" t="s">
        <v>41</v>
      </c>
      <c r="K3727" s="11" t="s">
        <v>4881</v>
      </c>
      <c r="L3727" s="11">
        <v>2</v>
      </c>
    </row>
    <row r="3728" spans="1:12">
      <c r="A3728" s="11" t="s">
        <v>7311</v>
      </c>
      <c r="D3728" s="11" t="s">
        <v>40</v>
      </c>
      <c r="E3728" s="19" t="s">
        <v>4145</v>
      </c>
      <c r="F3728" s="10">
        <v>42036</v>
      </c>
      <c r="G3728" s="10">
        <v>44228</v>
      </c>
      <c r="H3728" s="11">
        <v>7</v>
      </c>
      <c r="I3728" s="20" t="s">
        <v>39</v>
      </c>
      <c r="J3728" s="11" t="s">
        <v>41</v>
      </c>
      <c r="K3728" s="11" t="s">
        <v>4881</v>
      </c>
      <c r="L3728" s="11">
        <v>2</v>
      </c>
    </row>
    <row r="3729" spans="1:12">
      <c r="A3729" s="11" t="s">
        <v>8206</v>
      </c>
      <c r="D3729" s="11" t="s">
        <v>40</v>
      </c>
      <c r="E3729" s="19" t="s">
        <v>4146</v>
      </c>
      <c r="F3729" s="10">
        <v>42036</v>
      </c>
      <c r="G3729" s="10">
        <v>44228</v>
      </c>
      <c r="H3729" s="11">
        <v>7</v>
      </c>
      <c r="I3729" s="20" t="s">
        <v>39</v>
      </c>
      <c r="J3729" s="11" t="s">
        <v>41</v>
      </c>
      <c r="K3729" s="11" t="s">
        <v>4881</v>
      </c>
      <c r="L3729" s="11">
        <v>2</v>
      </c>
    </row>
    <row r="3730" spans="1:12">
      <c r="A3730" s="11" t="s">
        <v>8207</v>
      </c>
      <c r="D3730" s="11" t="s">
        <v>40</v>
      </c>
      <c r="E3730" s="19" t="s">
        <v>4147</v>
      </c>
      <c r="F3730" s="10">
        <v>42036</v>
      </c>
      <c r="G3730" s="10">
        <v>44228</v>
      </c>
      <c r="H3730" s="11">
        <v>7</v>
      </c>
      <c r="I3730" s="20" t="s">
        <v>39</v>
      </c>
      <c r="J3730" s="11" t="s">
        <v>41</v>
      </c>
      <c r="K3730" s="11" t="s">
        <v>4881</v>
      </c>
      <c r="L3730" s="11">
        <v>2</v>
      </c>
    </row>
    <row r="3731" spans="1:12">
      <c r="A3731" s="11" t="s">
        <v>8208</v>
      </c>
      <c r="D3731" s="11" t="s">
        <v>40</v>
      </c>
      <c r="E3731" s="19" t="s">
        <v>4148</v>
      </c>
      <c r="F3731" s="10">
        <v>42036</v>
      </c>
      <c r="G3731" s="10">
        <v>44228</v>
      </c>
      <c r="H3731" s="11">
        <v>7</v>
      </c>
      <c r="I3731" s="20" t="s">
        <v>39</v>
      </c>
      <c r="J3731" s="11" t="s">
        <v>41</v>
      </c>
      <c r="K3731" s="11" t="s">
        <v>4881</v>
      </c>
      <c r="L3731" s="11">
        <v>2</v>
      </c>
    </row>
    <row r="3732" spans="1:12">
      <c r="A3732" s="11" t="s">
        <v>8209</v>
      </c>
      <c r="D3732" s="11" t="s">
        <v>40</v>
      </c>
      <c r="E3732" s="19" t="s">
        <v>4149</v>
      </c>
      <c r="F3732" s="10">
        <v>42036</v>
      </c>
      <c r="G3732" s="10">
        <v>44228</v>
      </c>
      <c r="H3732" s="11">
        <v>7</v>
      </c>
      <c r="I3732" s="20" t="s">
        <v>39</v>
      </c>
      <c r="J3732" s="11" t="s">
        <v>41</v>
      </c>
      <c r="K3732" s="11" t="s">
        <v>4881</v>
      </c>
      <c r="L3732" s="11">
        <v>2</v>
      </c>
    </row>
    <row r="3733" spans="1:12">
      <c r="A3733" s="11" t="s">
        <v>8210</v>
      </c>
      <c r="D3733" s="11" t="s">
        <v>40</v>
      </c>
      <c r="E3733" s="19" t="s">
        <v>4150</v>
      </c>
      <c r="F3733" s="10">
        <v>42036</v>
      </c>
      <c r="G3733" s="10">
        <v>44228</v>
      </c>
      <c r="H3733" s="11">
        <v>7</v>
      </c>
      <c r="I3733" s="20" t="s">
        <v>39</v>
      </c>
      <c r="J3733" s="11" t="s">
        <v>41</v>
      </c>
      <c r="K3733" s="11" t="s">
        <v>4881</v>
      </c>
      <c r="L3733" s="11">
        <v>2</v>
      </c>
    </row>
    <row r="3734" spans="1:12">
      <c r="A3734" s="11" t="s">
        <v>8211</v>
      </c>
      <c r="D3734" s="11" t="s">
        <v>40</v>
      </c>
      <c r="E3734" s="19" t="s">
        <v>4151</v>
      </c>
      <c r="F3734" s="10">
        <v>42036</v>
      </c>
      <c r="G3734" s="10">
        <v>44228</v>
      </c>
      <c r="H3734" s="11">
        <v>7</v>
      </c>
      <c r="I3734" s="20" t="s">
        <v>39</v>
      </c>
      <c r="J3734" s="11" t="s">
        <v>41</v>
      </c>
      <c r="K3734" s="11" t="s">
        <v>4881</v>
      </c>
      <c r="L3734" s="11">
        <v>2</v>
      </c>
    </row>
    <row r="3735" spans="1:12">
      <c r="A3735" s="11" t="s">
        <v>8767</v>
      </c>
      <c r="D3735" s="11" t="s">
        <v>40</v>
      </c>
      <c r="E3735" s="19" t="s">
        <v>4152</v>
      </c>
      <c r="F3735" s="10">
        <v>42036</v>
      </c>
      <c r="G3735" s="10">
        <v>44228</v>
      </c>
      <c r="H3735" s="11">
        <v>7</v>
      </c>
      <c r="I3735" s="20" t="s">
        <v>39</v>
      </c>
      <c r="J3735" s="11" t="s">
        <v>41</v>
      </c>
      <c r="K3735" s="11" t="s">
        <v>4881</v>
      </c>
      <c r="L3735" s="11">
        <v>2</v>
      </c>
    </row>
    <row r="3736" spans="1:12">
      <c r="A3736" s="11" t="s">
        <v>8768</v>
      </c>
      <c r="D3736" s="11" t="s">
        <v>40</v>
      </c>
      <c r="E3736" s="19" t="s">
        <v>4153</v>
      </c>
      <c r="F3736" s="10">
        <v>42036</v>
      </c>
      <c r="G3736" s="10">
        <v>44228</v>
      </c>
      <c r="H3736" s="11">
        <v>7</v>
      </c>
      <c r="I3736" s="20" t="s">
        <v>39</v>
      </c>
      <c r="J3736" s="11" t="s">
        <v>41</v>
      </c>
      <c r="K3736" s="11" t="s">
        <v>4881</v>
      </c>
      <c r="L3736" s="11">
        <v>2</v>
      </c>
    </row>
    <row r="3737" spans="1:12">
      <c r="A3737" s="11" t="s">
        <v>8769</v>
      </c>
      <c r="D3737" s="11" t="s">
        <v>40</v>
      </c>
      <c r="E3737" s="19" t="s">
        <v>4154</v>
      </c>
      <c r="F3737" s="10">
        <v>42036</v>
      </c>
      <c r="G3737" s="10">
        <v>44228</v>
      </c>
      <c r="H3737" s="11">
        <v>7</v>
      </c>
      <c r="I3737" s="20" t="s">
        <v>39</v>
      </c>
      <c r="J3737" s="11" t="s">
        <v>41</v>
      </c>
      <c r="K3737" s="11" t="s">
        <v>4881</v>
      </c>
      <c r="L3737" s="11">
        <v>2</v>
      </c>
    </row>
    <row r="3738" spans="1:12">
      <c r="A3738" s="11" t="s">
        <v>3926</v>
      </c>
      <c r="D3738" s="11" t="s">
        <v>40</v>
      </c>
      <c r="E3738" s="19" t="s">
        <v>4155</v>
      </c>
      <c r="F3738" s="10">
        <v>42036</v>
      </c>
      <c r="G3738" s="10">
        <v>44228</v>
      </c>
      <c r="H3738" s="11">
        <v>7</v>
      </c>
      <c r="I3738" s="20" t="s">
        <v>39</v>
      </c>
      <c r="J3738" s="11" t="s">
        <v>41</v>
      </c>
      <c r="K3738" s="11" t="s">
        <v>4881</v>
      </c>
      <c r="L3738" s="11">
        <v>2</v>
      </c>
    </row>
    <row r="3739" spans="1:12">
      <c r="A3739" s="11" t="s">
        <v>3927</v>
      </c>
      <c r="D3739" s="11" t="s">
        <v>40</v>
      </c>
      <c r="E3739" s="19" t="s">
        <v>4156</v>
      </c>
      <c r="F3739" s="10">
        <v>42036</v>
      </c>
      <c r="G3739" s="10">
        <v>44228</v>
      </c>
      <c r="H3739" s="11">
        <v>7</v>
      </c>
      <c r="I3739" s="20" t="s">
        <v>39</v>
      </c>
      <c r="J3739" s="11" t="s">
        <v>41</v>
      </c>
      <c r="K3739" s="11" t="s">
        <v>4881</v>
      </c>
      <c r="L3739" s="11">
        <v>2</v>
      </c>
    </row>
    <row r="3740" spans="1:12">
      <c r="A3740" s="11" t="s">
        <v>3928</v>
      </c>
      <c r="D3740" s="11" t="s">
        <v>40</v>
      </c>
      <c r="E3740" s="19" t="s">
        <v>4157</v>
      </c>
      <c r="F3740" s="10">
        <v>42036</v>
      </c>
      <c r="G3740" s="10">
        <v>44228</v>
      </c>
      <c r="H3740" s="11">
        <v>7</v>
      </c>
      <c r="I3740" s="20" t="s">
        <v>39</v>
      </c>
      <c r="J3740" s="11" t="s">
        <v>41</v>
      </c>
      <c r="K3740" s="11" t="s">
        <v>4881</v>
      </c>
      <c r="L3740" s="11">
        <v>2</v>
      </c>
    </row>
    <row r="3741" spans="1:12">
      <c r="A3741" s="11" t="s">
        <v>5782</v>
      </c>
      <c r="D3741" s="11" t="s">
        <v>40</v>
      </c>
      <c r="E3741" s="19" t="s">
        <v>4158</v>
      </c>
      <c r="F3741" s="10">
        <v>42036</v>
      </c>
      <c r="G3741" s="10">
        <v>44228</v>
      </c>
      <c r="H3741" s="11">
        <v>7</v>
      </c>
      <c r="I3741" s="20" t="s">
        <v>39</v>
      </c>
      <c r="J3741" s="11" t="s">
        <v>41</v>
      </c>
      <c r="K3741" s="11" t="s">
        <v>4881</v>
      </c>
      <c r="L3741" s="11">
        <v>2</v>
      </c>
    </row>
    <row r="3742" spans="1:12">
      <c r="A3742" s="11" t="s">
        <v>5783</v>
      </c>
      <c r="D3742" s="11" t="s">
        <v>40</v>
      </c>
      <c r="E3742" s="19" t="s">
        <v>4159</v>
      </c>
      <c r="F3742" s="10">
        <v>42036</v>
      </c>
      <c r="G3742" s="10">
        <v>44228</v>
      </c>
      <c r="H3742" s="11">
        <v>7</v>
      </c>
      <c r="I3742" s="20" t="s">
        <v>39</v>
      </c>
      <c r="J3742" s="11" t="s">
        <v>41</v>
      </c>
      <c r="K3742" s="11" t="s">
        <v>4881</v>
      </c>
      <c r="L3742" s="11">
        <v>2</v>
      </c>
    </row>
    <row r="3743" spans="1:12">
      <c r="A3743" s="11" t="s">
        <v>5784</v>
      </c>
      <c r="D3743" s="11" t="s">
        <v>40</v>
      </c>
      <c r="E3743" s="19" t="s">
        <v>4160</v>
      </c>
      <c r="F3743" s="10">
        <v>42036</v>
      </c>
      <c r="G3743" s="10">
        <v>44228</v>
      </c>
      <c r="H3743" s="11">
        <v>7</v>
      </c>
      <c r="I3743" s="20" t="s">
        <v>39</v>
      </c>
      <c r="J3743" s="11" t="s">
        <v>41</v>
      </c>
      <c r="K3743" s="11" t="s">
        <v>4881</v>
      </c>
      <c r="L3743" s="11">
        <v>2</v>
      </c>
    </row>
    <row r="3744" spans="1:12">
      <c r="A3744" s="11" t="s">
        <v>5785</v>
      </c>
      <c r="D3744" s="11" t="s">
        <v>40</v>
      </c>
      <c r="E3744" s="19" t="s">
        <v>4161</v>
      </c>
      <c r="F3744" s="10">
        <v>42036</v>
      </c>
      <c r="G3744" s="10">
        <v>44228</v>
      </c>
      <c r="H3744" s="11">
        <v>7</v>
      </c>
      <c r="I3744" s="20" t="s">
        <v>39</v>
      </c>
      <c r="J3744" s="11" t="s">
        <v>41</v>
      </c>
      <c r="K3744" s="11" t="s">
        <v>4881</v>
      </c>
      <c r="L3744" s="11">
        <v>2</v>
      </c>
    </row>
    <row r="3745" spans="1:12">
      <c r="A3745" s="11" t="s">
        <v>5786</v>
      </c>
      <c r="D3745" s="11" t="s">
        <v>40</v>
      </c>
      <c r="E3745" s="19" t="s">
        <v>4162</v>
      </c>
      <c r="F3745" s="10">
        <v>42036</v>
      </c>
      <c r="G3745" s="10">
        <v>44228</v>
      </c>
      <c r="H3745" s="11">
        <v>7</v>
      </c>
      <c r="I3745" s="20" t="s">
        <v>39</v>
      </c>
      <c r="J3745" s="11" t="s">
        <v>41</v>
      </c>
      <c r="K3745" s="11" t="s">
        <v>4881</v>
      </c>
      <c r="L3745" s="11">
        <v>2</v>
      </c>
    </row>
    <row r="3746" spans="1:12">
      <c r="A3746" s="11" t="s">
        <v>5787</v>
      </c>
      <c r="D3746" s="11" t="s">
        <v>40</v>
      </c>
      <c r="E3746" s="19" t="s">
        <v>4163</v>
      </c>
      <c r="F3746" s="10">
        <v>42036</v>
      </c>
      <c r="G3746" s="10">
        <v>44228</v>
      </c>
      <c r="H3746" s="11">
        <v>7</v>
      </c>
      <c r="I3746" s="20" t="s">
        <v>39</v>
      </c>
      <c r="J3746" s="11" t="s">
        <v>41</v>
      </c>
      <c r="K3746" s="11" t="s">
        <v>4881</v>
      </c>
      <c r="L3746" s="11">
        <v>2</v>
      </c>
    </row>
    <row r="3747" spans="1:12">
      <c r="A3747" s="11" t="s">
        <v>6340</v>
      </c>
      <c r="D3747" s="11" t="s">
        <v>40</v>
      </c>
      <c r="E3747" s="19" t="s">
        <v>4164</v>
      </c>
      <c r="F3747" s="10">
        <v>42036</v>
      </c>
      <c r="G3747" s="10">
        <v>44228</v>
      </c>
      <c r="H3747" s="11">
        <v>7</v>
      </c>
      <c r="I3747" s="20" t="s">
        <v>39</v>
      </c>
      <c r="J3747" s="11" t="s">
        <v>41</v>
      </c>
      <c r="K3747" s="11" t="s">
        <v>4881</v>
      </c>
      <c r="L3747" s="11">
        <v>2</v>
      </c>
    </row>
    <row r="3748" spans="1:12">
      <c r="A3748" s="11" t="s">
        <v>6341</v>
      </c>
      <c r="D3748" s="11" t="s">
        <v>40</v>
      </c>
      <c r="E3748" s="19" t="s">
        <v>4165</v>
      </c>
      <c r="F3748" s="10">
        <v>42036</v>
      </c>
      <c r="G3748" s="10">
        <v>44228</v>
      </c>
      <c r="H3748" s="11">
        <v>7</v>
      </c>
      <c r="I3748" s="20" t="s">
        <v>39</v>
      </c>
      <c r="J3748" s="11" t="s">
        <v>41</v>
      </c>
      <c r="K3748" s="11" t="s">
        <v>4881</v>
      </c>
      <c r="L3748" s="11">
        <v>2</v>
      </c>
    </row>
    <row r="3749" spans="1:12">
      <c r="A3749" s="11" t="s">
        <v>6342</v>
      </c>
      <c r="D3749" s="11" t="s">
        <v>40</v>
      </c>
      <c r="E3749" s="19" t="s">
        <v>4166</v>
      </c>
      <c r="F3749" s="10">
        <v>42036</v>
      </c>
      <c r="G3749" s="10">
        <v>44228</v>
      </c>
      <c r="H3749" s="11">
        <v>7</v>
      </c>
      <c r="I3749" s="20" t="s">
        <v>39</v>
      </c>
      <c r="J3749" s="11" t="s">
        <v>41</v>
      </c>
      <c r="K3749" s="11" t="s">
        <v>4881</v>
      </c>
      <c r="L3749" s="11">
        <v>2</v>
      </c>
    </row>
    <row r="3750" spans="1:12">
      <c r="A3750" s="11" t="s">
        <v>6826</v>
      </c>
      <c r="D3750" s="11" t="s">
        <v>40</v>
      </c>
      <c r="E3750" s="19" t="s">
        <v>4167</v>
      </c>
      <c r="F3750" s="10">
        <v>42036</v>
      </c>
      <c r="G3750" s="10">
        <v>44228</v>
      </c>
      <c r="H3750" s="11">
        <v>7</v>
      </c>
      <c r="I3750" s="20" t="s">
        <v>39</v>
      </c>
      <c r="J3750" s="11" t="s">
        <v>41</v>
      </c>
      <c r="K3750" s="11" t="s">
        <v>4881</v>
      </c>
      <c r="L3750" s="11">
        <v>2</v>
      </c>
    </row>
    <row r="3751" spans="1:12">
      <c r="A3751" s="11" t="s">
        <v>6827</v>
      </c>
      <c r="D3751" s="11" t="s">
        <v>40</v>
      </c>
      <c r="E3751" s="19" t="s">
        <v>4168</v>
      </c>
      <c r="F3751" s="10">
        <v>42036</v>
      </c>
      <c r="G3751" s="10">
        <v>44228</v>
      </c>
      <c r="H3751" s="11">
        <v>7</v>
      </c>
      <c r="I3751" s="20" t="s">
        <v>39</v>
      </c>
      <c r="J3751" s="11" t="s">
        <v>41</v>
      </c>
      <c r="K3751" s="11" t="s">
        <v>4881</v>
      </c>
      <c r="L3751" s="11">
        <v>2</v>
      </c>
    </row>
    <row r="3752" spans="1:12">
      <c r="A3752" s="11" t="s">
        <v>6828</v>
      </c>
      <c r="D3752" s="11" t="s">
        <v>40</v>
      </c>
      <c r="E3752" s="19" t="s">
        <v>4169</v>
      </c>
      <c r="F3752" s="10">
        <v>42036</v>
      </c>
      <c r="G3752" s="10">
        <v>44228</v>
      </c>
      <c r="H3752" s="11">
        <v>7</v>
      </c>
      <c r="I3752" s="20" t="s">
        <v>39</v>
      </c>
      <c r="J3752" s="11" t="s">
        <v>41</v>
      </c>
      <c r="K3752" s="11" t="s">
        <v>4881</v>
      </c>
      <c r="L3752" s="11">
        <v>2</v>
      </c>
    </row>
    <row r="3753" spans="1:12">
      <c r="A3753" s="11" t="s">
        <v>7312</v>
      </c>
      <c r="D3753" s="11" t="s">
        <v>40</v>
      </c>
      <c r="E3753" s="19" t="s">
        <v>4170</v>
      </c>
      <c r="F3753" s="10">
        <v>42036</v>
      </c>
      <c r="G3753" s="10">
        <v>44228</v>
      </c>
      <c r="H3753" s="11">
        <v>7</v>
      </c>
      <c r="I3753" s="20" t="s">
        <v>39</v>
      </c>
      <c r="J3753" s="11" t="s">
        <v>41</v>
      </c>
      <c r="K3753" s="11" t="s">
        <v>4881</v>
      </c>
      <c r="L3753" s="11">
        <v>2</v>
      </c>
    </row>
    <row r="3754" spans="1:12">
      <c r="A3754" s="11" t="s">
        <v>7313</v>
      </c>
      <c r="D3754" s="11" t="s">
        <v>40</v>
      </c>
      <c r="E3754" s="19" t="s">
        <v>4171</v>
      </c>
      <c r="F3754" s="10">
        <v>42036</v>
      </c>
      <c r="G3754" s="10">
        <v>44228</v>
      </c>
      <c r="H3754" s="11">
        <v>7</v>
      </c>
      <c r="I3754" s="20" t="s">
        <v>39</v>
      </c>
      <c r="J3754" s="11" t="s">
        <v>41</v>
      </c>
      <c r="K3754" s="11" t="s">
        <v>4881</v>
      </c>
      <c r="L3754" s="11">
        <v>2</v>
      </c>
    </row>
    <row r="3755" spans="1:12">
      <c r="A3755" s="11" t="s">
        <v>7314</v>
      </c>
      <c r="D3755" s="11" t="s">
        <v>40</v>
      </c>
      <c r="E3755" s="19" t="s">
        <v>4172</v>
      </c>
      <c r="F3755" s="10">
        <v>42036</v>
      </c>
      <c r="G3755" s="10">
        <v>44228</v>
      </c>
      <c r="H3755" s="11">
        <v>7</v>
      </c>
      <c r="I3755" s="20" t="s">
        <v>39</v>
      </c>
      <c r="J3755" s="11" t="s">
        <v>41</v>
      </c>
      <c r="K3755" s="11" t="s">
        <v>4881</v>
      </c>
      <c r="L3755" s="11">
        <v>2</v>
      </c>
    </row>
    <row r="3756" spans="1:12">
      <c r="A3756" s="11" t="s">
        <v>8212</v>
      </c>
      <c r="D3756" s="11" t="s">
        <v>40</v>
      </c>
      <c r="E3756" s="19" t="s">
        <v>4173</v>
      </c>
      <c r="F3756" s="10">
        <v>42036</v>
      </c>
      <c r="G3756" s="10">
        <v>44228</v>
      </c>
      <c r="H3756" s="11">
        <v>7</v>
      </c>
      <c r="I3756" s="20" t="s">
        <v>39</v>
      </c>
      <c r="J3756" s="11" t="s">
        <v>41</v>
      </c>
      <c r="K3756" s="11" t="s">
        <v>4881</v>
      </c>
      <c r="L3756" s="11">
        <v>2</v>
      </c>
    </row>
    <row r="3757" spans="1:12">
      <c r="A3757" s="11" t="s">
        <v>8213</v>
      </c>
      <c r="D3757" s="11" t="s">
        <v>40</v>
      </c>
      <c r="E3757" s="19" t="s">
        <v>4174</v>
      </c>
      <c r="F3757" s="10">
        <v>42036</v>
      </c>
      <c r="G3757" s="10">
        <v>44228</v>
      </c>
      <c r="H3757" s="11">
        <v>7</v>
      </c>
      <c r="I3757" s="20" t="s">
        <v>39</v>
      </c>
      <c r="J3757" s="11" t="s">
        <v>41</v>
      </c>
      <c r="K3757" s="11" t="s">
        <v>4881</v>
      </c>
      <c r="L3757" s="11">
        <v>2</v>
      </c>
    </row>
    <row r="3758" spans="1:12">
      <c r="A3758" s="11" t="s">
        <v>8214</v>
      </c>
      <c r="D3758" s="11" t="s">
        <v>40</v>
      </c>
      <c r="E3758" s="19" t="s">
        <v>4175</v>
      </c>
      <c r="F3758" s="10">
        <v>42036</v>
      </c>
      <c r="G3758" s="10">
        <v>44228</v>
      </c>
      <c r="H3758" s="11">
        <v>7</v>
      </c>
      <c r="I3758" s="20" t="s">
        <v>39</v>
      </c>
      <c r="J3758" s="11" t="s">
        <v>41</v>
      </c>
      <c r="K3758" s="11" t="s">
        <v>4881</v>
      </c>
      <c r="L3758" s="11">
        <v>2</v>
      </c>
    </row>
    <row r="3759" spans="1:12">
      <c r="A3759" s="11" t="s">
        <v>8215</v>
      </c>
      <c r="D3759" s="11" t="s">
        <v>40</v>
      </c>
      <c r="E3759" s="19" t="s">
        <v>4176</v>
      </c>
      <c r="F3759" s="10">
        <v>42036</v>
      </c>
      <c r="G3759" s="10">
        <v>44228</v>
      </c>
      <c r="H3759" s="11">
        <v>7</v>
      </c>
      <c r="I3759" s="20" t="s">
        <v>39</v>
      </c>
      <c r="J3759" s="11" t="s">
        <v>41</v>
      </c>
      <c r="K3759" s="11" t="s">
        <v>4881</v>
      </c>
      <c r="L3759" s="11">
        <v>2</v>
      </c>
    </row>
    <row r="3760" spans="1:12">
      <c r="A3760" s="11" t="s">
        <v>8216</v>
      </c>
      <c r="D3760" s="11" t="s">
        <v>40</v>
      </c>
      <c r="E3760" s="19" t="s">
        <v>4177</v>
      </c>
      <c r="F3760" s="10">
        <v>42036</v>
      </c>
      <c r="G3760" s="10">
        <v>44228</v>
      </c>
      <c r="H3760" s="11">
        <v>7</v>
      </c>
      <c r="I3760" s="20" t="s">
        <v>39</v>
      </c>
      <c r="J3760" s="11" t="s">
        <v>41</v>
      </c>
      <c r="K3760" s="11" t="s">
        <v>4881</v>
      </c>
      <c r="L3760" s="11">
        <v>2</v>
      </c>
    </row>
    <row r="3761" spans="1:12">
      <c r="A3761" s="11" t="s">
        <v>8217</v>
      </c>
      <c r="D3761" s="11" t="s">
        <v>40</v>
      </c>
      <c r="E3761" s="19" t="s">
        <v>4178</v>
      </c>
      <c r="F3761" s="10">
        <v>42036</v>
      </c>
      <c r="G3761" s="10">
        <v>44228</v>
      </c>
      <c r="H3761" s="11">
        <v>7</v>
      </c>
      <c r="I3761" s="20" t="s">
        <v>39</v>
      </c>
      <c r="J3761" s="11" t="s">
        <v>41</v>
      </c>
      <c r="K3761" s="11" t="s">
        <v>4881</v>
      </c>
      <c r="L3761" s="11">
        <v>2</v>
      </c>
    </row>
    <row r="3762" spans="1:12">
      <c r="A3762" s="11" t="s">
        <v>8770</v>
      </c>
      <c r="D3762" s="11" t="s">
        <v>40</v>
      </c>
      <c r="E3762" s="19" t="s">
        <v>4209</v>
      </c>
      <c r="F3762" s="10">
        <v>42036</v>
      </c>
      <c r="G3762" s="10">
        <v>44228</v>
      </c>
      <c r="H3762" s="11">
        <v>7</v>
      </c>
      <c r="I3762" s="20" t="s">
        <v>39</v>
      </c>
      <c r="J3762" s="11" t="s">
        <v>41</v>
      </c>
      <c r="K3762" s="11" t="s">
        <v>4881</v>
      </c>
      <c r="L3762" s="11">
        <v>2</v>
      </c>
    </row>
    <row r="3763" spans="1:12">
      <c r="A3763" s="11" t="s">
        <v>8771</v>
      </c>
      <c r="D3763" s="11" t="s">
        <v>40</v>
      </c>
      <c r="E3763" s="19" t="s">
        <v>4210</v>
      </c>
      <c r="F3763" s="10">
        <v>42036</v>
      </c>
      <c r="G3763" s="10">
        <v>44228</v>
      </c>
      <c r="H3763" s="11">
        <v>7</v>
      </c>
      <c r="I3763" s="20" t="s">
        <v>39</v>
      </c>
      <c r="J3763" s="11" t="s">
        <v>41</v>
      </c>
      <c r="K3763" s="11" t="s">
        <v>4881</v>
      </c>
      <c r="L3763" s="11">
        <v>2</v>
      </c>
    </row>
    <row r="3764" spans="1:12">
      <c r="A3764" s="11" t="s">
        <v>8772</v>
      </c>
      <c r="D3764" s="11" t="s">
        <v>40</v>
      </c>
      <c r="E3764" s="19" t="s">
        <v>4211</v>
      </c>
      <c r="F3764" s="10">
        <v>42036</v>
      </c>
      <c r="G3764" s="10">
        <v>44228</v>
      </c>
      <c r="H3764" s="11">
        <v>7</v>
      </c>
      <c r="I3764" s="20" t="s">
        <v>39</v>
      </c>
      <c r="J3764" s="11" t="s">
        <v>41</v>
      </c>
      <c r="K3764" s="11" t="s">
        <v>4881</v>
      </c>
      <c r="L3764" s="11">
        <v>2</v>
      </c>
    </row>
    <row r="3765" spans="1:12">
      <c r="A3765" s="11" t="s">
        <v>4179</v>
      </c>
      <c r="D3765" s="11" t="s">
        <v>40</v>
      </c>
      <c r="E3765" s="19" t="s">
        <v>4212</v>
      </c>
      <c r="F3765" s="10">
        <v>42036</v>
      </c>
      <c r="G3765" s="10">
        <v>44228</v>
      </c>
      <c r="H3765" s="11">
        <v>7</v>
      </c>
      <c r="I3765" s="20" t="s">
        <v>39</v>
      </c>
      <c r="J3765" s="11" t="s">
        <v>41</v>
      </c>
      <c r="K3765" s="11" t="s">
        <v>4881</v>
      </c>
      <c r="L3765" s="11">
        <v>2</v>
      </c>
    </row>
    <row r="3766" spans="1:12">
      <c r="A3766" s="11" t="s">
        <v>4180</v>
      </c>
      <c r="D3766" s="11" t="s">
        <v>40</v>
      </c>
      <c r="E3766" s="19" t="s">
        <v>4213</v>
      </c>
      <c r="F3766" s="10">
        <v>42036</v>
      </c>
      <c r="G3766" s="10">
        <v>44228</v>
      </c>
      <c r="H3766" s="11">
        <v>7</v>
      </c>
      <c r="I3766" s="20" t="s">
        <v>39</v>
      </c>
      <c r="J3766" s="11" t="s">
        <v>41</v>
      </c>
      <c r="K3766" s="11" t="s">
        <v>4881</v>
      </c>
      <c r="L3766" s="11">
        <v>2</v>
      </c>
    </row>
    <row r="3767" spans="1:12">
      <c r="A3767" s="11" t="s">
        <v>4181</v>
      </c>
      <c r="D3767" s="11" t="s">
        <v>40</v>
      </c>
      <c r="E3767" s="19" t="s">
        <v>4214</v>
      </c>
      <c r="F3767" s="10">
        <v>42036</v>
      </c>
      <c r="G3767" s="10">
        <v>44228</v>
      </c>
      <c r="H3767" s="11">
        <v>7</v>
      </c>
      <c r="I3767" s="20" t="s">
        <v>39</v>
      </c>
      <c r="J3767" s="11" t="s">
        <v>41</v>
      </c>
      <c r="K3767" s="11" t="s">
        <v>4881</v>
      </c>
      <c r="L3767" s="11">
        <v>2</v>
      </c>
    </row>
    <row r="3768" spans="1:12">
      <c r="A3768" s="11" t="s">
        <v>5788</v>
      </c>
      <c r="D3768" s="11" t="s">
        <v>40</v>
      </c>
      <c r="E3768" s="19" t="s">
        <v>4215</v>
      </c>
      <c r="F3768" s="10">
        <v>42036</v>
      </c>
      <c r="G3768" s="10">
        <v>44228</v>
      </c>
      <c r="H3768" s="11">
        <v>7</v>
      </c>
      <c r="I3768" s="20" t="s">
        <v>39</v>
      </c>
      <c r="J3768" s="11" t="s">
        <v>41</v>
      </c>
      <c r="K3768" s="11" t="s">
        <v>4881</v>
      </c>
      <c r="L3768" s="11">
        <v>2</v>
      </c>
    </row>
    <row r="3769" spans="1:12">
      <c r="A3769" s="11" t="s">
        <v>5789</v>
      </c>
      <c r="D3769" s="11" t="s">
        <v>40</v>
      </c>
      <c r="E3769" s="19" t="s">
        <v>4216</v>
      </c>
      <c r="F3769" s="10">
        <v>42036</v>
      </c>
      <c r="G3769" s="10">
        <v>44228</v>
      </c>
      <c r="H3769" s="11">
        <v>7</v>
      </c>
      <c r="I3769" s="20" t="s">
        <v>39</v>
      </c>
      <c r="J3769" s="11" t="s">
        <v>41</v>
      </c>
      <c r="K3769" s="11" t="s">
        <v>4881</v>
      </c>
      <c r="L3769" s="11">
        <v>2</v>
      </c>
    </row>
    <row r="3770" spans="1:12">
      <c r="A3770" s="11" t="s">
        <v>5790</v>
      </c>
      <c r="D3770" s="11" t="s">
        <v>40</v>
      </c>
      <c r="E3770" s="19" t="s">
        <v>4217</v>
      </c>
      <c r="F3770" s="10">
        <v>42036</v>
      </c>
      <c r="G3770" s="10">
        <v>44228</v>
      </c>
      <c r="H3770" s="11">
        <v>7</v>
      </c>
      <c r="I3770" s="20" t="s">
        <v>39</v>
      </c>
      <c r="J3770" s="11" t="s">
        <v>41</v>
      </c>
      <c r="K3770" s="11" t="s">
        <v>4881</v>
      </c>
      <c r="L3770" s="11">
        <v>2</v>
      </c>
    </row>
    <row r="3771" spans="1:12">
      <c r="A3771" s="11" t="s">
        <v>5791</v>
      </c>
      <c r="D3771" s="11" t="s">
        <v>40</v>
      </c>
      <c r="E3771" s="19" t="s">
        <v>4218</v>
      </c>
      <c r="F3771" s="10">
        <v>42036</v>
      </c>
      <c r="G3771" s="10">
        <v>44228</v>
      </c>
      <c r="H3771" s="11">
        <v>7</v>
      </c>
      <c r="I3771" s="20" t="s">
        <v>39</v>
      </c>
      <c r="J3771" s="11" t="s">
        <v>41</v>
      </c>
      <c r="K3771" s="11" t="s">
        <v>4881</v>
      </c>
      <c r="L3771" s="11">
        <v>2</v>
      </c>
    </row>
    <row r="3772" spans="1:12">
      <c r="A3772" s="11" t="s">
        <v>5792</v>
      </c>
      <c r="D3772" s="11" t="s">
        <v>40</v>
      </c>
      <c r="E3772" s="19" t="s">
        <v>4219</v>
      </c>
      <c r="F3772" s="10">
        <v>42036</v>
      </c>
      <c r="G3772" s="10">
        <v>44228</v>
      </c>
      <c r="H3772" s="11">
        <v>7</v>
      </c>
      <c r="I3772" s="20" t="s">
        <v>39</v>
      </c>
      <c r="J3772" s="11" t="s">
        <v>41</v>
      </c>
      <c r="K3772" s="11" t="s">
        <v>4881</v>
      </c>
      <c r="L3772" s="11">
        <v>2</v>
      </c>
    </row>
    <row r="3773" spans="1:12">
      <c r="A3773" s="11" t="s">
        <v>5793</v>
      </c>
      <c r="D3773" s="11" t="s">
        <v>40</v>
      </c>
      <c r="E3773" s="19" t="s">
        <v>4220</v>
      </c>
      <c r="F3773" s="10">
        <v>42036</v>
      </c>
      <c r="G3773" s="10">
        <v>44228</v>
      </c>
      <c r="H3773" s="11">
        <v>7</v>
      </c>
      <c r="I3773" s="20" t="s">
        <v>39</v>
      </c>
      <c r="J3773" s="11" t="s">
        <v>41</v>
      </c>
      <c r="K3773" s="11" t="s">
        <v>4881</v>
      </c>
      <c r="L3773" s="11">
        <v>2</v>
      </c>
    </row>
    <row r="3774" spans="1:12">
      <c r="A3774" s="11" t="s">
        <v>6343</v>
      </c>
      <c r="D3774" s="11" t="s">
        <v>40</v>
      </c>
      <c r="E3774" s="19" t="s">
        <v>4221</v>
      </c>
      <c r="F3774" s="10">
        <v>42036</v>
      </c>
      <c r="G3774" s="10">
        <v>44228</v>
      </c>
      <c r="H3774" s="11">
        <v>7</v>
      </c>
      <c r="I3774" s="20" t="s">
        <v>39</v>
      </c>
      <c r="J3774" s="11" t="s">
        <v>41</v>
      </c>
      <c r="K3774" s="11" t="s">
        <v>4881</v>
      </c>
      <c r="L3774" s="11">
        <v>2</v>
      </c>
    </row>
    <row r="3775" spans="1:12">
      <c r="A3775" s="11" t="s">
        <v>6344</v>
      </c>
      <c r="D3775" s="11" t="s">
        <v>40</v>
      </c>
      <c r="E3775" s="19" t="s">
        <v>4222</v>
      </c>
      <c r="F3775" s="10">
        <v>42036</v>
      </c>
      <c r="G3775" s="10">
        <v>44228</v>
      </c>
      <c r="H3775" s="11">
        <v>7</v>
      </c>
      <c r="I3775" s="20" t="s">
        <v>39</v>
      </c>
      <c r="J3775" s="11" t="s">
        <v>41</v>
      </c>
      <c r="K3775" s="11" t="s">
        <v>4881</v>
      </c>
      <c r="L3775" s="11">
        <v>2</v>
      </c>
    </row>
    <row r="3776" spans="1:12">
      <c r="A3776" s="11" t="s">
        <v>6345</v>
      </c>
      <c r="D3776" s="11" t="s">
        <v>40</v>
      </c>
      <c r="E3776" s="19" t="s">
        <v>4223</v>
      </c>
      <c r="F3776" s="10">
        <v>42036</v>
      </c>
      <c r="G3776" s="10">
        <v>44228</v>
      </c>
      <c r="H3776" s="11">
        <v>7</v>
      </c>
      <c r="I3776" s="20" t="s">
        <v>39</v>
      </c>
      <c r="J3776" s="11" t="s">
        <v>41</v>
      </c>
      <c r="K3776" s="11" t="s">
        <v>4881</v>
      </c>
      <c r="L3776" s="11">
        <v>2</v>
      </c>
    </row>
    <row r="3777" spans="1:12">
      <c r="A3777" s="11" t="s">
        <v>6829</v>
      </c>
      <c r="D3777" s="11" t="s">
        <v>40</v>
      </c>
      <c r="E3777" s="19" t="s">
        <v>4224</v>
      </c>
      <c r="F3777" s="10">
        <v>42036</v>
      </c>
      <c r="G3777" s="10">
        <v>44228</v>
      </c>
      <c r="H3777" s="11">
        <v>7</v>
      </c>
      <c r="I3777" s="20" t="s">
        <v>39</v>
      </c>
      <c r="J3777" s="11" t="s">
        <v>41</v>
      </c>
      <c r="K3777" s="11" t="s">
        <v>4881</v>
      </c>
      <c r="L3777" s="11">
        <v>2</v>
      </c>
    </row>
    <row r="3778" spans="1:12">
      <c r="A3778" s="11" t="s">
        <v>6830</v>
      </c>
      <c r="D3778" s="11" t="s">
        <v>40</v>
      </c>
      <c r="E3778" s="19" t="s">
        <v>4225</v>
      </c>
      <c r="F3778" s="10">
        <v>42036</v>
      </c>
      <c r="G3778" s="10">
        <v>44228</v>
      </c>
      <c r="H3778" s="11">
        <v>7</v>
      </c>
      <c r="I3778" s="20" t="s">
        <v>39</v>
      </c>
      <c r="J3778" s="11" t="s">
        <v>41</v>
      </c>
      <c r="K3778" s="11" t="s">
        <v>4881</v>
      </c>
      <c r="L3778" s="11">
        <v>2</v>
      </c>
    </row>
    <row r="3779" spans="1:12">
      <c r="A3779" s="11" t="s">
        <v>6831</v>
      </c>
      <c r="D3779" s="11" t="s">
        <v>40</v>
      </c>
      <c r="E3779" s="19" t="s">
        <v>4226</v>
      </c>
      <c r="F3779" s="10">
        <v>42036</v>
      </c>
      <c r="G3779" s="10">
        <v>44228</v>
      </c>
      <c r="H3779" s="11">
        <v>7</v>
      </c>
      <c r="I3779" s="20" t="s">
        <v>39</v>
      </c>
      <c r="J3779" s="11" t="s">
        <v>41</v>
      </c>
      <c r="K3779" s="11" t="s">
        <v>4881</v>
      </c>
      <c r="L3779" s="11">
        <v>2</v>
      </c>
    </row>
    <row r="3780" spans="1:12">
      <c r="A3780" s="11" t="s">
        <v>7315</v>
      </c>
      <c r="D3780" s="11" t="s">
        <v>40</v>
      </c>
      <c r="E3780" s="19" t="s">
        <v>4227</v>
      </c>
      <c r="F3780" s="10">
        <v>42036</v>
      </c>
      <c r="G3780" s="10">
        <v>44228</v>
      </c>
      <c r="H3780" s="11">
        <v>7</v>
      </c>
      <c r="I3780" s="20" t="s">
        <v>39</v>
      </c>
      <c r="J3780" s="11" t="s">
        <v>41</v>
      </c>
      <c r="K3780" s="11" t="s">
        <v>4881</v>
      </c>
      <c r="L3780" s="11">
        <v>2</v>
      </c>
    </row>
    <row r="3781" spans="1:12">
      <c r="A3781" s="11" t="s">
        <v>7316</v>
      </c>
      <c r="D3781" s="11" t="s">
        <v>40</v>
      </c>
      <c r="E3781" s="19" t="s">
        <v>4228</v>
      </c>
      <c r="F3781" s="10">
        <v>42036</v>
      </c>
      <c r="G3781" s="10">
        <v>44228</v>
      </c>
      <c r="H3781" s="11">
        <v>7</v>
      </c>
      <c r="I3781" s="20" t="s">
        <v>39</v>
      </c>
      <c r="J3781" s="11" t="s">
        <v>41</v>
      </c>
      <c r="K3781" s="11" t="s">
        <v>4881</v>
      </c>
      <c r="L3781" s="11">
        <v>2</v>
      </c>
    </row>
    <row r="3782" spans="1:12">
      <c r="A3782" s="11" t="s">
        <v>7317</v>
      </c>
      <c r="D3782" s="11" t="s">
        <v>40</v>
      </c>
      <c r="E3782" s="19" t="s">
        <v>4229</v>
      </c>
      <c r="F3782" s="10">
        <v>42036</v>
      </c>
      <c r="G3782" s="10">
        <v>44228</v>
      </c>
      <c r="H3782" s="11">
        <v>7</v>
      </c>
      <c r="I3782" s="20" t="s">
        <v>39</v>
      </c>
      <c r="J3782" s="11" t="s">
        <v>41</v>
      </c>
      <c r="K3782" s="11" t="s">
        <v>4881</v>
      </c>
      <c r="L3782" s="11">
        <v>2</v>
      </c>
    </row>
    <row r="3783" spans="1:12">
      <c r="A3783" s="11" t="s">
        <v>8218</v>
      </c>
      <c r="D3783" s="11" t="s">
        <v>40</v>
      </c>
      <c r="E3783" s="19" t="s">
        <v>4230</v>
      </c>
      <c r="F3783" s="10">
        <v>42036</v>
      </c>
      <c r="G3783" s="10">
        <v>44228</v>
      </c>
      <c r="H3783" s="11">
        <v>7</v>
      </c>
      <c r="I3783" s="20" t="s">
        <v>39</v>
      </c>
      <c r="J3783" s="11" t="s">
        <v>41</v>
      </c>
      <c r="K3783" s="11" t="s">
        <v>4881</v>
      </c>
      <c r="L3783" s="11">
        <v>2</v>
      </c>
    </row>
    <row r="3784" spans="1:12">
      <c r="A3784" s="11" t="s">
        <v>8219</v>
      </c>
      <c r="D3784" s="11" t="s">
        <v>40</v>
      </c>
      <c r="E3784" s="19" t="s">
        <v>4231</v>
      </c>
      <c r="F3784" s="10">
        <v>42036</v>
      </c>
      <c r="G3784" s="10">
        <v>44228</v>
      </c>
      <c r="H3784" s="11">
        <v>7</v>
      </c>
      <c r="I3784" s="20" t="s">
        <v>39</v>
      </c>
      <c r="J3784" s="11" t="s">
        <v>41</v>
      </c>
      <c r="K3784" s="11" t="s">
        <v>4881</v>
      </c>
      <c r="L3784" s="11">
        <v>2</v>
      </c>
    </row>
    <row r="3785" spans="1:12">
      <c r="A3785" s="11" t="s">
        <v>8220</v>
      </c>
      <c r="D3785" s="11" t="s">
        <v>40</v>
      </c>
      <c r="E3785" s="19" t="s">
        <v>4232</v>
      </c>
      <c r="F3785" s="10">
        <v>42036</v>
      </c>
      <c r="G3785" s="10">
        <v>44228</v>
      </c>
      <c r="H3785" s="11">
        <v>7</v>
      </c>
      <c r="I3785" s="20" t="s">
        <v>39</v>
      </c>
      <c r="J3785" s="11" t="s">
        <v>41</v>
      </c>
      <c r="K3785" s="11" t="s">
        <v>4881</v>
      </c>
      <c r="L3785" s="11">
        <v>2</v>
      </c>
    </row>
    <row r="3786" spans="1:12">
      <c r="A3786" s="11" t="s">
        <v>8221</v>
      </c>
      <c r="D3786" s="11" t="s">
        <v>40</v>
      </c>
      <c r="E3786" s="19" t="s">
        <v>4233</v>
      </c>
      <c r="F3786" s="10">
        <v>42036</v>
      </c>
      <c r="G3786" s="10">
        <v>44228</v>
      </c>
      <c r="H3786" s="11">
        <v>7</v>
      </c>
      <c r="I3786" s="20" t="s">
        <v>39</v>
      </c>
      <c r="J3786" s="11" t="s">
        <v>41</v>
      </c>
      <c r="K3786" s="11" t="s">
        <v>4881</v>
      </c>
      <c r="L3786" s="11">
        <v>2</v>
      </c>
    </row>
    <row r="3787" spans="1:12">
      <c r="A3787" s="11" t="s">
        <v>8222</v>
      </c>
      <c r="D3787" s="11" t="s">
        <v>40</v>
      </c>
      <c r="E3787" s="19" t="s">
        <v>4234</v>
      </c>
      <c r="F3787" s="10">
        <v>42036</v>
      </c>
      <c r="G3787" s="10">
        <v>44228</v>
      </c>
      <c r="H3787" s="11">
        <v>7</v>
      </c>
      <c r="I3787" s="20" t="s">
        <v>39</v>
      </c>
      <c r="J3787" s="11" t="s">
        <v>41</v>
      </c>
      <c r="K3787" s="11" t="s">
        <v>4881</v>
      </c>
      <c r="L3787" s="11">
        <v>2</v>
      </c>
    </row>
    <row r="3788" spans="1:12">
      <c r="A3788" s="11" t="s">
        <v>8223</v>
      </c>
      <c r="D3788" s="11" t="s">
        <v>40</v>
      </c>
      <c r="E3788" s="19" t="s">
        <v>4235</v>
      </c>
      <c r="F3788" s="10">
        <v>42036</v>
      </c>
      <c r="G3788" s="10">
        <v>44228</v>
      </c>
      <c r="H3788" s="11">
        <v>7</v>
      </c>
      <c r="I3788" s="20" t="s">
        <v>39</v>
      </c>
      <c r="J3788" s="11" t="s">
        <v>41</v>
      </c>
      <c r="K3788" s="11" t="s">
        <v>4881</v>
      </c>
      <c r="L3788" s="11">
        <v>2</v>
      </c>
    </row>
    <row r="3789" spans="1:12">
      <c r="A3789" s="11" t="s">
        <v>8773</v>
      </c>
      <c r="D3789" s="11" t="s">
        <v>40</v>
      </c>
      <c r="E3789" s="19" t="s">
        <v>4236</v>
      </c>
      <c r="F3789" s="10">
        <v>42036</v>
      </c>
      <c r="G3789" s="10">
        <v>44228</v>
      </c>
      <c r="H3789" s="11">
        <v>7</v>
      </c>
      <c r="I3789" s="20" t="s">
        <v>39</v>
      </c>
      <c r="J3789" s="11" t="s">
        <v>41</v>
      </c>
      <c r="K3789" s="11" t="s">
        <v>4881</v>
      </c>
      <c r="L3789" s="11">
        <v>2</v>
      </c>
    </row>
    <row r="3790" spans="1:12">
      <c r="A3790" s="11" t="s">
        <v>8774</v>
      </c>
      <c r="D3790" s="11" t="s">
        <v>40</v>
      </c>
      <c r="E3790" s="19" t="s">
        <v>4237</v>
      </c>
      <c r="F3790" s="10">
        <v>42036</v>
      </c>
      <c r="G3790" s="10">
        <v>44228</v>
      </c>
      <c r="H3790" s="11">
        <v>7</v>
      </c>
      <c r="I3790" s="20" t="s">
        <v>39</v>
      </c>
      <c r="J3790" s="11" t="s">
        <v>41</v>
      </c>
      <c r="K3790" s="11" t="s">
        <v>4881</v>
      </c>
      <c r="L3790" s="11">
        <v>2</v>
      </c>
    </row>
    <row r="3791" spans="1:12">
      <c r="A3791" s="11" t="s">
        <v>8775</v>
      </c>
      <c r="D3791" s="11" t="s">
        <v>40</v>
      </c>
      <c r="E3791" s="19" t="s">
        <v>4238</v>
      </c>
      <c r="F3791" s="10">
        <v>42036</v>
      </c>
      <c r="G3791" s="10">
        <v>44228</v>
      </c>
      <c r="H3791" s="11">
        <v>7</v>
      </c>
      <c r="I3791" s="20" t="s">
        <v>39</v>
      </c>
      <c r="J3791" s="11" t="s">
        <v>41</v>
      </c>
      <c r="K3791" s="11" t="s">
        <v>4881</v>
      </c>
      <c r="L3791" s="11">
        <v>2</v>
      </c>
    </row>
    <row r="3792" spans="1:12">
      <c r="A3792" s="11" t="s">
        <v>4182</v>
      </c>
      <c r="D3792" s="11" t="s">
        <v>40</v>
      </c>
      <c r="E3792" s="19" t="s">
        <v>4239</v>
      </c>
      <c r="F3792" s="10">
        <v>42036</v>
      </c>
      <c r="G3792" s="10">
        <v>44228</v>
      </c>
      <c r="H3792" s="11">
        <v>7</v>
      </c>
      <c r="I3792" s="20" t="s">
        <v>39</v>
      </c>
      <c r="J3792" s="11" t="s">
        <v>41</v>
      </c>
      <c r="K3792" s="11" t="s">
        <v>4881</v>
      </c>
      <c r="L3792" s="11">
        <v>2</v>
      </c>
    </row>
    <row r="3793" spans="1:12">
      <c r="A3793" s="11" t="s">
        <v>4183</v>
      </c>
      <c r="D3793" s="11" t="s">
        <v>40</v>
      </c>
      <c r="E3793" s="19" t="s">
        <v>4240</v>
      </c>
      <c r="F3793" s="10">
        <v>42036</v>
      </c>
      <c r="G3793" s="10">
        <v>44228</v>
      </c>
      <c r="H3793" s="11">
        <v>7</v>
      </c>
      <c r="I3793" s="20" t="s">
        <v>39</v>
      </c>
      <c r="J3793" s="11" t="s">
        <v>41</v>
      </c>
      <c r="K3793" s="11" t="s">
        <v>4881</v>
      </c>
      <c r="L3793" s="11">
        <v>2</v>
      </c>
    </row>
    <row r="3794" spans="1:12">
      <c r="A3794" s="11" t="s">
        <v>4184</v>
      </c>
      <c r="D3794" s="11" t="s">
        <v>40</v>
      </c>
      <c r="E3794" s="19" t="s">
        <v>4241</v>
      </c>
      <c r="F3794" s="10">
        <v>42036</v>
      </c>
      <c r="G3794" s="10">
        <v>44228</v>
      </c>
      <c r="H3794" s="11">
        <v>7</v>
      </c>
      <c r="I3794" s="20" t="s">
        <v>39</v>
      </c>
      <c r="J3794" s="11" t="s">
        <v>41</v>
      </c>
      <c r="K3794" s="11" t="s">
        <v>4881</v>
      </c>
      <c r="L3794" s="11">
        <v>2</v>
      </c>
    </row>
    <row r="3795" spans="1:12">
      <c r="A3795" s="11" t="s">
        <v>5794</v>
      </c>
      <c r="D3795" s="11" t="s">
        <v>40</v>
      </c>
      <c r="E3795" s="19" t="s">
        <v>4242</v>
      </c>
      <c r="F3795" s="10">
        <v>42036</v>
      </c>
      <c r="G3795" s="10">
        <v>44228</v>
      </c>
      <c r="H3795" s="11">
        <v>7</v>
      </c>
      <c r="I3795" s="20" t="s">
        <v>39</v>
      </c>
      <c r="J3795" s="11" t="s">
        <v>41</v>
      </c>
      <c r="K3795" s="11" t="s">
        <v>4881</v>
      </c>
      <c r="L3795" s="11">
        <v>2</v>
      </c>
    </row>
    <row r="3796" spans="1:12">
      <c r="A3796" s="11" t="s">
        <v>5795</v>
      </c>
      <c r="D3796" s="11" t="s">
        <v>40</v>
      </c>
      <c r="E3796" s="19" t="s">
        <v>4243</v>
      </c>
      <c r="F3796" s="10">
        <v>42036</v>
      </c>
      <c r="G3796" s="10">
        <v>44228</v>
      </c>
      <c r="H3796" s="11">
        <v>7</v>
      </c>
      <c r="I3796" s="20" t="s">
        <v>39</v>
      </c>
      <c r="J3796" s="11" t="s">
        <v>41</v>
      </c>
      <c r="K3796" s="11" t="s">
        <v>4881</v>
      </c>
      <c r="L3796" s="11">
        <v>2</v>
      </c>
    </row>
    <row r="3797" spans="1:12">
      <c r="A3797" s="11" t="s">
        <v>5796</v>
      </c>
      <c r="D3797" s="11" t="s">
        <v>40</v>
      </c>
      <c r="E3797" s="19" t="s">
        <v>4244</v>
      </c>
      <c r="F3797" s="10">
        <v>42036</v>
      </c>
      <c r="G3797" s="10">
        <v>44228</v>
      </c>
      <c r="H3797" s="11">
        <v>7</v>
      </c>
      <c r="I3797" s="20" t="s">
        <v>39</v>
      </c>
      <c r="J3797" s="11" t="s">
        <v>41</v>
      </c>
      <c r="K3797" s="11" t="s">
        <v>4881</v>
      </c>
      <c r="L3797" s="11">
        <v>2</v>
      </c>
    </row>
    <row r="3798" spans="1:12">
      <c r="A3798" s="11" t="s">
        <v>5797</v>
      </c>
      <c r="D3798" s="11" t="s">
        <v>40</v>
      </c>
      <c r="E3798" s="19" t="s">
        <v>4245</v>
      </c>
      <c r="F3798" s="10">
        <v>42036</v>
      </c>
      <c r="G3798" s="10">
        <v>44228</v>
      </c>
      <c r="H3798" s="11">
        <v>7</v>
      </c>
      <c r="I3798" s="20" t="s">
        <v>39</v>
      </c>
      <c r="J3798" s="11" t="s">
        <v>41</v>
      </c>
      <c r="K3798" s="11" t="s">
        <v>4881</v>
      </c>
      <c r="L3798" s="11">
        <v>2</v>
      </c>
    </row>
    <row r="3799" spans="1:12">
      <c r="A3799" s="11" t="s">
        <v>5798</v>
      </c>
      <c r="D3799" s="11" t="s">
        <v>40</v>
      </c>
      <c r="E3799" s="19" t="s">
        <v>4246</v>
      </c>
      <c r="F3799" s="10">
        <v>42036</v>
      </c>
      <c r="G3799" s="10">
        <v>44228</v>
      </c>
      <c r="H3799" s="11">
        <v>7</v>
      </c>
      <c r="I3799" s="20" t="s">
        <v>39</v>
      </c>
      <c r="J3799" s="11" t="s">
        <v>41</v>
      </c>
      <c r="K3799" s="11" t="s">
        <v>4881</v>
      </c>
      <c r="L3799" s="11">
        <v>2</v>
      </c>
    </row>
    <row r="3800" spans="1:12">
      <c r="A3800" s="11" t="s">
        <v>5799</v>
      </c>
      <c r="D3800" s="11" t="s">
        <v>40</v>
      </c>
      <c r="E3800" s="19" t="s">
        <v>4247</v>
      </c>
      <c r="F3800" s="10">
        <v>42036</v>
      </c>
      <c r="G3800" s="10">
        <v>44228</v>
      </c>
      <c r="H3800" s="11">
        <v>7</v>
      </c>
      <c r="I3800" s="20" t="s">
        <v>39</v>
      </c>
      <c r="J3800" s="11" t="s">
        <v>41</v>
      </c>
      <c r="K3800" s="11" t="s">
        <v>4881</v>
      </c>
      <c r="L3800" s="11">
        <v>2</v>
      </c>
    </row>
    <row r="3801" spans="1:12">
      <c r="A3801" s="11" t="s">
        <v>6346</v>
      </c>
      <c r="D3801" s="11" t="s">
        <v>40</v>
      </c>
      <c r="E3801" s="19" t="s">
        <v>4248</v>
      </c>
      <c r="F3801" s="10">
        <v>42036</v>
      </c>
      <c r="G3801" s="10">
        <v>44228</v>
      </c>
      <c r="H3801" s="11">
        <v>7</v>
      </c>
      <c r="I3801" s="20" t="s">
        <v>39</v>
      </c>
      <c r="J3801" s="11" t="s">
        <v>41</v>
      </c>
      <c r="K3801" s="11" t="s">
        <v>4881</v>
      </c>
      <c r="L3801" s="11">
        <v>2</v>
      </c>
    </row>
    <row r="3802" spans="1:12">
      <c r="A3802" s="11" t="s">
        <v>6347</v>
      </c>
      <c r="D3802" s="11" t="s">
        <v>40</v>
      </c>
      <c r="E3802" s="19" t="s">
        <v>4249</v>
      </c>
      <c r="F3802" s="10">
        <v>42036</v>
      </c>
      <c r="G3802" s="10">
        <v>44228</v>
      </c>
      <c r="H3802" s="11">
        <v>7</v>
      </c>
      <c r="I3802" s="20" t="s">
        <v>39</v>
      </c>
      <c r="J3802" s="11" t="s">
        <v>41</v>
      </c>
      <c r="K3802" s="11" t="s">
        <v>4881</v>
      </c>
      <c r="L3802" s="11">
        <v>2</v>
      </c>
    </row>
    <row r="3803" spans="1:12">
      <c r="A3803" s="11" t="s">
        <v>6348</v>
      </c>
      <c r="D3803" s="11" t="s">
        <v>40</v>
      </c>
      <c r="E3803" s="19" t="s">
        <v>4250</v>
      </c>
      <c r="F3803" s="10">
        <v>42036</v>
      </c>
      <c r="G3803" s="10">
        <v>44228</v>
      </c>
      <c r="H3803" s="11">
        <v>7</v>
      </c>
      <c r="I3803" s="20" t="s">
        <v>39</v>
      </c>
      <c r="J3803" s="11" t="s">
        <v>41</v>
      </c>
      <c r="K3803" s="11" t="s">
        <v>4881</v>
      </c>
      <c r="L3803" s="11">
        <v>2</v>
      </c>
    </row>
    <row r="3804" spans="1:12">
      <c r="A3804" s="11" t="s">
        <v>6832</v>
      </c>
      <c r="D3804" s="11" t="s">
        <v>40</v>
      </c>
      <c r="E3804" s="19" t="s">
        <v>4251</v>
      </c>
      <c r="F3804" s="10">
        <v>42036</v>
      </c>
      <c r="G3804" s="10">
        <v>44228</v>
      </c>
      <c r="H3804" s="11">
        <v>7</v>
      </c>
      <c r="I3804" s="20" t="s">
        <v>39</v>
      </c>
      <c r="J3804" s="11" t="s">
        <v>41</v>
      </c>
      <c r="K3804" s="11" t="s">
        <v>4881</v>
      </c>
      <c r="L3804" s="11">
        <v>2</v>
      </c>
    </row>
    <row r="3805" spans="1:12">
      <c r="A3805" s="11" t="s">
        <v>6833</v>
      </c>
      <c r="D3805" s="11" t="s">
        <v>40</v>
      </c>
      <c r="E3805" s="19" t="s">
        <v>4252</v>
      </c>
      <c r="F3805" s="10">
        <v>42036</v>
      </c>
      <c r="G3805" s="10">
        <v>44228</v>
      </c>
      <c r="H3805" s="11">
        <v>7</v>
      </c>
      <c r="I3805" s="20" t="s">
        <v>39</v>
      </c>
      <c r="J3805" s="11" t="s">
        <v>41</v>
      </c>
      <c r="K3805" s="11" t="s">
        <v>4881</v>
      </c>
      <c r="L3805" s="11">
        <v>2</v>
      </c>
    </row>
    <row r="3806" spans="1:12">
      <c r="A3806" s="11" t="s">
        <v>6834</v>
      </c>
      <c r="D3806" s="11" t="s">
        <v>40</v>
      </c>
      <c r="E3806" s="19" t="s">
        <v>4253</v>
      </c>
      <c r="F3806" s="10">
        <v>42036</v>
      </c>
      <c r="G3806" s="10">
        <v>44228</v>
      </c>
      <c r="H3806" s="11">
        <v>7</v>
      </c>
      <c r="I3806" s="20" t="s">
        <v>39</v>
      </c>
      <c r="J3806" s="11" t="s">
        <v>41</v>
      </c>
      <c r="K3806" s="11" t="s">
        <v>4881</v>
      </c>
      <c r="L3806" s="11">
        <v>2</v>
      </c>
    </row>
    <row r="3807" spans="1:12">
      <c r="A3807" s="11" t="s">
        <v>7318</v>
      </c>
      <c r="D3807" s="11" t="s">
        <v>40</v>
      </c>
      <c r="E3807" s="19" t="s">
        <v>4254</v>
      </c>
      <c r="F3807" s="10">
        <v>42036</v>
      </c>
      <c r="G3807" s="10">
        <v>44228</v>
      </c>
      <c r="H3807" s="11">
        <v>7</v>
      </c>
      <c r="I3807" s="20" t="s">
        <v>39</v>
      </c>
      <c r="J3807" s="11" t="s">
        <v>41</v>
      </c>
      <c r="K3807" s="11" t="s">
        <v>4881</v>
      </c>
      <c r="L3807" s="11">
        <v>2</v>
      </c>
    </row>
    <row r="3808" spans="1:12">
      <c r="A3808" s="11" t="s">
        <v>7319</v>
      </c>
      <c r="D3808" s="11" t="s">
        <v>40</v>
      </c>
      <c r="E3808" s="19" t="s">
        <v>4255</v>
      </c>
      <c r="F3808" s="10">
        <v>42036</v>
      </c>
      <c r="G3808" s="10">
        <v>44228</v>
      </c>
      <c r="H3808" s="11">
        <v>7</v>
      </c>
      <c r="I3808" s="20" t="s">
        <v>39</v>
      </c>
      <c r="J3808" s="11" t="s">
        <v>41</v>
      </c>
      <c r="K3808" s="11" t="s">
        <v>4881</v>
      </c>
      <c r="L3808" s="11">
        <v>2</v>
      </c>
    </row>
    <row r="3809" spans="1:12">
      <c r="A3809" s="11" t="s">
        <v>7320</v>
      </c>
      <c r="D3809" s="11" t="s">
        <v>40</v>
      </c>
      <c r="E3809" s="19" t="s">
        <v>4256</v>
      </c>
      <c r="F3809" s="10">
        <v>42036</v>
      </c>
      <c r="G3809" s="10">
        <v>44228</v>
      </c>
      <c r="H3809" s="11">
        <v>7</v>
      </c>
      <c r="I3809" s="20" t="s">
        <v>39</v>
      </c>
      <c r="J3809" s="11" t="s">
        <v>41</v>
      </c>
      <c r="K3809" s="11" t="s">
        <v>4881</v>
      </c>
      <c r="L3809" s="11">
        <v>2</v>
      </c>
    </row>
    <row r="3810" spans="1:12">
      <c r="A3810" s="11" t="s">
        <v>8224</v>
      </c>
      <c r="D3810" s="11" t="s">
        <v>40</v>
      </c>
      <c r="E3810" s="19" t="s">
        <v>4257</v>
      </c>
      <c r="F3810" s="10">
        <v>42036</v>
      </c>
      <c r="G3810" s="10">
        <v>44228</v>
      </c>
      <c r="H3810" s="11">
        <v>7</v>
      </c>
      <c r="I3810" s="20" t="s">
        <v>39</v>
      </c>
      <c r="J3810" s="11" t="s">
        <v>41</v>
      </c>
      <c r="K3810" s="11" t="s">
        <v>4881</v>
      </c>
      <c r="L3810" s="11">
        <v>2</v>
      </c>
    </row>
    <row r="3811" spans="1:12">
      <c r="A3811" s="11" t="s">
        <v>8225</v>
      </c>
      <c r="D3811" s="11" t="s">
        <v>40</v>
      </c>
      <c r="E3811" s="19" t="s">
        <v>4258</v>
      </c>
      <c r="F3811" s="10">
        <v>42036</v>
      </c>
      <c r="G3811" s="10">
        <v>44228</v>
      </c>
      <c r="H3811" s="11">
        <v>7</v>
      </c>
      <c r="I3811" s="20" t="s">
        <v>39</v>
      </c>
      <c r="J3811" s="11" t="s">
        <v>41</v>
      </c>
      <c r="K3811" s="11" t="s">
        <v>4881</v>
      </c>
      <c r="L3811" s="11">
        <v>2</v>
      </c>
    </row>
    <row r="3812" spans="1:12">
      <c r="A3812" s="11" t="s">
        <v>8226</v>
      </c>
      <c r="D3812" s="11" t="s">
        <v>40</v>
      </c>
      <c r="E3812" s="19" t="s">
        <v>4259</v>
      </c>
      <c r="F3812" s="10">
        <v>42036</v>
      </c>
      <c r="G3812" s="10">
        <v>44228</v>
      </c>
      <c r="H3812" s="11">
        <v>7</v>
      </c>
      <c r="I3812" s="20" t="s">
        <v>39</v>
      </c>
      <c r="J3812" s="11" t="s">
        <v>41</v>
      </c>
      <c r="K3812" s="11" t="s">
        <v>4881</v>
      </c>
      <c r="L3812" s="11">
        <v>2</v>
      </c>
    </row>
    <row r="3813" spans="1:12">
      <c r="A3813" s="11" t="s">
        <v>8227</v>
      </c>
      <c r="D3813" s="11" t="s">
        <v>40</v>
      </c>
      <c r="E3813" s="19" t="s">
        <v>4260</v>
      </c>
      <c r="F3813" s="10">
        <v>42036</v>
      </c>
      <c r="G3813" s="10">
        <v>44228</v>
      </c>
      <c r="H3813" s="11">
        <v>7</v>
      </c>
      <c r="I3813" s="20" t="s">
        <v>39</v>
      </c>
      <c r="J3813" s="11" t="s">
        <v>41</v>
      </c>
      <c r="K3813" s="11" t="s">
        <v>4881</v>
      </c>
      <c r="L3813" s="11">
        <v>2</v>
      </c>
    </row>
    <row r="3814" spans="1:12">
      <c r="A3814" s="11" t="s">
        <v>8228</v>
      </c>
      <c r="D3814" s="11" t="s">
        <v>40</v>
      </c>
      <c r="E3814" s="19" t="s">
        <v>4261</v>
      </c>
      <c r="F3814" s="10">
        <v>42036</v>
      </c>
      <c r="G3814" s="10">
        <v>44228</v>
      </c>
      <c r="H3814" s="11">
        <v>7</v>
      </c>
      <c r="I3814" s="20" t="s">
        <v>39</v>
      </c>
      <c r="J3814" s="11" t="s">
        <v>41</v>
      </c>
      <c r="K3814" s="11" t="s">
        <v>4881</v>
      </c>
      <c r="L3814" s="11">
        <v>2</v>
      </c>
    </row>
    <row r="3815" spans="1:12">
      <c r="A3815" s="11" t="s">
        <v>8229</v>
      </c>
      <c r="D3815" s="11" t="s">
        <v>40</v>
      </c>
      <c r="E3815" s="19" t="s">
        <v>4262</v>
      </c>
      <c r="F3815" s="10">
        <v>42036</v>
      </c>
      <c r="G3815" s="10">
        <v>44228</v>
      </c>
      <c r="H3815" s="11">
        <v>7</v>
      </c>
      <c r="I3815" s="20" t="s">
        <v>39</v>
      </c>
      <c r="J3815" s="11" t="s">
        <v>41</v>
      </c>
      <c r="K3815" s="11" t="s">
        <v>4881</v>
      </c>
      <c r="L3815" s="11">
        <v>2</v>
      </c>
    </row>
    <row r="3816" spans="1:12">
      <c r="A3816" s="11" t="s">
        <v>8776</v>
      </c>
      <c r="D3816" s="11" t="s">
        <v>40</v>
      </c>
      <c r="E3816" s="19" t="s">
        <v>4263</v>
      </c>
      <c r="F3816" s="10">
        <v>42036</v>
      </c>
      <c r="G3816" s="10">
        <v>44228</v>
      </c>
      <c r="H3816" s="11">
        <v>7</v>
      </c>
      <c r="I3816" s="20" t="s">
        <v>39</v>
      </c>
      <c r="J3816" s="11" t="s">
        <v>41</v>
      </c>
      <c r="K3816" s="11" t="s">
        <v>4881</v>
      </c>
      <c r="L3816" s="11">
        <v>2</v>
      </c>
    </row>
    <row r="3817" spans="1:12">
      <c r="A3817" s="11" t="s">
        <v>8777</v>
      </c>
      <c r="D3817" s="11" t="s">
        <v>40</v>
      </c>
      <c r="E3817" s="19" t="s">
        <v>4264</v>
      </c>
      <c r="F3817" s="10">
        <v>42036</v>
      </c>
      <c r="G3817" s="10">
        <v>44228</v>
      </c>
      <c r="H3817" s="11">
        <v>7</v>
      </c>
      <c r="I3817" s="20" t="s">
        <v>39</v>
      </c>
      <c r="J3817" s="11" t="s">
        <v>41</v>
      </c>
      <c r="K3817" s="11" t="s">
        <v>4881</v>
      </c>
      <c r="L3817" s="11">
        <v>2</v>
      </c>
    </row>
    <row r="3818" spans="1:12">
      <c r="A3818" s="11" t="s">
        <v>8778</v>
      </c>
      <c r="D3818" s="11" t="s">
        <v>40</v>
      </c>
      <c r="E3818" s="19" t="s">
        <v>4265</v>
      </c>
      <c r="F3818" s="10">
        <v>42036</v>
      </c>
      <c r="G3818" s="10">
        <v>44228</v>
      </c>
      <c r="H3818" s="11">
        <v>7</v>
      </c>
      <c r="I3818" s="20" t="s">
        <v>39</v>
      </c>
      <c r="J3818" s="11" t="s">
        <v>41</v>
      </c>
      <c r="K3818" s="11" t="s">
        <v>4881</v>
      </c>
      <c r="L3818" s="11">
        <v>2</v>
      </c>
    </row>
    <row r="3819" spans="1:12">
      <c r="A3819" s="11" t="s">
        <v>4185</v>
      </c>
      <c r="D3819" s="11" t="s">
        <v>40</v>
      </c>
      <c r="E3819" s="19" t="s">
        <v>4266</v>
      </c>
      <c r="F3819" s="10">
        <v>42036</v>
      </c>
      <c r="G3819" s="10">
        <v>44228</v>
      </c>
      <c r="H3819" s="11">
        <v>7</v>
      </c>
      <c r="I3819" s="20" t="s">
        <v>39</v>
      </c>
      <c r="J3819" s="11" t="s">
        <v>41</v>
      </c>
      <c r="K3819" s="11" t="s">
        <v>4881</v>
      </c>
      <c r="L3819" s="11">
        <v>2</v>
      </c>
    </row>
    <row r="3820" spans="1:12">
      <c r="A3820" s="11" t="s">
        <v>4186</v>
      </c>
      <c r="D3820" s="11" t="s">
        <v>40</v>
      </c>
      <c r="E3820" s="19" t="s">
        <v>4267</v>
      </c>
      <c r="F3820" s="10">
        <v>42036</v>
      </c>
      <c r="G3820" s="10">
        <v>44228</v>
      </c>
      <c r="H3820" s="11">
        <v>7</v>
      </c>
      <c r="I3820" s="20" t="s">
        <v>39</v>
      </c>
      <c r="J3820" s="11" t="s">
        <v>41</v>
      </c>
      <c r="K3820" s="11" t="s">
        <v>4881</v>
      </c>
      <c r="L3820" s="11">
        <v>2</v>
      </c>
    </row>
    <row r="3821" spans="1:12">
      <c r="A3821" s="11" t="s">
        <v>4187</v>
      </c>
      <c r="D3821" s="11" t="s">
        <v>40</v>
      </c>
      <c r="E3821" s="19" t="s">
        <v>4268</v>
      </c>
      <c r="F3821" s="10">
        <v>42036</v>
      </c>
      <c r="G3821" s="10">
        <v>44228</v>
      </c>
      <c r="H3821" s="11">
        <v>7</v>
      </c>
      <c r="I3821" s="20" t="s">
        <v>39</v>
      </c>
      <c r="J3821" s="11" t="s">
        <v>41</v>
      </c>
      <c r="K3821" s="11" t="s">
        <v>4881</v>
      </c>
      <c r="L3821" s="11">
        <v>2</v>
      </c>
    </row>
    <row r="3822" spans="1:12">
      <c r="A3822" s="11" t="s">
        <v>5800</v>
      </c>
      <c r="D3822" s="11" t="s">
        <v>40</v>
      </c>
      <c r="E3822" s="19" t="s">
        <v>4269</v>
      </c>
      <c r="F3822" s="10">
        <v>42036</v>
      </c>
      <c r="G3822" s="10">
        <v>44228</v>
      </c>
      <c r="H3822" s="11">
        <v>7</v>
      </c>
      <c r="I3822" s="20" t="s">
        <v>39</v>
      </c>
      <c r="J3822" s="11" t="s">
        <v>41</v>
      </c>
      <c r="K3822" s="11" t="s">
        <v>4881</v>
      </c>
      <c r="L3822" s="11">
        <v>2</v>
      </c>
    </row>
    <row r="3823" spans="1:12">
      <c r="A3823" s="11" t="s">
        <v>5801</v>
      </c>
      <c r="D3823" s="11" t="s">
        <v>40</v>
      </c>
      <c r="E3823" s="19" t="s">
        <v>4270</v>
      </c>
      <c r="F3823" s="10">
        <v>42036</v>
      </c>
      <c r="G3823" s="10">
        <v>44228</v>
      </c>
      <c r="H3823" s="11">
        <v>7</v>
      </c>
      <c r="I3823" s="20" t="s">
        <v>39</v>
      </c>
      <c r="J3823" s="11" t="s">
        <v>41</v>
      </c>
      <c r="K3823" s="11" t="s">
        <v>4881</v>
      </c>
      <c r="L3823" s="11">
        <v>2</v>
      </c>
    </row>
    <row r="3824" spans="1:12">
      <c r="A3824" s="11" t="s">
        <v>5802</v>
      </c>
      <c r="D3824" s="11" t="s">
        <v>40</v>
      </c>
      <c r="E3824" s="19" t="s">
        <v>4271</v>
      </c>
      <c r="F3824" s="10">
        <v>42036</v>
      </c>
      <c r="G3824" s="10">
        <v>44228</v>
      </c>
      <c r="H3824" s="11">
        <v>7</v>
      </c>
      <c r="I3824" s="20" t="s">
        <v>39</v>
      </c>
      <c r="J3824" s="11" t="s">
        <v>41</v>
      </c>
      <c r="K3824" s="11" t="s">
        <v>4881</v>
      </c>
      <c r="L3824" s="11">
        <v>2</v>
      </c>
    </row>
    <row r="3825" spans="1:12">
      <c r="A3825" s="11" t="s">
        <v>5803</v>
      </c>
      <c r="D3825" s="11" t="s">
        <v>40</v>
      </c>
      <c r="E3825" s="19" t="s">
        <v>4272</v>
      </c>
      <c r="F3825" s="10">
        <v>42036</v>
      </c>
      <c r="G3825" s="10">
        <v>44228</v>
      </c>
      <c r="H3825" s="11">
        <v>7</v>
      </c>
      <c r="I3825" s="20" t="s">
        <v>39</v>
      </c>
      <c r="J3825" s="11" t="s">
        <v>41</v>
      </c>
      <c r="K3825" s="11" t="s">
        <v>4881</v>
      </c>
      <c r="L3825" s="11">
        <v>2</v>
      </c>
    </row>
    <row r="3826" spans="1:12">
      <c r="A3826" s="11" t="s">
        <v>5804</v>
      </c>
      <c r="D3826" s="11" t="s">
        <v>40</v>
      </c>
      <c r="E3826" s="19" t="s">
        <v>4273</v>
      </c>
      <c r="F3826" s="10">
        <v>42036</v>
      </c>
      <c r="G3826" s="10">
        <v>44228</v>
      </c>
      <c r="H3826" s="11">
        <v>7</v>
      </c>
      <c r="I3826" s="20" t="s">
        <v>39</v>
      </c>
      <c r="J3826" s="11" t="s">
        <v>41</v>
      </c>
      <c r="K3826" s="11" t="s">
        <v>4881</v>
      </c>
      <c r="L3826" s="11">
        <v>2</v>
      </c>
    </row>
    <row r="3827" spans="1:12">
      <c r="A3827" s="11" t="s">
        <v>5805</v>
      </c>
      <c r="D3827" s="11" t="s">
        <v>40</v>
      </c>
      <c r="E3827" s="19" t="s">
        <v>4274</v>
      </c>
      <c r="F3827" s="10">
        <v>42036</v>
      </c>
      <c r="G3827" s="10">
        <v>44228</v>
      </c>
      <c r="H3827" s="11">
        <v>7</v>
      </c>
      <c r="I3827" s="20" t="s">
        <v>39</v>
      </c>
      <c r="J3827" s="11" t="s">
        <v>41</v>
      </c>
      <c r="K3827" s="11" t="s">
        <v>4881</v>
      </c>
      <c r="L3827" s="11">
        <v>2</v>
      </c>
    </row>
    <row r="3828" spans="1:12">
      <c r="A3828" s="11" t="s">
        <v>6349</v>
      </c>
      <c r="D3828" s="11" t="s">
        <v>40</v>
      </c>
      <c r="E3828" s="19" t="s">
        <v>4275</v>
      </c>
      <c r="F3828" s="10">
        <v>42036</v>
      </c>
      <c r="G3828" s="10">
        <v>44228</v>
      </c>
      <c r="H3828" s="11">
        <v>7</v>
      </c>
      <c r="I3828" s="20" t="s">
        <v>39</v>
      </c>
      <c r="J3828" s="11" t="s">
        <v>41</v>
      </c>
      <c r="K3828" s="11" t="s">
        <v>4881</v>
      </c>
      <c r="L3828" s="11">
        <v>2</v>
      </c>
    </row>
    <row r="3829" spans="1:12">
      <c r="A3829" s="11" t="s">
        <v>6350</v>
      </c>
      <c r="D3829" s="11" t="s">
        <v>40</v>
      </c>
      <c r="E3829" s="19" t="s">
        <v>4276</v>
      </c>
      <c r="F3829" s="10">
        <v>42036</v>
      </c>
      <c r="G3829" s="10">
        <v>44228</v>
      </c>
      <c r="H3829" s="11">
        <v>7</v>
      </c>
      <c r="I3829" s="20" t="s">
        <v>39</v>
      </c>
      <c r="J3829" s="11" t="s">
        <v>41</v>
      </c>
      <c r="K3829" s="11" t="s">
        <v>4881</v>
      </c>
      <c r="L3829" s="11">
        <v>2</v>
      </c>
    </row>
    <row r="3830" spans="1:12">
      <c r="A3830" s="11" t="s">
        <v>6351</v>
      </c>
      <c r="D3830" s="11" t="s">
        <v>40</v>
      </c>
      <c r="E3830" s="19" t="s">
        <v>4277</v>
      </c>
      <c r="F3830" s="10">
        <v>42036</v>
      </c>
      <c r="G3830" s="10">
        <v>44228</v>
      </c>
      <c r="H3830" s="11">
        <v>7</v>
      </c>
      <c r="I3830" s="20" t="s">
        <v>39</v>
      </c>
      <c r="J3830" s="11" t="s">
        <v>41</v>
      </c>
      <c r="K3830" s="11" t="s">
        <v>4881</v>
      </c>
      <c r="L3830" s="11">
        <v>2</v>
      </c>
    </row>
    <row r="3831" spans="1:12">
      <c r="A3831" s="11" t="s">
        <v>6835</v>
      </c>
      <c r="D3831" s="11" t="s">
        <v>40</v>
      </c>
      <c r="E3831" s="19" t="s">
        <v>4278</v>
      </c>
      <c r="F3831" s="10">
        <v>42036</v>
      </c>
      <c r="G3831" s="10">
        <v>44228</v>
      </c>
      <c r="H3831" s="11">
        <v>7</v>
      </c>
      <c r="I3831" s="20" t="s">
        <v>39</v>
      </c>
      <c r="J3831" s="11" t="s">
        <v>41</v>
      </c>
      <c r="K3831" s="11" t="s">
        <v>4881</v>
      </c>
      <c r="L3831" s="11">
        <v>2</v>
      </c>
    </row>
    <row r="3832" spans="1:12">
      <c r="A3832" s="11" t="s">
        <v>6836</v>
      </c>
      <c r="D3832" s="11" t="s">
        <v>40</v>
      </c>
      <c r="E3832" s="19" t="s">
        <v>4279</v>
      </c>
      <c r="F3832" s="10">
        <v>42036</v>
      </c>
      <c r="G3832" s="10">
        <v>44228</v>
      </c>
      <c r="H3832" s="11">
        <v>7</v>
      </c>
      <c r="I3832" s="20" t="s">
        <v>39</v>
      </c>
      <c r="J3832" s="11" t="s">
        <v>41</v>
      </c>
      <c r="K3832" s="11" t="s">
        <v>4881</v>
      </c>
      <c r="L3832" s="11">
        <v>2</v>
      </c>
    </row>
    <row r="3833" spans="1:12">
      <c r="A3833" s="11" t="s">
        <v>6837</v>
      </c>
      <c r="D3833" s="11" t="s">
        <v>40</v>
      </c>
      <c r="E3833" s="19" t="s">
        <v>4280</v>
      </c>
      <c r="F3833" s="10">
        <v>42036</v>
      </c>
      <c r="G3833" s="10">
        <v>44228</v>
      </c>
      <c r="H3833" s="11">
        <v>7</v>
      </c>
      <c r="I3833" s="20" t="s">
        <v>39</v>
      </c>
      <c r="J3833" s="11" t="s">
        <v>41</v>
      </c>
      <c r="K3833" s="11" t="s">
        <v>4881</v>
      </c>
      <c r="L3833" s="11">
        <v>2</v>
      </c>
    </row>
    <row r="3834" spans="1:12">
      <c r="A3834" s="11" t="s">
        <v>7321</v>
      </c>
      <c r="D3834" s="11" t="s">
        <v>40</v>
      </c>
      <c r="E3834" s="19" t="s">
        <v>4281</v>
      </c>
      <c r="F3834" s="10">
        <v>42036</v>
      </c>
      <c r="G3834" s="10">
        <v>44228</v>
      </c>
      <c r="H3834" s="11">
        <v>7</v>
      </c>
      <c r="I3834" s="20" t="s">
        <v>39</v>
      </c>
      <c r="J3834" s="11" t="s">
        <v>41</v>
      </c>
      <c r="K3834" s="11" t="s">
        <v>4881</v>
      </c>
      <c r="L3834" s="11">
        <v>2</v>
      </c>
    </row>
    <row r="3835" spans="1:12">
      <c r="A3835" s="11" t="s">
        <v>7322</v>
      </c>
      <c r="D3835" s="11" t="s">
        <v>40</v>
      </c>
      <c r="E3835" s="19" t="s">
        <v>4282</v>
      </c>
      <c r="F3835" s="10">
        <v>42036</v>
      </c>
      <c r="G3835" s="10">
        <v>44228</v>
      </c>
      <c r="H3835" s="11">
        <v>7</v>
      </c>
      <c r="I3835" s="20" t="s">
        <v>39</v>
      </c>
      <c r="J3835" s="11" t="s">
        <v>41</v>
      </c>
      <c r="K3835" s="11" t="s">
        <v>4881</v>
      </c>
      <c r="L3835" s="11">
        <v>2</v>
      </c>
    </row>
    <row r="3836" spans="1:12">
      <c r="A3836" s="11" t="s">
        <v>7323</v>
      </c>
      <c r="D3836" s="11" t="s">
        <v>40</v>
      </c>
      <c r="E3836" s="19" t="s">
        <v>4283</v>
      </c>
      <c r="F3836" s="10">
        <v>42036</v>
      </c>
      <c r="G3836" s="10">
        <v>44228</v>
      </c>
      <c r="H3836" s="11">
        <v>7</v>
      </c>
      <c r="I3836" s="20" t="s">
        <v>39</v>
      </c>
      <c r="J3836" s="11" t="s">
        <v>41</v>
      </c>
      <c r="K3836" s="11" t="s">
        <v>4881</v>
      </c>
      <c r="L3836" s="11">
        <v>2</v>
      </c>
    </row>
    <row r="3837" spans="1:12">
      <c r="A3837" s="11" t="s">
        <v>8230</v>
      </c>
      <c r="D3837" s="11" t="s">
        <v>40</v>
      </c>
      <c r="E3837" s="19" t="s">
        <v>4284</v>
      </c>
      <c r="F3837" s="10">
        <v>42036</v>
      </c>
      <c r="G3837" s="10">
        <v>44228</v>
      </c>
      <c r="H3837" s="11">
        <v>7</v>
      </c>
      <c r="I3837" s="20" t="s">
        <v>39</v>
      </c>
      <c r="J3837" s="11" t="s">
        <v>41</v>
      </c>
      <c r="K3837" s="11" t="s">
        <v>4881</v>
      </c>
      <c r="L3837" s="11">
        <v>2</v>
      </c>
    </row>
    <row r="3838" spans="1:12">
      <c r="A3838" s="11" t="s">
        <v>8231</v>
      </c>
      <c r="D3838" s="11" t="s">
        <v>40</v>
      </c>
      <c r="E3838" s="19" t="s">
        <v>4285</v>
      </c>
      <c r="F3838" s="10">
        <v>42036</v>
      </c>
      <c r="G3838" s="10">
        <v>44228</v>
      </c>
      <c r="H3838" s="11">
        <v>7</v>
      </c>
      <c r="I3838" s="20" t="s">
        <v>39</v>
      </c>
      <c r="J3838" s="11" t="s">
        <v>41</v>
      </c>
      <c r="K3838" s="11" t="s">
        <v>4881</v>
      </c>
      <c r="L3838" s="11">
        <v>2</v>
      </c>
    </row>
    <row r="3839" spans="1:12">
      <c r="A3839" s="11" t="s">
        <v>8232</v>
      </c>
      <c r="D3839" s="11" t="s">
        <v>40</v>
      </c>
      <c r="E3839" s="19" t="s">
        <v>4286</v>
      </c>
      <c r="F3839" s="10">
        <v>42036</v>
      </c>
      <c r="G3839" s="10">
        <v>44228</v>
      </c>
      <c r="H3839" s="11">
        <v>7</v>
      </c>
      <c r="I3839" s="20" t="s">
        <v>39</v>
      </c>
      <c r="J3839" s="11" t="s">
        <v>41</v>
      </c>
      <c r="K3839" s="11" t="s">
        <v>4881</v>
      </c>
      <c r="L3839" s="11">
        <v>2</v>
      </c>
    </row>
    <row r="3840" spans="1:12">
      <c r="A3840" s="11" t="s">
        <v>8233</v>
      </c>
      <c r="D3840" s="11" t="s">
        <v>40</v>
      </c>
      <c r="E3840" s="19" t="s">
        <v>4287</v>
      </c>
      <c r="F3840" s="10">
        <v>42036</v>
      </c>
      <c r="G3840" s="10">
        <v>44228</v>
      </c>
      <c r="H3840" s="11">
        <v>7</v>
      </c>
      <c r="I3840" s="20" t="s">
        <v>39</v>
      </c>
      <c r="J3840" s="11" t="s">
        <v>41</v>
      </c>
      <c r="K3840" s="11" t="s">
        <v>4881</v>
      </c>
      <c r="L3840" s="11">
        <v>2</v>
      </c>
    </row>
    <row r="3841" spans="1:12">
      <c r="A3841" s="11" t="s">
        <v>8234</v>
      </c>
      <c r="D3841" s="11" t="s">
        <v>40</v>
      </c>
      <c r="E3841" s="19" t="s">
        <v>4288</v>
      </c>
      <c r="F3841" s="10">
        <v>42036</v>
      </c>
      <c r="G3841" s="10">
        <v>44228</v>
      </c>
      <c r="H3841" s="11">
        <v>7</v>
      </c>
      <c r="I3841" s="20" t="s">
        <v>39</v>
      </c>
      <c r="J3841" s="11" t="s">
        <v>41</v>
      </c>
      <c r="K3841" s="11" t="s">
        <v>4881</v>
      </c>
      <c r="L3841" s="11">
        <v>2</v>
      </c>
    </row>
    <row r="3842" spans="1:12">
      <c r="A3842" s="11" t="s">
        <v>8235</v>
      </c>
      <c r="D3842" s="11" t="s">
        <v>40</v>
      </c>
      <c r="E3842" s="19" t="s">
        <v>4289</v>
      </c>
      <c r="F3842" s="10">
        <v>42036</v>
      </c>
      <c r="G3842" s="10">
        <v>44228</v>
      </c>
      <c r="H3842" s="11">
        <v>7</v>
      </c>
      <c r="I3842" s="20" t="s">
        <v>39</v>
      </c>
      <c r="J3842" s="11" t="s">
        <v>41</v>
      </c>
      <c r="K3842" s="11" t="s">
        <v>4881</v>
      </c>
      <c r="L3842" s="11">
        <v>2</v>
      </c>
    </row>
    <row r="3843" spans="1:12">
      <c r="A3843" s="11" t="s">
        <v>8779</v>
      </c>
      <c r="D3843" s="11" t="s">
        <v>40</v>
      </c>
      <c r="E3843" s="19" t="s">
        <v>4290</v>
      </c>
      <c r="F3843" s="10">
        <v>42036</v>
      </c>
      <c r="G3843" s="10">
        <v>44228</v>
      </c>
      <c r="H3843" s="11">
        <v>7</v>
      </c>
      <c r="I3843" s="20" t="s">
        <v>39</v>
      </c>
      <c r="J3843" s="11" t="s">
        <v>41</v>
      </c>
      <c r="K3843" s="11" t="s">
        <v>4881</v>
      </c>
      <c r="L3843" s="11">
        <v>2</v>
      </c>
    </row>
    <row r="3844" spans="1:12">
      <c r="A3844" s="11" t="s">
        <v>8780</v>
      </c>
      <c r="D3844" s="11" t="s">
        <v>40</v>
      </c>
      <c r="E3844" s="19" t="s">
        <v>4291</v>
      </c>
      <c r="F3844" s="10">
        <v>42036</v>
      </c>
      <c r="G3844" s="10">
        <v>44228</v>
      </c>
      <c r="H3844" s="11">
        <v>7</v>
      </c>
      <c r="I3844" s="20" t="s">
        <v>39</v>
      </c>
      <c r="J3844" s="11" t="s">
        <v>41</v>
      </c>
      <c r="K3844" s="11" t="s">
        <v>4881</v>
      </c>
      <c r="L3844" s="11">
        <v>2</v>
      </c>
    </row>
    <row r="3845" spans="1:12">
      <c r="A3845" s="11" t="s">
        <v>8781</v>
      </c>
      <c r="D3845" s="11" t="s">
        <v>40</v>
      </c>
      <c r="E3845" s="19" t="s">
        <v>4292</v>
      </c>
      <c r="F3845" s="10">
        <v>42036</v>
      </c>
      <c r="G3845" s="10">
        <v>44228</v>
      </c>
      <c r="H3845" s="11">
        <v>7</v>
      </c>
      <c r="I3845" s="20" t="s">
        <v>39</v>
      </c>
      <c r="J3845" s="11" t="s">
        <v>41</v>
      </c>
      <c r="K3845" s="11" t="s">
        <v>4881</v>
      </c>
      <c r="L3845" s="11">
        <v>2</v>
      </c>
    </row>
    <row r="3846" spans="1:12">
      <c r="A3846" s="11" t="s">
        <v>4188</v>
      </c>
      <c r="D3846" s="11" t="s">
        <v>40</v>
      </c>
      <c r="E3846" s="19" t="s">
        <v>4293</v>
      </c>
      <c r="F3846" s="10">
        <v>42036</v>
      </c>
      <c r="G3846" s="10">
        <v>44228</v>
      </c>
      <c r="H3846" s="11">
        <v>7</v>
      </c>
      <c r="I3846" s="20" t="s">
        <v>39</v>
      </c>
      <c r="J3846" s="11" t="s">
        <v>41</v>
      </c>
      <c r="K3846" s="11" t="s">
        <v>4881</v>
      </c>
      <c r="L3846" s="11">
        <v>2</v>
      </c>
    </row>
    <row r="3847" spans="1:12">
      <c r="A3847" s="11" t="s">
        <v>4189</v>
      </c>
      <c r="D3847" s="11" t="s">
        <v>40</v>
      </c>
      <c r="E3847" s="19" t="s">
        <v>4294</v>
      </c>
      <c r="F3847" s="10">
        <v>42036</v>
      </c>
      <c r="G3847" s="10">
        <v>44228</v>
      </c>
      <c r="H3847" s="11">
        <v>7</v>
      </c>
      <c r="I3847" s="20" t="s">
        <v>39</v>
      </c>
      <c r="J3847" s="11" t="s">
        <v>41</v>
      </c>
      <c r="K3847" s="11" t="s">
        <v>4881</v>
      </c>
      <c r="L3847" s="11">
        <v>2</v>
      </c>
    </row>
    <row r="3848" spans="1:12">
      <c r="A3848" s="11" t="s">
        <v>4190</v>
      </c>
      <c r="D3848" s="11" t="s">
        <v>40</v>
      </c>
      <c r="E3848" s="19" t="s">
        <v>4295</v>
      </c>
      <c r="F3848" s="10">
        <v>42036</v>
      </c>
      <c r="G3848" s="10">
        <v>44228</v>
      </c>
      <c r="H3848" s="11">
        <v>7</v>
      </c>
      <c r="I3848" s="20" t="s">
        <v>39</v>
      </c>
      <c r="J3848" s="11" t="s">
        <v>41</v>
      </c>
      <c r="K3848" s="11" t="s">
        <v>4881</v>
      </c>
      <c r="L3848" s="11">
        <v>2</v>
      </c>
    </row>
    <row r="3849" spans="1:12">
      <c r="A3849" s="11" t="s">
        <v>5806</v>
      </c>
      <c r="D3849" s="11" t="s">
        <v>40</v>
      </c>
      <c r="E3849" s="19" t="s">
        <v>4296</v>
      </c>
      <c r="F3849" s="10">
        <v>42036</v>
      </c>
      <c r="G3849" s="10">
        <v>44228</v>
      </c>
      <c r="H3849" s="11">
        <v>7</v>
      </c>
      <c r="I3849" s="20" t="s">
        <v>39</v>
      </c>
      <c r="J3849" s="11" t="s">
        <v>41</v>
      </c>
      <c r="K3849" s="11" t="s">
        <v>4881</v>
      </c>
      <c r="L3849" s="11">
        <v>2</v>
      </c>
    </row>
    <row r="3850" spans="1:12">
      <c r="A3850" s="11" t="s">
        <v>5807</v>
      </c>
      <c r="D3850" s="11" t="s">
        <v>40</v>
      </c>
      <c r="E3850" s="19" t="s">
        <v>4297</v>
      </c>
      <c r="F3850" s="10">
        <v>42036</v>
      </c>
      <c r="G3850" s="10">
        <v>44228</v>
      </c>
      <c r="H3850" s="11">
        <v>7</v>
      </c>
      <c r="I3850" s="20" t="s">
        <v>39</v>
      </c>
      <c r="J3850" s="11" t="s">
        <v>41</v>
      </c>
      <c r="K3850" s="11" t="s">
        <v>4881</v>
      </c>
      <c r="L3850" s="11">
        <v>2</v>
      </c>
    </row>
    <row r="3851" spans="1:12">
      <c r="A3851" s="11" t="s">
        <v>5808</v>
      </c>
      <c r="D3851" s="11" t="s">
        <v>40</v>
      </c>
      <c r="E3851" s="19" t="s">
        <v>4298</v>
      </c>
      <c r="F3851" s="10">
        <v>42036</v>
      </c>
      <c r="G3851" s="10">
        <v>44228</v>
      </c>
      <c r="H3851" s="11">
        <v>7</v>
      </c>
      <c r="I3851" s="20" t="s">
        <v>39</v>
      </c>
      <c r="J3851" s="11" t="s">
        <v>41</v>
      </c>
      <c r="K3851" s="11" t="s">
        <v>4881</v>
      </c>
      <c r="L3851" s="11">
        <v>2</v>
      </c>
    </row>
    <row r="3852" spans="1:12">
      <c r="A3852" s="11" t="s">
        <v>5809</v>
      </c>
      <c r="D3852" s="11" t="s">
        <v>40</v>
      </c>
      <c r="E3852" s="19" t="s">
        <v>4299</v>
      </c>
      <c r="F3852" s="10">
        <v>42036</v>
      </c>
      <c r="G3852" s="10">
        <v>44228</v>
      </c>
      <c r="H3852" s="11">
        <v>7</v>
      </c>
      <c r="I3852" s="20" t="s">
        <v>39</v>
      </c>
      <c r="J3852" s="11" t="s">
        <v>41</v>
      </c>
      <c r="K3852" s="11" t="s">
        <v>4881</v>
      </c>
      <c r="L3852" s="11">
        <v>2</v>
      </c>
    </row>
    <row r="3853" spans="1:12">
      <c r="A3853" s="11" t="s">
        <v>5810</v>
      </c>
      <c r="D3853" s="11" t="s">
        <v>40</v>
      </c>
      <c r="E3853" s="19" t="s">
        <v>4300</v>
      </c>
      <c r="F3853" s="10">
        <v>42036</v>
      </c>
      <c r="G3853" s="10">
        <v>44228</v>
      </c>
      <c r="H3853" s="11">
        <v>7</v>
      </c>
      <c r="I3853" s="20" t="s">
        <v>39</v>
      </c>
      <c r="J3853" s="11" t="s">
        <v>41</v>
      </c>
      <c r="K3853" s="11" t="s">
        <v>4881</v>
      </c>
      <c r="L3853" s="11">
        <v>2</v>
      </c>
    </row>
    <row r="3854" spans="1:12">
      <c r="A3854" s="11" t="s">
        <v>5811</v>
      </c>
      <c r="D3854" s="11" t="s">
        <v>40</v>
      </c>
      <c r="E3854" s="19" t="s">
        <v>4301</v>
      </c>
      <c r="F3854" s="10">
        <v>42036</v>
      </c>
      <c r="G3854" s="10">
        <v>44228</v>
      </c>
      <c r="H3854" s="11">
        <v>7</v>
      </c>
      <c r="I3854" s="20" t="s">
        <v>39</v>
      </c>
      <c r="J3854" s="11" t="s">
        <v>41</v>
      </c>
      <c r="K3854" s="11" t="s">
        <v>4881</v>
      </c>
      <c r="L3854" s="11">
        <v>2</v>
      </c>
    </row>
    <row r="3855" spans="1:12">
      <c r="A3855" s="11" t="s">
        <v>6352</v>
      </c>
      <c r="D3855" s="11" t="s">
        <v>40</v>
      </c>
      <c r="E3855" s="19" t="s">
        <v>4302</v>
      </c>
      <c r="F3855" s="10">
        <v>42036</v>
      </c>
      <c r="G3855" s="10">
        <v>44228</v>
      </c>
      <c r="H3855" s="11">
        <v>7</v>
      </c>
      <c r="I3855" s="20" t="s">
        <v>39</v>
      </c>
      <c r="J3855" s="11" t="s">
        <v>41</v>
      </c>
      <c r="K3855" s="11" t="s">
        <v>4881</v>
      </c>
      <c r="L3855" s="11">
        <v>2</v>
      </c>
    </row>
    <row r="3856" spans="1:12">
      <c r="A3856" s="11" t="s">
        <v>6353</v>
      </c>
      <c r="D3856" s="11" t="s">
        <v>40</v>
      </c>
      <c r="E3856" s="19" t="s">
        <v>4303</v>
      </c>
      <c r="F3856" s="10">
        <v>42036</v>
      </c>
      <c r="G3856" s="10">
        <v>44228</v>
      </c>
      <c r="H3856" s="11">
        <v>7</v>
      </c>
      <c r="I3856" s="20" t="s">
        <v>39</v>
      </c>
      <c r="J3856" s="11" t="s">
        <v>41</v>
      </c>
      <c r="K3856" s="11" t="s">
        <v>4881</v>
      </c>
      <c r="L3856" s="11">
        <v>2</v>
      </c>
    </row>
    <row r="3857" spans="1:12">
      <c r="A3857" s="11" t="s">
        <v>6354</v>
      </c>
      <c r="D3857" s="11" t="s">
        <v>40</v>
      </c>
      <c r="E3857" s="19" t="s">
        <v>4304</v>
      </c>
      <c r="F3857" s="10">
        <v>42036</v>
      </c>
      <c r="G3857" s="10">
        <v>44228</v>
      </c>
      <c r="H3857" s="11">
        <v>7</v>
      </c>
      <c r="I3857" s="20" t="s">
        <v>39</v>
      </c>
      <c r="J3857" s="11" t="s">
        <v>41</v>
      </c>
      <c r="K3857" s="11" t="s">
        <v>4881</v>
      </c>
      <c r="L3857" s="11">
        <v>2</v>
      </c>
    </row>
    <row r="3858" spans="1:12">
      <c r="A3858" s="11" t="s">
        <v>6838</v>
      </c>
      <c r="D3858" s="11" t="s">
        <v>40</v>
      </c>
      <c r="E3858" s="19" t="s">
        <v>4305</v>
      </c>
      <c r="F3858" s="10">
        <v>42036</v>
      </c>
      <c r="G3858" s="10">
        <v>44228</v>
      </c>
      <c r="H3858" s="11">
        <v>7</v>
      </c>
      <c r="I3858" s="20" t="s">
        <v>39</v>
      </c>
      <c r="J3858" s="11" t="s">
        <v>41</v>
      </c>
      <c r="K3858" s="11" t="s">
        <v>4881</v>
      </c>
      <c r="L3858" s="11">
        <v>2</v>
      </c>
    </row>
    <row r="3859" spans="1:12">
      <c r="A3859" s="11" t="s">
        <v>6839</v>
      </c>
      <c r="D3859" s="11" t="s">
        <v>40</v>
      </c>
      <c r="E3859" s="19" t="s">
        <v>4306</v>
      </c>
      <c r="F3859" s="10">
        <v>42036</v>
      </c>
      <c r="G3859" s="10">
        <v>44228</v>
      </c>
      <c r="H3859" s="11">
        <v>7</v>
      </c>
      <c r="I3859" s="20" t="s">
        <v>39</v>
      </c>
      <c r="J3859" s="11" t="s">
        <v>41</v>
      </c>
      <c r="K3859" s="11" t="s">
        <v>4881</v>
      </c>
      <c r="L3859" s="11">
        <v>2</v>
      </c>
    </row>
    <row r="3860" spans="1:12">
      <c r="A3860" s="11" t="s">
        <v>6840</v>
      </c>
      <c r="D3860" s="11" t="s">
        <v>40</v>
      </c>
      <c r="E3860" s="19" t="s">
        <v>4307</v>
      </c>
      <c r="F3860" s="10">
        <v>42036</v>
      </c>
      <c r="G3860" s="10">
        <v>44228</v>
      </c>
      <c r="H3860" s="11">
        <v>7</v>
      </c>
      <c r="I3860" s="20" t="s">
        <v>39</v>
      </c>
      <c r="J3860" s="11" t="s">
        <v>41</v>
      </c>
      <c r="K3860" s="11" t="s">
        <v>4881</v>
      </c>
      <c r="L3860" s="11">
        <v>2</v>
      </c>
    </row>
    <row r="3861" spans="1:12">
      <c r="A3861" s="11" t="s">
        <v>7324</v>
      </c>
      <c r="D3861" s="11" t="s">
        <v>40</v>
      </c>
      <c r="E3861" s="19" t="s">
        <v>4308</v>
      </c>
      <c r="F3861" s="10">
        <v>42036</v>
      </c>
      <c r="G3861" s="10">
        <v>44228</v>
      </c>
      <c r="H3861" s="11">
        <v>7</v>
      </c>
      <c r="I3861" s="20" t="s">
        <v>39</v>
      </c>
      <c r="J3861" s="11" t="s">
        <v>41</v>
      </c>
      <c r="K3861" s="11" t="s">
        <v>4881</v>
      </c>
      <c r="L3861" s="11">
        <v>2</v>
      </c>
    </row>
    <row r="3862" spans="1:12">
      <c r="A3862" s="11" t="s">
        <v>7325</v>
      </c>
      <c r="D3862" s="11" t="s">
        <v>40</v>
      </c>
      <c r="E3862" s="19" t="s">
        <v>4309</v>
      </c>
      <c r="F3862" s="10">
        <v>42036</v>
      </c>
      <c r="G3862" s="10">
        <v>44228</v>
      </c>
      <c r="H3862" s="11">
        <v>7</v>
      </c>
      <c r="I3862" s="20" t="s">
        <v>39</v>
      </c>
      <c r="J3862" s="11" t="s">
        <v>41</v>
      </c>
      <c r="K3862" s="11" t="s">
        <v>4881</v>
      </c>
      <c r="L3862" s="11">
        <v>2</v>
      </c>
    </row>
    <row r="3863" spans="1:12">
      <c r="A3863" s="11" t="s">
        <v>7326</v>
      </c>
      <c r="D3863" s="11" t="s">
        <v>40</v>
      </c>
      <c r="E3863" s="19" t="s">
        <v>4310</v>
      </c>
      <c r="F3863" s="10">
        <v>42036</v>
      </c>
      <c r="G3863" s="10">
        <v>44228</v>
      </c>
      <c r="H3863" s="11">
        <v>7</v>
      </c>
      <c r="I3863" s="20" t="s">
        <v>39</v>
      </c>
      <c r="J3863" s="11" t="s">
        <v>41</v>
      </c>
      <c r="K3863" s="11" t="s">
        <v>4881</v>
      </c>
      <c r="L3863" s="11">
        <v>2</v>
      </c>
    </row>
    <row r="3864" spans="1:12">
      <c r="A3864" s="11" t="s">
        <v>8236</v>
      </c>
      <c r="D3864" s="11" t="s">
        <v>40</v>
      </c>
      <c r="E3864" s="19" t="s">
        <v>4311</v>
      </c>
      <c r="F3864" s="10">
        <v>42036</v>
      </c>
      <c r="G3864" s="10">
        <v>44228</v>
      </c>
      <c r="H3864" s="11">
        <v>7</v>
      </c>
      <c r="I3864" s="20" t="s">
        <v>39</v>
      </c>
      <c r="J3864" s="11" t="s">
        <v>41</v>
      </c>
      <c r="K3864" s="11" t="s">
        <v>4881</v>
      </c>
      <c r="L3864" s="11">
        <v>2</v>
      </c>
    </row>
    <row r="3865" spans="1:12">
      <c r="A3865" s="11" t="s">
        <v>8237</v>
      </c>
      <c r="D3865" s="11" t="s">
        <v>40</v>
      </c>
      <c r="E3865" s="19" t="s">
        <v>4312</v>
      </c>
      <c r="F3865" s="10">
        <v>42036</v>
      </c>
      <c r="G3865" s="10">
        <v>44228</v>
      </c>
      <c r="H3865" s="11">
        <v>7</v>
      </c>
      <c r="I3865" s="20" t="s">
        <v>39</v>
      </c>
      <c r="J3865" s="11" t="s">
        <v>41</v>
      </c>
      <c r="K3865" s="11" t="s">
        <v>4881</v>
      </c>
      <c r="L3865" s="11">
        <v>2</v>
      </c>
    </row>
    <row r="3866" spans="1:12">
      <c r="A3866" s="11" t="s">
        <v>8238</v>
      </c>
      <c r="D3866" s="11" t="s">
        <v>40</v>
      </c>
      <c r="E3866" s="19" t="s">
        <v>4313</v>
      </c>
      <c r="F3866" s="10">
        <v>42036</v>
      </c>
      <c r="G3866" s="10">
        <v>44228</v>
      </c>
      <c r="H3866" s="11">
        <v>7</v>
      </c>
      <c r="I3866" s="20" t="s">
        <v>39</v>
      </c>
      <c r="J3866" s="11" t="s">
        <v>41</v>
      </c>
      <c r="K3866" s="11" t="s">
        <v>4881</v>
      </c>
      <c r="L3866" s="11">
        <v>2</v>
      </c>
    </row>
    <row r="3867" spans="1:12">
      <c r="A3867" s="11" t="s">
        <v>8239</v>
      </c>
      <c r="D3867" s="11" t="s">
        <v>40</v>
      </c>
      <c r="E3867" s="19" t="s">
        <v>4314</v>
      </c>
      <c r="F3867" s="10">
        <v>42036</v>
      </c>
      <c r="G3867" s="10">
        <v>44228</v>
      </c>
      <c r="H3867" s="11">
        <v>7</v>
      </c>
      <c r="I3867" s="20" t="s">
        <v>39</v>
      </c>
      <c r="J3867" s="11" t="s">
        <v>41</v>
      </c>
      <c r="K3867" s="11" t="s">
        <v>4881</v>
      </c>
      <c r="L3867" s="11">
        <v>2</v>
      </c>
    </row>
    <row r="3868" spans="1:12">
      <c r="A3868" s="11" t="s">
        <v>8240</v>
      </c>
      <c r="D3868" s="11" t="s">
        <v>40</v>
      </c>
      <c r="E3868" s="19" t="s">
        <v>4315</v>
      </c>
      <c r="F3868" s="10">
        <v>42036</v>
      </c>
      <c r="G3868" s="10">
        <v>44228</v>
      </c>
      <c r="H3868" s="11">
        <v>7</v>
      </c>
      <c r="I3868" s="20" t="s">
        <v>39</v>
      </c>
      <c r="J3868" s="11" t="s">
        <v>41</v>
      </c>
      <c r="K3868" s="11" t="s">
        <v>4881</v>
      </c>
      <c r="L3868" s="11">
        <v>2</v>
      </c>
    </row>
    <row r="3869" spans="1:12">
      <c r="A3869" s="11" t="s">
        <v>8241</v>
      </c>
      <c r="D3869" s="11" t="s">
        <v>40</v>
      </c>
      <c r="E3869" s="19" t="s">
        <v>4316</v>
      </c>
      <c r="F3869" s="10">
        <v>42036</v>
      </c>
      <c r="G3869" s="10">
        <v>44228</v>
      </c>
      <c r="H3869" s="11">
        <v>7</v>
      </c>
      <c r="I3869" s="20" t="s">
        <v>39</v>
      </c>
      <c r="J3869" s="11" t="s">
        <v>41</v>
      </c>
      <c r="K3869" s="11" t="s">
        <v>4881</v>
      </c>
      <c r="L3869" s="11">
        <v>2</v>
      </c>
    </row>
    <row r="3870" spans="1:12">
      <c r="A3870" s="11" t="s">
        <v>8782</v>
      </c>
      <c r="D3870" s="11" t="s">
        <v>40</v>
      </c>
      <c r="E3870" s="19" t="s">
        <v>4317</v>
      </c>
      <c r="F3870" s="10">
        <v>42036</v>
      </c>
      <c r="G3870" s="10">
        <v>44228</v>
      </c>
      <c r="H3870" s="11">
        <v>7</v>
      </c>
      <c r="I3870" s="20" t="s">
        <v>39</v>
      </c>
      <c r="J3870" s="11" t="s">
        <v>41</v>
      </c>
      <c r="K3870" s="11" t="s">
        <v>4881</v>
      </c>
      <c r="L3870" s="11">
        <v>2</v>
      </c>
    </row>
    <row r="3871" spans="1:12">
      <c r="A3871" s="11" t="s">
        <v>8783</v>
      </c>
      <c r="D3871" s="11" t="s">
        <v>40</v>
      </c>
      <c r="E3871" s="19" t="s">
        <v>4318</v>
      </c>
      <c r="F3871" s="10">
        <v>42036</v>
      </c>
      <c r="G3871" s="10">
        <v>44228</v>
      </c>
      <c r="H3871" s="11">
        <v>7</v>
      </c>
      <c r="I3871" s="20" t="s">
        <v>39</v>
      </c>
      <c r="J3871" s="11" t="s">
        <v>41</v>
      </c>
      <c r="K3871" s="11" t="s">
        <v>4881</v>
      </c>
      <c r="L3871" s="11">
        <v>2</v>
      </c>
    </row>
    <row r="3872" spans="1:12">
      <c r="A3872" s="11" t="s">
        <v>8784</v>
      </c>
      <c r="D3872" s="11" t="s">
        <v>40</v>
      </c>
      <c r="E3872" s="19" t="s">
        <v>4319</v>
      </c>
      <c r="F3872" s="10">
        <v>42036</v>
      </c>
      <c r="G3872" s="10">
        <v>44228</v>
      </c>
      <c r="H3872" s="11">
        <v>7</v>
      </c>
      <c r="I3872" s="20" t="s">
        <v>39</v>
      </c>
      <c r="J3872" s="11" t="s">
        <v>41</v>
      </c>
      <c r="K3872" s="11" t="s">
        <v>4881</v>
      </c>
      <c r="L3872" s="11">
        <v>2</v>
      </c>
    </row>
    <row r="3873" spans="1:12">
      <c r="A3873" s="11" t="s">
        <v>4191</v>
      </c>
      <c r="D3873" s="11" t="s">
        <v>40</v>
      </c>
      <c r="E3873" s="19" t="s">
        <v>4320</v>
      </c>
      <c r="F3873" s="10">
        <v>42036</v>
      </c>
      <c r="G3873" s="10">
        <v>44228</v>
      </c>
      <c r="H3873" s="11">
        <v>7</v>
      </c>
      <c r="I3873" s="20" t="s">
        <v>39</v>
      </c>
      <c r="J3873" s="11" t="s">
        <v>41</v>
      </c>
      <c r="K3873" s="11" t="s">
        <v>4881</v>
      </c>
      <c r="L3873" s="11">
        <v>2</v>
      </c>
    </row>
    <row r="3874" spans="1:12">
      <c r="A3874" s="11" t="s">
        <v>4192</v>
      </c>
      <c r="D3874" s="11" t="s">
        <v>40</v>
      </c>
      <c r="E3874" s="19" t="s">
        <v>4321</v>
      </c>
      <c r="F3874" s="10">
        <v>42036</v>
      </c>
      <c r="G3874" s="10">
        <v>44228</v>
      </c>
      <c r="H3874" s="11">
        <v>7</v>
      </c>
      <c r="I3874" s="20" t="s">
        <v>39</v>
      </c>
      <c r="J3874" s="11" t="s">
        <v>41</v>
      </c>
      <c r="K3874" s="11" t="s">
        <v>4881</v>
      </c>
      <c r="L3874" s="11">
        <v>2</v>
      </c>
    </row>
    <row r="3875" spans="1:12">
      <c r="A3875" s="11" t="s">
        <v>4193</v>
      </c>
      <c r="D3875" s="11" t="s">
        <v>40</v>
      </c>
      <c r="E3875" s="19" t="s">
        <v>4322</v>
      </c>
      <c r="F3875" s="10">
        <v>42036</v>
      </c>
      <c r="G3875" s="10">
        <v>44228</v>
      </c>
      <c r="H3875" s="11">
        <v>7</v>
      </c>
      <c r="I3875" s="20" t="s">
        <v>39</v>
      </c>
      <c r="J3875" s="11" t="s">
        <v>41</v>
      </c>
      <c r="K3875" s="11" t="s">
        <v>4881</v>
      </c>
      <c r="L3875" s="11">
        <v>2</v>
      </c>
    </row>
    <row r="3876" spans="1:12">
      <c r="A3876" s="11" t="s">
        <v>5812</v>
      </c>
      <c r="D3876" s="11" t="s">
        <v>40</v>
      </c>
      <c r="E3876" s="19" t="s">
        <v>4323</v>
      </c>
      <c r="F3876" s="10">
        <v>42036</v>
      </c>
      <c r="G3876" s="10">
        <v>44228</v>
      </c>
      <c r="H3876" s="11">
        <v>7</v>
      </c>
      <c r="I3876" s="20" t="s">
        <v>39</v>
      </c>
      <c r="J3876" s="11" t="s">
        <v>41</v>
      </c>
      <c r="K3876" s="11" t="s">
        <v>4881</v>
      </c>
      <c r="L3876" s="11">
        <v>2</v>
      </c>
    </row>
    <row r="3877" spans="1:12">
      <c r="A3877" s="11" t="s">
        <v>5813</v>
      </c>
      <c r="D3877" s="11" t="s">
        <v>40</v>
      </c>
      <c r="E3877" s="19" t="s">
        <v>4324</v>
      </c>
      <c r="F3877" s="10">
        <v>42036</v>
      </c>
      <c r="G3877" s="10">
        <v>44228</v>
      </c>
      <c r="H3877" s="11">
        <v>7</v>
      </c>
      <c r="I3877" s="20" t="s">
        <v>39</v>
      </c>
      <c r="J3877" s="11" t="s">
        <v>41</v>
      </c>
      <c r="K3877" s="11" t="s">
        <v>4881</v>
      </c>
      <c r="L3877" s="11">
        <v>2</v>
      </c>
    </row>
    <row r="3878" spans="1:12">
      <c r="A3878" s="11" t="s">
        <v>5814</v>
      </c>
      <c r="D3878" s="11" t="s">
        <v>40</v>
      </c>
      <c r="E3878" s="19" t="s">
        <v>4325</v>
      </c>
      <c r="F3878" s="10">
        <v>42036</v>
      </c>
      <c r="G3878" s="10">
        <v>44228</v>
      </c>
      <c r="H3878" s="11">
        <v>7</v>
      </c>
      <c r="I3878" s="20" t="s">
        <v>39</v>
      </c>
      <c r="J3878" s="11" t="s">
        <v>41</v>
      </c>
      <c r="K3878" s="11" t="s">
        <v>4881</v>
      </c>
      <c r="L3878" s="11">
        <v>2</v>
      </c>
    </row>
    <row r="3879" spans="1:12">
      <c r="A3879" s="11" t="s">
        <v>5815</v>
      </c>
      <c r="D3879" s="11" t="s">
        <v>40</v>
      </c>
      <c r="E3879" s="19" t="s">
        <v>4326</v>
      </c>
      <c r="F3879" s="10">
        <v>42036</v>
      </c>
      <c r="G3879" s="10">
        <v>44228</v>
      </c>
      <c r="H3879" s="11">
        <v>7</v>
      </c>
      <c r="I3879" s="20" t="s">
        <v>39</v>
      </c>
      <c r="J3879" s="11" t="s">
        <v>41</v>
      </c>
      <c r="K3879" s="11" t="s">
        <v>4881</v>
      </c>
      <c r="L3879" s="11">
        <v>2</v>
      </c>
    </row>
    <row r="3880" spans="1:12">
      <c r="A3880" s="11" t="s">
        <v>5816</v>
      </c>
      <c r="D3880" s="11" t="s">
        <v>40</v>
      </c>
      <c r="E3880" s="19" t="s">
        <v>4327</v>
      </c>
      <c r="F3880" s="10">
        <v>42036</v>
      </c>
      <c r="G3880" s="10">
        <v>44228</v>
      </c>
      <c r="H3880" s="11">
        <v>7</v>
      </c>
      <c r="I3880" s="20" t="s">
        <v>39</v>
      </c>
      <c r="J3880" s="11" t="s">
        <v>41</v>
      </c>
      <c r="K3880" s="11" t="s">
        <v>4881</v>
      </c>
      <c r="L3880" s="11">
        <v>2</v>
      </c>
    </row>
    <row r="3881" spans="1:12">
      <c r="A3881" s="11" t="s">
        <v>5817</v>
      </c>
      <c r="D3881" s="11" t="s">
        <v>40</v>
      </c>
      <c r="E3881" s="19" t="s">
        <v>4328</v>
      </c>
      <c r="F3881" s="10">
        <v>42036</v>
      </c>
      <c r="G3881" s="10">
        <v>44228</v>
      </c>
      <c r="H3881" s="11">
        <v>7</v>
      </c>
      <c r="I3881" s="20" t="s">
        <v>39</v>
      </c>
      <c r="J3881" s="11" t="s">
        <v>41</v>
      </c>
      <c r="K3881" s="11" t="s">
        <v>4881</v>
      </c>
      <c r="L3881" s="11">
        <v>2</v>
      </c>
    </row>
    <row r="3882" spans="1:12">
      <c r="A3882" s="11" t="s">
        <v>6355</v>
      </c>
      <c r="D3882" s="11" t="s">
        <v>40</v>
      </c>
      <c r="E3882" s="19" t="s">
        <v>4329</v>
      </c>
      <c r="F3882" s="10">
        <v>42036</v>
      </c>
      <c r="G3882" s="10">
        <v>44228</v>
      </c>
      <c r="H3882" s="11">
        <v>7</v>
      </c>
      <c r="I3882" s="20" t="s">
        <v>39</v>
      </c>
      <c r="J3882" s="11" t="s">
        <v>41</v>
      </c>
      <c r="K3882" s="11" t="s">
        <v>4881</v>
      </c>
      <c r="L3882" s="11">
        <v>2</v>
      </c>
    </row>
    <row r="3883" spans="1:12">
      <c r="A3883" s="11" t="s">
        <v>6356</v>
      </c>
      <c r="D3883" s="11" t="s">
        <v>40</v>
      </c>
      <c r="E3883" s="19" t="s">
        <v>4330</v>
      </c>
      <c r="F3883" s="10">
        <v>42036</v>
      </c>
      <c r="G3883" s="10">
        <v>44228</v>
      </c>
      <c r="H3883" s="11">
        <v>7</v>
      </c>
      <c r="I3883" s="20" t="s">
        <v>39</v>
      </c>
      <c r="J3883" s="11" t="s">
        <v>41</v>
      </c>
      <c r="K3883" s="11" t="s">
        <v>4881</v>
      </c>
      <c r="L3883" s="11">
        <v>2</v>
      </c>
    </row>
    <row r="3884" spans="1:12">
      <c r="A3884" s="11" t="s">
        <v>6357</v>
      </c>
      <c r="D3884" s="11" t="s">
        <v>40</v>
      </c>
      <c r="E3884" s="19" t="s">
        <v>4331</v>
      </c>
      <c r="F3884" s="10">
        <v>42036</v>
      </c>
      <c r="G3884" s="10">
        <v>44228</v>
      </c>
      <c r="H3884" s="11">
        <v>7</v>
      </c>
      <c r="I3884" s="20" t="s">
        <v>39</v>
      </c>
      <c r="J3884" s="11" t="s">
        <v>41</v>
      </c>
      <c r="K3884" s="11" t="s">
        <v>4881</v>
      </c>
      <c r="L3884" s="11">
        <v>2</v>
      </c>
    </row>
    <row r="3885" spans="1:12">
      <c r="A3885" s="11" t="s">
        <v>6841</v>
      </c>
      <c r="D3885" s="11" t="s">
        <v>40</v>
      </c>
      <c r="E3885" s="19" t="s">
        <v>4332</v>
      </c>
      <c r="F3885" s="10">
        <v>42036</v>
      </c>
      <c r="G3885" s="10">
        <v>44228</v>
      </c>
      <c r="H3885" s="11">
        <v>7</v>
      </c>
      <c r="I3885" s="20" t="s">
        <v>39</v>
      </c>
      <c r="J3885" s="11" t="s">
        <v>41</v>
      </c>
      <c r="K3885" s="11" t="s">
        <v>4881</v>
      </c>
      <c r="L3885" s="11">
        <v>2</v>
      </c>
    </row>
    <row r="3886" spans="1:12">
      <c r="A3886" s="11" t="s">
        <v>6842</v>
      </c>
      <c r="D3886" s="11" t="s">
        <v>40</v>
      </c>
      <c r="E3886" s="19" t="s">
        <v>4333</v>
      </c>
      <c r="F3886" s="10">
        <v>42036</v>
      </c>
      <c r="G3886" s="10">
        <v>44228</v>
      </c>
      <c r="H3886" s="11">
        <v>7</v>
      </c>
      <c r="I3886" s="20" t="s">
        <v>39</v>
      </c>
      <c r="J3886" s="11" t="s">
        <v>41</v>
      </c>
      <c r="K3886" s="11" t="s">
        <v>4881</v>
      </c>
      <c r="L3886" s="11">
        <v>2</v>
      </c>
    </row>
    <row r="3887" spans="1:12">
      <c r="A3887" s="11" t="s">
        <v>6843</v>
      </c>
      <c r="D3887" s="11" t="s">
        <v>40</v>
      </c>
      <c r="E3887" s="19" t="s">
        <v>4334</v>
      </c>
      <c r="F3887" s="10">
        <v>42036</v>
      </c>
      <c r="G3887" s="10">
        <v>44228</v>
      </c>
      <c r="H3887" s="11">
        <v>7</v>
      </c>
      <c r="I3887" s="20" t="s">
        <v>39</v>
      </c>
      <c r="J3887" s="11" t="s">
        <v>41</v>
      </c>
      <c r="K3887" s="11" t="s">
        <v>4881</v>
      </c>
      <c r="L3887" s="11">
        <v>2</v>
      </c>
    </row>
    <row r="3888" spans="1:12">
      <c r="A3888" s="11" t="s">
        <v>7327</v>
      </c>
      <c r="D3888" s="11" t="s">
        <v>40</v>
      </c>
      <c r="E3888" s="19" t="s">
        <v>4335</v>
      </c>
      <c r="F3888" s="10">
        <v>42036</v>
      </c>
      <c r="G3888" s="10">
        <v>44228</v>
      </c>
      <c r="H3888" s="11">
        <v>7</v>
      </c>
      <c r="I3888" s="20" t="s">
        <v>39</v>
      </c>
      <c r="J3888" s="11" t="s">
        <v>41</v>
      </c>
      <c r="K3888" s="11" t="s">
        <v>4881</v>
      </c>
      <c r="L3888" s="11">
        <v>2</v>
      </c>
    </row>
    <row r="3889" spans="1:12">
      <c r="A3889" s="11" t="s">
        <v>7328</v>
      </c>
      <c r="D3889" s="11" t="s">
        <v>40</v>
      </c>
      <c r="E3889" s="19" t="s">
        <v>4336</v>
      </c>
      <c r="F3889" s="10">
        <v>42036</v>
      </c>
      <c r="G3889" s="10">
        <v>44228</v>
      </c>
      <c r="H3889" s="11">
        <v>7</v>
      </c>
      <c r="I3889" s="20" t="s">
        <v>39</v>
      </c>
      <c r="J3889" s="11" t="s">
        <v>41</v>
      </c>
      <c r="K3889" s="11" t="s">
        <v>4881</v>
      </c>
      <c r="L3889" s="11">
        <v>2</v>
      </c>
    </row>
    <row r="3890" spans="1:12">
      <c r="A3890" s="11" t="s">
        <v>7329</v>
      </c>
      <c r="D3890" s="11" t="s">
        <v>40</v>
      </c>
      <c r="E3890" s="19" t="s">
        <v>4337</v>
      </c>
      <c r="F3890" s="10">
        <v>42036</v>
      </c>
      <c r="G3890" s="10">
        <v>44228</v>
      </c>
      <c r="H3890" s="11">
        <v>7</v>
      </c>
      <c r="I3890" s="20" t="s">
        <v>39</v>
      </c>
      <c r="J3890" s="11" t="s">
        <v>41</v>
      </c>
      <c r="K3890" s="11" t="s">
        <v>4881</v>
      </c>
      <c r="L3890" s="11">
        <v>2</v>
      </c>
    </row>
    <row r="3891" spans="1:12">
      <c r="A3891" s="11" t="s">
        <v>8242</v>
      </c>
      <c r="D3891" s="11" t="s">
        <v>40</v>
      </c>
      <c r="E3891" s="19" t="s">
        <v>4338</v>
      </c>
      <c r="F3891" s="10">
        <v>42036</v>
      </c>
      <c r="G3891" s="10">
        <v>44228</v>
      </c>
      <c r="H3891" s="11">
        <v>7</v>
      </c>
      <c r="I3891" s="20" t="s">
        <v>39</v>
      </c>
      <c r="J3891" s="11" t="s">
        <v>41</v>
      </c>
      <c r="K3891" s="11" t="s">
        <v>4881</v>
      </c>
      <c r="L3891" s="11">
        <v>2</v>
      </c>
    </row>
    <row r="3892" spans="1:12">
      <c r="A3892" s="11" t="s">
        <v>8243</v>
      </c>
      <c r="D3892" s="11" t="s">
        <v>40</v>
      </c>
      <c r="E3892" s="19" t="s">
        <v>4339</v>
      </c>
      <c r="F3892" s="10">
        <v>42036</v>
      </c>
      <c r="G3892" s="10">
        <v>44228</v>
      </c>
      <c r="H3892" s="11">
        <v>7</v>
      </c>
      <c r="I3892" s="20" t="s">
        <v>39</v>
      </c>
      <c r="J3892" s="11" t="s">
        <v>41</v>
      </c>
      <c r="K3892" s="11" t="s">
        <v>4881</v>
      </c>
      <c r="L3892" s="11">
        <v>2</v>
      </c>
    </row>
    <row r="3893" spans="1:12">
      <c r="A3893" s="11" t="s">
        <v>8244</v>
      </c>
      <c r="D3893" s="11" t="s">
        <v>40</v>
      </c>
      <c r="E3893" s="19" t="s">
        <v>4340</v>
      </c>
      <c r="F3893" s="10">
        <v>42036</v>
      </c>
      <c r="G3893" s="10">
        <v>44228</v>
      </c>
      <c r="H3893" s="11">
        <v>7</v>
      </c>
      <c r="I3893" s="20" t="s">
        <v>39</v>
      </c>
      <c r="J3893" s="11" t="s">
        <v>41</v>
      </c>
      <c r="K3893" s="11" t="s">
        <v>4881</v>
      </c>
      <c r="L3893" s="11">
        <v>2</v>
      </c>
    </row>
    <row r="3894" spans="1:12">
      <c r="A3894" s="11" t="s">
        <v>8245</v>
      </c>
      <c r="D3894" s="11" t="s">
        <v>40</v>
      </c>
      <c r="E3894" s="19" t="s">
        <v>4341</v>
      </c>
      <c r="F3894" s="10">
        <v>42036</v>
      </c>
      <c r="G3894" s="10">
        <v>44228</v>
      </c>
      <c r="H3894" s="11">
        <v>7</v>
      </c>
      <c r="I3894" s="20" t="s">
        <v>39</v>
      </c>
      <c r="J3894" s="11" t="s">
        <v>41</v>
      </c>
      <c r="K3894" s="11" t="s">
        <v>4881</v>
      </c>
      <c r="L3894" s="11">
        <v>2</v>
      </c>
    </row>
    <row r="3895" spans="1:12">
      <c r="A3895" s="11" t="s">
        <v>8246</v>
      </c>
      <c r="D3895" s="11" t="s">
        <v>40</v>
      </c>
      <c r="E3895" s="19" t="s">
        <v>4342</v>
      </c>
      <c r="F3895" s="10">
        <v>42036</v>
      </c>
      <c r="G3895" s="10">
        <v>44228</v>
      </c>
      <c r="H3895" s="11">
        <v>7</v>
      </c>
      <c r="I3895" s="20" t="s">
        <v>39</v>
      </c>
      <c r="J3895" s="11" t="s">
        <v>41</v>
      </c>
      <c r="K3895" s="11" t="s">
        <v>4881</v>
      </c>
      <c r="L3895" s="11">
        <v>2</v>
      </c>
    </row>
    <row r="3896" spans="1:12">
      <c r="A3896" s="11" t="s">
        <v>8247</v>
      </c>
      <c r="D3896" s="11" t="s">
        <v>40</v>
      </c>
      <c r="E3896" s="19" t="s">
        <v>4343</v>
      </c>
      <c r="F3896" s="10">
        <v>42036</v>
      </c>
      <c r="G3896" s="10">
        <v>44228</v>
      </c>
      <c r="H3896" s="11">
        <v>7</v>
      </c>
      <c r="I3896" s="20" t="s">
        <v>39</v>
      </c>
      <c r="J3896" s="11" t="s">
        <v>41</v>
      </c>
      <c r="K3896" s="11" t="s">
        <v>4881</v>
      </c>
      <c r="L3896" s="11">
        <v>2</v>
      </c>
    </row>
    <row r="3897" spans="1:12">
      <c r="A3897" s="11" t="s">
        <v>8785</v>
      </c>
      <c r="D3897" s="11" t="s">
        <v>40</v>
      </c>
      <c r="E3897" s="19" t="s">
        <v>4344</v>
      </c>
      <c r="F3897" s="10">
        <v>42036</v>
      </c>
      <c r="G3897" s="10">
        <v>44228</v>
      </c>
      <c r="H3897" s="11">
        <v>7</v>
      </c>
      <c r="I3897" s="20" t="s">
        <v>39</v>
      </c>
      <c r="J3897" s="11" t="s">
        <v>41</v>
      </c>
      <c r="K3897" s="11" t="s">
        <v>4881</v>
      </c>
      <c r="L3897" s="11">
        <v>2</v>
      </c>
    </row>
    <row r="3898" spans="1:12">
      <c r="A3898" s="11" t="s">
        <v>8786</v>
      </c>
      <c r="D3898" s="11" t="s">
        <v>40</v>
      </c>
      <c r="E3898" s="19" t="s">
        <v>4345</v>
      </c>
      <c r="F3898" s="10">
        <v>42036</v>
      </c>
      <c r="G3898" s="10">
        <v>44228</v>
      </c>
      <c r="H3898" s="11">
        <v>7</v>
      </c>
      <c r="I3898" s="20" t="s">
        <v>39</v>
      </c>
      <c r="J3898" s="11" t="s">
        <v>41</v>
      </c>
      <c r="K3898" s="11" t="s">
        <v>4881</v>
      </c>
      <c r="L3898" s="11">
        <v>2</v>
      </c>
    </row>
    <row r="3899" spans="1:12">
      <c r="A3899" s="11" t="s">
        <v>8787</v>
      </c>
      <c r="D3899" s="11" t="s">
        <v>40</v>
      </c>
      <c r="E3899" s="19" t="s">
        <v>4346</v>
      </c>
      <c r="F3899" s="10">
        <v>42036</v>
      </c>
      <c r="G3899" s="10">
        <v>44228</v>
      </c>
      <c r="H3899" s="11">
        <v>7</v>
      </c>
      <c r="I3899" s="20" t="s">
        <v>39</v>
      </c>
      <c r="J3899" s="11" t="s">
        <v>41</v>
      </c>
      <c r="K3899" s="11" t="s">
        <v>4881</v>
      </c>
      <c r="L3899" s="11">
        <v>2</v>
      </c>
    </row>
    <row r="3900" spans="1:12">
      <c r="A3900" s="11" t="s">
        <v>4194</v>
      </c>
      <c r="D3900" s="11" t="s">
        <v>40</v>
      </c>
      <c r="E3900" s="19" t="s">
        <v>4347</v>
      </c>
      <c r="F3900" s="10">
        <v>42036</v>
      </c>
      <c r="G3900" s="10">
        <v>44228</v>
      </c>
      <c r="H3900" s="11">
        <v>7</v>
      </c>
      <c r="I3900" s="20" t="s">
        <v>39</v>
      </c>
      <c r="J3900" s="11" t="s">
        <v>41</v>
      </c>
      <c r="K3900" s="11" t="s">
        <v>4881</v>
      </c>
      <c r="L3900" s="11">
        <v>2</v>
      </c>
    </row>
    <row r="3901" spans="1:12">
      <c r="A3901" s="11" t="s">
        <v>4195</v>
      </c>
      <c r="D3901" s="11" t="s">
        <v>40</v>
      </c>
      <c r="E3901" s="19" t="s">
        <v>4348</v>
      </c>
      <c r="F3901" s="10">
        <v>42036</v>
      </c>
      <c r="G3901" s="10">
        <v>44228</v>
      </c>
      <c r="H3901" s="11">
        <v>7</v>
      </c>
      <c r="I3901" s="20" t="s">
        <v>39</v>
      </c>
      <c r="J3901" s="11" t="s">
        <v>41</v>
      </c>
      <c r="K3901" s="11" t="s">
        <v>4881</v>
      </c>
      <c r="L3901" s="11">
        <v>2</v>
      </c>
    </row>
    <row r="3902" spans="1:12">
      <c r="A3902" s="11" t="s">
        <v>4196</v>
      </c>
      <c r="D3902" s="11" t="s">
        <v>40</v>
      </c>
      <c r="E3902" s="19" t="s">
        <v>4349</v>
      </c>
      <c r="F3902" s="10">
        <v>42036</v>
      </c>
      <c r="G3902" s="10">
        <v>44228</v>
      </c>
      <c r="H3902" s="11">
        <v>7</v>
      </c>
      <c r="I3902" s="20" t="s">
        <v>39</v>
      </c>
      <c r="J3902" s="11" t="s">
        <v>41</v>
      </c>
      <c r="K3902" s="11" t="s">
        <v>4881</v>
      </c>
      <c r="L3902" s="11">
        <v>2</v>
      </c>
    </row>
    <row r="3903" spans="1:12">
      <c r="A3903" s="11" t="s">
        <v>5818</v>
      </c>
      <c r="D3903" s="11" t="s">
        <v>40</v>
      </c>
      <c r="E3903" s="19" t="s">
        <v>4350</v>
      </c>
      <c r="F3903" s="10">
        <v>42036</v>
      </c>
      <c r="G3903" s="10">
        <v>44228</v>
      </c>
      <c r="H3903" s="11">
        <v>7</v>
      </c>
      <c r="I3903" s="20" t="s">
        <v>39</v>
      </c>
      <c r="J3903" s="11" t="s">
        <v>41</v>
      </c>
      <c r="K3903" s="11" t="s">
        <v>4881</v>
      </c>
      <c r="L3903" s="11">
        <v>2</v>
      </c>
    </row>
    <row r="3904" spans="1:12">
      <c r="A3904" s="11" t="s">
        <v>5819</v>
      </c>
      <c r="D3904" s="11" t="s">
        <v>40</v>
      </c>
      <c r="E3904" s="19" t="s">
        <v>4351</v>
      </c>
      <c r="F3904" s="10">
        <v>42036</v>
      </c>
      <c r="G3904" s="10">
        <v>44228</v>
      </c>
      <c r="H3904" s="11">
        <v>7</v>
      </c>
      <c r="I3904" s="20" t="s">
        <v>39</v>
      </c>
      <c r="J3904" s="11" t="s">
        <v>41</v>
      </c>
      <c r="K3904" s="11" t="s">
        <v>4881</v>
      </c>
      <c r="L3904" s="11">
        <v>2</v>
      </c>
    </row>
    <row r="3905" spans="1:12">
      <c r="A3905" s="11" t="s">
        <v>5820</v>
      </c>
      <c r="D3905" s="11" t="s">
        <v>40</v>
      </c>
      <c r="E3905" s="19" t="s">
        <v>4352</v>
      </c>
      <c r="F3905" s="10">
        <v>42036</v>
      </c>
      <c r="G3905" s="10">
        <v>44228</v>
      </c>
      <c r="H3905" s="11">
        <v>7</v>
      </c>
      <c r="I3905" s="20" t="s">
        <v>39</v>
      </c>
      <c r="J3905" s="11" t="s">
        <v>41</v>
      </c>
      <c r="K3905" s="11" t="s">
        <v>4881</v>
      </c>
      <c r="L3905" s="11">
        <v>2</v>
      </c>
    </row>
    <row r="3906" spans="1:12">
      <c r="A3906" s="11" t="s">
        <v>5821</v>
      </c>
      <c r="D3906" s="11" t="s">
        <v>40</v>
      </c>
      <c r="E3906" s="19" t="s">
        <v>4353</v>
      </c>
      <c r="F3906" s="10">
        <v>42036</v>
      </c>
      <c r="G3906" s="10">
        <v>44228</v>
      </c>
      <c r="H3906" s="11">
        <v>7</v>
      </c>
      <c r="I3906" s="20" t="s">
        <v>39</v>
      </c>
      <c r="J3906" s="11" t="s">
        <v>41</v>
      </c>
      <c r="K3906" s="11" t="s">
        <v>4881</v>
      </c>
      <c r="L3906" s="11">
        <v>2</v>
      </c>
    </row>
    <row r="3907" spans="1:12">
      <c r="A3907" s="11" t="s">
        <v>5822</v>
      </c>
      <c r="D3907" s="11" t="s">
        <v>40</v>
      </c>
      <c r="E3907" s="19" t="s">
        <v>4354</v>
      </c>
      <c r="F3907" s="10">
        <v>42036</v>
      </c>
      <c r="G3907" s="10">
        <v>44228</v>
      </c>
      <c r="H3907" s="11">
        <v>7</v>
      </c>
      <c r="I3907" s="20" t="s">
        <v>39</v>
      </c>
      <c r="J3907" s="11" t="s">
        <v>41</v>
      </c>
      <c r="K3907" s="11" t="s">
        <v>4881</v>
      </c>
      <c r="L3907" s="11">
        <v>2</v>
      </c>
    </row>
    <row r="3908" spans="1:12">
      <c r="A3908" s="11" t="s">
        <v>5823</v>
      </c>
      <c r="D3908" s="11" t="s">
        <v>40</v>
      </c>
      <c r="E3908" s="19" t="s">
        <v>4355</v>
      </c>
      <c r="F3908" s="10">
        <v>42036</v>
      </c>
      <c r="G3908" s="10">
        <v>44228</v>
      </c>
      <c r="H3908" s="11">
        <v>7</v>
      </c>
      <c r="I3908" s="20" t="s">
        <v>39</v>
      </c>
      <c r="J3908" s="11" t="s">
        <v>41</v>
      </c>
      <c r="K3908" s="11" t="s">
        <v>4881</v>
      </c>
      <c r="L3908" s="11">
        <v>2</v>
      </c>
    </row>
    <row r="3909" spans="1:12">
      <c r="A3909" s="11" t="s">
        <v>6358</v>
      </c>
      <c r="D3909" s="11" t="s">
        <v>40</v>
      </c>
      <c r="E3909" s="19" t="s">
        <v>4356</v>
      </c>
      <c r="F3909" s="10">
        <v>42036</v>
      </c>
      <c r="G3909" s="10">
        <v>44228</v>
      </c>
      <c r="H3909" s="11">
        <v>7</v>
      </c>
      <c r="I3909" s="20" t="s">
        <v>39</v>
      </c>
      <c r="J3909" s="11" t="s">
        <v>41</v>
      </c>
      <c r="K3909" s="11" t="s">
        <v>4881</v>
      </c>
      <c r="L3909" s="11">
        <v>2</v>
      </c>
    </row>
    <row r="3910" spans="1:12">
      <c r="A3910" s="11" t="s">
        <v>6359</v>
      </c>
      <c r="D3910" s="11" t="s">
        <v>40</v>
      </c>
      <c r="E3910" s="19" t="s">
        <v>4357</v>
      </c>
      <c r="F3910" s="10">
        <v>42036</v>
      </c>
      <c r="G3910" s="10">
        <v>44228</v>
      </c>
      <c r="H3910" s="11">
        <v>7</v>
      </c>
      <c r="I3910" s="20" t="s">
        <v>39</v>
      </c>
      <c r="J3910" s="11" t="s">
        <v>41</v>
      </c>
      <c r="K3910" s="11" t="s">
        <v>4881</v>
      </c>
      <c r="L3910" s="11">
        <v>2</v>
      </c>
    </row>
    <row r="3911" spans="1:12">
      <c r="A3911" s="11" t="s">
        <v>6360</v>
      </c>
      <c r="D3911" s="11" t="s">
        <v>40</v>
      </c>
      <c r="E3911" s="19" t="s">
        <v>4358</v>
      </c>
      <c r="F3911" s="10">
        <v>42036</v>
      </c>
      <c r="G3911" s="10">
        <v>44228</v>
      </c>
      <c r="H3911" s="11">
        <v>7</v>
      </c>
      <c r="I3911" s="20" t="s">
        <v>39</v>
      </c>
      <c r="J3911" s="11" t="s">
        <v>41</v>
      </c>
      <c r="K3911" s="11" t="s">
        <v>4881</v>
      </c>
      <c r="L3911" s="11">
        <v>2</v>
      </c>
    </row>
    <row r="3912" spans="1:12">
      <c r="A3912" s="11" t="s">
        <v>6844</v>
      </c>
      <c r="D3912" s="11" t="s">
        <v>40</v>
      </c>
      <c r="E3912" s="19" t="s">
        <v>4359</v>
      </c>
      <c r="F3912" s="10">
        <v>42036</v>
      </c>
      <c r="G3912" s="10">
        <v>44228</v>
      </c>
      <c r="H3912" s="11">
        <v>7</v>
      </c>
      <c r="I3912" s="20" t="s">
        <v>39</v>
      </c>
      <c r="J3912" s="11" t="s">
        <v>41</v>
      </c>
      <c r="K3912" s="11" t="s">
        <v>4881</v>
      </c>
      <c r="L3912" s="11">
        <v>2</v>
      </c>
    </row>
    <row r="3913" spans="1:12">
      <c r="A3913" s="11" t="s">
        <v>6845</v>
      </c>
      <c r="D3913" s="11" t="s">
        <v>40</v>
      </c>
      <c r="E3913" s="19" t="s">
        <v>4360</v>
      </c>
      <c r="F3913" s="10">
        <v>42036</v>
      </c>
      <c r="G3913" s="10">
        <v>44228</v>
      </c>
      <c r="H3913" s="11">
        <v>7</v>
      </c>
      <c r="I3913" s="20" t="s">
        <v>39</v>
      </c>
      <c r="J3913" s="11" t="s">
        <v>41</v>
      </c>
      <c r="K3913" s="11" t="s">
        <v>4881</v>
      </c>
      <c r="L3913" s="11">
        <v>2</v>
      </c>
    </row>
    <row r="3914" spans="1:12">
      <c r="A3914" s="11" t="s">
        <v>6846</v>
      </c>
      <c r="D3914" s="11" t="s">
        <v>40</v>
      </c>
      <c r="E3914" s="19" t="s">
        <v>4361</v>
      </c>
      <c r="F3914" s="10">
        <v>42036</v>
      </c>
      <c r="G3914" s="10">
        <v>44228</v>
      </c>
      <c r="H3914" s="11">
        <v>7</v>
      </c>
      <c r="I3914" s="20" t="s">
        <v>39</v>
      </c>
      <c r="J3914" s="11" t="s">
        <v>41</v>
      </c>
      <c r="K3914" s="11" t="s">
        <v>4881</v>
      </c>
      <c r="L3914" s="11">
        <v>2</v>
      </c>
    </row>
    <row r="3915" spans="1:12">
      <c r="A3915" s="11" t="s">
        <v>7330</v>
      </c>
      <c r="D3915" s="11" t="s">
        <v>40</v>
      </c>
      <c r="E3915" s="19" t="s">
        <v>4362</v>
      </c>
      <c r="F3915" s="10">
        <v>42036</v>
      </c>
      <c r="G3915" s="10">
        <v>44228</v>
      </c>
      <c r="H3915" s="11">
        <v>7</v>
      </c>
      <c r="I3915" s="20" t="s">
        <v>39</v>
      </c>
      <c r="J3915" s="11" t="s">
        <v>41</v>
      </c>
      <c r="K3915" s="11" t="s">
        <v>4881</v>
      </c>
      <c r="L3915" s="11">
        <v>2</v>
      </c>
    </row>
    <row r="3916" spans="1:12">
      <c r="A3916" s="11" t="s">
        <v>7331</v>
      </c>
      <c r="D3916" s="11" t="s">
        <v>40</v>
      </c>
      <c r="E3916" s="19" t="s">
        <v>4363</v>
      </c>
      <c r="F3916" s="10">
        <v>42036</v>
      </c>
      <c r="G3916" s="10">
        <v>44228</v>
      </c>
      <c r="H3916" s="11">
        <v>7</v>
      </c>
      <c r="I3916" s="20" t="s">
        <v>39</v>
      </c>
      <c r="J3916" s="11" t="s">
        <v>41</v>
      </c>
      <c r="K3916" s="11" t="s">
        <v>4881</v>
      </c>
      <c r="L3916" s="11">
        <v>2</v>
      </c>
    </row>
    <row r="3917" spans="1:12">
      <c r="A3917" s="11" t="s">
        <v>7332</v>
      </c>
      <c r="D3917" s="11" t="s">
        <v>40</v>
      </c>
      <c r="E3917" s="19" t="s">
        <v>4364</v>
      </c>
      <c r="F3917" s="10">
        <v>42036</v>
      </c>
      <c r="G3917" s="10">
        <v>44228</v>
      </c>
      <c r="H3917" s="11">
        <v>7</v>
      </c>
      <c r="I3917" s="20" t="s">
        <v>39</v>
      </c>
      <c r="J3917" s="11" t="s">
        <v>41</v>
      </c>
      <c r="K3917" s="11" t="s">
        <v>4881</v>
      </c>
      <c r="L3917" s="11">
        <v>2</v>
      </c>
    </row>
    <row r="3918" spans="1:12">
      <c r="A3918" s="11" t="s">
        <v>8248</v>
      </c>
      <c r="D3918" s="11" t="s">
        <v>40</v>
      </c>
      <c r="E3918" s="19" t="s">
        <v>4365</v>
      </c>
      <c r="F3918" s="10">
        <v>42036</v>
      </c>
      <c r="G3918" s="10">
        <v>44228</v>
      </c>
      <c r="H3918" s="11">
        <v>7</v>
      </c>
      <c r="I3918" s="20" t="s">
        <v>39</v>
      </c>
      <c r="J3918" s="11" t="s">
        <v>41</v>
      </c>
      <c r="K3918" s="11" t="s">
        <v>4881</v>
      </c>
      <c r="L3918" s="11">
        <v>2</v>
      </c>
    </row>
    <row r="3919" spans="1:12">
      <c r="A3919" s="11" t="s">
        <v>8249</v>
      </c>
      <c r="D3919" s="11" t="s">
        <v>40</v>
      </c>
      <c r="E3919" s="19" t="s">
        <v>4366</v>
      </c>
      <c r="F3919" s="10">
        <v>42036</v>
      </c>
      <c r="G3919" s="10">
        <v>44228</v>
      </c>
      <c r="H3919" s="11">
        <v>7</v>
      </c>
      <c r="I3919" s="20" t="s">
        <v>39</v>
      </c>
      <c r="J3919" s="11" t="s">
        <v>41</v>
      </c>
      <c r="K3919" s="11" t="s">
        <v>4881</v>
      </c>
      <c r="L3919" s="11">
        <v>2</v>
      </c>
    </row>
    <row r="3920" spans="1:12">
      <c r="A3920" s="11" t="s">
        <v>8250</v>
      </c>
      <c r="D3920" s="11" t="s">
        <v>40</v>
      </c>
      <c r="E3920" s="19" t="s">
        <v>4367</v>
      </c>
      <c r="F3920" s="10">
        <v>42036</v>
      </c>
      <c r="G3920" s="10">
        <v>44228</v>
      </c>
      <c r="H3920" s="11">
        <v>7</v>
      </c>
      <c r="I3920" s="20" t="s">
        <v>39</v>
      </c>
      <c r="J3920" s="11" t="s">
        <v>41</v>
      </c>
      <c r="K3920" s="11" t="s">
        <v>4881</v>
      </c>
      <c r="L3920" s="11">
        <v>2</v>
      </c>
    </row>
    <row r="3921" spans="1:12">
      <c r="A3921" s="11" t="s">
        <v>8251</v>
      </c>
      <c r="D3921" s="11" t="s">
        <v>40</v>
      </c>
      <c r="E3921" s="19" t="s">
        <v>4368</v>
      </c>
      <c r="F3921" s="10">
        <v>42036</v>
      </c>
      <c r="G3921" s="10">
        <v>44228</v>
      </c>
      <c r="H3921" s="11">
        <v>7</v>
      </c>
      <c r="I3921" s="20" t="s">
        <v>39</v>
      </c>
      <c r="J3921" s="11" t="s">
        <v>41</v>
      </c>
      <c r="K3921" s="11" t="s">
        <v>4881</v>
      </c>
      <c r="L3921" s="11">
        <v>2</v>
      </c>
    </row>
    <row r="3922" spans="1:12">
      <c r="A3922" s="11" t="s">
        <v>8252</v>
      </c>
      <c r="D3922" s="11" t="s">
        <v>40</v>
      </c>
      <c r="E3922" s="19" t="s">
        <v>4369</v>
      </c>
      <c r="F3922" s="10">
        <v>42036</v>
      </c>
      <c r="G3922" s="10">
        <v>44228</v>
      </c>
      <c r="H3922" s="11">
        <v>7</v>
      </c>
      <c r="I3922" s="20" t="s">
        <v>39</v>
      </c>
      <c r="J3922" s="11" t="s">
        <v>41</v>
      </c>
      <c r="K3922" s="11" t="s">
        <v>4881</v>
      </c>
      <c r="L3922" s="11">
        <v>2</v>
      </c>
    </row>
    <row r="3923" spans="1:12">
      <c r="A3923" s="11" t="s">
        <v>8253</v>
      </c>
      <c r="D3923" s="11" t="s">
        <v>40</v>
      </c>
      <c r="E3923" s="19" t="s">
        <v>4370</v>
      </c>
      <c r="F3923" s="10">
        <v>42036</v>
      </c>
      <c r="G3923" s="10">
        <v>44228</v>
      </c>
      <c r="H3923" s="11">
        <v>7</v>
      </c>
      <c r="I3923" s="20" t="s">
        <v>39</v>
      </c>
      <c r="J3923" s="11" t="s">
        <v>41</v>
      </c>
      <c r="K3923" s="11" t="s">
        <v>4881</v>
      </c>
      <c r="L3923" s="11">
        <v>2</v>
      </c>
    </row>
    <row r="3924" spans="1:12">
      <c r="A3924" s="11" t="s">
        <v>8788</v>
      </c>
      <c r="D3924" s="11" t="s">
        <v>40</v>
      </c>
      <c r="E3924" s="19" t="s">
        <v>4371</v>
      </c>
      <c r="F3924" s="10">
        <v>42036</v>
      </c>
      <c r="G3924" s="10">
        <v>44228</v>
      </c>
      <c r="H3924" s="11">
        <v>7</v>
      </c>
      <c r="I3924" s="20" t="s">
        <v>39</v>
      </c>
      <c r="J3924" s="11" t="s">
        <v>41</v>
      </c>
      <c r="K3924" s="11" t="s">
        <v>4881</v>
      </c>
      <c r="L3924" s="11">
        <v>2</v>
      </c>
    </row>
    <row r="3925" spans="1:12">
      <c r="A3925" s="11" t="s">
        <v>8789</v>
      </c>
      <c r="D3925" s="11" t="s">
        <v>40</v>
      </c>
      <c r="E3925" s="19" t="s">
        <v>4372</v>
      </c>
      <c r="F3925" s="10">
        <v>42036</v>
      </c>
      <c r="G3925" s="10">
        <v>44228</v>
      </c>
      <c r="H3925" s="11">
        <v>7</v>
      </c>
      <c r="I3925" s="20" t="s">
        <v>39</v>
      </c>
      <c r="J3925" s="11" t="s">
        <v>41</v>
      </c>
      <c r="K3925" s="11" t="s">
        <v>4881</v>
      </c>
      <c r="L3925" s="11">
        <v>2</v>
      </c>
    </row>
    <row r="3926" spans="1:12">
      <c r="A3926" s="11" t="s">
        <v>8790</v>
      </c>
      <c r="D3926" s="11" t="s">
        <v>40</v>
      </c>
      <c r="E3926" s="19" t="s">
        <v>4373</v>
      </c>
      <c r="F3926" s="10">
        <v>42036</v>
      </c>
      <c r="G3926" s="10">
        <v>44228</v>
      </c>
      <c r="H3926" s="11">
        <v>7</v>
      </c>
      <c r="I3926" s="20" t="s">
        <v>39</v>
      </c>
      <c r="J3926" s="11" t="s">
        <v>41</v>
      </c>
      <c r="K3926" s="11" t="s">
        <v>4881</v>
      </c>
      <c r="L3926" s="11">
        <v>2</v>
      </c>
    </row>
    <row r="3927" spans="1:12">
      <c r="A3927" s="11" t="s">
        <v>4197</v>
      </c>
      <c r="D3927" s="11" t="s">
        <v>40</v>
      </c>
      <c r="E3927" s="19" t="s">
        <v>4374</v>
      </c>
      <c r="F3927" s="10">
        <v>42036</v>
      </c>
      <c r="G3927" s="10">
        <v>44228</v>
      </c>
      <c r="H3927" s="11">
        <v>7</v>
      </c>
      <c r="I3927" s="20" t="s">
        <v>39</v>
      </c>
      <c r="J3927" s="11" t="s">
        <v>41</v>
      </c>
      <c r="K3927" s="11" t="s">
        <v>4881</v>
      </c>
      <c r="L3927" s="11">
        <v>2</v>
      </c>
    </row>
    <row r="3928" spans="1:12">
      <c r="A3928" s="11" t="s">
        <v>4198</v>
      </c>
      <c r="D3928" s="11" t="s">
        <v>40</v>
      </c>
      <c r="E3928" s="19" t="s">
        <v>4375</v>
      </c>
      <c r="F3928" s="10">
        <v>42036</v>
      </c>
      <c r="G3928" s="10">
        <v>44228</v>
      </c>
      <c r="H3928" s="11">
        <v>7</v>
      </c>
      <c r="I3928" s="20" t="s">
        <v>39</v>
      </c>
      <c r="J3928" s="11" t="s">
        <v>41</v>
      </c>
      <c r="K3928" s="11" t="s">
        <v>4881</v>
      </c>
      <c r="L3928" s="11">
        <v>2</v>
      </c>
    </row>
    <row r="3929" spans="1:12">
      <c r="A3929" s="11" t="s">
        <v>4199</v>
      </c>
      <c r="D3929" s="11" t="s">
        <v>40</v>
      </c>
      <c r="E3929" s="19" t="s">
        <v>4376</v>
      </c>
      <c r="F3929" s="10">
        <v>42036</v>
      </c>
      <c r="G3929" s="10">
        <v>44228</v>
      </c>
      <c r="H3929" s="11">
        <v>7</v>
      </c>
      <c r="I3929" s="20" t="s">
        <v>39</v>
      </c>
      <c r="J3929" s="11" t="s">
        <v>41</v>
      </c>
      <c r="K3929" s="11" t="s">
        <v>4881</v>
      </c>
      <c r="L3929" s="11">
        <v>2</v>
      </c>
    </row>
    <row r="3930" spans="1:12">
      <c r="A3930" s="11" t="s">
        <v>5824</v>
      </c>
      <c r="D3930" s="11" t="s">
        <v>40</v>
      </c>
      <c r="E3930" s="19" t="s">
        <v>4377</v>
      </c>
      <c r="F3930" s="10">
        <v>42036</v>
      </c>
      <c r="G3930" s="10">
        <v>44228</v>
      </c>
      <c r="H3930" s="11">
        <v>7</v>
      </c>
      <c r="I3930" s="20" t="s">
        <v>39</v>
      </c>
      <c r="J3930" s="11" t="s">
        <v>41</v>
      </c>
      <c r="K3930" s="11" t="s">
        <v>4881</v>
      </c>
      <c r="L3930" s="11">
        <v>2</v>
      </c>
    </row>
    <row r="3931" spans="1:12">
      <c r="A3931" s="11" t="s">
        <v>5825</v>
      </c>
      <c r="D3931" s="11" t="s">
        <v>40</v>
      </c>
      <c r="E3931" s="19" t="s">
        <v>4378</v>
      </c>
      <c r="F3931" s="10">
        <v>42036</v>
      </c>
      <c r="G3931" s="10">
        <v>44228</v>
      </c>
      <c r="H3931" s="11">
        <v>7</v>
      </c>
      <c r="I3931" s="20" t="s">
        <v>39</v>
      </c>
      <c r="J3931" s="11" t="s">
        <v>41</v>
      </c>
      <c r="K3931" s="11" t="s">
        <v>4881</v>
      </c>
      <c r="L3931" s="11">
        <v>2</v>
      </c>
    </row>
    <row r="3932" spans="1:12">
      <c r="A3932" s="11" t="s">
        <v>5826</v>
      </c>
      <c r="D3932" s="11" t="s">
        <v>40</v>
      </c>
      <c r="E3932" s="19" t="s">
        <v>4379</v>
      </c>
      <c r="F3932" s="10">
        <v>42036</v>
      </c>
      <c r="G3932" s="10">
        <v>44228</v>
      </c>
      <c r="H3932" s="11">
        <v>7</v>
      </c>
      <c r="I3932" s="20" t="s">
        <v>39</v>
      </c>
      <c r="J3932" s="11" t="s">
        <v>41</v>
      </c>
      <c r="K3932" s="11" t="s">
        <v>4881</v>
      </c>
      <c r="L3932" s="11">
        <v>2</v>
      </c>
    </row>
    <row r="3933" spans="1:12">
      <c r="A3933" s="11" t="s">
        <v>5827</v>
      </c>
      <c r="D3933" s="11" t="s">
        <v>40</v>
      </c>
      <c r="E3933" s="19" t="s">
        <v>4380</v>
      </c>
      <c r="F3933" s="10">
        <v>42036</v>
      </c>
      <c r="G3933" s="10">
        <v>44228</v>
      </c>
      <c r="H3933" s="11">
        <v>7</v>
      </c>
      <c r="I3933" s="20" t="s">
        <v>39</v>
      </c>
      <c r="J3933" s="11" t="s">
        <v>41</v>
      </c>
      <c r="K3933" s="11" t="s">
        <v>4881</v>
      </c>
      <c r="L3933" s="11">
        <v>2</v>
      </c>
    </row>
    <row r="3934" spans="1:12">
      <c r="A3934" s="11" t="s">
        <v>5828</v>
      </c>
      <c r="D3934" s="11" t="s">
        <v>40</v>
      </c>
      <c r="E3934" s="19" t="s">
        <v>4381</v>
      </c>
      <c r="F3934" s="10">
        <v>42036</v>
      </c>
      <c r="G3934" s="10">
        <v>44228</v>
      </c>
      <c r="H3934" s="11">
        <v>7</v>
      </c>
      <c r="I3934" s="20" t="s">
        <v>39</v>
      </c>
      <c r="J3934" s="11" t="s">
        <v>41</v>
      </c>
      <c r="K3934" s="11" t="s">
        <v>4881</v>
      </c>
      <c r="L3934" s="11">
        <v>2</v>
      </c>
    </row>
    <row r="3935" spans="1:12">
      <c r="A3935" s="11" t="s">
        <v>5829</v>
      </c>
      <c r="D3935" s="11" t="s">
        <v>40</v>
      </c>
      <c r="E3935" s="19" t="s">
        <v>4382</v>
      </c>
      <c r="F3935" s="10">
        <v>42036</v>
      </c>
      <c r="G3935" s="10">
        <v>44228</v>
      </c>
      <c r="H3935" s="11">
        <v>7</v>
      </c>
      <c r="I3935" s="20" t="s">
        <v>39</v>
      </c>
      <c r="J3935" s="11" t="s">
        <v>41</v>
      </c>
      <c r="K3935" s="11" t="s">
        <v>4881</v>
      </c>
      <c r="L3935" s="11">
        <v>2</v>
      </c>
    </row>
    <row r="3936" spans="1:12">
      <c r="A3936" s="11" t="s">
        <v>6361</v>
      </c>
      <c r="D3936" s="11" t="s">
        <v>40</v>
      </c>
      <c r="E3936" s="19" t="s">
        <v>4383</v>
      </c>
      <c r="F3936" s="10">
        <v>42036</v>
      </c>
      <c r="G3936" s="10">
        <v>44228</v>
      </c>
      <c r="H3936" s="11">
        <v>7</v>
      </c>
      <c r="I3936" s="20" t="s">
        <v>39</v>
      </c>
      <c r="J3936" s="11" t="s">
        <v>41</v>
      </c>
      <c r="K3936" s="11" t="s">
        <v>4881</v>
      </c>
      <c r="L3936" s="11">
        <v>2</v>
      </c>
    </row>
    <row r="3937" spans="1:12">
      <c r="A3937" s="11" t="s">
        <v>6362</v>
      </c>
      <c r="D3937" s="11" t="s">
        <v>40</v>
      </c>
      <c r="E3937" s="19" t="s">
        <v>4384</v>
      </c>
      <c r="F3937" s="10">
        <v>42036</v>
      </c>
      <c r="G3937" s="10">
        <v>44228</v>
      </c>
      <c r="H3937" s="11">
        <v>7</v>
      </c>
      <c r="I3937" s="20" t="s">
        <v>39</v>
      </c>
      <c r="J3937" s="11" t="s">
        <v>41</v>
      </c>
      <c r="K3937" s="11" t="s">
        <v>4881</v>
      </c>
      <c r="L3937" s="11">
        <v>2</v>
      </c>
    </row>
    <row r="3938" spans="1:12">
      <c r="A3938" s="11" t="s">
        <v>6363</v>
      </c>
      <c r="D3938" s="11" t="s">
        <v>40</v>
      </c>
      <c r="E3938" s="19" t="s">
        <v>4385</v>
      </c>
      <c r="F3938" s="10">
        <v>42036</v>
      </c>
      <c r="G3938" s="10">
        <v>44228</v>
      </c>
      <c r="H3938" s="11">
        <v>7</v>
      </c>
      <c r="I3938" s="20" t="s">
        <v>39</v>
      </c>
      <c r="J3938" s="11" t="s">
        <v>41</v>
      </c>
      <c r="K3938" s="11" t="s">
        <v>4881</v>
      </c>
      <c r="L3938" s="11">
        <v>2</v>
      </c>
    </row>
    <row r="3939" spans="1:12">
      <c r="A3939" s="11" t="s">
        <v>6847</v>
      </c>
      <c r="D3939" s="11" t="s">
        <v>40</v>
      </c>
      <c r="E3939" s="19" t="s">
        <v>4386</v>
      </c>
      <c r="F3939" s="10">
        <v>42036</v>
      </c>
      <c r="G3939" s="10">
        <v>44228</v>
      </c>
      <c r="H3939" s="11">
        <v>7</v>
      </c>
      <c r="I3939" s="20" t="s">
        <v>39</v>
      </c>
      <c r="J3939" s="11" t="s">
        <v>41</v>
      </c>
      <c r="K3939" s="11" t="s">
        <v>4881</v>
      </c>
      <c r="L3939" s="11">
        <v>2</v>
      </c>
    </row>
    <row r="3940" spans="1:12">
      <c r="A3940" s="11" t="s">
        <v>6848</v>
      </c>
      <c r="D3940" s="11" t="s">
        <v>40</v>
      </c>
      <c r="E3940" s="19" t="s">
        <v>4387</v>
      </c>
      <c r="F3940" s="10">
        <v>42036</v>
      </c>
      <c r="G3940" s="10">
        <v>44228</v>
      </c>
      <c r="H3940" s="11">
        <v>7</v>
      </c>
      <c r="I3940" s="20" t="s">
        <v>39</v>
      </c>
      <c r="J3940" s="11" t="s">
        <v>41</v>
      </c>
      <c r="K3940" s="11" t="s">
        <v>4881</v>
      </c>
      <c r="L3940" s="11">
        <v>2</v>
      </c>
    </row>
    <row r="3941" spans="1:12">
      <c r="A3941" s="11" t="s">
        <v>6849</v>
      </c>
      <c r="D3941" s="11" t="s">
        <v>40</v>
      </c>
      <c r="E3941" s="19" t="s">
        <v>4388</v>
      </c>
      <c r="F3941" s="10">
        <v>42036</v>
      </c>
      <c r="G3941" s="10">
        <v>44228</v>
      </c>
      <c r="H3941" s="11">
        <v>7</v>
      </c>
      <c r="I3941" s="20" t="s">
        <v>39</v>
      </c>
      <c r="J3941" s="11" t="s">
        <v>41</v>
      </c>
      <c r="K3941" s="11" t="s">
        <v>4881</v>
      </c>
      <c r="L3941" s="11">
        <v>2</v>
      </c>
    </row>
    <row r="3942" spans="1:12">
      <c r="A3942" s="11" t="s">
        <v>7333</v>
      </c>
      <c r="D3942" s="11" t="s">
        <v>40</v>
      </c>
      <c r="E3942" s="19" t="s">
        <v>4389</v>
      </c>
      <c r="F3942" s="10">
        <v>42036</v>
      </c>
      <c r="G3942" s="10">
        <v>44228</v>
      </c>
      <c r="H3942" s="11">
        <v>7</v>
      </c>
      <c r="I3942" s="20" t="s">
        <v>39</v>
      </c>
      <c r="J3942" s="11" t="s">
        <v>41</v>
      </c>
      <c r="K3942" s="11" t="s">
        <v>4881</v>
      </c>
      <c r="L3942" s="11">
        <v>2</v>
      </c>
    </row>
    <row r="3943" spans="1:12">
      <c r="A3943" s="11" t="s">
        <v>7334</v>
      </c>
      <c r="D3943" s="11" t="s">
        <v>40</v>
      </c>
      <c r="E3943" s="19" t="s">
        <v>4390</v>
      </c>
      <c r="F3943" s="10">
        <v>42036</v>
      </c>
      <c r="G3943" s="10">
        <v>44228</v>
      </c>
      <c r="H3943" s="11">
        <v>7</v>
      </c>
      <c r="I3943" s="20" t="s">
        <v>39</v>
      </c>
      <c r="J3943" s="11" t="s">
        <v>41</v>
      </c>
      <c r="K3943" s="11" t="s">
        <v>4881</v>
      </c>
      <c r="L3943" s="11">
        <v>2</v>
      </c>
    </row>
    <row r="3944" spans="1:12">
      <c r="A3944" s="11" t="s">
        <v>7335</v>
      </c>
      <c r="D3944" s="11" t="s">
        <v>40</v>
      </c>
      <c r="E3944" s="19" t="s">
        <v>4391</v>
      </c>
      <c r="F3944" s="10">
        <v>42036</v>
      </c>
      <c r="G3944" s="10">
        <v>44228</v>
      </c>
      <c r="H3944" s="11">
        <v>7</v>
      </c>
      <c r="I3944" s="20" t="s">
        <v>39</v>
      </c>
      <c r="J3944" s="11" t="s">
        <v>41</v>
      </c>
      <c r="K3944" s="11" t="s">
        <v>4881</v>
      </c>
      <c r="L3944" s="11">
        <v>2</v>
      </c>
    </row>
    <row r="3945" spans="1:12">
      <c r="A3945" s="11" t="s">
        <v>8254</v>
      </c>
      <c r="D3945" s="11" t="s">
        <v>40</v>
      </c>
      <c r="E3945" s="19" t="s">
        <v>4392</v>
      </c>
      <c r="F3945" s="10">
        <v>42036</v>
      </c>
      <c r="G3945" s="10">
        <v>44228</v>
      </c>
      <c r="H3945" s="11">
        <v>7</v>
      </c>
      <c r="I3945" s="20" t="s">
        <v>39</v>
      </c>
      <c r="J3945" s="11" t="s">
        <v>41</v>
      </c>
      <c r="K3945" s="11" t="s">
        <v>4881</v>
      </c>
      <c r="L3945" s="11">
        <v>2</v>
      </c>
    </row>
    <row r="3946" spans="1:12">
      <c r="A3946" s="11" t="s">
        <v>8255</v>
      </c>
      <c r="D3946" s="11" t="s">
        <v>40</v>
      </c>
      <c r="E3946" s="19" t="s">
        <v>4393</v>
      </c>
      <c r="F3946" s="10">
        <v>42036</v>
      </c>
      <c r="G3946" s="10">
        <v>44228</v>
      </c>
      <c r="H3946" s="11">
        <v>7</v>
      </c>
      <c r="I3946" s="20" t="s">
        <v>39</v>
      </c>
      <c r="J3946" s="11" t="s">
        <v>41</v>
      </c>
      <c r="K3946" s="11" t="s">
        <v>4881</v>
      </c>
      <c r="L3946" s="11">
        <v>2</v>
      </c>
    </row>
    <row r="3947" spans="1:12">
      <c r="A3947" s="11" t="s">
        <v>8256</v>
      </c>
      <c r="D3947" s="11" t="s">
        <v>40</v>
      </c>
      <c r="E3947" s="19" t="s">
        <v>4394</v>
      </c>
      <c r="F3947" s="10">
        <v>42036</v>
      </c>
      <c r="G3947" s="10">
        <v>44228</v>
      </c>
      <c r="H3947" s="11">
        <v>7</v>
      </c>
      <c r="I3947" s="20" t="s">
        <v>39</v>
      </c>
      <c r="J3947" s="11" t="s">
        <v>41</v>
      </c>
      <c r="K3947" s="11" t="s">
        <v>4881</v>
      </c>
      <c r="L3947" s="11">
        <v>2</v>
      </c>
    </row>
    <row r="3948" spans="1:12">
      <c r="A3948" s="11" t="s">
        <v>8257</v>
      </c>
      <c r="D3948" s="11" t="s">
        <v>40</v>
      </c>
      <c r="E3948" s="19" t="s">
        <v>4395</v>
      </c>
      <c r="F3948" s="10">
        <v>42036</v>
      </c>
      <c r="G3948" s="10">
        <v>44228</v>
      </c>
      <c r="H3948" s="11">
        <v>7</v>
      </c>
      <c r="I3948" s="20" t="s">
        <v>39</v>
      </c>
      <c r="J3948" s="11" t="s">
        <v>41</v>
      </c>
      <c r="K3948" s="11" t="s">
        <v>4881</v>
      </c>
      <c r="L3948" s="11">
        <v>2</v>
      </c>
    </row>
    <row r="3949" spans="1:12">
      <c r="A3949" s="11" t="s">
        <v>8258</v>
      </c>
      <c r="D3949" s="11" t="s">
        <v>40</v>
      </c>
      <c r="E3949" s="19" t="s">
        <v>4396</v>
      </c>
      <c r="F3949" s="10">
        <v>42036</v>
      </c>
      <c r="G3949" s="10">
        <v>44228</v>
      </c>
      <c r="H3949" s="11">
        <v>7</v>
      </c>
      <c r="I3949" s="20" t="s">
        <v>39</v>
      </c>
      <c r="J3949" s="11" t="s">
        <v>41</v>
      </c>
      <c r="K3949" s="11" t="s">
        <v>4881</v>
      </c>
      <c r="L3949" s="11">
        <v>2</v>
      </c>
    </row>
    <row r="3950" spans="1:12">
      <c r="A3950" s="11" t="s">
        <v>8259</v>
      </c>
      <c r="D3950" s="11" t="s">
        <v>40</v>
      </c>
      <c r="E3950" s="19" t="s">
        <v>4397</v>
      </c>
      <c r="F3950" s="10">
        <v>42036</v>
      </c>
      <c r="G3950" s="10">
        <v>44228</v>
      </c>
      <c r="H3950" s="11">
        <v>7</v>
      </c>
      <c r="I3950" s="20" t="s">
        <v>39</v>
      </c>
      <c r="J3950" s="11" t="s">
        <v>41</v>
      </c>
      <c r="K3950" s="11" t="s">
        <v>4881</v>
      </c>
      <c r="L3950" s="11">
        <v>2</v>
      </c>
    </row>
    <row r="3951" spans="1:12">
      <c r="A3951" s="11" t="s">
        <v>8791</v>
      </c>
      <c r="D3951" s="11" t="s">
        <v>40</v>
      </c>
      <c r="E3951" s="19" t="s">
        <v>4398</v>
      </c>
      <c r="F3951" s="10">
        <v>42036</v>
      </c>
      <c r="G3951" s="10">
        <v>44228</v>
      </c>
      <c r="H3951" s="11">
        <v>7</v>
      </c>
      <c r="I3951" s="20" t="s">
        <v>39</v>
      </c>
      <c r="J3951" s="11" t="s">
        <v>41</v>
      </c>
      <c r="K3951" s="11" t="s">
        <v>4881</v>
      </c>
      <c r="L3951" s="11">
        <v>2</v>
      </c>
    </row>
    <row r="3952" spans="1:12">
      <c r="A3952" s="11" t="s">
        <v>8792</v>
      </c>
      <c r="D3952" s="11" t="s">
        <v>40</v>
      </c>
      <c r="E3952" s="19" t="s">
        <v>4399</v>
      </c>
      <c r="F3952" s="10">
        <v>42036</v>
      </c>
      <c r="G3952" s="10">
        <v>44228</v>
      </c>
      <c r="H3952" s="11">
        <v>7</v>
      </c>
      <c r="I3952" s="20" t="s">
        <v>39</v>
      </c>
      <c r="J3952" s="11" t="s">
        <v>41</v>
      </c>
      <c r="K3952" s="11" t="s">
        <v>4881</v>
      </c>
      <c r="L3952" s="11">
        <v>2</v>
      </c>
    </row>
    <row r="3953" spans="1:12">
      <c r="A3953" s="11" t="s">
        <v>8793</v>
      </c>
      <c r="D3953" s="11" t="s">
        <v>40</v>
      </c>
      <c r="E3953" s="19" t="s">
        <v>4400</v>
      </c>
      <c r="F3953" s="10">
        <v>42036</v>
      </c>
      <c r="G3953" s="10">
        <v>44228</v>
      </c>
      <c r="H3953" s="11">
        <v>7</v>
      </c>
      <c r="I3953" s="20" t="s">
        <v>39</v>
      </c>
      <c r="J3953" s="11" t="s">
        <v>41</v>
      </c>
      <c r="K3953" s="11" t="s">
        <v>4881</v>
      </c>
      <c r="L3953" s="11">
        <v>2</v>
      </c>
    </row>
    <row r="3954" spans="1:12">
      <c r="A3954" s="11" t="s">
        <v>4200</v>
      </c>
      <c r="D3954" s="11" t="s">
        <v>40</v>
      </c>
      <c r="E3954" s="19" t="s">
        <v>4401</v>
      </c>
      <c r="F3954" s="10">
        <v>42036</v>
      </c>
      <c r="G3954" s="10">
        <v>44228</v>
      </c>
      <c r="H3954" s="11">
        <v>7</v>
      </c>
      <c r="I3954" s="20" t="s">
        <v>39</v>
      </c>
      <c r="J3954" s="11" t="s">
        <v>41</v>
      </c>
      <c r="K3954" s="11" t="s">
        <v>4881</v>
      </c>
      <c r="L3954" s="11">
        <v>2</v>
      </c>
    </row>
    <row r="3955" spans="1:12">
      <c r="A3955" s="11" t="s">
        <v>4201</v>
      </c>
      <c r="D3955" s="11" t="s">
        <v>40</v>
      </c>
      <c r="E3955" s="19" t="s">
        <v>4402</v>
      </c>
      <c r="F3955" s="10">
        <v>42036</v>
      </c>
      <c r="G3955" s="10">
        <v>44228</v>
      </c>
      <c r="H3955" s="11">
        <v>7</v>
      </c>
      <c r="I3955" s="20" t="s">
        <v>39</v>
      </c>
      <c r="J3955" s="11" t="s">
        <v>41</v>
      </c>
      <c r="K3955" s="11" t="s">
        <v>4881</v>
      </c>
      <c r="L3955" s="11">
        <v>2</v>
      </c>
    </row>
    <row r="3956" spans="1:12">
      <c r="A3956" s="11" t="s">
        <v>4202</v>
      </c>
      <c r="D3956" s="11" t="s">
        <v>40</v>
      </c>
      <c r="E3956" s="19" t="s">
        <v>4403</v>
      </c>
      <c r="F3956" s="10">
        <v>42036</v>
      </c>
      <c r="G3956" s="10">
        <v>44228</v>
      </c>
      <c r="H3956" s="11">
        <v>7</v>
      </c>
      <c r="I3956" s="20" t="s">
        <v>39</v>
      </c>
      <c r="J3956" s="11" t="s">
        <v>41</v>
      </c>
      <c r="K3956" s="11" t="s">
        <v>4881</v>
      </c>
      <c r="L3956" s="11">
        <v>2</v>
      </c>
    </row>
    <row r="3957" spans="1:12">
      <c r="A3957" s="11" t="s">
        <v>5830</v>
      </c>
      <c r="D3957" s="11" t="s">
        <v>40</v>
      </c>
      <c r="E3957" s="19" t="s">
        <v>4404</v>
      </c>
      <c r="F3957" s="10">
        <v>42036</v>
      </c>
      <c r="G3957" s="10">
        <v>44228</v>
      </c>
      <c r="H3957" s="11">
        <v>7</v>
      </c>
      <c r="I3957" s="20" t="s">
        <v>39</v>
      </c>
      <c r="J3957" s="11" t="s">
        <v>41</v>
      </c>
      <c r="K3957" s="11" t="s">
        <v>4881</v>
      </c>
      <c r="L3957" s="11">
        <v>2</v>
      </c>
    </row>
    <row r="3958" spans="1:12">
      <c r="A3958" s="11" t="s">
        <v>5831</v>
      </c>
      <c r="D3958" s="11" t="s">
        <v>40</v>
      </c>
      <c r="E3958" s="19" t="s">
        <v>4405</v>
      </c>
      <c r="F3958" s="10">
        <v>42036</v>
      </c>
      <c r="G3958" s="10">
        <v>44228</v>
      </c>
      <c r="H3958" s="11">
        <v>7</v>
      </c>
      <c r="I3958" s="20" t="s">
        <v>39</v>
      </c>
      <c r="J3958" s="11" t="s">
        <v>41</v>
      </c>
      <c r="K3958" s="11" t="s">
        <v>4881</v>
      </c>
      <c r="L3958" s="11">
        <v>2</v>
      </c>
    </row>
    <row r="3959" spans="1:12">
      <c r="A3959" s="11" t="s">
        <v>5832</v>
      </c>
      <c r="D3959" s="11" t="s">
        <v>40</v>
      </c>
      <c r="E3959" s="19" t="s">
        <v>4406</v>
      </c>
      <c r="F3959" s="10">
        <v>42036</v>
      </c>
      <c r="G3959" s="10">
        <v>44228</v>
      </c>
      <c r="H3959" s="11">
        <v>7</v>
      </c>
      <c r="I3959" s="20" t="s">
        <v>39</v>
      </c>
      <c r="J3959" s="11" t="s">
        <v>41</v>
      </c>
      <c r="K3959" s="11" t="s">
        <v>4881</v>
      </c>
      <c r="L3959" s="11">
        <v>2</v>
      </c>
    </row>
    <row r="3960" spans="1:12">
      <c r="A3960" s="11" t="s">
        <v>5833</v>
      </c>
      <c r="D3960" s="11" t="s">
        <v>40</v>
      </c>
      <c r="E3960" s="19" t="s">
        <v>4407</v>
      </c>
      <c r="F3960" s="10">
        <v>42036</v>
      </c>
      <c r="G3960" s="10">
        <v>44228</v>
      </c>
      <c r="H3960" s="11">
        <v>7</v>
      </c>
      <c r="I3960" s="20" t="s">
        <v>39</v>
      </c>
      <c r="J3960" s="11" t="s">
        <v>41</v>
      </c>
      <c r="K3960" s="11" t="s">
        <v>4881</v>
      </c>
      <c r="L3960" s="11">
        <v>2</v>
      </c>
    </row>
    <row r="3961" spans="1:12">
      <c r="A3961" s="11" t="s">
        <v>5834</v>
      </c>
      <c r="D3961" s="11" t="s">
        <v>40</v>
      </c>
      <c r="E3961" s="19" t="s">
        <v>4408</v>
      </c>
      <c r="F3961" s="10">
        <v>42036</v>
      </c>
      <c r="G3961" s="10">
        <v>44228</v>
      </c>
      <c r="H3961" s="11">
        <v>7</v>
      </c>
      <c r="I3961" s="20" t="s">
        <v>39</v>
      </c>
      <c r="J3961" s="11" t="s">
        <v>41</v>
      </c>
      <c r="K3961" s="11" t="s">
        <v>4881</v>
      </c>
      <c r="L3961" s="11">
        <v>2</v>
      </c>
    </row>
    <row r="3962" spans="1:12">
      <c r="A3962" s="11" t="s">
        <v>5835</v>
      </c>
      <c r="D3962" s="11" t="s">
        <v>40</v>
      </c>
      <c r="E3962" s="19" t="s">
        <v>4409</v>
      </c>
      <c r="F3962" s="10">
        <v>42036</v>
      </c>
      <c r="G3962" s="10">
        <v>44228</v>
      </c>
      <c r="H3962" s="11">
        <v>7</v>
      </c>
      <c r="I3962" s="20" t="s">
        <v>39</v>
      </c>
      <c r="J3962" s="11" t="s">
        <v>41</v>
      </c>
      <c r="K3962" s="11" t="s">
        <v>4881</v>
      </c>
      <c r="L3962" s="11">
        <v>2</v>
      </c>
    </row>
    <row r="3963" spans="1:12">
      <c r="A3963" s="11" t="s">
        <v>6364</v>
      </c>
      <c r="D3963" s="11" t="s">
        <v>40</v>
      </c>
      <c r="E3963" s="19" t="s">
        <v>4410</v>
      </c>
      <c r="F3963" s="10">
        <v>42036</v>
      </c>
      <c r="G3963" s="10">
        <v>44228</v>
      </c>
      <c r="H3963" s="11">
        <v>7</v>
      </c>
      <c r="I3963" s="20" t="s">
        <v>39</v>
      </c>
      <c r="J3963" s="11" t="s">
        <v>41</v>
      </c>
      <c r="K3963" s="11" t="s">
        <v>4881</v>
      </c>
      <c r="L3963" s="11">
        <v>2</v>
      </c>
    </row>
    <row r="3964" spans="1:12">
      <c r="A3964" s="11" t="s">
        <v>6365</v>
      </c>
      <c r="D3964" s="11" t="s">
        <v>40</v>
      </c>
      <c r="E3964" s="19" t="s">
        <v>4411</v>
      </c>
      <c r="F3964" s="10">
        <v>42036</v>
      </c>
      <c r="G3964" s="10">
        <v>44228</v>
      </c>
      <c r="H3964" s="11">
        <v>7</v>
      </c>
      <c r="I3964" s="20" t="s">
        <v>39</v>
      </c>
      <c r="J3964" s="11" t="s">
        <v>41</v>
      </c>
      <c r="K3964" s="11" t="s">
        <v>4881</v>
      </c>
      <c r="L3964" s="11">
        <v>2</v>
      </c>
    </row>
    <row r="3965" spans="1:12">
      <c r="A3965" s="11" t="s">
        <v>6366</v>
      </c>
      <c r="D3965" s="11" t="s">
        <v>40</v>
      </c>
      <c r="E3965" s="19" t="s">
        <v>4412</v>
      </c>
      <c r="F3965" s="10">
        <v>42036</v>
      </c>
      <c r="G3965" s="10">
        <v>44228</v>
      </c>
      <c r="H3965" s="11">
        <v>7</v>
      </c>
      <c r="I3965" s="20" t="s">
        <v>39</v>
      </c>
      <c r="J3965" s="11" t="s">
        <v>41</v>
      </c>
      <c r="K3965" s="11" t="s">
        <v>4881</v>
      </c>
      <c r="L3965" s="11">
        <v>2</v>
      </c>
    </row>
    <row r="3966" spans="1:12">
      <c r="A3966" s="11" t="s">
        <v>6850</v>
      </c>
      <c r="D3966" s="11" t="s">
        <v>40</v>
      </c>
      <c r="E3966" s="19" t="s">
        <v>4413</v>
      </c>
      <c r="F3966" s="10">
        <v>42036</v>
      </c>
      <c r="G3966" s="10">
        <v>44228</v>
      </c>
      <c r="H3966" s="11">
        <v>7</v>
      </c>
      <c r="I3966" s="20" t="s">
        <v>39</v>
      </c>
      <c r="J3966" s="11" t="s">
        <v>41</v>
      </c>
      <c r="K3966" s="11" t="s">
        <v>4881</v>
      </c>
      <c r="L3966" s="11">
        <v>2</v>
      </c>
    </row>
    <row r="3967" spans="1:12">
      <c r="A3967" s="11" t="s">
        <v>6851</v>
      </c>
      <c r="D3967" s="11" t="s">
        <v>40</v>
      </c>
      <c r="E3967" s="19" t="s">
        <v>4414</v>
      </c>
      <c r="F3967" s="10">
        <v>42036</v>
      </c>
      <c r="G3967" s="10">
        <v>44228</v>
      </c>
      <c r="H3967" s="11">
        <v>7</v>
      </c>
      <c r="I3967" s="20" t="s">
        <v>39</v>
      </c>
      <c r="J3967" s="11" t="s">
        <v>41</v>
      </c>
      <c r="K3967" s="11" t="s">
        <v>4881</v>
      </c>
      <c r="L3967" s="11">
        <v>2</v>
      </c>
    </row>
    <row r="3968" spans="1:12">
      <c r="A3968" s="11" t="s">
        <v>6852</v>
      </c>
      <c r="D3968" s="11" t="s">
        <v>40</v>
      </c>
      <c r="E3968" s="19" t="s">
        <v>4415</v>
      </c>
      <c r="F3968" s="10">
        <v>42036</v>
      </c>
      <c r="G3968" s="10">
        <v>44228</v>
      </c>
      <c r="H3968" s="11">
        <v>7</v>
      </c>
      <c r="I3968" s="20" t="s">
        <v>39</v>
      </c>
      <c r="J3968" s="11" t="s">
        <v>41</v>
      </c>
      <c r="K3968" s="11" t="s">
        <v>4881</v>
      </c>
      <c r="L3968" s="11">
        <v>2</v>
      </c>
    </row>
    <row r="3969" spans="1:12">
      <c r="A3969" s="11" t="s">
        <v>7336</v>
      </c>
      <c r="D3969" s="11" t="s">
        <v>40</v>
      </c>
      <c r="E3969" s="19" t="s">
        <v>4416</v>
      </c>
      <c r="F3969" s="10">
        <v>42036</v>
      </c>
      <c r="G3969" s="10">
        <v>44228</v>
      </c>
      <c r="H3969" s="11">
        <v>7</v>
      </c>
      <c r="I3969" s="20" t="s">
        <v>39</v>
      </c>
      <c r="J3969" s="11" t="s">
        <v>41</v>
      </c>
      <c r="K3969" s="11" t="s">
        <v>4881</v>
      </c>
      <c r="L3969" s="11">
        <v>2</v>
      </c>
    </row>
    <row r="3970" spans="1:12">
      <c r="A3970" s="11" t="s">
        <v>7337</v>
      </c>
      <c r="D3970" s="11" t="s">
        <v>40</v>
      </c>
      <c r="E3970" s="19" t="s">
        <v>4417</v>
      </c>
      <c r="F3970" s="10">
        <v>42036</v>
      </c>
      <c r="G3970" s="10">
        <v>44228</v>
      </c>
      <c r="H3970" s="11">
        <v>7</v>
      </c>
      <c r="I3970" s="20" t="s">
        <v>39</v>
      </c>
      <c r="J3970" s="11" t="s">
        <v>41</v>
      </c>
      <c r="K3970" s="11" t="s">
        <v>4881</v>
      </c>
      <c r="L3970" s="11">
        <v>2</v>
      </c>
    </row>
    <row r="3971" spans="1:12">
      <c r="A3971" s="11" t="s">
        <v>7338</v>
      </c>
      <c r="D3971" s="11" t="s">
        <v>40</v>
      </c>
      <c r="E3971" s="19" t="s">
        <v>4418</v>
      </c>
      <c r="F3971" s="10">
        <v>42036</v>
      </c>
      <c r="G3971" s="10">
        <v>44228</v>
      </c>
      <c r="H3971" s="11">
        <v>7</v>
      </c>
      <c r="I3971" s="20" t="s">
        <v>39</v>
      </c>
      <c r="J3971" s="11" t="s">
        <v>41</v>
      </c>
      <c r="K3971" s="11" t="s">
        <v>4881</v>
      </c>
      <c r="L3971" s="11">
        <v>2</v>
      </c>
    </row>
    <row r="3972" spans="1:12">
      <c r="A3972" s="11" t="s">
        <v>8260</v>
      </c>
      <c r="D3972" s="11" t="s">
        <v>40</v>
      </c>
      <c r="E3972" s="19" t="s">
        <v>4419</v>
      </c>
      <c r="F3972" s="10">
        <v>42036</v>
      </c>
      <c r="G3972" s="10">
        <v>44228</v>
      </c>
      <c r="H3972" s="11">
        <v>7</v>
      </c>
      <c r="I3972" s="20" t="s">
        <v>39</v>
      </c>
      <c r="J3972" s="11" t="s">
        <v>41</v>
      </c>
      <c r="K3972" s="11" t="s">
        <v>4881</v>
      </c>
      <c r="L3972" s="11">
        <v>2</v>
      </c>
    </row>
    <row r="3973" spans="1:12">
      <c r="A3973" s="11" t="s">
        <v>8261</v>
      </c>
      <c r="D3973" s="11" t="s">
        <v>40</v>
      </c>
      <c r="E3973" s="19" t="s">
        <v>4420</v>
      </c>
      <c r="F3973" s="10">
        <v>42036</v>
      </c>
      <c r="G3973" s="10">
        <v>44228</v>
      </c>
      <c r="H3973" s="11">
        <v>7</v>
      </c>
      <c r="I3973" s="20" t="s">
        <v>39</v>
      </c>
      <c r="J3973" s="11" t="s">
        <v>41</v>
      </c>
      <c r="K3973" s="11" t="s">
        <v>4881</v>
      </c>
      <c r="L3973" s="11">
        <v>2</v>
      </c>
    </row>
    <row r="3974" spans="1:12">
      <c r="A3974" s="11" t="s">
        <v>8262</v>
      </c>
      <c r="D3974" s="11" t="s">
        <v>40</v>
      </c>
      <c r="E3974" s="19" t="s">
        <v>4421</v>
      </c>
      <c r="F3974" s="10">
        <v>42036</v>
      </c>
      <c r="G3974" s="10">
        <v>44228</v>
      </c>
      <c r="H3974" s="11">
        <v>7</v>
      </c>
      <c r="I3974" s="20" t="s">
        <v>39</v>
      </c>
      <c r="J3974" s="11" t="s">
        <v>41</v>
      </c>
      <c r="K3974" s="11" t="s">
        <v>4881</v>
      </c>
      <c r="L3974" s="11">
        <v>2</v>
      </c>
    </row>
    <row r="3975" spans="1:12">
      <c r="A3975" s="11" t="s">
        <v>8263</v>
      </c>
      <c r="D3975" s="11" t="s">
        <v>40</v>
      </c>
      <c r="E3975" s="19" t="s">
        <v>4422</v>
      </c>
      <c r="F3975" s="10">
        <v>42036</v>
      </c>
      <c r="G3975" s="10">
        <v>44228</v>
      </c>
      <c r="H3975" s="11">
        <v>7</v>
      </c>
      <c r="I3975" s="20" t="s">
        <v>39</v>
      </c>
      <c r="J3975" s="11" t="s">
        <v>41</v>
      </c>
      <c r="K3975" s="11" t="s">
        <v>4881</v>
      </c>
      <c r="L3975" s="11">
        <v>2</v>
      </c>
    </row>
    <row r="3976" spans="1:12">
      <c r="A3976" s="11" t="s">
        <v>8264</v>
      </c>
      <c r="D3976" s="11" t="s">
        <v>40</v>
      </c>
      <c r="E3976" s="19" t="s">
        <v>4423</v>
      </c>
      <c r="F3976" s="10">
        <v>42036</v>
      </c>
      <c r="G3976" s="10">
        <v>44228</v>
      </c>
      <c r="H3976" s="11">
        <v>7</v>
      </c>
      <c r="I3976" s="20" t="s">
        <v>39</v>
      </c>
      <c r="J3976" s="11" t="s">
        <v>41</v>
      </c>
      <c r="K3976" s="11" t="s">
        <v>4881</v>
      </c>
      <c r="L3976" s="11">
        <v>2</v>
      </c>
    </row>
    <row r="3977" spans="1:12">
      <c r="A3977" s="11" t="s">
        <v>8265</v>
      </c>
      <c r="D3977" s="11" t="s">
        <v>40</v>
      </c>
      <c r="E3977" s="19" t="s">
        <v>4424</v>
      </c>
      <c r="F3977" s="10">
        <v>42036</v>
      </c>
      <c r="G3977" s="10">
        <v>44228</v>
      </c>
      <c r="H3977" s="11">
        <v>7</v>
      </c>
      <c r="I3977" s="20" t="s">
        <v>39</v>
      </c>
      <c r="J3977" s="11" t="s">
        <v>41</v>
      </c>
      <c r="K3977" s="11" t="s">
        <v>4881</v>
      </c>
      <c r="L3977" s="11">
        <v>2</v>
      </c>
    </row>
    <row r="3978" spans="1:12">
      <c r="A3978" s="11" t="s">
        <v>8794</v>
      </c>
      <c r="D3978" s="11" t="s">
        <v>40</v>
      </c>
      <c r="E3978" s="19" t="s">
        <v>4425</v>
      </c>
      <c r="F3978" s="10">
        <v>42036</v>
      </c>
      <c r="G3978" s="10">
        <v>44228</v>
      </c>
      <c r="H3978" s="11">
        <v>7</v>
      </c>
      <c r="I3978" s="20" t="s">
        <v>39</v>
      </c>
      <c r="J3978" s="11" t="s">
        <v>41</v>
      </c>
      <c r="K3978" s="11" t="s">
        <v>4881</v>
      </c>
      <c r="L3978" s="11">
        <v>2</v>
      </c>
    </row>
    <row r="3979" spans="1:12">
      <c r="A3979" s="11" t="s">
        <v>8795</v>
      </c>
      <c r="D3979" s="11" t="s">
        <v>40</v>
      </c>
      <c r="E3979" s="19" t="s">
        <v>4426</v>
      </c>
      <c r="F3979" s="10">
        <v>42036</v>
      </c>
      <c r="G3979" s="10">
        <v>44228</v>
      </c>
      <c r="H3979" s="11">
        <v>7</v>
      </c>
      <c r="I3979" s="20" t="s">
        <v>39</v>
      </c>
      <c r="J3979" s="11" t="s">
        <v>41</v>
      </c>
      <c r="K3979" s="11" t="s">
        <v>4881</v>
      </c>
      <c r="L3979" s="11">
        <v>2</v>
      </c>
    </row>
    <row r="3980" spans="1:12">
      <c r="A3980" s="11" t="s">
        <v>8796</v>
      </c>
      <c r="D3980" s="11" t="s">
        <v>40</v>
      </c>
      <c r="E3980" s="19" t="s">
        <v>4427</v>
      </c>
      <c r="F3980" s="10">
        <v>42036</v>
      </c>
      <c r="G3980" s="10">
        <v>44228</v>
      </c>
      <c r="H3980" s="11">
        <v>7</v>
      </c>
      <c r="I3980" s="20" t="s">
        <v>39</v>
      </c>
      <c r="J3980" s="11" t="s">
        <v>41</v>
      </c>
      <c r="K3980" s="11" t="s">
        <v>4881</v>
      </c>
      <c r="L3980" s="11">
        <v>2</v>
      </c>
    </row>
    <row r="3981" spans="1:12">
      <c r="A3981" s="11" t="s">
        <v>4203</v>
      </c>
      <c r="D3981" s="11" t="s">
        <v>40</v>
      </c>
      <c r="E3981" s="19" t="s">
        <v>4428</v>
      </c>
      <c r="F3981" s="10">
        <v>42036</v>
      </c>
      <c r="G3981" s="10">
        <v>44228</v>
      </c>
      <c r="H3981" s="11">
        <v>7</v>
      </c>
      <c r="I3981" s="20" t="s">
        <v>39</v>
      </c>
      <c r="J3981" s="11" t="s">
        <v>41</v>
      </c>
      <c r="K3981" s="11" t="s">
        <v>4881</v>
      </c>
      <c r="L3981" s="11">
        <v>2</v>
      </c>
    </row>
    <row r="3982" spans="1:12">
      <c r="A3982" s="11" t="s">
        <v>4204</v>
      </c>
      <c r="D3982" s="11" t="s">
        <v>40</v>
      </c>
      <c r="E3982" s="19" t="s">
        <v>4429</v>
      </c>
      <c r="F3982" s="10">
        <v>42036</v>
      </c>
      <c r="G3982" s="10">
        <v>44228</v>
      </c>
      <c r="H3982" s="11">
        <v>7</v>
      </c>
      <c r="I3982" s="20" t="s">
        <v>39</v>
      </c>
      <c r="J3982" s="11" t="s">
        <v>41</v>
      </c>
      <c r="K3982" s="11" t="s">
        <v>4881</v>
      </c>
      <c r="L3982" s="11">
        <v>2</v>
      </c>
    </row>
    <row r="3983" spans="1:12">
      <c r="A3983" s="11" t="s">
        <v>4205</v>
      </c>
      <c r="D3983" s="11" t="s">
        <v>40</v>
      </c>
      <c r="E3983" s="19" t="s">
        <v>4430</v>
      </c>
      <c r="F3983" s="10">
        <v>42036</v>
      </c>
      <c r="G3983" s="10">
        <v>44228</v>
      </c>
      <c r="H3983" s="11">
        <v>7</v>
      </c>
      <c r="I3983" s="20" t="s">
        <v>39</v>
      </c>
      <c r="J3983" s="11" t="s">
        <v>41</v>
      </c>
      <c r="K3983" s="11" t="s">
        <v>4881</v>
      </c>
      <c r="L3983" s="11">
        <v>2</v>
      </c>
    </row>
    <row r="3984" spans="1:12">
      <c r="A3984" s="11" t="s">
        <v>5836</v>
      </c>
      <c r="D3984" s="11" t="s">
        <v>40</v>
      </c>
      <c r="E3984" s="19" t="s">
        <v>4431</v>
      </c>
      <c r="F3984" s="10">
        <v>42036</v>
      </c>
      <c r="G3984" s="10">
        <v>44228</v>
      </c>
      <c r="H3984" s="11">
        <v>7</v>
      </c>
      <c r="I3984" s="20" t="s">
        <v>39</v>
      </c>
      <c r="J3984" s="11" t="s">
        <v>41</v>
      </c>
      <c r="K3984" s="11" t="s">
        <v>4881</v>
      </c>
      <c r="L3984" s="11">
        <v>2</v>
      </c>
    </row>
    <row r="3985" spans="1:12">
      <c r="A3985" s="11" t="s">
        <v>5837</v>
      </c>
      <c r="D3985" s="11" t="s">
        <v>40</v>
      </c>
      <c r="E3985" s="19" t="s">
        <v>4432</v>
      </c>
      <c r="F3985" s="10">
        <v>42036</v>
      </c>
      <c r="G3985" s="10">
        <v>44228</v>
      </c>
      <c r="H3985" s="11">
        <v>7</v>
      </c>
      <c r="I3985" s="20" t="s">
        <v>39</v>
      </c>
      <c r="J3985" s="11" t="s">
        <v>41</v>
      </c>
      <c r="K3985" s="11" t="s">
        <v>4881</v>
      </c>
      <c r="L3985" s="11">
        <v>2</v>
      </c>
    </row>
    <row r="3986" spans="1:12">
      <c r="A3986" s="11" t="s">
        <v>5838</v>
      </c>
      <c r="D3986" s="11" t="s">
        <v>40</v>
      </c>
      <c r="E3986" s="19" t="s">
        <v>4433</v>
      </c>
      <c r="F3986" s="10">
        <v>42036</v>
      </c>
      <c r="G3986" s="10">
        <v>44228</v>
      </c>
      <c r="H3986" s="11">
        <v>7</v>
      </c>
      <c r="I3986" s="20" t="s">
        <v>39</v>
      </c>
      <c r="J3986" s="11" t="s">
        <v>41</v>
      </c>
      <c r="K3986" s="11" t="s">
        <v>4881</v>
      </c>
      <c r="L3986" s="11">
        <v>2</v>
      </c>
    </row>
    <row r="3987" spans="1:12">
      <c r="A3987" s="11" t="s">
        <v>5839</v>
      </c>
      <c r="D3987" s="11" t="s">
        <v>40</v>
      </c>
      <c r="E3987" s="19" t="s">
        <v>4434</v>
      </c>
      <c r="F3987" s="10">
        <v>42036</v>
      </c>
      <c r="G3987" s="10">
        <v>44228</v>
      </c>
      <c r="H3987" s="11">
        <v>7</v>
      </c>
      <c r="I3987" s="20" t="s">
        <v>39</v>
      </c>
      <c r="J3987" s="11" t="s">
        <v>41</v>
      </c>
      <c r="K3987" s="11" t="s">
        <v>4881</v>
      </c>
      <c r="L3987" s="11">
        <v>2</v>
      </c>
    </row>
    <row r="3988" spans="1:12">
      <c r="A3988" s="11" t="s">
        <v>5840</v>
      </c>
      <c r="D3988" s="11" t="s">
        <v>40</v>
      </c>
      <c r="E3988" s="19" t="s">
        <v>4435</v>
      </c>
      <c r="F3988" s="10">
        <v>42036</v>
      </c>
      <c r="G3988" s="10">
        <v>44228</v>
      </c>
      <c r="H3988" s="11">
        <v>7</v>
      </c>
      <c r="I3988" s="20" t="s">
        <v>39</v>
      </c>
      <c r="J3988" s="11" t="s">
        <v>41</v>
      </c>
      <c r="K3988" s="11" t="s">
        <v>4881</v>
      </c>
      <c r="L3988" s="11">
        <v>2</v>
      </c>
    </row>
    <row r="3989" spans="1:12">
      <c r="A3989" s="11" t="s">
        <v>5841</v>
      </c>
      <c r="D3989" s="11" t="s">
        <v>40</v>
      </c>
      <c r="E3989" s="19" t="s">
        <v>4436</v>
      </c>
      <c r="F3989" s="10">
        <v>42036</v>
      </c>
      <c r="G3989" s="10">
        <v>44228</v>
      </c>
      <c r="H3989" s="11">
        <v>7</v>
      </c>
      <c r="I3989" s="20" t="s">
        <v>39</v>
      </c>
      <c r="J3989" s="11" t="s">
        <v>41</v>
      </c>
      <c r="K3989" s="11" t="s">
        <v>4881</v>
      </c>
      <c r="L3989" s="11">
        <v>2</v>
      </c>
    </row>
    <row r="3990" spans="1:12">
      <c r="A3990" s="11" t="s">
        <v>6367</v>
      </c>
      <c r="D3990" s="11" t="s">
        <v>40</v>
      </c>
      <c r="E3990" s="19" t="s">
        <v>4437</v>
      </c>
      <c r="F3990" s="10">
        <v>42036</v>
      </c>
      <c r="G3990" s="10">
        <v>44228</v>
      </c>
      <c r="H3990" s="11">
        <v>7</v>
      </c>
      <c r="I3990" s="20" t="s">
        <v>39</v>
      </c>
      <c r="J3990" s="11" t="s">
        <v>41</v>
      </c>
      <c r="K3990" s="11" t="s">
        <v>4881</v>
      </c>
      <c r="L3990" s="11">
        <v>2</v>
      </c>
    </row>
    <row r="3991" spans="1:12">
      <c r="A3991" s="11" t="s">
        <v>6368</v>
      </c>
      <c r="D3991" s="11" t="s">
        <v>40</v>
      </c>
      <c r="E3991" s="19" t="s">
        <v>4438</v>
      </c>
      <c r="F3991" s="10">
        <v>42036</v>
      </c>
      <c r="G3991" s="10">
        <v>44228</v>
      </c>
      <c r="H3991" s="11">
        <v>7</v>
      </c>
      <c r="I3991" s="20" t="s">
        <v>39</v>
      </c>
      <c r="J3991" s="11" t="s">
        <v>41</v>
      </c>
      <c r="K3991" s="11" t="s">
        <v>4881</v>
      </c>
      <c r="L3991" s="11">
        <v>2</v>
      </c>
    </row>
    <row r="3992" spans="1:12">
      <c r="A3992" s="11" t="s">
        <v>6369</v>
      </c>
      <c r="D3992" s="11" t="s">
        <v>40</v>
      </c>
      <c r="E3992" s="19" t="s">
        <v>4439</v>
      </c>
      <c r="F3992" s="10">
        <v>42036</v>
      </c>
      <c r="G3992" s="10">
        <v>44228</v>
      </c>
      <c r="H3992" s="11">
        <v>7</v>
      </c>
      <c r="I3992" s="20" t="s">
        <v>39</v>
      </c>
      <c r="J3992" s="11" t="s">
        <v>41</v>
      </c>
      <c r="K3992" s="11" t="s">
        <v>4881</v>
      </c>
      <c r="L3992" s="11">
        <v>2</v>
      </c>
    </row>
    <row r="3993" spans="1:12">
      <c r="A3993" s="11" t="s">
        <v>6853</v>
      </c>
      <c r="D3993" s="11" t="s">
        <v>40</v>
      </c>
      <c r="E3993" s="19" t="s">
        <v>4440</v>
      </c>
      <c r="F3993" s="10">
        <v>42036</v>
      </c>
      <c r="G3993" s="10">
        <v>44228</v>
      </c>
      <c r="H3993" s="11">
        <v>7</v>
      </c>
      <c r="I3993" s="20" t="s">
        <v>39</v>
      </c>
      <c r="J3993" s="11" t="s">
        <v>41</v>
      </c>
      <c r="K3993" s="11" t="s">
        <v>4881</v>
      </c>
      <c r="L3993" s="11">
        <v>2</v>
      </c>
    </row>
    <row r="3994" spans="1:12">
      <c r="A3994" s="11" t="s">
        <v>6854</v>
      </c>
      <c r="D3994" s="11" t="s">
        <v>40</v>
      </c>
      <c r="E3994" s="19" t="s">
        <v>4441</v>
      </c>
      <c r="F3994" s="10">
        <v>42036</v>
      </c>
      <c r="G3994" s="10">
        <v>44228</v>
      </c>
      <c r="H3994" s="11">
        <v>7</v>
      </c>
      <c r="I3994" s="20" t="s">
        <v>39</v>
      </c>
      <c r="J3994" s="11" t="s">
        <v>41</v>
      </c>
      <c r="K3994" s="11" t="s">
        <v>4881</v>
      </c>
      <c r="L3994" s="11">
        <v>2</v>
      </c>
    </row>
    <row r="3995" spans="1:12">
      <c r="A3995" s="11" t="s">
        <v>6855</v>
      </c>
      <c r="D3995" s="11" t="s">
        <v>40</v>
      </c>
      <c r="E3995" s="19" t="s">
        <v>4442</v>
      </c>
      <c r="F3995" s="10">
        <v>42036</v>
      </c>
      <c r="G3995" s="10">
        <v>44228</v>
      </c>
      <c r="H3995" s="11">
        <v>7</v>
      </c>
      <c r="I3995" s="20" t="s">
        <v>39</v>
      </c>
      <c r="J3995" s="11" t="s">
        <v>41</v>
      </c>
      <c r="K3995" s="11" t="s">
        <v>4881</v>
      </c>
      <c r="L3995" s="11">
        <v>2</v>
      </c>
    </row>
    <row r="3996" spans="1:12">
      <c r="A3996" s="11" t="s">
        <v>7339</v>
      </c>
      <c r="D3996" s="11" t="s">
        <v>40</v>
      </c>
      <c r="E3996" s="19" t="s">
        <v>4443</v>
      </c>
      <c r="F3996" s="10">
        <v>42036</v>
      </c>
      <c r="G3996" s="10">
        <v>44228</v>
      </c>
      <c r="H3996" s="11">
        <v>7</v>
      </c>
      <c r="I3996" s="20" t="s">
        <v>39</v>
      </c>
      <c r="J3996" s="11" t="s">
        <v>41</v>
      </c>
      <c r="K3996" s="11" t="s">
        <v>4881</v>
      </c>
      <c r="L3996" s="11">
        <v>2</v>
      </c>
    </row>
    <row r="3997" spans="1:12">
      <c r="A3997" s="11" t="s">
        <v>7340</v>
      </c>
      <c r="D3997" s="11" t="s">
        <v>40</v>
      </c>
      <c r="E3997" s="19" t="s">
        <v>4444</v>
      </c>
      <c r="F3997" s="10">
        <v>42036</v>
      </c>
      <c r="G3997" s="10">
        <v>44228</v>
      </c>
      <c r="H3997" s="11">
        <v>7</v>
      </c>
      <c r="I3997" s="20" t="s">
        <v>39</v>
      </c>
      <c r="J3997" s="11" t="s">
        <v>41</v>
      </c>
      <c r="K3997" s="11" t="s">
        <v>4881</v>
      </c>
      <c r="L3997" s="11">
        <v>2</v>
      </c>
    </row>
    <row r="3998" spans="1:12">
      <c r="A3998" s="11" t="s">
        <v>7341</v>
      </c>
      <c r="D3998" s="11" t="s">
        <v>40</v>
      </c>
      <c r="E3998" s="19" t="s">
        <v>4445</v>
      </c>
      <c r="F3998" s="10">
        <v>42036</v>
      </c>
      <c r="G3998" s="10">
        <v>44228</v>
      </c>
      <c r="H3998" s="11">
        <v>7</v>
      </c>
      <c r="I3998" s="20" t="s">
        <v>39</v>
      </c>
      <c r="J3998" s="11" t="s">
        <v>41</v>
      </c>
      <c r="K3998" s="11" t="s">
        <v>4881</v>
      </c>
      <c r="L3998" s="11">
        <v>2</v>
      </c>
    </row>
    <row r="3999" spans="1:12">
      <c r="A3999" s="11" t="s">
        <v>8266</v>
      </c>
      <c r="D3999" s="11" t="s">
        <v>40</v>
      </c>
      <c r="E3999" s="19" t="s">
        <v>4446</v>
      </c>
      <c r="F3999" s="10">
        <v>42036</v>
      </c>
      <c r="G3999" s="10">
        <v>44228</v>
      </c>
      <c r="H3999" s="11">
        <v>7</v>
      </c>
      <c r="I3999" s="20" t="s">
        <v>39</v>
      </c>
      <c r="J3999" s="11" t="s">
        <v>41</v>
      </c>
      <c r="K3999" s="11" t="s">
        <v>4881</v>
      </c>
      <c r="L3999" s="11">
        <v>2</v>
      </c>
    </row>
    <row r="4000" spans="1:12">
      <c r="A4000" s="11" t="s">
        <v>8267</v>
      </c>
      <c r="D4000" s="11" t="s">
        <v>40</v>
      </c>
      <c r="E4000" s="19" t="s">
        <v>4447</v>
      </c>
      <c r="F4000" s="10">
        <v>42036</v>
      </c>
      <c r="G4000" s="10">
        <v>44228</v>
      </c>
      <c r="H4000" s="11">
        <v>7</v>
      </c>
      <c r="I4000" s="20" t="s">
        <v>39</v>
      </c>
      <c r="J4000" s="11" t="s">
        <v>41</v>
      </c>
      <c r="K4000" s="11" t="s">
        <v>4881</v>
      </c>
      <c r="L4000" s="11">
        <v>2</v>
      </c>
    </row>
    <row r="4001" spans="1:12">
      <c r="A4001" s="11" t="s">
        <v>8268</v>
      </c>
      <c r="D4001" s="11" t="s">
        <v>40</v>
      </c>
      <c r="E4001" s="19" t="s">
        <v>4448</v>
      </c>
      <c r="F4001" s="10">
        <v>42036</v>
      </c>
      <c r="G4001" s="10">
        <v>44228</v>
      </c>
      <c r="H4001" s="11">
        <v>7</v>
      </c>
      <c r="I4001" s="20" t="s">
        <v>39</v>
      </c>
      <c r="J4001" s="11" t="s">
        <v>41</v>
      </c>
      <c r="K4001" s="11" t="s">
        <v>4881</v>
      </c>
      <c r="L4001" s="11">
        <v>2</v>
      </c>
    </row>
    <row r="4002" spans="1:12">
      <c r="A4002" s="11" t="s">
        <v>8269</v>
      </c>
      <c r="D4002" s="11" t="s">
        <v>40</v>
      </c>
      <c r="E4002" s="19" t="s">
        <v>4449</v>
      </c>
      <c r="F4002" s="10">
        <v>42036</v>
      </c>
      <c r="G4002" s="10">
        <v>44228</v>
      </c>
      <c r="H4002" s="11">
        <v>7</v>
      </c>
      <c r="I4002" s="20" t="s">
        <v>39</v>
      </c>
      <c r="J4002" s="11" t="s">
        <v>41</v>
      </c>
      <c r="K4002" s="11" t="s">
        <v>4881</v>
      </c>
      <c r="L4002" s="11">
        <v>2</v>
      </c>
    </row>
    <row r="4003" spans="1:12">
      <c r="A4003" s="11" t="s">
        <v>8270</v>
      </c>
      <c r="D4003" s="11" t="s">
        <v>40</v>
      </c>
      <c r="E4003" s="19" t="s">
        <v>4450</v>
      </c>
      <c r="F4003" s="10">
        <v>42036</v>
      </c>
      <c r="G4003" s="10">
        <v>44228</v>
      </c>
      <c r="H4003" s="11">
        <v>7</v>
      </c>
      <c r="I4003" s="20" t="s">
        <v>39</v>
      </c>
      <c r="J4003" s="11" t="s">
        <v>41</v>
      </c>
      <c r="K4003" s="11" t="s">
        <v>4881</v>
      </c>
      <c r="L4003" s="11">
        <v>2</v>
      </c>
    </row>
    <row r="4004" spans="1:12">
      <c r="A4004" s="11" t="s">
        <v>8271</v>
      </c>
      <c r="D4004" s="11" t="s">
        <v>40</v>
      </c>
      <c r="E4004" s="19" t="s">
        <v>4451</v>
      </c>
      <c r="F4004" s="10">
        <v>42036</v>
      </c>
      <c r="G4004" s="10">
        <v>44228</v>
      </c>
      <c r="H4004" s="11">
        <v>7</v>
      </c>
      <c r="I4004" s="20" t="s">
        <v>39</v>
      </c>
      <c r="J4004" s="11" t="s">
        <v>41</v>
      </c>
      <c r="K4004" s="11" t="s">
        <v>4881</v>
      </c>
      <c r="L4004" s="11">
        <v>2</v>
      </c>
    </row>
    <row r="4005" spans="1:12">
      <c r="A4005" s="11" t="s">
        <v>8797</v>
      </c>
      <c r="D4005" s="11" t="s">
        <v>40</v>
      </c>
      <c r="E4005" s="19" t="s">
        <v>4452</v>
      </c>
      <c r="F4005" s="10">
        <v>42036</v>
      </c>
      <c r="G4005" s="10">
        <v>44228</v>
      </c>
      <c r="H4005" s="11">
        <v>7</v>
      </c>
      <c r="I4005" s="20" t="s">
        <v>39</v>
      </c>
      <c r="J4005" s="11" t="s">
        <v>41</v>
      </c>
      <c r="K4005" s="11" t="s">
        <v>4881</v>
      </c>
      <c r="L4005" s="11">
        <v>2</v>
      </c>
    </row>
    <row r="4006" spans="1:12">
      <c r="A4006" s="11" t="s">
        <v>8798</v>
      </c>
      <c r="D4006" s="11" t="s">
        <v>40</v>
      </c>
      <c r="E4006" s="19" t="s">
        <v>4453</v>
      </c>
      <c r="F4006" s="10">
        <v>42036</v>
      </c>
      <c r="G4006" s="10">
        <v>44228</v>
      </c>
      <c r="H4006" s="11">
        <v>7</v>
      </c>
      <c r="I4006" s="20" t="s">
        <v>39</v>
      </c>
      <c r="J4006" s="11" t="s">
        <v>41</v>
      </c>
      <c r="K4006" s="11" t="s">
        <v>4881</v>
      </c>
      <c r="L4006" s="11">
        <v>2</v>
      </c>
    </row>
    <row r="4007" spans="1:12">
      <c r="A4007" s="11" t="s">
        <v>8799</v>
      </c>
      <c r="D4007" s="11" t="s">
        <v>40</v>
      </c>
      <c r="E4007" s="19" t="s">
        <v>4454</v>
      </c>
      <c r="F4007" s="10">
        <v>42036</v>
      </c>
      <c r="G4007" s="10">
        <v>44228</v>
      </c>
      <c r="H4007" s="11">
        <v>7</v>
      </c>
      <c r="I4007" s="20" t="s">
        <v>39</v>
      </c>
      <c r="J4007" s="11" t="s">
        <v>41</v>
      </c>
      <c r="K4007" s="11" t="s">
        <v>4881</v>
      </c>
      <c r="L4007" s="11">
        <v>2</v>
      </c>
    </row>
    <row r="4008" spans="1:12">
      <c r="A4008" s="11" t="s">
        <v>4206</v>
      </c>
      <c r="D4008" s="11" t="s">
        <v>40</v>
      </c>
      <c r="E4008" s="19" t="s">
        <v>4455</v>
      </c>
      <c r="F4008" s="10">
        <v>42036</v>
      </c>
      <c r="G4008" s="10">
        <v>44228</v>
      </c>
      <c r="H4008" s="11">
        <v>7</v>
      </c>
      <c r="I4008" s="20" t="s">
        <v>39</v>
      </c>
      <c r="J4008" s="11" t="s">
        <v>41</v>
      </c>
      <c r="K4008" s="11" t="s">
        <v>4881</v>
      </c>
      <c r="L4008" s="11">
        <v>2</v>
      </c>
    </row>
    <row r="4009" spans="1:12">
      <c r="A4009" s="11" t="s">
        <v>4207</v>
      </c>
      <c r="D4009" s="11" t="s">
        <v>40</v>
      </c>
      <c r="E4009" s="19" t="s">
        <v>4456</v>
      </c>
      <c r="F4009" s="10">
        <v>42036</v>
      </c>
      <c r="G4009" s="10">
        <v>44228</v>
      </c>
      <c r="H4009" s="11">
        <v>7</v>
      </c>
      <c r="I4009" s="20" t="s">
        <v>39</v>
      </c>
      <c r="J4009" s="11" t="s">
        <v>41</v>
      </c>
      <c r="K4009" s="11" t="s">
        <v>4881</v>
      </c>
      <c r="L4009" s="11">
        <v>2</v>
      </c>
    </row>
    <row r="4010" spans="1:12">
      <c r="A4010" s="11" t="s">
        <v>4208</v>
      </c>
      <c r="D4010" s="11" t="s">
        <v>40</v>
      </c>
      <c r="E4010" s="19" t="s">
        <v>4457</v>
      </c>
      <c r="F4010" s="10">
        <v>42036</v>
      </c>
      <c r="G4010" s="10">
        <v>44228</v>
      </c>
      <c r="H4010" s="11">
        <v>7</v>
      </c>
      <c r="I4010" s="20" t="s">
        <v>39</v>
      </c>
      <c r="J4010" s="11" t="s">
        <v>41</v>
      </c>
      <c r="K4010" s="11" t="s">
        <v>4881</v>
      </c>
      <c r="L4010" s="11">
        <v>2</v>
      </c>
    </row>
    <row r="4011" spans="1:12">
      <c r="A4011" s="11" t="s">
        <v>5842</v>
      </c>
      <c r="D4011" s="11" t="s">
        <v>40</v>
      </c>
      <c r="E4011" s="19" t="s">
        <v>4458</v>
      </c>
      <c r="F4011" s="10">
        <v>42036</v>
      </c>
      <c r="G4011" s="10">
        <v>44228</v>
      </c>
      <c r="H4011" s="11">
        <v>7</v>
      </c>
      <c r="I4011" s="20" t="s">
        <v>39</v>
      </c>
      <c r="J4011" s="11" t="s">
        <v>41</v>
      </c>
      <c r="K4011" s="11" t="s">
        <v>4881</v>
      </c>
      <c r="L4011" s="11">
        <v>2</v>
      </c>
    </row>
    <row r="4012" spans="1:12">
      <c r="A4012" s="11" t="s">
        <v>5843</v>
      </c>
      <c r="D4012" s="11" t="s">
        <v>40</v>
      </c>
      <c r="E4012" s="19" t="s">
        <v>4486</v>
      </c>
      <c r="F4012" s="10">
        <v>42036</v>
      </c>
      <c r="G4012" s="10">
        <v>44228</v>
      </c>
      <c r="H4012" s="11">
        <v>7</v>
      </c>
      <c r="I4012" s="20" t="s">
        <v>39</v>
      </c>
      <c r="J4012" s="11" t="s">
        <v>41</v>
      </c>
      <c r="K4012" s="11" t="s">
        <v>4881</v>
      </c>
      <c r="L4012" s="11">
        <v>2</v>
      </c>
    </row>
    <row r="4013" spans="1:12">
      <c r="A4013" s="11" t="s">
        <v>5844</v>
      </c>
      <c r="D4013" s="11" t="s">
        <v>40</v>
      </c>
      <c r="E4013" s="19" t="s">
        <v>4487</v>
      </c>
      <c r="F4013" s="10">
        <v>42036</v>
      </c>
      <c r="G4013" s="10">
        <v>44228</v>
      </c>
      <c r="H4013" s="11">
        <v>7</v>
      </c>
      <c r="I4013" s="20" t="s">
        <v>39</v>
      </c>
      <c r="J4013" s="11" t="s">
        <v>41</v>
      </c>
      <c r="K4013" s="11" t="s">
        <v>4881</v>
      </c>
      <c r="L4013" s="11">
        <v>2</v>
      </c>
    </row>
    <row r="4014" spans="1:12">
      <c r="A4014" s="11" t="s">
        <v>5845</v>
      </c>
      <c r="D4014" s="11" t="s">
        <v>40</v>
      </c>
      <c r="E4014" s="19" t="s">
        <v>4488</v>
      </c>
      <c r="F4014" s="10">
        <v>42036</v>
      </c>
      <c r="G4014" s="10">
        <v>44228</v>
      </c>
      <c r="H4014" s="11">
        <v>7</v>
      </c>
      <c r="I4014" s="20" t="s">
        <v>39</v>
      </c>
      <c r="J4014" s="11" t="s">
        <v>41</v>
      </c>
      <c r="K4014" s="11" t="s">
        <v>4881</v>
      </c>
      <c r="L4014" s="11">
        <v>2</v>
      </c>
    </row>
    <row r="4015" spans="1:12">
      <c r="A4015" s="11" t="s">
        <v>5846</v>
      </c>
      <c r="D4015" s="11" t="s">
        <v>40</v>
      </c>
      <c r="E4015" s="19" t="s">
        <v>4489</v>
      </c>
      <c r="F4015" s="10">
        <v>42036</v>
      </c>
      <c r="G4015" s="10">
        <v>44228</v>
      </c>
      <c r="H4015" s="11">
        <v>7</v>
      </c>
      <c r="I4015" s="20" t="s">
        <v>39</v>
      </c>
      <c r="J4015" s="11" t="s">
        <v>41</v>
      </c>
      <c r="K4015" s="11" t="s">
        <v>4881</v>
      </c>
      <c r="L4015" s="11">
        <v>2</v>
      </c>
    </row>
    <row r="4016" spans="1:12">
      <c r="A4016" s="11" t="s">
        <v>5847</v>
      </c>
      <c r="D4016" s="11" t="s">
        <v>40</v>
      </c>
      <c r="E4016" s="19" t="s">
        <v>4490</v>
      </c>
      <c r="F4016" s="10">
        <v>42036</v>
      </c>
      <c r="G4016" s="10">
        <v>44228</v>
      </c>
      <c r="H4016" s="11">
        <v>7</v>
      </c>
      <c r="I4016" s="20" t="s">
        <v>39</v>
      </c>
      <c r="J4016" s="11" t="s">
        <v>41</v>
      </c>
      <c r="K4016" s="11" t="s">
        <v>4881</v>
      </c>
      <c r="L4016" s="11">
        <v>2</v>
      </c>
    </row>
    <row r="4017" spans="1:12">
      <c r="A4017" s="11" t="s">
        <v>6370</v>
      </c>
      <c r="D4017" s="11" t="s">
        <v>40</v>
      </c>
      <c r="E4017" s="19" t="s">
        <v>4491</v>
      </c>
      <c r="F4017" s="10">
        <v>42036</v>
      </c>
      <c r="G4017" s="10">
        <v>44228</v>
      </c>
      <c r="H4017" s="11">
        <v>7</v>
      </c>
      <c r="I4017" s="20" t="s">
        <v>39</v>
      </c>
      <c r="J4017" s="11" t="s">
        <v>41</v>
      </c>
      <c r="K4017" s="11" t="s">
        <v>4881</v>
      </c>
      <c r="L4017" s="11">
        <v>2</v>
      </c>
    </row>
    <row r="4018" spans="1:12">
      <c r="A4018" s="11" t="s">
        <v>6371</v>
      </c>
      <c r="D4018" s="11" t="s">
        <v>40</v>
      </c>
      <c r="E4018" s="19" t="s">
        <v>4492</v>
      </c>
      <c r="F4018" s="10">
        <v>42036</v>
      </c>
      <c r="G4018" s="10">
        <v>44228</v>
      </c>
      <c r="H4018" s="11">
        <v>7</v>
      </c>
      <c r="I4018" s="20" t="s">
        <v>39</v>
      </c>
      <c r="J4018" s="11" t="s">
        <v>41</v>
      </c>
      <c r="K4018" s="11" t="s">
        <v>4881</v>
      </c>
      <c r="L4018" s="11">
        <v>2</v>
      </c>
    </row>
    <row r="4019" spans="1:12">
      <c r="A4019" s="11" t="s">
        <v>6372</v>
      </c>
      <c r="D4019" s="11" t="s">
        <v>40</v>
      </c>
      <c r="E4019" s="19" t="s">
        <v>4493</v>
      </c>
      <c r="F4019" s="10">
        <v>42036</v>
      </c>
      <c r="G4019" s="10">
        <v>44228</v>
      </c>
      <c r="H4019" s="11">
        <v>7</v>
      </c>
      <c r="I4019" s="20" t="s">
        <v>39</v>
      </c>
      <c r="J4019" s="11" t="s">
        <v>41</v>
      </c>
      <c r="K4019" s="11" t="s">
        <v>4881</v>
      </c>
      <c r="L4019" s="11">
        <v>2</v>
      </c>
    </row>
    <row r="4020" spans="1:12">
      <c r="A4020" s="11" t="s">
        <v>6856</v>
      </c>
      <c r="D4020" s="11" t="s">
        <v>40</v>
      </c>
      <c r="E4020" s="19" t="s">
        <v>4494</v>
      </c>
      <c r="F4020" s="10">
        <v>42036</v>
      </c>
      <c r="G4020" s="10">
        <v>44228</v>
      </c>
      <c r="H4020" s="11">
        <v>7</v>
      </c>
      <c r="I4020" s="20" t="s">
        <v>39</v>
      </c>
      <c r="J4020" s="11" t="s">
        <v>41</v>
      </c>
      <c r="K4020" s="11" t="s">
        <v>4881</v>
      </c>
      <c r="L4020" s="11">
        <v>2</v>
      </c>
    </row>
    <row r="4021" spans="1:12">
      <c r="A4021" s="11" t="s">
        <v>6857</v>
      </c>
      <c r="D4021" s="11" t="s">
        <v>40</v>
      </c>
      <c r="E4021" s="19" t="s">
        <v>4495</v>
      </c>
      <c r="F4021" s="10">
        <v>42036</v>
      </c>
      <c r="G4021" s="10">
        <v>44228</v>
      </c>
      <c r="H4021" s="11">
        <v>7</v>
      </c>
      <c r="I4021" s="20" t="s">
        <v>39</v>
      </c>
      <c r="J4021" s="11" t="s">
        <v>41</v>
      </c>
      <c r="K4021" s="11" t="s">
        <v>4881</v>
      </c>
      <c r="L4021" s="11">
        <v>2</v>
      </c>
    </row>
    <row r="4022" spans="1:12">
      <c r="A4022" s="11" t="s">
        <v>6858</v>
      </c>
      <c r="D4022" s="11" t="s">
        <v>40</v>
      </c>
      <c r="E4022" s="19" t="s">
        <v>4496</v>
      </c>
      <c r="F4022" s="10">
        <v>42036</v>
      </c>
      <c r="G4022" s="10">
        <v>44228</v>
      </c>
      <c r="H4022" s="11">
        <v>7</v>
      </c>
      <c r="I4022" s="20" t="s">
        <v>39</v>
      </c>
      <c r="J4022" s="11" t="s">
        <v>41</v>
      </c>
      <c r="K4022" s="11" t="s">
        <v>4881</v>
      </c>
      <c r="L4022" s="11">
        <v>2</v>
      </c>
    </row>
    <row r="4023" spans="1:12">
      <c r="A4023" s="11" t="s">
        <v>7342</v>
      </c>
      <c r="D4023" s="11" t="s">
        <v>40</v>
      </c>
      <c r="E4023" s="19" t="s">
        <v>4497</v>
      </c>
      <c r="F4023" s="10">
        <v>42036</v>
      </c>
      <c r="G4023" s="10">
        <v>44228</v>
      </c>
      <c r="H4023" s="11">
        <v>7</v>
      </c>
      <c r="I4023" s="20" t="s">
        <v>39</v>
      </c>
      <c r="J4023" s="11" t="s">
        <v>41</v>
      </c>
      <c r="K4023" s="11" t="s">
        <v>4881</v>
      </c>
      <c r="L4023" s="11">
        <v>2</v>
      </c>
    </row>
    <row r="4024" spans="1:12">
      <c r="A4024" s="11" t="s">
        <v>7343</v>
      </c>
      <c r="D4024" s="11" t="s">
        <v>40</v>
      </c>
      <c r="E4024" s="19" t="s">
        <v>4498</v>
      </c>
      <c r="F4024" s="10">
        <v>42036</v>
      </c>
      <c r="G4024" s="10">
        <v>44228</v>
      </c>
      <c r="H4024" s="11">
        <v>7</v>
      </c>
      <c r="I4024" s="20" t="s">
        <v>39</v>
      </c>
      <c r="J4024" s="11" t="s">
        <v>41</v>
      </c>
      <c r="K4024" s="11" t="s">
        <v>4881</v>
      </c>
      <c r="L4024" s="11">
        <v>2</v>
      </c>
    </row>
    <row r="4025" spans="1:12">
      <c r="A4025" s="11" t="s">
        <v>7344</v>
      </c>
      <c r="D4025" s="11" t="s">
        <v>40</v>
      </c>
      <c r="E4025" s="19" t="s">
        <v>4499</v>
      </c>
      <c r="F4025" s="10">
        <v>42036</v>
      </c>
      <c r="G4025" s="10">
        <v>44228</v>
      </c>
      <c r="H4025" s="11">
        <v>7</v>
      </c>
      <c r="I4025" s="20" t="s">
        <v>39</v>
      </c>
      <c r="J4025" s="11" t="s">
        <v>41</v>
      </c>
      <c r="K4025" s="11" t="s">
        <v>4881</v>
      </c>
      <c r="L4025" s="11">
        <v>2</v>
      </c>
    </row>
    <row r="4026" spans="1:12">
      <c r="A4026" s="11" t="s">
        <v>8272</v>
      </c>
      <c r="D4026" s="11" t="s">
        <v>40</v>
      </c>
      <c r="E4026" s="19" t="s">
        <v>4500</v>
      </c>
      <c r="F4026" s="10">
        <v>42036</v>
      </c>
      <c r="G4026" s="10">
        <v>44228</v>
      </c>
      <c r="H4026" s="11">
        <v>7</v>
      </c>
      <c r="I4026" s="20" t="s">
        <v>39</v>
      </c>
      <c r="J4026" s="11" t="s">
        <v>41</v>
      </c>
      <c r="K4026" s="11" t="s">
        <v>4881</v>
      </c>
      <c r="L4026" s="11">
        <v>2</v>
      </c>
    </row>
    <row r="4027" spans="1:12">
      <c r="A4027" s="11" t="s">
        <v>8273</v>
      </c>
      <c r="D4027" s="11" t="s">
        <v>40</v>
      </c>
      <c r="E4027" s="19" t="s">
        <v>4501</v>
      </c>
      <c r="F4027" s="10">
        <v>42036</v>
      </c>
      <c r="G4027" s="10">
        <v>44228</v>
      </c>
      <c r="H4027" s="11">
        <v>7</v>
      </c>
      <c r="I4027" s="20" t="s">
        <v>39</v>
      </c>
      <c r="J4027" s="11" t="s">
        <v>41</v>
      </c>
      <c r="K4027" s="11" t="s">
        <v>4881</v>
      </c>
      <c r="L4027" s="11">
        <v>2</v>
      </c>
    </row>
    <row r="4028" spans="1:12">
      <c r="A4028" s="11" t="s">
        <v>8274</v>
      </c>
      <c r="D4028" s="11" t="s">
        <v>40</v>
      </c>
      <c r="E4028" s="19" t="s">
        <v>4502</v>
      </c>
      <c r="F4028" s="10">
        <v>42036</v>
      </c>
      <c r="G4028" s="10">
        <v>44228</v>
      </c>
      <c r="H4028" s="11">
        <v>7</v>
      </c>
      <c r="I4028" s="20" t="s">
        <v>39</v>
      </c>
      <c r="J4028" s="11" t="s">
        <v>41</v>
      </c>
      <c r="K4028" s="11" t="s">
        <v>4881</v>
      </c>
      <c r="L4028" s="11">
        <v>2</v>
      </c>
    </row>
    <row r="4029" spans="1:12">
      <c r="A4029" s="11" t="s">
        <v>8275</v>
      </c>
      <c r="D4029" s="11" t="s">
        <v>40</v>
      </c>
      <c r="E4029" s="19" t="s">
        <v>4503</v>
      </c>
      <c r="F4029" s="10">
        <v>42036</v>
      </c>
      <c r="G4029" s="10">
        <v>44228</v>
      </c>
      <c r="H4029" s="11">
        <v>7</v>
      </c>
      <c r="I4029" s="20" t="s">
        <v>39</v>
      </c>
      <c r="J4029" s="11" t="s">
        <v>41</v>
      </c>
      <c r="K4029" s="11" t="s">
        <v>4881</v>
      </c>
      <c r="L4029" s="11">
        <v>2</v>
      </c>
    </row>
    <row r="4030" spans="1:12">
      <c r="A4030" s="11" t="s">
        <v>8276</v>
      </c>
      <c r="D4030" s="11" t="s">
        <v>40</v>
      </c>
      <c r="E4030" s="19" t="s">
        <v>4504</v>
      </c>
      <c r="F4030" s="10">
        <v>42036</v>
      </c>
      <c r="G4030" s="10">
        <v>44228</v>
      </c>
      <c r="H4030" s="11">
        <v>7</v>
      </c>
      <c r="I4030" s="20" t="s">
        <v>39</v>
      </c>
      <c r="J4030" s="11" t="s">
        <v>41</v>
      </c>
      <c r="K4030" s="11" t="s">
        <v>4881</v>
      </c>
      <c r="L4030" s="11">
        <v>2</v>
      </c>
    </row>
    <row r="4031" spans="1:12">
      <c r="A4031" s="11" t="s">
        <v>8277</v>
      </c>
      <c r="D4031" s="11" t="s">
        <v>40</v>
      </c>
      <c r="E4031" s="19" t="s">
        <v>4505</v>
      </c>
      <c r="F4031" s="10">
        <v>42036</v>
      </c>
      <c r="G4031" s="10">
        <v>44228</v>
      </c>
      <c r="H4031" s="11">
        <v>7</v>
      </c>
      <c r="I4031" s="20" t="s">
        <v>39</v>
      </c>
      <c r="J4031" s="11" t="s">
        <v>41</v>
      </c>
      <c r="K4031" s="11" t="s">
        <v>4881</v>
      </c>
      <c r="L4031" s="11">
        <v>2</v>
      </c>
    </row>
    <row r="4032" spans="1:12">
      <c r="A4032" s="11" t="s">
        <v>8800</v>
      </c>
      <c r="D4032" s="11" t="s">
        <v>40</v>
      </c>
      <c r="E4032" s="19" t="s">
        <v>4506</v>
      </c>
      <c r="F4032" s="10">
        <v>42036</v>
      </c>
      <c r="G4032" s="10">
        <v>44228</v>
      </c>
      <c r="H4032" s="11">
        <v>7</v>
      </c>
      <c r="I4032" s="20" t="s">
        <v>39</v>
      </c>
      <c r="J4032" s="11" t="s">
        <v>41</v>
      </c>
      <c r="K4032" s="11" t="s">
        <v>4881</v>
      </c>
      <c r="L4032" s="11">
        <v>2</v>
      </c>
    </row>
    <row r="4033" spans="1:12">
      <c r="A4033" s="11" t="s">
        <v>8801</v>
      </c>
      <c r="D4033" s="11" t="s">
        <v>40</v>
      </c>
      <c r="E4033" s="19" t="s">
        <v>4507</v>
      </c>
      <c r="F4033" s="10">
        <v>42036</v>
      </c>
      <c r="G4033" s="10">
        <v>44228</v>
      </c>
      <c r="H4033" s="11">
        <v>7</v>
      </c>
      <c r="I4033" s="20" t="s">
        <v>39</v>
      </c>
      <c r="J4033" s="11" t="s">
        <v>41</v>
      </c>
      <c r="K4033" s="11" t="s">
        <v>4881</v>
      </c>
      <c r="L4033" s="11">
        <v>2</v>
      </c>
    </row>
    <row r="4034" spans="1:12">
      <c r="A4034" s="11" t="s">
        <v>8802</v>
      </c>
      <c r="D4034" s="11" t="s">
        <v>40</v>
      </c>
      <c r="E4034" s="19" t="s">
        <v>4508</v>
      </c>
      <c r="F4034" s="10">
        <v>42036</v>
      </c>
      <c r="G4034" s="10">
        <v>44228</v>
      </c>
      <c r="H4034" s="11">
        <v>7</v>
      </c>
      <c r="I4034" s="20" t="s">
        <v>39</v>
      </c>
      <c r="J4034" s="11" t="s">
        <v>41</v>
      </c>
      <c r="K4034" s="11" t="s">
        <v>4881</v>
      </c>
      <c r="L4034" s="11">
        <v>2</v>
      </c>
    </row>
    <row r="4035" spans="1:12">
      <c r="A4035" s="11" t="s">
        <v>4459</v>
      </c>
      <c r="D4035" s="11" t="s">
        <v>40</v>
      </c>
      <c r="E4035" s="19" t="s">
        <v>4509</v>
      </c>
      <c r="F4035" s="10">
        <v>42036</v>
      </c>
      <c r="G4035" s="10">
        <v>44228</v>
      </c>
      <c r="H4035" s="11">
        <v>7</v>
      </c>
      <c r="I4035" s="20" t="s">
        <v>39</v>
      </c>
      <c r="J4035" s="11" t="s">
        <v>41</v>
      </c>
      <c r="K4035" s="11" t="s">
        <v>4881</v>
      </c>
      <c r="L4035" s="11">
        <v>2</v>
      </c>
    </row>
    <row r="4036" spans="1:12">
      <c r="A4036" s="11" t="s">
        <v>4460</v>
      </c>
      <c r="D4036" s="11" t="s">
        <v>40</v>
      </c>
      <c r="E4036" s="19" t="s">
        <v>4510</v>
      </c>
      <c r="F4036" s="10">
        <v>42036</v>
      </c>
      <c r="G4036" s="10">
        <v>44228</v>
      </c>
      <c r="H4036" s="11">
        <v>7</v>
      </c>
      <c r="I4036" s="20" t="s">
        <v>39</v>
      </c>
      <c r="J4036" s="11" t="s">
        <v>41</v>
      </c>
      <c r="K4036" s="11" t="s">
        <v>4881</v>
      </c>
      <c r="L4036" s="11">
        <v>2</v>
      </c>
    </row>
    <row r="4037" spans="1:12">
      <c r="A4037" s="11" t="s">
        <v>4461</v>
      </c>
      <c r="D4037" s="11" t="s">
        <v>40</v>
      </c>
      <c r="E4037" s="19" t="s">
        <v>4511</v>
      </c>
      <c r="F4037" s="10">
        <v>42036</v>
      </c>
      <c r="G4037" s="10">
        <v>44228</v>
      </c>
      <c r="H4037" s="11">
        <v>7</v>
      </c>
      <c r="I4037" s="20" t="s">
        <v>39</v>
      </c>
      <c r="J4037" s="11" t="s">
        <v>41</v>
      </c>
      <c r="K4037" s="11" t="s">
        <v>4881</v>
      </c>
      <c r="L4037" s="11">
        <v>2</v>
      </c>
    </row>
    <row r="4038" spans="1:12">
      <c r="A4038" s="11" t="s">
        <v>5848</v>
      </c>
      <c r="D4038" s="11" t="s">
        <v>40</v>
      </c>
      <c r="E4038" s="19" t="s">
        <v>4512</v>
      </c>
      <c r="F4038" s="10">
        <v>42036</v>
      </c>
      <c r="G4038" s="10">
        <v>44228</v>
      </c>
      <c r="H4038" s="11">
        <v>7</v>
      </c>
      <c r="I4038" s="20" t="s">
        <v>39</v>
      </c>
      <c r="J4038" s="11" t="s">
        <v>41</v>
      </c>
      <c r="K4038" s="11" t="s">
        <v>4881</v>
      </c>
      <c r="L4038" s="11">
        <v>2</v>
      </c>
    </row>
    <row r="4039" spans="1:12">
      <c r="A4039" s="11" t="s">
        <v>5849</v>
      </c>
      <c r="D4039" s="11" t="s">
        <v>40</v>
      </c>
      <c r="E4039" s="19" t="s">
        <v>4513</v>
      </c>
      <c r="F4039" s="10">
        <v>42036</v>
      </c>
      <c r="G4039" s="10">
        <v>44228</v>
      </c>
      <c r="H4039" s="11">
        <v>7</v>
      </c>
      <c r="I4039" s="20" t="s">
        <v>39</v>
      </c>
      <c r="J4039" s="11" t="s">
        <v>41</v>
      </c>
      <c r="K4039" s="11" t="s">
        <v>4881</v>
      </c>
      <c r="L4039" s="11">
        <v>2</v>
      </c>
    </row>
    <row r="4040" spans="1:12">
      <c r="A4040" s="11" t="s">
        <v>5850</v>
      </c>
      <c r="D4040" s="11" t="s">
        <v>40</v>
      </c>
      <c r="E4040" s="19" t="s">
        <v>4514</v>
      </c>
      <c r="F4040" s="10">
        <v>42036</v>
      </c>
      <c r="G4040" s="10">
        <v>44228</v>
      </c>
      <c r="H4040" s="11">
        <v>7</v>
      </c>
      <c r="I4040" s="20" t="s">
        <v>39</v>
      </c>
      <c r="J4040" s="11" t="s">
        <v>41</v>
      </c>
      <c r="K4040" s="11" t="s">
        <v>4881</v>
      </c>
      <c r="L4040" s="11">
        <v>2</v>
      </c>
    </row>
    <row r="4041" spans="1:12">
      <c r="A4041" s="11" t="s">
        <v>5851</v>
      </c>
      <c r="D4041" s="11" t="s">
        <v>40</v>
      </c>
      <c r="E4041" s="19" t="s">
        <v>4515</v>
      </c>
      <c r="F4041" s="10">
        <v>42036</v>
      </c>
      <c r="G4041" s="10">
        <v>44228</v>
      </c>
      <c r="H4041" s="11">
        <v>7</v>
      </c>
      <c r="I4041" s="20" t="s">
        <v>39</v>
      </c>
      <c r="J4041" s="11" t="s">
        <v>41</v>
      </c>
      <c r="K4041" s="11" t="s">
        <v>4881</v>
      </c>
      <c r="L4041" s="11">
        <v>2</v>
      </c>
    </row>
    <row r="4042" spans="1:12">
      <c r="A4042" s="11" t="s">
        <v>5852</v>
      </c>
      <c r="D4042" s="11" t="s">
        <v>40</v>
      </c>
      <c r="E4042" s="19" t="s">
        <v>4516</v>
      </c>
      <c r="F4042" s="10">
        <v>42036</v>
      </c>
      <c r="G4042" s="10">
        <v>44228</v>
      </c>
      <c r="H4042" s="11">
        <v>7</v>
      </c>
      <c r="I4042" s="20" t="s">
        <v>39</v>
      </c>
      <c r="J4042" s="11" t="s">
        <v>41</v>
      </c>
      <c r="K4042" s="11" t="s">
        <v>4881</v>
      </c>
      <c r="L4042" s="11">
        <v>2</v>
      </c>
    </row>
    <row r="4043" spans="1:12">
      <c r="A4043" s="11" t="s">
        <v>5853</v>
      </c>
      <c r="D4043" s="11" t="s">
        <v>40</v>
      </c>
      <c r="E4043" s="19" t="s">
        <v>4517</v>
      </c>
      <c r="F4043" s="10">
        <v>42036</v>
      </c>
      <c r="G4043" s="10">
        <v>44228</v>
      </c>
      <c r="H4043" s="11">
        <v>7</v>
      </c>
      <c r="I4043" s="20" t="s">
        <v>39</v>
      </c>
      <c r="J4043" s="11" t="s">
        <v>41</v>
      </c>
      <c r="K4043" s="11" t="s">
        <v>4881</v>
      </c>
      <c r="L4043" s="11">
        <v>2</v>
      </c>
    </row>
    <row r="4044" spans="1:12">
      <c r="A4044" s="11" t="s">
        <v>6373</v>
      </c>
      <c r="D4044" s="11" t="s">
        <v>40</v>
      </c>
      <c r="E4044" s="19" t="s">
        <v>4518</v>
      </c>
      <c r="F4044" s="10">
        <v>42036</v>
      </c>
      <c r="G4044" s="10">
        <v>44228</v>
      </c>
      <c r="H4044" s="11">
        <v>7</v>
      </c>
      <c r="I4044" s="20" t="s">
        <v>39</v>
      </c>
      <c r="J4044" s="11" t="s">
        <v>41</v>
      </c>
      <c r="K4044" s="11" t="s">
        <v>4881</v>
      </c>
      <c r="L4044" s="11">
        <v>2</v>
      </c>
    </row>
    <row r="4045" spans="1:12">
      <c r="A4045" s="11" t="s">
        <v>6374</v>
      </c>
      <c r="D4045" s="11" t="s">
        <v>40</v>
      </c>
      <c r="E4045" s="19" t="s">
        <v>4519</v>
      </c>
      <c r="F4045" s="10">
        <v>42036</v>
      </c>
      <c r="G4045" s="10">
        <v>44228</v>
      </c>
      <c r="H4045" s="11">
        <v>7</v>
      </c>
      <c r="I4045" s="20" t="s">
        <v>39</v>
      </c>
      <c r="J4045" s="11" t="s">
        <v>41</v>
      </c>
      <c r="K4045" s="11" t="s">
        <v>4881</v>
      </c>
      <c r="L4045" s="11">
        <v>2</v>
      </c>
    </row>
    <row r="4046" spans="1:12">
      <c r="A4046" s="11" t="s">
        <v>6375</v>
      </c>
      <c r="D4046" s="11" t="s">
        <v>40</v>
      </c>
      <c r="E4046" s="19" t="s">
        <v>4520</v>
      </c>
      <c r="F4046" s="10">
        <v>42036</v>
      </c>
      <c r="G4046" s="10">
        <v>44228</v>
      </c>
      <c r="H4046" s="11">
        <v>7</v>
      </c>
      <c r="I4046" s="20" t="s">
        <v>39</v>
      </c>
      <c r="J4046" s="11" t="s">
        <v>41</v>
      </c>
      <c r="K4046" s="11" t="s">
        <v>4881</v>
      </c>
      <c r="L4046" s="11">
        <v>2</v>
      </c>
    </row>
    <row r="4047" spans="1:12">
      <c r="A4047" s="11" t="s">
        <v>6859</v>
      </c>
      <c r="D4047" s="11" t="s">
        <v>40</v>
      </c>
      <c r="E4047" s="19" t="s">
        <v>4521</v>
      </c>
      <c r="F4047" s="10">
        <v>42036</v>
      </c>
      <c r="G4047" s="10">
        <v>44228</v>
      </c>
      <c r="H4047" s="11">
        <v>7</v>
      </c>
      <c r="I4047" s="20" t="s">
        <v>39</v>
      </c>
      <c r="J4047" s="11" t="s">
        <v>41</v>
      </c>
      <c r="K4047" s="11" t="s">
        <v>4881</v>
      </c>
      <c r="L4047" s="11">
        <v>2</v>
      </c>
    </row>
    <row r="4048" spans="1:12">
      <c r="A4048" s="11" t="s">
        <v>6860</v>
      </c>
      <c r="D4048" s="11" t="s">
        <v>40</v>
      </c>
      <c r="E4048" s="19" t="s">
        <v>4522</v>
      </c>
      <c r="F4048" s="10">
        <v>42036</v>
      </c>
      <c r="G4048" s="10">
        <v>44228</v>
      </c>
      <c r="H4048" s="11">
        <v>7</v>
      </c>
      <c r="I4048" s="20" t="s">
        <v>39</v>
      </c>
      <c r="J4048" s="11" t="s">
        <v>41</v>
      </c>
      <c r="K4048" s="11" t="s">
        <v>4881</v>
      </c>
      <c r="L4048" s="11">
        <v>2</v>
      </c>
    </row>
    <row r="4049" spans="1:12">
      <c r="A4049" s="11" t="s">
        <v>6861</v>
      </c>
      <c r="D4049" s="11" t="s">
        <v>40</v>
      </c>
      <c r="E4049" s="19" t="s">
        <v>4523</v>
      </c>
      <c r="F4049" s="10">
        <v>42036</v>
      </c>
      <c r="G4049" s="10">
        <v>44228</v>
      </c>
      <c r="H4049" s="11">
        <v>7</v>
      </c>
      <c r="I4049" s="20" t="s">
        <v>39</v>
      </c>
      <c r="J4049" s="11" t="s">
        <v>41</v>
      </c>
      <c r="K4049" s="11" t="s">
        <v>4881</v>
      </c>
      <c r="L4049" s="11">
        <v>2</v>
      </c>
    </row>
    <row r="4050" spans="1:12">
      <c r="A4050" s="11" t="s">
        <v>7345</v>
      </c>
      <c r="D4050" s="11" t="s">
        <v>40</v>
      </c>
      <c r="E4050" s="19" t="s">
        <v>4524</v>
      </c>
      <c r="F4050" s="10">
        <v>42036</v>
      </c>
      <c r="G4050" s="10">
        <v>44228</v>
      </c>
      <c r="H4050" s="11">
        <v>7</v>
      </c>
      <c r="I4050" s="20" t="s">
        <v>39</v>
      </c>
      <c r="J4050" s="11" t="s">
        <v>41</v>
      </c>
      <c r="K4050" s="11" t="s">
        <v>4881</v>
      </c>
      <c r="L4050" s="11">
        <v>2</v>
      </c>
    </row>
    <row r="4051" spans="1:12">
      <c r="A4051" s="11" t="s">
        <v>7346</v>
      </c>
      <c r="D4051" s="11" t="s">
        <v>40</v>
      </c>
      <c r="E4051" s="19" t="s">
        <v>4525</v>
      </c>
      <c r="F4051" s="10">
        <v>42036</v>
      </c>
      <c r="G4051" s="10">
        <v>44228</v>
      </c>
      <c r="H4051" s="11">
        <v>7</v>
      </c>
      <c r="I4051" s="20" t="s">
        <v>39</v>
      </c>
      <c r="J4051" s="11" t="s">
        <v>41</v>
      </c>
      <c r="K4051" s="11" t="s">
        <v>4881</v>
      </c>
      <c r="L4051" s="11">
        <v>2</v>
      </c>
    </row>
    <row r="4052" spans="1:12">
      <c r="A4052" s="11" t="s">
        <v>7347</v>
      </c>
      <c r="D4052" s="11" t="s">
        <v>40</v>
      </c>
      <c r="E4052" s="19" t="s">
        <v>4526</v>
      </c>
      <c r="F4052" s="10">
        <v>42036</v>
      </c>
      <c r="G4052" s="10">
        <v>44228</v>
      </c>
      <c r="H4052" s="11">
        <v>7</v>
      </c>
      <c r="I4052" s="20" t="s">
        <v>39</v>
      </c>
      <c r="J4052" s="11" t="s">
        <v>41</v>
      </c>
      <c r="K4052" s="11" t="s">
        <v>4881</v>
      </c>
      <c r="L4052" s="11">
        <v>2</v>
      </c>
    </row>
    <row r="4053" spans="1:12">
      <c r="A4053" s="11" t="s">
        <v>8278</v>
      </c>
      <c r="D4053" s="11" t="s">
        <v>40</v>
      </c>
      <c r="E4053" s="19" t="s">
        <v>4527</v>
      </c>
      <c r="F4053" s="10">
        <v>42036</v>
      </c>
      <c r="G4053" s="10">
        <v>44228</v>
      </c>
      <c r="H4053" s="11">
        <v>7</v>
      </c>
      <c r="I4053" s="20" t="s">
        <v>39</v>
      </c>
      <c r="J4053" s="11" t="s">
        <v>41</v>
      </c>
      <c r="K4053" s="11" t="s">
        <v>4881</v>
      </c>
      <c r="L4053" s="11">
        <v>2</v>
      </c>
    </row>
    <row r="4054" spans="1:12">
      <c r="A4054" s="11" t="s">
        <v>8279</v>
      </c>
      <c r="D4054" s="11" t="s">
        <v>40</v>
      </c>
      <c r="E4054" s="19" t="s">
        <v>4528</v>
      </c>
      <c r="F4054" s="10">
        <v>42036</v>
      </c>
      <c r="G4054" s="10">
        <v>44228</v>
      </c>
      <c r="H4054" s="11">
        <v>7</v>
      </c>
      <c r="I4054" s="20" t="s">
        <v>39</v>
      </c>
      <c r="J4054" s="11" t="s">
        <v>41</v>
      </c>
      <c r="K4054" s="11" t="s">
        <v>4881</v>
      </c>
      <c r="L4054" s="11">
        <v>2</v>
      </c>
    </row>
    <row r="4055" spans="1:12">
      <c r="A4055" s="11" t="s">
        <v>8280</v>
      </c>
      <c r="D4055" s="11" t="s">
        <v>40</v>
      </c>
      <c r="E4055" s="19" t="s">
        <v>4529</v>
      </c>
      <c r="F4055" s="10">
        <v>42036</v>
      </c>
      <c r="G4055" s="10">
        <v>44228</v>
      </c>
      <c r="H4055" s="11">
        <v>7</v>
      </c>
      <c r="I4055" s="20" t="s">
        <v>39</v>
      </c>
      <c r="J4055" s="11" t="s">
        <v>41</v>
      </c>
      <c r="K4055" s="11" t="s">
        <v>4881</v>
      </c>
      <c r="L4055" s="11">
        <v>2</v>
      </c>
    </row>
    <row r="4056" spans="1:12">
      <c r="A4056" s="11" t="s">
        <v>8281</v>
      </c>
      <c r="D4056" s="11" t="s">
        <v>40</v>
      </c>
      <c r="E4056" s="19" t="s">
        <v>4530</v>
      </c>
      <c r="F4056" s="10">
        <v>42036</v>
      </c>
      <c r="G4056" s="10">
        <v>44228</v>
      </c>
      <c r="H4056" s="11">
        <v>7</v>
      </c>
      <c r="I4056" s="20" t="s">
        <v>39</v>
      </c>
      <c r="J4056" s="11" t="s">
        <v>41</v>
      </c>
      <c r="K4056" s="11" t="s">
        <v>4881</v>
      </c>
      <c r="L4056" s="11">
        <v>2</v>
      </c>
    </row>
    <row r="4057" spans="1:12">
      <c r="A4057" s="11" t="s">
        <v>8282</v>
      </c>
      <c r="D4057" s="11" t="s">
        <v>40</v>
      </c>
      <c r="E4057" s="19" t="s">
        <v>4531</v>
      </c>
      <c r="F4057" s="10">
        <v>42036</v>
      </c>
      <c r="G4057" s="10">
        <v>44228</v>
      </c>
      <c r="H4057" s="11">
        <v>7</v>
      </c>
      <c r="I4057" s="20" t="s">
        <v>39</v>
      </c>
      <c r="J4057" s="11" t="s">
        <v>41</v>
      </c>
      <c r="K4057" s="11" t="s">
        <v>4881</v>
      </c>
      <c r="L4057" s="11">
        <v>2</v>
      </c>
    </row>
    <row r="4058" spans="1:12">
      <c r="A4058" s="11" t="s">
        <v>8283</v>
      </c>
      <c r="D4058" s="11" t="s">
        <v>40</v>
      </c>
      <c r="E4058" s="19" t="s">
        <v>4532</v>
      </c>
      <c r="F4058" s="10">
        <v>42036</v>
      </c>
      <c r="G4058" s="10">
        <v>44228</v>
      </c>
      <c r="H4058" s="11">
        <v>7</v>
      </c>
      <c r="I4058" s="20" t="s">
        <v>39</v>
      </c>
      <c r="J4058" s="11" t="s">
        <v>41</v>
      </c>
      <c r="K4058" s="11" t="s">
        <v>4881</v>
      </c>
      <c r="L4058" s="11">
        <v>2</v>
      </c>
    </row>
    <row r="4059" spans="1:12">
      <c r="A4059" s="11" t="s">
        <v>8803</v>
      </c>
      <c r="D4059" s="11" t="s">
        <v>40</v>
      </c>
      <c r="E4059" s="19" t="s">
        <v>4533</v>
      </c>
      <c r="F4059" s="10">
        <v>42036</v>
      </c>
      <c r="G4059" s="10">
        <v>44228</v>
      </c>
      <c r="H4059" s="11">
        <v>7</v>
      </c>
      <c r="I4059" s="20" t="s">
        <v>39</v>
      </c>
      <c r="J4059" s="11" t="s">
        <v>41</v>
      </c>
      <c r="K4059" s="11" t="s">
        <v>4881</v>
      </c>
      <c r="L4059" s="11">
        <v>2</v>
      </c>
    </row>
    <row r="4060" spans="1:12">
      <c r="A4060" s="11" t="s">
        <v>8804</v>
      </c>
      <c r="D4060" s="11" t="s">
        <v>40</v>
      </c>
      <c r="E4060" s="19" t="s">
        <v>4534</v>
      </c>
      <c r="F4060" s="10">
        <v>42036</v>
      </c>
      <c r="G4060" s="10">
        <v>44228</v>
      </c>
      <c r="H4060" s="11">
        <v>7</v>
      </c>
      <c r="I4060" s="20" t="s">
        <v>39</v>
      </c>
      <c r="J4060" s="11" t="s">
        <v>41</v>
      </c>
      <c r="K4060" s="11" t="s">
        <v>4881</v>
      </c>
      <c r="L4060" s="11">
        <v>2</v>
      </c>
    </row>
    <row r="4061" spans="1:12">
      <c r="A4061" s="11" t="s">
        <v>8805</v>
      </c>
      <c r="D4061" s="11" t="s">
        <v>40</v>
      </c>
      <c r="E4061" s="19" t="s">
        <v>4535</v>
      </c>
      <c r="F4061" s="10">
        <v>42036</v>
      </c>
      <c r="G4061" s="10">
        <v>44228</v>
      </c>
      <c r="H4061" s="11">
        <v>7</v>
      </c>
      <c r="I4061" s="20" t="s">
        <v>39</v>
      </c>
      <c r="J4061" s="11" t="s">
        <v>41</v>
      </c>
      <c r="K4061" s="11" t="s">
        <v>4881</v>
      </c>
      <c r="L4061" s="11">
        <v>2</v>
      </c>
    </row>
    <row r="4062" spans="1:12">
      <c r="A4062" s="11" t="s">
        <v>4462</v>
      </c>
      <c r="D4062" s="11" t="s">
        <v>40</v>
      </c>
      <c r="E4062" s="19" t="s">
        <v>4536</v>
      </c>
      <c r="F4062" s="10">
        <v>42036</v>
      </c>
      <c r="G4062" s="10">
        <v>44228</v>
      </c>
      <c r="H4062" s="11">
        <v>7</v>
      </c>
      <c r="I4062" s="20" t="s">
        <v>39</v>
      </c>
      <c r="J4062" s="11" t="s">
        <v>41</v>
      </c>
      <c r="K4062" s="11" t="s">
        <v>4881</v>
      </c>
      <c r="L4062" s="11">
        <v>2</v>
      </c>
    </row>
    <row r="4063" spans="1:12">
      <c r="A4063" s="11" t="s">
        <v>4463</v>
      </c>
      <c r="D4063" s="11" t="s">
        <v>40</v>
      </c>
      <c r="E4063" s="19" t="s">
        <v>4537</v>
      </c>
      <c r="F4063" s="10">
        <v>42036</v>
      </c>
      <c r="G4063" s="10">
        <v>44228</v>
      </c>
      <c r="H4063" s="11">
        <v>7</v>
      </c>
      <c r="I4063" s="20" t="s">
        <v>39</v>
      </c>
      <c r="J4063" s="11" t="s">
        <v>41</v>
      </c>
      <c r="K4063" s="11" t="s">
        <v>4881</v>
      </c>
      <c r="L4063" s="11">
        <v>2</v>
      </c>
    </row>
    <row r="4064" spans="1:12">
      <c r="A4064" s="11" t="s">
        <v>4464</v>
      </c>
      <c r="D4064" s="11" t="s">
        <v>40</v>
      </c>
      <c r="E4064" s="19" t="s">
        <v>4538</v>
      </c>
      <c r="F4064" s="10">
        <v>42036</v>
      </c>
      <c r="G4064" s="10">
        <v>44228</v>
      </c>
      <c r="H4064" s="11">
        <v>7</v>
      </c>
      <c r="I4064" s="20" t="s">
        <v>39</v>
      </c>
      <c r="J4064" s="11" t="s">
        <v>41</v>
      </c>
      <c r="K4064" s="11" t="s">
        <v>4881</v>
      </c>
      <c r="L4064" s="11">
        <v>2</v>
      </c>
    </row>
    <row r="4065" spans="1:12">
      <c r="A4065" s="11" t="s">
        <v>5854</v>
      </c>
      <c r="D4065" s="11" t="s">
        <v>40</v>
      </c>
      <c r="E4065" s="19" t="s">
        <v>4539</v>
      </c>
      <c r="F4065" s="10">
        <v>42036</v>
      </c>
      <c r="G4065" s="10">
        <v>44228</v>
      </c>
      <c r="H4065" s="11">
        <v>7</v>
      </c>
      <c r="I4065" s="20" t="s">
        <v>39</v>
      </c>
      <c r="J4065" s="11" t="s">
        <v>41</v>
      </c>
      <c r="K4065" s="11" t="s">
        <v>4881</v>
      </c>
      <c r="L4065" s="11">
        <v>2</v>
      </c>
    </row>
    <row r="4066" spans="1:12">
      <c r="A4066" s="11" t="s">
        <v>5855</v>
      </c>
      <c r="D4066" s="11" t="s">
        <v>40</v>
      </c>
      <c r="E4066" s="19" t="s">
        <v>4540</v>
      </c>
      <c r="F4066" s="10">
        <v>42036</v>
      </c>
      <c r="G4066" s="10">
        <v>44228</v>
      </c>
      <c r="H4066" s="11">
        <v>7</v>
      </c>
      <c r="I4066" s="20" t="s">
        <v>39</v>
      </c>
      <c r="J4066" s="11" t="s">
        <v>41</v>
      </c>
      <c r="K4066" s="11" t="s">
        <v>4881</v>
      </c>
      <c r="L4066" s="11">
        <v>2</v>
      </c>
    </row>
    <row r="4067" spans="1:12">
      <c r="A4067" s="11" t="s">
        <v>5856</v>
      </c>
      <c r="D4067" s="11" t="s">
        <v>40</v>
      </c>
      <c r="E4067" s="19" t="s">
        <v>4541</v>
      </c>
      <c r="F4067" s="10">
        <v>42036</v>
      </c>
      <c r="G4067" s="10">
        <v>44228</v>
      </c>
      <c r="H4067" s="11">
        <v>7</v>
      </c>
      <c r="I4067" s="20" t="s">
        <v>39</v>
      </c>
      <c r="J4067" s="11" t="s">
        <v>41</v>
      </c>
      <c r="K4067" s="11" t="s">
        <v>4881</v>
      </c>
      <c r="L4067" s="11">
        <v>2</v>
      </c>
    </row>
    <row r="4068" spans="1:12">
      <c r="A4068" s="11" t="s">
        <v>5857</v>
      </c>
      <c r="D4068" s="11" t="s">
        <v>40</v>
      </c>
      <c r="E4068" s="19" t="s">
        <v>4542</v>
      </c>
      <c r="F4068" s="10">
        <v>42036</v>
      </c>
      <c r="G4068" s="10">
        <v>44228</v>
      </c>
      <c r="H4068" s="11">
        <v>7</v>
      </c>
      <c r="I4068" s="20" t="s">
        <v>39</v>
      </c>
      <c r="J4068" s="11" t="s">
        <v>41</v>
      </c>
      <c r="K4068" s="11" t="s">
        <v>4881</v>
      </c>
      <c r="L4068" s="11">
        <v>2</v>
      </c>
    </row>
    <row r="4069" spans="1:12">
      <c r="A4069" s="11" t="s">
        <v>5858</v>
      </c>
      <c r="D4069" s="11" t="s">
        <v>40</v>
      </c>
      <c r="E4069" s="19" t="s">
        <v>4543</v>
      </c>
      <c r="F4069" s="10">
        <v>42036</v>
      </c>
      <c r="G4069" s="10">
        <v>44228</v>
      </c>
      <c r="H4069" s="11">
        <v>7</v>
      </c>
      <c r="I4069" s="20" t="s">
        <v>39</v>
      </c>
      <c r="J4069" s="11" t="s">
        <v>41</v>
      </c>
      <c r="K4069" s="11" t="s">
        <v>4881</v>
      </c>
      <c r="L4069" s="11">
        <v>2</v>
      </c>
    </row>
    <row r="4070" spans="1:12">
      <c r="A4070" s="11" t="s">
        <v>5859</v>
      </c>
      <c r="D4070" s="11" t="s">
        <v>40</v>
      </c>
      <c r="E4070" s="19" t="s">
        <v>4544</v>
      </c>
      <c r="F4070" s="10">
        <v>42036</v>
      </c>
      <c r="G4070" s="10">
        <v>44228</v>
      </c>
      <c r="H4070" s="11">
        <v>7</v>
      </c>
      <c r="I4070" s="20" t="s">
        <v>39</v>
      </c>
      <c r="J4070" s="11" t="s">
        <v>41</v>
      </c>
      <c r="K4070" s="11" t="s">
        <v>4881</v>
      </c>
      <c r="L4070" s="11">
        <v>2</v>
      </c>
    </row>
    <row r="4071" spans="1:12">
      <c r="A4071" s="11" t="s">
        <v>6376</v>
      </c>
      <c r="D4071" s="11" t="s">
        <v>40</v>
      </c>
      <c r="E4071" s="19" t="s">
        <v>4545</v>
      </c>
      <c r="F4071" s="10">
        <v>42036</v>
      </c>
      <c r="G4071" s="10">
        <v>44228</v>
      </c>
      <c r="H4071" s="11">
        <v>7</v>
      </c>
      <c r="I4071" s="20" t="s">
        <v>39</v>
      </c>
      <c r="J4071" s="11" t="s">
        <v>41</v>
      </c>
      <c r="K4071" s="11" t="s">
        <v>4881</v>
      </c>
      <c r="L4071" s="11">
        <v>2</v>
      </c>
    </row>
    <row r="4072" spans="1:12">
      <c r="A4072" s="11" t="s">
        <v>6377</v>
      </c>
      <c r="D4072" s="11" t="s">
        <v>40</v>
      </c>
      <c r="E4072" s="19" t="s">
        <v>4546</v>
      </c>
      <c r="F4072" s="10">
        <v>42036</v>
      </c>
      <c r="G4072" s="10">
        <v>44228</v>
      </c>
      <c r="H4072" s="11">
        <v>7</v>
      </c>
      <c r="I4072" s="20" t="s">
        <v>39</v>
      </c>
      <c r="J4072" s="11" t="s">
        <v>41</v>
      </c>
      <c r="K4072" s="11" t="s">
        <v>4881</v>
      </c>
      <c r="L4072" s="11">
        <v>2</v>
      </c>
    </row>
    <row r="4073" spans="1:12">
      <c r="A4073" s="11" t="s">
        <v>6378</v>
      </c>
      <c r="D4073" s="11" t="s">
        <v>40</v>
      </c>
      <c r="E4073" s="19" t="s">
        <v>4547</v>
      </c>
      <c r="F4073" s="10">
        <v>42036</v>
      </c>
      <c r="G4073" s="10">
        <v>44228</v>
      </c>
      <c r="H4073" s="11">
        <v>7</v>
      </c>
      <c r="I4073" s="20" t="s">
        <v>39</v>
      </c>
      <c r="J4073" s="11" t="s">
        <v>41</v>
      </c>
      <c r="K4073" s="11" t="s">
        <v>4881</v>
      </c>
      <c r="L4073" s="11">
        <v>2</v>
      </c>
    </row>
    <row r="4074" spans="1:12">
      <c r="A4074" s="11" t="s">
        <v>6862</v>
      </c>
      <c r="D4074" s="11" t="s">
        <v>40</v>
      </c>
      <c r="E4074" s="19" t="s">
        <v>4548</v>
      </c>
      <c r="F4074" s="10">
        <v>42036</v>
      </c>
      <c r="G4074" s="10">
        <v>44228</v>
      </c>
      <c r="H4074" s="11">
        <v>7</v>
      </c>
      <c r="I4074" s="20" t="s">
        <v>39</v>
      </c>
      <c r="J4074" s="11" t="s">
        <v>41</v>
      </c>
      <c r="K4074" s="11" t="s">
        <v>4881</v>
      </c>
      <c r="L4074" s="11">
        <v>2</v>
      </c>
    </row>
    <row r="4075" spans="1:12">
      <c r="A4075" s="11" t="s">
        <v>6863</v>
      </c>
      <c r="D4075" s="11" t="s">
        <v>40</v>
      </c>
      <c r="E4075" s="19" t="s">
        <v>4549</v>
      </c>
      <c r="F4075" s="10">
        <v>42036</v>
      </c>
      <c r="G4075" s="10">
        <v>44228</v>
      </c>
      <c r="H4075" s="11">
        <v>7</v>
      </c>
      <c r="I4075" s="20" t="s">
        <v>39</v>
      </c>
      <c r="J4075" s="11" t="s">
        <v>41</v>
      </c>
      <c r="K4075" s="11" t="s">
        <v>4881</v>
      </c>
      <c r="L4075" s="11">
        <v>2</v>
      </c>
    </row>
    <row r="4076" spans="1:12">
      <c r="A4076" s="11" t="s">
        <v>6864</v>
      </c>
      <c r="D4076" s="11" t="s">
        <v>40</v>
      </c>
      <c r="E4076" s="19" t="s">
        <v>4550</v>
      </c>
      <c r="F4076" s="10">
        <v>42036</v>
      </c>
      <c r="G4076" s="10">
        <v>44228</v>
      </c>
      <c r="H4076" s="11">
        <v>7</v>
      </c>
      <c r="I4076" s="20" t="s">
        <v>39</v>
      </c>
      <c r="J4076" s="11" t="s">
        <v>41</v>
      </c>
      <c r="K4076" s="11" t="s">
        <v>4881</v>
      </c>
      <c r="L4076" s="11">
        <v>2</v>
      </c>
    </row>
    <row r="4077" spans="1:12">
      <c r="A4077" s="11" t="s">
        <v>7348</v>
      </c>
      <c r="D4077" s="11" t="s">
        <v>40</v>
      </c>
      <c r="E4077" s="19" t="s">
        <v>4551</v>
      </c>
      <c r="F4077" s="10">
        <v>42036</v>
      </c>
      <c r="G4077" s="10">
        <v>44228</v>
      </c>
      <c r="H4077" s="11">
        <v>7</v>
      </c>
      <c r="I4077" s="20" t="s">
        <v>39</v>
      </c>
      <c r="J4077" s="11" t="s">
        <v>41</v>
      </c>
      <c r="K4077" s="11" t="s">
        <v>4881</v>
      </c>
      <c r="L4077" s="11">
        <v>2</v>
      </c>
    </row>
    <row r="4078" spans="1:12">
      <c r="A4078" s="11" t="s">
        <v>7349</v>
      </c>
      <c r="D4078" s="11" t="s">
        <v>40</v>
      </c>
      <c r="E4078" s="19" t="s">
        <v>4552</v>
      </c>
      <c r="F4078" s="10">
        <v>42036</v>
      </c>
      <c r="G4078" s="10">
        <v>44228</v>
      </c>
      <c r="H4078" s="11">
        <v>7</v>
      </c>
      <c r="I4078" s="20" t="s">
        <v>39</v>
      </c>
      <c r="J4078" s="11" t="s">
        <v>41</v>
      </c>
      <c r="K4078" s="11" t="s">
        <v>4881</v>
      </c>
      <c r="L4078" s="11">
        <v>2</v>
      </c>
    </row>
    <row r="4079" spans="1:12">
      <c r="A4079" s="11" t="s">
        <v>7350</v>
      </c>
      <c r="D4079" s="11" t="s">
        <v>40</v>
      </c>
      <c r="E4079" s="19" t="s">
        <v>4553</v>
      </c>
      <c r="F4079" s="10">
        <v>42036</v>
      </c>
      <c r="G4079" s="10">
        <v>44228</v>
      </c>
      <c r="H4079" s="11">
        <v>7</v>
      </c>
      <c r="I4079" s="20" t="s">
        <v>39</v>
      </c>
      <c r="J4079" s="11" t="s">
        <v>41</v>
      </c>
      <c r="K4079" s="11" t="s">
        <v>4881</v>
      </c>
      <c r="L4079" s="11">
        <v>2</v>
      </c>
    </row>
    <row r="4080" spans="1:12">
      <c r="A4080" s="11" t="s">
        <v>8284</v>
      </c>
      <c r="D4080" s="11" t="s">
        <v>40</v>
      </c>
      <c r="E4080" s="19" t="s">
        <v>4554</v>
      </c>
      <c r="F4080" s="10">
        <v>42036</v>
      </c>
      <c r="G4080" s="10">
        <v>44228</v>
      </c>
      <c r="H4080" s="11">
        <v>7</v>
      </c>
      <c r="I4080" s="20" t="s">
        <v>39</v>
      </c>
      <c r="J4080" s="11" t="s">
        <v>41</v>
      </c>
      <c r="K4080" s="11" t="s">
        <v>4881</v>
      </c>
      <c r="L4080" s="11">
        <v>2</v>
      </c>
    </row>
    <row r="4081" spans="1:12">
      <c r="A4081" s="11" t="s">
        <v>8285</v>
      </c>
      <c r="D4081" s="11" t="s">
        <v>40</v>
      </c>
      <c r="E4081" s="19" t="s">
        <v>4555</v>
      </c>
      <c r="F4081" s="10">
        <v>42036</v>
      </c>
      <c r="G4081" s="10">
        <v>44228</v>
      </c>
      <c r="H4081" s="11">
        <v>7</v>
      </c>
      <c r="I4081" s="20" t="s">
        <v>39</v>
      </c>
      <c r="J4081" s="11" t="s">
        <v>41</v>
      </c>
      <c r="K4081" s="11" t="s">
        <v>4881</v>
      </c>
      <c r="L4081" s="11">
        <v>2</v>
      </c>
    </row>
    <row r="4082" spans="1:12">
      <c r="A4082" s="11" t="s">
        <v>8286</v>
      </c>
      <c r="D4082" s="11" t="s">
        <v>40</v>
      </c>
      <c r="E4082" s="19" t="s">
        <v>4556</v>
      </c>
      <c r="F4082" s="10">
        <v>42036</v>
      </c>
      <c r="G4082" s="10">
        <v>44228</v>
      </c>
      <c r="H4082" s="11">
        <v>7</v>
      </c>
      <c r="I4082" s="20" t="s">
        <v>39</v>
      </c>
      <c r="J4082" s="11" t="s">
        <v>41</v>
      </c>
      <c r="K4082" s="11" t="s">
        <v>4881</v>
      </c>
      <c r="L4082" s="11">
        <v>2</v>
      </c>
    </row>
    <row r="4083" spans="1:12">
      <c r="A4083" s="11" t="s">
        <v>8287</v>
      </c>
      <c r="D4083" s="11" t="s">
        <v>40</v>
      </c>
      <c r="E4083" s="19" t="s">
        <v>4557</v>
      </c>
      <c r="F4083" s="10">
        <v>42036</v>
      </c>
      <c r="G4083" s="10">
        <v>44228</v>
      </c>
      <c r="H4083" s="11">
        <v>7</v>
      </c>
      <c r="I4083" s="20" t="s">
        <v>39</v>
      </c>
      <c r="J4083" s="11" t="s">
        <v>41</v>
      </c>
      <c r="K4083" s="11" t="s">
        <v>4881</v>
      </c>
      <c r="L4083" s="11">
        <v>2</v>
      </c>
    </row>
    <row r="4084" spans="1:12">
      <c r="A4084" s="11" t="s">
        <v>8288</v>
      </c>
      <c r="D4084" s="11" t="s">
        <v>40</v>
      </c>
      <c r="E4084" s="19" t="s">
        <v>4558</v>
      </c>
      <c r="F4084" s="10">
        <v>42036</v>
      </c>
      <c r="G4084" s="10">
        <v>44228</v>
      </c>
      <c r="H4084" s="11">
        <v>7</v>
      </c>
      <c r="I4084" s="20" t="s">
        <v>39</v>
      </c>
      <c r="J4084" s="11" t="s">
        <v>41</v>
      </c>
      <c r="K4084" s="11" t="s">
        <v>4881</v>
      </c>
      <c r="L4084" s="11">
        <v>2</v>
      </c>
    </row>
    <row r="4085" spans="1:12">
      <c r="A4085" s="11" t="s">
        <v>8289</v>
      </c>
      <c r="D4085" s="11" t="s">
        <v>40</v>
      </c>
      <c r="E4085" s="19" t="s">
        <v>4559</v>
      </c>
      <c r="F4085" s="10">
        <v>42036</v>
      </c>
      <c r="G4085" s="10">
        <v>44228</v>
      </c>
      <c r="H4085" s="11">
        <v>7</v>
      </c>
      <c r="I4085" s="20" t="s">
        <v>39</v>
      </c>
      <c r="J4085" s="11" t="s">
        <v>41</v>
      </c>
      <c r="K4085" s="11" t="s">
        <v>4881</v>
      </c>
      <c r="L4085" s="11">
        <v>2</v>
      </c>
    </row>
    <row r="4086" spans="1:12">
      <c r="A4086" s="11" t="s">
        <v>8806</v>
      </c>
      <c r="D4086" s="11" t="s">
        <v>40</v>
      </c>
      <c r="E4086" s="19" t="s">
        <v>4560</v>
      </c>
      <c r="F4086" s="10">
        <v>42036</v>
      </c>
      <c r="G4086" s="10">
        <v>44228</v>
      </c>
      <c r="H4086" s="11">
        <v>7</v>
      </c>
      <c r="I4086" s="20" t="s">
        <v>39</v>
      </c>
      <c r="J4086" s="11" t="s">
        <v>41</v>
      </c>
      <c r="K4086" s="11" t="s">
        <v>4881</v>
      </c>
      <c r="L4086" s="11">
        <v>2</v>
      </c>
    </row>
    <row r="4087" spans="1:12">
      <c r="A4087" s="11" t="s">
        <v>8807</v>
      </c>
      <c r="D4087" s="11" t="s">
        <v>40</v>
      </c>
      <c r="E4087" s="19" t="s">
        <v>4561</v>
      </c>
      <c r="F4087" s="10">
        <v>42036</v>
      </c>
      <c r="G4087" s="10">
        <v>44228</v>
      </c>
      <c r="H4087" s="11">
        <v>7</v>
      </c>
      <c r="I4087" s="20" t="s">
        <v>39</v>
      </c>
      <c r="J4087" s="11" t="s">
        <v>41</v>
      </c>
      <c r="K4087" s="11" t="s">
        <v>4881</v>
      </c>
      <c r="L4087" s="11">
        <v>2</v>
      </c>
    </row>
    <row r="4088" spans="1:12">
      <c r="A4088" s="11" t="s">
        <v>8808</v>
      </c>
      <c r="D4088" s="11" t="s">
        <v>40</v>
      </c>
      <c r="E4088" s="19" t="s">
        <v>4562</v>
      </c>
      <c r="F4088" s="10">
        <v>42036</v>
      </c>
      <c r="G4088" s="10">
        <v>44228</v>
      </c>
      <c r="H4088" s="11">
        <v>7</v>
      </c>
      <c r="I4088" s="20" t="s">
        <v>39</v>
      </c>
      <c r="J4088" s="11" t="s">
        <v>41</v>
      </c>
      <c r="K4088" s="11" t="s">
        <v>4881</v>
      </c>
      <c r="L4088" s="11">
        <v>2</v>
      </c>
    </row>
    <row r="4089" spans="1:12">
      <c r="A4089" s="11" t="s">
        <v>4465</v>
      </c>
      <c r="D4089" s="11" t="s">
        <v>40</v>
      </c>
      <c r="E4089" s="19" t="s">
        <v>4563</v>
      </c>
      <c r="F4089" s="10">
        <v>42036</v>
      </c>
      <c r="G4089" s="10">
        <v>44228</v>
      </c>
      <c r="H4089" s="11">
        <v>7</v>
      </c>
      <c r="I4089" s="20" t="s">
        <v>39</v>
      </c>
      <c r="J4089" s="11" t="s">
        <v>41</v>
      </c>
      <c r="K4089" s="11" t="s">
        <v>4881</v>
      </c>
      <c r="L4089" s="11">
        <v>2</v>
      </c>
    </row>
    <row r="4090" spans="1:12">
      <c r="A4090" s="11" t="s">
        <v>4466</v>
      </c>
      <c r="D4090" s="11" t="s">
        <v>40</v>
      </c>
      <c r="E4090" s="19" t="s">
        <v>4564</v>
      </c>
      <c r="F4090" s="10">
        <v>42036</v>
      </c>
      <c r="G4090" s="10">
        <v>44228</v>
      </c>
      <c r="H4090" s="11">
        <v>7</v>
      </c>
      <c r="I4090" s="20" t="s">
        <v>39</v>
      </c>
      <c r="J4090" s="11" t="s">
        <v>41</v>
      </c>
      <c r="K4090" s="11" t="s">
        <v>4881</v>
      </c>
      <c r="L4090" s="11">
        <v>2</v>
      </c>
    </row>
    <row r="4091" spans="1:12">
      <c r="A4091" s="11" t="s">
        <v>4467</v>
      </c>
      <c r="D4091" s="11" t="s">
        <v>40</v>
      </c>
      <c r="E4091" s="19" t="s">
        <v>4565</v>
      </c>
      <c r="F4091" s="10">
        <v>42036</v>
      </c>
      <c r="G4091" s="10">
        <v>44228</v>
      </c>
      <c r="H4091" s="11">
        <v>7</v>
      </c>
      <c r="I4091" s="20" t="s">
        <v>39</v>
      </c>
      <c r="J4091" s="11" t="s">
        <v>41</v>
      </c>
      <c r="K4091" s="11" t="s">
        <v>4881</v>
      </c>
      <c r="L4091" s="11">
        <v>2</v>
      </c>
    </row>
    <row r="4092" spans="1:12">
      <c r="A4092" s="11" t="s">
        <v>5860</v>
      </c>
      <c r="D4092" s="11" t="s">
        <v>40</v>
      </c>
      <c r="E4092" s="19" t="s">
        <v>4566</v>
      </c>
      <c r="F4092" s="10">
        <v>42036</v>
      </c>
      <c r="G4092" s="10">
        <v>44228</v>
      </c>
      <c r="H4092" s="11">
        <v>7</v>
      </c>
      <c r="I4092" s="20" t="s">
        <v>39</v>
      </c>
      <c r="J4092" s="11" t="s">
        <v>41</v>
      </c>
      <c r="K4092" s="11" t="s">
        <v>4881</v>
      </c>
      <c r="L4092" s="11">
        <v>2</v>
      </c>
    </row>
    <row r="4093" spans="1:12">
      <c r="A4093" s="11" t="s">
        <v>5861</v>
      </c>
      <c r="D4093" s="11" t="s">
        <v>40</v>
      </c>
      <c r="E4093" s="19" t="s">
        <v>4567</v>
      </c>
      <c r="F4093" s="10">
        <v>42036</v>
      </c>
      <c r="G4093" s="10">
        <v>44228</v>
      </c>
      <c r="H4093" s="11">
        <v>7</v>
      </c>
      <c r="I4093" s="20" t="s">
        <v>39</v>
      </c>
      <c r="J4093" s="11" t="s">
        <v>41</v>
      </c>
      <c r="K4093" s="11" t="s">
        <v>4881</v>
      </c>
      <c r="L4093" s="11">
        <v>2</v>
      </c>
    </row>
    <row r="4094" spans="1:12">
      <c r="A4094" s="11" t="s">
        <v>5862</v>
      </c>
      <c r="D4094" s="11" t="s">
        <v>40</v>
      </c>
      <c r="E4094" s="19" t="s">
        <v>4568</v>
      </c>
      <c r="F4094" s="10">
        <v>42036</v>
      </c>
      <c r="G4094" s="10">
        <v>44228</v>
      </c>
      <c r="H4094" s="11">
        <v>7</v>
      </c>
      <c r="I4094" s="20" t="s">
        <v>39</v>
      </c>
      <c r="J4094" s="11" t="s">
        <v>41</v>
      </c>
      <c r="K4094" s="11" t="s">
        <v>4881</v>
      </c>
      <c r="L4094" s="11">
        <v>2</v>
      </c>
    </row>
    <row r="4095" spans="1:12">
      <c r="A4095" s="11" t="s">
        <v>5863</v>
      </c>
      <c r="D4095" s="11" t="s">
        <v>40</v>
      </c>
      <c r="E4095" s="19" t="s">
        <v>4569</v>
      </c>
      <c r="F4095" s="10">
        <v>42036</v>
      </c>
      <c r="G4095" s="10">
        <v>44228</v>
      </c>
      <c r="H4095" s="11">
        <v>7</v>
      </c>
      <c r="I4095" s="20" t="s">
        <v>39</v>
      </c>
      <c r="J4095" s="11" t="s">
        <v>41</v>
      </c>
      <c r="K4095" s="11" t="s">
        <v>4881</v>
      </c>
      <c r="L4095" s="11">
        <v>2</v>
      </c>
    </row>
    <row r="4096" spans="1:12">
      <c r="A4096" s="11" t="s">
        <v>5864</v>
      </c>
      <c r="D4096" s="11" t="s">
        <v>40</v>
      </c>
      <c r="E4096" s="19" t="s">
        <v>4570</v>
      </c>
      <c r="F4096" s="10">
        <v>42036</v>
      </c>
      <c r="G4096" s="10">
        <v>44228</v>
      </c>
      <c r="H4096" s="11">
        <v>7</v>
      </c>
      <c r="I4096" s="20" t="s">
        <v>39</v>
      </c>
      <c r="J4096" s="11" t="s">
        <v>41</v>
      </c>
      <c r="K4096" s="11" t="s">
        <v>4881</v>
      </c>
      <c r="L4096" s="11">
        <v>2</v>
      </c>
    </row>
    <row r="4097" spans="1:12">
      <c r="A4097" s="11" t="s">
        <v>5865</v>
      </c>
      <c r="D4097" s="11" t="s">
        <v>40</v>
      </c>
      <c r="E4097" s="19" t="s">
        <v>4571</v>
      </c>
      <c r="F4097" s="10">
        <v>42036</v>
      </c>
      <c r="G4097" s="10">
        <v>44228</v>
      </c>
      <c r="H4097" s="11">
        <v>7</v>
      </c>
      <c r="I4097" s="20" t="s">
        <v>39</v>
      </c>
      <c r="J4097" s="11" t="s">
        <v>41</v>
      </c>
      <c r="K4097" s="11" t="s">
        <v>4881</v>
      </c>
      <c r="L4097" s="11">
        <v>2</v>
      </c>
    </row>
    <row r="4098" spans="1:12">
      <c r="A4098" s="11" t="s">
        <v>6379</v>
      </c>
      <c r="D4098" s="11" t="s">
        <v>40</v>
      </c>
      <c r="E4098" s="19" t="s">
        <v>4572</v>
      </c>
      <c r="F4098" s="10">
        <v>42036</v>
      </c>
      <c r="G4098" s="10">
        <v>44228</v>
      </c>
      <c r="H4098" s="11">
        <v>7</v>
      </c>
      <c r="I4098" s="20" t="s">
        <v>39</v>
      </c>
      <c r="J4098" s="11" t="s">
        <v>41</v>
      </c>
      <c r="K4098" s="11" t="s">
        <v>4881</v>
      </c>
      <c r="L4098" s="11">
        <v>2</v>
      </c>
    </row>
    <row r="4099" spans="1:12">
      <c r="A4099" s="11" t="s">
        <v>6380</v>
      </c>
      <c r="D4099" s="11" t="s">
        <v>40</v>
      </c>
      <c r="E4099" s="19" t="s">
        <v>4573</v>
      </c>
      <c r="F4099" s="10">
        <v>42036</v>
      </c>
      <c r="G4099" s="10">
        <v>44228</v>
      </c>
      <c r="H4099" s="11">
        <v>7</v>
      </c>
      <c r="I4099" s="20" t="s">
        <v>39</v>
      </c>
      <c r="J4099" s="11" t="s">
        <v>41</v>
      </c>
      <c r="K4099" s="11" t="s">
        <v>4881</v>
      </c>
      <c r="L4099" s="11">
        <v>2</v>
      </c>
    </row>
    <row r="4100" spans="1:12">
      <c r="A4100" s="11" t="s">
        <v>6381</v>
      </c>
      <c r="D4100" s="11" t="s">
        <v>40</v>
      </c>
      <c r="E4100" s="19" t="s">
        <v>4574</v>
      </c>
      <c r="F4100" s="10">
        <v>42036</v>
      </c>
      <c r="G4100" s="10">
        <v>44228</v>
      </c>
      <c r="H4100" s="11">
        <v>7</v>
      </c>
      <c r="I4100" s="20" t="s">
        <v>39</v>
      </c>
      <c r="J4100" s="11" t="s">
        <v>41</v>
      </c>
      <c r="K4100" s="11" t="s">
        <v>4881</v>
      </c>
      <c r="L4100" s="11">
        <v>2</v>
      </c>
    </row>
    <row r="4101" spans="1:12">
      <c r="A4101" s="11" t="s">
        <v>6865</v>
      </c>
      <c r="D4101" s="11" t="s">
        <v>40</v>
      </c>
      <c r="E4101" s="19" t="s">
        <v>4575</v>
      </c>
      <c r="F4101" s="10">
        <v>42036</v>
      </c>
      <c r="G4101" s="10">
        <v>44228</v>
      </c>
      <c r="H4101" s="11">
        <v>7</v>
      </c>
      <c r="I4101" s="20" t="s">
        <v>39</v>
      </c>
      <c r="J4101" s="11" t="s">
        <v>41</v>
      </c>
      <c r="K4101" s="11" t="s">
        <v>4881</v>
      </c>
      <c r="L4101" s="11">
        <v>2</v>
      </c>
    </row>
    <row r="4102" spans="1:12">
      <c r="A4102" s="11" t="s">
        <v>6866</v>
      </c>
      <c r="D4102" s="11" t="s">
        <v>40</v>
      </c>
      <c r="E4102" s="19" t="s">
        <v>4576</v>
      </c>
      <c r="F4102" s="10">
        <v>42036</v>
      </c>
      <c r="G4102" s="10">
        <v>44228</v>
      </c>
      <c r="H4102" s="11">
        <v>7</v>
      </c>
      <c r="I4102" s="20" t="s">
        <v>39</v>
      </c>
      <c r="J4102" s="11" t="s">
        <v>41</v>
      </c>
      <c r="K4102" s="11" t="s">
        <v>4881</v>
      </c>
      <c r="L4102" s="11">
        <v>2</v>
      </c>
    </row>
    <row r="4103" spans="1:12">
      <c r="A4103" s="11" t="s">
        <v>6867</v>
      </c>
      <c r="D4103" s="11" t="s">
        <v>40</v>
      </c>
      <c r="E4103" s="19" t="s">
        <v>4577</v>
      </c>
      <c r="F4103" s="10">
        <v>42036</v>
      </c>
      <c r="G4103" s="10">
        <v>44228</v>
      </c>
      <c r="H4103" s="11">
        <v>7</v>
      </c>
      <c r="I4103" s="20" t="s">
        <v>39</v>
      </c>
      <c r="J4103" s="11" t="s">
        <v>41</v>
      </c>
      <c r="K4103" s="11" t="s">
        <v>4881</v>
      </c>
      <c r="L4103" s="11">
        <v>2</v>
      </c>
    </row>
    <row r="4104" spans="1:12">
      <c r="A4104" s="11" t="s">
        <v>7351</v>
      </c>
      <c r="D4104" s="11" t="s">
        <v>40</v>
      </c>
      <c r="E4104" s="19" t="s">
        <v>4578</v>
      </c>
      <c r="F4104" s="10">
        <v>42036</v>
      </c>
      <c r="G4104" s="10">
        <v>44228</v>
      </c>
      <c r="H4104" s="11">
        <v>7</v>
      </c>
      <c r="I4104" s="20" t="s">
        <v>39</v>
      </c>
      <c r="J4104" s="11" t="s">
        <v>41</v>
      </c>
      <c r="K4104" s="11" t="s">
        <v>4881</v>
      </c>
      <c r="L4104" s="11">
        <v>2</v>
      </c>
    </row>
    <row r="4105" spans="1:12">
      <c r="A4105" s="11" t="s">
        <v>7352</v>
      </c>
      <c r="D4105" s="11" t="s">
        <v>40</v>
      </c>
      <c r="E4105" s="19" t="s">
        <v>4579</v>
      </c>
      <c r="F4105" s="10">
        <v>42036</v>
      </c>
      <c r="G4105" s="10">
        <v>44228</v>
      </c>
      <c r="H4105" s="11">
        <v>7</v>
      </c>
      <c r="I4105" s="20" t="s">
        <v>39</v>
      </c>
      <c r="J4105" s="11" t="s">
        <v>41</v>
      </c>
      <c r="K4105" s="11" t="s">
        <v>4881</v>
      </c>
      <c r="L4105" s="11">
        <v>2</v>
      </c>
    </row>
    <row r="4106" spans="1:12">
      <c r="A4106" s="11" t="s">
        <v>7353</v>
      </c>
      <c r="D4106" s="11" t="s">
        <v>40</v>
      </c>
      <c r="E4106" s="19" t="s">
        <v>4580</v>
      </c>
      <c r="F4106" s="10">
        <v>42036</v>
      </c>
      <c r="G4106" s="10">
        <v>44228</v>
      </c>
      <c r="H4106" s="11">
        <v>7</v>
      </c>
      <c r="I4106" s="20" t="s">
        <v>39</v>
      </c>
      <c r="J4106" s="11" t="s">
        <v>41</v>
      </c>
      <c r="K4106" s="11" t="s">
        <v>4881</v>
      </c>
      <c r="L4106" s="11">
        <v>2</v>
      </c>
    </row>
    <row r="4107" spans="1:12">
      <c r="A4107" s="11" t="s">
        <v>8290</v>
      </c>
      <c r="D4107" s="11" t="s">
        <v>40</v>
      </c>
      <c r="E4107" s="19" t="s">
        <v>4581</v>
      </c>
      <c r="F4107" s="10">
        <v>42036</v>
      </c>
      <c r="G4107" s="10">
        <v>44228</v>
      </c>
      <c r="H4107" s="11">
        <v>7</v>
      </c>
      <c r="I4107" s="20" t="s">
        <v>39</v>
      </c>
      <c r="J4107" s="11" t="s">
        <v>41</v>
      </c>
      <c r="K4107" s="11" t="s">
        <v>4881</v>
      </c>
      <c r="L4107" s="11">
        <v>2</v>
      </c>
    </row>
    <row r="4108" spans="1:12">
      <c r="A4108" s="11" t="s">
        <v>8291</v>
      </c>
      <c r="D4108" s="11" t="s">
        <v>40</v>
      </c>
      <c r="E4108" s="19" t="s">
        <v>4582</v>
      </c>
      <c r="F4108" s="10">
        <v>42036</v>
      </c>
      <c r="G4108" s="10">
        <v>44228</v>
      </c>
      <c r="H4108" s="11">
        <v>7</v>
      </c>
      <c r="I4108" s="20" t="s">
        <v>39</v>
      </c>
      <c r="J4108" s="11" t="s">
        <v>41</v>
      </c>
      <c r="K4108" s="11" t="s">
        <v>4881</v>
      </c>
      <c r="L4108" s="11">
        <v>2</v>
      </c>
    </row>
    <row r="4109" spans="1:12">
      <c r="A4109" s="11" t="s">
        <v>8292</v>
      </c>
      <c r="D4109" s="11" t="s">
        <v>40</v>
      </c>
      <c r="E4109" s="19" t="s">
        <v>4583</v>
      </c>
      <c r="F4109" s="10">
        <v>42036</v>
      </c>
      <c r="G4109" s="10">
        <v>44228</v>
      </c>
      <c r="H4109" s="11">
        <v>7</v>
      </c>
      <c r="I4109" s="20" t="s">
        <v>39</v>
      </c>
      <c r="J4109" s="11" t="s">
        <v>41</v>
      </c>
      <c r="K4109" s="11" t="s">
        <v>4881</v>
      </c>
      <c r="L4109" s="11">
        <v>2</v>
      </c>
    </row>
    <row r="4110" spans="1:12">
      <c r="A4110" s="11" t="s">
        <v>8293</v>
      </c>
      <c r="D4110" s="11" t="s">
        <v>40</v>
      </c>
      <c r="E4110" s="19" t="s">
        <v>4584</v>
      </c>
      <c r="F4110" s="10">
        <v>42036</v>
      </c>
      <c r="G4110" s="10">
        <v>44228</v>
      </c>
      <c r="H4110" s="11">
        <v>7</v>
      </c>
      <c r="I4110" s="20" t="s">
        <v>39</v>
      </c>
      <c r="J4110" s="11" t="s">
        <v>41</v>
      </c>
      <c r="K4110" s="11" t="s">
        <v>4881</v>
      </c>
      <c r="L4110" s="11">
        <v>2</v>
      </c>
    </row>
    <row r="4111" spans="1:12">
      <c r="A4111" s="11" t="s">
        <v>8294</v>
      </c>
      <c r="D4111" s="11" t="s">
        <v>40</v>
      </c>
      <c r="E4111" s="19" t="s">
        <v>4585</v>
      </c>
      <c r="F4111" s="10">
        <v>42036</v>
      </c>
      <c r="G4111" s="10">
        <v>44228</v>
      </c>
      <c r="H4111" s="11">
        <v>7</v>
      </c>
      <c r="I4111" s="20" t="s">
        <v>39</v>
      </c>
      <c r="J4111" s="11" t="s">
        <v>41</v>
      </c>
      <c r="K4111" s="11" t="s">
        <v>4881</v>
      </c>
      <c r="L4111" s="11">
        <v>2</v>
      </c>
    </row>
    <row r="4112" spans="1:12">
      <c r="A4112" s="11" t="s">
        <v>8295</v>
      </c>
      <c r="D4112" s="11" t="s">
        <v>40</v>
      </c>
      <c r="E4112" s="19" t="s">
        <v>4586</v>
      </c>
      <c r="F4112" s="10">
        <v>42036</v>
      </c>
      <c r="G4112" s="10">
        <v>44228</v>
      </c>
      <c r="H4112" s="11">
        <v>7</v>
      </c>
      <c r="I4112" s="20" t="s">
        <v>39</v>
      </c>
      <c r="J4112" s="11" t="s">
        <v>41</v>
      </c>
      <c r="K4112" s="11" t="s">
        <v>4881</v>
      </c>
      <c r="L4112" s="11">
        <v>2</v>
      </c>
    </row>
    <row r="4113" spans="1:12">
      <c r="A4113" s="11" t="s">
        <v>8809</v>
      </c>
      <c r="D4113" s="11" t="s">
        <v>40</v>
      </c>
      <c r="E4113" s="19" t="s">
        <v>4587</v>
      </c>
      <c r="F4113" s="10">
        <v>42036</v>
      </c>
      <c r="G4113" s="10">
        <v>44228</v>
      </c>
      <c r="H4113" s="11">
        <v>7</v>
      </c>
      <c r="I4113" s="20" t="s">
        <v>39</v>
      </c>
      <c r="J4113" s="11" t="s">
        <v>41</v>
      </c>
      <c r="K4113" s="11" t="s">
        <v>4881</v>
      </c>
      <c r="L4113" s="11">
        <v>2</v>
      </c>
    </row>
    <row r="4114" spans="1:12">
      <c r="A4114" s="11" t="s">
        <v>8810</v>
      </c>
      <c r="D4114" s="11" t="s">
        <v>40</v>
      </c>
      <c r="E4114" s="19" t="s">
        <v>4588</v>
      </c>
      <c r="F4114" s="10">
        <v>42036</v>
      </c>
      <c r="G4114" s="10">
        <v>44228</v>
      </c>
      <c r="H4114" s="11">
        <v>7</v>
      </c>
      <c r="I4114" s="20" t="s">
        <v>39</v>
      </c>
      <c r="J4114" s="11" t="s">
        <v>41</v>
      </c>
      <c r="K4114" s="11" t="s">
        <v>4881</v>
      </c>
      <c r="L4114" s="11">
        <v>2</v>
      </c>
    </row>
    <row r="4115" spans="1:12">
      <c r="A4115" s="11" t="s">
        <v>8811</v>
      </c>
      <c r="D4115" s="11" t="s">
        <v>40</v>
      </c>
      <c r="E4115" s="19" t="s">
        <v>4589</v>
      </c>
      <c r="F4115" s="10">
        <v>42036</v>
      </c>
      <c r="G4115" s="10">
        <v>44228</v>
      </c>
      <c r="H4115" s="11">
        <v>7</v>
      </c>
      <c r="I4115" s="20" t="s">
        <v>39</v>
      </c>
      <c r="J4115" s="11" t="s">
        <v>41</v>
      </c>
      <c r="K4115" s="11" t="s">
        <v>4881</v>
      </c>
      <c r="L4115" s="11">
        <v>2</v>
      </c>
    </row>
    <row r="4116" spans="1:12">
      <c r="A4116" s="11" t="s">
        <v>4468</v>
      </c>
      <c r="D4116" s="11" t="s">
        <v>40</v>
      </c>
      <c r="E4116" s="19" t="s">
        <v>4590</v>
      </c>
      <c r="F4116" s="10">
        <v>42036</v>
      </c>
      <c r="G4116" s="10">
        <v>44228</v>
      </c>
      <c r="H4116" s="11">
        <v>7</v>
      </c>
      <c r="I4116" s="20" t="s">
        <v>39</v>
      </c>
      <c r="J4116" s="11" t="s">
        <v>41</v>
      </c>
      <c r="K4116" s="11" t="s">
        <v>4881</v>
      </c>
      <c r="L4116" s="11">
        <v>2</v>
      </c>
    </row>
    <row r="4117" spans="1:12">
      <c r="A4117" s="11" t="s">
        <v>4469</v>
      </c>
      <c r="D4117" s="11" t="s">
        <v>40</v>
      </c>
      <c r="E4117" s="19" t="s">
        <v>4591</v>
      </c>
      <c r="F4117" s="10">
        <v>42036</v>
      </c>
      <c r="G4117" s="10">
        <v>44228</v>
      </c>
      <c r="H4117" s="11">
        <v>7</v>
      </c>
      <c r="I4117" s="20" t="s">
        <v>39</v>
      </c>
      <c r="J4117" s="11" t="s">
        <v>41</v>
      </c>
      <c r="K4117" s="11" t="s">
        <v>4881</v>
      </c>
      <c r="L4117" s="11">
        <v>2</v>
      </c>
    </row>
    <row r="4118" spans="1:12">
      <c r="A4118" s="11" t="s">
        <v>4470</v>
      </c>
      <c r="D4118" s="11" t="s">
        <v>40</v>
      </c>
      <c r="E4118" s="19" t="s">
        <v>4592</v>
      </c>
      <c r="F4118" s="10">
        <v>42036</v>
      </c>
      <c r="G4118" s="10">
        <v>44228</v>
      </c>
      <c r="H4118" s="11">
        <v>7</v>
      </c>
      <c r="I4118" s="20" t="s">
        <v>39</v>
      </c>
      <c r="J4118" s="11" t="s">
        <v>41</v>
      </c>
      <c r="K4118" s="11" t="s">
        <v>4881</v>
      </c>
      <c r="L4118" s="11">
        <v>2</v>
      </c>
    </row>
    <row r="4119" spans="1:12">
      <c r="A4119" s="11" t="s">
        <v>5866</v>
      </c>
      <c r="D4119" s="11" t="s">
        <v>40</v>
      </c>
      <c r="E4119" s="19" t="s">
        <v>4593</v>
      </c>
      <c r="F4119" s="10">
        <v>42036</v>
      </c>
      <c r="G4119" s="10">
        <v>44228</v>
      </c>
      <c r="H4119" s="11">
        <v>7</v>
      </c>
      <c r="I4119" s="20" t="s">
        <v>39</v>
      </c>
      <c r="J4119" s="11" t="s">
        <v>41</v>
      </c>
      <c r="K4119" s="11" t="s">
        <v>4881</v>
      </c>
      <c r="L4119" s="11">
        <v>2</v>
      </c>
    </row>
    <row r="4120" spans="1:12">
      <c r="A4120" s="11" t="s">
        <v>5867</v>
      </c>
      <c r="D4120" s="11" t="s">
        <v>40</v>
      </c>
      <c r="E4120" s="19" t="s">
        <v>4594</v>
      </c>
      <c r="F4120" s="10">
        <v>42036</v>
      </c>
      <c r="G4120" s="10">
        <v>44228</v>
      </c>
      <c r="H4120" s="11">
        <v>7</v>
      </c>
      <c r="I4120" s="20" t="s">
        <v>39</v>
      </c>
      <c r="J4120" s="11" t="s">
        <v>41</v>
      </c>
      <c r="K4120" s="11" t="s">
        <v>4881</v>
      </c>
      <c r="L4120" s="11">
        <v>2</v>
      </c>
    </row>
    <row r="4121" spans="1:12">
      <c r="A4121" s="11" t="s">
        <v>5868</v>
      </c>
      <c r="D4121" s="11" t="s">
        <v>40</v>
      </c>
      <c r="E4121" s="19" t="s">
        <v>4595</v>
      </c>
      <c r="F4121" s="10">
        <v>42036</v>
      </c>
      <c r="G4121" s="10">
        <v>44228</v>
      </c>
      <c r="H4121" s="11">
        <v>7</v>
      </c>
      <c r="I4121" s="20" t="s">
        <v>39</v>
      </c>
      <c r="J4121" s="11" t="s">
        <v>41</v>
      </c>
      <c r="K4121" s="11" t="s">
        <v>4881</v>
      </c>
      <c r="L4121" s="11">
        <v>2</v>
      </c>
    </row>
    <row r="4122" spans="1:12">
      <c r="A4122" s="11" t="s">
        <v>5869</v>
      </c>
      <c r="D4122" s="11" t="s">
        <v>40</v>
      </c>
      <c r="E4122" s="19" t="s">
        <v>4596</v>
      </c>
      <c r="F4122" s="10">
        <v>42036</v>
      </c>
      <c r="G4122" s="10">
        <v>44228</v>
      </c>
      <c r="H4122" s="11">
        <v>7</v>
      </c>
      <c r="I4122" s="20" t="s">
        <v>39</v>
      </c>
      <c r="J4122" s="11" t="s">
        <v>41</v>
      </c>
      <c r="K4122" s="11" t="s">
        <v>4881</v>
      </c>
      <c r="L4122" s="11">
        <v>2</v>
      </c>
    </row>
    <row r="4123" spans="1:12">
      <c r="A4123" s="11" t="s">
        <v>5870</v>
      </c>
      <c r="D4123" s="11" t="s">
        <v>40</v>
      </c>
      <c r="E4123" s="19" t="s">
        <v>4597</v>
      </c>
      <c r="F4123" s="10">
        <v>42036</v>
      </c>
      <c r="G4123" s="10">
        <v>44228</v>
      </c>
      <c r="H4123" s="11">
        <v>7</v>
      </c>
      <c r="I4123" s="20" t="s">
        <v>39</v>
      </c>
      <c r="J4123" s="11" t="s">
        <v>41</v>
      </c>
      <c r="K4123" s="11" t="s">
        <v>4881</v>
      </c>
      <c r="L4123" s="11">
        <v>2</v>
      </c>
    </row>
    <row r="4124" spans="1:12">
      <c r="A4124" s="11" t="s">
        <v>5871</v>
      </c>
      <c r="D4124" s="11" t="s">
        <v>40</v>
      </c>
      <c r="E4124" s="19" t="s">
        <v>4598</v>
      </c>
      <c r="F4124" s="10">
        <v>42036</v>
      </c>
      <c r="G4124" s="10">
        <v>44228</v>
      </c>
      <c r="H4124" s="11">
        <v>7</v>
      </c>
      <c r="I4124" s="20" t="s">
        <v>39</v>
      </c>
      <c r="J4124" s="11" t="s">
        <v>41</v>
      </c>
      <c r="K4124" s="11" t="s">
        <v>4881</v>
      </c>
      <c r="L4124" s="11">
        <v>2</v>
      </c>
    </row>
    <row r="4125" spans="1:12">
      <c r="A4125" s="11" t="s">
        <v>6382</v>
      </c>
      <c r="D4125" s="11" t="s">
        <v>40</v>
      </c>
      <c r="E4125" s="19" t="s">
        <v>4599</v>
      </c>
      <c r="F4125" s="10">
        <v>42036</v>
      </c>
      <c r="G4125" s="10">
        <v>44228</v>
      </c>
      <c r="H4125" s="11">
        <v>7</v>
      </c>
      <c r="I4125" s="20" t="s">
        <v>39</v>
      </c>
      <c r="J4125" s="11" t="s">
        <v>41</v>
      </c>
      <c r="K4125" s="11" t="s">
        <v>4881</v>
      </c>
      <c r="L4125" s="11">
        <v>2</v>
      </c>
    </row>
    <row r="4126" spans="1:12">
      <c r="A4126" s="11" t="s">
        <v>6383</v>
      </c>
      <c r="D4126" s="11" t="s">
        <v>40</v>
      </c>
      <c r="E4126" s="19" t="s">
        <v>4600</v>
      </c>
      <c r="F4126" s="10">
        <v>42036</v>
      </c>
      <c r="G4126" s="10">
        <v>44228</v>
      </c>
      <c r="H4126" s="11">
        <v>7</v>
      </c>
      <c r="I4126" s="20" t="s">
        <v>39</v>
      </c>
      <c r="J4126" s="11" t="s">
        <v>41</v>
      </c>
      <c r="K4126" s="11" t="s">
        <v>4881</v>
      </c>
      <c r="L4126" s="11">
        <v>2</v>
      </c>
    </row>
    <row r="4127" spans="1:12">
      <c r="A4127" s="11" t="s">
        <v>6384</v>
      </c>
      <c r="D4127" s="11" t="s">
        <v>40</v>
      </c>
      <c r="E4127" s="19" t="s">
        <v>4601</v>
      </c>
      <c r="F4127" s="10">
        <v>42036</v>
      </c>
      <c r="G4127" s="10">
        <v>44228</v>
      </c>
      <c r="H4127" s="11">
        <v>7</v>
      </c>
      <c r="I4127" s="20" t="s">
        <v>39</v>
      </c>
      <c r="J4127" s="11" t="s">
        <v>41</v>
      </c>
      <c r="K4127" s="11" t="s">
        <v>4881</v>
      </c>
      <c r="L4127" s="11">
        <v>2</v>
      </c>
    </row>
    <row r="4128" spans="1:12">
      <c r="A4128" s="11" t="s">
        <v>6868</v>
      </c>
      <c r="D4128" s="11" t="s">
        <v>40</v>
      </c>
      <c r="E4128" s="19" t="s">
        <v>4602</v>
      </c>
      <c r="F4128" s="10">
        <v>42036</v>
      </c>
      <c r="G4128" s="10">
        <v>44228</v>
      </c>
      <c r="H4128" s="11">
        <v>7</v>
      </c>
      <c r="I4128" s="20" t="s">
        <v>39</v>
      </c>
      <c r="J4128" s="11" t="s">
        <v>41</v>
      </c>
      <c r="K4128" s="11" t="s">
        <v>4881</v>
      </c>
      <c r="L4128" s="11">
        <v>2</v>
      </c>
    </row>
    <row r="4129" spans="1:12">
      <c r="A4129" s="11" t="s">
        <v>6869</v>
      </c>
      <c r="D4129" s="11" t="s">
        <v>40</v>
      </c>
      <c r="E4129" s="19" t="s">
        <v>4603</v>
      </c>
      <c r="F4129" s="10">
        <v>42036</v>
      </c>
      <c r="G4129" s="10">
        <v>44228</v>
      </c>
      <c r="H4129" s="11">
        <v>7</v>
      </c>
      <c r="I4129" s="20" t="s">
        <v>39</v>
      </c>
      <c r="J4129" s="11" t="s">
        <v>41</v>
      </c>
      <c r="K4129" s="11" t="s">
        <v>4881</v>
      </c>
      <c r="L4129" s="11">
        <v>2</v>
      </c>
    </row>
    <row r="4130" spans="1:12">
      <c r="A4130" s="11" t="s">
        <v>6870</v>
      </c>
      <c r="D4130" s="11" t="s">
        <v>40</v>
      </c>
      <c r="E4130" s="19" t="s">
        <v>4604</v>
      </c>
      <c r="F4130" s="10">
        <v>42036</v>
      </c>
      <c r="G4130" s="10">
        <v>44228</v>
      </c>
      <c r="H4130" s="11">
        <v>7</v>
      </c>
      <c r="I4130" s="20" t="s">
        <v>39</v>
      </c>
      <c r="J4130" s="11" t="s">
        <v>41</v>
      </c>
      <c r="K4130" s="11" t="s">
        <v>4881</v>
      </c>
      <c r="L4130" s="11">
        <v>2</v>
      </c>
    </row>
    <row r="4131" spans="1:12">
      <c r="A4131" s="11" t="s">
        <v>7354</v>
      </c>
      <c r="D4131" s="11" t="s">
        <v>40</v>
      </c>
      <c r="E4131" s="19" t="s">
        <v>4605</v>
      </c>
      <c r="F4131" s="10">
        <v>42036</v>
      </c>
      <c r="G4131" s="10">
        <v>44228</v>
      </c>
      <c r="H4131" s="11">
        <v>7</v>
      </c>
      <c r="I4131" s="20" t="s">
        <v>39</v>
      </c>
      <c r="J4131" s="11" t="s">
        <v>41</v>
      </c>
      <c r="K4131" s="11" t="s">
        <v>4881</v>
      </c>
      <c r="L4131" s="11">
        <v>2</v>
      </c>
    </row>
    <row r="4132" spans="1:12">
      <c r="A4132" s="11" t="s">
        <v>7355</v>
      </c>
      <c r="D4132" s="11" t="s">
        <v>40</v>
      </c>
      <c r="E4132" s="19" t="s">
        <v>4606</v>
      </c>
      <c r="F4132" s="10">
        <v>42036</v>
      </c>
      <c r="G4132" s="10">
        <v>44228</v>
      </c>
      <c r="H4132" s="11">
        <v>7</v>
      </c>
      <c r="I4132" s="20" t="s">
        <v>39</v>
      </c>
      <c r="J4132" s="11" t="s">
        <v>41</v>
      </c>
      <c r="K4132" s="11" t="s">
        <v>4881</v>
      </c>
      <c r="L4132" s="11">
        <v>2</v>
      </c>
    </row>
    <row r="4133" spans="1:12">
      <c r="A4133" s="11" t="s">
        <v>7356</v>
      </c>
      <c r="D4133" s="11" t="s">
        <v>40</v>
      </c>
      <c r="E4133" s="19" t="s">
        <v>4607</v>
      </c>
      <c r="F4133" s="10">
        <v>42036</v>
      </c>
      <c r="G4133" s="10">
        <v>44228</v>
      </c>
      <c r="H4133" s="11">
        <v>7</v>
      </c>
      <c r="I4133" s="20" t="s">
        <v>39</v>
      </c>
      <c r="J4133" s="11" t="s">
        <v>41</v>
      </c>
      <c r="K4133" s="11" t="s">
        <v>4881</v>
      </c>
      <c r="L4133" s="11">
        <v>2</v>
      </c>
    </row>
    <row r="4134" spans="1:12">
      <c r="A4134" s="11" t="s">
        <v>8296</v>
      </c>
      <c r="D4134" s="11" t="s">
        <v>40</v>
      </c>
      <c r="E4134" s="19" t="s">
        <v>4608</v>
      </c>
      <c r="F4134" s="10">
        <v>42036</v>
      </c>
      <c r="G4134" s="10">
        <v>44228</v>
      </c>
      <c r="H4134" s="11">
        <v>7</v>
      </c>
      <c r="I4134" s="20" t="s">
        <v>39</v>
      </c>
      <c r="J4134" s="11" t="s">
        <v>41</v>
      </c>
      <c r="K4134" s="11" t="s">
        <v>4881</v>
      </c>
      <c r="L4134" s="11">
        <v>2</v>
      </c>
    </row>
    <row r="4135" spans="1:12">
      <c r="A4135" s="11" t="s">
        <v>8297</v>
      </c>
      <c r="D4135" s="11" t="s">
        <v>40</v>
      </c>
      <c r="E4135" s="19" t="s">
        <v>4609</v>
      </c>
      <c r="F4135" s="10">
        <v>42036</v>
      </c>
      <c r="G4135" s="10">
        <v>44228</v>
      </c>
      <c r="H4135" s="11">
        <v>7</v>
      </c>
      <c r="I4135" s="20" t="s">
        <v>39</v>
      </c>
      <c r="J4135" s="11" t="s">
        <v>41</v>
      </c>
      <c r="K4135" s="11" t="s">
        <v>4881</v>
      </c>
      <c r="L4135" s="11">
        <v>2</v>
      </c>
    </row>
    <row r="4136" spans="1:12">
      <c r="A4136" s="11" t="s">
        <v>8298</v>
      </c>
      <c r="D4136" s="11" t="s">
        <v>40</v>
      </c>
      <c r="E4136" s="19" t="s">
        <v>4610</v>
      </c>
      <c r="F4136" s="10">
        <v>42036</v>
      </c>
      <c r="G4136" s="10">
        <v>44228</v>
      </c>
      <c r="H4136" s="11">
        <v>7</v>
      </c>
      <c r="I4136" s="20" t="s">
        <v>39</v>
      </c>
      <c r="J4136" s="11" t="s">
        <v>41</v>
      </c>
      <c r="K4136" s="11" t="s">
        <v>4881</v>
      </c>
      <c r="L4136" s="11">
        <v>2</v>
      </c>
    </row>
    <row r="4137" spans="1:12">
      <c r="A4137" s="11" t="s">
        <v>8299</v>
      </c>
      <c r="D4137" s="11" t="s">
        <v>40</v>
      </c>
      <c r="E4137" s="19" t="s">
        <v>4611</v>
      </c>
      <c r="F4137" s="10">
        <v>42036</v>
      </c>
      <c r="G4137" s="10">
        <v>44228</v>
      </c>
      <c r="H4137" s="11">
        <v>7</v>
      </c>
      <c r="I4137" s="20" t="s">
        <v>39</v>
      </c>
      <c r="J4137" s="11" t="s">
        <v>41</v>
      </c>
      <c r="K4137" s="11" t="s">
        <v>4881</v>
      </c>
      <c r="L4137" s="11">
        <v>2</v>
      </c>
    </row>
    <row r="4138" spans="1:12">
      <c r="A4138" s="11" t="s">
        <v>8300</v>
      </c>
      <c r="D4138" s="11" t="s">
        <v>40</v>
      </c>
      <c r="E4138" s="19" t="s">
        <v>4612</v>
      </c>
      <c r="F4138" s="10">
        <v>42036</v>
      </c>
      <c r="G4138" s="10">
        <v>44228</v>
      </c>
      <c r="H4138" s="11">
        <v>7</v>
      </c>
      <c r="I4138" s="20" t="s">
        <v>39</v>
      </c>
      <c r="J4138" s="11" t="s">
        <v>41</v>
      </c>
      <c r="K4138" s="11" t="s">
        <v>4881</v>
      </c>
      <c r="L4138" s="11">
        <v>2</v>
      </c>
    </row>
    <row r="4139" spans="1:12">
      <c r="A4139" s="11" t="s">
        <v>8301</v>
      </c>
      <c r="D4139" s="11" t="s">
        <v>40</v>
      </c>
      <c r="E4139" s="19" t="s">
        <v>4613</v>
      </c>
      <c r="F4139" s="10">
        <v>42036</v>
      </c>
      <c r="G4139" s="10">
        <v>44228</v>
      </c>
      <c r="H4139" s="11">
        <v>7</v>
      </c>
      <c r="I4139" s="20" t="s">
        <v>39</v>
      </c>
      <c r="J4139" s="11" t="s">
        <v>41</v>
      </c>
      <c r="K4139" s="11" t="s">
        <v>4881</v>
      </c>
      <c r="L4139" s="11">
        <v>2</v>
      </c>
    </row>
    <row r="4140" spans="1:12">
      <c r="A4140" s="11" t="s">
        <v>8812</v>
      </c>
      <c r="D4140" s="11" t="s">
        <v>40</v>
      </c>
      <c r="E4140" s="19" t="s">
        <v>4614</v>
      </c>
      <c r="F4140" s="10">
        <v>42036</v>
      </c>
      <c r="G4140" s="10">
        <v>44228</v>
      </c>
      <c r="H4140" s="11">
        <v>7</v>
      </c>
      <c r="I4140" s="20" t="s">
        <v>39</v>
      </c>
      <c r="J4140" s="11" t="s">
        <v>41</v>
      </c>
      <c r="K4140" s="11" t="s">
        <v>4881</v>
      </c>
      <c r="L4140" s="11">
        <v>2</v>
      </c>
    </row>
    <row r="4141" spans="1:12">
      <c r="A4141" s="11" t="s">
        <v>8813</v>
      </c>
      <c r="D4141" s="11" t="s">
        <v>40</v>
      </c>
      <c r="E4141" s="19" t="s">
        <v>4615</v>
      </c>
      <c r="F4141" s="10">
        <v>42036</v>
      </c>
      <c r="G4141" s="10">
        <v>44228</v>
      </c>
      <c r="H4141" s="11">
        <v>7</v>
      </c>
      <c r="I4141" s="20" t="s">
        <v>39</v>
      </c>
      <c r="J4141" s="11" t="s">
        <v>41</v>
      </c>
      <c r="K4141" s="11" t="s">
        <v>4881</v>
      </c>
      <c r="L4141" s="11">
        <v>2</v>
      </c>
    </row>
    <row r="4142" spans="1:12">
      <c r="A4142" s="11" t="s">
        <v>8814</v>
      </c>
      <c r="D4142" s="11" t="s">
        <v>40</v>
      </c>
      <c r="E4142" s="19" t="s">
        <v>4616</v>
      </c>
      <c r="F4142" s="10">
        <v>42036</v>
      </c>
      <c r="G4142" s="10">
        <v>44228</v>
      </c>
      <c r="H4142" s="11">
        <v>7</v>
      </c>
      <c r="I4142" s="20" t="s">
        <v>39</v>
      </c>
      <c r="J4142" s="11" t="s">
        <v>41</v>
      </c>
      <c r="K4142" s="11" t="s">
        <v>4881</v>
      </c>
      <c r="L4142" s="11">
        <v>2</v>
      </c>
    </row>
    <row r="4143" spans="1:12">
      <c r="A4143" s="11" t="s">
        <v>4471</v>
      </c>
      <c r="D4143" s="11" t="s">
        <v>40</v>
      </c>
      <c r="E4143" s="19" t="s">
        <v>4617</v>
      </c>
      <c r="F4143" s="10">
        <v>42036</v>
      </c>
      <c r="G4143" s="10">
        <v>44228</v>
      </c>
      <c r="H4143" s="11">
        <v>7</v>
      </c>
      <c r="I4143" s="20" t="s">
        <v>39</v>
      </c>
      <c r="J4143" s="11" t="s">
        <v>41</v>
      </c>
      <c r="K4143" s="11" t="s">
        <v>4881</v>
      </c>
      <c r="L4143" s="11">
        <v>2</v>
      </c>
    </row>
    <row r="4144" spans="1:12">
      <c r="A4144" s="11" t="s">
        <v>4472</v>
      </c>
      <c r="D4144" s="11" t="s">
        <v>40</v>
      </c>
      <c r="E4144" s="19" t="s">
        <v>4618</v>
      </c>
      <c r="F4144" s="10">
        <v>42036</v>
      </c>
      <c r="G4144" s="10">
        <v>44228</v>
      </c>
      <c r="H4144" s="11">
        <v>7</v>
      </c>
      <c r="I4144" s="20" t="s">
        <v>39</v>
      </c>
      <c r="J4144" s="11" t="s">
        <v>41</v>
      </c>
      <c r="K4144" s="11" t="s">
        <v>4881</v>
      </c>
      <c r="L4144" s="11">
        <v>2</v>
      </c>
    </row>
    <row r="4145" spans="1:12">
      <c r="A4145" s="11" t="s">
        <v>4473</v>
      </c>
      <c r="D4145" s="11" t="s">
        <v>40</v>
      </c>
      <c r="E4145" s="19" t="s">
        <v>4619</v>
      </c>
      <c r="F4145" s="10">
        <v>42036</v>
      </c>
      <c r="G4145" s="10">
        <v>44228</v>
      </c>
      <c r="H4145" s="11">
        <v>7</v>
      </c>
      <c r="I4145" s="20" t="s">
        <v>39</v>
      </c>
      <c r="J4145" s="11" t="s">
        <v>41</v>
      </c>
      <c r="K4145" s="11" t="s">
        <v>4881</v>
      </c>
      <c r="L4145" s="11">
        <v>2</v>
      </c>
    </row>
    <row r="4146" spans="1:12">
      <c r="A4146" s="11" t="s">
        <v>5872</v>
      </c>
      <c r="D4146" s="11" t="s">
        <v>40</v>
      </c>
      <c r="E4146" s="19" t="s">
        <v>4620</v>
      </c>
      <c r="F4146" s="10">
        <v>42036</v>
      </c>
      <c r="G4146" s="10">
        <v>44228</v>
      </c>
      <c r="H4146" s="11">
        <v>7</v>
      </c>
      <c r="I4146" s="20" t="s">
        <v>39</v>
      </c>
      <c r="J4146" s="11" t="s">
        <v>41</v>
      </c>
      <c r="K4146" s="11" t="s">
        <v>4881</v>
      </c>
      <c r="L4146" s="11">
        <v>2</v>
      </c>
    </row>
    <row r="4147" spans="1:12">
      <c r="A4147" s="11" t="s">
        <v>5873</v>
      </c>
      <c r="D4147" s="11" t="s">
        <v>40</v>
      </c>
      <c r="E4147" s="19" t="s">
        <v>4621</v>
      </c>
      <c r="F4147" s="10">
        <v>42036</v>
      </c>
      <c r="G4147" s="10">
        <v>44228</v>
      </c>
      <c r="H4147" s="11">
        <v>7</v>
      </c>
      <c r="I4147" s="20" t="s">
        <v>39</v>
      </c>
      <c r="J4147" s="11" t="s">
        <v>41</v>
      </c>
      <c r="K4147" s="11" t="s">
        <v>4881</v>
      </c>
      <c r="L4147" s="11">
        <v>2</v>
      </c>
    </row>
    <row r="4148" spans="1:12">
      <c r="A4148" s="11" t="s">
        <v>5874</v>
      </c>
      <c r="D4148" s="11" t="s">
        <v>40</v>
      </c>
      <c r="E4148" s="19" t="s">
        <v>4622</v>
      </c>
      <c r="F4148" s="10">
        <v>42036</v>
      </c>
      <c r="G4148" s="10">
        <v>44228</v>
      </c>
      <c r="H4148" s="11">
        <v>7</v>
      </c>
      <c r="I4148" s="20" t="s">
        <v>39</v>
      </c>
      <c r="J4148" s="11" t="s">
        <v>41</v>
      </c>
      <c r="K4148" s="11" t="s">
        <v>4881</v>
      </c>
      <c r="L4148" s="11">
        <v>2</v>
      </c>
    </row>
    <row r="4149" spans="1:12">
      <c r="A4149" s="11" t="s">
        <v>5875</v>
      </c>
      <c r="D4149" s="11" t="s">
        <v>40</v>
      </c>
      <c r="E4149" s="19" t="s">
        <v>4623</v>
      </c>
      <c r="F4149" s="10">
        <v>42036</v>
      </c>
      <c r="G4149" s="10">
        <v>44228</v>
      </c>
      <c r="H4149" s="11">
        <v>7</v>
      </c>
      <c r="I4149" s="20" t="s">
        <v>39</v>
      </c>
      <c r="J4149" s="11" t="s">
        <v>41</v>
      </c>
      <c r="K4149" s="11" t="s">
        <v>4881</v>
      </c>
      <c r="L4149" s="11">
        <v>2</v>
      </c>
    </row>
    <row r="4150" spans="1:12">
      <c r="A4150" s="11" t="s">
        <v>5876</v>
      </c>
      <c r="D4150" s="11" t="s">
        <v>40</v>
      </c>
      <c r="E4150" s="19" t="s">
        <v>4624</v>
      </c>
      <c r="F4150" s="10">
        <v>42036</v>
      </c>
      <c r="G4150" s="10">
        <v>44228</v>
      </c>
      <c r="H4150" s="11">
        <v>7</v>
      </c>
      <c r="I4150" s="20" t="s">
        <v>39</v>
      </c>
      <c r="J4150" s="11" t="s">
        <v>41</v>
      </c>
      <c r="K4150" s="11" t="s">
        <v>4881</v>
      </c>
      <c r="L4150" s="11">
        <v>2</v>
      </c>
    </row>
    <row r="4151" spans="1:12">
      <c r="A4151" s="11" t="s">
        <v>5877</v>
      </c>
      <c r="D4151" s="11" t="s">
        <v>40</v>
      </c>
      <c r="E4151" s="19" t="s">
        <v>4625</v>
      </c>
      <c r="F4151" s="10">
        <v>42036</v>
      </c>
      <c r="G4151" s="10">
        <v>44228</v>
      </c>
      <c r="H4151" s="11">
        <v>7</v>
      </c>
      <c r="I4151" s="20" t="s">
        <v>39</v>
      </c>
      <c r="J4151" s="11" t="s">
        <v>41</v>
      </c>
      <c r="K4151" s="11" t="s">
        <v>4881</v>
      </c>
      <c r="L4151" s="11">
        <v>2</v>
      </c>
    </row>
    <row r="4152" spans="1:12">
      <c r="A4152" s="11" t="s">
        <v>6385</v>
      </c>
      <c r="D4152" s="11" t="s">
        <v>40</v>
      </c>
      <c r="E4152" s="19" t="s">
        <v>4626</v>
      </c>
      <c r="F4152" s="10">
        <v>42036</v>
      </c>
      <c r="G4152" s="10">
        <v>44228</v>
      </c>
      <c r="H4152" s="11">
        <v>7</v>
      </c>
      <c r="I4152" s="20" t="s">
        <v>39</v>
      </c>
      <c r="J4152" s="11" t="s">
        <v>41</v>
      </c>
      <c r="K4152" s="11" t="s">
        <v>4881</v>
      </c>
      <c r="L4152" s="11">
        <v>2</v>
      </c>
    </row>
    <row r="4153" spans="1:12">
      <c r="A4153" s="11" t="s">
        <v>6386</v>
      </c>
      <c r="D4153" s="11" t="s">
        <v>40</v>
      </c>
      <c r="E4153" s="19" t="s">
        <v>4627</v>
      </c>
      <c r="F4153" s="10">
        <v>42036</v>
      </c>
      <c r="G4153" s="10">
        <v>44228</v>
      </c>
      <c r="H4153" s="11">
        <v>7</v>
      </c>
      <c r="I4153" s="20" t="s">
        <v>39</v>
      </c>
      <c r="J4153" s="11" t="s">
        <v>41</v>
      </c>
      <c r="K4153" s="11" t="s">
        <v>4881</v>
      </c>
      <c r="L4153" s="11">
        <v>2</v>
      </c>
    </row>
    <row r="4154" spans="1:12">
      <c r="A4154" s="11" t="s">
        <v>6387</v>
      </c>
      <c r="D4154" s="11" t="s">
        <v>40</v>
      </c>
      <c r="E4154" s="19" t="s">
        <v>4628</v>
      </c>
      <c r="F4154" s="10">
        <v>42036</v>
      </c>
      <c r="G4154" s="10">
        <v>44228</v>
      </c>
      <c r="H4154" s="11">
        <v>7</v>
      </c>
      <c r="I4154" s="20" t="s">
        <v>39</v>
      </c>
      <c r="J4154" s="11" t="s">
        <v>41</v>
      </c>
      <c r="K4154" s="11" t="s">
        <v>4881</v>
      </c>
      <c r="L4154" s="11">
        <v>2</v>
      </c>
    </row>
    <row r="4155" spans="1:12">
      <c r="A4155" s="11" t="s">
        <v>6871</v>
      </c>
      <c r="D4155" s="11" t="s">
        <v>40</v>
      </c>
      <c r="E4155" s="19" t="s">
        <v>4629</v>
      </c>
      <c r="F4155" s="10">
        <v>42036</v>
      </c>
      <c r="G4155" s="10">
        <v>44228</v>
      </c>
      <c r="H4155" s="11">
        <v>7</v>
      </c>
      <c r="I4155" s="20" t="s">
        <v>39</v>
      </c>
      <c r="J4155" s="11" t="s">
        <v>41</v>
      </c>
      <c r="K4155" s="11" t="s">
        <v>4881</v>
      </c>
      <c r="L4155" s="11">
        <v>2</v>
      </c>
    </row>
    <row r="4156" spans="1:12">
      <c r="A4156" s="11" t="s">
        <v>6872</v>
      </c>
      <c r="D4156" s="11" t="s">
        <v>40</v>
      </c>
      <c r="E4156" s="19" t="s">
        <v>4630</v>
      </c>
      <c r="F4156" s="10">
        <v>42036</v>
      </c>
      <c r="G4156" s="10">
        <v>44228</v>
      </c>
      <c r="H4156" s="11">
        <v>7</v>
      </c>
      <c r="I4156" s="20" t="s">
        <v>39</v>
      </c>
      <c r="J4156" s="11" t="s">
        <v>41</v>
      </c>
      <c r="K4156" s="11" t="s">
        <v>4881</v>
      </c>
      <c r="L4156" s="11">
        <v>2</v>
      </c>
    </row>
    <row r="4157" spans="1:12">
      <c r="A4157" s="11" t="s">
        <v>6873</v>
      </c>
      <c r="D4157" s="11" t="s">
        <v>40</v>
      </c>
      <c r="E4157" s="19" t="s">
        <v>4631</v>
      </c>
      <c r="F4157" s="10">
        <v>42036</v>
      </c>
      <c r="G4157" s="10">
        <v>44228</v>
      </c>
      <c r="H4157" s="11">
        <v>7</v>
      </c>
      <c r="I4157" s="20" t="s">
        <v>39</v>
      </c>
      <c r="J4157" s="11" t="s">
        <v>41</v>
      </c>
      <c r="K4157" s="11" t="s">
        <v>4881</v>
      </c>
      <c r="L4157" s="11">
        <v>2</v>
      </c>
    </row>
    <row r="4158" spans="1:12">
      <c r="A4158" s="11" t="s">
        <v>7357</v>
      </c>
      <c r="D4158" s="11" t="s">
        <v>40</v>
      </c>
      <c r="E4158" s="19" t="s">
        <v>4632</v>
      </c>
      <c r="F4158" s="10">
        <v>42036</v>
      </c>
      <c r="G4158" s="10">
        <v>44228</v>
      </c>
      <c r="H4158" s="11">
        <v>7</v>
      </c>
      <c r="I4158" s="20" t="s">
        <v>39</v>
      </c>
      <c r="J4158" s="11" t="s">
        <v>41</v>
      </c>
      <c r="K4158" s="11" t="s">
        <v>4881</v>
      </c>
      <c r="L4158" s="11">
        <v>2</v>
      </c>
    </row>
    <row r="4159" spans="1:12">
      <c r="A4159" s="11" t="s">
        <v>7358</v>
      </c>
      <c r="D4159" s="11" t="s">
        <v>40</v>
      </c>
      <c r="E4159" s="19" t="s">
        <v>4633</v>
      </c>
      <c r="F4159" s="10">
        <v>42036</v>
      </c>
      <c r="G4159" s="10">
        <v>44228</v>
      </c>
      <c r="H4159" s="11">
        <v>7</v>
      </c>
      <c r="I4159" s="20" t="s">
        <v>39</v>
      </c>
      <c r="J4159" s="11" t="s">
        <v>41</v>
      </c>
      <c r="K4159" s="11" t="s">
        <v>4881</v>
      </c>
      <c r="L4159" s="11">
        <v>2</v>
      </c>
    </row>
    <row r="4160" spans="1:12">
      <c r="A4160" s="11" t="s">
        <v>7359</v>
      </c>
      <c r="D4160" s="11" t="s">
        <v>40</v>
      </c>
      <c r="E4160" s="19" t="s">
        <v>4634</v>
      </c>
      <c r="F4160" s="10">
        <v>42036</v>
      </c>
      <c r="G4160" s="10">
        <v>44228</v>
      </c>
      <c r="H4160" s="11">
        <v>7</v>
      </c>
      <c r="I4160" s="20" t="s">
        <v>39</v>
      </c>
      <c r="J4160" s="11" t="s">
        <v>41</v>
      </c>
      <c r="K4160" s="11" t="s">
        <v>4881</v>
      </c>
      <c r="L4160" s="11">
        <v>2</v>
      </c>
    </row>
    <row r="4161" spans="1:12">
      <c r="A4161" s="11" t="s">
        <v>8302</v>
      </c>
      <c r="D4161" s="11" t="s">
        <v>40</v>
      </c>
      <c r="E4161" s="19" t="s">
        <v>4635</v>
      </c>
      <c r="F4161" s="10">
        <v>42036</v>
      </c>
      <c r="G4161" s="10">
        <v>44228</v>
      </c>
      <c r="H4161" s="11">
        <v>7</v>
      </c>
      <c r="I4161" s="20" t="s">
        <v>39</v>
      </c>
      <c r="J4161" s="11" t="s">
        <v>41</v>
      </c>
      <c r="K4161" s="11" t="s">
        <v>4881</v>
      </c>
      <c r="L4161" s="11">
        <v>2</v>
      </c>
    </row>
    <row r="4162" spans="1:12">
      <c r="A4162" s="11" t="s">
        <v>8303</v>
      </c>
      <c r="D4162" s="11" t="s">
        <v>40</v>
      </c>
      <c r="E4162" s="19" t="s">
        <v>4636</v>
      </c>
      <c r="F4162" s="10">
        <v>42036</v>
      </c>
      <c r="G4162" s="10">
        <v>44228</v>
      </c>
      <c r="H4162" s="11">
        <v>7</v>
      </c>
      <c r="I4162" s="20" t="s">
        <v>39</v>
      </c>
      <c r="J4162" s="11" t="s">
        <v>41</v>
      </c>
      <c r="K4162" s="11" t="s">
        <v>4881</v>
      </c>
      <c r="L4162" s="11">
        <v>2</v>
      </c>
    </row>
    <row r="4163" spans="1:12">
      <c r="A4163" s="11" t="s">
        <v>8304</v>
      </c>
      <c r="D4163" s="11" t="s">
        <v>40</v>
      </c>
      <c r="E4163" s="19" t="s">
        <v>4637</v>
      </c>
      <c r="F4163" s="10">
        <v>42036</v>
      </c>
      <c r="G4163" s="10">
        <v>44228</v>
      </c>
      <c r="H4163" s="11">
        <v>7</v>
      </c>
      <c r="I4163" s="20" t="s">
        <v>39</v>
      </c>
      <c r="J4163" s="11" t="s">
        <v>41</v>
      </c>
      <c r="K4163" s="11" t="s">
        <v>4881</v>
      </c>
      <c r="L4163" s="11">
        <v>2</v>
      </c>
    </row>
    <row r="4164" spans="1:12">
      <c r="A4164" s="11" t="s">
        <v>8305</v>
      </c>
      <c r="D4164" s="11" t="s">
        <v>40</v>
      </c>
      <c r="E4164" s="19" t="s">
        <v>4638</v>
      </c>
      <c r="F4164" s="10">
        <v>42036</v>
      </c>
      <c r="G4164" s="10">
        <v>44228</v>
      </c>
      <c r="H4164" s="11">
        <v>7</v>
      </c>
      <c r="I4164" s="20" t="s">
        <v>39</v>
      </c>
      <c r="J4164" s="11" t="s">
        <v>41</v>
      </c>
      <c r="K4164" s="11" t="s">
        <v>4881</v>
      </c>
      <c r="L4164" s="11">
        <v>2</v>
      </c>
    </row>
    <row r="4165" spans="1:12">
      <c r="A4165" s="11" t="s">
        <v>8306</v>
      </c>
      <c r="D4165" s="11" t="s">
        <v>40</v>
      </c>
      <c r="E4165" s="19" t="s">
        <v>4639</v>
      </c>
      <c r="F4165" s="10">
        <v>42036</v>
      </c>
      <c r="G4165" s="10">
        <v>44228</v>
      </c>
      <c r="H4165" s="11">
        <v>7</v>
      </c>
      <c r="I4165" s="20" t="s">
        <v>39</v>
      </c>
      <c r="J4165" s="11" t="s">
        <v>41</v>
      </c>
      <c r="K4165" s="11" t="s">
        <v>4881</v>
      </c>
      <c r="L4165" s="11">
        <v>2</v>
      </c>
    </row>
    <row r="4166" spans="1:12">
      <c r="A4166" s="11" t="s">
        <v>8307</v>
      </c>
      <c r="D4166" s="11" t="s">
        <v>40</v>
      </c>
      <c r="E4166" s="19" t="s">
        <v>4640</v>
      </c>
      <c r="F4166" s="10">
        <v>42036</v>
      </c>
      <c r="G4166" s="10">
        <v>44228</v>
      </c>
      <c r="H4166" s="11">
        <v>7</v>
      </c>
      <c r="I4166" s="20" t="s">
        <v>39</v>
      </c>
      <c r="J4166" s="11" t="s">
        <v>41</v>
      </c>
      <c r="K4166" s="11" t="s">
        <v>4881</v>
      </c>
      <c r="L4166" s="11">
        <v>2</v>
      </c>
    </row>
    <row r="4167" spans="1:12">
      <c r="A4167" s="11" t="s">
        <v>8815</v>
      </c>
      <c r="D4167" s="11" t="s">
        <v>40</v>
      </c>
      <c r="E4167" s="19" t="s">
        <v>4641</v>
      </c>
      <c r="F4167" s="10">
        <v>42036</v>
      </c>
      <c r="G4167" s="10">
        <v>44228</v>
      </c>
      <c r="H4167" s="11">
        <v>7</v>
      </c>
      <c r="I4167" s="20" t="s">
        <v>39</v>
      </c>
      <c r="J4167" s="11" t="s">
        <v>41</v>
      </c>
      <c r="K4167" s="11" t="s">
        <v>4881</v>
      </c>
      <c r="L4167" s="11">
        <v>2</v>
      </c>
    </row>
    <row r="4168" spans="1:12">
      <c r="A4168" s="11" t="s">
        <v>8816</v>
      </c>
      <c r="D4168" s="11" t="s">
        <v>40</v>
      </c>
      <c r="E4168" s="19" t="s">
        <v>4642</v>
      </c>
      <c r="F4168" s="10">
        <v>42036</v>
      </c>
      <c r="G4168" s="10">
        <v>44228</v>
      </c>
      <c r="H4168" s="11">
        <v>7</v>
      </c>
      <c r="I4168" s="20" t="s">
        <v>39</v>
      </c>
      <c r="J4168" s="11" t="s">
        <v>41</v>
      </c>
      <c r="K4168" s="11" t="s">
        <v>4881</v>
      </c>
      <c r="L4168" s="11">
        <v>2</v>
      </c>
    </row>
    <row r="4169" spans="1:12">
      <c r="A4169" s="11" t="s">
        <v>8817</v>
      </c>
      <c r="D4169" s="11" t="s">
        <v>40</v>
      </c>
      <c r="E4169" s="19" t="s">
        <v>4643</v>
      </c>
      <c r="F4169" s="10">
        <v>42036</v>
      </c>
      <c r="G4169" s="10">
        <v>44228</v>
      </c>
      <c r="H4169" s="11">
        <v>7</v>
      </c>
      <c r="I4169" s="20" t="s">
        <v>39</v>
      </c>
      <c r="J4169" s="11" t="s">
        <v>41</v>
      </c>
      <c r="K4169" s="11" t="s">
        <v>4881</v>
      </c>
      <c r="L4169" s="11">
        <v>2</v>
      </c>
    </row>
    <row r="4170" spans="1:12">
      <c r="A4170" s="11" t="s">
        <v>4474</v>
      </c>
      <c r="D4170" s="11" t="s">
        <v>40</v>
      </c>
      <c r="E4170" s="19" t="s">
        <v>4644</v>
      </c>
      <c r="F4170" s="10">
        <v>42036</v>
      </c>
      <c r="G4170" s="10">
        <v>44228</v>
      </c>
      <c r="H4170" s="11">
        <v>7</v>
      </c>
      <c r="I4170" s="20" t="s">
        <v>39</v>
      </c>
      <c r="J4170" s="11" t="s">
        <v>41</v>
      </c>
      <c r="K4170" s="11" t="s">
        <v>4881</v>
      </c>
      <c r="L4170" s="11">
        <v>2</v>
      </c>
    </row>
    <row r="4171" spans="1:12">
      <c r="A4171" s="11" t="s">
        <v>4475</v>
      </c>
      <c r="D4171" s="11" t="s">
        <v>40</v>
      </c>
      <c r="E4171" s="19" t="s">
        <v>4645</v>
      </c>
      <c r="F4171" s="10">
        <v>42036</v>
      </c>
      <c r="G4171" s="10">
        <v>44228</v>
      </c>
      <c r="H4171" s="11">
        <v>7</v>
      </c>
      <c r="I4171" s="20" t="s">
        <v>39</v>
      </c>
      <c r="J4171" s="11" t="s">
        <v>41</v>
      </c>
      <c r="K4171" s="11" t="s">
        <v>4881</v>
      </c>
      <c r="L4171" s="11">
        <v>2</v>
      </c>
    </row>
    <row r="4172" spans="1:12">
      <c r="A4172" s="11" t="s">
        <v>4476</v>
      </c>
      <c r="D4172" s="11" t="s">
        <v>40</v>
      </c>
      <c r="E4172" s="19" t="s">
        <v>4646</v>
      </c>
      <c r="F4172" s="10">
        <v>42036</v>
      </c>
      <c r="G4172" s="10">
        <v>44228</v>
      </c>
      <c r="H4172" s="11">
        <v>7</v>
      </c>
      <c r="I4172" s="20" t="s">
        <v>39</v>
      </c>
      <c r="J4172" s="11" t="s">
        <v>41</v>
      </c>
      <c r="K4172" s="11" t="s">
        <v>4881</v>
      </c>
      <c r="L4172" s="11">
        <v>2</v>
      </c>
    </row>
    <row r="4173" spans="1:12">
      <c r="A4173" s="11" t="s">
        <v>5878</v>
      </c>
      <c r="D4173" s="11" t="s">
        <v>40</v>
      </c>
      <c r="E4173" s="19" t="s">
        <v>4647</v>
      </c>
      <c r="F4173" s="10">
        <v>42036</v>
      </c>
      <c r="G4173" s="10">
        <v>44228</v>
      </c>
      <c r="H4173" s="11">
        <v>7</v>
      </c>
      <c r="I4173" s="20" t="s">
        <v>39</v>
      </c>
      <c r="J4173" s="11" t="s">
        <v>41</v>
      </c>
      <c r="K4173" s="11" t="s">
        <v>4881</v>
      </c>
      <c r="L4173" s="11">
        <v>2</v>
      </c>
    </row>
    <row r="4174" spans="1:12">
      <c r="A4174" s="11" t="s">
        <v>5879</v>
      </c>
      <c r="D4174" s="11" t="s">
        <v>40</v>
      </c>
      <c r="E4174" s="19" t="s">
        <v>4648</v>
      </c>
      <c r="F4174" s="10">
        <v>42036</v>
      </c>
      <c r="G4174" s="10">
        <v>44228</v>
      </c>
      <c r="H4174" s="11">
        <v>7</v>
      </c>
      <c r="I4174" s="20" t="s">
        <v>39</v>
      </c>
      <c r="J4174" s="11" t="s">
        <v>41</v>
      </c>
      <c r="K4174" s="11" t="s">
        <v>4881</v>
      </c>
      <c r="L4174" s="11">
        <v>2</v>
      </c>
    </row>
    <row r="4175" spans="1:12">
      <c r="A4175" s="11" t="s">
        <v>5880</v>
      </c>
      <c r="D4175" s="11" t="s">
        <v>40</v>
      </c>
      <c r="E4175" s="19" t="s">
        <v>4649</v>
      </c>
      <c r="F4175" s="10">
        <v>42036</v>
      </c>
      <c r="G4175" s="10">
        <v>44228</v>
      </c>
      <c r="H4175" s="11">
        <v>7</v>
      </c>
      <c r="I4175" s="20" t="s">
        <v>39</v>
      </c>
      <c r="J4175" s="11" t="s">
        <v>41</v>
      </c>
      <c r="K4175" s="11" t="s">
        <v>4881</v>
      </c>
      <c r="L4175" s="11">
        <v>2</v>
      </c>
    </row>
    <row r="4176" spans="1:12">
      <c r="A4176" s="11" t="s">
        <v>5881</v>
      </c>
      <c r="D4176" s="11" t="s">
        <v>40</v>
      </c>
      <c r="E4176" s="19" t="s">
        <v>4650</v>
      </c>
      <c r="F4176" s="10">
        <v>42036</v>
      </c>
      <c r="G4176" s="10">
        <v>44228</v>
      </c>
      <c r="H4176" s="11">
        <v>7</v>
      </c>
      <c r="I4176" s="20" t="s">
        <v>39</v>
      </c>
      <c r="J4176" s="11" t="s">
        <v>41</v>
      </c>
      <c r="K4176" s="11" t="s">
        <v>4881</v>
      </c>
      <c r="L4176" s="11">
        <v>2</v>
      </c>
    </row>
    <row r="4177" spans="1:12">
      <c r="A4177" s="11" t="s">
        <v>5882</v>
      </c>
      <c r="D4177" s="11" t="s">
        <v>40</v>
      </c>
      <c r="E4177" s="19" t="s">
        <v>4651</v>
      </c>
      <c r="F4177" s="10">
        <v>42036</v>
      </c>
      <c r="G4177" s="10">
        <v>44228</v>
      </c>
      <c r="H4177" s="11">
        <v>7</v>
      </c>
      <c r="I4177" s="20" t="s">
        <v>39</v>
      </c>
      <c r="J4177" s="11" t="s">
        <v>41</v>
      </c>
      <c r="K4177" s="11" t="s">
        <v>4881</v>
      </c>
      <c r="L4177" s="11">
        <v>2</v>
      </c>
    </row>
    <row r="4178" spans="1:12">
      <c r="A4178" s="11" t="s">
        <v>5883</v>
      </c>
      <c r="D4178" s="11" t="s">
        <v>40</v>
      </c>
      <c r="E4178" s="19" t="s">
        <v>4652</v>
      </c>
      <c r="F4178" s="10">
        <v>42036</v>
      </c>
      <c r="G4178" s="10">
        <v>44228</v>
      </c>
      <c r="H4178" s="11">
        <v>7</v>
      </c>
      <c r="I4178" s="20" t="s">
        <v>39</v>
      </c>
      <c r="J4178" s="11" t="s">
        <v>41</v>
      </c>
      <c r="K4178" s="11" t="s">
        <v>4881</v>
      </c>
      <c r="L4178" s="11">
        <v>2</v>
      </c>
    </row>
    <row r="4179" spans="1:12">
      <c r="A4179" s="11" t="s">
        <v>6388</v>
      </c>
      <c r="D4179" s="11" t="s">
        <v>40</v>
      </c>
      <c r="E4179" s="19" t="s">
        <v>4653</v>
      </c>
      <c r="F4179" s="10">
        <v>42036</v>
      </c>
      <c r="G4179" s="10">
        <v>44228</v>
      </c>
      <c r="H4179" s="11">
        <v>7</v>
      </c>
      <c r="I4179" s="20" t="s">
        <v>39</v>
      </c>
      <c r="J4179" s="11" t="s">
        <v>41</v>
      </c>
      <c r="K4179" s="11" t="s">
        <v>4881</v>
      </c>
      <c r="L4179" s="11">
        <v>2</v>
      </c>
    </row>
    <row r="4180" spans="1:12">
      <c r="A4180" s="11" t="s">
        <v>6389</v>
      </c>
      <c r="D4180" s="11" t="s">
        <v>40</v>
      </c>
      <c r="E4180" s="19" t="s">
        <v>4654</v>
      </c>
      <c r="F4180" s="10">
        <v>42036</v>
      </c>
      <c r="G4180" s="10">
        <v>44228</v>
      </c>
      <c r="H4180" s="11">
        <v>7</v>
      </c>
      <c r="I4180" s="20" t="s">
        <v>39</v>
      </c>
      <c r="J4180" s="11" t="s">
        <v>41</v>
      </c>
      <c r="K4180" s="11" t="s">
        <v>4881</v>
      </c>
      <c r="L4180" s="11">
        <v>2</v>
      </c>
    </row>
    <row r="4181" spans="1:12">
      <c r="A4181" s="11" t="s">
        <v>6390</v>
      </c>
      <c r="D4181" s="11" t="s">
        <v>40</v>
      </c>
      <c r="E4181" s="19" t="s">
        <v>4655</v>
      </c>
      <c r="F4181" s="10">
        <v>42036</v>
      </c>
      <c r="G4181" s="10">
        <v>44228</v>
      </c>
      <c r="H4181" s="11">
        <v>7</v>
      </c>
      <c r="I4181" s="20" t="s">
        <v>39</v>
      </c>
      <c r="J4181" s="11" t="s">
        <v>41</v>
      </c>
      <c r="K4181" s="11" t="s">
        <v>4881</v>
      </c>
      <c r="L4181" s="11">
        <v>2</v>
      </c>
    </row>
    <row r="4182" spans="1:12">
      <c r="A4182" s="11" t="s">
        <v>6874</v>
      </c>
      <c r="D4182" s="11" t="s">
        <v>40</v>
      </c>
      <c r="E4182" s="19" t="s">
        <v>4656</v>
      </c>
      <c r="F4182" s="10">
        <v>42036</v>
      </c>
      <c r="G4182" s="10">
        <v>44228</v>
      </c>
      <c r="H4182" s="11">
        <v>7</v>
      </c>
      <c r="I4182" s="20" t="s">
        <v>39</v>
      </c>
      <c r="J4182" s="11" t="s">
        <v>41</v>
      </c>
      <c r="K4182" s="11" t="s">
        <v>4881</v>
      </c>
      <c r="L4182" s="11">
        <v>2</v>
      </c>
    </row>
    <row r="4183" spans="1:12">
      <c r="A4183" s="11" t="s">
        <v>6875</v>
      </c>
      <c r="D4183" s="11" t="s">
        <v>40</v>
      </c>
      <c r="E4183" s="19" t="s">
        <v>4657</v>
      </c>
      <c r="F4183" s="10">
        <v>42036</v>
      </c>
      <c r="G4183" s="10">
        <v>44228</v>
      </c>
      <c r="H4183" s="11">
        <v>7</v>
      </c>
      <c r="I4183" s="20" t="s">
        <v>39</v>
      </c>
      <c r="J4183" s="11" t="s">
        <v>41</v>
      </c>
      <c r="K4183" s="11" t="s">
        <v>4881</v>
      </c>
      <c r="L4183" s="11">
        <v>2</v>
      </c>
    </row>
    <row r="4184" spans="1:12">
      <c r="A4184" s="11" t="s">
        <v>6876</v>
      </c>
      <c r="D4184" s="11" t="s">
        <v>40</v>
      </c>
      <c r="E4184" s="19" t="s">
        <v>4658</v>
      </c>
      <c r="F4184" s="10">
        <v>42036</v>
      </c>
      <c r="G4184" s="10">
        <v>44228</v>
      </c>
      <c r="H4184" s="11">
        <v>7</v>
      </c>
      <c r="I4184" s="20" t="s">
        <v>39</v>
      </c>
      <c r="J4184" s="11" t="s">
        <v>41</v>
      </c>
      <c r="K4184" s="11" t="s">
        <v>4881</v>
      </c>
      <c r="L4184" s="11">
        <v>2</v>
      </c>
    </row>
    <row r="4185" spans="1:12">
      <c r="A4185" s="11" t="s">
        <v>7360</v>
      </c>
      <c r="D4185" s="11" t="s">
        <v>40</v>
      </c>
      <c r="E4185" s="19" t="s">
        <v>4659</v>
      </c>
      <c r="F4185" s="10">
        <v>42036</v>
      </c>
      <c r="G4185" s="10">
        <v>44228</v>
      </c>
      <c r="H4185" s="11">
        <v>7</v>
      </c>
      <c r="I4185" s="20" t="s">
        <v>39</v>
      </c>
      <c r="J4185" s="11" t="s">
        <v>41</v>
      </c>
      <c r="K4185" s="11" t="s">
        <v>4881</v>
      </c>
      <c r="L4185" s="11">
        <v>2</v>
      </c>
    </row>
    <row r="4186" spans="1:12">
      <c r="A4186" s="11" t="s">
        <v>7361</v>
      </c>
      <c r="D4186" s="11" t="s">
        <v>40</v>
      </c>
      <c r="E4186" s="19" t="s">
        <v>4660</v>
      </c>
      <c r="F4186" s="10">
        <v>42036</v>
      </c>
      <c r="G4186" s="10">
        <v>44228</v>
      </c>
      <c r="H4186" s="11">
        <v>7</v>
      </c>
      <c r="I4186" s="20" t="s">
        <v>39</v>
      </c>
      <c r="J4186" s="11" t="s">
        <v>41</v>
      </c>
      <c r="K4186" s="11" t="s">
        <v>4881</v>
      </c>
      <c r="L4186" s="11">
        <v>2</v>
      </c>
    </row>
    <row r="4187" spans="1:12">
      <c r="A4187" s="11" t="s">
        <v>7362</v>
      </c>
      <c r="D4187" s="11" t="s">
        <v>40</v>
      </c>
      <c r="E4187" s="19" t="s">
        <v>4661</v>
      </c>
      <c r="F4187" s="10">
        <v>42036</v>
      </c>
      <c r="G4187" s="10">
        <v>44228</v>
      </c>
      <c r="H4187" s="11">
        <v>7</v>
      </c>
      <c r="I4187" s="20" t="s">
        <v>39</v>
      </c>
      <c r="J4187" s="11" t="s">
        <v>41</v>
      </c>
      <c r="K4187" s="11" t="s">
        <v>4881</v>
      </c>
      <c r="L4187" s="11">
        <v>2</v>
      </c>
    </row>
    <row r="4188" spans="1:12">
      <c r="A4188" s="11" t="s">
        <v>8308</v>
      </c>
      <c r="D4188" s="11" t="s">
        <v>40</v>
      </c>
      <c r="E4188" s="19" t="s">
        <v>4662</v>
      </c>
      <c r="F4188" s="10">
        <v>42036</v>
      </c>
      <c r="G4188" s="10">
        <v>44228</v>
      </c>
      <c r="H4188" s="11">
        <v>7</v>
      </c>
      <c r="I4188" s="20" t="s">
        <v>39</v>
      </c>
      <c r="J4188" s="11" t="s">
        <v>41</v>
      </c>
      <c r="K4188" s="11" t="s">
        <v>4881</v>
      </c>
      <c r="L4188" s="11">
        <v>2</v>
      </c>
    </row>
    <row r="4189" spans="1:12">
      <c r="A4189" s="11" t="s">
        <v>8309</v>
      </c>
      <c r="D4189" s="11" t="s">
        <v>40</v>
      </c>
      <c r="E4189" s="19" t="s">
        <v>4663</v>
      </c>
      <c r="F4189" s="10">
        <v>42036</v>
      </c>
      <c r="G4189" s="10">
        <v>44228</v>
      </c>
      <c r="H4189" s="11">
        <v>7</v>
      </c>
      <c r="I4189" s="20" t="s">
        <v>39</v>
      </c>
      <c r="J4189" s="11" t="s">
        <v>41</v>
      </c>
      <c r="K4189" s="11" t="s">
        <v>4881</v>
      </c>
      <c r="L4189" s="11">
        <v>2</v>
      </c>
    </row>
    <row r="4190" spans="1:12">
      <c r="A4190" s="11" t="s">
        <v>8310</v>
      </c>
      <c r="D4190" s="11" t="s">
        <v>40</v>
      </c>
      <c r="E4190" s="19" t="s">
        <v>4664</v>
      </c>
      <c r="F4190" s="10">
        <v>42036</v>
      </c>
      <c r="G4190" s="10">
        <v>44228</v>
      </c>
      <c r="H4190" s="11">
        <v>7</v>
      </c>
      <c r="I4190" s="20" t="s">
        <v>39</v>
      </c>
      <c r="J4190" s="11" t="s">
        <v>41</v>
      </c>
      <c r="K4190" s="11" t="s">
        <v>4881</v>
      </c>
      <c r="L4190" s="11">
        <v>2</v>
      </c>
    </row>
    <row r="4191" spans="1:12">
      <c r="A4191" s="11" t="s">
        <v>8311</v>
      </c>
      <c r="D4191" s="11" t="s">
        <v>40</v>
      </c>
      <c r="E4191" s="19" t="s">
        <v>4665</v>
      </c>
      <c r="F4191" s="10">
        <v>42036</v>
      </c>
      <c r="G4191" s="10">
        <v>44228</v>
      </c>
      <c r="H4191" s="11">
        <v>7</v>
      </c>
      <c r="I4191" s="20" t="s">
        <v>39</v>
      </c>
      <c r="J4191" s="11" t="s">
        <v>41</v>
      </c>
      <c r="K4191" s="11" t="s">
        <v>4881</v>
      </c>
      <c r="L4191" s="11">
        <v>2</v>
      </c>
    </row>
    <row r="4192" spans="1:12">
      <c r="A4192" s="11" t="s">
        <v>8312</v>
      </c>
      <c r="D4192" s="11" t="s">
        <v>40</v>
      </c>
      <c r="E4192" s="19" t="s">
        <v>4666</v>
      </c>
      <c r="F4192" s="10">
        <v>42036</v>
      </c>
      <c r="G4192" s="10">
        <v>44228</v>
      </c>
      <c r="H4192" s="11">
        <v>7</v>
      </c>
      <c r="I4192" s="20" t="s">
        <v>39</v>
      </c>
      <c r="J4192" s="11" t="s">
        <v>41</v>
      </c>
      <c r="K4192" s="11" t="s">
        <v>4881</v>
      </c>
      <c r="L4192" s="11">
        <v>2</v>
      </c>
    </row>
    <row r="4193" spans="1:12">
      <c r="A4193" s="11" t="s">
        <v>8313</v>
      </c>
      <c r="D4193" s="11" t="s">
        <v>40</v>
      </c>
      <c r="E4193" s="19" t="s">
        <v>4667</v>
      </c>
      <c r="F4193" s="10">
        <v>42036</v>
      </c>
      <c r="G4193" s="10">
        <v>44228</v>
      </c>
      <c r="H4193" s="11">
        <v>7</v>
      </c>
      <c r="I4193" s="20" t="s">
        <v>39</v>
      </c>
      <c r="J4193" s="11" t="s">
        <v>41</v>
      </c>
      <c r="K4193" s="11" t="s">
        <v>4881</v>
      </c>
      <c r="L4193" s="11">
        <v>2</v>
      </c>
    </row>
    <row r="4194" spans="1:12">
      <c r="A4194" s="11" t="s">
        <v>8818</v>
      </c>
      <c r="D4194" s="11" t="s">
        <v>40</v>
      </c>
      <c r="E4194" s="19" t="s">
        <v>4668</v>
      </c>
      <c r="F4194" s="10">
        <v>42036</v>
      </c>
      <c r="G4194" s="10">
        <v>44228</v>
      </c>
      <c r="H4194" s="11">
        <v>7</v>
      </c>
      <c r="I4194" s="20" t="s">
        <v>39</v>
      </c>
      <c r="J4194" s="11" t="s">
        <v>41</v>
      </c>
      <c r="K4194" s="11" t="s">
        <v>4881</v>
      </c>
      <c r="L4194" s="11">
        <v>2</v>
      </c>
    </row>
    <row r="4195" spans="1:12">
      <c r="A4195" s="11" t="s">
        <v>8819</v>
      </c>
      <c r="D4195" s="11" t="s">
        <v>40</v>
      </c>
      <c r="E4195" s="19" t="s">
        <v>4669</v>
      </c>
      <c r="F4195" s="10">
        <v>42036</v>
      </c>
      <c r="G4195" s="10">
        <v>44228</v>
      </c>
      <c r="H4195" s="11">
        <v>7</v>
      </c>
      <c r="I4195" s="20" t="s">
        <v>39</v>
      </c>
      <c r="J4195" s="11" t="s">
        <v>41</v>
      </c>
      <c r="K4195" s="11" t="s">
        <v>4881</v>
      </c>
      <c r="L4195" s="11">
        <v>2</v>
      </c>
    </row>
    <row r="4196" spans="1:12">
      <c r="A4196" s="11" t="s">
        <v>8820</v>
      </c>
      <c r="D4196" s="11" t="s">
        <v>40</v>
      </c>
      <c r="E4196" s="19" t="s">
        <v>4670</v>
      </c>
      <c r="F4196" s="10">
        <v>42036</v>
      </c>
      <c r="G4196" s="10">
        <v>44228</v>
      </c>
      <c r="H4196" s="11">
        <v>7</v>
      </c>
      <c r="I4196" s="20" t="s">
        <v>39</v>
      </c>
      <c r="J4196" s="11" t="s">
        <v>41</v>
      </c>
      <c r="K4196" s="11" t="s">
        <v>4881</v>
      </c>
      <c r="L4196" s="11">
        <v>2</v>
      </c>
    </row>
    <row r="4197" spans="1:12">
      <c r="A4197" s="11" t="s">
        <v>4477</v>
      </c>
      <c r="D4197" s="11" t="s">
        <v>40</v>
      </c>
      <c r="E4197" s="19" t="s">
        <v>4671</v>
      </c>
      <c r="F4197" s="10">
        <v>42036</v>
      </c>
      <c r="G4197" s="10">
        <v>44228</v>
      </c>
      <c r="H4197" s="11">
        <v>7</v>
      </c>
      <c r="I4197" s="20" t="s">
        <v>39</v>
      </c>
      <c r="J4197" s="11" t="s">
        <v>41</v>
      </c>
      <c r="K4197" s="11" t="s">
        <v>4881</v>
      </c>
      <c r="L4197" s="11">
        <v>2</v>
      </c>
    </row>
    <row r="4198" spans="1:12">
      <c r="A4198" s="11" t="s">
        <v>4478</v>
      </c>
      <c r="D4198" s="11" t="s">
        <v>40</v>
      </c>
      <c r="E4198" s="19" t="s">
        <v>4672</v>
      </c>
      <c r="F4198" s="10">
        <v>42036</v>
      </c>
      <c r="G4198" s="10">
        <v>44228</v>
      </c>
      <c r="H4198" s="11">
        <v>7</v>
      </c>
      <c r="I4198" s="20" t="s">
        <v>39</v>
      </c>
      <c r="J4198" s="11" t="s">
        <v>41</v>
      </c>
      <c r="K4198" s="11" t="s">
        <v>4881</v>
      </c>
      <c r="L4198" s="11">
        <v>2</v>
      </c>
    </row>
    <row r="4199" spans="1:12">
      <c r="A4199" s="11" t="s">
        <v>4479</v>
      </c>
      <c r="D4199" s="11" t="s">
        <v>40</v>
      </c>
      <c r="E4199" s="19" t="s">
        <v>4673</v>
      </c>
      <c r="F4199" s="10">
        <v>42036</v>
      </c>
      <c r="G4199" s="10">
        <v>44228</v>
      </c>
      <c r="H4199" s="11">
        <v>7</v>
      </c>
      <c r="I4199" s="20" t="s">
        <v>39</v>
      </c>
      <c r="J4199" s="11" t="s">
        <v>41</v>
      </c>
      <c r="K4199" s="11" t="s">
        <v>4881</v>
      </c>
      <c r="L4199" s="11">
        <v>2</v>
      </c>
    </row>
    <row r="4200" spans="1:12">
      <c r="A4200" s="11" t="s">
        <v>5884</v>
      </c>
      <c r="D4200" s="11" t="s">
        <v>40</v>
      </c>
      <c r="E4200" s="19" t="s">
        <v>4674</v>
      </c>
      <c r="F4200" s="10">
        <v>42036</v>
      </c>
      <c r="G4200" s="10">
        <v>44228</v>
      </c>
      <c r="H4200" s="11">
        <v>7</v>
      </c>
      <c r="I4200" s="20" t="s">
        <v>39</v>
      </c>
      <c r="J4200" s="11" t="s">
        <v>41</v>
      </c>
      <c r="K4200" s="11" t="s">
        <v>4881</v>
      </c>
      <c r="L4200" s="11">
        <v>2</v>
      </c>
    </row>
    <row r="4201" spans="1:12">
      <c r="A4201" s="11" t="s">
        <v>5885</v>
      </c>
      <c r="D4201" s="11" t="s">
        <v>40</v>
      </c>
      <c r="E4201" s="19" t="s">
        <v>4675</v>
      </c>
      <c r="F4201" s="10">
        <v>42036</v>
      </c>
      <c r="G4201" s="10">
        <v>44228</v>
      </c>
      <c r="H4201" s="11">
        <v>7</v>
      </c>
      <c r="I4201" s="20" t="s">
        <v>39</v>
      </c>
      <c r="J4201" s="11" t="s">
        <v>41</v>
      </c>
      <c r="K4201" s="11" t="s">
        <v>4881</v>
      </c>
      <c r="L4201" s="11">
        <v>2</v>
      </c>
    </row>
    <row r="4202" spans="1:12">
      <c r="A4202" s="11" t="s">
        <v>5886</v>
      </c>
      <c r="D4202" s="11" t="s">
        <v>40</v>
      </c>
      <c r="E4202" s="19" t="s">
        <v>4676</v>
      </c>
      <c r="F4202" s="10">
        <v>42036</v>
      </c>
      <c r="G4202" s="10">
        <v>44228</v>
      </c>
      <c r="H4202" s="11">
        <v>7</v>
      </c>
      <c r="I4202" s="20" t="s">
        <v>39</v>
      </c>
      <c r="J4202" s="11" t="s">
        <v>41</v>
      </c>
      <c r="K4202" s="11" t="s">
        <v>4881</v>
      </c>
      <c r="L4202" s="11">
        <v>2</v>
      </c>
    </row>
    <row r="4203" spans="1:12">
      <c r="A4203" s="11" t="s">
        <v>5887</v>
      </c>
      <c r="D4203" s="11" t="s">
        <v>40</v>
      </c>
      <c r="E4203" s="19" t="s">
        <v>4677</v>
      </c>
      <c r="F4203" s="10">
        <v>42036</v>
      </c>
      <c r="G4203" s="10">
        <v>44228</v>
      </c>
      <c r="H4203" s="11">
        <v>7</v>
      </c>
      <c r="I4203" s="20" t="s">
        <v>39</v>
      </c>
      <c r="J4203" s="11" t="s">
        <v>41</v>
      </c>
      <c r="K4203" s="11" t="s">
        <v>4881</v>
      </c>
      <c r="L4203" s="11">
        <v>2</v>
      </c>
    </row>
    <row r="4204" spans="1:12">
      <c r="A4204" s="11" t="s">
        <v>5888</v>
      </c>
      <c r="D4204" s="11" t="s">
        <v>40</v>
      </c>
      <c r="E4204" s="19" t="s">
        <v>4678</v>
      </c>
      <c r="F4204" s="10">
        <v>42036</v>
      </c>
      <c r="G4204" s="10">
        <v>44228</v>
      </c>
      <c r="H4204" s="11">
        <v>7</v>
      </c>
      <c r="I4204" s="20" t="s">
        <v>39</v>
      </c>
      <c r="J4204" s="11" t="s">
        <v>41</v>
      </c>
      <c r="K4204" s="11" t="s">
        <v>4881</v>
      </c>
      <c r="L4204" s="11">
        <v>2</v>
      </c>
    </row>
    <row r="4205" spans="1:12">
      <c r="A4205" s="11" t="s">
        <v>5889</v>
      </c>
      <c r="D4205" s="11" t="s">
        <v>40</v>
      </c>
      <c r="E4205" s="19" t="s">
        <v>4679</v>
      </c>
      <c r="F4205" s="10">
        <v>42036</v>
      </c>
      <c r="G4205" s="10">
        <v>44228</v>
      </c>
      <c r="H4205" s="11">
        <v>7</v>
      </c>
      <c r="I4205" s="20" t="s">
        <v>39</v>
      </c>
      <c r="J4205" s="11" t="s">
        <v>41</v>
      </c>
      <c r="K4205" s="11" t="s">
        <v>4881</v>
      </c>
      <c r="L4205" s="11">
        <v>2</v>
      </c>
    </row>
    <row r="4206" spans="1:12">
      <c r="A4206" s="11" t="s">
        <v>6391</v>
      </c>
      <c r="D4206" s="11" t="s">
        <v>40</v>
      </c>
      <c r="E4206" s="19" t="s">
        <v>4680</v>
      </c>
      <c r="F4206" s="10">
        <v>42036</v>
      </c>
      <c r="G4206" s="10">
        <v>44228</v>
      </c>
      <c r="H4206" s="11">
        <v>7</v>
      </c>
      <c r="I4206" s="20" t="s">
        <v>39</v>
      </c>
      <c r="J4206" s="11" t="s">
        <v>41</v>
      </c>
      <c r="K4206" s="11" t="s">
        <v>4881</v>
      </c>
      <c r="L4206" s="11">
        <v>2</v>
      </c>
    </row>
    <row r="4207" spans="1:12">
      <c r="A4207" s="11" t="s">
        <v>6392</v>
      </c>
      <c r="D4207" s="11" t="s">
        <v>40</v>
      </c>
      <c r="E4207" s="19" t="s">
        <v>4681</v>
      </c>
      <c r="F4207" s="10">
        <v>42036</v>
      </c>
      <c r="G4207" s="10">
        <v>44228</v>
      </c>
      <c r="H4207" s="11">
        <v>7</v>
      </c>
      <c r="I4207" s="20" t="s">
        <v>39</v>
      </c>
      <c r="J4207" s="11" t="s">
        <v>41</v>
      </c>
      <c r="K4207" s="11" t="s">
        <v>4881</v>
      </c>
      <c r="L4207" s="11">
        <v>2</v>
      </c>
    </row>
    <row r="4208" spans="1:12">
      <c r="A4208" s="11" t="s">
        <v>6393</v>
      </c>
      <c r="D4208" s="11" t="s">
        <v>40</v>
      </c>
      <c r="E4208" s="19" t="s">
        <v>4682</v>
      </c>
      <c r="F4208" s="10">
        <v>42036</v>
      </c>
      <c r="G4208" s="10">
        <v>44228</v>
      </c>
      <c r="H4208" s="11">
        <v>7</v>
      </c>
      <c r="I4208" s="20" t="s">
        <v>39</v>
      </c>
      <c r="J4208" s="11" t="s">
        <v>41</v>
      </c>
      <c r="K4208" s="11" t="s">
        <v>4881</v>
      </c>
      <c r="L4208" s="11">
        <v>2</v>
      </c>
    </row>
    <row r="4209" spans="1:12">
      <c r="A4209" s="11" t="s">
        <v>6877</v>
      </c>
      <c r="D4209" s="11" t="s">
        <v>40</v>
      </c>
      <c r="E4209" s="19" t="s">
        <v>4683</v>
      </c>
      <c r="F4209" s="10">
        <v>42036</v>
      </c>
      <c r="G4209" s="10">
        <v>44228</v>
      </c>
      <c r="H4209" s="11">
        <v>7</v>
      </c>
      <c r="I4209" s="20" t="s">
        <v>39</v>
      </c>
      <c r="J4209" s="11" t="s">
        <v>41</v>
      </c>
      <c r="K4209" s="11" t="s">
        <v>4881</v>
      </c>
      <c r="L4209" s="11">
        <v>2</v>
      </c>
    </row>
    <row r="4210" spans="1:12">
      <c r="A4210" s="11" t="s">
        <v>6878</v>
      </c>
      <c r="D4210" s="11" t="s">
        <v>40</v>
      </c>
      <c r="E4210" s="19" t="s">
        <v>4684</v>
      </c>
      <c r="F4210" s="10">
        <v>42036</v>
      </c>
      <c r="G4210" s="10">
        <v>44228</v>
      </c>
      <c r="H4210" s="11">
        <v>7</v>
      </c>
      <c r="I4210" s="20" t="s">
        <v>39</v>
      </c>
      <c r="J4210" s="11" t="s">
        <v>41</v>
      </c>
      <c r="K4210" s="11" t="s">
        <v>4881</v>
      </c>
      <c r="L4210" s="11">
        <v>2</v>
      </c>
    </row>
    <row r="4211" spans="1:12">
      <c r="A4211" s="11" t="s">
        <v>6879</v>
      </c>
      <c r="D4211" s="11" t="s">
        <v>40</v>
      </c>
      <c r="E4211" s="19" t="s">
        <v>4685</v>
      </c>
      <c r="F4211" s="10">
        <v>42036</v>
      </c>
      <c r="G4211" s="10">
        <v>44228</v>
      </c>
      <c r="H4211" s="11">
        <v>7</v>
      </c>
      <c r="I4211" s="20" t="s">
        <v>39</v>
      </c>
      <c r="J4211" s="11" t="s">
        <v>41</v>
      </c>
      <c r="K4211" s="11" t="s">
        <v>4881</v>
      </c>
      <c r="L4211" s="11">
        <v>2</v>
      </c>
    </row>
    <row r="4212" spans="1:12">
      <c r="A4212" s="11" t="s">
        <v>7363</v>
      </c>
      <c r="D4212" s="11" t="s">
        <v>40</v>
      </c>
      <c r="E4212" s="19" t="s">
        <v>4686</v>
      </c>
      <c r="F4212" s="10">
        <v>42036</v>
      </c>
      <c r="G4212" s="10">
        <v>44228</v>
      </c>
      <c r="H4212" s="11">
        <v>7</v>
      </c>
      <c r="I4212" s="20" t="s">
        <v>39</v>
      </c>
      <c r="J4212" s="11" t="s">
        <v>41</v>
      </c>
      <c r="K4212" s="11" t="s">
        <v>4881</v>
      </c>
      <c r="L4212" s="11">
        <v>2</v>
      </c>
    </row>
    <row r="4213" spans="1:12">
      <c r="A4213" s="11" t="s">
        <v>7364</v>
      </c>
      <c r="D4213" s="11" t="s">
        <v>40</v>
      </c>
      <c r="E4213" s="19" t="s">
        <v>4687</v>
      </c>
      <c r="F4213" s="10">
        <v>42036</v>
      </c>
      <c r="G4213" s="10">
        <v>44228</v>
      </c>
      <c r="H4213" s="11">
        <v>7</v>
      </c>
      <c r="I4213" s="20" t="s">
        <v>39</v>
      </c>
      <c r="J4213" s="11" t="s">
        <v>41</v>
      </c>
      <c r="K4213" s="11" t="s">
        <v>4881</v>
      </c>
      <c r="L4213" s="11">
        <v>2</v>
      </c>
    </row>
    <row r="4214" spans="1:12">
      <c r="A4214" s="11" t="s">
        <v>7365</v>
      </c>
      <c r="D4214" s="11" t="s">
        <v>40</v>
      </c>
      <c r="E4214" s="19" t="s">
        <v>4688</v>
      </c>
      <c r="F4214" s="10">
        <v>42036</v>
      </c>
      <c r="G4214" s="10">
        <v>44228</v>
      </c>
      <c r="H4214" s="11">
        <v>7</v>
      </c>
      <c r="I4214" s="20" t="s">
        <v>39</v>
      </c>
      <c r="J4214" s="11" t="s">
        <v>41</v>
      </c>
      <c r="K4214" s="11" t="s">
        <v>4881</v>
      </c>
      <c r="L4214" s="11">
        <v>2</v>
      </c>
    </row>
    <row r="4215" spans="1:12">
      <c r="A4215" s="11" t="s">
        <v>8314</v>
      </c>
      <c r="D4215" s="11" t="s">
        <v>40</v>
      </c>
      <c r="E4215" s="19" t="s">
        <v>4689</v>
      </c>
      <c r="F4215" s="10">
        <v>42036</v>
      </c>
      <c r="G4215" s="10">
        <v>44228</v>
      </c>
      <c r="H4215" s="11">
        <v>7</v>
      </c>
      <c r="I4215" s="20" t="s">
        <v>39</v>
      </c>
      <c r="J4215" s="11" t="s">
        <v>41</v>
      </c>
      <c r="K4215" s="11" t="s">
        <v>4881</v>
      </c>
      <c r="L4215" s="11">
        <v>2</v>
      </c>
    </row>
    <row r="4216" spans="1:12">
      <c r="A4216" s="11" t="s">
        <v>8315</v>
      </c>
      <c r="D4216" s="11" t="s">
        <v>40</v>
      </c>
      <c r="E4216" s="19" t="s">
        <v>4690</v>
      </c>
      <c r="F4216" s="10">
        <v>42036</v>
      </c>
      <c r="G4216" s="10">
        <v>44228</v>
      </c>
      <c r="H4216" s="11">
        <v>7</v>
      </c>
      <c r="I4216" s="20" t="s">
        <v>39</v>
      </c>
      <c r="J4216" s="11" t="s">
        <v>41</v>
      </c>
      <c r="K4216" s="11" t="s">
        <v>4881</v>
      </c>
      <c r="L4216" s="11">
        <v>2</v>
      </c>
    </row>
    <row r="4217" spans="1:12">
      <c r="A4217" s="11" t="s">
        <v>8316</v>
      </c>
      <c r="D4217" s="11" t="s">
        <v>40</v>
      </c>
      <c r="E4217" s="19" t="s">
        <v>4691</v>
      </c>
      <c r="F4217" s="10">
        <v>42036</v>
      </c>
      <c r="G4217" s="10">
        <v>44228</v>
      </c>
      <c r="H4217" s="11">
        <v>7</v>
      </c>
      <c r="I4217" s="20" t="s">
        <v>39</v>
      </c>
      <c r="J4217" s="11" t="s">
        <v>41</v>
      </c>
      <c r="K4217" s="11" t="s">
        <v>4881</v>
      </c>
      <c r="L4217" s="11">
        <v>2</v>
      </c>
    </row>
    <row r="4218" spans="1:12">
      <c r="A4218" s="11" t="s">
        <v>8317</v>
      </c>
      <c r="D4218" s="11" t="s">
        <v>40</v>
      </c>
      <c r="E4218" s="19" t="s">
        <v>4692</v>
      </c>
      <c r="F4218" s="10">
        <v>42036</v>
      </c>
      <c r="G4218" s="10">
        <v>44228</v>
      </c>
      <c r="H4218" s="11">
        <v>7</v>
      </c>
      <c r="I4218" s="20" t="s">
        <v>39</v>
      </c>
      <c r="J4218" s="11" t="s">
        <v>41</v>
      </c>
      <c r="K4218" s="11" t="s">
        <v>4881</v>
      </c>
      <c r="L4218" s="11">
        <v>2</v>
      </c>
    </row>
    <row r="4219" spans="1:12">
      <c r="A4219" s="11" t="s">
        <v>8318</v>
      </c>
      <c r="D4219" s="11" t="s">
        <v>40</v>
      </c>
      <c r="E4219" s="19" t="s">
        <v>4693</v>
      </c>
      <c r="F4219" s="10">
        <v>42036</v>
      </c>
      <c r="G4219" s="10">
        <v>44228</v>
      </c>
      <c r="H4219" s="11">
        <v>7</v>
      </c>
      <c r="I4219" s="20" t="s">
        <v>39</v>
      </c>
      <c r="J4219" s="11" t="s">
        <v>41</v>
      </c>
      <c r="K4219" s="11" t="s">
        <v>4881</v>
      </c>
      <c r="L4219" s="11">
        <v>2</v>
      </c>
    </row>
    <row r="4220" spans="1:12">
      <c r="A4220" s="11" t="s">
        <v>8319</v>
      </c>
      <c r="D4220" s="11" t="s">
        <v>40</v>
      </c>
      <c r="E4220" s="19" t="s">
        <v>4694</v>
      </c>
      <c r="F4220" s="10">
        <v>42036</v>
      </c>
      <c r="G4220" s="10">
        <v>44228</v>
      </c>
      <c r="H4220" s="11">
        <v>7</v>
      </c>
      <c r="I4220" s="20" t="s">
        <v>39</v>
      </c>
      <c r="J4220" s="11" t="s">
        <v>41</v>
      </c>
      <c r="K4220" s="11" t="s">
        <v>4881</v>
      </c>
      <c r="L4220" s="11">
        <v>2</v>
      </c>
    </row>
    <row r="4221" spans="1:12">
      <c r="A4221" s="11" t="s">
        <v>8821</v>
      </c>
      <c r="D4221" s="11" t="s">
        <v>40</v>
      </c>
      <c r="E4221" s="19" t="s">
        <v>4695</v>
      </c>
      <c r="F4221" s="10">
        <v>42036</v>
      </c>
      <c r="G4221" s="10">
        <v>44228</v>
      </c>
      <c r="H4221" s="11">
        <v>7</v>
      </c>
      <c r="I4221" s="20" t="s">
        <v>39</v>
      </c>
      <c r="J4221" s="11" t="s">
        <v>41</v>
      </c>
      <c r="K4221" s="11" t="s">
        <v>4881</v>
      </c>
      <c r="L4221" s="11">
        <v>2</v>
      </c>
    </row>
    <row r="4222" spans="1:12">
      <c r="A4222" s="11" t="s">
        <v>8822</v>
      </c>
      <c r="D4222" s="11" t="s">
        <v>40</v>
      </c>
      <c r="E4222" s="19" t="s">
        <v>4696</v>
      </c>
      <c r="F4222" s="10">
        <v>42036</v>
      </c>
      <c r="G4222" s="10">
        <v>44228</v>
      </c>
      <c r="H4222" s="11">
        <v>7</v>
      </c>
      <c r="I4222" s="20" t="s">
        <v>39</v>
      </c>
      <c r="J4222" s="11" t="s">
        <v>41</v>
      </c>
      <c r="K4222" s="11" t="s">
        <v>4881</v>
      </c>
      <c r="L4222" s="11">
        <v>2</v>
      </c>
    </row>
    <row r="4223" spans="1:12">
      <c r="A4223" s="11" t="s">
        <v>8823</v>
      </c>
      <c r="D4223" s="11" t="s">
        <v>40</v>
      </c>
      <c r="E4223" s="19" t="s">
        <v>4697</v>
      </c>
      <c r="F4223" s="10">
        <v>42036</v>
      </c>
      <c r="G4223" s="10">
        <v>44228</v>
      </c>
      <c r="H4223" s="11">
        <v>7</v>
      </c>
      <c r="I4223" s="20" t="s">
        <v>39</v>
      </c>
      <c r="J4223" s="11" t="s">
        <v>41</v>
      </c>
      <c r="K4223" s="11" t="s">
        <v>4881</v>
      </c>
      <c r="L4223" s="11">
        <v>2</v>
      </c>
    </row>
    <row r="4224" spans="1:12">
      <c r="A4224" s="11" t="s">
        <v>4480</v>
      </c>
      <c r="D4224" s="11" t="s">
        <v>40</v>
      </c>
      <c r="E4224" s="19" t="s">
        <v>4698</v>
      </c>
      <c r="F4224" s="10">
        <v>42036</v>
      </c>
      <c r="G4224" s="10">
        <v>44228</v>
      </c>
      <c r="H4224" s="11">
        <v>7</v>
      </c>
      <c r="I4224" s="20" t="s">
        <v>39</v>
      </c>
      <c r="J4224" s="11" t="s">
        <v>41</v>
      </c>
      <c r="K4224" s="11" t="s">
        <v>4881</v>
      </c>
      <c r="L4224" s="11">
        <v>2</v>
      </c>
    </row>
    <row r="4225" spans="1:12">
      <c r="A4225" s="11" t="s">
        <v>4481</v>
      </c>
      <c r="D4225" s="11" t="s">
        <v>40</v>
      </c>
      <c r="E4225" s="19" t="s">
        <v>4699</v>
      </c>
      <c r="F4225" s="10">
        <v>42036</v>
      </c>
      <c r="G4225" s="10">
        <v>44228</v>
      </c>
      <c r="H4225" s="11">
        <v>7</v>
      </c>
      <c r="I4225" s="20" t="s">
        <v>39</v>
      </c>
      <c r="J4225" s="11" t="s">
        <v>41</v>
      </c>
      <c r="K4225" s="11" t="s">
        <v>4881</v>
      </c>
      <c r="L4225" s="11">
        <v>2</v>
      </c>
    </row>
    <row r="4226" spans="1:12">
      <c r="A4226" s="11" t="s">
        <v>4482</v>
      </c>
      <c r="D4226" s="11" t="s">
        <v>40</v>
      </c>
      <c r="E4226" s="19" t="s">
        <v>4700</v>
      </c>
      <c r="F4226" s="10">
        <v>42036</v>
      </c>
      <c r="G4226" s="10">
        <v>44228</v>
      </c>
      <c r="H4226" s="11">
        <v>7</v>
      </c>
      <c r="I4226" s="20" t="s">
        <v>39</v>
      </c>
      <c r="J4226" s="11" t="s">
        <v>41</v>
      </c>
      <c r="K4226" s="11" t="s">
        <v>4881</v>
      </c>
      <c r="L4226" s="11">
        <v>2</v>
      </c>
    </row>
    <row r="4227" spans="1:12">
      <c r="A4227" s="11" t="s">
        <v>5890</v>
      </c>
      <c r="D4227" s="11" t="s">
        <v>40</v>
      </c>
      <c r="E4227" s="19" t="s">
        <v>4701</v>
      </c>
      <c r="F4227" s="10">
        <v>42036</v>
      </c>
      <c r="G4227" s="10">
        <v>44228</v>
      </c>
      <c r="H4227" s="11">
        <v>7</v>
      </c>
      <c r="I4227" s="20" t="s">
        <v>39</v>
      </c>
      <c r="J4227" s="11" t="s">
        <v>41</v>
      </c>
      <c r="K4227" s="11" t="s">
        <v>4881</v>
      </c>
      <c r="L4227" s="11">
        <v>2</v>
      </c>
    </row>
    <row r="4228" spans="1:12">
      <c r="A4228" s="11" t="s">
        <v>5891</v>
      </c>
      <c r="D4228" s="11" t="s">
        <v>40</v>
      </c>
      <c r="E4228" s="19" t="s">
        <v>4702</v>
      </c>
      <c r="F4228" s="10">
        <v>42036</v>
      </c>
      <c r="G4228" s="10">
        <v>44228</v>
      </c>
      <c r="H4228" s="11">
        <v>7</v>
      </c>
      <c r="I4228" s="20" t="s">
        <v>39</v>
      </c>
      <c r="J4228" s="11" t="s">
        <v>41</v>
      </c>
      <c r="K4228" s="11" t="s">
        <v>4881</v>
      </c>
      <c r="L4228" s="11">
        <v>2</v>
      </c>
    </row>
    <row r="4229" spans="1:12">
      <c r="A4229" s="11" t="s">
        <v>5892</v>
      </c>
      <c r="D4229" s="11" t="s">
        <v>40</v>
      </c>
      <c r="E4229" s="19" t="s">
        <v>4703</v>
      </c>
      <c r="F4229" s="10">
        <v>42036</v>
      </c>
      <c r="G4229" s="10">
        <v>44228</v>
      </c>
      <c r="H4229" s="11">
        <v>7</v>
      </c>
      <c r="I4229" s="20" t="s">
        <v>39</v>
      </c>
      <c r="J4229" s="11" t="s">
        <v>41</v>
      </c>
      <c r="K4229" s="11" t="s">
        <v>4881</v>
      </c>
      <c r="L4229" s="11">
        <v>2</v>
      </c>
    </row>
    <row r="4230" spans="1:12">
      <c r="A4230" s="11" t="s">
        <v>5893</v>
      </c>
      <c r="D4230" s="11" t="s">
        <v>40</v>
      </c>
      <c r="E4230" s="19" t="s">
        <v>4704</v>
      </c>
      <c r="F4230" s="10">
        <v>42036</v>
      </c>
      <c r="G4230" s="10">
        <v>44228</v>
      </c>
      <c r="H4230" s="11">
        <v>7</v>
      </c>
      <c r="I4230" s="20" t="s">
        <v>39</v>
      </c>
      <c r="J4230" s="11" t="s">
        <v>41</v>
      </c>
      <c r="K4230" s="11" t="s">
        <v>4881</v>
      </c>
      <c r="L4230" s="11">
        <v>2</v>
      </c>
    </row>
    <row r="4231" spans="1:12">
      <c r="A4231" s="11" t="s">
        <v>5894</v>
      </c>
      <c r="D4231" s="11" t="s">
        <v>40</v>
      </c>
      <c r="E4231" s="19" t="s">
        <v>4705</v>
      </c>
      <c r="F4231" s="10">
        <v>42036</v>
      </c>
      <c r="G4231" s="10">
        <v>44228</v>
      </c>
      <c r="H4231" s="11">
        <v>7</v>
      </c>
      <c r="I4231" s="20" t="s">
        <v>39</v>
      </c>
      <c r="J4231" s="11" t="s">
        <v>41</v>
      </c>
      <c r="K4231" s="11" t="s">
        <v>4881</v>
      </c>
      <c r="L4231" s="11">
        <v>2</v>
      </c>
    </row>
    <row r="4232" spans="1:12">
      <c r="A4232" s="11" t="s">
        <v>5895</v>
      </c>
      <c r="D4232" s="11" t="s">
        <v>40</v>
      </c>
      <c r="E4232" s="19" t="s">
        <v>4706</v>
      </c>
      <c r="F4232" s="10">
        <v>42036</v>
      </c>
      <c r="G4232" s="10">
        <v>44228</v>
      </c>
      <c r="H4232" s="11">
        <v>7</v>
      </c>
      <c r="I4232" s="20" t="s">
        <v>39</v>
      </c>
      <c r="J4232" s="11" t="s">
        <v>41</v>
      </c>
      <c r="K4232" s="11" t="s">
        <v>4881</v>
      </c>
      <c r="L4232" s="11">
        <v>2</v>
      </c>
    </row>
    <row r="4233" spans="1:12">
      <c r="A4233" s="11" t="s">
        <v>6394</v>
      </c>
      <c r="D4233" s="11" t="s">
        <v>40</v>
      </c>
      <c r="E4233" s="19" t="s">
        <v>4707</v>
      </c>
      <c r="F4233" s="10">
        <v>42036</v>
      </c>
      <c r="G4233" s="10">
        <v>44228</v>
      </c>
      <c r="H4233" s="11">
        <v>7</v>
      </c>
      <c r="I4233" s="20" t="s">
        <v>39</v>
      </c>
      <c r="J4233" s="11" t="s">
        <v>41</v>
      </c>
      <c r="K4233" s="11" t="s">
        <v>4881</v>
      </c>
      <c r="L4233" s="11">
        <v>2</v>
      </c>
    </row>
    <row r="4234" spans="1:12">
      <c r="A4234" s="11" t="s">
        <v>6395</v>
      </c>
      <c r="D4234" s="11" t="s">
        <v>40</v>
      </c>
      <c r="E4234" s="19" t="s">
        <v>4708</v>
      </c>
      <c r="F4234" s="10">
        <v>42036</v>
      </c>
      <c r="G4234" s="10">
        <v>44228</v>
      </c>
      <c r="H4234" s="11">
        <v>7</v>
      </c>
      <c r="I4234" s="20" t="s">
        <v>39</v>
      </c>
      <c r="J4234" s="11" t="s">
        <v>41</v>
      </c>
      <c r="K4234" s="11" t="s">
        <v>4881</v>
      </c>
      <c r="L4234" s="11">
        <v>2</v>
      </c>
    </row>
    <row r="4235" spans="1:12">
      <c r="A4235" s="11" t="s">
        <v>6396</v>
      </c>
      <c r="D4235" s="11" t="s">
        <v>40</v>
      </c>
      <c r="E4235" s="19" t="s">
        <v>4709</v>
      </c>
      <c r="F4235" s="10">
        <v>42036</v>
      </c>
      <c r="G4235" s="10">
        <v>44228</v>
      </c>
      <c r="H4235" s="11">
        <v>7</v>
      </c>
      <c r="I4235" s="20" t="s">
        <v>39</v>
      </c>
      <c r="J4235" s="11" t="s">
        <v>41</v>
      </c>
      <c r="K4235" s="11" t="s">
        <v>4881</v>
      </c>
      <c r="L4235" s="11">
        <v>2</v>
      </c>
    </row>
    <row r="4236" spans="1:12">
      <c r="A4236" s="11" t="s">
        <v>6880</v>
      </c>
      <c r="D4236" s="11" t="s">
        <v>40</v>
      </c>
      <c r="E4236" s="19" t="s">
        <v>4710</v>
      </c>
      <c r="F4236" s="10">
        <v>42036</v>
      </c>
      <c r="G4236" s="10">
        <v>44228</v>
      </c>
      <c r="H4236" s="11">
        <v>7</v>
      </c>
      <c r="I4236" s="20" t="s">
        <v>39</v>
      </c>
      <c r="J4236" s="11" t="s">
        <v>41</v>
      </c>
      <c r="K4236" s="11" t="s">
        <v>4881</v>
      </c>
      <c r="L4236" s="11">
        <v>2</v>
      </c>
    </row>
    <row r="4237" spans="1:12">
      <c r="A4237" s="11" t="s">
        <v>6881</v>
      </c>
      <c r="D4237" s="11" t="s">
        <v>40</v>
      </c>
      <c r="E4237" s="19" t="s">
        <v>4711</v>
      </c>
      <c r="F4237" s="10">
        <v>42036</v>
      </c>
      <c r="G4237" s="10">
        <v>44228</v>
      </c>
      <c r="H4237" s="11">
        <v>7</v>
      </c>
      <c r="I4237" s="20" t="s">
        <v>39</v>
      </c>
      <c r="J4237" s="11" t="s">
        <v>41</v>
      </c>
      <c r="K4237" s="11" t="s">
        <v>4881</v>
      </c>
      <c r="L4237" s="11">
        <v>2</v>
      </c>
    </row>
    <row r="4238" spans="1:12">
      <c r="A4238" s="11" t="s">
        <v>6882</v>
      </c>
      <c r="D4238" s="11" t="s">
        <v>40</v>
      </c>
      <c r="E4238" s="19" t="s">
        <v>4712</v>
      </c>
      <c r="F4238" s="10">
        <v>42036</v>
      </c>
      <c r="G4238" s="10">
        <v>44228</v>
      </c>
      <c r="H4238" s="11">
        <v>7</v>
      </c>
      <c r="I4238" s="20" t="s">
        <v>39</v>
      </c>
      <c r="J4238" s="11" t="s">
        <v>41</v>
      </c>
      <c r="K4238" s="11" t="s">
        <v>4881</v>
      </c>
      <c r="L4238" s="11">
        <v>2</v>
      </c>
    </row>
    <row r="4239" spans="1:12">
      <c r="A4239" s="11" t="s">
        <v>7366</v>
      </c>
      <c r="D4239" s="11" t="s">
        <v>40</v>
      </c>
      <c r="E4239" s="19" t="s">
        <v>4713</v>
      </c>
      <c r="F4239" s="10">
        <v>42036</v>
      </c>
      <c r="G4239" s="10">
        <v>44228</v>
      </c>
      <c r="H4239" s="11">
        <v>7</v>
      </c>
      <c r="I4239" s="20" t="s">
        <v>39</v>
      </c>
      <c r="J4239" s="11" t="s">
        <v>41</v>
      </c>
      <c r="K4239" s="11" t="s">
        <v>4881</v>
      </c>
      <c r="L4239" s="11">
        <v>2</v>
      </c>
    </row>
    <row r="4240" spans="1:12">
      <c r="A4240" s="11" t="s">
        <v>7367</v>
      </c>
      <c r="D4240" s="11" t="s">
        <v>40</v>
      </c>
      <c r="E4240" s="19" t="s">
        <v>4714</v>
      </c>
      <c r="F4240" s="10">
        <v>42036</v>
      </c>
      <c r="G4240" s="10">
        <v>44228</v>
      </c>
      <c r="H4240" s="11">
        <v>7</v>
      </c>
      <c r="I4240" s="20" t="s">
        <v>39</v>
      </c>
      <c r="J4240" s="11" t="s">
        <v>41</v>
      </c>
      <c r="K4240" s="11" t="s">
        <v>4881</v>
      </c>
      <c r="L4240" s="11">
        <v>2</v>
      </c>
    </row>
    <row r="4241" spans="1:12">
      <c r="A4241" s="11" t="s">
        <v>7368</v>
      </c>
      <c r="D4241" s="11" t="s">
        <v>40</v>
      </c>
      <c r="E4241" s="19" t="s">
        <v>4715</v>
      </c>
      <c r="F4241" s="10">
        <v>42036</v>
      </c>
      <c r="G4241" s="10">
        <v>44228</v>
      </c>
      <c r="H4241" s="11">
        <v>7</v>
      </c>
      <c r="I4241" s="20" t="s">
        <v>39</v>
      </c>
      <c r="J4241" s="11" t="s">
        <v>41</v>
      </c>
      <c r="K4241" s="11" t="s">
        <v>4881</v>
      </c>
      <c r="L4241" s="11">
        <v>2</v>
      </c>
    </row>
    <row r="4242" spans="1:12">
      <c r="A4242" s="11" t="s">
        <v>8320</v>
      </c>
      <c r="D4242" s="11" t="s">
        <v>40</v>
      </c>
      <c r="E4242" s="19" t="s">
        <v>4716</v>
      </c>
      <c r="F4242" s="10">
        <v>42036</v>
      </c>
      <c r="G4242" s="10">
        <v>44228</v>
      </c>
      <c r="H4242" s="11">
        <v>7</v>
      </c>
      <c r="I4242" s="20" t="s">
        <v>39</v>
      </c>
      <c r="J4242" s="11" t="s">
        <v>41</v>
      </c>
      <c r="K4242" s="11" t="s">
        <v>4881</v>
      </c>
      <c r="L4242" s="11">
        <v>2</v>
      </c>
    </row>
    <row r="4243" spans="1:12">
      <c r="A4243" s="11" t="s">
        <v>8321</v>
      </c>
      <c r="D4243" s="11" t="s">
        <v>40</v>
      </c>
      <c r="E4243" s="19" t="s">
        <v>4717</v>
      </c>
      <c r="F4243" s="10">
        <v>42036</v>
      </c>
      <c r="G4243" s="10">
        <v>44228</v>
      </c>
      <c r="H4243" s="11">
        <v>7</v>
      </c>
      <c r="I4243" s="20" t="s">
        <v>39</v>
      </c>
      <c r="J4243" s="11" t="s">
        <v>41</v>
      </c>
      <c r="K4243" s="11" t="s">
        <v>4881</v>
      </c>
      <c r="L4243" s="11">
        <v>2</v>
      </c>
    </row>
    <row r="4244" spans="1:12">
      <c r="A4244" s="11" t="s">
        <v>8322</v>
      </c>
      <c r="D4244" s="11" t="s">
        <v>40</v>
      </c>
      <c r="E4244" s="19" t="s">
        <v>4718</v>
      </c>
      <c r="F4244" s="10">
        <v>42036</v>
      </c>
      <c r="G4244" s="10">
        <v>44228</v>
      </c>
      <c r="H4244" s="11">
        <v>7</v>
      </c>
      <c r="I4244" s="20" t="s">
        <v>39</v>
      </c>
      <c r="J4244" s="11" t="s">
        <v>41</v>
      </c>
      <c r="K4244" s="11" t="s">
        <v>4881</v>
      </c>
      <c r="L4244" s="11">
        <v>2</v>
      </c>
    </row>
    <row r="4245" spans="1:12">
      <c r="A4245" s="11" t="s">
        <v>8323</v>
      </c>
      <c r="D4245" s="11" t="s">
        <v>40</v>
      </c>
      <c r="E4245" s="19" t="s">
        <v>4719</v>
      </c>
      <c r="F4245" s="10">
        <v>42036</v>
      </c>
      <c r="G4245" s="10">
        <v>44228</v>
      </c>
      <c r="H4245" s="11">
        <v>7</v>
      </c>
      <c r="I4245" s="20" t="s">
        <v>39</v>
      </c>
      <c r="J4245" s="11" t="s">
        <v>41</v>
      </c>
      <c r="K4245" s="11" t="s">
        <v>4881</v>
      </c>
      <c r="L4245" s="11">
        <v>2</v>
      </c>
    </row>
    <row r="4246" spans="1:12">
      <c r="A4246" s="11" t="s">
        <v>8324</v>
      </c>
      <c r="D4246" s="11" t="s">
        <v>40</v>
      </c>
      <c r="E4246" s="19" t="s">
        <v>4720</v>
      </c>
      <c r="F4246" s="10">
        <v>42036</v>
      </c>
      <c r="G4246" s="10">
        <v>44228</v>
      </c>
      <c r="H4246" s="11">
        <v>7</v>
      </c>
      <c r="I4246" s="20" t="s">
        <v>39</v>
      </c>
      <c r="J4246" s="11" t="s">
        <v>41</v>
      </c>
      <c r="K4246" s="11" t="s">
        <v>4881</v>
      </c>
      <c r="L4246" s="11">
        <v>2</v>
      </c>
    </row>
    <row r="4247" spans="1:12">
      <c r="A4247" s="11" t="s">
        <v>8325</v>
      </c>
      <c r="D4247" s="11" t="s">
        <v>40</v>
      </c>
      <c r="E4247" s="19" t="s">
        <v>4721</v>
      </c>
      <c r="F4247" s="10">
        <v>42036</v>
      </c>
      <c r="G4247" s="10">
        <v>44228</v>
      </c>
      <c r="H4247" s="11">
        <v>7</v>
      </c>
      <c r="I4247" s="20" t="s">
        <v>39</v>
      </c>
      <c r="J4247" s="11" t="s">
        <v>41</v>
      </c>
      <c r="K4247" s="11" t="s">
        <v>4881</v>
      </c>
      <c r="L4247" s="11">
        <v>2</v>
      </c>
    </row>
    <row r="4248" spans="1:12">
      <c r="A4248" s="11" t="s">
        <v>8824</v>
      </c>
      <c r="D4248" s="11" t="s">
        <v>40</v>
      </c>
      <c r="E4248" s="19" t="s">
        <v>4722</v>
      </c>
      <c r="F4248" s="10">
        <v>42036</v>
      </c>
      <c r="G4248" s="10">
        <v>44228</v>
      </c>
      <c r="H4248" s="11">
        <v>7</v>
      </c>
      <c r="I4248" s="20" t="s">
        <v>39</v>
      </c>
      <c r="J4248" s="11" t="s">
        <v>41</v>
      </c>
      <c r="K4248" s="11" t="s">
        <v>4881</v>
      </c>
      <c r="L4248" s="11">
        <v>2</v>
      </c>
    </row>
    <row r="4249" spans="1:12">
      <c r="A4249" s="11" t="s">
        <v>8825</v>
      </c>
      <c r="D4249" s="11" t="s">
        <v>40</v>
      </c>
      <c r="E4249" s="19" t="s">
        <v>4723</v>
      </c>
      <c r="F4249" s="10">
        <v>42036</v>
      </c>
      <c r="G4249" s="10">
        <v>44228</v>
      </c>
      <c r="H4249" s="11">
        <v>7</v>
      </c>
      <c r="I4249" s="20" t="s">
        <v>39</v>
      </c>
      <c r="J4249" s="11" t="s">
        <v>41</v>
      </c>
      <c r="K4249" s="11" t="s">
        <v>4881</v>
      </c>
      <c r="L4249" s="11">
        <v>2</v>
      </c>
    </row>
    <row r="4250" spans="1:12">
      <c r="A4250" s="11" t="s">
        <v>8826</v>
      </c>
      <c r="D4250" s="11" t="s">
        <v>40</v>
      </c>
      <c r="E4250" s="19" t="s">
        <v>4724</v>
      </c>
      <c r="F4250" s="10">
        <v>42036</v>
      </c>
      <c r="G4250" s="10">
        <v>44228</v>
      </c>
      <c r="H4250" s="11">
        <v>7</v>
      </c>
      <c r="I4250" s="20" t="s">
        <v>39</v>
      </c>
      <c r="J4250" s="11" t="s">
        <v>41</v>
      </c>
      <c r="K4250" s="11" t="s">
        <v>4881</v>
      </c>
      <c r="L4250" s="11">
        <v>2</v>
      </c>
    </row>
    <row r="4251" spans="1:12">
      <c r="A4251" s="11" t="s">
        <v>4483</v>
      </c>
      <c r="D4251" s="11" t="s">
        <v>40</v>
      </c>
      <c r="E4251" s="19" t="s">
        <v>4725</v>
      </c>
      <c r="F4251" s="10">
        <v>42036</v>
      </c>
      <c r="G4251" s="10">
        <v>44228</v>
      </c>
      <c r="H4251" s="11">
        <v>7</v>
      </c>
      <c r="I4251" s="20" t="s">
        <v>39</v>
      </c>
      <c r="J4251" s="11" t="s">
        <v>41</v>
      </c>
      <c r="K4251" s="11" t="s">
        <v>4881</v>
      </c>
      <c r="L4251" s="11">
        <v>2</v>
      </c>
    </row>
    <row r="4252" spans="1:12">
      <c r="A4252" s="11" t="s">
        <v>4484</v>
      </c>
      <c r="D4252" s="11" t="s">
        <v>40</v>
      </c>
      <c r="E4252" s="19" t="s">
        <v>4726</v>
      </c>
      <c r="F4252" s="10">
        <v>42036</v>
      </c>
      <c r="G4252" s="10">
        <v>44228</v>
      </c>
      <c r="H4252" s="11">
        <v>7</v>
      </c>
      <c r="I4252" s="20" t="s">
        <v>39</v>
      </c>
      <c r="J4252" s="11" t="s">
        <v>41</v>
      </c>
      <c r="K4252" s="11" t="s">
        <v>4881</v>
      </c>
      <c r="L4252" s="11">
        <v>2</v>
      </c>
    </row>
    <row r="4253" spans="1:12">
      <c r="A4253" s="11" t="s">
        <v>4485</v>
      </c>
      <c r="D4253" s="11" t="s">
        <v>40</v>
      </c>
      <c r="E4253" s="19" t="s">
        <v>4727</v>
      </c>
      <c r="F4253" s="10">
        <v>42036</v>
      </c>
      <c r="G4253" s="10">
        <v>44228</v>
      </c>
      <c r="H4253" s="11">
        <v>7</v>
      </c>
      <c r="I4253" s="20" t="s">
        <v>39</v>
      </c>
      <c r="J4253" s="11" t="s">
        <v>41</v>
      </c>
      <c r="K4253" s="11" t="s">
        <v>4881</v>
      </c>
      <c r="L4253" s="11">
        <v>2</v>
      </c>
    </row>
    <row r="4254" spans="1:12">
      <c r="A4254" s="11" t="s">
        <v>5896</v>
      </c>
      <c r="D4254" s="11" t="s">
        <v>40</v>
      </c>
      <c r="E4254" s="19" t="s">
        <v>4728</v>
      </c>
      <c r="F4254" s="10">
        <v>42036</v>
      </c>
      <c r="G4254" s="10">
        <v>44228</v>
      </c>
      <c r="H4254" s="11">
        <v>7</v>
      </c>
      <c r="I4254" s="20" t="s">
        <v>39</v>
      </c>
      <c r="J4254" s="11" t="s">
        <v>41</v>
      </c>
      <c r="K4254" s="11" t="s">
        <v>4881</v>
      </c>
      <c r="L4254" s="11">
        <v>2</v>
      </c>
    </row>
    <row r="4255" spans="1:12">
      <c r="A4255" s="11" t="s">
        <v>5897</v>
      </c>
      <c r="D4255" s="11" t="s">
        <v>40</v>
      </c>
      <c r="E4255" s="19" t="s">
        <v>4729</v>
      </c>
      <c r="F4255" s="10">
        <v>42036</v>
      </c>
      <c r="G4255" s="10">
        <v>44228</v>
      </c>
      <c r="H4255" s="11">
        <v>7</v>
      </c>
      <c r="I4255" s="20" t="s">
        <v>39</v>
      </c>
      <c r="J4255" s="11" t="s">
        <v>41</v>
      </c>
      <c r="K4255" s="11" t="s">
        <v>4881</v>
      </c>
      <c r="L4255" s="11">
        <v>2</v>
      </c>
    </row>
    <row r="4256" spans="1:12">
      <c r="A4256" s="11" t="s">
        <v>5898</v>
      </c>
      <c r="D4256" s="11" t="s">
        <v>40</v>
      </c>
      <c r="E4256" s="19" t="s">
        <v>4730</v>
      </c>
      <c r="F4256" s="10">
        <v>42036</v>
      </c>
      <c r="G4256" s="10">
        <v>44228</v>
      </c>
      <c r="H4256" s="11">
        <v>7</v>
      </c>
      <c r="I4256" s="20" t="s">
        <v>39</v>
      </c>
      <c r="J4256" s="11" t="s">
        <v>41</v>
      </c>
      <c r="K4256" s="11" t="s">
        <v>4881</v>
      </c>
      <c r="L4256" s="11">
        <v>2</v>
      </c>
    </row>
    <row r="4257" spans="1:12">
      <c r="A4257" s="11" t="s">
        <v>5899</v>
      </c>
      <c r="D4257" s="11" t="s">
        <v>40</v>
      </c>
      <c r="E4257" s="19" t="s">
        <v>4731</v>
      </c>
      <c r="F4257" s="10">
        <v>42036</v>
      </c>
      <c r="G4257" s="10">
        <v>44228</v>
      </c>
      <c r="H4257" s="11">
        <v>7</v>
      </c>
      <c r="I4257" s="20" t="s">
        <v>39</v>
      </c>
      <c r="J4257" s="11" t="s">
        <v>41</v>
      </c>
      <c r="K4257" s="11" t="s">
        <v>4881</v>
      </c>
      <c r="L4257" s="11">
        <v>2</v>
      </c>
    </row>
    <row r="4258" spans="1:12">
      <c r="A4258" s="11" t="s">
        <v>5900</v>
      </c>
      <c r="D4258" s="11" t="s">
        <v>40</v>
      </c>
      <c r="E4258" s="19" t="s">
        <v>4732</v>
      </c>
      <c r="F4258" s="10">
        <v>42036</v>
      </c>
      <c r="G4258" s="10">
        <v>44228</v>
      </c>
      <c r="H4258" s="11">
        <v>7</v>
      </c>
      <c r="I4258" s="20" t="s">
        <v>39</v>
      </c>
      <c r="J4258" s="11" t="s">
        <v>41</v>
      </c>
      <c r="K4258" s="11" t="s">
        <v>4881</v>
      </c>
      <c r="L4258" s="11">
        <v>2</v>
      </c>
    </row>
    <row r="4259" spans="1:12">
      <c r="A4259" s="11" t="s">
        <v>5901</v>
      </c>
      <c r="D4259" s="11" t="s">
        <v>40</v>
      </c>
      <c r="E4259" s="19" t="s">
        <v>4733</v>
      </c>
      <c r="F4259" s="10">
        <v>42036</v>
      </c>
      <c r="G4259" s="10">
        <v>44228</v>
      </c>
      <c r="H4259" s="11">
        <v>7</v>
      </c>
      <c r="I4259" s="20" t="s">
        <v>39</v>
      </c>
      <c r="J4259" s="11" t="s">
        <v>41</v>
      </c>
      <c r="K4259" s="11" t="s">
        <v>4881</v>
      </c>
      <c r="L4259" s="11">
        <v>2</v>
      </c>
    </row>
    <row r="4260" spans="1:12">
      <c r="A4260" s="11" t="s">
        <v>6397</v>
      </c>
      <c r="D4260" s="11" t="s">
        <v>40</v>
      </c>
      <c r="E4260" s="19" t="s">
        <v>4734</v>
      </c>
      <c r="F4260" s="10">
        <v>42036</v>
      </c>
      <c r="G4260" s="10">
        <v>44228</v>
      </c>
      <c r="H4260" s="11">
        <v>7</v>
      </c>
      <c r="I4260" s="20" t="s">
        <v>39</v>
      </c>
      <c r="J4260" s="11" t="s">
        <v>41</v>
      </c>
      <c r="K4260" s="11" t="s">
        <v>4881</v>
      </c>
      <c r="L4260" s="11">
        <v>2</v>
      </c>
    </row>
    <row r="4261" spans="1:12">
      <c r="A4261" s="11" t="s">
        <v>6398</v>
      </c>
      <c r="D4261" s="11" t="s">
        <v>40</v>
      </c>
      <c r="E4261" s="19" t="s">
        <v>4735</v>
      </c>
      <c r="F4261" s="10">
        <v>42036</v>
      </c>
      <c r="G4261" s="10">
        <v>44228</v>
      </c>
      <c r="H4261" s="11">
        <v>7</v>
      </c>
      <c r="I4261" s="20" t="s">
        <v>39</v>
      </c>
      <c r="J4261" s="11" t="s">
        <v>41</v>
      </c>
      <c r="K4261" s="11" t="s">
        <v>4881</v>
      </c>
      <c r="L4261" s="11">
        <v>2</v>
      </c>
    </row>
    <row r="4262" spans="1:12">
      <c r="A4262" s="11" t="s">
        <v>6399</v>
      </c>
      <c r="D4262" s="11" t="s">
        <v>40</v>
      </c>
      <c r="E4262" s="19" t="s">
        <v>4748</v>
      </c>
      <c r="F4262" s="10">
        <v>42036</v>
      </c>
      <c r="G4262" s="10">
        <v>44228</v>
      </c>
      <c r="H4262" s="11">
        <v>7</v>
      </c>
      <c r="I4262" s="20" t="s">
        <v>39</v>
      </c>
      <c r="J4262" s="11" t="s">
        <v>41</v>
      </c>
      <c r="K4262" s="11" t="s">
        <v>4881</v>
      </c>
      <c r="L4262" s="11">
        <v>2</v>
      </c>
    </row>
    <row r="4263" spans="1:12">
      <c r="A4263" s="11" t="s">
        <v>6883</v>
      </c>
      <c r="D4263" s="11" t="s">
        <v>40</v>
      </c>
      <c r="E4263" s="19" t="s">
        <v>4749</v>
      </c>
      <c r="F4263" s="10">
        <v>42036</v>
      </c>
      <c r="G4263" s="10">
        <v>44228</v>
      </c>
      <c r="H4263" s="11">
        <v>7</v>
      </c>
      <c r="I4263" s="20" t="s">
        <v>39</v>
      </c>
      <c r="J4263" s="11" t="s">
        <v>41</v>
      </c>
      <c r="K4263" s="11" t="s">
        <v>4881</v>
      </c>
      <c r="L4263" s="11">
        <v>2</v>
      </c>
    </row>
    <row r="4264" spans="1:12">
      <c r="A4264" s="11" t="s">
        <v>6884</v>
      </c>
      <c r="D4264" s="11" t="s">
        <v>40</v>
      </c>
      <c r="E4264" s="19" t="s">
        <v>4750</v>
      </c>
      <c r="F4264" s="10">
        <v>42036</v>
      </c>
      <c r="G4264" s="10">
        <v>44228</v>
      </c>
      <c r="H4264" s="11">
        <v>7</v>
      </c>
      <c r="I4264" s="20" t="s">
        <v>39</v>
      </c>
      <c r="J4264" s="11" t="s">
        <v>41</v>
      </c>
      <c r="K4264" s="11" t="s">
        <v>4881</v>
      </c>
      <c r="L4264" s="11">
        <v>2</v>
      </c>
    </row>
    <row r="4265" spans="1:12">
      <c r="A4265" s="11" t="s">
        <v>6885</v>
      </c>
      <c r="D4265" s="11" t="s">
        <v>40</v>
      </c>
      <c r="E4265" s="19" t="s">
        <v>4751</v>
      </c>
      <c r="F4265" s="10">
        <v>42036</v>
      </c>
      <c r="G4265" s="10">
        <v>44228</v>
      </c>
      <c r="H4265" s="11">
        <v>7</v>
      </c>
      <c r="I4265" s="20" t="s">
        <v>39</v>
      </c>
      <c r="J4265" s="11" t="s">
        <v>41</v>
      </c>
      <c r="K4265" s="11" t="s">
        <v>4881</v>
      </c>
      <c r="L4265" s="11">
        <v>2</v>
      </c>
    </row>
    <row r="4266" spans="1:12">
      <c r="A4266" s="11" t="s">
        <v>7369</v>
      </c>
      <c r="D4266" s="11" t="s">
        <v>40</v>
      </c>
      <c r="E4266" s="19" t="s">
        <v>4752</v>
      </c>
      <c r="F4266" s="10">
        <v>42036</v>
      </c>
      <c r="G4266" s="10">
        <v>44228</v>
      </c>
      <c r="H4266" s="11">
        <v>7</v>
      </c>
      <c r="I4266" s="20" t="s">
        <v>39</v>
      </c>
      <c r="J4266" s="11" t="s">
        <v>41</v>
      </c>
      <c r="K4266" s="11" t="s">
        <v>4881</v>
      </c>
      <c r="L4266" s="11">
        <v>2</v>
      </c>
    </row>
    <row r="4267" spans="1:12">
      <c r="A4267" s="11" t="s">
        <v>7370</v>
      </c>
      <c r="D4267" s="11" t="s">
        <v>40</v>
      </c>
      <c r="E4267" s="19" t="s">
        <v>4753</v>
      </c>
      <c r="F4267" s="10">
        <v>42036</v>
      </c>
      <c r="G4267" s="10">
        <v>44228</v>
      </c>
      <c r="H4267" s="11">
        <v>7</v>
      </c>
      <c r="I4267" s="20" t="s">
        <v>39</v>
      </c>
      <c r="J4267" s="11" t="s">
        <v>41</v>
      </c>
      <c r="K4267" s="11" t="s">
        <v>4881</v>
      </c>
      <c r="L4267" s="11">
        <v>2</v>
      </c>
    </row>
    <row r="4268" spans="1:12">
      <c r="A4268" s="11" t="s">
        <v>7371</v>
      </c>
      <c r="D4268" s="11" t="s">
        <v>40</v>
      </c>
      <c r="E4268" s="19" t="s">
        <v>4754</v>
      </c>
      <c r="F4268" s="10">
        <v>42036</v>
      </c>
      <c r="G4268" s="10">
        <v>44228</v>
      </c>
      <c r="H4268" s="11">
        <v>7</v>
      </c>
      <c r="I4268" s="20" t="s">
        <v>39</v>
      </c>
      <c r="J4268" s="11" t="s">
        <v>41</v>
      </c>
      <c r="K4268" s="11" t="s">
        <v>4881</v>
      </c>
      <c r="L4268" s="11">
        <v>2</v>
      </c>
    </row>
    <row r="4269" spans="1:12">
      <c r="A4269" s="11" t="s">
        <v>8326</v>
      </c>
      <c r="D4269" s="11" t="s">
        <v>40</v>
      </c>
      <c r="E4269" s="19" t="s">
        <v>4755</v>
      </c>
      <c r="F4269" s="10">
        <v>42036</v>
      </c>
      <c r="G4269" s="10">
        <v>44228</v>
      </c>
      <c r="H4269" s="11">
        <v>7</v>
      </c>
      <c r="I4269" s="20" t="s">
        <v>39</v>
      </c>
      <c r="J4269" s="11" t="s">
        <v>41</v>
      </c>
      <c r="K4269" s="11" t="s">
        <v>4881</v>
      </c>
      <c r="L4269" s="11">
        <v>2</v>
      </c>
    </row>
    <row r="4270" spans="1:12">
      <c r="A4270" s="11" t="s">
        <v>8327</v>
      </c>
      <c r="D4270" s="11" t="s">
        <v>40</v>
      </c>
      <c r="E4270" s="19" t="s">
        <v>4756</v>
      </c>
      <c r="F4270" s="10">
        <v>42036</v>
      </c>
      <c r="G4270" s="10">
        <v>44228</v>
      </c>
      <c r="H4270" s="11">
        <v>7</v>
      </c>
      <c r="I4270" s="20" t="s">
        <v>39</v>
      </c>
      <c r="J4270" s="11" t="s">
        <v>41</v>
      </c>
      <c r="K4270" s="11" t="s">
        <v>4881</v>
      </c>
      <c r="L4270" s="11">
        <v>2</v>
      </c>
    </row>
    <row r="4271" spans="1:12">
      <c r="A4271" s="11" t="s">
        <v>8328</v>
      </c>
      <c r="D4271" s="11" t="s">
        <v>40</v>
      </c>
      <c r="E4271" s="19" t="s">
        <v>4757</v>
      </c>
      <c r="F4271" s="10">
        <v>42036</v>
      </c>
      <c r="G4271" s="10">
        <v>44228</v>
      </c>
      <c r="H4271" s="11">
        <v>7</v>
      </c>
      <c r="I4271" s="20" t="s">
        <v>39</v>
      </c>
      <c r="J4271" s="11" t="s">
        <v>41</v>
      </c>
      <c r="K4271" s="11" t="s">
        <v>4881</v>
      </c>
      <c r="L4271" s="11">
        <v>2</v>
      </c>
    </row>
    <row r="4272" spans="1:12">
      <c r="A4272" s="11" t="s">
        <v>8329</v>
      </c>
      <c r="D4272" s="11" t="s">
        <v>40</v>
      </c>
      <c r="E4272" s="19" t="s">
        <v>4758</v>
      </c>
      <c r="F4272" s="10">
        <v>42036</v>
      </c>
      <c r="G4272" s="10">
        <v>44228</v>
      </c>
      <c r="H4272" s="11">
        <v>7</v>
      </c>
      <c r="I4272" s="20" t="s">
        <v>39</v>
      </c>
      <c r="J4272" s="11" t="s">
        <v>41</v>
      </c>
      <c r="K4272" s="11" t="s">
        <v>4881</v>
      </c>
      <c r="L4272" s="11">
        <v>2</v>
      </c>
    </row>
    <row r="4273" spans="1:12">
      <c r="A4273" s="11" t="s">
        <v>8330</v>
      </c>
      <c r="D4273" s="11" t="s">
        <v>40</v>
      </c>
      <c r="E4273" s="19" t="s">
        <v>4759</v>
      </c>
      <c r="F4273" s="10">
        <v>42036</v>
      </c>
      <c r="G4273" s="10">
        <v>44228</v>
      </c>
      <c r="H4273" s="11">
        <v>7</v>
      </c>
      <c r="I4273" s="20" t="s">
        <v>39</v>
      </c>
      <c r="J4273" s="11" t="s">
        <v>41</v>
      </c>
      <c r="K4273" s="11" t="s">
        <v>4881</v>
      </c>
      <c r="L4273" s="11">
        <v>2</v>
      </c>
    </row>
    <row r="4274" spans="1:12">
      <c r="A4274" s="11" t="s">
        <v>8331</v>
      </c>
      <c r="D4274" s="11" t="s">
        <v>40</v>
      </c>
      <c r="E4274" s="19" t="s">
        <v>4760</v>
      </c>
      <c r="F4274" s="10">
        <v>42036</v>
      </c>
      <c r="G4274" s="10">
        <v>44228</v>
      </c>
      <c r="H4274" s="11">
        <v>7</v>
      </c>
      <c r="I4274" s="20" t="s">
        <v>39</v>
      </c>
      <c r="J4274" s="11" t="s">
        <v>41</v>
      </c>
      <c r="K4274" s="11" t="s">
        <v>4881</v>
      </c>
      <c r="L4274" s="11">
        <v>2</v>
      </c>
    </row>
    <row r="4275" spans="1:12">
      <c r="A4275" s="11" t="s">
        <v>8827</v>
      </c>
      <c r="D4275" s="11" t="s">
        <v>40</v>
      </c>
      <c r="E4275" s="19" t="s">
        <v>4761</v>
      </c>
      <c r="F4275" s="10">
        <v>42036</v>
      </c>
      <c r="G4275" s="10">
        <v>44228</v>
      </c>
      <c r="H4275" s="11">
        <v>7</v>
      </c>
      <c r="I4275" s="20" t="s">
        <v>39</v>
      </c>
      <c r="J4275" s="11" t="s">
        <v>41</v>
      </c>
      <c r="K4275" s="11" t="s">
        <v>4881</v>
      </c>
      <c r="L4275" s="11">
        <v>2</v>
      </c>
    </row>
    <row r="4276" spans="1:12">
      <c r="A4276" s="11" t="s">
        <v>8828</v>
      </c>
      <c r="D4276" s="11" t="s">
        <v>40</v>
      </c>
      <c r="E4276" s="19" t="s">
        <v>4762</v>
      </c>
      <c r="F4276" s="10">
        <v>42036</v>
      </c>
      <c r="G4276" s="10">
        <v>44228</v>
      </c>
      <c r="H4276" s="11">
        <v>7</v>
      </c>
      <c r="I4276" s="20" t="s">
        <v>39</v>
      </c>
      <c r="J4276" s="11" t="s">
        <v>41</v>
      </c>
      <c r="K4276" s="11" t="s">
        <v>4881</v>
      </c>
      <c r="L4276" s="11">
        <v>2</v>
      </c>
    </row>
    <row r="4277" spans="1:12">
      <c r="A4277" s="11" t="s">
        <v>8829</v>
      </c>
      <c r="D4277" s="11" t="s">
        <v>40</v>
      </c>
      <c r="E4277" s="19" t="s">
        <v>4763</v>
      </c>
      <c r="F4277" s="10">
        <v>42036</v>
      </c>
      <c r="G4277" s="10">
        <v>44228</v>
      </c>
      <c r="H4277" s="11">
        <v>7</v>
      </c>
      <c r="I4277" s="20" t="s">
        <v>39</v>
      </c>
      <c r="J4277" s="11" t="s">
        <v>41</v>
      </c>
      <c r="K4277" s="11" t="s">
        <v>4881</v>
      </c>
      <c r="L4277" s="11">
        <v>2</v>
      </c>
    </row>
    <row r="4278" spans="1:12">
      <c r="A4278" s="11" t="s">
        <v>4736</v>
      </c>
      <c r="D4278" s="11" t="s">
        <v>40</v>
      </c>
      <c r="E4278" s="19" t="s">
        <v>4764</v>
      </c>
      <c r="F4278" s="10">
        <v>42036</v>
      </c>
      <c r="G4278" s="10">
        <v>44228</v>
      </c>
      <c r="H4278" s="11">
        <v>7</v>
      </c>
      <c r="I4278" s="20" t="s">
        <v>39</v>
      </c>
      <c r="J4278" s="11" t="s">
        <v>41</v>
      </c>
      <c r="K4278" s="11" t="s">
        <v>4881</v>
      </c>
      <c r="L4278" s="11">
        <v>2</v>
      </c>
    </row>
    <row r="4279" spans="1:12">
      <c r="A4279" s="11" t="s">
        <v>4737</v>
      </c>
      <c r="D4279" s="11" t="s">
        <v>40</v>
      </c>
      <c r="E4279" s="19" t="s">
        <v>4765</v>
      </c>
      <c r="F4279" s="10">
        <v>42036</v>
      </c>
      <c r="G4279" s="10">
        <v>44228</v>
      </c>
      <c r="H4279" s="11">
        <v>7</v>
      </c>
      <c r="I4279" s="20" t="s">
        <v>39</v>
      </c>
      <c r="J4279" s="11" t="s">
        <v>41</v>
      </c>
      <c r="K4279" s="11" t="s">
        <v>4881</v>
      </c>
      <c r="L4279" s="11">
        <v>2</v>
      </c>
    </row>
    <row r="4280" spans="1:12">
      <c r="A4280" s="11" t="s">
        <v>4738</v>
      </c>
      <c r="D4280" s="11" t="s">
        <v>40</v>
      </c>
      <c r="E4280" s="19" t="s">
        <v>4766</v>
      </c>
      <c r="F4280" s="10">
        <v>42036</v>
      </c>
      <c r="G4280" s="10">
        <v>44228</v>
      </c>
      <c r="H4280" s="11">
        <v>7</v>
      </c>
      <c r="I4280" s="20" t="s">
        <v>39</v>
      </c>
      <c r="J4280" s="11" t="s">
        <v>41</v>
      </c>
      <c r="K4280" s="11" t="s">
        <v>4881</v>
      </c>
      <c r="L4280" s="11">
        <v>2</v>
      </c>
    </row>
    <row r="4281" spans="1:12">
      <c r="A4281" s="11" t="s">
        <v>5902</v>
      </c>
      <c r="D4281" s="11" t="s">
        <v>40</v>
      </c>
      <c r="E4281" s="19" t="s">
        <v>4767</v>
      </c>
      <c r="F4281" s="10">
        <v>42036</v>
      </c>
      <c r="G4281" s="10">
        <v>44228</v>
      </c>
      <c r="H4281" s="11">
        <v>7</v>
      </c>
      <c r="I4281" s="20" t="s">
        <v>39</v>
      </c>
      <c r="J4281" s="11" t="s">
        <v>41</v>
      </c>
      <c r="K4281" s="11" t="s">
        <v>4881</v>
      </c>
      <c r="L4281" s="11">
        <v>2</v>
      </c>
    </row>
    <row r="4282" spans="1:12">
      <c r="A4282" s="11" t="s">
        <v>5903</v>
      </c>
      <c r="D4282" s="11" t="s">
        <v>40</v>
      </c>
      <c r="E4282" s="19" t="s">
        <v>4768</v>
      </c>
      <c r="F4282" s="10">
        <v>42036</v>
      </c>
      <c r="G4282" s="10">
        <v>44228</v>
      </c>
      <c r="H4282" s="11">
        <v>7</v>
      </c>
      <c r="I4282" s="20" t="s">
        <v>39</v>
      </c>
      <c r="J4282" s="11" t="s">
        <v>41</v>
      </c>
      <c r="K4282" s="11" t="s">
        <v>4881</v>
      </c>
      <c r="L4282" s="11">
        <v>2</v>
      </c>
    </row>
    <row r="4283" spans="1:12">
      <c r="A4283" s="11" t="s">
        <v>5904</v>
      </c>
      <c r="D4283" s="11" t="s">
        <v>40</v>
      </c>
      <c r="E4283" s="19" t="s">
        <v>4769</v>
      </c>
      <c r="F4283" s="10">
        <v>42036</v>
      </c>
      <c r="G4283" s="10">
        <v>44228</v>
      </c>
      <c r="H4283" s="11">
        <v>7</v>
      </c>
      <c r="I4283" s="20" t="s">
        <v>39</v>
      </c>
      <c r="J4283" s="11" t="s">
        <v>41</v>
      </c>
      <c r="K4283" s="11" t="s">
        <v>4881</v>
      </c>
      <c r="L4283" s="11">
        <v>2</v>
      </c>
    </row>
    <row r="4284" spans="1:12">
      <c r="A4284" s="11" t="s">
        <v>5905</v>
      </c>
      <c r="D4284" s="11" t="s">
        <v>40</v>
      </c>
      <c r="E4284" s="19" t="s">
        <v>4770</v>
      </c>
      <c r="F4284" s="10">
        <v>42036</v>
      </c>
      <c r="G4284" s="10">
        <v>44228</v>
      </c>
      <c r="H4284" s="11">
        <v>7</v>
      </c>
      <c r="I4284" s="20" t="s">
        <v>39</v>
      </c>
      <c r="J4284" s="11" t="s">
        <v>41</v>
      </c>
      <c r="K4284" s="11" t="s">
        <v>4881</v>
      </c>
      <c r="L4284" s="11">
        <v>2</v>
      </c>
    </row>
    <row r="4285" spans="1:12">
      <c r="A4285" s="11" t="s">
        <v>5906</v>
      </c>
      <c r="D4285" s="11" t="s">
        <v>40</v>
      </c>
      <c r="E4285" s="19" t="s">
        <v>4771</v>
      </c>
      <c r="F4285" s="10">
        <v>42036</v>
      </c>
      <c r="G4285" s="10">
        <v>44228</v>
      </c>
      <c r="H4285" s="11">
        <v>7</v>
      </c>
      <c r="I4285" s="20" t="s">
        <v>39</v>
      </c>
      <c r="J4285" s="11" t="s">
        <v>41</v>
      </c>
      <c r="K4285" s="11" t="s">
        <v>4881</v>
      </c>
      <c r="L4285" s="11">
        <v>2</v>
      </c>
    </row>
    <row r="4286" spans="1:12">
      <c r="A4286" s="11" t="s">
        <v>5907</v>
      </c>
      <c r="D4286" s="11" t="s">
        <v>40</v>
      </c>
      <c r="E4286" s="19" t="s">
        <v>4772</v>
      </c>
      <c r="F4286" s="10">
        <v>42036</v>
      </c>
      <c r="G4286" s="10">
        <v>44228</v>
      </c>
      <c r="H4286" s="11">
        <v>7</v>
      </c>
      <c r="I4286" s="20" t="s">
        <v>39</v>
      </c>
      <c r="J4286" s="11" t="s">
        <v>41</v>
      </c>
      <c r="K4286" s="11" t="s">
        <v>4881</v>
      </c>
      <c r="L4286" s="11">
        <v>2</v>
      </c>
    </row>
    <row r="4287" spans="1:12">
      <c r="A4287" s="11" t="s">
        <v>6400</v>
      </c>
      <c r="D4287" s="11" t="s">
        <v>40</v>
      </c>
      <c r="E4287" s="19" t="s">
        <v>4773</v>
      </c>
      <c r="F4287" s="10">
        <v>42036</v>
      </c>
      <c r="G4287" s="10">
        <v>44228</v>
      </c>
      <c r="H4287" s="11">
        <v>7</v>
      </c>
      <c r="I4287" s="20" t="s">
        <v>39</v>
      </c>
      <c r="J4287" s="11" t="s">
        <v>41</v>
      </c>
      <c r="K4287" s="11" t="s">
        <v>4881</v>
      </c>
      <c r="L4287" s="11">
        <v>2</v>
      </c>
    </row>
    <row r="4288" spans="1:12">
      <c r="A4288" s="11" t="s">
        <v>6401</v>
      </c>
      <c r="D4288" s="11" t="s">
        <v>40</v>
      </c>
      <c r="E4288" s="19" t="s">
        <v>4774</v>
      </c>
      <c r="F4288" s="10">
        <v>42036</v>
      </c>
      <c r="G4288" s="10">
        <v>44228</v>
      </c>
      <c r="H4288" s="11">
        <v>7</v>
      </c>
      <c r="I4288" s="20" t="s">
        <v>39</v>
      </c>
      <c r="J4288" s="11" t="s">
        <v>41</v>
      </c>
      <c r="K4288" s="11" t="s">
        <v>4881</v>
      </c>
      <c r="L4288" s="11">
        <v>2</v>
      </c>
    </row>
    <row r="4289" spans="1:12">
      <c r="A4289" s="11" t="s">
        <v>6402</v>
      </c>
      <c r="D4289" s="11" t="s">
        <v>40</v>
      </c>
      <c r="E4289" s="19" t="s">
        <v>4775</v>
      </c>
      <c r="F4289" s="10">
        <v>42036</v>
      </c>
      <c r="G4289" s="10">
        <v>44228</v>
      </c>
      <c r="H4289" s="11">
        <v>7</v>
      </c>
      <c r="I4289" s="20" t="s">
        <v>39</v>
      </c>
      <c r="J4289" s="11" t="s">
        <v>41</v>
      </c>
      <c r="K4289" s="11" t="s">
        <v>4881</v>
      </c>
      <c r="L4289" s="11">
        <v>2</v>
      </c>
    </row>
    <row r="4290" spans="1:12">
      <c r="A4290" s="11" t="s">
        <v>6886</v>
      </c>
      <c r="D4290" s="11" t="s">
        <v>40</v>
      </c>
      <c r="E4290" s="19" t="s">
        <v>4776</v>
      </c>
      <c r="F4290" s="10">
        <v>42036</v>
      </c>
      <c r="G4290" s="10">
        <v>44228</v>
      </c>
      <c r="H4290" s="11">
        <v>7</v>
      </c>
      <c r="I4290" s="20" t="s">
        <v>39</v>
      </c>
      <c r="J4290" s="11" t="s">
        <v>41</v>
      </c>
      <c r="K4290" s="11" t="s">
        <v>4881</v>
      </c>
      <c r="L4290" s="11">
        <v>2</v>
      </c>
    </row>
    <row r="4291" spans="1:12">
      <c r="A4291" s="11" t="s">
        <v>6887</v>
      </c>
      <c r="D4291" s="11" t="s">
        <v>40</v>
      </c>
      <c r="E4291" s="19" t="s">
        <v>4777</v>
      </c>
      <c r="F4291" s="10">
        <v>42036</v>
      </c>
      <c r="G4291" s="10">
        <v>44228</v>
      </c>
      <c r="H4291" s="11">
        <v>7</v>
      </c>
      <c r="I4291" s="20" t="s">
        <v>39</v>
      </c>
      <c r="J4291" s="11" t="s">
        <v>41</v>
      </c>
      <c r="K4291" s="11" t="s">
        <v>4881</v>
      </c>
      <c r="L4291" s="11">
        <v>2</v>
      </c>
    </row>
    <row r="4292" spans="1:12">
      <c r="A4292" s="11" t="s">
        <v>6888</v>
      </c>
      <c r="D4292" s="11" t="s">
        <v>40</v>
      </c>
      <c r="E4292" s="19" t="s">
        <v>4778</v>
      </c>
      <c r="F4292" s="10">
        <v>42036</v>
      </c>
      <c r="G4292" s="10">
        <v>44228</v>
      </c>
      <c r="H4292" s="11">
        <v>7</v>
      </c>
      <c r="I4292" s="20" t="s">
        <v>39</v>
      </c>
      <c r="J4292" s="11" t="s">
        <v>41</v>
      </c>
      <c r="K4292" s="11" t="s">
        <v>4881</v>
      </c>
      <c r="L4292" s="11">
        <v>2</v>
      </c>
    </row>
    <row r="4293" spans="1:12">
      <c r="A4293" s="11" t="s">
        <v>7372</v>
      </c>
      <c r="D4293" s="11" t="s">
        <v>40</v>
      </c>
      <c r="E4293" s="19" t="s">
        <v>4779</v>
      </c>
      <c r="F4293" s="10">
        <v>42036</v>
      </c>
      <c r="G4293" s="10">
        <v>44228</v>
      </c>
      <c r="H4293" s="11">
        <v>7</v>
      </c>
      <c r="I4293" s="20" t="s">
        <v>39</v>
      </c>
      <c r="J4293" s="11" t="s">
        <v>41</v>
      </c>
      <c r="K4293" s="11" t="s">
        <v>4881</v>
      </c>
      <c r="L4293" s="11">
        <v>2</v>
      </c>
    </row>
    <row r="4294" spans="1:12">
      <c r="A4294" s="11" t="s">
        <v>7373</v>
      </c>
      <c r="D4294" s="11" t="s">
        <v>40</v>
      </c>
      <c r="E4294" s="19" t="s">
        <v>4780</v>
      </c>
      <c r="F4294" s="10">
        <v>42036</v>
      </c>
      <c r="G4294" s="10">
        <v>44228</v>
      </c>
      <c r="H4294" s="11">
        <v>7</v>
      </c>
      <c r="I4294" s="20" t="s">
        <v>39</v>
      </c>
      <c r="J4294" s="11" t="s">
        <v>41</v>
      </c>
      <c r="K4294" s="11" t="s">
        <v>4881</v>
      </c>
      <c r="L4294" s="11">
        <v>2</v>
      </c>
    </row>
    <row r="4295" spans="1:12">
      <c r="A4295" s="11" t="s">
        <v>7374</v>
      </c>
      <c r="D4295" s="11" t="s">
        <v>40</v>
      </c>
      <c r="E4295" s="19" t="s">
        <v>4781</v>
      </c>
      <c r="F4295" s="10">
        <v>42036</v>
      </c>
      <c r="G4295" s="10">
        <v>44228</v>
      </c>
      <c r="H4295" s="11">
        <v>7</v>
      </c>
      <c r="I4295" s="20" t="s">
        <v>39</v>
      </c>
      <c r="J4295" s="11" t="s">
        <v>41</v>
      </c>
      <c r="K4295" s="11" t="s">
        <v>4881</v>
      </c>
      <c r="L4295" s="11">
        <v>2</v>
      </c>
    </row>
    <row r="4296" spans="1:12">
      <c r="A4296" s="11" t="s">
        <v>8332</v>
      </c>
      <c r="D4296" s="11" t="s">
        <v>40</v>
      </c>
      <c r="E4296" s="19" t="s">
        <v>4782</v>
      </c>
      <c r="F4296" s="10">
        <v>42036</v>
      </c>
      <c r="G4296" s="10">
        <v>44228</v>
      </c>
      <c r="H4296" s="11">
        <v>7</v>
      </c>
      <c r="I4296" s="20" t="s">
        <v>39</v>
      </c>
      <c r="J4296" s="11" t="s">
        <v>41</v>
      </c>
      <c r="K4296" s="11" t="s">
        <v>4881</v>
      </c>
      <c r="L4296" s="11">
        <v>2</v>
      </c>
    </row>
    <row r="4297" spans="1:12">
      <c r="A4297" s="11" t="s">
        <v>8333</v>
      </c>
      <c r="D4297" s="11" t="s">
        <v>40</v>
      </c>
      <c r="E4297" s="19" t="s">
        <v>4783</v>
      </c>
      <c r="F4297" s="10">
        <v>42036</v>
      </c>
      <c r="G4297" s="10">
        <v>44228</v>
      </c>
      <c r="H4297" s="11">
        <v>7</v>
      </c>
      <c r="I4297" s="20" t="s">
        <v>39</v>
      </c>
      <c r="J4297" s="11" t="s">
        <v>41</v>
      </c>
      <c r="K4297" s="11" t="s">
        <v>4881</v>
      </c>
      <c r="L4297" s="11">
        <v>2</v>
      </c>
    </row>
    <row r="4298" spans="1:12">
      <c r="A4298" s="11" t="s">
        <v>8334</v>
      </c>
      <c r="D4298" s="11" t="s">
        <v>40</v>
      </c>
      <c r="E4298" s="19" t="s">
        <v>4784</v>
      </c>
      <c r="F4298" s="10">
        <v>42036</v>
      </c>
      <c r="G4298" s="10">
        <v>44228</v>
      </c>
      <c r="H4298" s="11">
        <v>7</v>
      </c>
      <c r="I4298" s="20" t="s">
        <v>39</v>
      </c>
      <c r="J4298" s="11" t="s">
        <v>41</v>
      </c>
      <c r="K4298" s="11" t="s">
        <v>4881</v>
      </c>
      <c r="L4298" s="11">
        <v>2</v>
      </c>
    </row>
    <row r="4299" spans="1:12">
      <c r="A4299" s="11" t="s">
        <v>8335</v>
      </c>
      <c r="D4299" s="11" t="s">
        <v>40</v>
      </c>
      <c r="E4299" s="19" t="s">
        <v>4785</v>
      </c>
      <c r="F4299" s="10">
        <v>42036</v>
      </c>
      <c r="G4299" s="10">
        <v>44228</v>
      </c>
      <c r="H4299" s="11">
        <v>7</v>
      </c>
      <c r="I4299" s="20" t="s">
        <v>39</v>
      </c>
      <c r="J4299" s="11" t="s">
        <v>41</v>
      </c>
      <c r="K4299" s="11" t="s">
        <v>4881</v>
      </c>
      <c r="L4299" s="11">
        <v>2</v>
      </c>
    </row>
    <row r="4300" spans="1:12">
      <c r="A4300" s="11" t="s">
        <v>8336</v>
      </c>
      <c r="D4300" s="11" t="s">
        <v>40</v>
      </c>
      <c r="E4300" s="19" t="s">
        <v>4786</v>
      </c>
      <c r="F4300" s="10">
        <v>42036</v>
      </c>
      <c r="G4300" s="10">
        <v>44228</v>
      </c>
      <c r="H4300" s="11">
        <v>7</v>
      </c>
      <c r="I4300" s="20" t="s">
        <v>39</v>
      </c>
      <c r="J4300" s="11" t="s">
        <v>41</v>
      </c>
      <c r="K4300" s="11" t="s">
        <v>4881</v>
      </c>
      <c r="L4300" s="11">
        <v>2</v>
      </c>
    </row>
    <row r="4301" spans="1:12">
      <c r="A4301" s="11" t="s">
        <v>8337</v>
      </c>
      <c r="D4301" s="11" t="s">
        <v>40</v>
      </c>
      <c r="E4301" s="19" t="s">
        <v>4787</v>
      </c>
      <c r="F4301" s="10">
        <v>42036</v>
      </c>
      <c r="G4301" s="10">
        <v>44228</v>
      </c>
      <c r="H4301" s="11">
        <v>7</v>
      </c>
      <c r="I4301" s="20" t="s">
        <v>39</v>
      </c>
      <c r="J4301" s="11" t="s">
        <v>41</v>
      </c>
      <c r="K4301" s="11" t="s">
        <v>4881</v>
      </c>
      <c r="L4301" s="11">
        <v>2</v>
      </c>
    </row>
    <row r="4302" spans="1:12">
      <c r="A4302" s="11" t="s">
        <v>8830</v>
      </c>
      <c r="D4302" s="11" t="s">
        <v>40</v>
      </c>
      <c r="E4302" s="19" t="s">
        <v>4788</v>
      </c>
      <c r="F4302" s="10">
        <v>42036</v>
      </c>
      <c r="G4302" s="10">
        <v>44228</v>
      </c>
      <c r="H4302" s="11">
        <v>7</v>
      </c>
      <c r="I4302" s="20" t="s">
        <v>39</v>
      </c>
      <c r="J4302" s="11" t="s">
        <v>41</v>
      </c>
      <c r="K4302" s="11" t="s">
        <v>4881</v>
      </c>
      <c r="L4302" s="11">
        <v>2</v>
      </c>
    </row>
    <row r="4303" spans="1:12">
      <c r="A4303" s="11" t="s">
        <v>8831</v>
      </c>
      <c r="D4303" s="11" t="s">
        <v>40</v>
      </c>
      <c r="E4303" s="19" t="s">
        <v>4789</v>
      </c>
      <c r="F4303" s="10">
        <v>42036</v>
      </c>
      <c r="G4303" s="10">
        <v>44228</v>
      </c>
      <c r="H4303" s="11">
        <v>7</v>
      </c>
      <c r="I4303" s="20" t="s">
        <v>39</v>
      </c>
      <c r="J4303" s="11" t="s">
        <v>41</v>
      </c>
      <c r="K4303" s="11" t="s">
        <v>4881</v>
      </c>
      <c r="L4303" s="11">
        <v>2</v>
      </c>
    </row>
    <row r="4304" spans="1:12">
      <c r="A4304" s="11" t="s">
        <v>8832</v>
      </c>
      <c r="D4304" s="11" t="s">
        <v>40</v>
      </c>
      <c r="E4304" s="19" t="s">
        <v>4790</v>
      </c>
      <c r="F4304" s="10">
        <v>42036</v>
      </c>
      <c r="G4304" s="10">
        <v>44228</v>
      </c>
      <c r="H4304" s="11">
        <v>7</v>
      </c>
      <c r="I4304" s="20" t="s">
        <v>39</v>
      </c>
      <c r="J4304" s="11" t="s">
        <v>41</v>
      </c>
      <c r="K4304" s="11" t="s">
        <v>4881</v>
      </c>
      <c r="L4304" s="11">
        <v>2</v>
      </c>
    </row>
    <row r="4305" spans="1:12">
      <c r="A4305" s="11" t="s">
        <v>4739</v>
      </c>
      <c r="D4305" s="11" t="s">
        <v>40</v>
      </c>
      <c r="E4305" s="19" t="s">
        <v>4791</v>
      </c>
      <c r="F4305" s="10">
        <v>42036</v>
      </c>
      <c r="G4305" s="10">
        <v>44228</v>
      </c>
      <c r="H4305" s="11">
        <v>7</v>
      </c>
      <c r="I4305" s="20" t="s">
        <v>39</v>
      </c>
      <c r="J4305" s="11" t="s">
        <v>41</v>
      </c>
      <c r="K4305" s="11" t="s">
        <v>4881</v>
      </c>
      <c r="L4305" s="11">
        <v>2</v>
      </c>
    </row>
    <row r="4306" spans="1:12">
      <c r="A4306" s="11" t="s">
        <v>4740</v>
      </c>
      <c r="D4306" s="11" t="s">
        <v>40</v>
      </c>
      <c r="E4306" s="19" t="s">
        <v>4792</v>
      </c>
      <c r="F4306" s="10">
        <v>42036</v>
      </c>
      <c r="G4306" s="10">
        <v>44228</v>
      </c>
      <c r="H4306" s="11">
        <v>7</v>
      </c>
      <c r="I4306" s="20" t="s">
        <v>39</v>
      </c>
      <c r="J4306" s="11" t="s">
        <v>41</v>
      </c>
      <c r="K4306" s="11" t="s">
        <v>4881</v>
      </c>
      <c r="L4306" s="11">
        <v>2</v>
      </c>
    </row>
    <row r="4307" spans="1:12">
      <c r="A4307" s="11" t="s">
        <v>4741</v>
      </c>
      <c r="D4307" s="11" t="s">
        <v>40</v>
      </c>
      <c r="E4307" s="19" t="s">
        <v>4793</v>
      </c>
      <c r="F4307" s="10">
        <v>42036</v>
      </c>
      <c r="G4307" s="10">
        <v>44228</v>
      </c>
      <c r="H4307" s="11">
        <v>7</v>
      </c>
      <c r="I4307" s="20" t="s">
        <v>39</v>
      </c>
      <c r="J4307" s="11" t="s">
        <v>41</v>
      </c>
      <c r="K4307" s="11" t="s">
        <v>4881</v>
      </c>
      <c r="L4307" s="11">
        <v>2</v>
      </c>
    </row>
    <row r="4308" spans="1:12">
      <c r="A4308" s="11" t="s">
        <v>5908</v>
      </c>
      <c r="D4308" s="11" t="s">
        <v>40</v>
      </c>
      <c r="E4308" s="19" t="s">
        <v>4794</v>
      </c>
      <c r="F4308" s="10">
        <v>42036</v>
      </c>
      <c r="G4308" s="10">
        <v>44228</v>
      </c>
      <c r="H4308" s="11">
        <v>7</v>
      </c>
      <c r="I4308" s="20" t="s">
        <v>39</v>
      </c>
      <c r="J4308" s="11" t="s">
        <v>41</v>
      </c>
      <c r="K4308" s="11" t="s">
        <v>4881</v>
      </c>
      <c r="L4308" s="11">
        <v>2</v>
      </c>
    </row>
    <row r="4309" spans="1:12">
      <c r="A4309" s="11" t="s">
        <v>5909</v>
      </c>
      <c r="D4309" s="11" t="s">
        <v>40</v>
      </c>
      <c r="E4309" s="19" t="s">
        <v>4795</v>
      </c>
      <c r="F4309" s="10">
        <v>42036</v>
      </c>
      <c r="G4309" s="10">
        <v>44228</v>
      </c>
      <c r="H4309" s="11">
        <v>7</v>
      </c>
      <c r="I4309" s="20" t="s">
        <v>39</v>
      </c>
      <c r="J4309" s="11" t="s">
        <v>41</v>
      </c>
      <c r="K4309" s="11" t="s">
        <v>4881</v>
      </c>
      <c r="L4309" s="11">
        <v>2</v>
      </c>
    </row>
    <row r="4310" spans="1:12">
      <c r="A4310" s="11" t="s">
        <v>5910</v>
      </c>
      <c r="D4310" s="11" t="s">
        <v>40</v>
      </c>
      <c r="E4310" s="19" t="s">
        <v>4796</v>
      </c>
      <c r="F4310" s="10">
        <v>42036</v>
      </c>
      <c r="G4310" s="10">
        <v>44228</v>
      </c>
      <c r="H4310" s="11">
        <v>7</v>
      </c>
      <c r="I4310" s="20" t="s">
        <v>39</v>
      </c>
      <c r="J4310" s="11" t="s">
        <v>41</v>
      </c>
      <c r="K4310" s="11" t="s">
        <v>4881</v>
      </c>
      <c r="L4310" s="11">
        <v>2</v>
      </c>
    </row>
    <row r="4311" spans="1:12">
      <c r="A4311" s="11" t="s">
        <v>5911</v>
      </c>
      <c r="D4311" s="11" t="s">
        <v>40</v>
      </c>
      <c r="E4311" s="19" t="s">
        <v>4797</v>
      </c>
      <c r="F4311" s="10">
        <v>42036</v>
      </c>
      <c r="G4311" s="10">
        <v>44228</v>
      </c>
      <c r="H4311" s="11">
        <v>7</v>
      </c>
      <c r="I4311" s="20" t="s">
        <v>39</v>
      </c>
      <c r="J4311" s="11" t="s">
        <v>41</v>
      </c>
      <c r="K4311" s="11" t="s">
        <v>4881</v>
      </c>
      <c r="L4311" s="11">
        <v>2</v>
      </c>
    </row>
    <row r="4312" spans="1:12">
      <c r="A4312" s="11" t="s">
        <v>5912</v>
      </c>
      <c r="D4312" s="11" t="s">
        <v>40</v>
      </c>
      <c r="E4312" s="19" t="s">
        <v>4798</v>
      </c>
      <c r="F4312" s="10">
        <v>42036</v>
      </c>
      <c r="G4312" s="10">
        <v>44228</v>
      </c>
      <c r="H4312" s="11">
        <v>7</v>
      </c>
      <c r="I4312" s="20" t="s">
        <v>39</v>
      </c>
      <c r="J4312" s="11" t="s">
        <v>41</v>
      </c>
      <c r="K4312" s="11" t="s">
        <v>4881</v>
      </c>
      <c r="L4312" s="11">
        <v>2</v>
      </c>
    </row>
    <row r="4313" spans="1:12">
      <c r="A4313" s="11" t="s">
        <v>5913</v>
      </c>
      <c r="D4313" s="11" t="s">
        <v>40</v>
      </c>
      <c r="E4313" s="19" t="s">
        <v>4799</v>
      </c>
      <c r="F4313" s="10">
        <v>42036</v>
      </c>
      <c r="G4313" s="10">
        <v>44228</v>
      </c>
      <c r="H4313" s="11">
        <v>7</v>
      </c>
      <c r="I4313" s="20" t="s">
        <v>39</v>
      </c>
      <c r="J4313" s="11" t="s">
        <v>41</v>
      </c>
      <c r="K4313" s="11" t="s">
        <v>4881</v>
      </c>
      <c r="L4313" s="11">
        <v>2</v>
      </c>
    </row>
    <row r="4314" spans="1:12">
      <c r="A4314" s="11" t="s">
        <v>6403</v>
      </c>
      <c r="D4314" s="11" t="s">
        <v>40</v>
      </c>
      <c r="E4314" s="19" t="s">
        <v>4800</v>
      </c>
      <c r="F4314" s="10">
        <v>42036</v>
      </c>
      <c r="G4314" s="10">
        <v>44228</v>
      </c>
      <c r="H4314" s="11">
        <v>7</v>
      </c>
      <c r="I4314" s="20" t="s">
        <v>39</v>
      </c>
      <c r="J4314" s="11" t="s">
        <v>41</v>
      </c>
      <c r="K4314" s="11" t="s">
        <v>4881</v>
      </c>
      <c r="L4314" s="11">
        <v>2</v>
      </c>
    </row>
    <row r="4315" spans="1:12">
      <c r="A4315" s="11" t="s">
        <v>6404</v>
      </c>
      <c r="D4315" s="11" t="s">
        <v>40</v>
      </c>
      <c r="E4315" s="19" t="s">
        <v>4801</v>
      </c>
      <c r="F4315" s="10">
        <v>42036</v>
      </c>
      <c r="G4315" s="10">
        <v>44228</v>
      </c>
      <c r="H4315" s="11">
        <v>7</v>
      </c>
      <c r="I4315" s="20" t="s">
        <v>39</v>
      </c>
      <c r="J4315" s="11" t="s">
        <v>41</v>
      </c>
      <c r="K4315" s="11" t="s">
        <v>4881</v>
      </c>
      <c r="L4315" s="11">
        <v>2</v>
      </c>
    </row>
    <row r="4316" spans="1:12">
      <c r="A4316" s="11" t="s">
        <v>6405</v>
      </c>
      <c r="D4316" s="11" t="s">
        <v>40</v>
      </c>
      <c r="E4316" s="19" t="s">
        <v>4802</v>
      </c>
      <c r="F4316" s="10">
        <v>42036</v>
      </c>
      <c r="G4316" s="10">
        <v>44228</v>
      </c>
      <c r="H4316" s="11">
        <v>7</v>
      </c>
      <c r="I4316" s="20" t="s">
        <v>39</v>
      </c>
      <c r="J4316" s="11" t="s">
        <v>41</v>
      </c>
      <c r="K4316" s="11" t="s">
        <v>4881</v>
      </c>
      <c r="L4316" s="11">
        <v>2</v>
      </c>
    </row>
    <row r="4317" spans="1:12">
      <c r="A4317" s="11" t="s">
        <v>6889</v>
      </c>
      <c r="D4317" s="11" t="s">
        <v>40</v>
      </c>
      <c r="E4317" s="19" t="s">
        <v>4803</v>
      </c>
      <c r="F4317" s="10">
        <v>42036</v>
      </c>
      <c r="G4317" s="10">
        <v>44228</v>
      </c>
      <c r="H4317" s="11">
        <v>7</v>
      </c>
      <c r="I4317" s="20" t="s">
        <v>39</v>
      </c>
      <c r="J4317" s="11" t="s">
        <v>41</v>
      </c>
      <c r="K4317" s="11" t="s">
        <v>4881</v>
      </c>
      <c r="L4317" s="11">
        <v>2</v>
      </c>
    </row>
    <row r="4318" spans="1:12">
      <c r="A4318" s="11" t="s">
        <v>6890</v>
      </c>
      <c r="D4318" s="11" t="s">
        <v>40</v>
      </c>
      <c r="E4318" s="19" t="s">
        <v>4804</v>
      </c>
      <c r="F4318" s="10">
        <v>42036</v>
      </c>
      <c r="G4318" s="10">
        <v>44228</v>
      </c>
      <c r="H4318" s="11">
        <v>7</v>
      </c>
      <c r="I4318" s="20" t="s">
        <v>39</v>
      </c>
      <c r="J4318" s="11" t="s">
        <v>41</v>
      </c>
      <c r="K4318" s="11" t="s">
        <v>4881</v>
      </c>
      <c r="L4318" s="11">
        <v>2</v>
      </c>
    </row>
    <row r="4319" spans="1:12">
      <c r="A4319" s="11" t="s">
        <v>6891</v>
      </c>
      <c r="D4319" s="11" t="s">
        <v>40</v>
      </c>
      <c r="E4319" s="19" t="s">
        <v>4805</v>
      </c>
      <c r="F4319" s="10">
        <v>42036</v>
      </c>
      <c r="G4319" s="10">
        <v>44228</v>
      </c>
      <c r="H4319" s="11">
        <v>7</v>
      </c>
      <c r="I4319" s="20" t="s">
        <v>39</v>
      </c>
      <c r="J4319" s="11" t="s">
        <v>41</v>
      </c>
      <c r="K4319" s="11" t="s">
        <v>4881</v>
      </c>
      <c r="L4319" s="11">
        <v>2</v>
      </c>
    </row>
    <row r="4320" spans="1:12">
      <c r="A4320" s="11" t="s">
        <v>7375</v>
      </c>
      <c r="D4320" s="11" t="s">
        <v>40</v>
      </c>
      <c r="E4320" s="19" t="s">
        <v>4806</v>
      </c>
      <c r="F4320" s="10">
        <v>42036</v>
      </c>
      <c r="G4320" s="10">
        <v>44228</v>
      </c>
      <c r="H4320" s="11">
        <v>7</v>
      </c>
      <c r="I4320" s="20" t="s">
        <v>39</v>
      </c>
      <c r="J4320" s="11" t="s">
        <v>41</v>
      </c>
      <c r="K4320" s="11" t="s">
        <v>4881</v>
      </c>
      <c r="L4320" s="11">
        <v>2</v>
      </c>
    </row>
    <row r="4321" spans="1:12">
      <c r="A4321" s="11" t="s">
        <v>7376</v>
      </c>
      <c r="D4321" s="11" t="s">
        <v>40</v>
      </c>
      <c r="E4321" s="19" t="s">
        <v>4807</v>
      </c>
      <c r="F4321" s="10">
        <v>42036</v>
      </c>
      <c r="G4321" s="10">
        <v>44228</v>
      </c>
      <c r="H4321" s="11">
        <v>7</v>
      </c>
      <c r="I4321" s="20" t="s">
        <v>39</v>
      </c>
      <c r="J4321" s="11" t="s">
        <v>41</v>
      </c>
      <c r="K4321" s="11" t="s">
        <v>4881</v>
      </c>
      <c r="L4321" s="11">
        <v>2</v>
      </c>
    </row>
    <row r="4322" spans="1:12">
      <c r="A4322" s="11" t="s">
        <v>7377</v>
      </c>
      <c r="D4322" s="11" t="s">
        <v>40</v>
      </c>
      <c r="E4322" s="19" t="s">
        <v>4808</v>
      </c>
      <c r="F4322" s="10">
        <v>42036</v>
      </c>
      <c r="G4322" s="10">
        <v>44228</v>
      </c>
      <c r="H4322" s="11">
        <v>7</v>
      </c>
      <c r="I4322" s="20" t="s">
        <v>39</v>
      </c>
      <c r="J4322" s="11" t="s">
        <v>41</v>
      </c>
      <c r="K4322" s="11" t="s">
        <v>4881</v>
      </c>
      <c r="L4322" s="11">
        <v>2</v>
      </c>
    </row>
    <row r="4323" spans="1:12">
      <c r="A4323" s="11" t="s">
        <v>8338</v>
      </c>
      <c r="D4323" s="11" t="s">
        <v>40</v>
      </c>
      <c r="E4323" s="19" t="s">
        <v>4809</v>
      </c>
      <c r="F4323" s="10">
        <v>42036</v>
      </c>
      <c r="G4323" s="10">
        <v>44228</v>
      </c>
      <c r="H4323" s="11">
        <v>7</v>
      </c>
      <c r="I4323" s="20" t="s">
        <v>39</v>
      </c>
      <c r="J4323" s="11" t="s">
        <v>41</v>
      </c>
      <c r="K4323" s="11" t="s">
        <v>4881</v>
      </c>
      <c r="L4323" s="11">
        <v>2</v>
      </c>
    </row>
    <row r="4324" spans="1:12">
      <c r="A4324" s="11" t="s">
        <v>8339</v>
      </c>
      <c r="D4324" s="11" t="s">
        <v>40</v>
      </c>
      <c r="E4324" s="19" t="s">
        <v>4810</v>
      </c>
      <c r="F4324" s="10">
        <v>42036</v>
      </c>
      <c r="G4324" s="10">
        <v>44228</v>
      </c>
      <c r="H4324" s="11">
        <v>7</v>
      </c>
      <c r="I4324" s="20" t="s">
        <v>39</v>
      </c>
      <c r="J4324" s="11" t="s">
        <v>41</v>
      </c>
      <c r="K4324" s="11" t="s">
        <v>4881</v>
      </c>
      <c r="L4324" s="11">
        <v>2</v>
      </c>
    </row>
    <row r="4325" spans="1:12">
      <c r="A4325" s="11" t="s">
        <v>8340</v>
      </c>
      <c r="D4325" s="11" t="s">
        <v>40</v>
      </c>
      <c r="E4325" s="19" t="s">
        <v>4811</v>
      </c>
      <c r="F4325" s="10">
        <v>42036</v>
      </c>
      <c r="G4325" s="10">
        <v>44228</v>
      </c>
      <c r="H4325" s="11">
        <v>7</v>
      </c>
      <c r="I4325" s="20" t="s">
        <v>39</v>
      </c>
      <c r="J4325" s="11" t="s">
        <v>41</v>
      </c>
      <c r="K4325" s="11" t="s">
        <v>4881</v>
      </c>
      <c r="L4325" s="11">
        <v>2</v>
      </c>
    </row>
    <row r="4326" spans="1:12">
      <c r="A4326" s="11" t="s">
        <v>8341</v>
      </c>
      <c r="D4326" s="11" t="s">
        <v>40</v>
      </c>
      <c r="E4326" s="19" t="s">
        <v>4812</v>
      </c>
      <c r="F4326" s="10">
        <v>42036</v>
      </c>
      <c r="G4326" s="10">
        <v>44228</v>
      </c>
      <c r="H4326" s="11">
        <v>7</v>
      </c>
      <c r="I4326" s="20" t="s">
        <v>39</v>
      </c>
      <c r="J4326" s="11" t="s">
        <v>41</v>
      </c>
      <c r="K4326" s="11" t="s">
        <v>4881</v>
      </c>
      <c r="L4326" s="11">
        <v>2</v>
      </c>
    </row>
    <row r="4327" spans="1:12">
      <c r="A4327" s="11" t="s">
        <v>8342</v>
      </c>
      <c r="D4327" s="11" t="s">
        <v>40</v>
      </c>
      <c r="E4327" s="19" t="s">
        <v>4813</v>
      </c>
      <c r="F4327" s="10">
        <v>42036</v>
      </c>
      <c r="G4327" s="10">
        <v>44228</v>
      </c>
      <c r="H4327" s="11">
        <v>7</v>
      </c>
      <c r="I4327" s="20" t="s">
        <v>39</v>
      </c>
      <c r="J4327" s="11" t="s">
        <v>41</v>
      </c>
      <c r="K4327" s="11" t="s">
        <v>4881</v>
      </c>
      <c r="L4327" s="11">
        <v>2</v>
      </c>
    </row>
    <row r="4328" spans="1:12">
      <c r="A4328" s="11" t="s">
        <v>8343</v>
      </c>
      <c r="D4328" s="11" t="s">
        <v>40</v>
      </c>
      <c r="E4328" s="19" t="s">
        <v>4814</v>
      </c>
      <c r="F4328" s="10">
        <v>42036</v>
      </c>
      <c r="G4328" s="10">
        <v>44228</v>
      </c>
      <c r="H4328" s="11">
        <v>7</v>
      </c>
      <c r="I4328" s="20" t="s">
        <v>39</v>
      </c>
      <c r="J4328" s="11" t="s">
        <v>41</v>
      </c>
      <c r="K4328" s="11" t="s">
        <v>4881</v>
      </c>
      <c r="L4328" s="11">
        <v>2</v>
      </c>
    </row>
    <row r="4329" spans="1:12">
      <c r="A4329" s="11" t="s">
        <v>8833</v>
      </c>
      <c r="D4329" s="11" t="s">
        <v>40</v>
      </c>
      <c r="E4329" s="19" t="s">
        <v>4815</v>
      </c>
      <c r="F4329" s="10">
        <v>42036</v>
      </c>
      <c r="G4329" s="10">
        <v>44228</v>
      </c>
      <c r="H4329" s="11">
        <v>7</v>
      </c>
      <c r="I4329" s="20" t="s">
        <v>39</v>
      </c>
      <c r="J4329" s="11" t="s">
        <v>41</v>
      </c>
      <c r="K4329" s="11" t="s">
        <v>4881</v>
      </c>
      <c r="L4329" s="11">
        <v>2</v>
      </c>
    </row>
    <row r="4330" spans="1:12">
      <c r="A4330" s="11" t="s">
        <v>8834</v>
      </c>
      <c r="D4330" s="11" t="s">
        <v>40</v>
      </c>
      <c r="E4330" s="19" t="s">
        <v>4816</v>
      </c>
      <c r="F4330" s="10">
        <v>42036</v>
      </c>
      <c r="G4330" s="10">
        <v>44228</v>
      </c>
      <c r="H4330" s="11">
        <v>7</v>
      </c>
      <c r="I4330" s="20" t="s">
        <v>39</v>
      </c>
      <c r="J4330" s="11" t="s">
        <v>41</v>
      </c>
      <c r="K4330" s="11" t="s">
        <v>4881</v>
      </c>
      <c r="L4330" s="11">
        <v>2</v>
      </c>
    </row>
    <row r="4331" spans="1:12">
      <c r="A4331" s="11" t="s">
        <v>8835</v>
      </c>
      <c r="D4331" s="11" t="s">
        <v>40</v>
      </c>
      <c r="E4331" s="19" t="s">
        <v>4817</v>
      </c>
      <c r="F4331" s="10">
        <v>42036</v>
      </c>
      <c r="G4331" s="10">
        <v>44228</v>
      </c>
      <c r="H4331" s="11">
        <v>7</v>
      </c>
      <c r="I4331" s="20" t="s">
        <v>39</v>
      </c>
      <c r="J4331" s="11" t="s">
        <v>41</v>
      </c>
      <c r="K4331" s="11" t="s">
        <v>4881</v>
      </c>
      <c r="L4331" s="11">
        <v>2</v>
      </c>
    </row>
    <row r="4332" spans="1:12">
      <c r="A4332" s="11" t="s">
        <v>4742</v>
      </c>
      <c r="D4332" s="11" t="s">
        <v>40</v>
      </c>
      <c r="E4332" s="19" t="s">
        <v>4818</v>
      </c>
      <c r="F4332" s="10">
        <v>42036</v>
      </c>
      <c r="G4332" s="10">
        <v>44228</v>
      </c>
      <c r="H4332" s="11">
        <v>7</v>
      </c>
      <c r="I4332" s="20" t="s">
        <v>39</v>
      </c>
      <c r="J4332" s="11" t="s">
        <v>41</v>
      </c>
      <c r="K4332" s="11" t="s">
        <v>4881</v>
      </c>
      <c r="L4332" s="11">
        <v>2</v>
      </c>
    </row>
    <row r="4333" spans="1:12">
      <c r="A4333" s="11" t="s">
        <v>4743</v>
      </c>
      <c r="D4333" s="11" t="s">
        <v>40</v>
      </c>
      <c r="E4333" s="19" t="s">
        <v>4819</v>
      </c>
      <c r="F4333" s="10">
        <v>42036</v>
      </c>
      <c r="G4333" s="10">
        <v>44228</v>
      </c>
      <c r="H4333" s="11">
        <v>7</v>
      </c>
      <c r="I4333" s="20" t="s">
        <v>39</v>
      </c>
      <c r="J4333" s="11" t="s">
        <v>41</v>
      </c>
      <c r="K4333" s="11" t="s">
        <v>4881</v>
      </c>
      <c r="L4333" s="11">
        <v>2</v>
      </c>
    </row>
    <row r="4334" spans="1:12">
      <c r="A4334" s="11" t="s">
        <v>4744</v>
      </c>
      <c r="D4334" s="11" t="s">
        <v>40</v>
      </c>
      <c r="E4334" s="19" t="s">
        <v>4820</v>
      </c>
      <c r="F4334" s="10">
        <v>42036</v>
      </c>
      <c r="G4334" s="10">
        <v>44228</v>
      </c>
      <c r="H4334" s="11">
        <v>7</v>
      </c>
      <c r="I4334" s="20" t="s">
        <v>39</v>
      </c>
      <c r="J4334" s="11" t="s">
        <v>41</v>
      </c>
      <c r="K4334" s="11" t="s">
        <v>4881</v>
      </c>
      <c r="L4334" s="11">
        <v>2</v>
      </c>
    </row>
    <row r="4335" spans="1:12">
      <c r="A4335" s="11" t="s">
        <v>5914</v>
      </c>
      <c r="D4335" s="11" t="s">
        <v>40</v>
      </c>
      <c r="E4335" s="19" t="s">
        <v>4821</v>
      </c>
      <c r="F4335" s="10">
        <v>42036</v>
      </c>
      <c r="G4335" s="10">
        <v>44228</v>
      </c>
      <c r="H4335" s="11">
        <v>7</v>
      </c>
      <c r="I4335" s="20" t="s">
        <v>39</v>
      </c>
      <c r="J4335" s="11" t="s">
        <v>41</v>
      </c>
      <c r="K4335" s="11" t="s">
        <v>4881</v>
      </c>
      <c r="L4335" s="11">
        <v>2</v>
      </c>
    </row>
    <row r="4336" spans="1:12">
      <c r="A4336" s="11" t="s">
        <v>5915</v>
      </c>
      <c r="D4336" s="11" t="s">
        <v>40</v>
      </c>
      <c r="E4336" s="19" t="s">
        <v>4822</v>
      </c>
      <c r="F4336" s="10">
        <v>42036</v>
      </c>
      <c r="G4336" s="10">
        <v>44228</v>
      </c>
      <c r="H4336" s="11">
        <v>7</v>
      </c>
      <c r="I4336" s="20" t="s">
        <v>39</v>
      </c>
      <c r="J4336" s="11" t="s">
        <v>41</v>
      </c>
      <c r="K4336" s="11" t="s">
        <v>4881</v>
      </c>
      <c r="L4336" s="11">
        <v>2</v>
      </c>
    </row>
    <row r="4337" spans="1:12">
      <c r="A4337" s="11" t="s">
        <v>5916</v>
      </c>
      <c r="D4337" s="11" t="s">
        <v>40</v>
      </c>
      <c r="E4337" s="19" t="s">
        <v>4823</v>
      </c>
      <c r="F4337" s="10">
        <v>42036</v>
      </c>
      <c r="G4337" s="10">
        <v>44228</v>
      </c>
      <c r="H4337" s="11">
        <v>7</v>
      </c>
      <c r="I4337" s="20" t="s">
        <v>39</v>
      </c>
      <c r="J4337" s="11" t="s">
        <v>41</v>
      </c>
      <c r="K4337" s="11" t="s">
        <v>4881</v>
      </c>
      <c r="L4337" s="11">
        <v>2</v>
      </c>
    </row>
    <row r="4338" spans="1:12">
      <c r="A4338" s="11" t="s">
        <v>5917</v>
      </c>
      <c r="D4338" s="11" t="s">
        <v>40</v>
      </c>
      <c r="E4338" s="19" t="s">
        <v>4824</v>
      </c>
      <c r="F4338" s="10">
        <v>42036</v>
      </c>
      <c r="G4338" s="10">
        <v>44228</v>
      </c>
      <c r="H4338" s="11">
        <v>7</v>
      </c>
      <c r="I4338" s="20" t="s">
        <v>39</v>
      </c>
      <c r="J4338" s="11" t="s">
        <v>41</v>
      </c>
      <c r="K4338" s="11" t="s">
        <v>4881</v>
      </c>
      <c r="L4338" s="11">
        <v>2</v>
      </c>
    </row>
    <row r="4339" spans="1:12">
      <c r="A4339" s="11" t="s">
        <v>5918</v>
      </c>
      <c r="D4339" s="11" t="s">
        <v>40</v>
      </c>
      <c r="E4339" s="19" t="s">
        <v>4825</v>
      </c>
      <c r="F4339" s="10">
        <v>42036</v>
      </c>
      <c r="G4339" s="10">
        <v>44228</v>
      </c>
      <c r="H4339" s="11">
        <v>7</v>
      </c>
      <c r="I4339" s="20" t="s">
        <v>39</v>
      </c>
      <c r="J4339" s="11" t="s">
        <v>41</v>
      </c>
      <c r="K4339" s="11" t="s">
        <v>4881</v>
      </c>
      <c r="L4339" s="11">
        <v>2</v>
      </c>
    </row>
    <row r="4340" spans="1:12">
      <c r="A4340" s="11" t="s">
        <v>5919</v>
      </c>
      <c r="D4340" s="11" t="s">
        <v>40</v>
      </c>
      <c r="E4340" s="19" t="s">
        <v>4826</v>
      </c>
      <c r="F4340" s="10">
        <v>42036</v>
      </c>
      <c r="G4340" s="10">
        <v>44228</v>
      </c>
      <c r="H4340" s="11">
        <v>7</v>
      </c>
      <c r="I4340" s="20" t="s">
        <v>39</v>
      </c>
      <c r="J4340" s="11" t="s">
        <v>41</v>
      </c>
      <c r="K4340" s="11" t="s">
        <v>4881</v>
      </c>
      <c r="L4340" s="11">
        <v>2</v>
      </c>
    </row>
    <row r="4341" spans="1:12">
      <c r="A4341" s="11" t="s">
        <v>6406</v>
      </c>
      <c r="D4341" s="11" t="s">
        <v>40</v>
      </c>
      <c r="E4341" s="19" t="s">
        <v>4827</v>
      </c>
      <c r="F4341" s="10">
        <v>42036</v>
      </c>
      <c r="G4341" s="10">
        <v>44228</v>
      </c>
      <c r="H4341" s="11">
        <v>7</v>
      </c>
      <c r="I4341" s="20" t="s">
        <v>39</v>
      </c>
      <c r="J4341" s="11" t="s">
        <v>41</v>
      </c>
      <c r="K4341" s="11" t="s">
        <v>4881</v>
      </c>
      <c r="L4341" s="11">
        <v>2</v>
      </c>
    </row>
    <row r="4342" spans="1:12">
      <c r="A4342" s="11" t="s">
        <v>6407</v>
      </c>
      <c r="D4342" s="11" t="s">
        <v>40</v>
      </c>
      <c r="E4342" s="19" t="s">
        <v>4828</v>
      </c>
      <c r="F4342" s="10">
        <v>42036</v>
      </c>
      <c r="G4342" s="10">
        <v>44228</v>
      </c>
      <c r="H4342" s="11">
        <v>7</v>
      </c>
      <c r="I4342" s="20" t="s">
        <v>39</v>
      </c>
      <c r="J4342" s="11" t="s">
        <v>41</v>
      </c>
      <c r="K4342" s="11" t="s">
        <v>4881</v>
      </c>
      <c r="L4342" s="11">
        <v>2</v>
      </c>
    </row>
    <row r="4343" spans="1:12">
      <c r="A4343" s="11" t="s">
        <v>6408</v>
      </c>
      <c r="D4343" s="11" t="s">
        <v>40</v>
      </c>
      <c r="E4343" s="19" t="s">
        <v>4829</v>
      </c>
      <c r="F4343" s="10">
        <v>42036</v>
      </c>
      <c r="G4343" s="10">
        <v>44228</v>
      </c>
      <c r="H4343" s="11">
        <v>7</v>
      </c>
      <c r="I4343" s="20" t="s">
        <v>39</v>
      </c>
      <c r="J4343" s="11" t="s">
        <v>41</v>
      </c>
      <c r="K4343" s="11" t="s">
        <v>4881</v>
      </c>
      <c r="L4343" s="11">
        <v>2</v>
      </c>
    </row>
    <row r="4344" spans="1:12">
      <c r="A4344" s="11" t="s">
        <v>6892</v>
      </c>
      <c r="D4344" s="11" t="s">
        <v>40</v>
      </c>
      <c r="E4344" s="19" t="s">
        <v>4830</v>
      </c>
      <c r="F4344" s="10">
        <v>42036</v>
      </c>
      <c r="G4344" s="10">
        <v>44228</v>
      </c>
      <c r="H4344" s="11">
        <v>7</v>
      </c>
      <c r="I4344" s="20" t="s">
        <v>39</v>
      </c>
      <c r="J4344" s="11" t="s">
        <v>41</v>
      </c>
      <c r="K4344" s="11" t="s">
        <v>4881</v>
      </c>
      <c r="L4344" s="11">
        <v>2</v>
      </c>
    </row>
    <row r="4345" spans="1:12">
      <c r="A4345" s="11" t="s">
        <v>6893</v>
      </c>
      <c r="D4345" s="11" t="s">
        <v>40</v>
      </c>
      <c r="E4345" s="19" t="s">
        <v>4831</v>
      </c>
      <c r="F4345" s="10">
        <v>42036</v>
      </c>
      <c r="G4345" s="10">
        <v>44228</v>
      </c>
      <c r="H4345" s="11">
        <v>7</v>
      </c>
      <c r="I4345" s="20" t="s">
        <v>39</v>
      </c>
      <c r="J4345" s="11" t="s">
        <v>41</v>
      </c>
      <c r="K4345" s="11" t="s">
        <v>4881</v>
      </c>
      <c r="L4345" s="11">
        <v>2</v>
      </c>
    </row>
    <row r="4346" spans="1:12">
      <c r="A4346" s="11" t="s">
        <v>6894</v>
      </c>
      <c r="D4346" s="11" t="s">
        <v>40</v>
      </c>
      <c r="E4346" s="19" t="s">
        <v>4832</v>
      </c>
      <c r="F4346" s="10">
        <v>42036</v>
      </c>
      <c r="G4346" s="10">
        <v>44228</v>
      </c>
      <c r="H4346" s="11">
        <v>7</v>
      </c>
      <c r="I4346" s="20" t="s">
        <v>39</v>
      </c>
      <c r="J4346" s="11" t="s">
        <v>41</v>
      </c>
      <c r="K4346" s="11" t="s">
        <v>4881</v>
      </c>
      <c r="L4346" s="11">
        <v>2</v>
      </c>
    </row>
    <row r="4347" spans="1:12">
      <c r="A4347" s="11" t="s">
        <v>7378</v>
      </c>
      <c r="D4347" s="11" t="s">
        <v>40</v>
      </c>
      <c r="E4347" s="19" t="s">
        <v>4833</v>
      </c>
      <c r="F4347" s="10">
        <v>42036</v>
      </c>
      <c r="G4347" s="10">
        <v>44228</v>
      </c>
      <c r="H4347" s="11">
        <v>7</v>
      </c>
      <c r="I4347" s="20" t="s">
        <v>39</v>
      </c>
      <c r="J4347" s="11" t="s">
        <v>41</v>
      </c>
      <c r="K4347" s="11" t="s">
        <v>4881</v>
      </c>
      <c r="L4347" s="11">
        <v>2</v>
      </c>
    </row>
    <row r="4348" spans="1:12">
      <c r="A4348" s="11" t="s">
        <v>7379</v>
      </c>
      <c r="D4348" s="11" t="s">
        <v>40</v>
      </c>
      <c r="E4348" s="19" t="s">
        <v>4834</v>
      </c>
      <c r="F4348" s="10">
        <v>42036</v>
      </c>
      <c r="G4348" s="10">
        <v>44228</v>
      </c>
      <c r="H4348" s="11">
        <v>7</v>
      </c>
      <c r="I4348" s="20" t="s">
        <v>39</v>
      </c>
      <c r="J4348" s="11" t="s">
        <v>41</v>
      </c>
      <c r="K4348" s="11" t="s">
        <v>4881</v>
      </c>
      <c r="L4348" s="11">
        <v>2</v>
      </c>
    </row>
    <row r="4349" spans="1:12">
      <c r="A4349" s="11" t="s">
        <v>7380</v>
      </c>
      <c r="D4349" s="11" t="s">
        <v>40</v>
      </c>
      <c r="E4349" s="19" t="s">
        <v>4835</v>
      </c>
      <c r="F4349" s="10">
        <v>42036</v>
      </c>
      <c r="G4349" s="10">
        <v>44228</v>
      </c>
      <c r="H4349" s="11">
        <v>7</v>
      </c>
      <c r="I4349" s="20" t="s">
        <v>39</v>
      </c>
      <c r="J4349" s="11" t="s">
        <v>41</v>
      </c>
      <c r="K4349" s="11" t="s">
        <v>4881</v>
      </c>
      <c r="L4349" s="11">
        <v>2</v>
      </c>
    </row>
    <row r="4350" spans="1:12">
      <c r="A4350" s="11" t="s">
        <v>8344</v>
      </c>
      <c r="D4350" s="11" t="s">
        <v>40</v>
      </c>
      <c r="E4350" s="19" t="s">
        <v>4836</v>
      </c>
      <c r="F4350" s="10">
        <v>42036</v>
      </c>
      <c r="G4350" s="10">
        <v>44228</v>
      </c>
      <c r="H4350" s="11">
        <v>7</v>
      </c>
      <c r="I4350" s="20" t="s">
        <v>39</v>
      </c>
      <c r="J4350" s="11" t="s">
        <v>41</v>
      </c>
      <c r="K4350" s="11" t="s">
        <v>4881</v>
      </c>
      <c r="L4350" s="11">
        <v>2</v>
      </c>
    </row>
    <row r="4351" spans="1:12">
      <c r="A4351" s="11" t="s">
        <v>8345</v>
      </c>
      <c r="D4351" s="11" t="s">
        <v>40</v>
      </c>
      <c r="E4351" s="19" t="s">
        <v>4837</v>
      </c>
      <c r="F4351" s="10">
        <v>42036</v>
      </c>
      <c r="G4351" s="10">
        <v>44228</v>
      </c>
      <c r="H4351" s="11">
        <v>7</v>
      </c>
      <c r="I4351" s="20" t="s">
        <v>39</v>
      </c>
      <c r="J4351" s="11" t="s">
        <v>41</v>
      </c>
      <c r="K4351" s="11" t="s">
        <v>4881</v>
      </c>
      <c r="L4351" s="11">
        <v>2</v>
      </c>
    </row>
    <row r="4352" spans="1:12">
      <c r="A4352" s="11" t="s">
        <v>8346</v>
      </c>
      <c r="D4352" s="11" t="s">
        <v>40</v>
      </c>
      <c r="E4352" s="19" t="s">
        <v>4838</v>
      </c>
      <c r="F4352" s="10">
        <v>42036</v>
      </c>
      <c r="G4352" s="10">
        <v>44228</v>
      </c>
      <c r="H4352" s="11">
        <v>7</v>
      </c>
      <c r="I4352" s="20" t="s">
        <v>39</v>
      </c>
      <c r="J4352" s="11" t="s">
        <v>41</v>
      </c>
      <c r="K4352" s="11" t="s">
        <v>4881</v>
      </c>
      <c r="L4352" s="11">
        <v>2</v>
      </c>
    </row>
    <row r="4353" spans="1:12">
      <c r="A4353" s="11" t="s">
        <v>8347</v>
      </c>
      <c r="D4353" s="11" t="s">
        <v>40</v>
      </c>
      <c r="E4353" s="19" t="s">
        <v>4839</v>
      </c>
      <c r="F4353" s="10">
        <v>42036</v>
      </c>
      <c r="G4353" s="10">
        <v>44228</v>
      </c>
      <c r="H4353" s="11">
        <v>7</v>
      </c>
      <c r="I4353" s="20" t="s">
        <v>39</v>
      </c>
      <c r="J4353" s="11" t="s">
        <v>41</v>
      </c>
      <c r="K4353" s="11" t="s">
        <v>4881</v>
      </c>
      <c r="L4353" s="11">
        <v>2</v>
      </c>
    </row>
    <row r="4354" spans="1:12">
      <c r="A4354" s="11" t="s">
        <v>8348</v>
      </c>
      <c r="D4354" s="11" t="s">
        <v>40</v>
      </c>
      <c r="E4354" s="19" t="s">
        <v>4840</v>
      </c>
      <c r="F4354" s="10">
        <v>42036</v>
      </c>
      <c r="G4354" s="10">
        <v>44228</v>
      </c>
      <c r="H4354" s="11">
        <v>7</v>
      </c>
      <c r="I4354" s="20" t="s">
        <v>39</v>
      </c>
      <c r="J4354" s="11" t="s">
        <v>41</v>
      </c>
      <c r="K4354" s="11" t="s">
        <v>4881</v>
      </c>
      <c r="L4354" s="11">
        <v>2</v>
      </c>
    </row>
    <row r="4355" spans="1:12">
      <c r="A4355" s="11" t="s">
        <v>8349</v>
      </c>
      <c r="D4355" s="11" t="s">
        <v>40</v>
      </c>
      <c r="E4355" s="19" t="s">
        <v>4841</v>
      </c>
      <c r="F4355" s="10">
        <v>42036</v>
      </c>
      <c r="G4355" s="10">
        <v>44228</v>
      </c>
      <c r="H4355" s="11">
        <v>7</v>
      </c>
      <c r="I4355" s="20" t="s">
        <v>39</v>
      </c>
      <c r="J4355" s="11" t="s">
        <v>41</v>
      </c>
      <c r="K4355" s="11" t="s">
        <v>4881</v>
      </c>
      <c r="L4355" s="11">
        <v>2</v>
      </c>
    </row>
    <row r="4356" spans="1:12">
      <c r="A4356" s="11" t="s">
        <v>8836</v>
      </c>
      <c r="D4356" s="11" t="s">
        <v>40</v>
      </c>
      <c r="E4356" s="19" t="s">
        <v>4842</v>
      </c>
      <c r="F4356" s="10">
        <v>42036</v>
      </c>
      <c r="G4356" s="10">
        <v>44228</v>
      </c>
      <c r="H4356" s="11">
        <v>7</v>
      </c>
      <c r="I4356" s="20" t="s">
        <v>39</v>
      </c>
      <c r="J4356" s="11" t="s">
        <v>41</v>
      </c>
      <c r="K4356" s="11" t="s">
        <v>4881</v>
      </c>
      <c r="L4356" s="11">
        <v>2</v>
      </c>
    </row>
    <row r="4357" spans="1:12">
      <c r="A4357" s="11" t="s">
        <v>8837</v>
      </c>
      <c r="D4357" s="11" t="s">
        <v>40</v>
      </c>
      <c r="E4357" s="19" t="s">
        <v>4843</v>
      </c>
      <c r="F4357" s="10">
        <v>42036</v>
      </c>
      <c r="G4357" s="10">
        <v>44228</v>
      </c>
      <c r="H4357" s="11">
        <v>7</v>
      </c>
      <c r="I4357" s="20" t="s">
        <v>39</v>
      </c>
      <c r="J4357" s="11" t="s">
        <v>41</v>
      </c>
      <c r="K4357" s="11" t="s">
        <v>4881</v>
      </c>
      <c r="L4357" s="11">
        <v>2</v>
      </c>
    </row>
    <row r="4358" spans="1:12">
      <c r="A4358" s="11" t="s">
        <v>8838</v>
      </c>
      <c r="D4358" s="11" t="s">
        <v>40</v>
      </c>
      <c r="E4358" s="19" t="s">
        <v>4844</v>
      </c>
      <c r="F4358" s="10">
        <v>42036</v>
      </c>
      <c r="G4358" s="10">
        <v>44228</v>
      </c>
      <c r="H4358" s="11">
        <v>7</v>
      </c>
      <c r="I4358" s="20" t="s">
        <v>39</v>
      </c>
      <c r="J4358" s="11" t="s">
        <v>41</v>
      </c>
      <c r="K4358" s="11" t="s">
        <v>4881</v>
      </c>
      <c r="L4358" s="11">
        <v>2</v>
      </c>
    </row>
    <row r="4359" spans="1:12">
      <c r="A4359" s="11" t="s">
        <v>4745</v>
      </c>
      <c r="D4359" s="11" t="s">
        <v>40</v>
      </c>
      <c r="E4359" s="19" t="s">
        <v>4845</v>
      </c>
      <c r="F4359" s="10">
        <v>42036</v>
      </c>
      <c r="G4359" s="10">
        <v>44228</v>
      </c>
      <c r="H4359" s="11">
        <v>7</v>
      </c>
      <c r="I4359" s="20" t="s">
        <v>39</v>
      </c>
      <c r="J4359" s="11" t="s">
        <v>41</v>
      </c>
      <c r="K4359" s="11" t="s">
        <v>4881</v>
      </c>
      <c r="L4359" s="11">
        <v>2</v>
      </c>
    </row>
    <row r="4360" spans="1:12">
      <c r="A4360" s="11" t="s">
        <v>4746</v>
      </c>
      <c r="D4360" s="11" t="s">
        <v>40</v>
      </c>
      <c r="E4360" s="19" t="s">
        <v>4846</v>
      </c>
      <c r="F4360" s="10">
        <v>42036</v>
      </c>
      <c r="G4360" s="10">
        <v>44228</v>
      </c>
      <c r="H4360" s="11">
        <v>7</v>
      </c>
      <c r="I4360" s="20" t="s">
        <v>39</v>
      </c>
      <c r="J4360" s="11" t="s">
        <v>41</v>
      </c>
      <c r="K4360" s="11" t="s">
        <v>4881</v>
      </c>
      <c r="L4360" s="11">
        <v>2</v>
      </c>
    </row>
    <row r="4361" spans="1:12">
      <c r="A4361" s="11" t="s">
        <v>4747</v>
      </c>
      <c r="D4361" s="11" t="s">
        <v>40</v>
      </c>
      <c r="E4361" s="19" t="s">
        <v>4847</v>
      </c>
      <c r="F4361" s="10">
        <v>42036</v>
      </c>
      <c r="G4361" s="10">
        <v>44228</v>
      </c>
      <c r="H4361" s="11">
        <v>7</v>
      </c>
      <c r="I4361" s="20" t="s">
        <v>39</v>
      </c>
      <c r="J4361" s="11" t="s">
        <v>41</v>
      </c>
      <c r="K4361" s="11" t="s">
        <v>4881</v>
      </c>
      <c r="L4361" s="11">
        <v>2</v>
      </c>
    </row>
    <row r="4362" spans="1:12">
      <c r="A4362" s="11" t="s">
        <v>5920</v>
      </c>
      <c r="D4362" s="11" t="s">
        <v>40</v>
      </c>
      <c r="E4362" s="19" t="s">
        <v>4848</v>
      </c>
      <c r="F4362" s="10">
        <v>42036</v>
      </c>
      <c r="G4362" s="10">
        <v>44228</v>
      </c>
      <c r="H4362" s="11">
        <v>7</v>
      </c>
      <c r="I4362" s="20" t="s">
        <v>39</v>
      </c>
      <c r="J4362" s="11" t="s">
        <v>41</v>
      </c>
      <c r="K4362" s="11" t="s">
        <v>4881</v>
      </c>
      <c r="L4362" s="11">
        <v>2</v>
      </c>
    </row>
    <row r="4363" spans="1:12">
      <c r="A4363" s="11" t="s">
        <v>5921</v>
      </c>
      <c r="D4363" s="11" t="s">
        <v>40</v>
      </c>
      <c r="E4363" s="19" t="s">
        <v>4849</v>
      </c>
      <c r="F4363" s="10">
        <v>42036</v>
      </c>
      <c r="G4363" s="10">
        <v>44228</v>
      </c>
      <c r="H4363" s="11">
        <v>7</v>
      </c>
      <c r="I4363" s="20" t="s">
        <v>39</v>
      </c>
      <c r="J4363" s="11" t="s">
        <v>41</v>
      </c>
      <c r="K4363" s="11" t="s">
        <v>4881</v>
      </c>
      <c r="L4363" s="11">
        <v>2</v>
      </c>
    </row>
    <row r="4364" spans="1:12">
      <c r="A4364" s="11" t="s">
        <v>5922</v>
      </c>
      <c r="D4364" s="11" t="s">
        <v>40</v>
      </c>
      <c r="E4364" s="19" t="s">
        <v>4850</v>
      </c>
      <c r="F4364" s="10">
        <v>42036</v>
      </c>
      <c r="G4364" s="10">
        <v>44228</v>
      </c>
      <c r="H4364" s="11">
        <v>7</v>
      </c>
      <c r="I4364" s="20" t="s">
        <v>39</v>
      </c>
      <c r="J4364" s="11" t="s">
        <v>41</v>
      </c>
      <c r="K4364" s="11" t="s">
        <v>4881</v>
      </c>
      <c r="L4364" s="11">
        <v>2</v>
      </c>
    </row>
    <row r="4365" spans="1:12">
      <c r="A4365" s="11" t="s">
        <v>5923</v>
      </c>
      <c r="D4365" s="11" t="s">
        <v>40</v>
      </c>
      <c r="E4365" s="19" t="s">
        <v>4851</v>
      </c>
      <c r="F4365" s="10">
        <v>42036</v>
      </c>
      <c r="G4365" s="10">
        <v>44228</v>
      </c>
      <c r="H4365" s="11">
        <v>7</v>
      </c>
      <c r="I4365" s="20" t="s">
        <v>39</v>
      </c>
      <c r="J4365" s="11" t="s">
        <v>41</v>
      </c>
      <c r="K4365" s="11" t="s">
        <v>4881</v>
      </c>
      <c r="L4365" s="11">
        <v>2</v>
      </c>
    </row>
    <row r="4366" spans="1:12">
      <c r="A4366" s="11" t="s">
        <v>5924</v>
      </c>
      <c r="D4366" s="11" t="s">
        <v>40</v>
      </c>
      <c r="E4366" s="19" t="s">
        <v>4852</v>
      </c>
      <c r="F4366" s="10">
        <v>42036</v>
      </c>
      <c r="G4366" s="10">
        <v>44228</v>
      </c>
      <c r="H4366" s="11">
        <v>7</v>
      </c>
      <c r="I4366" s="20" t="s">
        <v>39</v>
      </c>
      <c r="J4366" s="11" t="s">
        <v>41</v>
      </c>
      <c r="K4366" s="11" t="s">
        <v>4881</v>
      </c>
      <c r="L4366" s="11">
        <v>2</v>
      </c>
    </row>
    <row r="4367" spans="1:12">
      <c r="A4367" s="11" t="s">
        <v>5925</v>
      </c>
      <c r="D4367" s="11" t="s">
        <v>40</v>
      </c>
      <c r="E4367" s="19" t="s">
        <v>4853</v>
      </c>
      <c r="F4367" s="10">
        <v>42036</v>
      </c>
      <c r="G4367" s="10">
        <v>44228</v>
      </c>
      <c r="H4367" s="11">
        <v>7</v>
      </c>
      <c r="I4367" s="20" t="s">
        <v>39</v>
      </c>
      <c r="J4367" s="11" t="s">
        <v>41</v>
      </c>
      <c r="K4367" s="11" t="s">
        <v>4881</v>
      </c>
      <c r="L4367" s="11">
        <v>2</v>
      </c>
    </row>
    <row r="4368" spans="1:12">
      <c r="A4368" s="11" t="s">
        <v>6409</v>
      </c>
      <c r="D4368" s="11" t="s">
        <v>40</v>
      </c>
      <c r="E4368" s="19" t="s">
        <v>4854</v>
      </c>
      <c r="F4368" s="10">
        <v>42036</v>
      </c>
      <c r="G4368" s="10">
        <v>44228</v>
      </c>
      <c r="H4368" s="11">
        <v>7</v>
      </c>
      <c r="I4368" s="20" t="s">
        <v>39</v>
      </c>
      <c r="J4368" s="11" t="s">
        <v>41</v>
      </c>
      <c r="K4368" s="11" t="s">
        <v>4881</v>
      </c>
      <c r="L4368" s="11">
        <v>2</v>
      </c>
    </row>
    <row r="4369" spans="1:12">
      <c r="A4369" s="11" t="s">
        <v>6410</v>
      </c>
      <c r="D4369" s="11" t="s">
        <v>40</v>
      </c>
      <c r="E4369" s="19" t="s">
        <v>4855</v>
      </c>
      <c r="F4369" s="10">
        <v>42036</v>
      </c>
      <c r="G4369" s="10">
        <v>44228</v>
      </c>
      <c r="H4369" s="11">
        <v>7</v>
      </c>
      <c r="I4369" s="20" t="s">
        <v>39</v>
      </c>
      <c r="J4369" s="11" t="s">
        <v>41</v>
      </c>
      <c r="K4369" s="11" t="s">
        <v>4881</v>
      </c>
      <c r="L4369" s="11">
        <v>2</v>
      </c>
    </row>
    <row r="4370" spans="1:12">
      <c r="A4370" s="11" t="s">
        <v>6411</v>
      </c>
      <c r="D4370" s="11" t="s">
        <v>40</v>
      </c>
      <c r="E4370" s="19" t="s">
        <v>4856</v>
      </c>
      <c r="F4370" s="10">
        <v>42036</v>
      </c>
      <c r="G4370" s="10">
        <v>44228</v>
      </c>
      <c r="H4370" s="11">
        <v>7</v>
      </c>
      <c r="I4370" s="20" t="s">
        <v>39</v>
      </c>
      <c r="J4370" s="11" t="s">
        <v>41</v>
      </c>
      <c r="K4370" s="11" t="s">
        <v>4881</v>
      </c>
      <c r="L4370" s="11">
        <v>2</v>
      </c>
    </row>
    <row r="4371" spans="1:12">
      <c r="A4371" s="11" t="s">
        <v>6895</v>
      </c>
      <c r="D4371" s="11" t="s">
        <v>40</v>
      </c>
      <c r="E4371" s="19" t="s">
        <v>4857</v>
      </c>
      <c r="F4371" s="10">
        <v>42036</v>
      </c>
      <c r="G4371" s="10">
        <v>44228</v>
      </c>
      <c r="H4371" s="11">
        <v>7</v>
      </c>
      <c r="I4371" s="20" t="s">
        <v>39</v>
      </c>
      <c r="J4371" s="11" t="s">
        <v>41</v>
      </c>
      <c r="K4371" s="11" t="s">
        <v>4881</v>
      </c>
      <c r="L4371" s="11">
        <v>2</v>
      </c>
    </row>
    <row r="4372" spans="1:12">
      <c r="A4372" s="11" t="s">
        <v>6896</v>
      </c>
      <c r="D4372" s="11" t="s">
        <v>40</v>
      </c>
      <c r="E4372" s="19" t="s">
        <v>4858</v>
      </c>
      <c r="F4372" s="10">
        <v>42036</v>
      </c>
      <c r="G4372" s="10">
        <v>44228</v>
      </c>
      <c r="H4372" s="11">
        <v>7</v>
      </c>
      <c r="I4372" s="20" t="s">
        <v>39</v>
      </c>
      <c r="J4372" s="11" t="s">
        <v>41</v>
      </c>
      <c r="K4372" s="11" t="s">
        <v>4881</v>
      </c>
      <c r="L4372" s="11">
        <v>2</v>
      </c>
    </row>
    <row r="4373" spans="1:12">
      <c r="A4373" s="11" t="s">
        <v>6897</v>
      </c>
      <c r="D4373" s="11" t="s">
        <v>40</v>
      </c>
      <c r="E4373" s="19" t="s">
        <v>4859</v>
      </c>
      <c r="F4373" s="10">
        <v>42036</v>
      </c>
      <c r="G4373" s="10">
        <v>44228</v>
      </c>
      <c r="H4373" s="11">
        <v>7</v>
      </c>
      <c r="I4373" s="20" t="s">
        <v>39</v>
      </c>
      <c r="J4373" s="11" t="s">
        <v>41</v>
      </c>
      <c r="K4373" s="11" t="s">
        <v>4881</v>
      </c>
      <c r="L4373" s="11">
        <v>2</v>
      </c>
    </row>
    <row r="4374" spans="1:12">
      <c r="A4374" s="11" t="s">
        <v>7381</v>
      </c>
      <c r="D4374" s="11" t="s">
        <v>40</v>
      </c>
      <c r="E4374" s="19" t="s">
        <v>4860</v>
      </c>
      <c r="F4374" s="10">
        <v>42036</v>
      </c>
      <c r="G4374" s="10">
        <v>44228</v>
      </c>
      <c r="H4374" s="11">
        <v>7</v>
      </c>
      <c r="I4374" s="20" t="s">
        <v>39</v>
      </c>
      <c r="J4374" s="11" t="s">
        <v>41</v>
      </c>
      <c r="K4374" s="11" t="s">
        <v>4881</v>
      </c>
      <c r="L4374" s="11">
        <v>2</v>
      </c>
    </row>
    <row r="4375" spans="1:12">
      <c r="A4375" s="11" t="s">
        <v>7382</v>
      </c>
      <c r="D4375" s="11" t="s">
        <v>40</v>
      </c>
      <c r="E4375" s="19" t="s">
        <v>4861</v>
      </c>
      <c r="F4375" s="10">
        <v>42036</v>
      </c>
      <c r="G4375" s="10">
        <v>44228</v>
      </c>
      <c r="H4375" s="11">
        <v>7</v>
      </c>
      <c r="I4375" s="20" t="s">
        <v>39</v>
      </c>
      <c r="J4375" s="11" t="s">
        <v>41</v>
      </c>
      <c r="K4375" s="11" t="s">
        <v>4881</v>
      </c>
      <c r="L4375" s="11">
        <v>2</v>
      </c>
    </row>
    <row r="4376" spans="1:12">
      <c r="A4376" s="11" t="s">
        <v>7383</v>
      </c>
      <c r="D4376" s="11" t="s">
        <v>40</v>
      </c>
      <c r="E4376" s="19" t="s">
        <v>4862</v>
      </c>
      <c r="F4376" s="10">
        <v>42036</v>
      </c>
      <c r="G4376" s="10">
        <v>44228</v>
      </c>
      <c r="H4376" s="11">
        <v>7</v>
      </c>
      <c r="I4376" s="20" t="s">
        <v>39</v>
      </c>
      <c r="J4376" s="11" t="s">
        <v>41</v>
      </c>
      <c r="K4376" s="11" t="s">
        <v>4881</v>
      </c>
      <c r="L4376" s="11">
        <v>2</v>
      </c>
    </row>
    <row r="4377" spans="1:12">
      <c r="A4377" s="11" t="s">
        <v>8350</v>
      </c>
      <c r="D4377" s="11" t="s">
        <v>40</v>
      </c>
      <c r="E4377" s="19" t="s">
        <v>4863</v>
      </c>
      <c r="F4377" s="10">
        <v>42036</v>
      </c>
      <c r="G4377" s="10">
        <v>44228</v>
      </c>
      <c r="H4377" s="11">
        <v>7</v>
      </c>
      <c r="I4377" s="20" t="s">
        <v>39</v>
      </c>
      <c r="J4377" s="11" t="s">
        <v>41</v>
      </c>
      <c r="K4377" s="11" t="s">
        <v>4881</v>
      </c>
      <c r="L4377" s="11">
        <v>2</v>
      </c>
    </row>
    <row r="4378" spans="1:12">
      <c r="A4378" s="11" t="s">
        <v>8351</v>
      </c>
      <c r="D4378" s="11" t="s">
        <v>40</v>
      </c>
      <c r="E4378" s="19" t="s">
        <v>4864</v>
      </c>
      <c r="F4378" s="10">
        <v>42036</v>
      </c>
      <c r="G4378" s="10">
        <v>44228</v>
      </c>
      <c r="H4378" s="11">
        <v>7</v>
      </c>
      <c r="I4378" s="20" t="s">
        <v>39</v>
      </c>
      <c r="J4378" s="11" t="s">
        <v>41</v>
      </c>
      <c r="K4378" s="11" t="s">
        <v>4881</v>
      </c>
      <c r="L4378" s="11">
        <v>2</v>
      </c>
    </row>
    <row r="4379" spans="1:12">
      <c r="A4379" s="11" t="s">
        <v>8352</v>
      </c>
      <c r="D4379" s="11" t="s">
        <v>40</v>
      </c>
      <c r="E4379" s="19" t="s">
        <v>4865</v>
      </c>
      <c r="F4379" s="10">
        <v>42036</v>
      </c>
      <c r="G4379" s="10">
        <v>44228</v>
      </c>
      <c r="H4379" s="11">
        <v>7</v>
      </c>
      <c r="I4379" s="20" t="s">
        <v>39</v>
      </c>
      <c r="J4379" s="11" t="s">
        <v>41</v>
      </c>
      <c r="K4379" s="11" t="s">
        <v>4881</v>
      </c>
      <c r="L4379" s="11">
        <v>2</v>
      </c>
    </row>
    <row r="4380" spans="1:12">
      <c r="A4380" s="11" t="s">
        <v>8353</v>
      </c>
      <c r="D4380" s="11" t="s">
        <v>40</v>
      </c>
      <c r="E4380" s="19" t="s">
        <v>4866</v>
      </c>
      <c r="F4380" s="10">
        <v>42036</v>
      </c>
      <c r="G4380" s="10">
        <v>44228</v>
      </c>
      <c r="H4380" s="11">
        <v>7</v>
      </c>
      <c r="I4380" s="20" t="s">
        <v>39</v>
      </c>
      <c r="J4380" s="11" t="s">
        <v>41</v>
      </c>
      <c r="K4380" s="11" t="s">
        <v>4881</v>
      </c>
      <c r="L4380" s="11">
        <v>2</v>
      </c>
    </row>
    <row r="4381" spans="1:12">
      <c r="A4381" s="11" t="s">
        <v>8354</v>
      </c>
      <c r="D4381" s="11" t="s">
        <v>40</v>
      </c>
      <c r="E4381" s="19" t="s">
        <v>4867</v>
      </c>
      <c r="F4381" s="10">
        <v>42036</v>
      </c>
      <c r="G4381" s="10">
        <v>44228</v>
      </c>
      <c r="H4381" s="11">
        <v>7</v>
      </c>
      <c r="I4381" s="20" t="s">
        <v>39</v>
      </c>
      <c r="J4381" s="11" t="s">
        <v>41</v>
      </c>
      <c r="K4381" s="11" t="s">
        <v>4881</v>
      </c>
      <c r="L4381" s="11">
        <v>2</v>
      </c>
    </row>
    <row r="4382" spans="1:12">
      <c r="A4382" s="11" t="s">
        <v>8355</v>
      </c>
      <c r="D4382" s="11" t="s">
        <v>40</v>
      </c>
      <c r="E4382" s="19" t="s">
        <v>4868</v>
      </c>
      <c r="F4382" s="10">
        <v>42036</v>
      </c>
      <c r="G4382" s="10">
        <v>44228</v>
      </c>
      <c r="H4382" s="11">
        <v>7</v>
      </c>
      <c r="I4382" s="20" t="s">
        <v>39</v>
      </c>
      <c r="J4382" s="11" t="s">
        <v>41</v>
      </c>
      <c r="K4382" s="11" t="s">
        <v>4881</v>
      </c>
      <c r="L4382" s="11">
        <v>2</v>
      </c>
    </row>
    <row r="4383" spans="1:12">
      <c r="A4383" s="11" t="s">
        <v>8839</v>
      </c>
      <c r="D4383" s="11" t="s">
        <v>40</v>
      </c>
      <c r="E4383" s="19" t="s">
        <v>4869</v>
      </c>
      <c r="F4383" s="10">
        <v>42036</v>
      </c>
      <c r="G4383" s="10">
        <v>44228</v>
      </c>
      <c r="H4383" s="11">
        <v>7</v>
      </c>
      <c r="I4383" s="20" t="s">
        <v>39</v>
      </c>
      <c r="J4383" s="11" t="s">
        <v>41</v>
      </c>
      <c r="K4383" s="11" t="s">
        <v>4881</v>
      </c>
      <c r="L4383" s="11">
        <v>2</v>
      </c>
    </row>
    <row r="4384" spans="1:12">
      <c r="A4384" s="11" t="s">
        <v>8840</v>
      </c>
      <c r="D4384" s="11" t="s">
        <v>40</v>
      </c>
      <c r="E4384" s="19" t="s">
        <v>4870</v>
      </c>
      <c r="F4384" s="10">
        <v>42036</v>
      </c>
      <c r="G4384" s="10">
        <v>44228</v>
      </c>
      <c r="H4384" s="11">
        <v>7</v>
      </c>
      <c r="I4384" s="20" t="s">
        <v>39</v>
      </c>
      <c r="J4384" s="11" t="s">
        <v>41</v>
      </c>
      <c r="K4384" s="11" t="s">
        <v>4881</v>
      </c>
      <c r="L4384" s="11">
        <v>2</v>
      </c>
    </row>
    <row r="4385" spans="1:12">
      <c r="A4385" s="11" t="s">
        <v>8841</v>
      </c>
      <c r="D4385" s="11" t="s">
        <v>40</v>
      </c>
      <c r="E4385" s="19" t="s">
        <v>4871</v>
      </c>
      <c r="F4385" s="10">
        <v>42036</v>
      </c>
      <c r="G4385" s="10">
        <v>44228</v>
      </c>
      <c r="H4385" s="11">
        <v>7</v>
      </c>
      <c r="I4385" s="20" t="s">
        <v>39</v>
      </c>
      <c r="J4385" s="11" t="s">
        <v>41</v>
      </c>
      <c r="K4385" s="11" t="s">
        <v>4881</v>
      </c>
      <c r="L4385" s="11">
        <v>2</v>
      </c>
    </row>
    <row r="4387" spans="1:12">
      <c r="A4387" s="11" t="s">
        <v>4880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6230370A" display="A126230370A" xr:uid="{00000000-0004-0000-0000-000001000000}"/>
    <hyperlink ref="E13" location="A126244626C" display="A126244626C" xr:uid="{00000000-0004-0000-0000-000002000000}"/>
    <hyperlink ref="E14" location="A126237498R" display="A126237498R" xr:uid="{00000000-0004-0000-0000-000003000000}"/>
    <hyperlink ref="E15" location="A126230802V" display="A126230802V" xr:uid="{00000000-0004-0000-0000-000004000000}"/>
    <hyperlink ref="E16" location="A126245058K" display="A126245058K" xr:uid="{00000000-0004-0000-0000-000005000000}"/>
    <hyperlink ref="E17" location="A126237930R" display="A126237930R" xr:uid="{00000000-0004-0000-0000-000006000000}"/>
    <hyperlink ref="E18" location="A126230442A" display="A126230442A" xr:uid="{00000000-0004-0000-0000-000007000000}"/>
    <hyperlink ref="E19" location="A126244698R" display="A126244698R" xr:uid="{00000000-0004-0000-0000-000008000000}"/>
    <hyperlink ref="E20" location="A126237570W" display="A126237570W" xr:uid="{00000000-0004-0000-0000-000009000000}"/>
    <hyperlink ref="E21" location="A126230946F" display="A126230946F" xr:uid="{00000000-0004-0000-0000-00000A000000}"/>
    <hyperlink ref="E22" location="A126245202T" display="A126245202T" xr:uid="{00000000-0004-0000-0000-00000B000000}"/>
    <hyperlink ref="E23" location="A126238074C" display="A126238074C" xr:uid="{00000000-0004-0000-0000-00000C000000}"/>
    <hyperlink ref="E24" location="A126230514A" display="A126230514A" xr:uid="{00000000-0004-0000-0000-00000D000000}"/>
    <hyperlink ref="E25" location="A126244770W" display="A126244770W" xr:uid="{00000000-0004-0000-0000-00000E000000}"/>
    <hyperlink ref="E26" location="A126237642W" display="A126237642W" xr:uid="{00000000-0004-0000-0000-00000F000000}"/>
    <hyperlink ref="E27" location="A126230658L" display="A126230658L" xr:uid="{00000000-0004-0000-0000-000010000000}"/>
    <hyperlink ref="E28" location="A126244914W" display="A126244914W" xr:uid="{00000000-0004-0000-0000-000011000000}"/>
    <hyperlink ref="E29" location="A126237786J" display="A126237786J" xr:uid="{00000000-0004-0000-0000-000012000000}"/>
    <hyperlink ref="E30" location="A126230298V" display="A126230298V" xr:uid="{00000000-0004-0000-0000-000013000000}"/>
    <hyperlink ref="E31" location="A126244554C" display="A126244554C" xr:uid="{00000000-0004-0000-0000-000014000000}"/>
    <hyperlink ref="E32" location="A126237426C" display="A126237426C" xr:uid="{00000000-0004-0000-0000-000015000000}"/>
    <hyperlink ref="E33" location="A126231018J" display="A126231018J" xr:uid="{00000000-0004-0000-0000-000016000000}"/>
    <hyperlink ref="E34" location="A126245274C" display="A126245274C" xr:uid="{00000000-0004-0000-0000-000017000000}"/>
    <hyperlink ref="E35" location="A126238146C" display="A126238146C" xr:uid="{00000000-0004-0000-0000-000018000000}"/>
    <hyperlink ref="E36" location="A126230730V" display="A126230730V" xr:uid="{00000000-0004-0000-0000-000019000000}"/>
    <hyperlink ref="E37" location="A126244986J" display="A126244986J" xr:uid="{00000000-0004-0000-0000-00001A000000}"/>
    <hyperlink ref="E38" location="A126237858J" display="A126237858J" xr:uid="{00000000-0004-0000-0000-00001B000000}"/>
    <hyperlink ref="E39" location="A126230382K" display="A126230382K" xr:uid="{00000000-0004-0000-0000-00001C000000}"/>
    <hyperlink ref="E40" location="A126244638L" display="A126244638L" xr:uid="{00000000-0004-0000-0000-00001D000000}"/>
    <hyperlink ref="E41" location="A126237510V" display="A126237510V" xr:uid="{00000000-0004-0000-0000-00001E000000}"/>
    <hyperlink ref="E42" location="A126230814C" display="A126230814C" xr:uid="{00000000-0004-0000-0000-00001F000000}"/>
    <hyperlink ref="E43" location="A126245070A" display="A126245070A" xr:uid="{00000000-0004-0000-0000-000020000000}"/>
    <hyperlink ref="E44" location="A126237942X" display="A126237942X" xr:uid="{00000000-0004-0000-0000-000021000000}"/>
    <hyperlink ref="E45" location="A126230454K" display="A126230454K" xr:uid="{00000000-0004-0000-0000-000022000000}"/>
    <hyperlink ref="E46" location="A126244710V" display="A126244710V" xr:uid="{00000000-0004-0000-0000-000023000000}"/>
    <hyperlink ref="E47" location="A126237582F" display="A126237582F" xr:uid="{00000000-0004-0000-0000-000024000000}"/>
    <hyperlink ref="E48" location="A126230958R" display="A126230958R" xr:uid="{00000000-0004-0000-0000-000025000000}"/>
    <hyperlink ref="E49" location="A126245214A" display="A126245214A" xr:uid="{00000000-0004-0000-0000-000026000000}"/>
    <hyperlink ref="E50" location="A126238086L" display="A126238086L" xr:uid="{00000000-0004-0000-0000-000027000000}"/>
    <hyperlink ref="E51" location="A126230526K" display="A126230526K" xr:uid="{00000000-0004-0000-0000-000028000000}"/>
    <hyperlink ref="E52" location="A126244782F" display="A126244782F" xr:uid="{00000000-0004-0000-0000-000029000000}"/>
    <hyperlink ref="E53" location="A126237654F" display="A126237654F" xr:uid="{00000000-0004-0000-0000-00002A000000}"/>
    <hyperlink ref="E54" location="A126230670C" display="A126230670C" xr:uid="{00000000-0004-0000-0000-00002B000000}"/>
    <hyperlink ref="E55" location="A126244926F" display="A126244926F" xr:uid="{00000000-0004-0000-0000-00002C000000}"/>
    <hyperlink ref="E56" location="A126237798T" display="A126237798T" xr:uid="{00000000-0004-0000-0000-00002D000000}"/>
    <hyperlink ref="E57" location="A126230310X" display="A126230310X" xr:uid="{00000000-0004-0000-0000-00002E000000}"/>
    <hyperlink ref="E58" location="A126244566L" display="A126244566L" xr:uid="{00000000-0004-0000-0000-00002F000000}"/>
    <hyperlink ref="E59" location="A126237438L" display="A126237438L" xr:uid="{00000000-0004-0000-0000-000030000000}"/>
    <hyperlink ref="E60" location="A126231030X" display="A126231030X" xr:uid="{00000000-0004-0000-0000-000031000000}"/>
    <hyperlink ref="E61" location="A126245286L" display="A126245286L" xr:uid="{00000000-0004-0000-0000-000032000000}"/>
    <hyperlink ref="E62" location="A126238158L" display="A126238158L" xr:uid="{00000000-0004-0000-0000-000033000000}"/>
    <hyperlink ref="E63" location="A126230742C" display="A126230742C" xr:uid="{00000000-0004-0000-0000-000034000000}"/>
    <hyperlink ref="E64" location="A126244998T" display="A126244998T" xr:uid="{00000000-0004-0000-0000-000035000000}"/>
    <hyperlink ref="E65" location="A126237870X" display="A126237870X" xr:uid="{00000000-0004-0000-0000-000036000000}"/>
    <hyperlink ref="E66" location="A126230350T" display="A126230350T" xr:uid="{00000000-0004-0000-0000-000037000000}"/>
    <hyperlink ref="E67" location="A126244606V" display="A126244606V" xr:uid="{00000000-0004-0000-0000-000038000000}"/>
    <hyperlink ref="E68" location="A126237478F" display="A126237478F" xr:uid="{00000000-0004-0000-0000-000039000000}"/>
    <hyperlink ref="E69" location="A126230782W" display="A126230782W" xr:uid="{00000000-0004-0000-0000-00003A000000}"/>
    <hyperlink ref="E70" location="A126245038A" display="A126245038A" xr:uid="{00000000-0004-0000-0000-00003B000000}"/>
    <hyperlink ref="E71" location="A126237910F" display="A126237910F" xr:uid="{00000000-0004-0000-0000-00003C000000}"/>
    <hyperlink ref="E72" location="A126230422T" display="A126230422T" xr:uid="{00000000-0004-0000-0000-00003D000000}"/>
    <hyperlink ref="E73" location="A126244678F" display="A126244678F" xr:uid="{00000000-0004-0000-0000-00003E000000}"/>
    <hyperlink ref="E74" location="A126237550L" display="A126237550L" xr:uid="{00000000-0004-0000-0000-00003F000000}"/>
    <hyperlink ref="E75" location="A126230926W" display="A126230926W" xr:uid="{00000000-0004-0000-0000-000040000000}"/>
    <hyperlink ref="E76" location="A126245182V" display="A126245182V" xr:uid="{00000000-0004-0000-0000-000041000000}"/>
    <hyperlink ref="E77" location="A126238054V" display="A126238054V" xr:uid="{00000000-0004-0000-0000-000042000000}"/>
    <hyperlink ref="E78" location="A126230494C" display="A126230494C" xr:uid="{00000000-0004-0000-0000-000043000000}"/>
    <hyperlink ref="E79" location="A126244750L" display="A126244750L" xr:uid="{00000000-0004-0000-0000-000044000000}"/>
    <hyperlink ref="E80" location="A126237622L" display="A126237622L" xr:uid="{00000000-0004-0000-0000-000045000000}"/>
    <hyperlink ref="E81" location="A126230638C" display="A126230638C" xr:uid="{00000000-0004-0000-0000-000046000000}"/>
    <hyperlink ref="E82" location="A126244894X" display="A126244894X" xr:uid="{00000000-0004-0000-0000-000047000000}"/>
    <hyperlink ref="E83" location="A126237766X" display="A126237766X" xr:uid="{00000000-0004-0000-0000-000048000000}"/>
    <hyperlink ref="E84" location="A126230278K" display="A126230278K" xr:uid="{00000000-0004-0000-0000-000049000000}"/>
    <hyperlink ref="E85" location="A126244534V" display="A126244534V" xr:uid="{00000000-0004-0000-0000-00004A000000}"/>
    <hyperlink ref="E86" location="A126237406V" display="A126237406V" xr:uid="{00000000-0004-0000-0000-00004B000000}"/>
    <hyperlink ref="E87" location="A126230998J" display="A126230998J" xr:uid="{00000000-0004-0000-0000-00004C000000}"/>
    <hyperlink ref="E88" location="A126245254V" display="A126245254V" xr:uid="{00000000-0004-0000-0000-00004D000000}"/>
    <hyperlink ref="E89" location="A126238126V" display="A126238126V" xr:uid="{00000000-0004-0000-0000-00004E000000}"/>
    <hyperlink ref="E90" location="A126230710K" display="A126230710K" xr:uid="{00000000-0004-0000-0000-00004F000000}"/>
    <hyperlink ref="E91" location="A126244966X" display="A126244966X" xr:uid="{00000000-0004-0000-0000-000050000000}"/>
    <hyperlink ref="E92" location="A126237838X" display="A126237838X" xr:uid="{00000000-0004-0000-0000-000051000000}"/>
    <hyperlink ref="E93" location="A126230386V" display="A126230386V" xr:uid="{00000000-0004-0000-0000-000052000000}"/>
    <hyperlink ref="E94" location="A126244642C" display="A126244642C" xr:uid="{00000000-0004-0000-0000-000053000000}"/>
    <hyperlink ref="E95" location="A126237514C" display="A126237514C" xr:uid="{00000000-0004-0000-0000-000054000000}"/>
    <hyperlink ref="E96" location="A126230818L" display="A126230818L" xr:uid="{00000000-0004-0000-0000-000055000000}"/>
    <hyperlink ref="E97" location="A126245074K" display="A126245074K" xr:uid="{00000000-0004-0000-0000-000056000000}"/>
    <hyperlink ref="E98" location="A126237946J" display="A126237946J" xr:uid="{00000000-0004-0000-0000-000057000000}"/>
    <hyperlink ref="E99" location="A126230458V" display="A126230458V" xr:uid="{00000000-0004-0000-0000-000058000000}"/>
    <hyperlink ref="E100" location="A126244714C" display="A126244714C" xr:uid="{00000000-0004-0000-0000-000059000000}"/>
    <hyperlink ref="E101" location="A126237586R" display="A126237586R" xr:uid="{00000000-0004-0000-0000-00005A000000}"/>
    <hyperlink ref="E102" location="A126230962F" display="A126230962F" xr:uid="{00000000-0004-0000-0000-00005B000000}"/>
    <hyperlink ref="E103" location="A126245218K" display="A126245218K" xr:uid="{00000000-0004-0000-0000-00005C000000}"/>
    <hyperlink ref="E104" location="A126238090C" display="A126238090C" xr:uid="{00000000-0004-0000-0000-00005D000000}"/>
    <hyperlink ref="E105" location="A126230530A" display="A126230530A" xr:uid="{00000000-0004-0000-0000-00005E000000}"/>
    <hyperlink ref="E106" location="A126244786R" display="A126244786R" xr:uid="{00000000-0004-0000-0000-00005F000000}"/>
    <hyperlink ref="E107" location="A126237658R" display="A126237658R" xr:uid="{00000000-0004-0000-0000-000060000000}"/>
    <hyperlink ref="E108" location="A126230674L" display="A126230674L" xr:uid="{00000000-0004-0000-0000-000061000000}"/>
    <hyperlink ref="E109" location="A126244930W" display="A126244930W" xr:uid="{00000000-0004-0000-0000-000062000000}"/>
    <hyperlink ref="E110" location="A126237802W" display="A126237802W" xr:uid="{00000000-0004-0000-0000-000063000000}"/>
    <hyperlink ref="E111" location="A126230314J" display="A126230314J" xr:uid="{00000000-0004-0000-0000-000064000000}"/>
    <hyperlink ref="E112" location="A126244570C" display="A126244570C" xr:uid="{00000000-0004-0000-0000-000065000000}"/>
    <hyperlink ref="E113" location="A126237442C" display="A126237442C" xr:uid="{00000000-0004-0000-0000-000066000000}"/>
    <hyperlink ref="E114" location="A126231034J" display="A126231034J" xr:uid="{00000000-0004-0000-0000-000067000000}"/>
    <hyperlink ref="E115" location="A126245290C" display="A126245290C" xr:uid="{00000000-0004-0000-0000-000068000000}"/>
    <hyperlink ref="E116" location="A126238162C" display="A126238162C" xr:uid="{00000000-0004-0000-0000-000069000000}"/>
    <hyperlink ref="E117" location="A126230746L" display="A126230746L" xr:uid="{00000000-0004-0000-0000-00006A000000}"/>
    <hyperlink ref="E118" location="A126245002X" display="A126245002X" xr:uid="{00000000-0004-0000-0000-00006B000000}"/>
    <hyperlink ref="E119" location="A126237874J" display="A126237874J" xr:uid="{00000000-0004-0000-0000-00006C000000}"/>
    <hyperlink ref="E120" location="A126230390K" display="A126230390K" xr:uid="{00000000-0004-0000-0000-00006D000000}"/>
    <hyperlink ref="E121" location="A126244646L" display="A126244646L" xr:uid="{00000000-0004-0000-0000-00006E000000}"/>
    <hyperlink ref="E122" location="A126237518L" display="A126237518L" xr:uid="{00000000-0004-0000-0000-00006F000000}"/>
    <hyperlink ref="E123" location="A126230822C" display="A126230822C" xr:uid="{00000000-0004-0000-0000-000070000000}"/>
    <hyperlink ref="E124" location="A126245078V" display="A126245078V" xr:uid="{00000000-0004-0000-0000-000071000000}"/>
    <hyperlink ref="E125" location="A126237950X" display="A126237950X" xr:uid="{00000000-0004-0000-0000-000072000000}"/>
    <hyperlink ref="E126" location="A126230462K" display="A126230462K" xr:uid="{00000000-0004-0000-0000-000073000000}"/>
    <hyperlink ref="E127" location="A126244718L" display="A126244718L" xr:uid="{00000000-0004-0000-0000-000074000000}"/>
    <hyperlink ref="E128" location="A126237590F" display="A126237590F" xr:uid="{00000000-0004-0000-0000-000075000000}"/>
    <hyperlink ref="E129" location="A126230966R" display="A126230966R" xr:uid="{00000000-0004-0000-0000-000076000000}"/>
    <hyperlink ref="E130" location="A126245222A" display="A126245222A" xr:uid="{00000000-0004-0000-0000-000077000000}"/>
    <hyperlink ref="E131" location="A126238094L" display="A126238094L" xr:uid="{00000000-0004-0000-0000-000078000000}"/>
    <hyperlink ref="E132" location="A126230534K" display="A126230534K" xr:uid="{00000000-0004-0000-0000-000079000000}"/>
    <hyperlink ref="E133" location="A126244790F" display="A126244790F" xr:uid="{00000000-0004-0000-0000-00007A000000}"/>
    <hyperlink ref="E134" location="A126237662F" display="A126237662F" xr:uid="{00000000-0004-0000-0000-00007B000000}"/>
    <hyperlink ref="E135" location="A126230678W" display="A126230678W" xr:uid="{00000000-0004-0000-0000-00007C000000}"/>
    <hyperlink ref="E136" location="A126244934F" display="A126244934F" xr:uid="{00000000-0004-0000-0000-00007D000000}"/>
    <hyperlink ref="E137" location="A126237806F" display="A126237806F" xr:uid="{00000000-0004-0000-0000-00007E000000}"/>
    <hyperlink ref="E138" location="A126230318T" display="A126230318T" xr:uid="{00000000-0004-0000-0000-00007F000000}"/>
    <hyperlink ref="E139" location="A126244574L" display="A126244574L" xr:uid="{00000000-0004-0000-0000-000080000000}"/>
    <hyperlink ref="E140" location="A126237446L" display="A126237446L" xr:uid="{00000000-0004-0000-0000-000081000000}"/>
    <hyperlink ref="E141" location="A126231038T" display="A126231038T" xr:uid="{00000000-0004-0000-0000-000082000000}"/>
    <hyperlink ref="E142" location="A126245294L" display="A126245294L" xr:uid="{00000000-0004-0000-0000-000083000000}"/>
    <hyperlink ref="E143" location="A126238166L" display="A126238166L" xr:uid="{00000000-0004-0000-0000-000084000000}"/>
    <hyperlink ref="E144" location="A126230750C" display="A126230750C" xr:uid="{00000000-0004-0000-0000-000085000000}"/>
    <hyperlink ref="E145" location="A126245006J" display="A126245006J" xr:uid="{00000000-0004-0000-0000-000086000000}"/>
    <hyperlink ref="E146" location="A126237878T" display="A126237878T" xr:uid="{00000000-0004-0000-0000-000087000000}"/>
    <hyperlink ref="E147" location="A126230354A" display="A126230354A" xr:uid="{00000000-0004-0000-0000-000088000000}"/>
    <hyperlink ref="E148" location="A126244610K" display="A126244610K" xr:uid="{00000000-0004-0000-0000-000089000000}"/>
    <hyperlink ref="E149" location="A126237482W" display="A126237482W" xr:uid="{00000000-0004-0000-0000-00008A000000}"/>
    <hyperlink ref="E150" location="A126230786F" display="A126230786F" xr:uid="{00000000-0004-0000-0000-00008B000000}"/>
    <hyperlink ref="E151" location="A126245042T" display="A126245042T" xr:uid="{00000000-0004-0000-0000-00008C000000}"/>
    <hyperlink ref="E152" location="A126237914R" display="A126237914R" xr:uid="{00000000-0004-0000-0000-00008D000000}"/>
    <hyperlink ref="E153" location="A126230426A" display="A126230426A" xr:uid="{00000000-0004-0000-0000-00008E000000}"/>
    <hyperlink ref="E154" location="A126244682W" display="A126244682W" xr:uid="{00000000-0004-0000-0000-00008F000000}"/>
    <hyperlink ref="E155" location="A126237554W" display="A126237554W" xr:uid="{00000000-0004-0000-0000-000090000000}"/>
    <hyperlink ref="E156" location="A126230930L" display="A126230930L" xr:uid="{00000000-0004-0000-0000-000091000000}"/>
    <hyperlink ref="E157" location="A126245186C" display="A126245186C" xr:uid="{00000000-0004-0000-0000-000092000000}"/>
    <hyperlink ref="E158" location="A126238058C" display="A126238058C" xr:uid="{00000000-0004-0000-0000-000093000000}"/>
    <hyperlink ref="E159" location="A126230498L" display="A126230498L" xr:uid="{00000000-0004-0000-0000-000094000000}"/>
    <hyperlink ref="E160" location="A126244754W" display="A126244754W" xr:uid="{00000000-0004-0000-0000-000095000000}"/>
    <hyperlink ref="E161" location="A126237626W" display="A126237626W" xr:uid="{00000000-0004-0000-0000-000096000000}"/>
    <hyperlink ref="E162" location="A126230642V" display="A126230642V" xr:uid="{00000000-0004-0000-0000-000097000000}"/>
    <hyperlink ref="E163" location="A126244898J" display="A126244898J" xr:uid="{00000000-0004-0000-0000-000098000000}"/>
    <hyperlink ref="E164" location="A126237770R" display="A126237770R" xr:uid="{00000000-0004-0000-0000-000099000000}"/>
    <hyperlink ref="E165" location="A126230282A" display="A126230282A" xr:uid="{00000000-0004-0000-0000-00009A000000}"/>
    <hyperlink ref="E166" location="A126244538C" display="A126244538C" xr:uid="{00000000-0004-0000-0000-00009B000000}"/>
    <hyperlink ref="E167" location="A126237410K" display="A126237410K" xr:uid="{00000000-0004-0000-0000-00009C000000}"/>
    <hyperlink ref="E168" location="A126231002R" display="A126231002R" xr:uid="{00000000-0004-0000-0000-00009D000000}"/>
    <hyperlink ref="E169" location="A126245258C" display="A126245258C" xr:uid="{00000000-0004-0000-0000-00009E000000}"/>
    <hyperlink ref="E170" location="A126238130K" display="A126238130K" xr:uid="{00000000-0004-0000-0000-00009F000000}"/>
    <hyperlink ref="E171" location="A126230714V" display="A126230714V" xr:uid="{00000000-0004-0000-0000-0000A0000000}"/>
    <hyperlink ref="E172" location="A126244970R" display="A126244970R" xr:uid="{00000000-0004-0000-0000-0000A1000000}"/>
    <hyperlink ref="E173" location="A126237842R" display="A126237842R" xr:uid="{00000000-0004-0000-0000-0000A2000000}"/>
    <hyperlink ref="E174" location="A126230358K" display="A126230358K" xr:uid="{00000000-0004-0000-0000-0000A3000000}"/>
    <hyperlink ref="E175" location="A126244614V" display="A126244614V" xr:uid="{00000000-0004-0000-0000-0000A4000000}"/>
    <hyperlink ref="E176" location="A126237486F" display="A126237486F" xr:uid="{00000000-0004-0000-0000-0000A5000000}"/>
    <hyperlink ref="E177" location="A126230790W" display="A126230790W" xr:uid="{00000000-0004-0000-0000-0000A6000000}"/>
    <hyperlink ref="E178" location="A126245046A" display="A126245046A" xr:uid="{00000000-0004-0000-0000-0000A7000000}"/>
    <hyperlink ref="E179" location="A126237918X" display="A126237918X" xr:uid="{00000000-0004-0000-0000-0000A8000000}"/>
    <hyperlink ref="E180" location="A126230430T" display="A126230430T" xr:uid="{00000000-0004-0000-0000-0000A9000000}"/>
    <hyperlink ref="E181" location="A126244686F" display="A126244686F" xr:uid="{00000000-0004-0000-0000-0000AA000000}"/>
    <hyperlink ref="E182" location="A126237558F" display="A126237558F" xr:uid="{00000000-0004-0000-0000-0000AB000000}"/>
    <hyperlink ref="E183" location="A126230934W" display="A126230934W" xr:uid="{00000000-0004-0000-0000-0000AC000000}"/>
    <hyperlink ref="E184" location="A126245190V" display="A126245190V" xr:uid="{00000000-0004-0000-0000-0000AD000000}"/>
    <hyperlink ref="E185" location="A126238062V" display="A126238062V" xr:uid="{00000000-0004-0000-0000-0000AE000000}"/>
    <hyperlink ref="E186" location="A126230502T" display="A126230502T" xr:uid="{00000000-0004-0000-0000-0000AF000000}"/>
    <hyperlink ref="E187" location="A126244758F" display="A126244758F" xr:uid="{00000000-0004-0000-0000-0000B0000000}"/>
    <hyperlink ref="E188" location="A126237630L" display="A126237630L" xr:uid="{00000000-0004-0000-0000-0000B1000000}"/>
    <hyperlink ref="E189" location="A126230646C" display="A126230646C" xr:uid="{00000000-0004-0000-0000-0000B2000000}"/>
    <hyperlink ref="E190" location="A126244902L" display="A126244902L" xr:uid="{00000000-0004-0000-0000-0000B3000000}"/>
    <hyperlink ref="E191" location="A126237774X" display="A126237774X" xr:uid="{00000000-0004-0000-0000-0000B4000000}"/>
    <hyperlink ref="E192" location="A126230286K" display="A126230286K" xr:uid="{00000000-0004-0000-0000-0000B5000000}"/>
    <hyperlink ref="E193" location="A126244542V" display="A126244542V" xr:uid="{00000000-0004-0000-0000-0000B6000000}"/>
    <hyperlink ref="E194" location="A126237414V" display="A126237414V" xr:uid="{00000000-0004-0000-0000-0000B7000000}"/>
    <hyperlink ref="E195" location="A126231006X" display="A126231006X" xr:uid="{00000000-0004-0000-0000-0000B8000000}"/>
    <hyperlink ref="E196" location="A126245262V" display="A126245262V" xr:uid="{00000000-0004-0000-0000-0000B9000000}"/>
    <hyperlink ref="E197" location="A126238134V" display="A126238134V" xr:uid="{00000000-0004-0000-0000-0000BA000000}"/>
    <hyperlink ref="E198" location="A126230718C" display="A126230718C" xr:uid="{00000000-0004-0000-0000-0000BB000000}"/>
    <hyperlink ref="E199" location="A126244974X" display="A126244974X" xr:uid="{00000000-0004-0000-0000-0000BC000000}"/>
    <hyperlink ref="E200" location="A126237846X" display="A126237846X" xr:uid="{00000000-0004-0000-0000-0000BD000000}"/>
    <hyperlink ref="E201" location="A126230374K" display="A126230374K" xr:uid="{00000000-0004-0000-0000-0000BE000000}"/>
    <hyperlink ref="E202" location="A126244630V" display="A126244630V" xr:uid="{00000000-0004-0000-0000-0000BF000000}"/>
    <hyperlink ref="E203" location="A126237502V" display="A126237502V" xr:uid="{00000000-0004-0000-0000-0000C0000000}"/>
    <hyperlink ref="E204" location="A126230806C" display="A126230806C" xr:uid="{00000000-0004-0000-0000-0000C1000000}"/>
    <hyperlink ref="E205" location="A126245062A" display="A126245062A" xr:uid="{00000000-0004-0000-0000-0000C2000000}"/>
    <hyperlink ref="E206" location="A126237934X" display="A126237934X" xr:uid="{00000000-0004-0000-0000-0000C3000000}"/>
    <hyperlink ref="E207" location="A126230446K" display="A126230446K" xr:uid="{00000000-0004-0000-0000-0000C4000000}"/>
    <hyperlink ref="E208" location="A126244702V" display="A126244702V" xr:uid="{00000000-0004-0000-0000-0000C5000000}"/>
    <hyperlink ref="E209" location="A126237574F" display="A126237574F" xr:uid="{00000000-0004-0000-0000-0000C6000000}"/>
    <hyperlink ref="E210" location="A126230950W" display="A126230950W" xr:uid="{00000000-0004-0000-0000-0000C7000000}"/>
    <hyperlink ref="E211" location="A126245206A" display="A126245206A" xr:uid="{00000000-0004-0000-0000-0000C8000000}"/>
    <hyperlink ref="E212" location="A126238078L" display="A126238078L" xr:uid="{00000000-0004-0000-0000-0000C9000000}"/>
    <hyperlink ref="E213" location="A126230518K" display="A126230518K" xr:uid="{00000000-0004-0000-0000-0000CA000000}"/>
    <hyperlink ref="E214" location="A126244774F" display="A126244774F" xr:uid="{00000000-0004-0000-0000-0000CB000000}"/>
    <hyperlink ref="E215" location="A126237646F" display="A126237646F" xr:uid="{00000000-0004-0000-0000-0000CC000000}"/>
    <hyperlink ref="E216" location="A126230662C" display="A126230662C" xr:uid="{00000000-0004-0000-0000-0000CD000000}"/>
    <hyperlink ref="E217" location="A126244918F" display="A126244918F" xr:uid="{00000000-0004-0000-0000-0000CE000000}"/>
    <hyperlink ref="E218" location="A126237790X" display="A126237790X" xr:uid="{00000000-0004-0000-0000-0000CF000000}"/>
    <hyperlink ref="E219" location="A126230302X" display="A126230302X" xr:uid="{00000000-0004-0000-0000-0000D0000000}"/>
    <hyperlink ref="E220" location="A126244558L" display="A126244558L" xr:uid="{00000000-0004-0000-0000-0000D1000000}"/>
    <hyperlink ref="E221" location="A126237430V" display="A126237430V" xr:uid="{00000000-0004-0000-0000-0000D2000000}"/>
    <hyperlink ref="E222" location="A126231022X" display="A126231022X" xr:uid="{00000000-0004-0000-0000-0000D3000000}"/>
    <hyperlink ref="E223" location="A126245278L" display="A126245278L" xr:uid="{00000000-0004-0000-0000-0000D4000000}"/>
    <hyperlink ref="E224" location="A126238150V" display="A126238150V" xr:uid="{00000000-0004-0000-0000-0000D5000000}"/>
    <hyperlink ref="E225" location="A126230734C" display="A126230734C" xr:uid="{00000000-0004-0000-0000-0000D6000000}"/>
    <hyperlink ref="E226" location="A126244990X" display="A126244990X" xr:uid="{00000000-0004-0000-0000-0000D7000000}"/>
    <hyperlink ref="E227" location="A126237862X" display="A126237862X" xr:uid="{00000000-0004-0000-0000-0000D8000000}"/>
    <hyperlink ref="E228" location="A126230342T" display="A126230342T" xr:uid="{00000000-0004-0000-0000-0000D9000000}"/>
    <hyperlink ref="E229" location="A126244598F" display="A126244598F" xr:uid="{00000000-0004-0000-0000-0000DA000000}"/>
    <hyperlink ref="E230" location="A126237470L" display="A126237470L" xr:uid="{00000000-0004-0000-0000-0000DB000000}"/>
    <hyperlink ref="E231" location="A126230774W" display="A126230774W" xr:uid="{00000000-0004-0000-0000-0000DC000000}"/>
    <hyperlink ref="E232" location="A126245030J" display="A126245030J" xr:uid="{00000000-0004-0000-0000-0000DD000000}"/>
    <hyperlink ref="E233" location="A126237902F" display="A126237902F" xr:uid="{00000000-0004-0000-0000-0000DE000000}"/>
    <hyperlink ref="E234" location="A126230414T" display="A126230414T" xr:uid="{00000000-0004-0000-0000-0000DF000000}"/>
    <hyperlink ref="E235" location="A126244670L" display="A126244670L" xr:uid="{00000000-0004-0000-0000-0000E0000000}"/>
    <hyperlink ref="E236" location="A126237542L" display="A126237542L" xr:uid="{00000000-0004-0000-0000-0000E1000000}"/>
    <hyperlink ref="E237" location="A126230918W" display="A126230918W" xr:uid="{00000000-0004-0000-0000-0000E2000000}"/>
    <hyperlink ref="E238" location="A126245174V" display="A126245174V" xr:uid="{00000000-0004-0000-0000-0000E3000000}"/>
    <hyperlink ref="E239" location="A126238046V" display="A126238046V" xr:uid="{00000000-0004-0000-0000-0000E4000000}"/>
    <hyperlink ref="E240" location="A126230486C" display="A126230486C" xr:uid="{00000000-0004-0000-0000-0000E5000000}"/>
    <hyperlink ref="E241" location="A126244742L" display="A126244742L" xr:uid="{00000000-0004-0000-0000-0000E6000000}"/>
    <hyperlink ref="E242" location="A126237614L" display="A126237614L" xr:uid="{00000000-0004-0000-0000-0000E7000000}"/>
    <hyperlink ref="E243" location="A126230630K" display="A126230630K" xr:uid="{00000000-0004-0000-0000-0000E8000000}"/>
    <hyperlink ref="E244" location="A126244886X" display="A126244886X" xr:uid="{00000000-0004-0000-0000-0000E9000000}"/>
    <hyperlink ref="E245" location="A126237758X" display="A126237758X" xr:uid="{00000000-0004-0000-0000-0000EA000000}"/>
    <hyperlink ref="E246" location="A126230270T" display="A126230270T" xr:uid="{00000000-0004-0000-0000-0000EB000000}"/>
    <hyperlink ref="E247" location="A126244526V" display="A126244526V" xr:uid="{00000000-0004-0000-0000-0000EC000000}"/>
    <hyperlink ref="E248" location="A126237398F" display="A126237398F" xr:uid="{00000000-0004-0000-0000-0000ED000000}"/>
    <hyperlink ref="E249" location="A126230990R" display="A126230990R" xr:uid="{00000000-0004-0000-0000-0000EE000000}"/>
    <hyperlink ref="E250" location="A126245246V" display="A126245246V" xr:uid="{00000000-0004-0000-0000-0000EF000000}"/>
    <hyperlink ref="E251" location="A126238118V" display="A126238118V" xr:uid="{00000000-0004-0000-0000-0000F0000000}"/>
    <hyperlink ref="E252" location="A126230702K" display="A126230702K" xr:uid="{00000000-0004-0000-0000-0000F1000000}"/>
    <hyperlink ref="E253" location="A126244958X" display="A126244958X" xr:uid="{00000000-0004-0000-0000-0000F2000000}"/>
    <hyperlink ref="E254" location="A126237830F" display="A126237830F" xr:uid="{00000000-0004-0000-0000-0000F3000000}"/>
    <hyperlink ref="E255" location="A126230394V" display="A126230394V" xr:uid="{00000000-0004-0000-0000-0000F4000000}"/>
    <hyperlink ref="E256" location="A126244650C" display="A126244650C" xr:uid="{00000000-0004-0000-0000-0000F5000000}"/>
    <hyperlink ref="E257" location="A126237522C" display="A126237522C" xr:uid="{00000000-0004-0000-0000-0000F6000000}"/>
    <hyperlink ref="E258" location="A126230826L" display="A126230826L" xr:uid="{00000000-0004-0000-0000-0000F7000000}"/>
    <hyperlink ref="E259" location="A126245082K" display="A126245082K" xr:uid="{00000000-0004-0000-0000-0000F8000000}"/>
    <hyperlink ref="E260" location="A126237954J" display="A126237954J" xr:uid="{00000000-0004-0000-0000-0000F9000000}"/>
    <hyperlink ref="E261" location="A126230466V" display="A126230466V" xr:uid="{00000000-0004-0000-0000-0000FA000000}"/>
    <hyperlink ref="E262" location="A126244722C" display="A126244722C" xr:uid="{00000000-0004-0000-0000-0000FB000000}"/>
    <hyperlink ref="E263" location="A126237594R" display="A126237594R" xr:uid="{00000000-0004-0000-0000-0000FC000000}"/>
    <hyperlink ref="E264" location="A126230970F" display="A126230970F" xr:uid="{00000000-0004-0000-0000-0000FD000000}"/>
    <hyperlink ref="E265" location="A126245226K" display="A126245226K" xr:uid="{00000000-0004-0000-0000-0000FE000000}"/>
    <hyperlink ref="E266" location="A126238098W" display="A126238098W" xr:uid="{00000000-0004-0000-0000-0000FF000000}"/>
    <hyperlink ref="E267" location="A126230538V" display="A126230538V" xr:uid="{00000000-0004-0000-0000-000000010000}"/>
    <hyperlink ref="E268" location="A126244794R" display="A126244794R" xr:uid="{00000000-0004-0000-0000-000001010000}"/>
    <hyperlink ref="E269" location="A126237666R" display="A126237666R" xr:uid="{00000000-0004-0000-0000-000002010000}"/>
    <hyperlink ref="E270" location="A126230682L" display="A126230682L" xr:uid="{00000000-0004-0000-0000-000003010000}"/>
    <hyperlink ref="E271" location="A126244938R" display="A126244938R" xr:uid="{00000000-0004-0000-0000-000004010000}"/>
    <hyperlink ref="E272" location="A126237810W" display="A126237810W" xr:uid="{00000000-0004-0000-0000-000005010000}"/>
    <hyperlink ref="E273" location="A126230322J" display="A126230322J" xr:uid="{00000000-0004-0000-0000-000006010000}"/>
    <hyperlink ref="E274" location="A126244578W" display="A126244578W" xr:uid="{00000000-0004-0000-0000-000007010000}"/>
    <hyperlink ref="E275" location="A126237450C" display="A126237450C" xr:uid="{00000000-0004-0000-0000-000008010000}"/>
    <hyperlink ref="E276" location="A126231042J" display="A126231042J" xr:uid="{00000000-0004-0000-0000-000009010000}"/>
    <hyperlink ref="E277" location="A126245298W" display="A126245298W" xr:uid="{00000000-0004-0000-0000-00000A010000}"/>
    <hyperlink ref="E278" location="A126238170C" display="A126238170C" xr:uid="{00000000-0004-0000-0000-00000B010000}"/>
    <hyperlink ref="E279" location="A126230754L" display="A126230754L" xr:uid="{00000000-0004-0000-0000-00000C010000}"/>
    <hyperlink ref="E280" location="A126245010X" display="A126245010X" xr:uid="{00000000-0004-0000-0000-00000D010000}"/>
    <hyperlink ref="E281" location="A126237882J" display="A126237882J" xr:uid="{00000000-0004-0000-0000-00000E010000}"/>
    <hyperlink ref="E282" location="A126230378V" display="A126230378V" xr:uid="{00000000-0004-0000-0000-00000F010000}"/>
    <hyperlink ref="E283" location="A126244634C" display="A126244634C" xr:uid="{00000000-0004-0000-0000-000010010000}"/>
    <hyperlink ref="E284" location="A126237506C" display="A126237506C" xr:uid="{00000000-0004-0000-0000-000011010000}"/>
    <hyperlink ref="E285" location="A126230810V" display="A126230810V" xr:uid="{00000000-0004-0000-0000-000012010000}"/>
    <hyperlink ref="E286" location="A126245066K" display="A126245066K" xr:uid="{00000000-0004-0000-0000-000013010000}"/>
    <hyperlink ref="E287" location="A126237938J" display="A126237938J" xr:uid="{00000000-0004-0000-0000-000014010000}"/>
    <hyperlink ref="E288" location="A126230450A" display="A126230450A" xr:uid="{00000000-0004-0000-0000-000015010000}"/>
    <hyperlink ref="E289" location="A126244706C" display="A126244706C" xr:uid="{00000000-0004-0000-0000-000016010000}"/>
    <hyperlink ref="E290" location="A126237578R" display="A126237578R" xr:uid="{00000000-0004-0000-0000-000017010000}"/>
    <hyperlink ref="E291" location="A126230954F" display="A126230954F" xr:uid="{00000000-0004-0000-0000-000018010000}"/>
    <hyperlink ref="E292" location="A126245210T" display="A126245210T" xr:uid="{00000000-0004-0000-0000-000019010000}"/>
    <hyperlink ref="E293" location="A126238082C" display="A126238082C" xr:uid="{00000000-0004-0000-0000-00001A010000}"/>
    <hyperlink ref="E294" location="A126230522A" display="A126230522A" xr:uid="{00000000-0004-0000-0000-00001B010000}"/>
    <hyperlink ref="E295" location="A126244778R" display="A126244778R" xr:uid="{00000000-0004-0000-0000-00001C010000}"/>
    <hyperlink ref="E296" location="A126237650W" display="A126237650W" xr:uid="{00000000-0004-0000-0000-00001D010000}"/>
    <hyperlink ref="E297" location="A126230666L" display="A126230666L" xr:uid="{00000000-0004-0000-0000-00001E010000}"/>
    <hyperlink ref="E298" location="A126244922W" display="A126244922W" xr:uid="{00000000-0004-0000-0000-00001F010000}"/>
    <hyperlink ref="E299" location="A126237794J" display="A126237794J" xr:uid="{00000000-0004-0000-0000-000020010000}"/>
    <hyperlink ref="E300" location="A126230306J" display="A126230306J" xr:uid="{00000000-0004-0000-0000-000021010000}"/>
    <hyperlink ref="E301" location="A126244562C" display="A126244562C" xr:uid="{00000000-0004-0000-0000-000022010000}"/>
    <hyperlink ref="E302" location="A126237434C" display="A126237434C" xr:uid="{00000000-0004-0000-0000-000023010000}"/>
    <hyperlink ref="E303" location="A126231026J" display="A126231026J" xr:uid="{00000000-0004-0000-0000-000024010000}"/>
    <hyperlink ref="E304" location="A126245282C" display="A126245282C" xr:uid="{00000000-0004-0000-0000-000025010000}"/>
    <hyperlink ref="E305" location="A126238154C" display="A126238154C" xr:uid="{00000000-0004-0000-0000-000026010000}"/>
    <hyperlink ref="E306" location="A126230738L" display="A126230738L" xr:uid="{00000000-0004-0000-0000-000027010000}"/>
    <hyperlink ref="E307" location="A126244994J" display="A126244994J" xr:uid="{00000000-0004-0000-0000-000028010000}"/>
    <hyperlink ref="E308" location="A126237866J" display="A126237866J" xr:uid="{00000000-0004-0000-0000-000029010000}"/>
    <hyperlink ref="E309" location="A126230398C" display="A126230398C" xr:uid="{00000000-0004-0000-0000-00002A010000}"/>
    <hyperlink ref="E310" location="A126244654L" display="A126244654L" xr:uid="{00000000-0004-0000-0000-00002B010000}"/>
    <hyperlink ref="E311" location="A126237526L" display="A126237526L" xr:uid="{00000000-0004-0000-0000-00002C010000}"/>
    <hyperlink ref="E312" location="A126230830C" display="A126230830C" xr:uid="{00000000-0004-0000-0000-00002D010000}"/>
    <hyperlink ref="E313" location="A126245086V" display="A126245086V" xr:uid="{00000000-0004-0000-0000-00002E010000}"/>
    <hyperlink ref="E314" location="A126237958T" display="A126237958T" xr:uid="{00000000-0004-0000-0000-00002F010000}"/>
    <hyperlink ref="E315" location="A126230470K" display="A126230470K" xr:uid="{00000000-0004-0000-0000-000030010000}"/>
    <hyperlink ref="E316" location="A126244726L" display="A126244726L" xr:uid="{00000000-0004-0000-0000-000031010000}"/>
    <hyperlink ref="E317" location="A126237598X" display="A126237598X" xr:uid="{00000000-0004-0000-0000-000032010000}"/>
    <hyperlink ref="E318" location="A126230974R" display="A126230974R" xr:uid="{00000000-0004-0000-0000-000033010000}"/>
    <hyperlink ref="E319" location="A126245230A" display="A126245230A" xr:uid="{00000000-0004-0000-0000-000034010000}"/>
    <hyperlink ref="E320" location="A126238102A" display="A126238102A" xr:uid="{00000000-0004-0000-0000-000035010000}"/>
    <hyperlink ref="E321" location="A126230542K" display="A126230542K" xr:uid="{00000000-0004-0000-0000-000036010000}"/>
    <hyperlink ref="E322" location="A126244798X" display="A126244798X" xr:uid="{00000000-0004-0000-0000-000037010000}"/>
    <hyperlink ref="E323" location="A126237670F" display="A126237670F" xr:uid="{00000000-0004-0000-0000-000038010000}"/>
    <hyperlink ref="E324" location="A126230686W" display="A126230686W" xr:uid="{00000000-0004-0000-0000-000039010000}"/>
    <hyperlink ref="E325" location="A126244942F" display="A126244942F" xr:uid="{00000000-0004-0000-0000-00003A010000}"/>
    <hyperlink ref="E326" location="A126237814F" display="A126237814F" xr:uid="{00000000-0004-0000-0000-00003B010000}"/>
    <hyperlink ref="E327" location="A126230326T" display="A126230326T" xr:uid="{00000000-0004-0000-0000-00003C010000}"/>
    <hyperlink ref="E328" location="A126244582L" display="A126244582L" xr:uid="{00000000-0004-0000-0000-00003D010000}"/>
    <hyperlink ref="E329" location="A126237454L" display="A126237454L" xr:uid="{00000000-0004-0000-0000-00003E010000}"/>
    <hyperlink ref="E330" location="A126231046T" display="A126231046T" xr:uid="{00000000-0004-0000-0000-00003F010000}"/>
    <hyperlink ref="E331" location="A126245302A" display="A126245302A" xr:uid="{00000000-0004-0000-0000-000040010000}"/>
    <hyperlink ref="E332" location="A126238174L" display="A126238174L" xr:uid="{00000000-0004-0000-0000-000041010000}"/>
    <hyperlink ref="E333" location="A126230758W" display="A126230758W" xr:uid="{00000000-0004-0000-0000-000042010000}"/>
    <hyperlink ref="E334" location="A126245014J" display="A126245014J" xr:uid="{00000000-0004-0000-0000-000043010000}"/>
    <hyperlink ref="E335" location="A126237886T" display="A126237886T" xr:uid="{00000000-0004-0000-0000-000044010000}"/>
    <hyperlink ref="E336" location="A126230346A" display="A126230346A" xr:uid="{00000000-0004-0000-0000-000045010000}"/>
    <hyperlink ref="E337" location="A126244602K" display="A126244602K" xr:uid="{00000000-0004-0000-0000-000046010000}"/>
    <hyperlink ref="E338" location="A126237474W" display="A126237474W" xr:uid="{00000000-0004-0000-0000-000047010000}"/>
    <hyperlink ref="E339" location="A126230778F" display="A126230778F" xr:uid="{00000000-0004-0000-0000-000048010000}"/>
    <hyperlink ref="E340" location="A126245034T" display="A126245034T" xr:uid="{00000000-0004-0000-0000-000049010000}"/>
    <hyperlink ref="E341" location="A126237906R" display="A126237906R" xr:uid="{00000000-0004-0000-0000-00004A010000}"/>
    <hyperlink ref="E342" location="A126230418A" display="A126230418A" xr:uid="{00000000-0004-0000-0000-00004B010000}"/>
    <hyperlink ref="E343" location="A126244674W" display="A126244674W" xr:uid="{00000000-0004-0000-0000-00004C010000}"/>
    <hyperlink ref="E344" location="A126237546W" display="A126237546W" xr:uid="{00000000-0004-0000-0000-00004D010000}"/>
    <hyperlink ref="E345" location="A126230922L" display="A126230922L" xr:uid="{00000000-0004-0000-0000-00004E010000}"/>
    <hyperlink ref="E346" location="A126245178C" display="A126245178C" xr:uid="{00000000-0004-0000-0000-00004F010000}"/>
    <hyperlink ref="E347" location="A126238050K" display="A126238050K" xr:uid="{00000000-0004-0000-0000-000050010000}"/>
    <hyperlink ref="E348" location="A126230490V" display="A126230490V" xr:uid="{00000000-0004-0000-0000-000051010000}"/>
    <hyperlink ref="E349" location="A126244746W" display="A126244746W" xr:uid="{00000000-0004-0000-0000-000052010000}"/>
    <hyperlink ref="E350" location="A126237618W" display="A126237618W" xr:uid="{00000000-0004-0000-0000-000053010000}"/>
    <hyperlink ref="E351" location="A126230634V" display="A126230634V" xr:uid="{00000000-0004-0000-0000-000054010000}"/>
    <hyperlink ref="E352" location="A126244890R" display="A126244890R" xr:uid="{00000000-0004-0000-0000-000055010000}"/>
    <hyperlink ref="E353" location="A126237762R" display="A126237762R" xr:uid="{00000000-0004-0000-0000-000056010000}"/>
    <hyperlink ref="E354" location="A126230274A" display="A126230274A" xr:uid="{00000000-0004-0000-0000-000057010000}"/>
    <hyperlink ref="E355" location="A126244530K" display="A126244530K" xr:uid="{00000000-0004-0000-0000-000058010000}"/>
    <hyperlink ref="E356" location="A126237402K" display="A126237402K" xr:uid="{00000000-0004-0000-0000-000059010000}"/>
    <hyperlink ref="E357" location="A126230994X" display="A126230994X" xr:uid="{00000000-0004-0000-0000-00005A010000}"/>
    <hyperlink ref="E358" location="A126245250K" display="A126245250K" xr:uid="{00000000-0004-0000-0000-00005B010000}"/>
    <hyperlink ref="E359" location="A126238122K" display="A126238122K" xr:uid="{00000000-0004-0000-0000-00005C010000}"/>
    <hyperlink ref="E360" location="A126230706V" display="A126230706V" xr:uid="{00000000-0004-0000-0000-00005D010000}"/>
    <hyperlink ref="E361" location="A126244962R" display="A126244962R" xr:uid="{00000000-0004-0000-0000-00005E010000}"/>
    <hyperlink ref="E362" location="A126237834R" display="A126237834R" xr:uid="{00000000-0004-0000-0000-00005F010000}"/>
    <hyperlink ref="E363" location="A126230330J" display="A126230330J" xr:uid="{00000000-0004-0000-0000-000060010000}"/>
    <hyperlink ref="E364" location="A126244586W" display="A126244586W" xr:uid="{00000000-0004-0000-0000-000061010000}"/>
    <hyperlink ref="E365" location="A126237458W" display="A126237458W" xr:uid="{00000000-0004-0000-0000-000062010000}"/>
    <hyperlink ref="E366" location="A126230762L" display="A126230762L" xr:uid="{00000000-0004-0000-0000-000063010000}"/>
    <hyperlink ref="E367" location="A126245018T" display="A126245018T" xr:uid="{00000000-0004-0000-0000-000064010000}"/>
    <hyperlink ref="E368" location="A126237890J" display="A126237890J" xr:uid="{00000000-0004-0000-0000-000065010000}"/>
    <hyperlink ref="E369" location="A126230402J" display="A126230402J" xr:uid="{00000000-0004-0000-0000-000066010000}"/>
    <hyperlink ref="E370" location="A126244658W" display="A126244658W" xr:uid="{00000000-0004-0000-0000-000067010000}"/>
    <hyperlink ref="E371" location="A126237530C" display="A126237530C" xr:uid="{00000000-0004-0000-0000-000068010000}"/>
    <hyperlink ref="E372" location="A126230906L" display="A126230906L" xr:uid="{00000000-0004-0000-0000-000069010000}"/>
    <hyperlink ref="E373" location="A126245162K" display="A126245162K" xr:uid="{00000000-0004-0000-0000-00006A010000}"/>
    <hyperlink ref="E374" location="A126238034K" display="A126238034K" xr:uid="{00000000-0004-0000-0000-00006B010000}"/>
    <hyperlink ref="E375" location="A126230474V" display="A126230474V" xr:uid="{00000000-0004-0000-0000-00006C010000}"/>
    <hyperlink ref="E376" location="A126244730C" display="A126244730C" xr:uid="{00000000-0004-0000-0000-00006D010000}"/>
    <hyperlink ref="E377" location="A126237602C" display="A126237602C" xr:uid="{00000000-0004-0000-0000-00006E010000}"/>
    <hyperlink ref="E378" location="A126230618V" display="A126230618V" xr:uid="{00000000-0004-0000-0000-00006F010000}"/>
    <hyperlink ref="E379" location="A126244874R" display="A126244874R" xr:uid="{00000000-0004-0000-0000-000070010000}"/>
    <hyperlink ref="E380" location="A126237746R" display="A126237746R" xr:uid="{00000000-0004-0000-0000-000071010000}"/>
    <hyperlink ref="E381" location="A126230258A" display="A126230258A" xr:uid="{00000000-0004-0000-0000-000072010000}"/>
    <hyperlink ref="E382" location="A126244514K" display="A126244514K" xr:uid="{00000000-0004-0000-0000-000073010000}"/>
    <hyperlink ref="E383" location="A126237386W" display="A126237386W" xr:uid="{00000000-0004-0000-0000-000074010000}"/>
    <hyperlink ref="E384" location="A126230978X" display="A126230978X" xr:uid="{00000000-0004-0000-0000-000075010000}"/>
    <hyperlink ref="E385" location="A126245234K" display="A126245234K" xr:uid="{00000000-0004-0000-0000-000076010000}"/>
    <hyperlink ref="E386" location="A126238106K" display="A126238106K" xr:uid="{00000000-0004-0000-0000-000077010000}"/>
    <hyperlink ref="E387" location="A126230690L" display="A126230690L" xr:uid="{00000000-0004-0000-0000-000078010000}"/>
    <hyperlink ref="E388" location="A126244946R" display="A126244946R" xr:uid="{00000000-0004-0000-0000-000079010000}"/>
    <hyperlink ref="E389" location="A126237818R" display="A126237818R" xr:uid="{00000000-0004-0000-0000-00007A010000}"/>
    <hyperlink ref="E390" location="A126230334T" display="A126230334T" xr:uid="{00000000-0004-0000-0000-00007B010000}"/>
    <hyperlink ref="E391" location="A126244590L" display="A126244590L" xr:uid="{00000000-0004-0000-0000-00007C010000}"/>
    <hyperlink ref="E392" location="A126237462L" display="A126237462L" xr:uid="{00000000-0004-0000-0000-00007D010000}"/>
    <hyperlink ref="E393" location="A126230766W" display="A126230766W" xr:uid="{00000000-0004-0000-0000-00007E010000}"/>
    <hyperlink ref="E394" location="A126245022J" display="A126245022J" xr:uid="{00000000-0004-0000-0000-00007F010000}"/>
    <hyperlink ref="E395" location="A126237894T" display="A126237894T" xr:uid="{00000000-0004-0000-0000-000080010000}"/>
    <hyperlink ref="E396" location="A126230406T" display="A126230406T" xr:uid="{00000000-0004-0000-0000-000081010000}"/>
    <hyperlink ref="E397" location="A126244662L" display="A126244662L" xr:uid="{00000000-0004-0000-0000-000082010000}"/>
    <hyperlink ref="E398" location="A126237534L" display="A126237534L" xr:uid="{00000000-0004-0000-0000-000083010000}"/>
    <hyperlink ref="E399" location="A126230910C" display="A126230910C" xr:uid="{00000000-0004-0000-0000-000084010000}"/>
    <hyperlink ref="E400" location="A126245166V" display="A126245166V" xr:uid="{00000000-0004-0000-0000-000085010000}"/>
    <hyperlink ref="E401" location="A126238038V" display="A126238038V" xr:uid="{00000000-0004-0000-0000-000086010000}"/>
    <hyperlink ref="E402" location="A126230478C" display="A126230478C" xr:uid="{00000000-0004-0000-0000-000087010000}"/>
    <hyperlink ref="E403" location="A126244734L" display="A126244734L" xr:uid="{00000000-0004-0000-0000-000088010000}"/>
    <hyperlink ref="E404" location="A126237606L" display="A126237606L" xr:uid="{00000000-0004-0000-0000-000089010000}"/>
    <hyperlink ref="E405" location="A126230622K" display="A126230622K" xr:uid="{00000000-0004-0000-0000-00008A010000}"/>
    <hyperlink ref="E406" location="A126244878X" display="A126244878X" xr:uid="{00000000-0004-0000-0000-00008B010000}"/>
    <hyperlink ref="E407" location="A126237750F" display="A126237750F" xr:uid="{00000000-0004-0000-0000-00008C010000}"/>
    <hyperlink ref="E408" location="A126230262T" display="A126230262T" xr:uid="{00000000-0004-0000-0000-00008D010000}"/>
    <hyperlink ref="E409" location="A126244518V" display="A126244518V" xr:uid="{00000000-0004-0000-0000-00008E010000}"/>
    <hyperlink ref="E410" location="A126237390L" display="A126237390L" xr:uid="{00000000-0004-0000-0000-00008F010000}"/>
    <hyperlink ref="E411" location="A126230982R" display="A126230982R" xr:uid="{00000000-0004-0000-0000-000090010000}"/>
    <hyperlink ref="E412" location="A126245238V" display="A126245238V" xr:uid="{00000000-0004-0000-0000-000091010000}"/>
    <hyperlink ref="E413" location="A126238110A" display="A126238110A" xr:uid="{00000000-0004-0000-0000-000092010000}"/>
    <hyperlink ref="E414" location="A126230694W" display="A126230694W" xr:uid="{00000000-0004-0000-0000-000093010000}"/>
    <hyperlink ref="E415" location="A126244950F" display="A126244950F" xr:uid="{00000000-0004-0000-0000-000094010000}"/>
    <hyperlink ref="E416" location="A126237822F" display="A126237822F" xr:uid="{00000000-0004-0000-0000-000095010000}"/>
    <hyperlink ref="E417" location="A126230362A" display="A126230362A" xr:uid="{00000000-0004-0000-0000-000096010000}"/>
    <hyperlink ref="E418" location="A126244618C" display="A126244618C" xr:uid="{00000000-0004-0000-0000-000097010000}"/>
    <hyperlink ref="E419" location="A126237490W" display="A126237490W" xr:uid="{00000000-0004-0000-0000-000098010000}"/>
    <hyperlink ref="E420" location="A126230794F" display="A126230794F" xr:uid="{00000000-0004-0000-0000-000099010000}"/>
    <hyperlink ref="E421" location="A126245050T" display="A126245050T" xr:uid="{00000000-0004-0000-0000-00009A010000}"/>
    <hyperlink ref="E422" location="A126237922R" display="A126237922R" xr:uid="{00000000-0004-0000-0000-00009B010000}"/>
    <hyperlink ref="E423" location="A126230434A" display="A126230434A" xr:uid="{00000000-0004-0000-0000-00009C010000}"/>
    <hyperlink ref="E424" location="A126244690W" display="A126244690W" xr:uid="{00000000-0004-0000-0000-00009D010000}"/>
    <hyperlink ref="E425" location="A126237562W" display="A126237562W" xr:uid="{00000000-0004-0000-0000-00009E010000}"/>
    <hyperlink ref="E426" location="A126230938F" display="A126230938F" xr:uid="{00000000-0004-0000-0000-00009F010000}"/>
    <hyperlink ref="E427" location="A126245194C" display="A126245194C" xr:uid="{00000000-0004-0000-0000-0000A0010000}"/>
    <hyperlink ref="E428" location="A126238066C" display="A126238066C" xr:uid="{00000000-0004-0000-0000-0000A1010000}"/>
    <hyperlink ref="E429" location="A126230506A" display="A126230506A" xr:uid="{00000000-0004-0000-0000-0000A2010000}"/>
    <hyperlink ref="E430" location="A126244762W" display="A126244762W" xr:uid="{00000000-0004-0000-0000-0000A3010000}"/>
    <hyperlink ref="E431" location="A126237634W" display="A126237634W" xr:uid="{00000000-0004-0000-0000-0000A4010000}"/>
    <hyperlink ref="E432" location="A126230650V" display="A126230650V" xr:uid="{00000000-0004-0000-0000-0000A5010000}"/>
    <hyperlink ref="E433" location="A126244906W" display="A126244906W" xr:uid="{00000000-0004-0000-0000-0000A6010000}"/>
    <hyperlink ref="E434" location="A126237778J" display="A126237778J" xr:uid="{00000000-0004-0000-0000-0000A7010000}"/>
    <hyperlink ref="E435" location="A126230290A" display="A126230290A" xr:uid="{00000000-0004-0000-0000-0000A8010000}"/>
    <hyperlink ref="E436" location="A126244546C" display="A126244546C" xr:uid="{00000000-0004-0000-0000-0000A9010000}"/>
    <hyperlink ref="E437" location="A126237418C" display="A126237418C" xr:uid="{00000000-0004-0000-0000-0000AA010000}"/>
    <hyperlink ref="E438" location="A126231010R" display="A126231010R" xr:uid="{00000000-0004-0000-0000-0000AB010000}"/>
    <hyperlink ref="E439" location="A126245266C" display="A126245266C" xr:uid="{00000000-0004-0000-0000-0000AC010000}"/>
    <hyperlink ref="E440" location="A126238138C" display="A126238138C" xr:uid="{00000000-0004-0000-0000-0000AD010000}"/>
    <hyperlink ref="E441" location="A126230722V" display="A126230722V" xr:uid="{00000000-0004-0000-0000-0000AE010000}"/>
    <hyperlink ref="E442" location="A126244978J" display="A126244978J" xr:uid="{00000000-0004-0000-0000-0000AF010000}"/>
    <hyperlink ref="E443" location="A126237850R" display="A126237850R" xr:uid="{00000000-0004-0000-0000-0000B0010000}"/>
    <hyperlink ref="E444" location="A126230338A" display="A126230338A" xr:uid="{00000000-0004-0000-0000-0000B1010000}"/>
    <hyperlink ref="E445" location="A126244594W" display="A126244594W" xr:uid="{00000000-0004-0000-0000-0000B2010000}"/>
    <hyperlink ref="E446" location="A126237466W" display="A126237466W" xr:uid="{00000000-0004-0000-0000-0000B3010000}"/>
    <hyperlink ref="E447" location="A126230770L" display="A126230770L" xr:uid="{00000000-0004-0000-0000-0000B4010000}"/>
    <hyperlink ref="E448" location="A126245026T" display="A126245026T" xr:uid="{00000000-0004-0000-0000-0000B5010000}"/>
    <hyperlink ref="E449" location="A126237898A" display="A126237898A" xr:uid="{00000000-0004-0000-0000-0000B6010000}"/>
    <hyperlink ref="E450" location="A126230410J" display="A126230410J" xr:uid="{00000000-0004-0000-0000-0000B7010000}"/>
    <hyperlink ref="E451" location="A126244666W" display="A126244666W" xr:uid="{00000000-0004-0000-0000-0000B8010000}"/>
    <hyperlink ref="E452" location="A126237538W" display="A126237538W" xr:uid="{00000000-0004-0000-0000-0000B9010000}"/>
    <hyperlink ref="E453" location="A126230914L" display="A126230914L" xr:uid="{00000000-0004-0000-0000-0000BA010000}"/>
    <hyperlink ref="E454" location="A126245170K" display="A126245170K" xr:uid="{00000000-0004-0000-0000-0000BB010000}"/>
    <hyperlink ref="E455" location="A126238042K" display="A126238042K" xr:uid="{00000000-0004-0000-0000-0000BC010000}"/>
    <hyperlink ref="E456" location="A126230482V" display="A126230482V" xr:uid="{00000000-0004-0000-0000-0000BD010000}"/>
    <hyperlink ref="E457" location="A126244738W" display="A126244738W" xr:uid="{00000000-0004-0000-0000-0000BE010000}"/>
    <hyperlink ref="E458" location="A126237610C" display="A126237610C" xr:uid="{00000000-0004-0000-0000-0000BF010000}"/>
    <hyperlink ref="E459" location="A126230626V" display="A126230626V" xr:uid="{00000000-0004-0000-0000-0000C0010000}"/>
    <hyperlink ref="E460" location="A126244882R" display="A126244882R" xr:uid="{00000000-0004-0000-0000-0000C1010000}"/>
    <hyperlink ref="E461" location="A126237754R" display="A126237754R" xr:uid="{00000000-0004-0000-0000-0000C2010000}"/>
    <hyperlink ref="E462" location="A126230266A" display="A126230266A" xr:uid="{00000000-0004-0000-0000-0000C3010000}"/>
    <hyperlink ref="E463" location="A126244522K" display="A126244522K" xr:uid="{00000000-0004-0000-0000-0000C4010000}"/>
    <hyperlink ref="E464" location="A126237394W" display="A126237394W" xr:uid="{00000000-0004-0000-0000-0000C5010000}"/>
    <hyperlink ref="E465" location="A126230986X" display="A126230986X" xr:uid="{00000000-0004-0000-0000-0000C6010000}"/>
    <hyperlink ref="E466" location="A126245242K" display="A126245242K" xr:uid="{00000000-0004-0000-0000-0000C7010000}"/>
    <hyperlink ref="E467" location="A126238114K" display="A126238114K" xr:uid="{00000000-0004-0000-0000-0000C8010000}"/>
    <hyperlink ref="E468" location="A126230698F" display="A126230698F" xr:uid="{00000000-0004-0000-0000-0000C9010000}"/>
    <hyperlink ref="E469" location="A126244954R" display="A126244954R" xr:uid="{00000000-0004-0000-0000-0000CA010000}"/>
    <hyperlink ref="E470" location="A126237826R" display="A126237826R" xr:uid="{00000000-0004-0000-0000-0000CB010000}"/>
    <hyperlink ref="E471" location="A126230366K" display="A126230366K" xr:uid="{00000000-0004-0000-0000-0000CC010000}"/>
    <hyperlink ref="E472" location="A126244622V" display="A126244622V" xr:uid="{00000000-0004-0000-0000-0000CD010000}"/>
    <hyperlink ref="E473" location="A126237494F" display="A126237494F" xr:uid="{00000000-0004-0000-0000-0000CE010000}"/>
    <hyperlink ref="E474" location="A126230798R" display="A126230798R" xr:uid="{00000000-0004-0000-0000-0000CF010000}"/>
    <hyperlink ref="E475" location="A126245054A" display="A126245054A" xr:uid="{00000000-0004-0000-0000-0000D0010000}"/>
    <hyperlink ref="E476" location="A126237926X" display="A126237926X" xr:uid="{00000000-0004-0000-0000-0000D1010000}"/>
    <hyperlink ref="E477" location="A126230438K" display="A126230438K" xr:uid="{00000000-0004-0000-0000-0000D2010000}"/>
    <hyperlink ref="E478" location="A126244694F" display="A126244694F" xr:uid="{00000000-0004-0000-0000-0000D3010000}"/>
    <hyperlink ref="E479" location="A126237566F" display="A126237566F" xr:uid="{00000000-0004-0000-0000-0000D4010000}"/>
    <hyperlink ref="E480" location="A126230942W" display="A126230942W" xr:uid="{00000000-0004-0000-0000-0000D5010000}"/>
    <hyperlink ref="E481" location="A126245198L" display="A126245198L" xr:uid="{00000000-0004-0000-0000-0000D6010000}"/>
    <hyperlink ref="E482" location="A126238070V" display="A126238070V" xr:uid="{00000000-0004-0000-0000-0000D7010000}"/>
    <hyperlink ref="E483" location="A126230510T" display="A126230510T" xr:uid="{00000000-0004-0000-0000-0000D8010000}"/>
    <hyperlink ref="E484" location="A126244766F" display="A126244766F" xr:uid="{00000000-0004-0000-0000-0000D9010000}"/>
    <hyperlink ref="E485" location="A126237638F" display="A126237638F" xr:uid="{00000000-0004-0000-0000-0000DA010000}"/>
    <hyperlink ref="E486" location="A126230654C" display="A126230654C" xr:uid="{00000000-0004-0000-0000-0000DB010000}"/>
    <hyperlink ref="E487" location="A126244910L" display="A126244910L" xr:uid="{00000000-0004-0000-0000-0000DC010000}"/>
    <hyperlink ref="E488" location="A126237782X" display="A126237782X" xr:uid="{00000000-0004-0000-0000-0000DD010000}"/>
    <hyperlink ref="E489" location="A126230294K" display="A126230294K" xr:uid="{00000000-0004-0000-0000-0000DE010000}"/>
    <hyperlink ref="E490" location="A126244550V" display="A126244550V" xr:uid="{00000000-0004-0000-0000-0000DF010000}"/>
    <hyperlink ref="E491" location="A126237422V" display="A126237422V" xr:uid="{00000000-0004-0000-0000-0000E0010000}"/>
    <hyperlink ref="E492" location="A126231014X" display="A126231014X" xr:uid="{00000000-0004-0000-0000-0000E1010000}"/>
    <hyperlink ref="E493" location="A126245270V" display="A126245270V" xr:uid="{00000000-0004-0000-0000-0000E2010000}"/>
    <hyperlink ref="E494" location="A126238142V" display="A126238142V" xr:uid="{00000000-0004-0000-0000-0000E3010000}"/>
    <hyperlink ref="E495" location="A126230726C" display="A126230726C" xr:uid="{00000000-0004-0000-0000-0000E4010000}"/>
    <hyperlink ref="E496" location="A126244982X" display="A126244982X" xr:uid="{00000000-0004-0000-0000-0000E5010000}"/>
    <hyperlink ref="E497" location="A126237854X" display="A126237854X" xr:uid="{00000000-0004-0000-0000-0000E6010000}"/>
    <hyperlink ref="E498" location="A126235122F" display="A126235122F" xr:uid="{00000000-0004-0000-0000-0000E7010000}"/>
    <hyperlink ref="E499" location="A126249378V" display="A126249378V" xr:uid="{00000000-0004-0000-0000-0000E8010000}"/>
    <hyperlink ref="E500" location="A126242250F" display="A126242250F" xr:uid="{00000000-0004-0000-0000-0000E9010000}"/>
    <hyperlink ref="E501" location="A126235554K" display="A126235554K" xr:uid="{00000000-0004-0000-0000-0000EA010000}"/>
    <hyperlink ref="E502" location="A126249810V" display="A126249810V" xr:uid="{00000000-0004-0000-0000-0000EB010000}"/>
    <hyperlink ref="E503" location="A126242682K" display="A126242682K" xr:uid="{00000000-0004-0000-0000-0000EC010000}"/>
    <hyperlink ref="E504" location="A126235194T" display="A126235194T" xr:uid="{00000000-0004-0000-0000-0000ED010000}"/>
    <hyperlink ref="E505" location="A126249450A" display="A126249450A" xr:uid="{00000000-0004-0000-0000-0000EE010000}"/>
    <hyperlink ref="E506" location="A126242322F" display="A126242322F" xr:uid="{00000000-0004-0000-0000-0000EF010000}"/>
    <hyperlink ref="E507" location="A126235698W" display="A126235698W" xr:uid="{00000000-0004-0000-0000-0000F0010000}"/>
    <hyperlink ref="E508" location="A126249954F" display="A126249954F" xr:uid="{00000000-0004-0000-0000-0000F1010000}"/>
    <hyperlink ref="E509" location="A126242826K" display="A126242826K" xr:uid="{00000000-0004-0000-0000-0000F2010000}"/>
    <hyperlink ref="E510" location="A126235266T" display="A126235266T" xr:uid="{00000000-0004-0000-0000-0000F3010000}"/>
    <hyperlink ref="E511" location="A126249522A" display="A126249522A" xr:uid="{00000000-0004-0000-0000-0000F4010000}"/>
    <hyperlink ref="E512" location="A126242394T" display="A126242394T" xr:uid="{00000000-0004-0000-0000-0000F5010000}"/>
    <hyperlink ref="E513" location="A126235410X" display="A126235410X" xr:uid="{00000000-0004-0000-0000-0000F6010000}"/>
    <hyperlink ref="E514" location="A126249666L" display="A126249666L" xr:uid="{00000000-0004-0000-0000-0000F7010000}"/>
    <hyperlink ref="E515" location="A126242538T" display="A126242538T" xr:uid="{00000000-0004-0000-0000-0000F8010000}"/>
    <hyperlink ref="E516" location="A126235050F" display="A126235050F" xr:uid="{00000000-0004-0000-0000-0000F9010000}"/>
    <hyperlink ref="E517" location="A126249306J" display="A126249306J" xr:uid="{00000000-0004-0000-0000-0000FA010000}"/>
    <hyperlink ref="E518" location="A126242178X" display="A126242178X" xr:uid="{00000000-0004-0000-0000-0000FB010000}"/>
    <hyperlink ref="E519" location="A126235770C" display="A126235770C" xr:uid="{00000000-0004-0000-0000-0000FC010000}"/>
    <hyperlink ref="E520" location="A126250026L" display="A126250026L" xr:uid="{00000000-0004-0000-0000-0000FD010000}"/>
    <hyperlink ref="E521" location="A126242898W" display="A126242898W" xr:uid="{00000000-0004-0000-0000-0000FE010000}"/>
    <hyperlink ref="E522" location="A126235482K" display="A126235482K" xr:uid="{00000000-0004-0000-0000-0000FF010000}"/>
    <hyperlink ref="E523" location="A126249738L" display="A126249738L" xr:uid="{00000000-0004-0000-0000-000000020000}"/>
    <hyperlink ref="E524" location="A126242610X" display="A126242610X" xr:uid="{00000000-0004-0000-0000-000001020000}"/>
    <hyperlink ref="E525" location="A126235134R" display="A126235134R" xr:uid="{00000000-0004-0000-0000-000002020000}"/>
    <hyperlink ref="E526" location="A126249390K" display="A126249390K" xr:uid="{00000000-0004-0000-0000-000003020000}"/>
    <hyperlink ref="E527" location="A126242262R" display="A126242262R" xr:uid="{00000000-0004-0000-0000-000004020000}"/>
    <hyperlink ref="E528" location="A126235566V" display="A126235566V" xr:uid="{00000000-0004-0000-0000-000005020000}"/>
    <hyperlink ref="E529" location="A126249822C" display="A126249822C" xr:uid="{00000000-0004-0000-0000-000006020000}"/>
    <hyperlink ref="E530" location="A126242694V" display="A126242694V" xr:uid="{00000000-0004-0000-0000-000007020000}"/>
    <hyperlink ref="E531" location="A126235206R" display="A126235206R" xr:uid="{00000000-0004-0000-0000-000008020000}"/>
    <hyperlink ref="E532" location="A126249462K" display="A126249462K" xr:uid="{00000000-0004-0000-0000-000009020000}"/>
    <hyperlink ref="E533" location="A126242334R" display="A126242334R" xr:uid="{00000000-0004-0000-0000-00000A020000}"/>
    <hyperlink ref="E534" location="A126235710A" display="A126235710A" xr:uid="{00000000-0004-0000-0000-00000B020000}"/>
    <hyperlink ref="E535" location="A126249966R" display="A126249966R" xr:uid="{00000000-0004-0000-0000-00000C020000}"/>
    <hyperlink ref="E536" location="A126242838V" display="A126242838V" xr:uid="{00000000-0004-0000-0000-00000D020000}"/>
    <hyperlink ref="E537" location="A126235278A" display="A126235278A" xr:uid="{00000000-0004-0000-0000-00000E020000}"/>
    <hyperlink ref="E538" location="A126249534K" display="A126249534K" xr:uid="{00000000-0004-0000-0000-00000F020000}"/>
    <hyperlink ref="E539" location="A126242406R" display="A126242406R" xr:uid="{00000000-0004-0000-0000-000010020000}"/>
    <hyperlink ref="E540" location="A126235422J" display="A126235422J" xr:uid="{00000000-0004-0000-0000-000011020000}"/>
    <hyperlink ref="E541" location="A126249678W" display="A126249678W" xr:uid="{00000000-0004-0000-0000-000012020000}"/>
    <hyperlink ref="E542" location="A126242550J" display="A126242550J" xr:uid="{00000000-0004-0000-0000-000013020000}"/>
    <hyperlink ref="E543" location="A126235062R" display="A126235062R" xr:uid="{00000000-0004-0000-0000-000014020000}"/>
    <hyperlink ref="E544" location="A126249318T" display="A126249318T" xr:uid="{00000000-0004-0000-0000-000015020000}"/>
    <hyperlink ref="E545" location="A126242190R" display="A126242190R" xr:uid="{00000000-0004-0000-0000-000016020000}"/>
    <hyperlink ref="E546" location="A126235782L" display="A126235782L" xr:uid="{00000000-0004-0000-0000-000017020000}"/>
    <hyperlink ref="E547" location="A126250038W" display="A126250038W" xr:uid="{00000000-0004-0000-0000-000018020000}"/>
    <hyperlink ref="E548" location="A126242910A" display="A126242910A" xr:uid="{00000000-0004-0000-0000-000019020000}"/>
    <hyperlink ref="E549" location="A126235494V" display="A126235494V" xr:uid="{00000000-0004-0000-0000-00001A020000}"/>
    <hyperlink ref="E550" location="A126249750C" display="A126249750C" xr:uid="{00000000-0004-0000-0000-00001B020000}"/>
    <hyperlink ref="E551" location="A126242622J" display="A126242622J" xr:uid="{00000000-0004-0000-0000-00001C020000}"/>
    <hyperlink ref="E552" location="A126235102W" display="A126235102W" xr:uid="{00000000-0004-0000-0000-00001D020000}"/>
    <hyperlink ref="E553" location="A126249358K" display="A126249358K" xr:uid="{00000000-0004-0000-0000-00001E020000}"/>
    <hyperlink ref="E554" location="A126242230W" display="A126242230W" xr:uid="{00000000-0004-0000-0000-00001F020000}"/>
    <hyperlink ref="E555" location="A126235534A" display="A126235534A" xr:uid="{00000000-0004-0000-0000-000020020000}"/>
    <hyperlink ref="E556" location="A126249790W" display="A126249790W" xr:uid="{00000000-0004-0000-0000-000021020000}"/>
    <hyperlink ref="E557" location="A126242662A" display="A126242662A" xr:uid="{00000000-0004-0000-0000-000022020000}"/>
    <hyperlink ref="E558" location="A126235174J" display="A126235174J" xr:uid="{00000000-0004-0000-0000-000023020000}"/>
    <hyperlink ref="E559" location="A126249430T" display="A126249430T" xr:uid="{00000000-0004-0000-0000-000024020000}"/>
    <hyperlink ref="E560" location="A126242302W" display="A126242302W" xr:uid="{00000000-0004-0000-0000-000025020000}"/>
    <hyperlink ref="E561" location="A126235678L" display="A126235678L" xr:uid="{00000000-0004-0000-0000-000026020000}"/>
    <hyperlink ref="E562" location="A126249934W" display="A126249934W" xr:uid="{00000000-0004-0000-0000-000027020000}"/>
    <hyperlink ref="E563" location="A126242806A" display="A126242806A" xr:uid="{00000000-0004-0000-0000-000028020000}"/>
    <hyperlink ref="E564" location="A126235246J" display="A126235246J" xr:uid="{00000000-0004-0000-0000-000029020000}"/>
    <hyperlink ref="E565" location="A126249502T" display="A126249502T" xr:uid="{00000000-0004-0000-0000-00002A020000}"/>
    <hyperlink ref="E566" location="A126242374J" display="A126242374J" xr:uid="{00000000-0004-0000-0000-00002B020000}"/>
    <hyperlink ref="E567" location="A126235390A" display="A126235390A" xr:uid="{00000000-0004-0000-0000-00002C020000}"/>
    <hyperlink ref="E568" location="A126249646C" display="A126249646C" xr:uid="{00000000-0004-0000-0000-00002D020000}"/>
    <hyperlink ref="E569" location="A126242518J" display="A126242518J" xr:uid="{00000000-0004-0000-0000-00002E020000}"/>
    <hyperlink ref="E570" location="A126235030W" display="A126235030W" xr:uid="{00000000-0004-0000-0000-00002F020000}"/>
    <hyperlink ref="E571" location="A126249286K" display="A126249286K" xr:uid="{00000000-0004-0000-0000-000030020000}"/>
    <hyperlink ref="E572" location="A126242158R" display="A126242158R" xr:uid="{00000000-0004-0000-0000-000031020000}"/>
    <hyperlink ref="E573" location="A126235750V" display="A126235750V" xr:uid="{00000000-0004-0000-0000-000032020000}"/>
    <hyperlink ref="E574" location="A126250006C" display="A126250006C" xr:uid="{00000000-0004-0000-0000-000033020000}"/>
    <hyperlink ref="E575" location="A126242878L" display="A126242878L" xr:uid="{00000000-0004-0000-0000-000034020000}"/>
    <hyperlink ref="E576" location="A126235462A" display="A126235462A" xr:uid="{00000000-0004-0000-0000-000035020000}"/>
    <hyperlink ref="E577" location="A126249718C" display="A126249718C" xr:uid="{00000000-0004-0000-0000-000036020000}"/>
    <hyperlink ref="E578" location="A126242590A" display="A126242590A" xr:uid="{00000000-0004-0000-0000-000037020000}"/>
    <hyperlink ref="E579" location="A126235138X" display="A126235138X" xr:uid="{00000000-0004-0000-0000-000038020000}"/>
    <hyperlink ref="E580" location="A126249394V" display="A126249394V" xr:uid="{00000000-0004-0000-0000-000039020000}"/>
    <hyperlink ref="E581" location="A126242266X" display="A126242266X" xr:uid="{00000000-0004-0000-0000-00003A020000}"/>
    <hyperlink ref="E582" location="A126235570K" display="A126235570K" xr:uid="{00000000-0004-0000-0000-00003B020000}"/>
    <hyperlink ref="E583" location="A126249826L" display="A126249826L" xr:uid="{00000000-0004-0000-0000-00003C020000}"/>
    <hyperlink ref="E584" location="A126242698C" display="A126242698C" xr:uid="{00000000-0004-0000-0000-00003D020000}"/>
    <hyperlink ref="E585" location="A126235210F" display="A126235210F" xr:uid="{00000000-0004-0000-0000-00003E020000}"/>
    <hyperlink ref="E586" location="A126249466V" display="A126249466V" xr:uid="{00000000-0004-0000-0000-00003F020000}"/>
    <hyperlink ref="E587" location="A126242338X" display="A126242338X" xr:uid="{00000000-0004-0000-0000-000040020000}"/>
    <hyperlink ref="E588" location="A126235714K" display="A126235714K" xr:uid="{00000000-0004-0000-0000-000041020000}"/>
    <hyperlink ref="E589" location="A126249970F" display="A126249970F" xr:uid="{00000000-0004-0000-0000-000042020000}"/>
    <hyperlink ref="E590" location="A126242842K" display="A126242842K" xr:uid="{00000000-0004-0000-0000-000043020000}"/>
    <hyperlink ref="E591" location="A126235282T" display="A126235282T" xr:uid="{00000000-0004-0000-0000-000044020000}"/>
    <hyperlink ref="E592" location="A126249538V" display="A126249538V" xr:uid="{00000000-0004-0000-0000-000045020000}"/>
    <hyperlink ref="E593" location="A126242410F" display="A126242410F" xr:uid="{00000000-0004-0000-0000-000046020000}"/>
    <hyperlink ref="E594" location="A126235426T" display="A126235426T" xr:uid="{00000000-0004-0000-0000-000047020000}"/>
    <hyperlink ref="E595" location="A126249682L" display="A126249682L" xr:uid="{00000000-0004-0000-0000-000048020000}"/>
    <hyperlink ref="E596" location="A126242554T" display="A126242554T" xr:uid="{00000000-0004-0000-0000-000049020000}"/>
    <hyperlink ref="E597" location="A126235066X" display="A126235066X" xr:uid="{00000000-0004-0000-0000-00004A020000}"/>
    <hyperlink ref="E598" location="A126249322J" display="A126249322J" xr:uid="{00000000-0004-0000-0000-00004B020000}"/>
    <hyperlink ref="E599" location="A126242194X" display="A126242194X" xr:uid="{00000000-0004-0000-0000-00004C020000}"/>
    <hyperlink ref="E600" location="A126235786W" display="A126235786W" xr:uid="{00000000-0004-0000-0000-00004D020000}"/>
    <hyperlink ref="E601" location="A126250042L" display="A126250042L" xr:uid="{00000000-0004-0000-0000-00004E020000}"/>
    <hyperlink ref="E602" location="A126242914K" display="A126242914K" xr:uid="{00000000-0004-0000-0000-00004F020000}"/>
    <hyperlink ref="E603" location="A126235498C" display="A126235498C" xr:uid="{00000000-0004-0000-0000-000050020000}"/>
    <hyperlink ref="E604" location="A126249754L" display="A126249754L" xr:uid="{00000000-0004-0000-0000-000051020000}"/>
    <hyperlink ref="E605" location="A126242626T" display="A126242626T" xr:uid="{00000000-0004-0000-0000-000052020000}"/>
    <hyperlink ref="E606" location="A126235142R" display="A126235142R" xr:uid="{00000000-0004-0000-0000-000053020000}"/>
    <hyperlink ref="E607" location="A126249398C" display="A126249398C" xr:uid="{00000000-0004-0000-0000-000054020000}"/>
    <hyperlink ref="E608" location="A126242270R" display="A126242270R" xr:uid="{00000000-0004-0000-0000-000055020000}"/>
    <hyperlink ref="E609" location="A126235574V" display="A126235574V" xr:uid="{00000000-0004-0000-0000-000056020000}"/>
    <hyperlink ref="E610" location="A126249830C" display="A126249830C" xr:uid="{00000000-0004-0000-0000-000057020000}"/>
    <hyperlink ref="E611" location="A126242702J" display="A126242702J" xr:uid="{00000000-0004-0000-0000-000058020000}"/>
    <hyperlink ref="E612" location="A126235214R" display="A126235214R" xr:uid="{00000000-0004-0000-0000-000059020000}"/>
    <hyperlink ref="E613" location="A126249470K" display="A126249470K" xr:uid="{00000000-0004-0000-0000-00005A020000}"/>
    <hyperlink ref="E614" location="A126242342R" display="A126242342R" xr:uid="{00000000-0004-0000-0000-00005B020000}"/>
    <hyperlink ref="E615" location="A126235718V" display="A126235718V" xr:uid="{00000000-0004-0000-0000-00005C020000}"/>
    <hyperlink ref="E616" location="A126249974R" display="A126249974R" xr:uid="{00000000-0004-0000-0000-00005D020000}"/>
    <hyperlink ref="E617" location="A126242846V" display="A126242846V" xr:uid="{00000000-0004-0000-0000-00005E020000}"/>
    <hyperlink ref="E618" location="A126235286A" display="A126235286A" xr:uid="{00000000-0004-0000-0000-00005F020000}"/>
    <hyperlink ref="E619" location="A126249542K" display="A126249542K" xr:uid="{00000000-0004-0000-0000-000060020000}"/>
    <hyperlink ref="E620" location="A126242414R" display="A126242414R" xr:uid="{00000000-0004-0000-0000-000061020000}"/>
    <hyperlink ref="E621" location="A126235430J" display="A126235430J" xr:uid="{00000000-0004-0000-0000-000062020000}"/>
    <hyperlink ref="E622" location="A126249686W" display="A126249686W" xr:uid="{00000000-0004-0000-0000-000063020000}"/>
    <hyperlink ref="E623" location="A126242558A" display="A126242558A" xr:uid="{00000000-0004-0000-0000-000064020000}"/>
    <hyperlink ref="E624" location="A126235070R" display="A126235070R" xr:uid="{00000000-0004-0000-0000-000065020000}"/>
    <hyperlink ref="E625" location="A126249326T" display="A126249326T" xr:uid="{00000000-0004-0000-0000-000066020000}"/>
    <hyperlink ref="E626" location="A126242198J" display="A126242198J" xr:uid="{00000000-0004-0000-0000-000067020000}"/>
    <hyperlink ref="E627" location="A126235790L" display="A126235790L" xr:uid="{00000000-0004-0000-0000-000068020000}"/>
    <hyperlink ref="E628" location="A126250046W" display="A126250046W" xr:uid="{00000000-0004-0000-0000-000069020000}"/>
    <hyperlink ref="E629" location="A126242918V" display="A126242918V" xr:uid="{00000000-0004-0000-0000-00006A020000}"/>
    <hyperlink ref="E630" location="A126235502J" display="A126235502J" xr:uid="{00000000-0004-0000-0000-00006B020000}"/>
    <hyperlink ref="E631" location="A126249758W" display="A126249758W" xr:uid="{00000000-0004-0000-0000-00006C020000}"/>
    <hyperlink ref="E632" location="A126242630J" display="A126242630J" xr:uid="{00000000-0004-0000-0000-00006D020000}"/>
    <hyperlink ref="E633" location="A126235106F" display="A126235106F" xr:uid="{00000000-0004-0000-0000-00006E020000}"/>
    <hyperlink ref="E634" location="A126249362A" display="A126249362A" xr:uid="{00000000-0004-0000-0000-00006F020000}"/>
    <hyperlink ref="E635" location="A126242234F" display="A126242234F" xr:uid="{00000000-0004-0000-0000-000070020000}"/>
    <hyperlink ref="E636" location="A126235538K" display="A126235538K" xr:uid="{00000000-0004-0000-0000-000071020000}"/>
    <hyperlink ref="E637" location="A126249794F" display="A126249794F" xr:uid="{00000000-0004-0000-0000-000072020000}"/>
    <hyperlink ref="E638" location="A126242666K" display="A126242666K" xr:uid="{00000000-0004-0000-0000-000073020000}"/>
    <hyperlink ref="E639" location="A126235178T" display="A126235178T" xr:uid="{00000000-0004-0000-0000-000074020000}"/>
    <hyperlink ref="E640" location="A126249434A" display="A126249434A" xr:uid="{00000000-0004-0000-0000-000075020000}"/>
    <hyperlink ref="E641" location="A126242306F" display="A126242306F" xr:uid="{00000000-0004-0000-0000-000076020000}"/>
    <hyperlink ref="E642" location="A126235682C" display="A126235682C" xr:uid="{00000000-0004-0000-0000-000077020000}"/>
    <hyperlink ref="E643" location="A126249938F" display="A126249938F" xr:uid="{00000000-0004-0000-0000-000078020000}"/>
    <hyperlink ref="E644" location="A126242810T" display="A126242810T" xr:uid="{00000000-0004-0000-0000-000079020000}"/>
    <hyperlink ref="E645" location="A126235250X" display="A126235250X" xr:uid="{00000000-0004-0000-0000-00007A020000}"/>
    <hyperlink ref="E646" location="A126249506A" display="A126249506A" xr:uid="{00000000-0004-0000-0000-00007B020000}"/>
    <hyperlink ref="E647" location="A126242378T" display="A126242378T" xr:uid="{00000000-0004-0000-0000-00007C020000}"/>
    <hyperlink ref="E648" location="A126235394K" display="A126235394K" xr:uid="{00000000-0004-0000-0000-00007D020000}"/>
    <hyperlink ref="E649" location="A126249650V" display="A126249650V" xr:uid="{00000000-0004-0000-0000-00007E020000}"/>
    <hyperlink ref="E650" location="A126242522X" display="A126242522X" xr:uid="{00000000-0004-0000-0000-00007F020000}"/>
    <hyperlink ref="E651" location="A126235034F" display="A126235034F" xr:uid="{00000000-0004-0000-0000-000080020000}"/>
    <hyperlink ref="E652" location="A126249290A" display="A126249290A" xr:uid="{00000000-0004-0000-0000-000081020000}"/>
    <hyperlink ref="E653" location="A126242162F" display="A126242162F" xr:uid="{00000000-0004-0000-0000-000082020000}"/>
    <hyperlink ref="E654" location="A126235754C" display="A126235754C" xr:uid="{00000000-0004-0000-0000-000083020000}"/>
    <hyperlink ref="E655" location="A126250010V" display="A126250010V" xr:uid="{00000000-0004-0000-0000-000084020000}"/>
    <hyperlink ref="E656" location="A126242882C" display="A126242882C" xr:uid="{00000000-0004-0000-0000-000085020000}"/>
    <hyperlink ref="E657" location="A126235466K" display="A126235466K" xr:uid="{00000000-0004-0000-0000-000086020000}"/>
    <hyperlink ref="E658" location="A126249722V" display="A126249722V" xr:uid="{00000000-0004-0000-0000-000087020000}"/>
    <hyperlink ref="E659" location="A126242594K" display="A126242594K" xr:uid="{00000000-0004-0000-0000-000088020000}"/>
    <hyperlink ref="E660" location="A126235110W" display="A126235110W" xr:uid="{00000000-0004-0000-0000-000089020000}"/>
    <hyperlink ref="E661" location="A126249366K" display="A126249366K" xr:uid="{00000000-0004-0000-0000-00008A020000}"/>
    <hyperlink ref="E662" location="A126242238R" display="A126242238R" xr:uid="{00000000-0004-0000-0000-00008B020000}"/>
    <hyperlink ref="E663" location="A126235542A" display="A126235542A" xr:uid="{00000000-0004-0000-0000-00008C020000}"/>
    <hyperlink ref="E664" location="A126249798R" display="A126249798R" xr:uid="{00000000-0004-0000-0000-00008D020000}"/>
    <hyperlink ref="E665" location="A126242670A" display="A126242670A" xr:uid="{00000000-0004-0000-0000-00008E020000}"/>
    <hyperlink ref="E666" location="A126235182J" display="A126235182J" xr:uid="{00000000-0004-0000-0000-00008F020000}"/>
    <hyperlink ref="E667" location="A126249438K" display="A126249438K" xr:uid="{00000000-0004-0000-0000-000090020000}"/>
    <hyperlink ref="E668" location="A126242310W" display="A126242310W" xr:uid="{00000000-0004-0000-0000-000091020000}"/>
    <hyperlink ref="E669" location="A126235686L" display="A126235686L" xr:uid="{00000000-0004-0000-0000-000092020000}"/>
    <hyperlink ref="E670" location="A126249942W" display="A126249942W" xr:uid="{00000000-0004-0000-0000-000093020000}"/>
    <hyperlink ref="E671" location="A126242814A" display="A126242814A" xr:uid="{00000000-0004-0000-0000-000094020000}"/>
    <hyperlink ref="E672" location="A126235254J" display="A126235254J" xr:uid="{00000000-0004-0000-0000-000095020000}"/>
    <hyperlink ref="E673" location="A126249510T" display="A126249510T" xr:uid="{00000000-0004-0000-0000-000096020000}"/>
    <hyperlink ref="E674" location="A126242382J" display="A126242382J" xr:uid="{00000000-0004-0000-0000-000097020000}"/>
    <hyperlink ref="E675" location="A126235398V" display="A126235398V" xr:uid="{00000000-0004-0000-0000-000098020000}"/>
    <hyperlink ref="E676" location="A126249654C" display="A126249654C" xr:uid="{00000000-0004-0000-0000-000099020000}"/>
    <hyperlink ref="E677" location="A126242526J" display="A126242526J" xr:uid="{00000000-0004-0000-0000-00009A020000}"/>
    <hyperlink ref="E678" location="A126235038R" display="A126235038R" xr:uid="{00000000-0004-0000-0000-00009B020000}"/>
    <hyperlink ref="E679" location="A126249294K" display="A126249294K" xr:uid="{00000000-0004-0000-0000-00009C020000}"/>
    <hyperlink ref="E680" location="A126242166R" display="A126242166R" xr:uid="{00000000-0004-0000-0000-00009D020000}"/>
    <hyperlink ref="E681" location="A126235758L" display="A126235758L" xr:uid="{00000000-0004-0000-0000-00009E020000}"/>
    <hyperlink ref="E682" location="A126250014C" display="A126250014C" xr:uid="{00000000-0004-0000-0000-00009F020000}"/>
    <hyperlink ref="E683" location="A126242886L" display="A126242886L" xr:uid="{00000000-0004-0000-0000-0000A0020000}"/>
    <hyperlink ref="E684" location="A126235470A" display="A126235470A" xr:uid="{00000000-0004-0000-0000-0000A1020000}"/>
    <hyperlink ref="E685" location="A126249726C" display="A126249726C" xr:uid="{00000000-0004-0000-0000-0000A2020000}"/>
    <hyperlink ref="E686" location="A126242598V" display="A126242598V" xr:uid="{00000000-0004-0000-0000-0000A3020000}"/>
    <hyperlink ref="E687" location="A126235126R" display="A126235126R" xr:uid="{00000000-0004-0000-0000-0000A4020000}"/>
    <hyperlink ref="E688" location="A126249382K" display="A126249382K" xr:uid="{00000000-0004-0000-0000-0000A5020000}"/>
    <hyperlink ref="E689" location="A126242254R" display="A126242254R" xr:uid="{00000000-0004-0000-0000-0000A6020000}"/>
    <hyperlink ref="E690" location="A126235558V" display="A126235558V" xr:uid="{00000000-0004-0000-0000-0000A7020000}"/>
    <hyperlink ref="E691" location="A126249814C" display="A126249814C" xr:uid="{00000000-0004-0000-0000-0000A8020000}"/>
    <hyperlink ref="E692" location="A126242686V" display="A126242686V" xr:uid="{00000000-0004-0000-0000-0000A9020000}"/>
    <hyperlink ref="E693" location="A126235198A" display="A126235198A" xr:uid="{00000000-0004-0000-0000-0000AA020000}"/>
    <hyperlink ref="E694" location="A126249454K" display="A126249454K" xr:uid="{00000000-0004-0000-0000-0000AB020000}"/>
    <hyperlink ref="E695" location="A126242326R" display="A126242326R" xr:uid="{00000000-0004-0000-0000-0000AC020000}"/>
    <hyperlink ref="E696" location="A126235702A" display="A126235702A" xr:uid="{00000000-0004-0000-0000-0000AD020000}"/>
    <hyperlink ref="E697" location="A126249958R" display="A126249958R" xr:uid="{00000000-0004-0000-0000-0000AE020000}"/>
    <hyperlink ref="E698" location="A126242830A" display="A126242830A" xr:uid="{00000000-0004-0000-0000-0000AF020000}"/>
    <hyperlink ref="E699" location="A126235270J" display="A126235270J" xr:uid="{00000000-0004-0000-0000-0000B0020000}"/>
    <hyperlink ref="E700" location="A126249526K" display="A126249526K" xr:uid="{00000000-0004-0000-0000-0000B1020000}"/>
    <hyperlink ref="E701" location="A126242398A" display="A126242398A" xr:uid="{00000000-0004-0000-0000-0000B2020000}"/>
    <hyperlink ref="E702" location="A126235414J" display="A126235414J" xr:uid="{00000000-0004-0000-0000-0000B3020000}"/>
    <hyperlink ref="E703" location="A126249670C" display="A126249670C" xr:uid="{00000000-0004-0000-0000-0000B4020000}"/>
    <hyperlink ref="E704" location="A126242542J" display="A126242542J" xr:uid="{00000000-0004-0000-0000-0000B5020000}"/>
    <hyperlink ref="E705" location="A126235054R" display="A126235054R" xr:uid="{00000000-0004-0000-0000-0000B6020000}"/>
    <hyperlink ref="E706" location="A126249310X" display="A126249310X" xr:uid="{00000000-0004-0000-0000-0000B7020000}"/>
    <hyperlink ref="E707" location="A126242182R" display="A126242182R" xr:uid="{00000000-0004-0000-0000-0000B8020000}"/>
    <hyperlink ref="E708" location="A126235774L" display="A126235774L" xr:uid="{00000000-0004-0000-0000-0000B9020000}"/>
    <hyperlink ref="E709" location="A126250030C" display="A126250030C" xr:uid="{00000000-0004-0000-0000-0000BA020000}"/>
    <hyperlink ref="E710" location="A126242902A" display="A126242902A" xr:uid="{00000000-0004-0000-0000-0000BB020000}"/>
    <hyperlink ref="E711" location="A126235486V" display="A126235486V" xr:uid="{00000000-0004-0000-0000-0000BC020000}"/>
    <hyperlink ref="E712" location="A126249742C" display="A126249742C" xr:uid="{00000000-0004-0000-0000-0000BD020000}"/>
    <hyperlink ref="E713" location="A126242614J" display="A126242614J" xr:uid="{00000000-0004-0000-0000-0000BE020000}"/>
    <hyperlink ref="E714" location="A126235094J" display="A126235094J" xr:uid="{00000000-0004-0000-0000-0000BF020000}"/>
    <hyperlink ref="E715" location="A126249350T" display="A126249350T" xr:uid="{00000000-0004-0000-0000-0000C0020000}"/>
    <hyperlink ref="E716" location="A126242222W" display="A126242222W" xr:uid="{00000000-0004-0000-0000-0000C1020000}"/>
    <hyperlink ref="E717" location="A126235526A" display="A126235526A" xr:uid="{00000000-0004-0000-0000-0000C2020000}"/>
    <hyperlink ref="E718" location="A126249782W" display="A126249782W" xr:uid="{00000000-0004-0000-0000-0000C3020000}"/>
    <hyperlink ref="E719" location="A126242654A" display="A126242654A" xr:uid="{00000000-0004-0000-0000-0000C4020000}"/>
    <hyperlink ref="E720" location="A126235166J" display="A126235166J" xr:uid="{00000000-0004-0000-0000-0000C5020000}"/>
    <hyperlink ref="E721" location="A126249422T" display="A126249422T" xr:uid="{00000000-0004-0000-0000-0000C6020000}"/>
    <hyperlink ref="E722" location="A126242294J" display="A126242294J" xr:uid="{00000000-0004-0000-0000-0000C7020000}"/>
    <hyperlink ref="E723" location="A126235670V" display="A126235670V" xr:uid="{00000000-0004-0000-0000-0000C8020000}"/>
    <hyperlink ref="E724" location="A126249926W" display="A126249926W" xr:uid="{00000000-0004-0000-0000-0000C9020000}"/>
    <hyperlink ref="E725" location="A126242798L" display="A126242798L" xr:uid="{00000000-0004-0000-0000-0000CA020000}"/>
    <hyperlink ref="E726" location="A126235238J" display="A126235238J" xr:uid="{00000000-0004-0000-0000-0000CB020000}"/>
    <hyperlink ref="E727" location="A126249494C" display="A126249494C" xr:uid="{00000000-0004-0000-0000-0000CC020000}"/>
    <hyperlink ref="E728" location="A126242366J" display="A126242366J" xr:uid="{00000000-0004-0000-0000-0000CD020000}"/>
    <hyperlink ref="E729" location="A126235382A" display="A126235382A" xr:uid="{00000000-0004-0000-0000-0000CE020000}"/>
    <hyperlink ref="E730" location="A126249638C" display="A126249638C" xr:uid="{00000000-0004-0000-0000-0000CF020000}"/>
    <hyperlink ref="E731" location="A126242510R" display="A126242510R" xr:uid="{00000000-0004-0000-0000-0000D0020000}"/>
    <hyperlink ref="E732" location="A126235022W" display="A126235022W" xr:uid="{00000000-0004-0000-0000-0000D1020000}"/>
    <hyperlink ref="E733" location="A126249278K" display="A126249278K" xr:uid="{00000000-0004-0000-0000-0000D2020000}"/>
    <hyperlink ref="E734" location="A126242150W" display="A126242150W" xr:uid="{00000000-0004-0000-0000-0000D3020000}"/>
    <hyperlink ref="E735" location="A126235742V" display="A126235742V" xr:uid="{00000000-0004-0000-0000-0000D4020000}"/>
    <hyperlink ref="E736" location="A126249998J" display="A126249998J" xr:uid="{00000000-0004-0000-0000-0000D5020000}"/>
    <hyperlink ref="E737" location="A126242870V" display="A126242870V" xr:uid="{00000000-0004-0000-0000-0000D6020000}"/>
    <hyperlink ref="E738" location="A126235454A" display="A126235454A" xr:uid="{00000000-0004-0000-0000-0000D7020000}"/>
    <hyperlink ref="E739" location="A126249710K" display="A126249710K" xr:uid="{00000000-0004-0000-0000-0000D8020000}"/>
    <hyperlink ref="E740" location="A126242582A" display="A126242582A" xr:uid="{00000000-0004-0000-0000-0000D9020000}"/>
    <hyperlink ref="E741" location="A126235146X" display="A126235146X" xr:uid="{00000000-0004-0000-0000-0000DA020000}"/>
    <hyperlink ref="E742" location="A126249402J" display="A126249402J" xr:uid="{00000000-0004-0000-0000-0000DB020000}"/>
    <hyperlink ref="E743" location="A126242274X" display="A126242274X" xr:uid="{00000000-0004-0000-0000-0000DC020000}"/>
    <hyperlink ref="E744" location="A126235578C" display="A126235578C" xr:uid="{00000000-0004-0000-0000-0000DD020000}"/>
    <hyperlink ref="E745" location="A126249834L" display="A126249834L" xr:uid="{00000000-0004-0000-0000-0000DE020000}"/>
    <hyperlink ref="E746" location="A126242706T" display="A126242706T" xr:uid="{00000000-0004-0000-0000-0000DF020000}"/>
    <hyperlink ref="E747" location="A126235218X" display="A126235218X" xr:uid="{00000000-0004-0000-0000-0000E0020000}"/>
    <hyperlink ref="E748" location="A126249474V" display="A126249474V" xr:uid="{00000000-0004-0000-0000-0000E1020000}"/>
    <hyperlink ref="E749" location="A126242346X" display="A126242346X" xr:uid="{00000000-0004-0000-0000-0000E2020000}"/>
    <hyperlink ref="E750" location="A126235722K" display="A126235722K" xr:uid="{00000000-0004-0000-0000-0000E3020000}"/>
    <hyperlink ref="E751" location="A126249978X" display="A126249978X" xr:uid="{00000000-0004-0000-0000-0000E4020000}"/>
    <hyperlink ref="E752" location="A126242850K" display="A126242850K" xr:uid="{00000000-0004-0000-0000-0000E5020000}"/>
    <hyperlink ref="E753" location="A126235290T" display="A126235290T" xr:uid="{00000000-0004-0000-0000-0000E6020000}"/>
    <hyperlink ref="E754" location="A126249546V" display="A126249546V" xr:uid="{00000000-0004-0000-0000-0000E7020000}"/>
    <hyperlink ref="E755" location="A126242418X" display="A126242418X" xr:uid="{00000000-0004-0000-0000-0000E8020000}"/>
    <hyperlink ref="E756" location="A126235434T" display="A126235434T" xr:uid="{00000000-0004-0000-0000-0000E9020000}"/>
    <hyperlink ref="E757" location="A126249690L" display="A126249690L" xr:uid="{00000000-0004-0000-0000-0000EA020000}"/>
    <hyperlink ref="E758" location="A126242562T" display="A126242562T" xr:uid="{00000000-0004-0000-0000-0000EB020000}"/>
    <hyperlink ref="E759" location="A126235074X" display="A126235074X" xr:uid="{00000000-0004-0000-0000-0000EC020000}"/>
    <hyperlink ref="E760" location="A126249330J" display="A126249330J" xr:uid="{00000000-0004-0000-0000-0000ED020000}"/>
    <hyperlink ref="E761" location="A126242202L" display="A126242202L" xr:uid="{00000000-0004-0000-0000-0000EE020000}"/>
    <hyperlink ref="E762" location="A126235794W" display="A126235794W" xr:uid="{00000000-0004-0000-0000-0000EF020000}"/>
    <hyperlink ref="E763" location="A126250050L" display="A126250050L" xr:uid="{00000000-0004-0000-0000-0000F0020000}"/>
    <hyperlink ref="E764" location="A126242922K" display="A126242922K" xr:uid="{00000000-0004-0000-0000-0000F1020000}"/>
    <hyperlink ref="E765" location="A126235506T" display="A126235506T" xr:uid="{00000000-0004-0000-0000-0000F2020000}"/>
    <hyperlink ref="E766" location="A126249762L" display="A126249762L" xr:uid="{00000000-0004-0000-0000-0000F3020000}"/>
    <hyperlink ref="E767" location="A126242634T" display="A126242634T" xr:uid="{00000000-0004-0000-0000-0000F4020000}"/>
    <hyperlink ref="E768" location="A126235130F" display="A126235130F" xr:uid="{00000000-0004-0000-0000-0000F5020000}"/>
    <hyperlink ref="E769" location="A126249386V" display="A126249386V" xr:uid="{00000000-0004-0000-0000-0000F6020000}"/>
    <hyperlink ref="E770" location="A126242258X" display="A126242258X" xr:uid="{00000000-0004-0000-0000-0000F7020000}"/>
    <hyperlink ref="E771" location="A126235562K" display="A126235562K" xr:uid="{00000000-0004-0000-0000-0000F8020000}"/>
    <hyperlink ref="E772" location="A126249818L" display="A126249818L" xr:uid="{00000000-0004-0000-0000-0000F9020000}"/>
    <hyperlink ref="E773" location="A126242690K" display="A126242690K" xr:uid="{00000000-0004-0000-0000-0000FA020000}"/>
    <hyperlink ref="E774" location="A126235202F" display="A126235202F" xr:uid="{00000000-0004-0000-0000-0000FB020000}"/>
    <hyperlink ref="E775" location="A126249458V" display="A126249458V" xr:uid="{00000000-0004-0000-0000-0000FC020000}"/>
    <hyperlink ref="E776" location="A126242330F" display="A126242330F" xr:uid="{00000000-0004-0000-0000-0000FD020000}"/>
    <hyperlink ref="E777" location="A126235706K" display="A126235706K" xr:uid="{00000000-0004-0000-0000-0000FE020000}"/>
    <hyperlink ref="E778" location="A126249962F" display="A126249962F" xr:uid="{00000000-0004-0000-0000-0000FF020000}"/>
    <hyperlink ref="E779" location="A126242834K" display="A126242834K" xr:uid="{00000000-0004-0000-0000-000000030000}"/>
    <hyperlink ref="E780" location="A126235274T" display="A126235274T" xr:uid="{00000000-0004-0000-0000-000001030000}"/>
    <hyperlink ref="E781" location="A126249530A" display="A126249530A" xr:uid="{00000000-0004-0000-0000-000002030000}"/>
    <hyperlink ref="E782" location="A126242402F" display="A126242402F" xr:uid="{00000000-0004-0000-0000-000003030000}"/>
    <hyperlink ref="E783" location="A126235418T" display="A126235418T" xr:uid="{00000000-0004-0000-0000-000004030000}"/>
    <hyperlink ref="E784" location="A126249674L" display="A126249674L" xr:uid="{00000000-0004-0000-0000-000005030000}"/>
    <hyperlink ref="E785" location="A126242546T" display="A126242546T" xr:uid="{00000000-0004-0000-0000-000006030000}"/>
    <hyperlink ref="E786" location="A126235058X" display="A126235058X" xr:uid="{00000000-0004-0000-0000-000007030000}"/>
    <hyperlink ref="E787" location="A126249314J" display="A126249314J" xr:uid="{00000000-0004-0000-0000-000008030000}"/>
    <hyperlink ref="E788" location="A126242186X" display="A126242186X" xr:uid="{00000000-0004-0000-0000-000009030000}"/>
    <hyperlink ref="E789" location="A126235778W" display="A126235778W" xr:uid="{00000000-0004-0000-0000-00000A030000}"/>
    <hyperlink ref="E790" location="A126250034L" display="A126250034L" xr:uid="{00000000-0004-0000-0000-00000B030000}"/>
    <hyperlink ref="E791" location="A126242906K" display="A126242906K" xr:uid="{00000000-0004-0000-0000-00000C030000}"/>
    <hyperlink ref="E792" location="A126235490K" display="A126235490K" xr:uid="{00000000-0004-0000-0000-00000D030000}"/>
    <hyperlink ref="E793" location="A126249746L" display="A126249746L" xr:uid="{00000000-0004-0000-0000-00000E030000}"/>
    <hyperlink ref="E794" location="A126242618T" display="A126242618T" xr:uid="{00000000-0004-0000-0000-00000F030000}"/>
    <hyperlink ref="E795" location="A126235150R" display="A126235150R" xr:uid="{00000000-0004-0000-0000-000010030000}"/>
    <hyperlink ref="E796" location="A126249406T" display="A126249406T" xr:uid="{00000000-0004-0000-0000-000011030000}"/>
    <hyperlink ref="E797" location="A126242278J" display="A126242278J" xr:uid="{00000000-0004-0000-0000-000012030000}"/>
    <hyperlink ref="E798" location="A126235582V" display="A126235582V" xr:uid="{00000000-0004-0000-0000-000013030000}"/>
    <hyperlink ref="E799" location="A126249838W" display="A126249838W" xr:uid="{00000000-0004-0000-0000-000014030000}"/>
    <hyperlink ref="E800" location="A126242710J" display="A126242710J" xr:uid="{00000000-0004-0000-0000-000015030000}"/>
    <hyperlink ref="E801" location="A126235222R" display="A126235222R" xr:uid="{00000000-0004-0000-0000-000016030000}"/>
    <hyperlink ref="E802" location="A126249478C" display="A126249478C" xr:uid="{00000000-0004-0000-0000-000017030000}"/>
    <hyperlink ref="E803" location="A126242350R" display="A126242350R" xr:uid="{00000000-0004-0000-0000-000018030000}"/>
    <hyperlink ref="E804" location="A126235726V" display="A126235726V" xr:uid="{00000000-0004-0000-0000-000019030000}"/>
    <hyperlink ref="E805" location="A126249982R" display="A126249982R" xr:uid="{00000000-0004-0000-0000-00001A030000}"/>
    <hyperlink ref="E806" location="A126242854V" display="A126242854V" xr:uid="{00000000-0004-0000-0000-00001B030000}"/>
    <hyperlink ref="E807" location="A126235294A" display="A126235294A" xr:uid="{00000000-0004-0000-0000-00001C030000}"/>
    <hyperlink ref="E808" location="A126249550K" display="A126249550K" xr:uid="{00000000-0004-0000-0000-00001D030000}"/>
    <hyperlink ref="E809" location="A126242422R" display="A126242422R" xr:uid="{00000000-0004-0000-0000-00001E030000}"/>
    <hyperlink ref="E810" location="A126235438A" display="A126235438A" xr:uid="{00000000-0004-0000-0000-00001F030000}"/>
    <hyperlink ref="E811" location="A126249694W" display="A126249694W" xr:uid="{00000000-0004-0000-0000-000020030000}"/>
    <hyperlink ref="E812" location="A126242566A" display="A126242566A" xr:uid="{00000000-0004-0000-0000-000021030000}"/>
    <hyperlink ref="E813" location="A126235078J" display="A126235078J" xr:uid="{00000000-0004-0000-0000-000022030000}"/>
    <hyperlink ref="E814" location="A126249334T" display="A126249334T" xr:uid="{00000000-0004-0000-0000-000023030000}"/>
    <hyperlink ref="E815" location="A126242206W" display="A126242206W" xr:uid="{00000000-0004-0000-0000-000024030000}"/>
    <hyperlink ref="E816" location="A126235798F" display="A126235798F" xr:uid="{00000000-0004-0000-0000-000025030000}"/>
    <hyperlink ref="E817" location="A126250054W" display="A126250054W" xr:uid="{00000000-0004-0000-0000-000026030000}"/>
    <hyperlink ref="E818" location="A126242926V" display="A126242926V" xr:uid="{00000000-0004-0000-0000-000027030000}"/>
    <hyperlink ref="E819" location="A126235510J" display="A126235510J" xr:uid="{00000000-0004-0000-0000-000028030000}"/>
    <hyperlink ref="E820" location="A126249766W" display="A126249766W" xr:uid="{00000000-0004-0000-0000-000029030000}"/>
    <hyperlink ref="E821" location="A126242638A" display="A126242638A" xr:uid="{00000000-0004-0000-0000-00002A030000}"/>
    <hyperlink ref="E822" location="A126235098T" display="A126235098T" xr:uid="{00000000-0004-0000-0000-00002B030000}"/>
    <hyperlink ref="E823" location="A126249354A" display="A126249354A" xr:uid="{00000000-0004-0000-0000-00002C030000}"/>
    <hyperlink ref="E824" location="A126242226F" display="A126242226F" xr:uid="{00000000-0004-0000-0000-00002D030000}"/>
    <hyperlink ref="E825" location="A126235530T" display="A126235530T" xr:uid="{00000000-0004-0000-0000-00002E030000}"/>
    <hyperlink ref="E826" location="A126249786F" display="A126249786F" xr:uid="{00000000-0004-0000-0000-00002F030000}"/>
    <hyperlink ref="E827" location="A126242658K" display="A126242658K" xr:uid="{00000000-0004-0000-0000-000030030000}"/>
    <hyperlink ref="E828" location="A126235170X" display="A126235170X" xr:uid="{00000000-0004-0000-0000-000031030000}"/>
    <hyperlink ref="E829" location="A126249426A" display="A126249426A" xr:uid="{00000000-0004-0000-0000-000032030000}"/>
    <hyperlink ref="E830" location="A126242298T" display="A126242298T" xr:uid="{00000000-0004-0000-0000-000033030000}"/>
    <hyperlink ref="E831" location="A126235674C" display="A126235674C" xr:uid="{00000000-0004-0000-0000-000034030000}"/>
    <hyperlink ref="E832" location="A126249930L" display="A126249930L" xr:uid="{00000000-0004-0000-0000-000035030000}"/>
    <hyperlink ref="E833" location="A126242802T" display="A126242802T" xr:uid="{00000000-0004-0000-0000-000036030000}"/>
    <hyperlink ref="E834" location="A126235242X" display="A126235242X" xr:uid="{00000000-0004-0000-0000-000037030000}"/>
    <hyperlink ref="E835" location="A126249498L" display="A126249498L" xr:uid="{00000000-0004-0000-0000-000038030000}"/>
    <hyperlink ref="E836" location="A126242370X" display="A126242370X" xr:uid="{00000000-0004-0000-0000-000039030000}"/>
    <hyperlink ref="E837" location="A126235386K" display="A126235386K" xr:uid="{00000000-0004-0000-0000-00003A030000}"/>
    <hyperlink ref="E838" location="A126249642V" display="A126249642V" xr:uid="{00000000-0004-0000-0000-00003B030000}"/>
    <hyperlink ref="E839" location="A126242514X" display="A126242514X" xr:uid="{00000000-0004-0000-0000-00003C030000}"/>
    <hyperlink ref="E840" location="A126235026F" display="A126235026F" xr:uid="{00000000-0004-0000-0000-00003D030000}"/>
    <hyperlink ref="E841" location="A126249282A" display="A126249282A" xr:uid="{00000000-0004-0000-0000-00003E030000}"/>
    <hyperlink ref="E842" location="A126242154F" display="A126242154F" xr:uid="{00000000-0004-0000-0000-00003F030000}"/>
    <hyperlink ref="E843" location="A126235746C" display="A126235746C" xr:uid="{00000000-0004-0000-0000-000040030000}"/>
    <hyperlink ref="E844" location="A126250002V" display="A126250002V" xr:uid="{00000000-0004-0000-0000-000041030000}"/>
    <hyperlink ref="E845" location="A126242874C" display="A126242874C" xr:uid="{00000000-0004-0000-0000-000042030000}"/>
    <hyperlink ref="E846" location="A126235458K" display="A126235458K" xr:uid="{00000000-0004-0000-0000-000043030000}"/>
    <hyperlink ref="E847" location="A126249714V" display="A126249714V" xr:uid="{00000000-0004-0000-0000-000044030000}"/>
    <hyperlink ref="E848" location="A126242586K" display="A126242586K" xr:uid="{00000000-0004-0000-0000-000045030000}"/>
    <hyperlink ref="E849" location="A126235082X" display="A126235082X" xr:uid="{00000000-0004-0000-0000-000046030000}"/>
    <hyperlink ref="E850" location="A126249338A" display="A126249338A" xr:uid="{00000000-0004-0000-0000-000047030000}"/>
    <hyperlink ref="E851" location="A126242210L" display="A126242210L" xr:uid="{00000000-0004-0000-0000-000048030000}"/>
    <hyperlink ref="E852" location="A126235514T" display="A126235514T" xr:uid="{00000000-0004-0000-0000-000049030000}"/>
    <hyperlink ref="E853" location="A126249770L" display="A126249770L" xr:uid="{00000000-0004-0000-0000-00004A030000}"/>
    <hyperlink ref="E854" location="A126242642T" display="A126242642T" xr:uid="{00000000-0004-0000-0000-00004B030000}"/>
    <hyperlink ref="E855" location="A126235154X" display="A126235154X" xr:uid="{00000000-0004-0000-0000-00004C030000}"/>
    <hyperlink ref="E856" location="A126249410J" display="A126249410J" xr:uid="{00000000-0004-0000-0000-00004D030000}"/>
    <hyperlink ref="E857" location="A126242282X" display="A126242282X" xr:uid="{00000000-0004-0000-0000-00004E030000}"/>
    <hyperlink ref="E858" location="A126235658C" display="A126235658C" xr:uid="{00000000-0004-0000-0000-00004F030000}"/>
    <hyperlink ref="E859" location="A126249914L" display="A126249914L" xr:uid="{00000000-0004-0000-0000-000050030000}"/>
    <hyperlink ref="E860" location="A126242786C" display="A126242786C" xr:uid="{00000000-0004-0000-0000-000051030000}"/>
    <hyperlink ref="E861" location="A126235226X" display="A126235226X" xr:uid="{00000000-0004-0000-0000-000052030000}"/>
    <hyperlink ref="E862" location="A126249482V" display="A126249482V" xr:uid="{00000000-0004-0000-0000-000053030000}"/>
    <hyperlink ref="E863" location="A126242354X" display="A126242354X" xr:uid="{00000000-0004-0000-0000-000054030000}"/>
    <hyperlink ref="E864" location="A126235370T" display="A126235370T" xr:uid="{00000000-0004-0000-0000-000055030000}"/>
    <hyperlink ref="E865" location="A126249626V" display="A126249626V" xr:uid="{00000000-0004-0000-0000-000056030000}"/>
    <hyperlink ref="E866" location="A126242498K" display="A126242498K" xr:uid="{00000000-0004-0000-0000-000057030000}"/>
    <hyperlink ref="E867" location="A126235010L" display="A126235010L" xr:uid="{00000000-0004-0000-0000-000058030000}"/>
    <hyperlink ref="E868" location="A126249266A" display="A126249266A" xr:uid="{00000000-0004-0000-0000-000059030000}"/>
    <hyperlink ref="E869" location="A126242138F" display="A126242138F" xr:uid="{00000000-0004-0000-0000-00005A030000}"/>
    <hyperlink ref="E870" location="A126235730K" display="A126235730K" xr:uid="{00000000-0004-0000-0000-00005B030000}"/>
    <hyperlink ref="E871" location="A126249986X" display="A126249986X" xr:uid="{00000000-0004-0000-0000-00005C030000}"/>
    <hyperlink ref="E872" location="A126242858C" display="A126242858C" xr:uid="{00000000-0004-0000-0000-00005D030000}"/>
    <hyperlink ref="E873" location="A126235442T" display="A126235442T" xr:uid="{00000000-0004-0000-0000-00005E030000}"/>
    <hyperlink ref="E874" location="A126249698F" display="A126249698F" xr:uid="{00000000-0004-0000-0000-00005F030000}"/>
    <hyperlink ref="E875" location="A126242570T" display="A126242570T" xr:uid="{00000000-0004-0000-0000-000060030000}"/>
    <hyperlink ref="E876" location="A126235086J" display="A126235086J" xr:uid="{00000000-0004-0000-0000-000061030000}"/>
    <hyperlink ref="E877" location="A126249342T" display="A126249342T" xr:uid="{00000000-0004-0000-0000-000062030000}"/>
    <hyperlink ref="E878" location="A126242214W" display="A126242214W" xr:uid="{00000000-0004-0000-0000-000063030000}"/>
    <hyperlink ref="E879" location="A126235518A" display="A126235518A" xr:uid="{00000000-0004-0000-0000-000064030000}"/>
    <hyperlink ref="E880" location="A126249774W" display="A126249774W" xr:uid="{00000000-0004-0000-0000-000065030000}"/>
    <hyperlink ref="E881" location="A126242646A" display="A126242646A" xr:uid="{00000000-0004-0000-0000-000066030000}"/>
    <hyperlink ref="E882" location="A126235158J" display="A126235158J" xr:uid="{00000000-0004-0000-0000-000067030000}"/>
    <hyperlink ref="E883" location="A126249414T" display="A126249414T" xr:uid="{00000000-0004-0000-0000-000068030000}"/>
    <hyperlink ref="E884" location="A126242286J" display="A126242286J" xr:uid="{00000000-0004-0000-0000-000069030000}"/>
    <hyperlink ref="E885" location="A126235662V" display="A126235662V" xr:uid="{00000000-0004-0000-0000-00006A030000}"/>
    <hyperlink ref="E886" location="A126249918W" display="A126249918W" xr:uid="{00000000-0004-0000-0000-00006B030000}"/>
    <hyperlink ref="E887" location="A126242790V" display="A126242790V" xr:uid="{00000000-0004-0000-0000-00006C030000}"/>
    <hyperlink ref="E888" location="A126235230R" display="A126235230R" xr:uid="{00000000-0004-0000-0000-00006D030000}"/>
    <hyperlink ref="E889" location="A126249486C" display="A126249486C" xr:uid="{00000000-0004-0000-0000-00006E030000}"/>
    <hyperlink ref="E890" location="A126242358J" display="A126242358J" xr:uid="{00000000-0004-0000-0000-00006F030000}"/>
    <hyperlink ref="E891" location="A126235374A" display="A126235374A" xr:uid="{00000000-0004-0000-0000-000070030000}"/>
    <hyperlink ref="E892" location="A126249630K" display="A126249630K" xr:uid="{00000000-0004-0000-0000-000071030000}"/>
    <hyperlink ref="E893" location="A126242502R" display="A126242502R" xr:uid="{00000000-0004-0000-0000-000072030000}"/>
    <hyperlink ref="E894" location="A126235014W" display="A126235014W" xr:uid="{00000000-0004-0000-0000-000073030000}"/>
    <hyperlink ref="E895" location="A126249270T" display="A126249270T" xr:uid="{00000000-0004-0000-0000-000074030000}"/>
    <hyperlink ref="E896" location="A126242142W" display="A126242142W" xr:uid="{00000000-0004-0000-0000-000075030000}"/>
    <hyperlink ref="E897" location="A126235734V" display="A126235734V" xr:uid="{00000000-0004-0000-0000-000076030000}"/>
    <hyperlink ref="E898" location="A126249990R" display="A126249990R" xr:uid="{00000000-0004-0000-0000-000077030000}"/>
    <hyperlink ref="E899" location="A126242862V" display="A126242862V" xr:uid="{00000000-0004-0000-0000-000078030000}"/>
    <hyperlink ref="E900" location="A126235446A" display="A126235446A" xr:uid="{00000000-0004-0000-0000-000079030000}"/>
    <hyperlink ref="E901" location="A126249702K" display="A126249702K" xr:uid="{00000000-0004-0000-0000-00007A030000}"/>
    <hyperlink ref="E902" location="A126242574A" display="A126242574A" xr:uid="{00000000-0004-0000-0000-00007B030000}"/>
    <hyperlink ref="E903" location="A126235114F" display="A126235114F" xr:uid="{00000000-0004-0000-0000-00007C030000}"/>
    <hyperlink ref="E904" location="A126249370A" display="A126249370A" xr:uid="{00000000-0004-0000-0000-00007D030000}"/>
    <hyperlink ref="E905" location="A126242242F" display="A126242242F" xr:uid="{00000000-0004-0000-0000-00007E030000}"/>
    <hyperlink ref="E906" location="A126235546K" display="A126235546K" xr:uid="{00000000-0004-0000-0000-00007F030000}"/>
    <hyperlink ref="E907" location="A126249802V" display="A126249802V" xr:uid="{00000000-0004-0000-0000-000080030000}"/>
    <hyperlink ref="E908" location="A126242674K" display="A126242674K" xr:uid="{00000000-0004-0000-0000-000081030000}"/>
    <hyperlink ref="E909" location="A126235186T" display="A126235186T" xr:uid="{00000000-0004-0000-0000-000082030000}"/>
    <hyperlink ref="E910" location="A126249442A" display="A126249442A" xr:uid="{00000000-0004-0000-0000-000083030000}"/>
    <hyperlink ref="E911" location="A126242314F" display="A126242314F" xr:uid="{00000000-0004-0000-0000-000084030000}"/>
    <hyperlink ref="E912" location="A126235690C" display="A126235690C" xr:uid="{00000000-0004-0000-0000-000085030000}"/>
    <hyperlink ref="E913" location="A126249946F" display="A126249946F" xr:uid="{00000000-0004-0000-0000-000086030000}"/>
    <hyperlink ref="E914" location="A126242818K" display="A126242818K" xr:uid="{00000000-0004-0000-0000-000087030000}"/>
    <hyperlink ref="E915" location="A126235258T" display="A126235258T" xr:uid="{00000000-0004-0000-0000-000088030000}"/>
    <hyperlink ref="E916" location="A126249514A" display="A126249514A" xr:uid="{00000000-0004-0000-0000-000089030000}"/>
    <hyperlink ref="E917" location="A126242386T" display="A126242386T" xr:uid="{00000000-0004-0000-0000-00008A030000}"/>
    <hyperlink ref="E918" location="A126235402X" display="A126235402X" xr:uid="{00000000-0004-0000-0000-00008B030000}"/>
    <hyperlink ref="E919" location="A126249658L" display="A126249658L" xr:uid="{00000000-0004-0000-0000-00008C030000}"/>
    <hyperlink ref="E920" location="A126242530X" display="A126242530X" xr:uid="{00000000-0004-0000-0000-00008D030000}"/>
    <hyperlink ref="E921" location="A126235042F" display="A126235042F" xr:uid="{00000000-0004-0000-0000-00008E030000}"/>
    <hyperlink ref="E922" location="A126249298V" display="A126249298V" xr:uid="{00000000-0004-0000-0000-00008F030000}"/>
    <hyperlink ref="E923" location="A126242170F" display="A126242170F" xr:uid="{00000000-0004-0000-0000-000090030000}"/>
    <hyperlink ref="E924" location="A126235762C" display="A126235762C" xr:uid="{00000000-0004-0000-0000-000091030000}"/>
    <hyperlink ref="E925" location="A126250018L" display="A126250018L" xr:uid="{00000000-0004-0000-0000-000092030000}"/>
    <hyperlink ref="E926" location="A126242890C" display="A126242890C" xr:uid="{00000000-0004-0000-0000-000093030000}"/>
    <hyperlink ref="E927" location="A126235474K" display="A126235474K" xr:uid="{00000000-0004-0000-0000-000094030000}"/>
    <hyperlink ref="E928" location="A126249730V" display="A126249730V" xr:uid="{00000000-0004-0000-0000-000095030000}"/>
    <hyperlink ref="E929" location="A126242602X" display="A126242602X" xr:uid="{00000000-0004-0000-0000-000096030000}"/>
    <hyperlink ref="E930" location="A126235090X" display="A126235090X" xr:uid="{00000000-0004-0000-0000-000097030000}"/>
    <hyperlink ref="E931" location="A126249346A" display="A126249346A" xr:uid="{00000000-0004-0000-0000-000098030000}"/>
    <hyperlink ref="E932" location="A126242218F" display="A126242218F" xr:uid="{00000000-0004-0000-0000-000099030000}"/>
    <hyperlink ref="E933" location="A126235522T" display="A126235522T" xr:uid="{00000000-0004-0000-0000-00009A030000}"/>
    <hyperlink ref="E934" location="A126249778F" display="A126249778F" xr:uid="{00000000-0004-0000-0000-00009B030000}"/>
    <hyperlink ref="E935" location="A126242650T" display="A126242650T" xr:uid="{00000000-0004-0000-0000-00009C030000}"/>
    <hyperlink ref="E936" location="A126235162X" display="A126235162X" xr:uid="{00000000-0004-0000-0000-00009D030000}"/>
    <hyperlink ref="E937" location="A126249418A" display="A126249418A" xr:uid="{00000000-0004-0000-0000-00009E030000}"/>
    <hyperlink ref="E938" location="A126242290X" display="A126242290X" xr:uid="{00000000-0004-0000-0000-00009F030000}"/>
    <hyperlink ref="E939" location="A126235666C" display="A126235666C" xr:uid="{00000000-0004-0000-0000-0000A0030000}"/>
    <hyperlink ref="E940" location="A126249922L" display="A126249922L" xr:uid="{00000000-0004-0000-0000-0000A1030000}"/>
    <hyperlink ref="E941" location="A126242794C" display="A126242794C" xr:uid="{00000000-0004-0000-0000-0000A2030000}"/>
    <hyperlink ref="E942" location="A126235234X" display="A126235234X" xr:uid="{00000000-0004-0000-0000-0000A3030000}"/>
    <hyperlink ref="E943" location="A126249490V" display="A126249490V" xr:uid="{00000000-0004-0000-0000-0000A4030000}"/>
    <hyperlink ref="E944" location="A126242362X" display="A126242362X" xr:uid="{00000000-0004-0000-0000-0000A5030000}"/>
    <hyperlink ref="E945" location="A126235378K" display="A126235378K" xr:uid="{00000000-0004-0000-0000-0000A6030000}"/>
    <hyperlink ref="E946" location="A126249634V" display="A126249634V" xr:uid="{00000000-0004-0000-0000-0000A7030000}"/>
    <hyperlink ref="E947" location="A126242506X" display="A126242506X" xr:uid="{00000000-0004-0000-0000-0000A8030000}"/>
    <hyperlink ref="E948" location="A126235018F" display="A126235018F" xr:uid="{00000000-0004-0000-0000-0000A9030000}"/>
    <hyperlink ref="E949" location="A126249274A" display="A126249274A" xr:uid="{00000000-0004-0000-0000-0000AA030000}"/>
    <hyperlink ref="E950" location="A126242146F" display="A126242146F" xr:uid="{00000000-0004-0000-0000-0000AB030000}"/>
    <hyperlink ref="E951" location="A126235738C" display="A126235738C" xr:uid="{00000000-0004-0000-0000-0000AC030000}"/>
    <hyperlink ref="E952" location="A126249994X" display="A126249994X" xr:uid="{00000000-0004-0000-0000-0000AD030000}"/>
    <hyperlink ref="E953" location="A126242866C" display="A126242866C" xr:uid="{00000000-0004-0000-0000-0000AE030000}"/>
    <hyperlink ref="E954" location="A126235450T" display="A126235450T" xr:uid="{00000000-0004-0000-0000-0000AF030000}"/>
    <hyperlink ref="E955" location="A126249706V" display="A126249706V" xr:uid="{00000000-0004-0000-0000-0000B0030000}"/>
    <hyperlink ref="E956" location="A126242578K" display="A126242578K" xr:uid="{00000000-0004-0000-0000-0000B1030000}"/>
    <hyperlink ref="E957" location="A126235118R" display="A126235118R" xr:uid="{00000000-0004-0000-0000-0000B2030000}"/>
    <hyperlink ref="E958" location="A126249374K" display="A126249374K" xr:uid="{00000000-0004-0000-0000-0000B3030000}"/>
    <hyperlink ref="E959" location="A126242246R" display="A126242246R" xr:uid="{00000000-0004-0000-0000-0000B4030000}"/>
    <hyperlink ref="E960" location="A126235550A" display="A126235550A" xr:uid="{00000000-0004-0000-0000-0000B5030000}"/>
    <hyperlink ref="E961" location="A126249806C" display="A126249806C" xr:uid="{00000000-0004-0000-0000-0000B6030000}"/>
    <hyperlink ref="E962" location="A126242678V" display="A126242678V" xr:uid="{00000000-0004-0000-0000-0000B7030000}"/>
    <hyperlink ref="E963" location="A126235190J" display="A126235190J" xr:uid="{00000000-0004-0000-0000-0000B8030000}"/>
    <hyperlink ref="E964" location="A126249446K" display="A126249446K" xr:uid="{00000000-0004-0000-0000-0000B9030000}"/>
    <hyperlink ref="E965" location="A126242318R" display="A126242318R" xr:uid="{00000000-0004-0000-0000-0000BA030000}"/>
    <hyperlink ref="E966" location="A126235694L" display="A126235694L" xr:uid="{00000000-0004-0000-0000-0000BB030000}"/>
    <hyperlink ref="E967" location="A126249950W" display="A126249950W" xr:uid="{00000000-0004-0000-0000-0000BC030000}"/>
    <hyperlink ref="E968" location="A126242822A" display="A126242822A" xr:uid="{00000000-0004-0000-0000-0000BD030000}"/>
    <hyperlink ref="E969" location="A126235262J" display="A126235262J" xr:uid="{00000000-0004-0000-0000-0000BE030000}"/>
    <hyperlink ref="E970" location="A126249518K" display="A126249518K" xr:uid="{00000000-0004-0000-0000-0000BF030000}"/>
    <hyperlink ref="E971" location="A126242390J" display="A126242390J" xr:uid="{00000000-0004-0000-0000-0000C0030000}"/>
    <hyperlink ref="E972" location="A126235406J" display="A126235406J" xr:uid="{00000000-0004-0000-0000-0000C1030000}"/>
    <hyperlink ref="E973" location="A126249662C" display="A126249662C" xr:uid="{00000000-0004-0000-0000-0000C2030000}"/>
    <hyperlink ref="E974" location="A126242534J" display="A126242534J" xr:uid="{00000000-0004-0000-0000-0000C3030000}"/>
    <hyperlink ref="E975" location="A126235046R" display="A126235046R" xr:uid="{00000000-0004-0000-0000-0000C4030000}"/>
    <hyperlink ref="E976" location="A126249302X" display="A126249302X" xr:uid="{00000000-0004-0000-0000-0000C5030000}"/>
    <hyperlink ref="E977" location="A126242174R" display="A126242174R" xr:uid="{00000000-0004-0000-0000-0000C6030000}"/>
    <hyperlink ref="E978" location="A126235766L" display="A126235766L" xr:uid="{00000000-0004-0000-0000-0000C7030000}"/>
    <hyperlink ref="E979" location="A126250022C" display="A126250022C" xr:uid="{00000000-0004-0000-0000-0000C8030000}"/>
    <hyperlink ref="E980" location="A126242894L" display="A126242894L" xr:uid="{00000000-0004-0000-0000-0000C9030000}"/>
    <hyperlink ref="E981" location="A126235478V" display="A126235478V" xr:uid="{00000000-0004-0000-0000-0000CA030000}"/>
    <hyperlink ref="E982" location="A126249734C" display="A126249734C" xr:uid="{00000000-0004-0000-0000-0000CB030000}"/>
    <hyperlink ref="E983" location="A126242606J" display="A126242606J" xr:uid="{00000000-0004-0000-0000-0000CC030000}"/>
    <hyperlink ref="E984" location="A126231954X" display="A126231954X" xr:uid="{00000000-0004-0000-0000-0000CD030000}"/>
    <hyperlink ref="E985" location="A126246210K" display="A126246210K" xr:uid="{00000000-0004-0000-0000-0000CE030000}"/>
    <hyperlink ref="E986" location="A126239082W" display="A126239082W" xr:uid="{00000000-0004-0000-0000-0000CF030000}"/>
    <hyperlink ref="E987" location="A126232386F" display="A126232386F" xr:uid="{00000000-0004-0000-0000-0000D0030000}"/>
    <hyperlink ref="E988" location="A126246642R" display="A126246642R" xr:uid="{00000000-0004-0000-0000-0000D1030000}"/>
    <hyperlink ref="E989" location="A126239514R" display="A126239514R" xr:uid="{00000000-0004-0000-0000-0000D2030000}"/>
    <hyperlink ref="E990" location="A126232026A" display="A126232026A" xr:uid="{00000000-0004-0000-0000-0000D3030000}"/>
    <hyperlink ref="E991" location="A126246282W" display="A126246282W" xr:uid="{00000000-0004-0000-0000-0000D4030000}"/>
    <hyperlink ref="E992" location="A126239154W" display="A126239154W" xr:uid="{00000000-0004-0000-0000-0000D5030000}"/>
    <hyperlink ref="E993" location="A126232530L" display="A126232530L" xr:uid="{00000000-0004-0000-0000-0000D6030000}"/>
    <hyperlink ref="E994" location="A126246786A" display="A126246786A" xr:uid="{00000000-0004-0000-0000-0000D7030000}"/>
    <hyperlink ref="E995" location="A126239658A" display="A126239658A" xr:uid="{00000000-0004-0000-0000-0000D8030000}"/>
    <hyperlink ref="E996" location="A126232098L" display="A126232098L" xr:uid="{00000000-0004-0000-0000-0000D9030000}"/>
    <hyperlink ref="E997" location="A126246354W" display="A126246354W" xr:uid="{00000000-0004-0000-0000-0000DA030000}"/>
    <hyperlink ref="E998" location="A126239226W" display="A126239226W" xr:uid="{00000000-0004-0000-0000-0000DB030000}"/>
    <hyperlink ref="E999" location="A126232242V" display="A126232242V" xr:uid="{00000000-0004-0000-0000-0000DC030000}"/>
    <hyperlink ref="E1000" location="A126246498J" display="A126246498J" xr:uid="{00000000-0004-0000-0000-0000DD030000}"/>
    <hyperlink ref="E1001" location="A126239370R" display="A126239370R" xr:uid="{00000000-0004-0000-0000-0000DE030000}"/>
    <hyperlink ref="E1002" location="A126231882X" display="A126231882X" xr:uid="{00000000-0004-0000-0000-0000DF030000}"/>
    <hyperlink ref="E1003" location="A126246138C" display="A126246138C" xr:uid="{00000000-0004-0000-0000-0000E0030000}"/>
    <hyperlink ref="E1004" location="A126239010K" display="A126239010K" xr:uid="{00000000-0004-0000-0000-0000E1030000}"/>
    <hyperlink ref="E1005" location="A126232602L" display="A126232602L" xr:uid="{00000000-0004-0000-0000-0000E2030000}"/>
    <hyperlink ref="E1006" location="A126246858A" display="A126246858A" xr:uid="{00000000-0004-0000-0000-0000E3030000}"/>
    <hyperlink ref="E1007" location="A126239730J" display="A126239730J" xr:uid="{00000000-0004-0000-0000-0000E4030000}"/>
    <hyperlink ref="E1008" location="A126232314V" display="A126232314V" xr:uid="{00000000-0004-0000-0000-0000E5030000}"/>
    <hyperlink ref="E1009" location="A126246570R" display="A126246570R" xr:uid="{00000000-0004-0000-0000-0000E6030000}"/>
    <hyperlink ref="E1010" location="A126239442R" display="A126239442R" xr:uid="{00000000-0004-0000-0000-0000E7030000}"/>
    <hyperlink ref="E1011" location="A126231966J" display="A126231966J" xr:uid="{00000000-0004-0000-0000-0000E8030000}"/>
    <hyperlink ref="E1012" location="A126246222V" display="A126246222V" xr:uid="{00000000-0004-0000-0000-0000E9030000}"/>
    <hyperlink ref="E1013" location="A126239094F" display="A126239094F" xr:uid="{00000000-0004-0000-0000-0000EA030000}"/>
    <hyperlink ref="E1014" location="A126232398R" display="A126232398R" xr:uid="{00000000-0004-0000-0000-0000EB030000}"/>
    <hyperlink ref="E1015" location="A126246654X" display="A126246654X" xr:uid="{00000000-0004-0000-0000-0000EC030000}"/>
    <hyperlink ref="E1016" location="A126239526X" display="A126239526X" xr:uid="{00000000-0004-0000-0000-0000ED030000}"/>
    <hyperlink ref="E1017" location="A126232038K" display="A126232038K" xr:uid="{00000000-0004-0000-0000-0000EE030000}"/>
    <hyperlink ref="E1018" location="A126246294F" display="A126246294F" xr:uid="{00000000-0004-0000-0000-0000EF030000}"/>
    <hyperlink ref="E1019" location="A126239166F" display="A126239166F" xr:uid="{00000000-0004-0000-0000-0000F0030000}"/>
    <hyperlink ref="E1020" location="A126232542W" display="A126232542W" xr:uid="{00000000-0004-0000-0000-0000F1030000}"/>
    <hyperlink ref="E1021" location="A126246798K" display="A126246798K" xr:uid="{00000000-0004-0000-0000-0000F2030000}"/>
    <hyperlink ref="E1022" location="A126239670T" display="A126239670T" xr:uid="{00000000-0004-0000-0000-0000F3030000}"/>
    <hyperlink ref="E1023" location="A126232110T" display="A126232110T" xr:uid="{00000000-0004-0000-0000-0000F4030000}"/>
    <hyperlink ref="E1024" location="A126246366F" display="A126246366F" xr:uid="{00000000-0004-0000-0000-0000F5030000}"/>
    <hyperlink ref="E1025" location="A126239238F" display="A126239238F" xr:uid="{00000000-0004-0000-0000-0000F6030000}"/>
    <hyperlink ref="E1026" location="A126232254C" display="A126232254C" xr:uid="{00000000-0004-0000-0000-0000F7030000}"/>
    <hyperlink ref="E1027" location="A126246510L" display="A126246510L" xr:uid="{00000000-0004-0000-0000-0000F8030000}"/>
    <hyperlink ref="E1028" location="A126239382X" display="A126239382X" xr:uid="{00000000-0004-0000-0000-0000F9030000}"/>
    <hyperlink ref="E1029" location="A126231894J" display="A126231894J" xr:uid="{00000000-0004-0000-0000-0000FA030000}"/>
    <hyperlink ref="E1030" location="A126246150V" display="A126246150V" xr:uid="{00000000-0004-0000-0000-0000FB030000}"/>
    <hyperlink ref="E1031" location="A126239022V" display="A126239022V" xr:uid="{00000000-0004-0000-0000-0000FC030000}"/>
    <hyperlink ref="E1032" location="A126232614W" display="A126232614W" xr:uid="{00000000-0004-0000-0000-0000FD030000}"/>
    <hyperlink ref="E1033" location="A126246870T" display="A126246870T" xr:uid="{00000000-0004-0000-0000-0000FE030000}"/>
    <hyperlink ref="E1034" location="A126239742T" display="A126239742T" xr:uid="{00000000-0004-0000-0000-0000FF030000}"/>
    <hyperlink ref="E1035" location="A126232326C" display="A126232326C" xr:uid="{00000000-0004-0000-0000-000000040000}"/>
    <hyperlink ref="E1036" location="A126246582X" display="A126246582X" xr:uid="{00000000-0004-0000-0000-000001040000}"/>
    <hyperlink ref="E1037" location="A126239454X" display="A126239454X" xr:uid="{00000000-0004-0000-0000-000002040000}"/>
    <hyperlink ref="E1038" location="A126231934R" display="A126231934R" xr:uid="{00000000-0004-0000-0000-000003040000}"/>
    <hyperlink ref="E1039" location="A126246190L" display="A126246190L" xr:uid="{00000000-0004-0000-0000-000004040000}"/>
    <hyperlink ref="E1040" location="A126239062L" display="A126239062L" xr:uid="{00000000-0004-0000-0000-000005040000}"/>
    <hyperlink ref="E1041" location="A126232366W" display="A126232366W" xr:uid="{00000000-0004-0000-0000-000006040000}"/>
    <hyperlink ref="E1042" location="A126246622F" display="A126246622F" xr:uid="{00000000-0004-0000-0000-000007040000}"/>
    <hyperlink ref="E1043" location="A126239494T" display="A126239494T" xr:uid="{00000000-0004-0000-0000-000008040000}"/>
    <hyperlink ref="E1044" location="A126232006T" display="A126232006T" xr:uid="{00000000-0004-0000-0000-000009040000}"/>
    <hyperlink ref="E1045" location="A126246262L" display="A126246262L" xr:uid="{00000000-0004-0000-0000-00000A040000}"/>
    <hyperlink ref="E1046" location="A126239134L" display="A126239134L" xr:uid="{00000000-0004-0000-0000-00000B040000}"/>
    <hyperlink ref="E1047" location="A126232510C" display="A126232510C" xr:uid="{00000000-0004-0000-0000-00000C040000}"/>
    <hyperlink ref="E1048" location="A126246766T" display="A126246766T" xr:uid="{00000000-0004-0000-0000-00000D040000}"/>
    <hyperlink ref="E1049" location="A126239638T" display="A126239638T" xr:uid="{00000000-0004-0000-0000-00000E040000}"/>
    <hyperlink ref="E1050" location="A126232078C" display="A126232078C" xr:uid="{00000000-0004-0000-0000-00000F040000}"/>
    <hyperlink ref="E1051" location="A126246334L" display="A126246334L" xr:uid="{00000000-0004-0000-0000-000010040000}"/>
    <hyperlink ref="E1052" location="A126239206L" display="A126239206L" xr:uid="{00000000-0004-0000-0000-000011040000}"/>
    <hyperlink ref="E1053" location="A126232222K" display="A126232222K" xr:uid="{00000000-0004-0000-0000-000012040000}"/>
    <hyperlink ref="E1054" location="A126246478X" display="A126246478X" xr:uid="{00000000-0004-0000-0000-000013040000}"/>
    <hyperlink ref="E1055" location="A126239350F" display="A126239350F" xr:uid="{00000000-0004-0000-0000-000014040000}"/>
    <hyperlink ref="E1056" location="A126231862R" display="A126231862R" xr:uid="{00000000-0004-0000-0000-000015040000}"/>
    <hyperlink ref="E1057" location="A126246118V" display="A126246118V" xr:uid="{00000000-0004-0000-0000-000016040000}"/>
    <hyperlink ref="E1058" location="A126238990K" display="A126238990K" xr:uid="{00000000-0004-0000-0000-000017040000}"/>
    <hyperlink ref="E1059" location="A126232582R" display="A126232582R" xr:uid="{00000000-0004-0000-0000-000018040000}"/>
    <hyperlink ref="E1060" location="A126246838T" display="A126246838T" xr:uid="{00000000-0004-0000-0000-000019040000}"/>
    <hyperlink ref="E1061" location="A126239710X" display="A126239710X" xr:uid="{00000000-0004-0000-0000-00001A040000}"/>
    <hyperlink ref="E1062" location="A126232294W" display="A126232294W" xr:uid="{00000000-0004-0000-0000-00001B040000}"/>
    <hyperlink ref="E1063" location="A126246550F" display="A126246550F" xr:uid="{00000000-0004-0000-0000-00001C040000}"/>
    <hyperlink ref="E1064" location="A126239422F" display="A126239422F" xr:uid="{00000000-0004-0000-0000-00001D040000}"/>
    <hyperlink ref="E1065" location="A126231970X" display="A126231970X" xr:uid="{00000000-0004-0000-0000-00001E040000}"/>
    <hyperlink ref="E1066" location="A126246226C" display="A126246226C" xr:uid="{00000000-0004-0000-0000-00001F040000}"/>
    <hyperlink ref="E1067" location="A126239098R" display="A126239098R" xr:uid="{00000000-0004-0000-0000-000020040000}"/>
    <hyperlink ref="E1068" location="A126232402V" display="A126232402V" xr:uid="{00000000-0004-0000-0000-000021040000}"/>
    <hyperlink ref="E1069" location="A126246658J" display="A126246658J" xr:uid="{00000000-0004-0000-0000-000022040000}"/>
    <hyperlink ref="E1070" location="A126239530R" display="A126239530R" xr:uid="{00000000-0004-0000-0000-000023040000}"/>
    <hyperlink ref="E1071" location="A126232042A" display="A126232042A" xr:uid="{00000000-0004-0000-0000-000024040000}"/>
    <hyperlink ref="E1072" location="A126246298R" display="A126246298R" xr:uid="{00000000-0004-0000-0000-000025040000}"/>
    <hyperlink ref="E1073" location="A126239170W" display="A126239170W" xr:uid="{00000000-0004-0000-0000-000026040000}"/>
    <hyperlink ref="E1074" location="A126232546F" display="A126232546F" xr:uid="{00000000-0004-0000-0000-000027040000}"/>
    <hyperlink ref="E1075" location="A126246802R" display="A126246802R" xr:uid="{00000000-0004-0000-0000-000028040000}"/>
    <hyperlink ref="E1076" location="A126239674A" display="A126239674A" xr:uid="{00000000-0004-0000-0000-000029040000}"/>
    <hyperlink ref="E1077" location="A126232114A" display="A126232114A" xr:uid="{00000000-0004-0000-0000-00002A040000}"/>
    <hyperlink ref="E1078" location="A126246370W" display="A126246370W" xr:uid="{00000000-0004-0000-0000-00002B040000}"/>
    <hyperlink ref="E1079" location="A126239242W" display="A126239242W" xr:uid="{00000000-0004-0000-0000-00002C040000}"/>
    <hyperlink ref="E1080" location="A126232258L" display="A126232258L" xr:uid="{00000000-0004-0000-0000-00002D040000}"/>
    <hyperlink ref="E1081" location="A126246514W" display="A126246514W" xr:uid="{00000000-0004-0000-0000-00002E040000}"/>
    <hyperlink ref="E1082" location="A126239386J" display="A126239386J" xr:uid="{00000000-0004-0000-0000-00002F040000}"/>
    <hyperlink ref="E1083" location="A126231898T" display="A126231898T" xr:uid="{00000000-0004-0000-0000-000030040000}"/>
    <hyperlink ref="E1084" location="A126246154C" display="A126246154C" xr:uid="{00000000-0004-0000-0000-000031040000}"/>
    <hyperlink ref="E1085" location="A126239026C" display="A126239026C" xr:uid="{00000000-0004-0000-0000-000032040000}"/>
    <hyperlink ref="E1086" location="A126232618F" display="A126232618F" xr:uid="{00000000-0004-0000-0000-000033040000}"/>
    <hyperlink ref="E1087" location="A126246874A" display="A126246874A" xr:uid="{00000000-0004-0000-0000-000034040000}"/>
    <hyperlink ref="E1088" location="A126239746A" display="A126239746A" xr:uid="{00000000-0004-0000-0000-000035040000}"/>
    <hyperlink ref="E1089" location="A126232330V" display="A126232330V" xr:uid="{00000000-0004-0000-0000-000036040000}"/>
    <hyperlink ref="E1090" location="A126246586J" display="A126246586J" xr:uid="{00000000-0004-0000-0000-000037040000}"/>
    <hyperlink ref="E1091" location="A126239458J" display="A126239458J" xr:uid="{00000000-0004-0000-0000-000038040000}"/>
    <hyperlink ref="E1092" location="A126231974J" display="A126231974J" xr:uid="{00000000-0004-0000-0000-000039040000}"/>
    <hyperlink ref="E1093" location="A126246230V" display="A126246230V" xr:uid="{00000000-0004-0000-0000-00003A040000}"/>
    <hyperlink ref="E1094" location="A126239102V" display="A126239102V" xr:uid="{00000000-0004-0000-0000-00003B040000}"/>
    <hyperlink ref="E1095" location="A126232406C" display="A126232406C" xr:uid="{00000000-0004-0000-0000-00003C040000}"/>
    <hyperlink ref="E1096" location="A126246662X" display="A126246662X" xr:uid="{00000000-0004-0000-0000-00003D040000}"/>
    <hyperlink ref="E1097" location="A126239534X" display="A126239534X" xr:uid="{00000000-0004-0000-0000-00003E040000}"/>
    <hyperlink ref="E1098" location="A126232046K" display="A126232046K" xr:uid="{00000000-0004-0000-0000-00003F040000}"/>
    <hyperlink ref="E1099" location="A126246302V" display="A126246302V" xr:uid="{00000000-0004-0000-0000-000040040000}"/>
    <hyperlink ref="E1100" location="A126239174F" display="A126239174F" xr:uid="{00000000-0004-0000-0000-000041040000}"/>
    <hyperlink ref="E1101" location="A126232550W" display="A126232550W" xr:uid="{00000000-0004-0000-0000-000042040000}"/>
    <hyperlink ref="E1102" location="A126246806X" display="A126246806X" xr:uid="{00000000-0004-0000-0000-000043040000}"/>
    <hyperlink ref="E1103" location="A126239678K" display="A126239678K" xr:uid="{00000000-0004-0000-0000-000044040000}"/>
    <hyperlink ref="E1104" location="A126232118K" display="A126232118K" xr:uid="{00000000-0004-0000-0000-000045040000}"/>
    <hyperlink ref="E1105" location="A126246374F" display="A126246374F" xr:uid="{00000000-0004-0000-0000-000046040000}"/>
    <hyperlink ref="E1106" location="A126239246F" display="A126239246F" xr:uid="{00000000-0004-0000-0000-000047040000}"/>
    <hyperlink ref="E1107" location="A126232262C" display="A126232262C" xr:uid="{00000000-0004-0000-0000-000048040000}"/>
    <hyperlink ref="E1108" location="A126246518F" display="A126246518F" xr:uid="{00000000-0004-0000-0000-000049040000}"/>
    <hyperlink ref="E1109" location="A126239390X" display="A126239390X" xr:uid="{00000000-0004-0000-0000-00004A040000}"/>
    <hyperlink ref="E1110" location="A126231902W" display="A126231902W" xr:uid="{00000000-0004-0000-0000-00004B040000}"/>
    <hyperlink ref="E1111" location="A126246158L" display="A126246158L" xr:uid="{00000000-0004-0000-0000-00004C040000}"/>
    <hyperlink ref="E1112" location="A126239030V" display="A126239030V" xr:uid="{00000000-0004-0000-0000-00004D040000}"/>
    <hyperlink ref="E1113" location="A126232622W" display="A126232622W" xr:uid="{00000000-0004-0000-0000-00004E040000}"/>
    <hyperlink ref="E1114" location="A126246878K" display="A126246878K" xr:uid="{00000000-0004-0000-0000-00004F040000}"/>
    <hyperlink ref="E1115" location="A126239750T" display="A126239750T" xr:uid="{00000000-0004-0000-0000-000050040000}"/>
    <hyperlink ref="E1116" location="A126232334C" display="A126232334C" xr:uid="{00000000-0004-0000-0000-000051040000}"/>
    <hyperlink ref="E1117" location="A126246590X" display="A126246590X" xr:uid="{00000000-0004-0000-0000-000052040000}"/>
    <hyperlink ref="E1118" location="A126239462X" display="A126239462X" xr:uid="{00000000-0004-0000-0000-000053040000}"/>
    <hyperlink ref="E1119" location="A126231938X" display="A126231938X" xr:uid="{00000000-0004-0000-0000-000054040000}"/>
    <hyperlink ref="E1120" location="A126246194W" display="A126246194W" xr:uid="{00000000-0004-0000-0000-000055040000}"/>
    <hyperlink ref="E1121" location="A126239066W" display="A126239066W" xr:uid="{00000000-0004-0000-0000-000056040000}"/>
    <hyperlink ref="E1122" location="A126232370L" display="A126232370L" xr:uid="{00000000-0004-0000-0000-000057040000}"/>
    <hyperlink ref="E1123" location="A126246626R" display="A126246626R" xr:uid="{00000000-0004-0000-0000-000058040000}"/>
    <hyperlink ref="E1124" location="A126239498A" display="A126239498A" xr:uid="{00000000-0004-0000-0000-000059040000}"/>
    <hyperlink ref="E1125" location="A126232010J" display="A126232010J" xr:uid="{00000000-0004-0000-0000-00005A040000}"/>
    <hyperlink ref="E1126" location="A126246266W" display="A126246266W" xr:uid="{00000000-0004-0000-0000-00005B040000}"/>
    <hyperlink ref="E1127" location="A126239138W" display="A126239138W" xr:uid="{00000000-0004-0000-0000-00005C040000}"/>
    <hyperlink ref="E1128" location="A126232514L" display="A126232514L" xr:uid="{00000000-0004-0000-0000-00005D040000}"/>
    <hyperlink ref="E1129" location="A126246770J" display="A126246770J" xr:uid="{00000000-0004-0000-0000-00005E040000}"/>
    <hyperlink ref="E1130" location="A126239642J" display="A126239642J" xr:uid="{00000000-0004-0000-0000-00005F040000}"/>
    <hyperlink ref="E1131" location="A126232082V" display="A126232082V" xr:uid="{00000000-0004-0000-0000-000060040000}"/>
    <hyperlink ref="E1132" location="A126246338W" display="A126246338W" xr:uid="{00000000-0004-0000-0000-000061040000}"/>
    <hyperlink ref="E1133" location="A126239210C" display="A126239210C" xr:uid="{00000000-0004-0000-0000-000062040000}"/>
    <hyperlink ref="E1134" location="A126232226V" display="A126232226V" xr:uid="{00000000-0004-0000-0000-000063040000}"/>
    <hyperlink ref="E1135" location="A126246482R" display="A126246482R" xr:uid="{00000000-0004-0000-0000-000064040000}"/>
    <hyperlink ref="E1136" location="A126239354R" display="A126239354R" xr:uid="{00000000-0004-0000-0000-000065040000}"/>
    <hyperlink ref="E1137" location="A126231866X" display="A126231866X" xr:uid="{00000000-0004-0000-0000-000066040000}"/>
    <hyperlink ref="E1138" location="A126246122K" display="A126246122K" xr:uid="{00000000-0004-0000-0000-000067040000}"/>
    <hyperlink ref="E1139" location="A126238994V" display="A126238994V" xr:uid="{00000000-0004-0000-0000-000068040000}"/>
    <hyperlink ref="E1140" location="A126232586X" display="A126232586X" xr:uid="{00000000-0004-0000-0000-000069040000}"/>
    <hyperlink ref="E1141" location="A126246842J" display="A126246842J" xr:uid="{00000000-0004-0000-0000-00006A040000}"/>
    <hyperlink ref="E1142" location="A126239714J" display="A126239714J" xr:uid="{00000000-0004-0000-0000-00006B040000}"/>
    <hyperlink ref="E1143" location="A126232298F" display="A126232298F" xr:uid="{00000000-0004-0000-0000-00006C040000}"/>
    <hyperlink ref="E1144" location="A126246554R" display="A126246554R" xr:uid="{00000000-0004-0000-0000-00006D040000}"/>
    <hyperlink ref="E1145" location="A126239426R" display="A126239426R" xr:uid="{00000000-0004-0000-0000-00006E040000}"/>
    <hyperlink ref="E1146" location="A126231942R" display="A126231942R" xr:uid="{00000000-0004-0000-0000-00006F040000}"/>
    <hyperlink ref="E1147" location="A126246198F" display="A126246198F" xr:uid="{00000000-0004-0000-0000-000070040000}"/>
    <hyperlink ref="E1148" location="A126239070L" display="A126239070L" xr:uid="{00000000-0004-0000-0000-000071040000}"/>
    <hyperlink ref="E1149" location="A126232374W" display="A126232374W" xr:uid="{00000000-0004-0000-0000-000072040000}"/>
    <hyperlink ref="E1150" location="A126246630F" display="A126246630F" xr:uid="{00000000-0004-0000-0000-000073040000}"/>
    <hyperlink ref="E1151" location="A126239502F" display="A126239502F" xr:uid="{00000000-0004-0000-0000-000074040000}"/>
    <hyperlink ref="E1152" location="A126232014T" display="A126232014T" xr:uid="{00000000-0004-0000-0000-000075040000}"/>
    <hyperlink ref="E1153" location="A126246270L" display="A126246270L" xr:uid="{00000000-0004-0000-0000-000076040000}"/>
    <hyperlink ref="E1154" location="A126239142L" display="A126239142L" xr:uid="{00000000-0004-0000-0000-000077040000}"/>
    <hyperlink ref="E1155" location="A126232518W" display="A126232518W" xr:uid="{00000000-0004-0000-0000-000078040000}"/>
    <hyperlink ref="E1156" location="A126246774T" display="A126246774T" xr:uid="{00000000-0004-0000-0000-000079040000}"/>
    <hyperlink ref="E1157" location="A126239646T" display="A126239646T" xr:uid="{00000000-0004-0000-0000-00007A040000}"/>
    <hyperlink ref="E1158" location="A126232086C" display="A126232086C" xr:uid="{00000000-0004-0000-0000-00007B040000}"/>
    <hyperlink ref="E1159" location="A126246342L" display="A126246342L" xr:uid="{00000000-0004-0000-0000-00007C040000}"/>
    <hyperlink ref="E1160" location="A126239214L" display="A126239214L" xr:uid="{00000000-0004-0000-0000-00007D040000}"/>
    <hyperlink ref="E1161" location="A126232230K" display="A126232230K" xr:uid="{00000000-0004-0000-0000-00007E040000}"/>
    <hyperlink ref="E1162" location="A126246486X" display="A126246486X" xr:uid="{00000000-0004-0000-0000-00007F040000}"/>
    <hyperlink ref="E1163" location="A126239358X" display="A126239358X" xr:uid="{00000000-0004-0000-0000-000080040000}"/>
    <hyperlink ref="E1164" location="A126231870R" display="A126231870R" xr:uid="{00000000-0004-0000-0000-000081040000}"/>
    <hyperlink ref="E1165" location="A126246126V" display="A126246126V" xr:uid="{00000000-0004-0000-0000-000082040000}"/>
    <hyperlink ref="E1166" location="A126238998C" display="A126238998C" xr:uid="{00000000-0004-0000-0000-000083040000}"/>
    <hyperlink ref="E1167" location="A126232590R" display="A126232590R" xr:uid="{00000000-0004-0000-0000-000084040000}"/>
    <hyperlink ref="E1168" location="A126246846T" display="A126246846T" xr:uid="{00000000-0004-0000-0000-000085040000}"/>
    <hyperlink ref="E1169" location="A126239718T" display="A126239718T" xr:uid="{00000000-0004-0000-0000-000086040000}"/>
    <hyperlink ref="E1170" location="A126232302K" display="A126232302K" xr:uid="{00000000-0004-0000-0000-000087040000}"/>
    <hyperlink ref="E1171" location="A126246558X" display="A126246558X" xr:uid="{00000000-0004-0000-0000-000088040000}"/>
    <hyperlink ref="E1172" location="A126239430F" display="A126239430F" xr:uid="{00000000-0004-0000-0000-000089040000}"/>
    <hyperlink ref="E1173" location="A126231958J" display="A126231958J" xr:uid="{00000000-0004-0000-0000-00008A040000}"/>
    <hyperlink ref="E1174" location="A126246214V" display="A126246214V" xr:uid="{00000000-0004-0000-0000-00008B040000}"/>
    <hyperlink ref="E1175" location="A126239086F" display="A126239086F" xr:uid="{00000000-0004-0000-0000-00008C040000}"/>
    <hyperlink ref="E1176" location="A126232390W" display="A126232390W" xr:uid="{00000000-0004-0000-0000-00008D040000}"/>
    <hyperlink ref="E1177" location="A126246646X" display="A126246646X" xr:uid="{00000000-0004-0000-0000-00008E040000}"/>
    <hyperlink ref="E1178" location="A126239518X" display="A126239518X" xr:uid="{00000000-0004-0000-0000-00008F040000}"/>
    <hyperlink ref="E1179" location="A126232030T" display="A126232030T" xr:uid="{00000000-0004-0000-0000-000090040000}"/>
    <hyperlink ref="E1180" location="A126246286F" display="A126246286F" xr:uid="{00000000-0004-0000-0000-000091040000}"/>
    <hyperlink ref="E1181" location="A126239158F" display="A126239158F" xr:uid="{00000000-0004-0000-0000-000092040000}"/>
    <hyperlink ref="E1182" location="A126232534W" display="A126232534W" xr:uid="{00000000-0004-0000-0000-000093040000}"/>
    <hyperlink ref="E1183" location="A126246790T" display="A126246790T" xr:uid="{00000000-0004-0000-0000-000094040000}"/>
    <hyperlink ref="E1184" location="A126239662T" display="A126239662T" xr:uid="{00000000-0004-0000-0000-000095040000}"/>
    <hyperlink ref="E1185" location="A126232102T" display="A126232102T" xr:uid="{00000000-0004-0000-0000-000096040000}"/>
    <hyperlink ref="E1186" location="A126246358F" display="A126246358F" xr:uid="{00000000-0004-0000-0000-000097040000}"/>
    <hyperlink ref="E1187" location="A126239230L" display="A126239230L" xr:uid="{00000000-0004-0000-0000-000098040000}"/>
    <hyperlink ref="E1188" location="A126232246C" display="A126232246C" xr:uid="{00000000-0004-0000-0000-000099040000}"/>
    <hyperlink ref="E1189" location="A126246502L" display="A126246502L" xr:uid="{00000000-0004-0000-0000-00009A040000}"/>
    <hyperlink ref="E1190" location="A126239374X" display="A126239374X" xr:uid="{00000000-0004-0000-0000-00009B040000}"/>
    <hyperlink ref="E1191" location="A126231886J" display="A126231886J" xr:uid="{00000000-0004-0000-0000-00009C040000}"/>
    <hyperlink ref="E1192" location="A126246142V" display="A126246142V" xr:uid="{00000000-0004-0000-0000-00009D040000}"/>
    <hyperlink ref="E1193" location="A126239014V" display="A126239014V" xr:uid="{00000000-0004-0000-0000-00009E040000}"/>
    <hyperlink ref="E1194" location="A126232606W" display="A126232606W" xr:uid="{00000000-0004-0000-0000-00009F040000}"/>
    <hyperlink ref="E1195" location="A126246862T" display="A126246862T" xr:uid="{00000000-0004-0000-0000-0000A0040000}"/>
    <hyperlink ref="E1196" location="A126239734T" display="A126239734T" xr:uid="{00000000-0004-0000-0000-0000A1040000}"/>
    <hyperlink ref="E1197" location="A126232318C" display="A126232318C" xr:uid="{00000000-0004-0000-0000-0000A2040000}"/>
    <hyperlink ref="E1198" location="A126246574X" display="A126246574X" xr:uid="{00000000-0004-0000-0000-0000A3040000}"/>
    <hyperlink ref="E1199" location="A126239446X" display="A126239446X" xr:uid="{00000000-0004-0000-0000-0000A4040000}"/>
    <hyperlink ref="E1200" location="A126231926R" display="A126231926R" xr:uid="{00000000-0004-0000-0000-0000A5040000}"/>
    <hyperlink ref="E1201" location="A126246182L" display="A126246182L" xr:uid="{00000000-0004-0000-0000-0000A6040000}"/>
    <hyperlink ref="E1202" location="A126239054L" display="A126239054L" xr:uid="{00000000-0004-0000-0000-0000A7040000}"/>
    <hyperlink ref="E1203" location="A126232358W" display="A126232358W" xr:uid="{00000000-0004-0000-0000-0000A8040000}"/>
    <hyperlink ref="E1204" location="A126246614F" display="A126246614F" xr:uid="{00000000-0004-0000-0000-0000A9040000}"/>
    <hyperlink ref="E1205" location="A126239486T" display="A126239486T" xr:uid="{00000000-0004-0000-0000-0000AA040000}"/>
    <hyperlink ref="E1206" location="A126231998A" display="A126231998A" xr:uid="{00000000-0004-0000-0000-0000AB040000}"/>
    <hyperlink ref="E1207" location="A126246254L" display="A126246254L" xr:uid="{00000000-0004-0000-0000-0000AC040000}"/>
    <hyperlink ref="E1208" location="A126239126L" display="A126239126L" xr:uid="{00000000-0004-0000-0000-0000AD040000}"/>
    <hyperlink ref="E1209" location="A126232502C" display="A126232502C" xr:uid="{00000000-0004-0000-0000-0000AE040000}"/>
    <hyperlink ref="E1210" location="A126246758T" display="A126246758T" xr:uid="{00000000-0004-0000-0000-0000AF040000}"/>
    <hyperlink ref="E1211" location="A126239630X" display="A126239630X" xr:uid="{00000000-0004-0000-0000-0000B0040000}"/>
    <hyperlink ref="E1212" location="A126232070K" display="A126232070K" xr:uid="{00000000-0004-0000-0000-0000B1040000}"/>
    <hyperlink ref="E1213" location="A126246326L" display="A126246326L" xr:uid="{00000000-0004-0000-0000-0000B2040000}"/>
    <hyperlink ref="E1214" location="A126239198X" display="A126239198X" xr:uid="{00000000-0004-0000-0000-0000B3040000}"/>
    <hyperlink ref="E1215" location="A126232214K" display="A126232214K" xr:uid="{00000000-0004-0000-0000-0000B4040000}"/>
    <hyperlink ref="E1216" location="A126246470F" display="A126246470F" xr:uid="{00000000-0004-0000-0000-0000B5040000}"/>
    <hyperlink ref="E1217" location="A126239342F" display="A126239342F" xr:uid="{00000000-0004-0000-0000-0000B6040000}"/>
    <hyperlink ref="E1218" location="A126231854R" display="A126231854R" xr:uid="{00000000-0004-0000-0000-0000B7040000}"/>
    <hyperlink ref="E1219" location="A126246110A" display="A126246110A" xr:uid="{00000000-0004-0000-0000-0000B8040000}"/>
    <hyperlink ref="E1220" location="A126238982K" display="A126238982K" xr:uid="{00000000-0004-0000-0000-0000B9040000}"/>
    <hyperlink ref="E1221" location="A126232574R" display="A126232574R" xr:uid="{00000000-0004-0000-0000-0000BA040000}"/>
    <hyperlink ref="E1222" location="A126246830X" display="A126246830X" xr:uid="{00000000-0004-0000-0000-0000BB040000}"/>
    <hyperlink ref="E1223" location="A126239702X" display="A126239702X" xr:uid="{00000000-0004-0000-0000-0000BC040000}"/>
    <hyperlink ref="E1224" location="A126232286W" display="A126232286W" xr:uid="{00000000-0004-0000-0000-0000BD040000}"/>
    <hyperlink ref="E1225" location="A126246542F" display="A126246542F" xr:uid="{00000000-0004-0000-0000-0000BE040000}"/>
    <hyperlink ref="E1226" location="A126239414F" display="A126239414F" xr:uid="{00000000-0004-0000-0000-0000BF040000}"/>
    <hyperlink ref="E1227" location="A126231978T" display="A126231978T" xr:uid="{00000000-0004-0000-0000-0000C0040000}"/>
    <hyperlink ref="E1228" location="A126246234C" display="A126246234C" xr:uid="{00000000-0004-0000-0000-0000C1040000}"/>
    <hyperlink ref="E1229" location="A126239106C" display="A126239106C" xr:uid="{00000000-0004-0000-0000-0000C2040000}"/>
    <hyperlink ref="E1230" location="A126232410V" display="A126232410V" xr:uid="{00000000-0004-0000-0000-0000C3040000}"/>
    <hyperlink ref="E1231" location="A126246666J" display="A126246666J" xr:uid="{00000000-0004-0000-0000-0000C4040000}"/>
    <hyperlink ref="E1232" location="A126239538J" display="A126239538J" xr:uid="{00000000-0004-0000-0000-0000C5040000}"/>
    <hyperlink ref="E1233" location="A126232050A" display="A126232050A" xr:uid="{00000000-0004-0000-0000-0000C6040000}"/>
    <hyperlink ref="E1234" location="A126246306C" display="A126246306C" xr:uid="{00000000-0004-0000-0000-0000C7040000}"/>
    <hyperlink ref="E1235" location="A126239178R" display="A126239178R" xr:uid="{00000000-0004-0000-0000-0000C8040000}"/>
    <hyperlink ref="E1236" location="A126232554F" display="A126232554F" xr:uid="{00000000-0004-0000-0000-0000C9040000}"/>
    <hyperlink ref="E1237" location="A126246810R" display="A126246810R" xr:uid="{00000000-0004-0000-0000-0000CA040000}"/>
    <hyperlink ref="E1238" location="A126239682A" display="A126239682A" xr:uid="{00000000-0004-0000-0000-0000CB040000}"/>
    <hyperlink ref="E1239" location="A126232122A" display="A126232122A" xr:uid="{00000000-0004-0000-0000-0000CC040000}"/>
    <hyperlink ref="E1240" location="A126246378R" display="A126246378R" xr:uid="{00000000-0004-0000-0000-0000CD040000}"/>
    <hyperlink ref="E1241" location="A126239250W" display="A126239250W" xr:uid="{00000000-0004-0000-0000-0000CE040000}"/>
    <hyperlink ref="E1242" location="A126232266L" display="A126232266L" xr:uid="{00000000-0004-0000-0000-0000CF040000}"/>
    <hyperlink ref="E1243" location="A126246522W" display="A126246522W" xr:uid="{00000000-0004-0000-0000-0000D0040000}"/>
    <hyperlink ref="E1244" location="A126239394J" display="A126239394J" xr:uid="{00000000-0004-0000-0000-0000D1040000}"/>
    <hyperlink ref="E1245" location="A126231906F" display="A126231906F" xr:uid="{00000000-0004-0000-0000-0000D2040000}"/>
    <hyperlink ref="E1246" location="A126246162C" display="A126246162C" xr:uid="{00000000-0004-0000-0000-0000D3040000}"/>
    <hyperlink ref="E1247" location="A126239034C" display="A126239034C" xr:uid="{00000000-0004-0000-0000-0000D4040000}"/>
    <hyperlink ref="E1248" location="A126232626F" display="A126232626F" xr:uid="{00000000-0004-0000-0000-0000D5040000}"/>
    <hyperlink ref="E1249" location="A126246882A" display="A126246882A" xr:uid="{00000000-0004-0000-0000-0000D6040000}"/>
    <hyperlink ref="E1250" location="A126239754A" display="A126239754A" xr:uid="{00000000-0004-0000-0000-0000D7040000}"/>
    <hyperlink ref="E1251" location="A126232338L" display="A126232338L" xr:uid="{00000000-0004-0000-0000-0000D8040000}"/>
    <hyperlink ref="E1252" location="A126246594J" display="A126246594J" xr:uid="{00000000-0004-0000-0000-0000D9040000}"/>
    <hyperlink ref="E1253" location="A126239466J" display="A126239466J" xr:uid="{00000000-0004-0000-0000-0000DA040000}"/>
    <hyperlink ref="E1254" location="A126231962X" display="A126231962X" xr:uid="{00000000-0004-0000-0000-0000DB040000}"/>
    <hyperlink ref="E1255" location="A126246218C" display="A126246218C" xr:uid="{00000000-0004-0000-0000-0000DC040000}"/>
    <hyperlink ref="E1256" location="A126239090W" display="A126239090W" xr:uid="{00000000-0004-0000-0000-0000DD040000}"/>
    <hyperlink ref="E1257" location="A126232394F" display="A126232394F" xr:uid="{00000000-0004-0000-0000-0000DE040000}"/>
    <hyperlink ref="E1258" location="A126246650R" display="A126246650R" xr:uid="{00000000-0004-0000-0000-0000DF040000}"/>
    <hyperlink ref="E1259" location="A126239522R" display="A126239522R" xr:uid="{00000000-0004-0000-0000-0000E0040000}"/>
    <hyperlink ref="E1260" location="A126232034A" display="A126232034A" xr:uid="{00000000-0004-0000-0000-0000E1040000}"/>
    <hyperlink ref="E1261" location="A126246290W" display="A126246290W" xr:uid="{00000000-0004-0000-0000-0000E2040000}"/>
    <hyperlink ref="E1262" location="A126239162W" display="A126239162W" xr:uid="{00000000-0004-0000-0000-0000E3040000}"/>
    <hyperlink ref="E1263" location="A126232538F" display="A126232538F" xr:uid="{00000000-0004-0000-0000-0000E4040000}"/>
    <hyperlink ref="E1264" location="A126246794A" display="A126246794A" xr:uid="{00000000-0004-0000-0000-0000E5040000}"/>
    <hyperlink ref="E1265" location="A126239666A" display="A126239666A" xr:uid="{00000000-0004-0000-0000-0000E6040000}"/>
    <hyperlink ref="E1266" location="A126232106A" display="A126232106A" xr:uid="{00000000-0004-0000-0000-0000E7040000}"/>
    <hyperlink ref="E1267" location="A126246362W" display="A126246362W" xr:uid="{00000000-0004-0000-0000-0000E8040000}"/>
    <hyperlink ref="E1268" location="A126239234W" display="A126239234W" xr:uid="{00000000-0004-0000-0000-0000E9040000}"/>
    <hyperlink ref="E1269" location="A126232250V" display="A126232250V" xr:uid="{00000000-0004-0000-0000-0000EA040000}"/>
    <hyperlink ref="E1270" location="A126246506W" display="A126246506W" xr:uid="{00000000-0004-0000-0000-0000EB040000}"/>
    <hyperlink ref="E1271" location="A126239378J" display="A126239378J" xr:uid="{00000000-0004-0000-0000-0000EC040000}"/>
    <hyperlink ref="E1272" location="A126231890X" display="A126231890X" xr:uid="{00000000-0004-0000-0000-0000ED040000}"/>
    <hyperlink ref="E1273" location="A126246146C" display="A126246146C" xr:uid="{00000000-0004-0000-0000-0000EE040000}"/>
    <hyperlink ref="E1274" location="A126239018C" display="A126239018C" xr:uid="{00000000-0004-0000-0000-0000EF040000}"/>
    <hyperlink ref="E1275" location="A126232610L" display="A126232610L" xr:uid="{00000000-0004-0000-0000-0000F0040000}"/>
    <hyperlink ref="E1276" location="A126246866A" display="A126246866A" xr:uid="{00000000-0004-0000-0000-0000F1040000}"/>
    <hyperlink ref="E1277" location="A126239738A" display="A126239738A" xr:uid="{00000000-0004-0000-0000-0000F2040000}"/>
    <hyperlink ref="E1278" location="A126232322V" display="A126232322V" xr:uid="{00000000-0004-0000-0000-0000F3040000}"/>
    <hyperlink ref="E1279" location="A126246578J" display="A126246578J" xr:uid="{00000000-0004-0000-0000-0000F4040000}"/>
    <hyperlink ref="E1280" location="A126239450R" display="A126239450R" xr:uid="{00000000-0004-0000-0000-0000F5040000}"/>
    <hyperlink ref="E1281" location="A126231982J" display="A126231982J" xr:uid="{00000000-0004-0000-0000-0000F6040000}"/>
    <hyperlink ref="E1282" location="A126246238L" display="A126246238L" xr:uid="{00000000-0004-0000-0000-0000F7040000}"/>
    <hyperlink ref="E1283" location="A126239110V" display="A126239110V" xr:uid="{00000000-0004-0000-0000-0000F8040000}"/>
    <hyperlink ref="E1284" location="A126232414C" display="A126232414C" xr:uid="{00000000-0004-0000-0000-0000F9040000}"/>
    <hyperlink ref="E1285" location="A126246670X" display="A126246670X" xr:uid="{00000000-0004-0000-0000-0000FA040000}"/>
    <hyperlink ref="E1286" location="A126239542X" display="A126239542X" xr:uid="{00000000-0004-0000-0000-0000FB040000}"/>
    <hyperlink ref="E1287" location="A126232054K" display="A126232054K" xr:uid="{00000000-0004-0000-0000-0000FC040000}"/>
    <hyperlink ref="E1288" location="A126246310V" display="A126246310V" xr:uid="{00000000-0004-0000-0000-0000FD040000}"/>
    <hyperlink ref="E1289" location="A126239182F" display="A126239182F" xr:uid="{00000000-0004-0000-0000-0000FE040000}"/>
    <hyperlink ref="E1290" location="A126232558R" display="A126232558R" xr:uid="{00000000-0004-0000-0000-0000FF040000}"/>
    <hyperlink ref="E1291" location="A126246814X" display="A126246814X" xr:uid="{00000000-0004-0000-0000-000000050000}"/>
    <hyperlink ref="E1292" location="A126239686K" display="A126239686K" xr:uid="{00000000-0004-0000-0000-000001050000}"/>
    <hyperlink ref="E1293" location="A126232126K" display="A126232126K" xr:uid="{00000000-0004-0000-0000-000002050000}"/>
    <hyperlink ref="E1294" location="A126246382F" display="A126246382F" xr:uid="{00000000-0004-0000-0000-000003050000}"/>
    <hyperlink ref="E1295" location="A126239254F" display="A126239254F" xr:uid="{00000000-0004-0000-0000-000004050000}"/>
    <hyperlink ref="E1296" location="A126232270C" display="A126232270C" xr:uid="{00000000-0004-0000-0000-000005050000}"/>
    <hyperlink ref="E1297" location="A126246526F" display="A126246526F" xr:uid="{00000000-0004-0000-0000-000006050000}"/>
    <hyperlink ref="E1298" location="A126239398T" display="A126239398T" xr:uid="{00000000-0004-0000-0000-000007050000}"/>
    <hyperlink ref="E1299" location="A126231910W" display="A126231910W" xr:uid="{00000000-0004-0000-0000-000008050000}"/>
    <hyperlink ref="E1300" location="A126246166L" display="A126246166L" xr:uid="{00000000-0004-0000-0000-000009050000}"/>
    <hyperlink ref="E1301" location="A126239038L" display="A126239038L" xr:uid="{00000000-0004-0000-0000-00000A050000}"/>
    <hyperlink ref="E1302" location="A126232630W" display="A126232630W" xr:uid="{00000000-0004-0000-0000-00000B050000}"/>
    <hyperlink ref="E1303" location="A126246886K" display="A126246886K" xr:uid="{00000000-0004-0000-0000-00000C050000}"/>
    <hyperlink ref="E1304" location="A126239758K" display="A126239758K" xr:uid="{00000000-0004-0000-0000-00000D050000}"/>
    <hyperlink ref="E1305" location="A126232342C" display="A126232342C" xr:uid="{00000000-0004-0000-0000-00000E050000}"/>
    <hyperlink ref="E1306" location="A126246598T" display="A126246598T" xr:uid="{00000000-0004-0000-0000-00000F050000}"/>
    <hyperlink ref="E1307" location="A126239470X" display="A126239470X" xr:uid="{00000000-0004-0000-0000-000010050000}"/>
    <hyperlink ref="E1308" location="A126231930F" display="A126231930F" xr:uid="{00000000-0004-0000-0000-000011050000}"/>
    <hyperlink ref="E1309" location="A126246186W" display="A126246186W" xr:uid="{00000000-0004-0000-0000-000012050000}"/>
    <hyperlink ref="E1310" location="A126239058W" display="A126239058W" xr:uid="{00000000-0004-0000-0000-000013050000}"/>
    <hyperlink ref="E1311" location="A126232362L" display="A126232362L" xr:uid="{00000000-0004-0000-0000-000014050000}"/>
    <hyperlink ref="E1312" location="A126246618R" display="A126246618R" xr:uid="{00000000-0004-0000-0000-000015050000}"/>
    <hyperlink ref="E1313" location="A126239490J" display="A126239490J" xr:uid="{00000000-0004-0000-0000-000016050000}"/>
    <hyperlink ref="E1314" location="A126232002J" display="A126232002J" xr:uid="{00000000-0004-0000-0000-000017050000}"/>
    <hyperlink ref="E1315" location="A126246258W" display="A126246258W" xr:uid="{00000000-0004-0000-0000-000018050000}"/>
    <hyperlink ref="E1316" location="A126239130C" display="A126239130C" xr:uid="{00000000-0004-0000-0000-000019050000}"/>
    <hyperlink ref="E1317" location="A126232506L" display="A126232506L" xr:uid="{00000000-0004-0000-0000-00001A050000}"/>
    <hyperlink ref="E1318" location="A126246762J" display="A126246762J" xr:uid="{00000000-0004-0000-0000-00001B050000}"/>
    <hyperlink ref="E1319" location="A126239634J" display="A126239634J" xr:uid="{00000000-0004-0000-0000-00001C050000}"/>
    <hyperlink ref="E1320" location="A126232074V" display="A126232074V" xr:uid="{00000000-0004-0000-0000-00001D050000}"/>
    <hyperlink ref="E1321" location="A126246330C" display="A126246330C" xr:uid="{00000000-0004-0000-0000-00001E050000}"/>
    <hyperlink ref="E1322" location="A126239202C" display="A126239202C" xr:uid="{00000000-0004-0000-0000-00001F050000}"/>
    <hyperlink ref="E1323" location="A126232218V" display="A126232218V" xr:uid="{00000000-0004-0000-0000-000020050000}"/>
    <hyperlink ref="E1324" location="A126246474R" display="A126246474R" xr:uid="{00000000-0004-0000-0000-000021050000}"/>
    <hyperlink ref="E1325" location="A126239346R" display="A126239346R" xr:uid="{00000000-0004-0000-0000-000022050000}"/>
    <hyperlink ref="E1326" location="A126231858X" display="A126231858X" xr:uid="{00000000-0004-0000-0000-000023050000}"/>
    <hyperlink ref="E1327" location="A126246114K" display="A126246114K" xr:uid="{00000000-0004-0000-0000-000024050000}"/>
    <hyperlink ref="E1328" location="A126238986V" display="A126238986V" xr:uid="{00000000-0004-0000-0000-000025050000}"/>
    <hyperlink ref="E1329" location="A126232578X" display="A126232578X" xr:uid="{00000000-0004-0000-0000-000026050000}"/>
    <hyperlink ref="E1330" location="A126246834J" display="A126246834J" xr:uid="{00000000-0004-0000-0000-000027050000}"/>
    <hyperlink ref="E1331" location="A126239706J" display="A126239706J" xr:uid="{00000000-0004-0000-0000-000028050000}"/>
    <hyperlink ref="E1332" location="A126232290L" display="A126232290L" xr:uid="{00000000-0004-0000-0000-000029050000}"/>
    <hyperlink ref="E1333" location="A126246546R" display="A126246546R" xr:uid="{00000000-0004-0000-0000-00002A050000}"/>
    <hyperlink ref="E1334" location="A126239418R" display="A126239418R" xr:uid="{00000000-0004-0000-0000-00002B050000}"/>
    <hyperlink ref="E1335" location="A126231914F" display="A126231914F" xr:uid="{00000000-0004-0000-0000-00002C050000}"/>
    <hyperlink ref="E1336" location="A126246170C" display="A126246170C" xr:uid="{00000000-0004-0000-0000-00002D050000}"/>
    <hyperlink ref="E1337" location="A126239042C" display="A126239042C" xr:uid="{00000000-0004-0000-0000-00002E050000}"/>
    <hyperlink ref="E1338" location="A126232346L" display="A126232346L" xr:uid="{00000000-0004-0000-0000-00002F050000}"/>
    <hyperlink ref="E1339" location="A126246602W" display="A126246602W" xr:uid="{00000000-0004-0000-0000-000030050000}"/>
    <hyperlink ref="E1340" location="A126239474J" display="A126239474J" xr:uid="{00000000-0004-0000-0000-000031050000}"/>
    <hyperlink ref="E1341" location="A126231986T" display="A126231986T" xr:uid="{00000000-0004-0000-0000-000032050000}"/>
    <hyperlink ref="E1342" location="A126246242C" display="A126246242C" xr:uid="{00000000-0004-0000-0000-000033050000}"/>
    <hyperlink ref="E1343" location="A126239114C" display="A126239114C" xr:uid="{00000000-0004-0000-0000-000034050000}"/>
    <hyperlink ref="E1344" location="A126232490F" display="A126232490F" xr:uid="{00000000-0004-0000-0000-000035050000}"/>
    <hyperlink ref="E1345" location="A126246746J" display="A126246746J" xr:uid="{00000000-0004-0000-0000-000036050000}"/>
    <hyperlink ref="E1346" location="A126239618J" display="A126239618J" xr:uid="{00000000-0004-0000-0000-000037050000}"/>
    <hyperlink ref="E1347" location="A126232058V" display="A126232058V" xr:uid="{00000000-0004-0000-0000-000038050000}"/>
    <hyperlink ref="E1348" location="A126246314C" display="A126246314C" xr:uid="{00000000-0004-0000-0000-000039050000}"/>
    <hyperlink ref="E1349" location="A126239186R" display="A126239186R" xr:uid="{00000000-0004-0000-0000-00003A050000}"/>
    <hyperlink ref="E1350" location="A126232202A" display="A126232202A" xr:uid="{00000000-0004-0000-0000-00003B050000}"/>
    <hyperlink ref="E1351" location="A126246458R" display="A126246458R" xr:uid="{00000000-0004-0000-0000-00003C050000}"/>
    <hyperlink ref="E1352" location="A126239330W" display="A126239330W" xr:uid="{00000000-0004-0000-0000-00003D050000}"/>
    <hyperlink ref="E1353" location="A126231842F" display="A126231842F" xr:uid="{00000000-0004-0000-0000-00003E050000}"/>
    <hyperlink ref="E1354" location="A126246098W" display="A126246098W" xr:uid="{00000000-0004-0000-0000-00003F050000}"/>
    <hyperlink ref="E1355" location="A126238970A" display="A126238970A" xr:uid="{00000000-0004-0000-0000-000040050000}"/>
    <hyperlink ref="E1356" location="A126232562F" display="A126232562F" xr:uid="{00000000-0004-0000-0000-000041050000}"/>
    <hyperlink ref="E1357" location="A126246818J" display="A126246818J" xr:uid="{00000000-0004-0000-0000-000042050000}"/>
    <hyperlink ref="E1358" location="A126239690A" display="A126239690A" xr:uid="{00000000-0004-0000-0000-000043050000}"/>
    <hyperlink ref="E1359" location="A126232274L" display="A126232274L" xr:uid="{00000000-0004-0000-0000-000044050000}"/>
    <hyperlink ref="E1360" location="A126246530W" display="A126246530W" xr:uid="{00000000-0004-0000-0000-000045050000}"/>
    <hyperlink ref="E1361" location="A126239402W" display="A126239402W" xr:uid="{00000000-0004-0000-0000-000046050000}"/>
    <hyperlink ref="E1362" location="A126231918R" display="A126231918R" xr:uid="{00000000-0004-0000-0000-000047050000}"/>
    <hyperlink ref="E1363" location="A126246174L" display="A126246174L" xr:uid="{00000000-0004-0000-0000-000048050000}"/>
    <hyperlink ref="E1364" location="A126239046L" display="A126239046L" xr:uid="{00000000-0004-0000-0000-000049050000}"/>
    <hyperlink ref="E1365" location="A126232350C" display="A126232350C" xr:uid="{00000000-0004-0000-0000-00004A050000}"/>
    <hyperlink ref="E1366" location="A126246606F" display="A126246606F" xr:uid="{00000000-0004-0000-0000-00004B050000}"/>
    <hyperlink ref="E1367" location="A126239478T" display="A126239478T" xr:uid="{00000000-0004-0000-0000-00004C050000}"/>
    <hyperlink ref="E1368" location="A126231990J" display="A126231990J" xr:uid="{00000000-0004-0000-0000-00004D050000}"/>
    <hyperlink ref="E1369" location="A126246246L" display="A126246246L" xr:uid="{00000000-0004-0000-0000-00004E050000}"/>
    <hyperlink ref="E1370" location="A126239118L" display="A126239118L" xr:uid="{00000000-0004-0000-0000-00004F050000}"/>
    <hyperlink ref="E1371" location="A126232494R" display="A126232494R" xr:uid="{00000000-0004-0000-0000-000050050000}"/>
    <hyperlink ref="E1372" location="A126246750X" display="A126246750X" xr:uid="{00000000-0004-0000-0000-000051050000}"/>
    <hyperlink ref="E1373" location="A126239622X" display="A126239622X" xr:uid="{00000000-0004-0000-0000-000052050000}"/>
    <hyperlink ref="E1374" location="A126232062K" display="A126232062K" xr:uid="{00000000-0004-0000-0000-000053050000}"/>
    <hyperlink ref="E1375" location="A126246318L" display="A126246318L" xr:uid="{00000000-0004-0000-0000-000054050000}"/>
    <hyperlink ref="E1376" location="A126239190F" display="A126239190F" xr:uid="{00000000-0004-0000-0000-000055050000}"/>
    <hyperlink ref="E1377" location="A126232206K" display="A126232206K" xr:uid="{00000000-0004-0000-0000-000056050000}"/>
    <hyperlink ref="E1378" location="A126246462F" display="A126246462F" xr:uid="{00000000-0004-0000-0000-000057050000}"/>
    <hyperlink ref="E1379" location="A126239334F" display="A126239334F" xr:uid="{00000000-0004-0000-0000-000058050000}"/>
    <hyperlink ref="E1380" location="A126231846R" display="A126231846R" xr:uid="{00000000-0004-0000-0000-000059050000}"/>
    <hyperlink ref="E1381" location="A126246102A" display="A126246102A" xr:uid="{00000000-0004-0000-0000-00005A050000}"/>
    <hyperlink ref="E1382" location="A126238974K" display="A126238974K" xr:uid="{00000000-0004-0000-0000-00005B050000}"/>
    <hyperlink ref="E1383" location="A126232566R" display="A126232566R" xr:uid="{00000000-0004-0000-0000-00005C050000}"/>
    <hyperlink ref="E1384" location="A126246822X" display="A126246822X" xr:uid="{00000000-0004-0000-0000-00005D050000}"/>
    <hyperlink ref="E1385" location="A126239694K" display="A126239694K" xr:uid="{00000000-0004-0000-0000-00005E050000}"/>
    <hyperlink ref="E1386" location="A126232278W" display="A126232278W" xr:uid="{00000000-0004-0000-0000-00005F050000}"/>
    <hyperlink ref="E1387" location="A126246534F" display="A126246534F" xr:uid="{00000000-0004-0000-0000-000060050000}"/>
    <hyperlink ref="E1388" location="A126239406F" display="A126239406F" xr:uid="{00000000-0004-0000-0000-000061050000}"/>
    <hyperlink ref="E1389" location="A126231946X" display="A126231946X" xr:uid="{00000000-0004-0000-0000-000062050000}"/>
    <hyperlink ref="E1390" location="A126246202K" display="A126246202K" xr:uid="{00000000-0004-0000-0000-000063050000}"/>
    <hyperlink ref="E1391" location="A126239074W" display="A126239074W" xr:uid="{00000000-0004-0000-0000-000064050000}"/>
    <hyperlink ref="E1392" location="A126232378F" display="A126232378F" xr:uid="{00000000-0004-0000-0000-000065050000}"/>
    <hyperlink ref="E1393" location="A126246634R" display="A126246634R" xr:uid="{00000000-0004-0000-0000-000066050000}"/>
    <hyperlink ref="E1394" location="A126239506R" display="A126239506R" xr:uid="{00000000-0004-0000-0000-000067050000}"/>
    <hyperlink ref="E1395" location="A126232018A" display="A126232018A" xr:uid="{00000000-0004-0000-0000-000068050000}"/>
    <hyperlink ref="E1396" location="A126246274W" display="A126246274W" xr:uid="{00000000-0004-0000-0000-000069050000}"/>
    <hyperlink ref="E1397" location="A126239146W" display="A126239146W" xr:uid="{00000000-0004-0000-0000-00006A050000}"/>
    <hyperlink ref="E1398" location="A126232522L" display="A126232522L" xr:uid="{00000000-0004-0000-0000-00006B050000}"/>
    <hyperlink ref="E1399" location="A126246778A" display="A126246778A" xr:uid="{00000000-0004-0000-0000-00006C050000}"/>
    <hyperlink ref="E1400" location="A126239650J" display="A126239650J" xr:uid="{00000000-0004-0000-0000-00006D050000}"/>
    <hyperlink ref="E1401" location="A126232090V" display="A126232090V" xr:uid="{00000000-0004-0000-0000-00006E050000}"/>
    <hyperlink ref="E1402" location="A126246346W" display="A126246346W" xr:uid="{00000000-0004-0000-0000-00006F050000}"/>
    <hyperlink ref="E1403" location="A126239218W" display="A126239218W" xr:uid="{00000000-0004-0000-0000-000070050000}"/>
    <hyperlink ref="E1404" location="A126232234V" display="A126232234V" xr:uid="{00000000-0004-0000-0000-000071050000}"/>
    <hyperlink ref="E1405" location="A126246490R" display="A126246490R" xr:uid="{00000000-0004-0000-0000-000072050000}"/>
    <hyperlink ref="E1406" location="A126239362R" display="A126239362R" xr:uid="{00000000-0004-0000-0000-000073050000}"/>
    <hyperlink ref="E1407" location="A126231874X" display="A126231874X" xr:uid="{00000000-0004-0000-0000-000074050000}"/>
    <hyperlink ref="E1408" location="A126246130K" display="A126246130K" xr:uid="{00000000-0004-0000-0000-000075050000}"/>
    <hyperlink ref="E1409" location="A126239002K" display="A126239002K" xr:uid="{00000000-0004-0000-0000-000076050000}"/>
    <hyperlink ref="E1410" location="A126232594X" display="A126232594X" xr:uid="{00000000-0004-0000-0000-000077050000}"/>
    <hyperlink ref="E1411" location="A126246850J" display="A126246850J" xr:uid="{00000000-0004-0000-0000-000078050000}"/>
    <hyperlink ref="E1412" location="A126239722J" display="A126239722J" xr:uid="{00000000-0004-0000-0000-000079050000}"/>
    <hyperlink ref="E1413" location="A126232306V" display="A126232306V" xr:uid="{00000000-0004-0000-0000-00007A050000}"/>
    <hyperlink ref="E1414" location="A126246562R" display="A126246562R" xr:uid="{00000000-0004-0000-0000-00007B050000}"/>
    <hyperlink ref="E1415" location="A126239434R" display="A126239434R" xr:uid="{00000000-0004-0000-0000-00007C050000}"/>
    <hyperlink ref="E1416" location="A126231922F" display="A126231922F" xr:uid="{00000000-0004-0000-0000-00007D050000}"/>
    <hyperlink ref="E1417" location="A126246178W" display="A126246178W" xr:uid="{00000000-0004-0000-0000-00007E050000}"/>
    <hyperlink ref="E1418" location="A126239050C" display="A126239050C" xr:uid="{00000000-0004-0000-0000-00007F050000}"/>
    <hyperlink ref="E1419" location="A126232354L" display="A126232354L" xr:uid="{00000000-0004-0000-0000-000080050000}"/>
    <hyperlink ref="E1420" location="A126246610W" display="A126246610W" xr:uid="{00000000-0004-0000-0000-000081050000}"/>
    <hyperlink ref="E1421" location="A126239482J" display="A126239482J" xr:uid="{00000000-0004-0000-0000-000082050000}"/>
    <hyperlink ref="E1422" location="A126231994T" display="A126231994T" xr:uid="{00000000-0004-0000-0000-000083050000}"/>
    <hyperlink ref="E1423" location="A126246250C" display="A126246250C" xr:uid="{00000000-0004-0000-0000-000084050000}"/>
    <hyperlink ref="E1424" location="A126239122C" display="A126239122C" xr:uid="{00000000-0004-0000-0000-000085050000}"/>
    <hyperlink ref="E1425" location="A126232498X" display="A126232498X" xr:uid="{00000000-0004-0000-0000-000086050000}"/>
    <hyperlink ref="E1426" location="A126246754J" display="A126246754J" xr:uid="{00000000-0004-0000-0000-000087050000}"/>
    <hyperlink ref="E1427" location="A126239626J" display="A126239626J" xr:uid="{00000000-0004-0000-0000-000088050000}"/>
    <hyperlink ref="E1428" location="A126232066V" display="A126232066V" xr:uid="{00000000-0004-0000-0000-000089050000}"/>
    <hyperlink ref="E1429" location="A126246322C" display="A126246322C" xr:uid="{00000000-0004-0000-0000-00008A050000}"/>
    <hyperlink ref="E1430" location="A126239194R" display="A126239194R" xr:uid="{00000000-0004-0000-0000-00008B050000}"/>
    <hyperlink ref="E1431" location="A126232210A" display="A126232210A" xr:uid="{00000000-0004-0000-0000-00008C050000}"/>
    <hyperlink ref="E1432" location="A126246466R" display="A126246466R" xr:uid="{00000000-0004-0000-0000-00008D050000}"/>
    <hyperlink ref="E1433" location="A126239338R" display="A126239338R" xr:uid="{00000000-0004-0000-0000-00008E050000}"/>
    <hyperlink ref="E1434" location="A126231850F" display="A126231850F" xr:uid="{00000000-0004-0000-0000-00008F050000}"/>
    <hyperlink ref="E1435" location="A126246106K" display="A126246106K" xr:uid="{00000000-0004-0000-0000-000090050000}"/>
    <hyperlink ref="E1436" location="A126238978V" display="A126238978V" xr:uid="{00000000-0004-0000-0000-000091050000}"/>
    <hyperlink ref="E1437" location="A126232570F" display="A126232570F" xr:uid="{00000000-0004-0000-0000-000092050000}"/>
    <hyperlink ref="E1438" location="A126246826J" display="A126246826J" xr:uid="{00000000-0004-0000-0000-000093050000}"/>
    <hyperlink ref="E1439" location="A126239698V" display="A126239698V" xr:uid="{00000000-0004-0000-0000-000094050000}"/>
    <hyperlink ref="E1440" location="A126232282L" display="A126232282L" xr:uid="{00000000-0004-0000-0000-000095050000}"/>
    <hyperlink ref="E1441" location="A126246538R" display="A126246538R" xr:uid="{00000000-0004-0000-0000-000096050000}"/>
    <hyperlink ref="E1442" location="A126239410W" display="A126239410W" xr:uid="{00000000-0004-0000-0000-000097050000}"/>
    <hyperlink ref="E1443" location="A126231950R" display="A126231950R" xr:uid="{00000000-0004-0000-0000-000098050000}"/>
    <hyperlink ref="E1444" location="A126246206V" display="A126246206V" xr:uid="{00000000-0004-0000-0000-000099050000}"/>
    <hyperlink ref="E1445" location="A126239078F" display="A126239078F" xr:uid="{00000000-0004-0000-0000-00009A050000}"/>
    <hyperlink ref="E1446" location="A126232382W" display="A126232382W" xr:uid="{00000000-0004-0000-0000-00009B050000}"/>
    <hyperlink ref="E1447" location="A126246638X" display="A126246638X" xr:uid="{00000000-0004-0000-0000-00009C050000}"/>
    <hyperlink ref="E1448" location="A126239510F" display="A126239510F" xr:uid="{00000000-0004-0000-0000-00009D050000}"/>
    <hyperlink ref="E1449" location="A126232022T" display="A126232022T" xr:uid="{00000000-0004-0000-0000-00009E050000}"/>
    <hyperlink ref="E1450" location="A126246278F" display="A126246278F" xr:uid="{00000000-0004-0000-0000-00009F050000}"/>
    <hyperlink ref="E1451" location="A126239150L" display="A126239150L" xr:uid="{00000000-0004-0000-0000-0000A0050000}"/>
    <hyperlink ref="E1452" location="A126232526W" display="A126232526W" xr:uid="{00000000-0004-0000-0000-0000A1050000}"/>
    <hyperlink ref="E1453" location="A126246782T" display="A126246782T" xr:uid="{00000000-0004-0000-0000-0000A2050000}"/>
    <hyperlink ref="E1454" location="A126239654T" display="A126239654T" xr:uid="{00000000-0004-0000-0000-0000A3050000}"/>
    <hyperlink ref="E1455" location="A126232094C" display="A126232094C" xr:uid="{00000000-0004-0000-0000-0000A4050000}"/>
    <hyperlink ref="E1456" location="A126246350L" display="A126246350L" xr:uid="{00000000-0004-0000-0000-0000A5050000}"/>
    <hyperlink ref="E1457" location="A126239222L" display="A126239222L" xr:uid="{00000000-0004-0000-0000-0000A6050000}"/>
    <hyperlink ref="E1458" location="A126232238C" display="A126232238C" xr:uid="{00000000-0004-0000-0000-0000A7050000}"/>
    <hyperlink ref="E1459" location="A126246494X" display="A126246494X" xr:uid="{00000000-0004-0000-0000-0000A8050000}"/>
    <hyperlink ref="E1460" location="A126239366X" display="A126239366X" xr:uid="{00000000-0004-0000-0000-0000A9050000}"/>
    <hyperlink ref="E1461" location="A126231878J" display="A126231878J" xr:uid="{00000000-0004-0000-0000-0000AA050000}"/>
    <hyperlink ref="E1462" location="A126246134V" display="A126246134V" xr:uid="{00000000-0004-0000-0000-0000AB050000}"/>
    <hyperlink ref="E1463" location="A126239006V" display="A126239006V" xr:uid="{00000000-0004-0000-0000-0000AC050000}"/>
    <hyperlink ref="E1464" location="A126232598J" display="A126232598J" xr:uid="{00000000-0004-0000-0000-0000AD050000}"/>
    <hyperlink ref="E1465" location="A126246854T" display="A126246854T" xr:uid="{00000000-0004-0000-0000-0000AE050000}"/>
    <hyperlink ref="E1466" location="A126239726T" display="A126239726T" xr:uid="{00000000-0004-0000-0000-0000AF050000}"/>
    <hyperlink ref="E1467" location="A126232310K" display="A126232310K" xr:uid="{00000000-0004-0000-0000-0000B0050000}"/>
    <hyperlink ref="E1468" location="A126246566X" display="A126246566X" xr:uid="{00000000-0004-0000-0000-0000B1050000}"/>
    <hyperlink ref="E1469" location="A126239438X" display="A126239438X" xr:uid="{00000000-0004-0000-0000-0000B2050000}"/>
    <hyperlink ref="E1470" location="A126235914C" display="A126235914C" xr:uid="{00000000-0004-0000-0000-0000B3050000}"/>
    <hyperlink ref="E1471" location="A126250170F" display="A126250170F" xr:uid="{00000000-0004-0000-0000-0000B4050000}"/>
    <hyperlink ref="E1472" location="A126243042F" display="A126243042F" xr:uid="{00000000-0004-0000-0000-0000B5050000}"/>
    <hyperlink ref="E1473" location="A126236346K" display="A126236346K" xr:uid="{00000000-0004-0000-0000-0000B6050000}"/>
    <hyperlink ref="E1474" location="A126250602X" display="A126250602X" xr:uid="{00000000-0004-0000-0000-0000B7050000}"/>
    <hyperlink ref="E1475" location="A126243474K" display="A126243474K" xr:uid="{00000000-0004-0000-0000-0000B8050000}"/>
    <hyperlink ref="E1476" location="A126235986R" display="A126235986R" xr:uid="{00000000-0004-0000-0000-0000B9050000}"/>
    <hyperlink ref="E1477" location="A126250242F" display="A126250242F" xr:uid="{00000000-0004-0000-0000-0000BA050000}"/>
    <hyperlink ref="E1478" location="A126243114F" display="A126243114F" xr:uid="{00000000-0004-0000-0000-0000BB050000}"/>
    <hyperlink ref="E1479" location="A126236490C" display="A126236490C" xr:uid="{00000000-0004-0000-0000-0000BC050000}"/>
    <hyperlink ref="E1480" location="A126250746K" display="A126250746K" xr:uid="{00000000-0004-0000-0000-0000BD050000}"/>
    <hyperlink ref="E1481" location="A126243618K" display="A126243618K" xr:uid="{00000000-0004-0000-0000-0000BE050000}"/>
    <hyperlink ref="E1482" location="A126236058T" display="A126236058T" xr:uid="{00000000-0004-0000-0000-0000BF050000}"/>
    <hyperlink ref="E1483" location="A126250314F" display="A126250314F" xr:uid="{00000000-0004-0000-0000-0000C0050000}"/>
    <hyperlink ref="E1484" location="A126243186T" display="A126243186T" xr:uid="{00000000-0004-0000-0000-0000C1050000}"/>
    <hyperlink ref="E1485" location="A126236202X" display="A126236202X" xr:uid="{00000000-0004-0000-0000-0000C2050000}"/>
    <hyperlink ref="E1486" location="A126250458T" display="A126250458T" xr:uid="{00000000-0004-0000-0000-0000C3050000}"/>
    <hyperlink ref="E1487" location="A126243330X" display="A126243330X" xr:uid="{00000000-0004-0000-0000-0000C4050000}"/>
    <hyperlink ref="E1488" location="A126235842C" display="A126235842C" xr:uid="{00000000-0004-0000-0000-0000C5050000}"/>
    <hyperlink ref="E1489" location="A126250098X" display="A126250098X" xr:uid="{00000000-0004-0000-0000-0000C6050000}"/>
    <hyperlink ref="E1490" location="A126242970C" display="A126242970C" xr:uid="{00000000-0004-0000-0000-0000C7050000}"/>
    <hyperlink ref="E1491" location="A126236562C" display="A126236562C" xr:uid="{00000000-0004-0000-0000-0000C8050000}"/>
    <hyperlink ref="E1492" location="A126250818K" display="A126250818K" xr:uid="{00000000-0004-0000-0000-0000C9050000}"/>
    <hyperlink ref="E1493" location="A126243690C" display="A126243690C" xr:uid="{00000000-0004-0000-0000-0000CA050000}"/>
    <hyperlink ref="E1494" location="A126236274K" display="A126236274K" xr:uid="{00000000-0004-0000-0000-0000CB050000}"/>
    <hyperlink ref="E1495" location="A126250530X" display="A126250530X" xr:uid="{00000000-0004-0000-0000-0000CC050000}"/>
    <hyperlink ref="E1496" location="A126243402X" display="A126243402X" xr:uid="{00000000-0004-0000-0000-0000CD050000}"/>
    <hyperlink ref="E1497" location="A126235926L" display="A126235926L" xr:uid="{00000000-0004-0000-0000-0000CE050000}"/>
    <hyperlink ref="E1498" location="A126250182R" display="A126250182R" xr:uid="{00000000-0004-0000-0000-0000CF050000}"/>
    <hyperlink ref="E1499" location="A126243054R" display="A126243054R" xr:uid="{00000000-0004-0000-0000-0000D0050000}"/>
    <hyperlink ref="E1500" location="A126236358V" display="A126236358V" xr:uid="{00000000-0004-0000-0000-0000D1050000}"/>
    <hyperlink ref="E1501" location="A126250614J" display="A126250614J" xr:uid="{00000000-0004-0000-0000-0000D2050000}"/>
    <hyperlink ref="E1502" location="A126243486V" display="A126243486V" xr:uid="{00000000-0004-0000-0000-0000D3050000}"/>
    <hyperlink ref="E1503" location="A126235998X" display="A126235998X" xr:uid="{00000000-0004-0000-0000-0000D4050000}"/>
    <hyperlink ref="E1504" location="A126250254R" display="A126250254R" xr:uid="{00000000-0004-0000-0000-0000D5050000}"/>
    <hyperlink ref="E1505" location="A126243126R" display="A126243126R" xr:uid="{00000000-0004-0000-0000-0000D6050000}"/>
    <hyperlink ref="E1506" location="A126236502A" display="A126236502A" xr:uid="{00000000-0004-0000-0000-0000D7050000}"/>
    <hyperlink ref="E1507" location="A126250758V" display="A126250758V" xr:uid="{00000000-0004-0000-0000-0000D8050000}"/>
    <hyperlink ref="E1508" location="A126243630A" display="A126243630A" xr:uid="{00000000-0004-0000-0000-0000D9050000}"/>
    <hyperlink ref="E1509" location="A126236070J" display="A126236070J" xr:uid="{00000000-0004-0000-0000-0000DA050000}"/>
    <hyperlink ref="E1510" location="A126250326R" display="A126250326R" xr:uid="{00000000-0004-0000-0000-0000DB050000}"/>
    <hyperlink ref="E1511" location="A126243198A" display="A126243198A" xr:uid="{00000000-0004-0000-0000-0000DC050000}"/>
    <hyperlink ref="E1512" location="A126236214J" display="A126236214J" xr:uid="{00000000-0004-0000-0000-0000DD050000}"/>
    <hyperlink ref="E1513" location="A126250470J" display="A126250470J" xr:uid="{00000000-0004-0000-0000-0000DE050000}"/>
    <hyperlink ref="E1514" location="A126243342J" display="A126243342J" xr:uid="{00000000-0004-0000-0000-0000DF050000}"/>
    <hyperlink ref="E1515" location="A126235854L" display="A126235854L" xr:uid="{00000000-0004-0000-0000-0000E0050000}"/>
    <hyperlink ref="E1516" location="A126250110C" display="A126250110C" xr:uid="{00000000-0004-0000-0000-0000E1050000}"/>
    <hyperlink ref="E1517" location="A126242982L" display="A126242982L" xr:uid="{00000000-0004-0000-0000-0000E2050000}"/>
    <hyperlink ref="E1518" location="A126236574L" display="A126236574L" xr:uid="{00000000-0004-0000-0000-0000E3050000}"/>
    <hyperlink ref="E1519" location="A126250830A" display="A126250830A" xr:uid="{00000000-0004-0000-0000-0000E4050000}"/>
    <hyperlink ref="E1520" location="A126243702A" display="A126243702A" xr:uid="{00000000-0004-0000-0000-0000E5050000}"/>
    <hyperlink ref="E1521" location="A126236286V" display="A126236286V" xr:uid="{00000000-0004-0000-0000-0000E6050000}"/>
    <hyperlink ref="E1522" location="A126250542J" display="A126250542J" xr:uid="{00000000-0004-0000-0000-0000E7050000}"/>
    <hyperlink ref="E1523" location="A126243414J" display="A126243414J" xr:uid="{00000000-0004-0000-0000-0000E8050000}"/>
    <hyperlink ref="E1524" location="A126235894F" display="A126235894F" xr:uid="{00000000-0004-0000-0000-0000E9050000}"/>
    <hyperlink ref="E1525" location="A126250150W" display="A126250150W" xr:uid="{00000000-0004-0000-0000-0000EA050000}"/>
    <hyperlink ref="E1526" location="A126243022W" display="A126243022W" xr:uid="{00000000-0004-0000-0000-0000EB050000}"/>
    <hyperlink ref="E1527" location="A126236326A" display="A126236326A" xr:uid="{00000000-0004-0000-0000-0000EC050000}"/>
    <hyperlink ref="E1528" location="A126250582A" display="A126250582A" xr:uid="{00000000-0004-0000-0000-0000ED050000}"/>
    <hyperlink ref="E1529" location="A126243454A" display="A126243454A" xr:uid="{00000000-0004-0000-0000-0000EE050000}"/>
    <hyperlink ref="E1530" location="A126235966F" display="A126235966F" xr:uid="{00000000-0004-0000-0000-0000EF050000}"/>
    <hyperlink ref="E1531" location="A126250222W" display="A126250222W" xr:uid="{00000000-0004-0000-0000-0000F0050000}"/>
    <hyperlink ref="E1532" location="A126243094J" display="A126243094J" xr:uid="{00000000-0004-0000-0000-0000F1050000}"/>
    <hyperlink ref="E1533" location="A126236470V" display="A126236470V" xr:uid="{00000000-0004-0000-0000-0000F2050000}"/>
    <hyperlink ref="E1534" location="A126250726A" display="A126250726A" xr:uid="{00000000-0004-0000-0000-0000F3050000}"/>
    <hyperlink ref="E1535" location="A126243598L" display="A126243598L" xr:uid="{00000000-0004-0000-0000-0000F4050000}"/>
    <hyperlink ref="E1536" location="A126236038J" display="A126236038J" xr:uid="{00000000-0004-0000-0000-0000F5050000}"/>
    <hyperlink ref="E1537" location="A126250294J" display="A126250294J" xr:uid="{00000000-0004-0000-0000-0000F6050000}"/>
    <hyperlink ref="E1538" location="A126243166J" display="A126243166J" xr:uid="{00000000-0004-0000-0000-0000F7050000}"/>
    <hyperlink ref="E1539" location="A126236182A" display="A126236182A" xr:uid="{00000000-0004-0000-0000-0000F8050000}"/>
    <hyperlink ref="E1540" location="A126250438J" display="A126250438J" xr:uid="{00000000-0004-0000-0000-0000F9050000}"/>
    <hyperlink ref="E1541" location="A126243310R" display="A126243310R" xr:uid="{00000000-0004-0000-0000-0000FA050000}"/>
    <hyperlink ref="E1542" location="A126235822V" display="A126235822V" xr:uid="{00000000-0004-0000-0000-0000FB050000}"/>
    <hyperlink ref="E1543" location="A126250078R" display="A126250078R" xr:uid="{00000000-0004-0000-0000-0000FC050000}"/>
    <hyperlink ref="E1544" location="A126242950V" display="A126242950V" xr:uid="{00000000-0004-0000-0000-0000FD050000}"/>
    <hyperlink ref="E1545" location="A126236542V" display="A126236542V" xr:uid="{00000000-0004-0000-0000-0000FE050000}"/>
    <hyperlink ref="E1546" location="A126250798L" display="A126250798L" xr:uid="{00000000-0004-0000-0000-0000FF050000}"/>
    <hyperlink ref="E1547" location="A126243670V" display="A126243670V" xr:uid="{00000000-0004-0000-0000-000000060000}"/>
    <hyperlink ref="E1548" location="A126236254A" display="A126236254A" xr:uid="{00000000-0004-0000-0000-000001060000}"/>
    <hyperlink ref="E1549" location="A126250510R" display="A126250510R" xr:uid="{00000000-0004-0000-0000-000002060000}"/>
    <hyperlink ref="E1550" location="A126243382A" display="A126243382A" xr:uid="{00000000-0004-0000-0000-000003060000}"/>
    <hyperlink ref="E1551" location="A126235930C" display="A126235930C" xr:uid="{00000000-0004-0000-0000-000004060000}"/>
    <hyperlink ref="E1552" location="A126250186X" display="A126250186X" xr:uid="{00000000-0004-0000-0000-000005060000}"/>
    <hyperlink ref="E1553" location="A126243058X" display="A126243058X" xr:uid="{00000000-0004-0000-0000-000006060000}"/>
    <hyperlink ref="E1554" location="A126236362K" display="A126236362K" xr:uid="{00000000-0004-0000-0000-000007060000}"/>
    <hyperlink ref="E1555" location="A126250618T" display="A126250618T" xr:uid="{00000000-0004-0000-0000-000008060000}"/>
    <hyperlink ref="E1556" location="A126243490K" display="A126243490K" xr:uid="{00000000-0004-0000-0000-000009060000}"/>
    <hyperlink ref="E1557" location="A126236002F" display="A126236002F" xr:uid="{00000000-0004-0000-0000-00000A060000}"/>
    <hyperlink ref="E1558" location="A126250258X" display="A126250258X" xr:uid="{00000000-0004-0000-0000-00000B060000}"/>
    <hyperlink ref="E1559" location="A126243130F" display="A126243130F" xr:uid="{00000000-0004-0000-0000-00000C060000}"/>
    <hyperlink ref="E1560" location="A126236506K" display="A126236506K" xr:uid="{00000000-0004-0000-0000-00000D060000}"/>
    <hyperlink ref="E1561" location="A126250762K" display="A126250762K" xr:uid="{00000000-0004-0000-0000-00000E060000}"/>
    <hyperlink ref="E1562" location="A126243634K" display="A126243634K" xr:uid="{00000000-0004-0000-0000-00000F060000}"/>
    <hyperlink ref="E1563" location="A126236074T" display="A126236074T" xr:uid="{00000000-0004-0000-0000-000010060000}"/>
    <hyperlink ref="E1564" location="A126250330F" display="A126250330F" xr:uid="{00000000-0004-0000-0000-000011060000}"/>
    <hyperlink ref="E1565" location="A126243202F" display="A126243202F" xr:uid="{00000000-0004-0000-0000-000012060000}"/>
    <hyperlink ref="E1566" location="A126236218T" display="A126236218T" xr:uid="{00000000-0004-0000-0000-000013060000}"/>
    <hyperlink ref="E1567" location="A126250474T" display="A126250474T" xr:uid="{00000000-0004-0000-0000-000014060000}"/>
    <hyperlink ref="E1568" location="A126243346T" display="A126243346T" xr:uid="{00000000-0004-0000-0000-000015060000}"/>
    <hyperlink ref="E1569" location="A126235858W" display="A126235858W" xr:uid="{00000000-0004-0000-0000-000016060000}"/>
    <hyperlink ref="E1570" location="A126250114L" display="A126250114L" xr:uid="{00000000-0004-0000-0000-000017060000}"/>
    <hyperlink ref="E1571" location="A126242986W" display="A126242986W" xr:uid="{00000000-0004-0000-0000-000018060000}"/>
    <hyperlink ref="E1572" location="A126236578W" display="A126236578W" xr:uid="{00000000-0004-0000-0000-000019060000}"/>
    <hyperlink ref="E1573" location="A126250834K" display="A126250834K" xr:uid="{00000000-0004-0000-0000-00001A060000}"/>
    <hyperlink ref="E1574" location="A126243706K" display="A126243706K" xr:uid="{00000000-0004-0000-0000-00001B060000}"/>
    <hyperlink ref="E1575" location="A126236290K" display="A126236290K" xr:uid="{00000000-0004-0000-0000-00001C060000}"/>
    <hyperlink ref="E1576" location="A126250546T" display="A126250546T" xr:uid="{00000000-0004-0000-0000-00001D060000}"/>
    <hyperlink ref="E1577" location="A126243418T" display="A126243418T" xr:uid="{00000000-0004-0000-0000-00001E060000}"/>
    <hyperlink ref="E1578" location="A126235934L" display="A126235934L" xr:uid="{00000000-0004-0000-0000-00001F060000}"/>
    <hyperlink ref="E1579" location="A126250190R" display="A126250190R" xr:uid="{00000000-0004-0000-0000-000020060000}"/>
    <hyperlink ref="E1580" location="A126243062R" display="A126243062R" xr:uid="{00000000-0004-0000-0000-000021060000}"/>
    <hyperlink ref="E1581" location="A126236366V" display="A126236366V" xr:uid="{00000000-0004-0000-0000-000022060000}"/>
    <hyperlink ref="E1582" location="A126250622J" display="A126250622J" xr:uid="{00000000-0004-0000-0000-000023060000}"/>
    <hyperlink ref="E1583" location="A126243494V" display="A126243494V" xr:uid="{00000000-0004-0000-0000-000024060000}"/>
    <hyperlink ref="E1584" location="A126236006R" display="A126236006R" xr:uid="{00000000-0004-0000-0000-000025060000}"/>
    <hyperlink ref="E1585" location="A126250262R" display="A126250262R" xr:uid="{00000000-0004-0000-0000-000026060000}"/>
    <hyperlink ref="E1586" location="A126243134R" display="A126243134R" xr:uid="{00000000-0004-0000-0000-000027060000}"/>
    <hyperlink ref="E1587" location="A126236510A" display="A126236510A" xr:uid="{00000000-0004-0000-0000-000028060000}"/>
    <hyperlink ref="E1588" location="A126250766V" display="A126250766V" xr:uid="{00000000-0004-0000-0000-000029060000}"/>
    <hyperlink ref="E1589" location="A126243638V" display="A126243638V" xr:uid="{00000000-0004-0000-0000-00002A060000}"/>
    <hyperlink ref="E1590" location="A126236078A" display="A126236078A" xr:uid="{00000000-0004-0000-0000-00002B060000}"/>
    <hyperlink ref="E1591" location="A126250334R" display="A126250334R" xr:uid="{00000000-0004-0000-0000-00002C060000}"/>
    <hyperlink ref="E1592" location="A126243206R" display="A126243206R" xr:uid="{00000000-0004-0000-0000-00002D060000}"/>
    <hyperlink ref="E1593" location="A126236222J" display="A126236222J" xr:uid="{00000000-0004-0000-0000-00002E060000}"/>
    <hyperlink ref="E1594" location="A126250478A" display="A126250478A" xr:uid="{00000000-0004-0000-0000-00002F060000}"/>
    <hyperlink ref="E1595" location="A126243350J" display="A126243350J" xr:uid="{00000000-0004-0000-0000-000030060000}"/>
    <hyperlink ref="E1596" location="A126235862L" display="A126235862L" xr:uid="{00000000-0004-0000-0000-000031060000}"/>
    <hyperlink ref="E1597" location="A126250118W" display="A126250118W" xr:uid="{00000000-0004-0000-0000-000032060000}"/>
    <hyperlink ref="E1598" location="A126242990L" display="A126242990L" xr:uid="{00000000-0004-0000-0000-000033060000}"/>
    <hyperlink ref="E1599" location="A126236582L" display="A126236582L" xr:uid="{00000000-0004-0000-0000-000034060000}"/>
    <hyperlink ref="E1600" location="A126250838V" display="A126250838V" xr:uid="{00000000-0004-0000-0000-000035060000}"/>
    <hyperlink ref="E1601" location="A126243710A" display="A126243710A" xr:uid="{00000000-0004-0000-0000-000036060000}"/>
    <hyperlink ref="E1602" location="A126236294V" display="A126236294V" xr:uid="{00000000-0004-0000-0000-000037060000}"/>
    <hyperlink ref="E1603" location="A126250550J" display="A126250550J" xr:uid="{00000000-0004-0000-0000-000038060000}"/>
    <hyperlink ref="E1604" location="A126243422J" display="A126243422J" xr:uid="{00000000-0004-0000-0000-000039060000}"/>
    <hyperlink ref="E1605" location="A126235898R" display="A126235898R" xr:uid="{00000000-0004-0000-0000-00003A060000}"/>
    <hyperlink ref="E1606" location="A126250154F" display="A126250154F" xr:uid="{00000000-0004-0000-0000-00003B060000}"/>
    <hyperlink ref="E1607" location="A126243026F" display="A126243026F" xr:uid="{00000000-0004-0000-0000-00003C060000}"/>
    <hyperlink ref="E1608" location="A126236330T" display="A126236330T" xr:uid="{00000000-0004-0000-0000-00003D060000}"/>
    <hyperlink ref="E1609" location="A126250586K" display="A126250586K" xr:uid="{00000000-0004-0000-0000-00003E060000}"/>
    <hyperlink ref="E1610" location="A126243458K" display="A126243458K" xr:uid="{00000000-0004-0000-0000-00003F060000}"/>
    <hyperlink ref="E1611" location="A126235970W" display="A126235970W" xr:uid="{00000000-0004-0000-0000-000040060000}"/>
    <hyperlink ref="E1612" location="A126250226F" display="A126250226F" xr:uid="{00000000-0004-0000-0000-000041060000}"/>
    <hyperlink ref="E1613" location="A126243098T" display="A126243098T" xr:uid="{00000000-0004-0000-0000-000042060000}"/>
    <hyperlink ref="E1614" location="A126236474C" display="A126236474C" xr:uid="{00000000-0004-0000-0000-000043060000}"/>
    <hyperlink ref="E1615" location="A126250730T" display="A126250730T" xr:uid="{00000000-0004-0000-0000-000044060000}"/>
    <hyperlink ref="E1616" location="A126243602T" display="A126243602T" xr:uid="{00000000-0004-0000-0000-000045060000}"/>
    <hyperlink ref="E1617" location="A126236042X" display="A126236042X" xr:uid="{00000000-0004-0000-0000-000046060000}"/>
    <hyperlink ref="E1618" location="A126250298T" display="A126250298T" xr:uid="{00000000-0004-0000-0000-000047060000}"/>
    <hyperlink ref="E1619" location="A126243170X" display="A126243170X" xr:uid="{00000000-0004-0000-0000-000048060000}"/>
    <hyperlink ref="E1620" location="A126236186K" display="A126236186K" xr:uid="{00000000-0004-0000-0000-000049060000}"/>
    <hyperlink ref="E1621" location="A126250442X" display="A126250442X" xr:uid="{00000000-0004-0000-0000-00004A060000}"/>
    <hyperlink ref="E1622" location="A126243314X" display="A126243314X" xr:uid="{00000000-0004-0000-0000-00004B060000}"/>
    <hyperlink ref="E1623" location="A126235826C" display="A126235826C" xr:uid="{00000000-0004-0000-0000-00004C060000}"/>
    <hyperlink ref="E1624" location="A126250082F" display="A126250082F" xr:uid="{00000000-0004-0000-0000-00004D060000}"/>
    <hyperlink ref="E1625" location="A126242954C" display="A126242954C" xr:uid="{00000000-0004-0000-0000-00004E060000}"/>
    <hyperlink ref="E1626" location="A126236546C" display="A126236546C" xr:uid="{00000000-0004-0000-0000-00004F060000}"/>
    <hyperlink ref="E1627" location="A126250802T" display="A126250802T" xr:uid="{00000000-0004-0000-0000-000050060000}"/>
    <hyperlink ref="E1628" location="A126243674C" display="A126243674C" xr:uid="{00000000-0004-0000-0000-000051060000}"/>
    <hyperlink ref="E1629" location="A126236258K" display="A126236258K" xr:uid="{00000000-0004-0000-0000-000052060000}"/>
    <hyperlink ref="E1630" location="A126250514X" display="A126250514X" xr:uid="{00000000-0004-0000-0000-000053060000}"/>
    <hyperlink ref="E1631" location="A126243386K" display="A126243386K" xr:uid="{00000000-0004-0000-0000-000054060000}"/>
    <hyperlink ref="E1632" location="A126235902V" display="A126235902V" xr:uid="{00000000-0004-0000-0000-000055060000}"/>
    <hyperlink ref="E1633" location="A126250158R" display="A126250158R" xr:uid="{00000000-0004-0000-0000-000056060000}"/>
    <hyperlink ref="E1634" location="A126243030W" display="A126243030W" xr:uid="{00000000-0004-0000-0000-000057060000}"/>
    <hyperlink ref="E1635" location="A126236334A" display="A126236334A" xr:uid="{00000000-0004-0000-0000-000058060000}"/>
    <hyperlink ref="E1636" location="A126250590A" display="A126250590A" xr:uid="{00000000-0004-0000-0000-000059060000}"/>
    <hyperlink ref="E1637" location="A126243462A" display="A126243462A" xr:uid="{00000000-0004-0000-0000-00005A060000}"/>
    <hyperlink ref="E1638" location="A126235974F" display="A126235974F" xr:uid="{00000000-0004-0000-0000-00005B060000}"/>
    <hyperlink ref="E1639" location="A126250230W" display="A126250230W" xr:uid="{00000000-0004-0000-0000-00005C060000}"/>
    <hyperlink ref="E1640" location="A126243102W" display="A126243102W" xr:uid="{00000000-0004-0000-0000-00005D060000}"/>
    <hyperlink ref="E1641" location="A126236478L" display="A126236478L" xr:uid="{00000000-0004-0000-0000-00005E060000}"/>
    <hyperlink ref="E1642" location="A126250734A" display="A126250734A" xr:uid="{00000000-0004-0000-0000-00005F060000}"/>
    <hyperlink ref="E1643" location="A126243606A" display="A126243606A" xr:uid="{00000000-0004-0000-0000-000060060000}"/>
    <hyperlink ref="E1644" location="A126236046J" display="A126236046J" xr:uid="{00000000-0004-0000-0000-000061060000}"/>
    <hyperlink ref="E1645" location="A126250302W" display="A126250302W" xr:uid="{00000000-0004-0000-0000-000062060000}"/>
    <hyperlink ref="E1646" location="A126243174J" display="A126243174J" xr:uid="{00000000-0004-0000-0000-000063060000}"/>
    <hyperlink ref="E1647" location="A126236190A" display="A126236190A" xr:uid="{00000000-0004-0000-0000-000064060000}"/>
    <hyperlink ref="E1648" location="A126250446J" display="A126250446J" xr:uid="{00000000-0004-0000-0000-000065060000}"/>
    <hyperlink ref="E1649" location="A126243318J" display="A126243318J" xr:uid="{00000000-0004-0000-0000-000066060000}"/>
    <hyperlink ref="E1650" location="A126235830V" display="A126235830V" xr:uid="{00000000-0004-0000-0000-000067060000}"/>
    <hyperlink ref="E1651" location="A126250086R" display="A126250086R" xr:uid="{00000000-0004-0000-0000-000068060000}"/>
    <hyperlink ref="E1652" location="A126242958L" display="A126242958L" xr:uid="{00000000-0004-0000-0000-000069060000}"/>
    <hyperlink ref="E1653" location="A126236550V" display="A126236550V" xr:uid="{00000000-0004-0000-0000-00006A060000}"/>
    <hyperlink ref="E1654" location="A126250806A" display="A126250806A" xr:uid="{00000000-0004-0000-0000-00006B060000}"/>
    <hyperlink ref="E1655" location="A126243678L" display="A126243678L" xr:uid="{00000000-0004-0000-0000-00006C060000}"/>
    <hyperlink ref="E1656" location="A126236262A" display="A126236262A" xr:uid="{00000000-0004-0000-0000-00006D060000}"/>
    <hyperlink ref="E1657" location="A126250518J" display="A126250518J" xr:uid="{00000000-0004-0000-0000-00006E060000}"/>
    <hyperlink ref="E1658" location="A126243390A" display="A126243390A" xr:uid="{00000000-0004-0000-0000-00006F060000}"/>
    <hyperlink ref="E1659" location="A126235918L" display="A126235918L" xr:uid="{00000000-0004-0000-0000-000070060000}"/>
    <hyperlink ref="E1660" location="A126250174R" display="A126250174R" xr:uid="{00000000-0004-0000-0000-000071060000}"/>
    <hyperlink ref="E1661" location="A126243046R" display="A126243046R" xr:uid="{00000000-0004-0000-0000-000072060000}"/>
    <hyperlink ref="E1662" location="A126236350A" display="A126236350A" xr:uid="{00000000-0004-0000-0000-000073060000}"/>
    <hyperlink ref="E1663" location="A126250606J" display="A126250606J" xr:uid="{00000000-0004-0000-0000-000074060000}"/>
    <hyperlink ref="E1664" location="A126243478V" display="A126243478V" xr:uid="{00000000-0004-0000-0000-000075060000}"/>
    <hyperlink ref="E1665" location="A126235990F" display="A126235990F" xr:uid="{00000000-0004-0000-0000-000076060000}"/>
    <hyperlink ref="E1666" location="A126250246R" display="A126250246R" xr:uid="{00000000-0004-0000-0000-000077060000}"/>
    <hyperlink ref="E1667" location="A126243118R" display="A126243118R" xr:uid="{00000000-0004-0000-0000-000078060000}"/>
    <hyperlink ref="E1668" location="A126236494L" display="A126236494L" xr:uid="{00000000-0004-0000-0000-000079060000}"/>
    <hyperlink ref="E1669" location="A126250750A" display="A126250750A" xr:uid="{00000000-0004-0000-0000-00007A060000}"/>
    <hyperlink ref="E1670" location="A126243622A" display="A126243622A" xr:uid="{00000000-0004-0000-0000-00007B060000}"/>
    <hyperlink ref="E1671" location="A126236062J" display="A126236062J" xr:uid="{00000000-0004-0000-0000-00007C060000}"/>
    <hyperlink ref="E1672" location="A126250318R" display="A126250318R" xr:uid="{00000000-0004-0000-0000-00007D060000}"/>
    <hyperlink ref="E1673" location="A126243190J" display="A126243190J" xr:uid="{00000000-0004-0000-0000-00007E060000}"/>
    <hyperlink ref="E1674" location="A126236206J" display="A126236206J" xr:uid="{00000000-0004-0000-0000-00007F060000}"/>
    <hyperlink ref="E1675" location="A126250462J" display="A126250462J" xr:uid="{00000000-0004-0000-0000-000080060000}"/>
    <hyperlink ref="E1676" location="A126243334J" display="A126243334J" xr:uid="{00000000-0004-0000-0000-000081060000}"/>
    <hyperlink ref="E1677" location="A126235846L" display="A126235846L" xr:uid="{00000000-0004-0000-0000-000082060000}"/>
    <hyperlink ref="E1678" location="A126250102C" display="A126250102C" xr:uid="{00000000-0004-0000-0000-000083060000}"/>
    <hyperlink ref="E1679" location="A126242974L" display="A126242974L" xr:uid="{00000000-0004-0000-0000-000084060000}"/>
    <hyperlink ref="E1680" location="A126236566L" display="A126236566L" xr:uid="{00000000-0004-0000-0000-000085060000}"/>
    <hyperlink ref="E1681" location="A126250822A" display="A126250822A" xr:uid="{00000000-0004-0000-0000-000086060000}"/>
    <hyperlink ref="E1682" location="A126243694L" display="A126243694L" xr:uid="{00000000-0004-0000-0000-000087060000}"/>
    <hyperlink ref="E1683" location="A126236278V" display="A126236278V" xr:uid="{00000000-0004-0000-0000-000088060000}"/>
    <hyperlink ref="E1684" location="A126250534J" display="A126250534J" xr:uid="{00000000-0004-0000-0000-000089060000}"/>
    <hyperlink ref="E1685" location="A126243406J" display="A126243406J" xr:uid="{00000000-0004-0000-0000-00008A060000}"/>
    <hyperlink ref="E1686" location="A126235886F" display="A126235886F" xr:uid="{00000000-0004-0000-0000-00008B060000}"/>
    <hyperlink ref="E1687" location="A126250142W" display="A126250142W" xr:uid="{00000000-0004-0000-0000-00008C060000}"/>
    <hyperlink ref="E1688" location="A126243014W" display="A126243014W" xr:uid="{00000000-0004-0000-0000-00008D060000}"/>
    <hyperlink ref="E1689" location="A126236318A" display="A126236318A" xr:uid="{00000000-0004-0000-0000-00008E060000}"/>
    <hyperlink ref="E1690" location="A126250574A" display="A126250574A" xr:uid="{00000000-0004-0000-0000-00008F060000}"/>
    <hyperlink ref="E1691" location="A126243446A" display="A126243446A" xr:uid="{00000000-0004-0000-0000-000090060000}"/>
    <hyperlink ref="E1692" location="A126235958F" display="A126235958F" xr:uid="{00000000-0004-0000-0000-000091060000}"/>
    <hyperlink ref="E1693" location="A126250214W" display="A126250214W" xr:uid="{00000000-0004-0000-0000-000092060000}"/>
    <hyperlink ref="E1694" location="A126243086J" display="A126243086J" xr:uid="{00000000-0004-0000-0000-000093060000}"/>
    <hyperlink ref="E1695" location="A126236462V" display="A126236462V" xr:uid="{00000000-0004-0000-0000-000094060000}"/>
    <hyperlink ref="E1696" location="A126250718A" display="A126250718A" xr:uid="{00000000-0004-0000-0000-000095060000}"/>
    <hyperlink ref="E1697" location="A126243590V" display="A126243590V" xr:uid="{00000000-0004-0000-0000-000096060000}"/>
    <hyperlink ref="E1698" location="A126236030R" display="A126236030R" xr:uid="{00000000-0004-0000-0000-000097060000}"/>
    <hyperlink ref="E1699" location="A126250286J" display="A126250286J" xr:uid="{00000000-0004-0000-0000-000098060000}"/>
    <hyperlink ref="E1700" location="A126243158J" display="A126243158J" xr:uid="{00000000-0004-0000-0000-000099060000}"/>
    <hyperlink ref="E1701" location="A126236174A" display="A126236174A" xr:uid="{00000000-0004-0000-0000-00009A060000}"/>
    <hyperlink ref="E1702" location="A126250430R" display="A126250430R" xr:uid="{00000000-0004-0000-0000-00009B060000}"/>
    <hyperlink ref="E1703" location="A126243302R" display="A126243302R" xr:uid="{00000000-0004-0000-0000-00009C060000}"/>
    <hyperlink ref="E1704" location="A126235814V" display="A126235814V" xr:uid="{00000000-0004-0000-0000-00009D060000}"/>
    <hyperlink ref="E1705" location="A126250070W" display="A126250070W" xr:uid="{00000000-0004-0000-0000-00009E060000}"/>
    <hyperlink ref="E1706" location="A126242942V" display="A126242942V" xr:uid="{00000000-0004-0000-0000-00009F060000}"/>
    <hyperlink ref="E1707" location="A126236534V" display="A126236534V" xr:uid="{00000000-0004-0000-0000-0000A0060000}"/>
    <hyperlink ref="E1708" location="A126250790V" display="A126250790V" xr:uid="{00000000-0004-0000-0000-0000A1060000}"/>
    <hyperlink ref="E1709" location="A126243662V" display="A126243662V" xr:uid="{00000000-0004-0000-0000-0000A2060000}"/>
    <hyperlink ref="E1710" location="A126236246A" display="A126236246A" xr:uid="{00000000-0004-0000-0000-0000A3060000}"/>
    <hyperlink ref="E1711" location="A126250502R" display="A126250502R" xr:uid="{00000000-0004-0000-0000-0000A4060000}"/>
    <hyperlink ref="E1712" location="A126243374A" display="A126243374A" xr:uid="{00000000-0004-0000-0000-0000A5060000}"/>
    <hyperlink ref="E1713" location="A126235938W" display="A126235938W" xr:uid="{00000000-0004-0000-0000-0000A6060000}"/>
    <hyperlink ref="E1714" location="A126250194X" display="A126250194X" xr:uid="{00000000-0004-0000-0000-0000A7060000}"/>
    <hyperlink ref="E1715" location="A126243066X" display="A126243066X" xr:uid="{00000000-0004-0000-0000-0000A8060000}"/>
    <hyperlink ref="E1716" location="A126236370K" display="A126236370K" xr:uid="{00000000-0004-0000-0000-0000A9060000}"/>
    <hyperlink ref="E1717" location="A126250626T" display="A126250626T" xr:uid="{00000000-0004-0000-0000-0000AA060000}"/>
    <hyperlink ref="E1718" location="A126243498C" display="A126243498C" xr:uid="{00000000-0004-0000-0000-0000AB060000}"/>
    <hyperlink ref="E1719" location="A126236010F" display="A126236010F" xr:uid="{00000000-0004-0000-0000-0000AC060000}"/>
    <hyperlink ref="E1720" location="A126250266X" display="A126250266X" xr:uid="{00000000-0004-0000-0000-0000AD060000}"/>
    <hyperlink ref="E1721" location="A126243138X" display="A126243138X" xr:uid="{00000000-0004-0000-0000-0000AE060000}"/>
    <hyperlink ref="E1722" location="A126236514K" display="A126236514K" xr:uid="{00000000-0004-0000-0000-0000AF060000}"/>
    <hyperlink ref="E1723" location="A126250770K" display="A126250770K" xr:uid="{00000000-0004-0000-0000-0000B0060000}"/>
    <hyperlink ref="E1724" location="A126243642K" display="A126243642K" xr:uid="{00000000-0004-0000-0000-0000B1060000}"/>
    <hyperlink ref="E1725" location="A126236082T" display="A126236082T" xr:uid="{00000000-0004-0000-0000-0000B2060000}"/>
    <hyperlink ref="E1726" location="A126250338X" display="A126250338X" xr:uid="{00000000-0004-0000-0000-0000B3060000}"/>
    <hyperlink ref="E1727" location="A126243210F" display="A126243210F" xr:uid="{00000000-0004-0000-0000-0000B4060000}"/>
    <hyperlink ref="E1728" location="A126236226T" display="A126236226T" xr:uid="{00000000-0004-0000-0000-0000B5060000}"/>
    <hyperlink ref="E1729" location="A126250482T" display="A126250482T" xr:uid="{00000000-0004-0000-0000-0000B6060000}"/>
    <hyperlink ref="E1730" location="A126243354T" display="A126243354T" xr:uid="{00000000-0004-0000-0000-0000B7060000}"/>
    <hyperlink ref="E1731" location="A126235866W" display="A126235866W" xr:uid="{00000000-0004-0000-0000-0000B8060000}"/>
    <hyperlink ref="E1732" location="A126250122L" display="A126250122L" xr:uid="{00000000-0004-0000-0000-0000B9060000}"/>
    <hyperlink ref="E1733" location="A126242994W" display="A126242994W" xr:uid="{00000000-0004-0000-0000-0000BA060000}"/>
    <hyperlink ref="E1734" location="A126236586W" display="A126236586W" xr:uid="{00000000-0004-0000-0000-0000BB060000}"/>
    <hyperlink ref="E1735" location="A126250842K" display="A126250842K" xr:uid="{00000000-0004-0000-0000-0000BC060000}"/>
    <hyperlink ref="E1736" location="A126243714K" display="A126243714K" xr:uid="{00000000-0004-0000-0000-0000BD060000}"/>
    <hyperlink ref="E1737" location="A126236298C" display="A126236298C" xr:uid="{00000000-0004-0000-0000-0000BE060000}"/>
    <hyperlink ref="E1738" location="A126250554T" display="A126250554T" xr:uid="{00000000-0004-0000-0000-0000BF060000}"/>
    <hyperlink ref="E1739" location="A126243426T" display="A126243426T" xr:uid="{00000000-0004-0000-0000-0000C0060000}"/>
    <hyperlink ref="E1740" location="A126235922C" display="A126235922C" xr:uid="{00000000-0004-0000-0000-0000C1060000}"/>
    <hyperlink ref="E1741" location="A126250178X" display="A126250178X" xr:uid="{00000000-0004-0000-0000-0000C2060000}"/>
    <hyperlink ref="E1742" location="A126243050F" display="A126243050F" xr:uid="{00000000-0004-0000-0000-0000C3060000}"/>
    <hyperlink ref="E1743" location="A126236354K" display="A126236354K" xr:uid="{00000000-0004-0000-0000-0000C4060000}"/>
    <hyperlink ref="E1744" location="A126250610X" display="A126250610X" xr:uid="{00000000-0004-0000-0000-0000C5060000}"/>
    <hyperlink ref="E1745" location="A126243482K" display="A126243482K" xr:uid="{00000000-0004-0000-0000-0000C6060000}"/>
    <hyperlink ref="E1746" location="A126235994R" display="A126235994R" xr:uid="{00000000-0004-0000-0000-0000C7060000}"/>
    <hyperlink ref="E1747" location="A126250250F" display="A126250250F" xr:uid="{00000000-0004-0000-0000-0000C8060000}"/>
    <hyperlink ref="E1748" location="A126243122F" display="A126243122F" xr:uid="{00000000-0004-0000-0000-0000C9060000}"/>
    <hyperlink ref="E1749" location="A126236498W" display="A126236498W" xr:uid="{00000000-0004-0000-0000-0000CA060000}"/>
    <hyperlink ref="E1750" location="A126250754K" display="A126250754K" xr:uid="{00000000-0004-0000-0000-0000CB060000}"/>
    <hyperlink ref="E1751" location="A126243626K" display="A126243626K" xr:uid="{00000000-0004-0000-0000-0000CC060000}"/>
    <hyperlink ref="E1752" location="A126236066T" display="A126236066T" xr:uid="{00000000-0004-0000-0000-0000CD060000}"/>
    <hyperlink ref="E1753" location="A126250322F" display="A126250322F" xr:uid="{00000000-0004-0000-0000-0000CE060000}"/>
    <hyperlink ref="E1754" location="A126243194T" display="A126243194T" xr:uid="{00000000-0004-0000-0000-0000CF060000}"/>
    <hyperlink ref="E1755" location="A126236210X" display="A126236210X" xr:uid="{00000000-0004-0000-0000-0000D0060000}"/>
    <hyperlink ref="E1756" location="A126250466T" display="A126250466T" xr:uid="{00000000-0004-0000-0000-0000D1060000}"/>
    <hyperlink ref="E1757" location="A126243338T" display="A126243338T" xr:uid="{00000000-0004-0000-0000-0000D2060000}"/>
    <hyperlink ref="E1758" location="A126235850C" display="A126235850C" xr:uid="{00000000-0004-0000-0000-0000D3060000}"/>
    <hyperlink ref="E1759" location="A126250106L" display="A126250106L" xr:uid="{00000000-0004-0000-0000-0000D4060000}"/>
    <hyperlink ref="E1760" location="A126242978W" display="A126242978W" xr:uid="{00000000-0004-0000-0000-0000D5060000}"/>
    <hyperlink ref="E1761" location="A126236570C" display="A126236570C" xr:uid="{00000000-0004-0000-0000-0000D6060000}"/>
    <hyperlink ref="E1762" location="A126250826K" display="A126250826K" xr:uid="{00000000-0004-0000-0000-0000D7060000}"/>
    <hyperlink ref="E1763" location="A126243698W" display="A126243698W" xr:uid="{00000000-0004-0000-0000-0000D8060000}"/>
    <hyperlink ref="E1764" location="A126236282K" display="A126236282K" xr:uid="{00000000-0004-0000-0000-0000D9060000}"/>
    <hyperlink ref="E1765" location="A126250538T" display="A126250538T" xr:uid="{00000000-0004-0000-0000-0000DA060000}"/>
    <hyperlink ref="E1766" location="A126243410X" display="A126243410X" xr:uid="{00000000-0004-0000-0000-0000DB060000}"/>
    <hyperlink ref="E1767" location="A126235942L" display="A126235942L" xr:uid="{00000000-0004-0000-0000-0000DC060000}"/>
    <hyperlink ref="E1768" location="A126250198J" display="A126250198J" xr:uid="{00000000-0004-0000-0000-0000DD060000}"/>
    <hyperlink ref="E1769" location="A126243070R" display="A126243070R" xr:uid="{00000000-0004-0000-0000-0000DE060000}"/>
    <hyperlink ref="E1770" location="A126236374V" display="A126236374V" xr:uid="{00000000-0004-0000-0000-0000DF060000}"/>
    <hyperlink ref="E1771" location="A126250630J" display="A126250630J" xr:uid="{00000000-0004-0000-0000-0000E0060000}"/>
    <hyperlink ref="E1772" location="A126243502J" display="A126243502J" xr:uid="{00000000-0004-0000-0000-0000E1060000}"/>
    <hyperlink ref="E1773" location="A126236014R" display="A126236014R" xr:uid="{00000000-0004-0000-0000-0000E2060000}"/>
    <hyperlink ref="E1774" location="A126250270R" display="A126250270R" xr:uid="{00000000-0004-0000-0000-0000E3060000}"/>
    <hyperlink ref="E1775" location="A126243142R" display="A126243142R" xr:uid="{00000000-0004-0000-0000-0000E4060000}"/>
    <hyperlink ref="E1776" location="A126236518V" display="A126236518V" xr:uid="{00000000-0004-0000-0000-0000E5060000}"/>
    <hyperlink ref="E1777" location="A126250774V" display="A126250774V" xr:uid="{00000000-0004-0000-0000-0000E6060000}"/>
    <hyperlink ref="E1778" location="A126243646V" display="A126243646V" xr:uid="{00000000-0004-0000-0000-0000E7060000}"/>
    <hyperlink ref="E1779" location="A126236086A" display="A126236086A" xr:uid="{00000000-0004-0000-0000-0000E8060000}"/>
    <hyperlink ref="E1780" location="A126250342R" display="A126250342R" xr:uid="{00000000-0004-0000-0000-0000E9060000}"/>
    <hyperlink ref="E1781" location="A126243214R" display="A126243214R" xr:uid="{00000000-0004-0000-0000-0000EA060000}"/>
    <hyperlink ref="E1782" location="A126236230J" display="A126236230J" xr:uid="{00000000-0004-0000-0000-0000EB060000}"/>
    <hyperlink ref="E1783" location="A126250486A" display="A126250486A" xr:uid="{00000000-0004-0000-0000-0000EC060000}"/>
    <hyperlink ref="E1784" location="A126243358A" display="A126243358A" xr:uid="{00000000-0004-0000-0000-0000ED060000}"/>
    <hyperlink ref="E1785" location="A126235870L" display="A126235870L" xr:uid="{00000000-0004-0000-0000-0000EE060000}"/>
    <hyperlink ref="E1786" location="A126250126W" display="A126250126W" xr:uid="{00000000-0004-0000-0000-0000EF060000}"/>
    <hyperlink ref="E1787" location="A126242998F" display="A126242998F" xr:uid="{00000000-0004-0000-0000-0000F0060000}"/>
    <hyperlink ref="E1788" location="A126236590L" display="A126236590L" xr:uid="{00000000-0004-0000-0000-0000F1060000}"/>
    <hyperlink ref="E1789" location="A126250846V" display="A126250846V" xr:uid="{00000000-0004-0000-0000-0000F2060000}"/>
    <hyperlink ref="E1790" location="A126243718V" display="A126243718V" xr:uid="{00000000-0004-0000-0000-0000F3060000}"/>
    <hyperlink ref="E1791" location="A126236302J" display="A126236302J" xr:uid="{00000000-0004-0000-0000-0000F4060000}"/>
    <hyperlink ref="E1792" location="A126250558A" display="A126250558A" xr:uid="{00000000-0004-0000-0000-0000F5060000}"/>
    <hyperlink ref="E1793" location="A126243430J" display="A126243430J" xr:uid="{00000000-0004-0000-0000-0000F6060000}"/>
    <hyperlink ref="E1794" location="A126235890W" display="A126235890W" xr:uid="{00000000-0004-0000-0000-0000F7060000}"/>
    <hyperlink ref="E1795" location="A126250146F" display="A126250146F" xr:uid="{00000000-0004-0000-0000-0000F8060000}"/>
    <hyperlink ref="E1796" location="A126243018F" display="A126243018F" xr:uid="{00000000-0004-0000-0000-0000F9060000}"/>
    <hyperlink ref="E1797" location="A126236322T" display="A126236322T" xr:uid="{00000000-0004-0000-0000-0000FA060000}"/>
    <hyperlink ref="E1798" location="A126250578K" display="A126250578K" xr:uid="{00000000-0004-0000-0000-0000FB060000}"/>
    <hyperlink ref="E1799" location="A126243450T" display="A126243450T" xr:uid="{00000000-0004-0000-0000-0000FC060000}"/>
    <hyperlink ref="E1800" location="A126235962W" display="A126235962W" xr:uid="{00000000-0004-0000-0000-0000FD060000}"/>
    <hyperlink ref="E1801" location="A126250218F" display="A126250218F" xr:uid="{00000000-0004-0000-0000-0000FE060000}"/>
    <hyperlink ref="E1802" location="A126243090X" display="A126243090X" xr:uid="{00000000-0004-0000-0000-0000FF060000}"/>
    <hyperlink ref="E1803" location="A126236466C" display="A126236466C" xr:uid="{00000000-0004-0000-0000-000000070000}"/>
    <hyperlink ref="E1804" location="A126250722T" display="A126250722T" xr:uid="{00000000-0004-0000-0000-000001070000}"/>
    <hyperlink ref="E1805" location="A126243594C" display="A126243594C" xr:uid="{00000000-0004-0000-0000-000002070000}"/>
    <hyperlink ref="E1806" location="A126236034X" display="A126236034X" xr:uid="{00000000-0004-0000-0000-000003070000}"/>
    <hyperlink ref="E1807" location="A126250290X" display="A126250290X" xr:uid="{00000000-0004-0000-0000-000004070000}"/>
    <hyperlink ref="E1808" location="A126243162X" display="A126243162X" xr:uid="{00000000-0004-0000-0000-000005070000}"/>
    <hyperlink ref="E1809" location="A126236178K" display="A126236178K" xr:uid="{00000000-0004-0000-0000-000006070000}"/>
    <hyperlink ref="E1810" location="A126250434X" display="A126250434X" xr:uid="{00000000-0004-0000-0000-000007070000}"/>
    <hyperlink ref="E1811" location="A126243306X" display="A126243306X" xr:uid="{00000000-0004-0000-0000-000008070000}"/>
    <hyperlink ref="E1812" location="A126235818C" display="A126235818C" xr:uid="{00000000-0004-0000-0000-000009070000}"/>
    <hyperlink ref="E1813" location="A126250074F" display="A126250074F" xr:uid="{00000000-0004-0000-0000-00000A070000}"/>
    <hyperlink ref="E1814" location="A126242946C" display="A126242946C" xr:uid="{00000000-0004-0000-0000-00000B070000}"/>
    <hyperlink ref="E1815" location="A126236538C" display="A126236538C" xr:uid="{00000000-0004-0000-0000-00000C070000}"/>
    <hyperlink ref="E1816" location="A126250794C" display="A126250794C" xr:uid="{00000000-0004-0000-0000-00000D070000}"/>
    <hyperlink ref="E1817" location="A126243666C" display="A126243666C" xr:uid="{00000000-0004-0000-0000-00000E070000}"/>
    <hyperlink ref="E1818" location="A126236250T" display="A126236250T" xr:uid="{00000000-0004-0000-0000-00000F070000}"/>
    <hyperlink ref="E1819" location="A126250506X" display="A126250506X" xr:uid="{00000000-0004-0000-0000-000010070000}"/>
    <hyperlink ref="E1820" location="A126243378K" display="A126243378K" xr:uid="{00000000-0004-0000-0000-000011070000}"/>
    <hyperlink ref="E1821" location="A126235874W" display="A126235874W" xr:uid="{00000000-0004-0000-0000-000012070000}"/>
    <hyperlink ref="E1822" location="A126250130L" display="A126250130L" xr:uid="{00000000-0004-0000-0000-000013070000}"/>
    <hyperlink ref="E1823" location="A126243002L" display="A126243002L" xr:uid="{00000000-0004-0000-0000-000014070000}"/>
    <hyperlink ref="E1824" location="A126236306T" display="A126236306T" xr:uid="{00000000-0004-0000-0000-000015070000}"/>
    <hyperlink ref="E1825" location="A126250562T" display="A126250562T" xr:uid="{00000000-0004-0000-0000-000016070000}"/>
    <hyperlink ref="E1826" location="A126243434T" display="A126243434T" xr:uid="{00000000-0004-0000-0000-000017070000}"/>
    <hyperlink ref="E1827" location="A126235946W" display="A126235946W" xr:uid="{00000000-0004-0000-0000-000018070000}"/>
    <hyperlink ref="E1828" location="A126250202L" display="A126250202L" xr:uid="{00000000-0004-0000-0000-000019070000}"/>
    <hyperlink ref="E1829" location="A126243074X" display="A126243074X" xr:uid="{00000000-0004-0000-0000-00001A070000}"/>
    <hyperlink ref="E1830" location="A126236450K" display="A126236450K" xr:uid="{00000000-0004-0000-0000-00001B070000}"/>
    <hyperlink ref="E1831" location="A126250706T" display="A126250706T" xr:uid="{00000000-0004-0000-0000-00001C070000}"/>
    <hyperlink ref="E1832" location="A126243578C" display="A126243578C" xr:uid="{00000000-0004-0000-0000-00001D070000}"/>
    <hyperlink ref="E1833" location="A126236018X" display="A126236018X" xr:uid="{00000000-0004-0000-0000-00001E070000}"/>
    <hyperlink ref="E1834" location="A126250274X" display="A126250274X" xr:uid="{00000000-0004-0000-0000-00001F070000}"/>
    <hyperlink ref="E1835" location="A126243146X" display="A126243146X" xr:uid="{00000000-0004-0000-0000-000020070000}"/>
    <hyperlink ref="E1836" location="A126236162T" display="A126236162T" xr:uid="{00000000-0004-0000-0000-000021070000}"/>
    <hyperlink ref="E1837" location="A126250418X" display="A126250418X" xr:uid="{00000000-0004-0000-0000-000022070000}"/>
    <hyperlink ref="E1838" location="A126243290T" display="A126243290T" xr:uid="{00000000-0004-0000-0000-000023070000}"/>
    <hyperlink ref="E1839" location="A126235802K" display="A126235802K" xr:uid="{00000000-0004-0000-0000-000024070000}"/>
    <hyperlink ref="E1840" location="A126250058F" display="A126250058F" xr:uid="{00000000-0004-0000-0000-000025070000}"/>
    <hyperlink ref="E1841" location="A126242930K" display="A126242930K" xr:uid="{00000000-0004-0000-0000-000026070000}"/>
    <hyperlink ref="E1842" location="A126236522K" display="A126236522K" xr:uid="{00000000-0004-0000-0000-000027070000}"/>
    <hyperlink ref="E1843" location="A126250778C" display="A126250778C" xr:uid="{00000000-0004-0000-0000-000028070000}"/>
    <hyperlink ref="E1844" location="A126243650K" display="A126243650K" xr:uid="{00000000-0004-0000-0000-000029070000}"/>
    <hyperlink ref="E1845" location="A126236234T" display="A126236234T" xr:uid="{00000000-0004-0000-0000-00002A070000}"/>
    <hyperlink ref="E1846" location="A126250490T" display="A126250490T" xr:uid="{00000000-0004-0000-0000-00002B070000}"/>
    <hyperlink ref="E1847" location="A126243362T" display="A126243362T" xr:uid="{00000000-0004-0000-0000-00002C070000}"/>
    <hyperlink ref="E1848" location="A126235878F" display="A126235878F" xr:uid="{00000000-0004-0000-0000-00002D070000}"/>
    <hyperlink ref="E1849" location="A126250134W" display="A126250134W" xr:uid="{00000000-0004-0000-0000-00002E070000}"/>
    <hyperlink ref="E1850" location="A126243006W" display="A126243006W" xr:uid="{00000000-0004-0000-0000-00002F070000}"/>
    <hyperlink ref="E1851" location="A126236310J" display="A126236310J" xr:uid="{00000000-0004-0000-0000-000030070000}"/>
    <hyperlink ref="E1852" location="A126250566A" display="A126250566A" xr:uid="{00000000-0004-0000-0000-000031070000}"/>
    <hyperlink ref="E1853" location="A126243438A" display="A126243438A" xr:uid="{00000000-0004-0000-0000-000032070000}"/>
    <hyperlink ref="E1854" location="A126235950L" display="A126235950L" xr:uid="{00000000-0004-0000-0000-000033070000}"/>
    <hyperlink ref="E1855" location="A126250206W" display="A126250206W" xr:uid="{00000000-0004-0000-0000-000034070000}"/>
    <hyperlink ref="E1856" location="A126243078J" display="A126243078J" xr:uid="{00000000-0004-0000-0000-000035070000}"/>
    <hyperlink ref="E1857" location="A126236454V" display="A126236454V" xr:uid="{00000000-0004-0000-0000-000036070000}"/>
    <hyperlink ref="E1858" location="A126250710J" display="A126250710J" xr:uid="{00000000-0004-0000-0000-000037070000}"/>
    <hyperlink ref="E1859" location="A126243582V" display="A126243582V" xr:uid="{00000000-0004-0000-0000-000038070000}"/>
    <hyperlink ref="E1860" location="A126236022R" display="A126236022R" xr:uid="{00000000-0004-0000-0000-000039070000}"/>
    <hyperlink ref="E1861" location="A126250278J" display="A126250278J" xr:uid="{00000000-0004-0000-0000-00003A070000}"/>
    <hyperlink ref="E1862" location="A126243150R" display="A126243150R" xr:uid="{00000000-0004-0000-0000-00003B070000}"/>
    <hyperlink ref="E1863" location="A126236166A" display="A126236166A" xr:uid="{00000000-0004-0000-0000-00003C070000}"/>
    <hyperlink ref="E1864" location="A126250422R" display="A126250422R" xr:uid="{00000000-0004-0000-0000-00003D070000}"/>
    <hyperlink ref="E1865" location="A126243294A" display="A126243294A" xr:uid="{00000000-0004-0000-0000-00003E070000}"/>
    <hyperlink ref="E1866" location="A126235806V" display="A126235806V" xr:uid="{00000000-0004-0000-0000-00003F070000}"/>
    <hyperlink ref="E1867" location="A126250062W" display="A126250062W" xr:uid="{00000000-0004-0000-0000-000040070000}"/>
    <hyperlink ref="E1868" location="A126242934V" display="A126242934V" xr:uid="{00000000-0004-0000-0000-000041070000}"/>
    <hyperlink ref="E1869" location="A126236526V" display="A126236526V" xr:uid="{00000000-0004-0000-0000-000042070000}"/>
    <hyperlink ref="E1870" location="A126250782V" display="A126250782V" xr:uid="{00000000-0004-0000-0000-000043070000}"/>
    <hyperlink ref="E1871" location="A126243654V" display="A126243654V" xr:uid="{00000000-0004-0000-0000-000044070000}"/>
    <hyperlink ref="E1872" location="A126236238A" display="A126236238A" xr:uid="{00000000-0004-0000-0000-000045070000}"/>
    <hyperlink ref="E1873" location="A126250494A" display="A126250494A" xr:uid="{00000000-0004-0000-0000-000046070000}"/>
    <hyperlink ref="E1874" location="A126243366A" display="A126243366A" xr:uid="{00000000-0004-0000-0000-000047070000}"/>
    <hyperlink ref="E1875" location="A126235906C" display="A126235906C" xr:uid="{00000000-0004-0000-0000-000048070000}"/>
    <hyperlink ref="E1876" location="A126250162F" display="A126250162F" xr:uid="{00000000-0004-0000-0000-000049070000}"/>
    <hyperlink ref="E1877" location="A126243034F" display="A126243034F" xr:uid="{00000000-0004-0000-0000-00004A070000}"/>
    <hyperlink ref="E1878" location="A126236338K" display="A126236338K" xr:uid="{00000000-0004-0000-0000-00004B070000}"/>
    <hyperlink ref="E1879" location="A126250594K" display="A126250594K" xr:uid="{00000000-0004-0000-0000-00004C070000}"/>
    <hyperlink ref="E1880" location="A126243466K" display="A126243466K" xr:uid="{00000000-0004-0000-0000-00004D070000}"/>
    <hyperlink ref="E1881" location="A126235978R" display="A126235978R" xr:uid="{00000000-0004-0000-0000-00004E070000}"/>
    <hyperlink ref="E1882" location="A126250234F" display="A126250234F" xr:uid="{00000000-0004-0000-0000-00004F070000}"/>
    <hyperlink ref="E1883" location="A126243106F" display="A126243106F" xr:uid="{00000000-0004-0000-0000-000050070000}"/>
    <hyperlink ref="E1884" location="A126236482C" display="A126236482C" xr:uid="{00000000-0004-0000-0000-000051070000}"/>
    <hyperlink ref="E1885" location="A126250738K" display="A126250738K" xr:uid="{00000000-0004-0000-0000-000052070000}"/>
    <hyperlink ref="E1886" location="A126243610T" display="A126243610T" xr:uid="{00000000-0004-0000-0000-000053070000}"/>
    <hyperlink ref="E1887" location="A126236050X" display="A126236050X" xr:uid="{00000000-0004-0000-0000-000054070000}"/>
    <hyperlink ref="E1888" location="A126250306F" display="A126250306F" xr:uid="{00000000-0004-0000-0000-000055070000}"/>
    <hyperlink ref="E1889" location="A126243178T" display="A126243178T" xr:uid="{00000000-0004-0000-0000-000056070000}"/>
    <hyperlink ref="E1890" location="A126236194K" display="A126236194K" xr:uid="{00000000-0004-0000-0000-000057070000}"/>
    <hyperlink ref="E1891" location="A126250450X" display="A126250450X" xr:uid="{00000000-0004-0000-0000-000058070000}"/>
    <hyperlink ref="E1892" location="A126243322X" display="A126243322X" xr:uid="{00000000-0004-0000-0000-000059070000}"/>
    <hyperlink ref="E1893" location="A126235834C" display="A126235834C" xr:uid="{00000000-0004-0000-0000-00005A070000}"/>
    <hyperlink ref="E1894" location="A126250090F" display="A126250090F" xr:uid="{00000000-0004-0000-0000-00005B070000}"/>
    <hyperlink ref="E1895" location="A126242962C" display="A126242962C" xr:uid="{00000000-0004-0000-0000-00005C070000}"/>
    <hyperlink ref="E1896" location="A126236554C" display="A126236554C" xr:uid="{00000000-0004-0000-0000-00005D070000}"/>
    <hyperlink ref="E1897" location="A126250810T" display="A126250810T" xr:uid="{00000000-0004-0000-0000-00005E070000}"/>
    <hyperlink ref="E1898" location="A126243682C" display="A126243682C" xr:uid="{00000000-0004-0000-0000-00005F070000}"/>
    <hyperlink ref="E1899" location="A126236266K" display="A126236266K" xr:uid="{00000000-0004-0000-0000-000060070000}"/>
    <hyperlink ref="E1900" location="A126250522X" display="A126250522X" xr:uid="{00000000-0004-0000-0000-000061070000}"/>
    <hyperlink ref="E1901" location="A126243394K" display="A126243394K" xr:uid="{00000000-0004-0000-0000-000062070000}"/>
    <hyperlink ref="E1902" location="A126235882W" display="A126235882W" xr:uid="{00000000-0004-0000-0000-000063070000}"/>
    <hyperlink ref="E1903" location="A126250138F" display="A126250138F" xr:uid="{00000000-0004-0000-0000-000064070000}"/>
    <hyperlink ref="E1904" location="A126243010L" display="A126243010L" xr:uid="{00000000-0004-0000-0000-000065070000}"/>
    <hyperlink ref="E1905" location="A126236314T" display="A126236314T" xr:uid="{00000000-0004-0000-0000-000066070000}"/>
    <hyperlink ref="E1906" location="A126250570T" display="A126250570T" xr:uid="{00000000-0004-0000-0000-000067070000}"/>
    <hyperlink ref="E1907" location="A126243442T" display="A126243442T" xr:uid="{00000000-0004-0000-0000-000068070000}"/>
    <hyperlink ref="E1908" location="A126235954W" display="A126235954W" xr:uid="{00000000-0004-0000-0000-000069070000}"/>
    <hyperlink ref="E1909" location="A126250210L" display="A126250210L" xr:uid="{00000000-0004-0000-0000-00006A070000}"/>
    <hyperlink ref="E1910" location="A126243082X" display="A126243082X" xr:uid="{00000000-0004-0000-0000-00006B070000}"/>
    <hyperlink ref="E1911" location="A126236458C" display="A126236458C" xr:uid="{00000000-0004-0000-0000-00006C070000}"/>
    <hyperlink ref="E1912" location="A126250714T" display="A126250714T" xr:uid="{00000000-0004-0000-0000-00006D070000}"/>
    <hyperlink ref="E1913" location="A126243586C" display="A126243586C" xr:uid="{00000000-0004-0000-0000-00006E070000}"/>
    <hyperlink ref="E1914" location="A126236026X" display="A126236026X" xr:uid="{00000000-0004-0000-0000-00006F070000}"/>
    <hyperlink ref="E1915" location="A126250282X" display="A126250282X" xr:uid="{00000000-0004-0000-0000-000070070000}"/>
    <hyperlink ref="E1916" location="A126243154X" display="A126243154X" xr:uid="{00000000-0004-0000-0000-000071070000}"/>
    <hyperlink ref="E1917" location="A126236170T" display="A126236170T" xr:uid="{00000000-0004-0000-0000-000072070000}"/>
    <hyperlink ref="E1918" location="A126250426X" display="A126250426X" xr:uid="{00000000-0004-0000-0000-000073070000}"/>
    <hyperlink ref="E1919" location="A126243298K" display="A126243298K" xr:uid="{00000000-0004-0000-0000-000074070000}"/>
    <hyperlink ref="E1920" location="A126235810K" display="A126235810K" xr:uid="{00000000-0004-0000-0000-000075070000}"/>
    <hyperlink ref="E1921" location="A126250066F" display="A126250066F" xr:uid="{00000000-0004-0000-0000-000076070000}"/>
    <hyperlink ref="E1922" location="A126242938C" display="A126242938C" xr:uid="{00000000-0004-0000-0000-000077070000}"/>
    <hyperlink ref="E1923" location="A126236530K" display="A126236530K" xr:uid="{00000000-0004-0000-0000-000078070000}"/>
    <hyperlink ref="E1924" location="A126250786C" display="A126250786C" xr:uid="{00000000-0004-0000-0000-000079070000}"/>
    <hyperlink ref="E1925" location="A126243658C" display="A126243658C" xr:uid="{00000000-0004-0000-0000-00007A070000}"/>
    <hyperlink ref="E1926" location="A126236242T" display="A126236242T" xr:uid="{00000000-0004-0000-0000-00007B070000}"/>
    <hyperlink ref="E1927" location="A126250498K" display="A126250498K" xr:uid="{00000000-0004-0000-0000-00007C070000}"/>
    <hyperlink ref="E1928" location="A126243370T" display="A126243370T" xr:uid="{00000000-0004-0000-0000-00007D070000}"/>
    <hyperlink ref="E1929" location="A126235910V" display="A126235910V" xr:uid="{00000000-0004-0000-0000-00007E070000}"/>
    <hyperlink ref="E1930" location="A126250166R" display="A126250166R" xr:uid="{00000000-0004-0000-0000-00007F070000}"/>
    <hyperlink ref="E1931" location="A126243038R" display="A126243038R" xr:uid="{00000000-0004-0000-0000-000080070000}"/>
    <hyperlink ref="E1932" location="A126236342A" display="A126236342A" xr:uid="{00000000-0004-0000-0000-000081070000}"/>
    <hyperlink ref="E1933" location="A126250598V" display="A126250598V" xr:uid="{00000000-0004-0000-0000-000082070000}"/>
    <hyperlink ref="E1934" location="A126243470A" display="A126243470A" xr:uid="{00000000-0004-0000-0000-000083070000}"/>
    <hyperlink ref="E1935" location="A126235982F" display="A126235982F" xr:uid="{00000000-0004-0000-0000-000084070000}"/>
    <hyperlink ref="E1936" location="A126250238R" display="A126250238R" xr:uid="{00000000-0004-0000-0000-000085070000}"/>
    <hyperlink ref="E1937" location="A126243110W" display="A126243110W" xr:uid="{00000000-0004-0000-0000-000086070000}"/>
    <hyperlink ref="E1938" location="A126236486L" display="A126236486L" xr:uid="{00000000-0004-0000-0000-000087070000}"/>
    <hyperlink ref="E1939" location="A126250742A" display="A126250742A" xr:uid="{00000000-0004-0000-0000-000088070000}"/>
    <hyperlink ref="E1940" location="A126243614A" display="A126243614A" xr:uid="{00000000-0004-0000-0000-000089070000}"/>
    <hyperlink ref="E1941" location="A126236054J" display="A126236054J" xr:uid="{00000000-0004-0000-0000-00008A070000}"/>
    <hyperlink ref="E1942" location="A126250310W" display="A126250310W" xr:uid="{00000000-0004-0000-0000-00008B070000}"/>
    <hyperlink ref="E1943" location="A126243182J" display="A126243182J" xr:uid="{00000000-0004-0000-0000-00008C070000}"/>
    <hyperlink ref="E1944" location="A126236198V" display="A126236198V" xr:uid="{00000000-0004-0000-0000-00008D070000}"/>
    <hyperlink ref="E1945" location="A126250454J" display="A126250454J" xr:uid="{00000000-0004-0000-0000-00008E070000}"/>
    <hyperlink ref="E1946" location="A126243326J" display="A126243326J" xr:uid="{00000000-0004-0000-0000-00008F070000}"/>
    <hyperlink ref="E1947" location="A126235838L" display="A126235838L" xr:uid="{00000000-0004-0000-0000-000090070000}"/>
    <hyperlink ref="E1948" location="A126250094R" display="A126250094R" xr:uid="{00000000-0004-0000-0000-000091070000}"/>
    <hyperlink ref="E1949" location="A126242966L" display="A126242966L" xr:uid="{00000000-0004-0000-0000-000092070000}"/>
    <hyperlink ref="E1950" location="A126236558L" display="A126236558L" xr:uid="{00000000-0004-0000-0000-000093070000}"/>
    <hyperlink ref="E1951" location="A126250814A" display="A126250814A" xr:uid="{00000000-0004-0000-0000-000094070000}"/>
    <hyperlink ref="E1952" location="A126243686L" display="A126243686L" xr:uid="{00000000-0004-0000-0000-000095070000}"/>
    <hyperlink ref="E1953" location="A126236270A" display="A126236270A" xr:uid="{00000000-0004-0000-0000-000096070000}"/>
    <hyperlink ref="E1954" location="A126250526J" display="A126250526J" xr:uid="{00000000-0004-0000-0000-000097070000}"/>
    <hyperlink ref="E1955" location="A126243398V" display="A126243398V" xr:uid="{00000000-0004-0000-0000-000098070000}"/>
    <hyperlink ref="E1956" location="A126236706C" display="A126236706C" xr:uid="{00000000-0004-0000-0000-000099070000}"/>
    <hyperlink ref="E1957" location="A126250962C" display="A126250962C" xr:uid="{00000000-0004-0000-0000-00009A070000}"/>
    <hyperlink ref="E1958" location="A126243834C" display="A126243834C" xr:uid="{00000000-0004-0000-0000-00009B070000}"/>
    <hyperlink ref="E1959" location="A126237138K" display="A126237138K" xr:uid="{00000000-0004-0000-0000-00009C070000}"/>
    <hyperlink ref="E1960" location="A126251394K" display="A126251394K" xr:uid="{00000000-0004-0000-0000-00009D070000}"/>
    <hyperlink ref="E1961" location="A126244266K" display="A126244266K" xr:uid="{00000000-0004-0000-0000-00009E070000}"/>
    <hyperlink ref="E1962" location="A126236778R" display="A126236778R" xr:uid="{00000000-0004-0000-0000-00009F070000}"/>
    <hyperlink ref="E1963" location="A126251034F" display="A126251034F" xr:uid="{00000000-0004-0000-0000-0000A0070000}"/>
    <hyperlink ref="E1964" location="A126243906C" display="A126243906C" xr:uid="{00000000-0004-0000-0000-0000A1070000}"/>
    <hyperlink ref="E1965" location="A126237282C" display="A126237282C" xr:uid="{00000000-0004-0000-0000-0000A2070000}"/>
    <hyperlink ref="E1966" location="A126251538K" display="A126251538K" xr:uid="{00000000-0004-0000-0000-0000A3070000}"/>
    <hyperlink ref="E1967" location="A126244410T" display="A126244410T" xr:uid="{00000000-0004-0000-0000-0000A4070000}"/>
    <hyperlink ref="E1968" location="A126236850W" display="A126236850W" xr:uid="{00000000-0004-0000-0000-0000A5070000}"/>
    <hyperlink ref="E1969" location="A126251106F" display="A126251106F" xr:uid="{00000000-0004-0000-0000-0000A6070000}"/>
    <hyperlink ref="E1970" location="A126243978R" display="A126243978R" xr:uid="{00000000-0004-0000-0000-0000A7070000}"/>
    <hyperlink ref="E1971" location="A126236994J" display="A126236994J" xr:uid="{00000000-0004-0000-0000-0000A8070000}"/>
    <hyperlink ref="E1972" location="A126251250X" display="A126251250X" xr:uid="{00000000-0004-0000-0000-0000A9070000}"/>
    <hyperlink ref="E1973" location="A126244122X" display="A126244122X" xr:uid="{00000000-0004-0000-0000-0000AA070000}"/>
    <hyperlink ref="E1974" location="A126236634C" display="A126236634C" xr:uid="{00000000-0004-0000-0000-0000AB070000}"/>
    <hyperlink ref="E1975" location="A126250890C" display="A126250890C" xr:uid="{00000000-0004-0000-0000-0000AC070000}"/>
    <hyperlink ref="E1976" location="A126243762C" display="A126243762C" xr:uid="{00000000-0004-0000-0000-0000AD070000}"/>
    <hyperlink ref="E1977" location="A126237354C" display="A126237354C" xr:uid="{00000000-0004-0000-0000-0000AE070000}"/>
    <hyperlink ref="E1978" location="A126251610T" display="A126251610T" xr:uid="{00000000-0004-0000-0000-0000AF070000}"/>
    <hyperlink ref="E1979" location="A126244482C" display="A126244482C" xr:uid="{00000000-0004-0000-0000-0000B0070000}"/>
    <hyperlink ref="E1980" location="A126237066K" display="A126237066K" xr:uid="{00000000-0004-0000-0000-0000B1070000}"/>
    <hyperlink ref="E1981" location="A126251322X" display="A126251322X" xr:uid="{00000000-0004-0000-0000-0000B2070000}"/>
    <hyperlink ref="E1982" location="A126244194K" display="A126244194K" xr:uid="{00000000-0004-0000-0000-0000B3070000}"/>
    <hyperlink ref="E1983" location="A126236718L" display="A126236718L" xr:uid="{00000000-0004-0000-0000-0000B4070000}"/>
    <hyperlink ref="E1984" location="A126250974L" display="A126250974L" xr:uid="{00000000-0004-0000-0000-0000B5070000}"/>
    <hyperlink ref="E1985" location="A126243846L" display="A126243846L" xr:uid="{00000000-0004-0000-0000-0000B6070000}"/>
    <hyperlink ref="E1986" location="A126237150A" display="A126237150A" xr:uid="{00000000-0004-0000-0000-0000B7070000}"/>
    <hyperlink ref="E1987" location="A126251406J" display="A126251406J" xr:uid="{00000000-0004-0000-0000-0000B8070000}"/>
    <hyperlink ref="E1988" location="A126244278V" display="A126244278V" xr:uid="{00000000-0004-0000-0000-0000B9070000}"/>
    <hyperlink ref="E1989" location="A126236790F" display="A126236790F" xr:uid="{00000000-0004-0000-0000-0000BA070000}"/>
    <hyperlink ref="E1990" location="A126251046R" display="A126251046R" xr:uid="{00000000-0004-0000-0000-0000BB070000}"/>
    <hyperlink ref="E1991" location="A126243918L" display="A126243918L" xr:uid="{00000000-0004-0000-0000-0000BC070000}"/>
    <hyperlink ref="E1992" location="A126237294L" display="A126237294L" xr:uid="{00000000-0004-0000-0000-0000BD070000}"/>
    <hyperlink ref="E1993" location="A126251550A" display="A126251550A" xr:uid="{00000000-0004-0000-0000-0000BE070000}"/>
    <hyperlink ref="E1994" location="A126244422A" display="A126244422A" xr:uid="{00000000-0004-0000-0000-0000BF070000}"/>
    <hyperlink ref="E1995" location="A126236862F" display="A126236862F" xr:uid="{00000000-0004-0000-0000-0000C0070000}"/>
    <hyperlink ref="E1996" location="A126251118R" display="A126251118R" xr:uid="{00000000-0004-0000-0000-0000C1070000}"/>
    <hyperlink ref="E1997" location="A126243990F" display="A126243990F" xr:uid="{00000000-0004-0000-0000-0000C2070000}"/>
    <hyperlink ref="E1998" location="A126237006J" display="A126237006J" xr:uid="{00000000-0004-0000-0000-0000C3070000}"/>
    <hyperlink ref="E1999" location="A126251262J" display="A126251262J" xr:uid="{00000000-0004-0000-0000-0000C4070000}"/>
    <hyperlink ref="E2000" location="A126244134J" display="A126244134J" xr:uid="{00000000-0004-0000-0000-0000C5070000}"/>
    <hyperlink ref="E2001" location="A126236646L" display="A126236646L" xr:uid="{00000000-0004-0000-0000-0000C6070000}"/>
    <hyperlink ref="E2002" location="A126250902A" display="A126250902A" xr:uid="{00000000-0004-0000-0000-0000C7070000}"/>
    <hyperlink ref="E2003" location="A126243774L" display="A126243774L" xr:uid="{00000000-0004-0000-0000-0000C8070000}"/>
    <hyperlink ref="E2004" location="A126237366L" display="A126237366L" xr:uid="{00000000-0004-0000-0000-0000C9070000}"/>
    <hyperlink ref="E2005" location="A126251622A" display="A126251622A" xr:uid="{00000000-0004-0000-0000-0000CA070000}"/>
    <hyperlink ref="E2006" location="A126244494L" display="A126244494L" xr:uid="{00000000-0004-0000-0000-0000CB070000}"/>
    <hyperlink ref="E2007" location="A126237078V" display="A126237078V" xr:uid="{00000000-0004-0000-0000-0000CC070000}"/>
    <hyperlink ref="E2008" location="A126251334J" display="A126251334J" xr:uid="{00000000-0004-0000-0000-0000CD070000}"/>
    <hyperlink ref="E2009" location="A126244206J" display="A126244206J" xr:uid="{00000000-0004-0000-0000-0000CE070000}"/>
    <hyperlink ref="E2010" location="A126236686F" display="A126236686F" xr:uid="{00000000-0004-0000-0000-0000CF070000}"/>
    <hyperlink ref="E2011" location="A126250942V" display="A126250942V" xr:uid="{00000000-0004-0000-0000-0000D0070000}"/>
    <hyperlink ref="E2012" location="A126243814V" display="A126243814V" xr:uid="{00000000-0004-0000-0000-0000D1070000}"/>
    <hyperlink ref="E2013" location="A126237118A" display="A126237118A" xr:uid="{00000000-0004-0000-0000-0000D2070000}"/>
    <hyperlink ref="E2014" location="A126251374A" display="A126251374A" xr:uid="{00000000-0004-0000-0000-0000D3070000}"/>
    <hyperlink ref="E2015" location="A126244246A" display="A126244246A" xr:uid="{00000000-0004-0000-0000-0000D4070000}"/>
    <hyperlink ref="E2016" location="A126236758F" display="A126236758F" xr:uid="{00000000-0004-0000-0000-0000D5070000}"/>
    <hyperlink ref="E2017" location="A126251014W" display="A126251014W" xr:uid="{00000000-0004-0000-0000-0000D6070000}"/>
    <hyperlink ref="E2018" location="A126243886F" display="A126243886F" xr:uid="{00000000-0004-0000-0000-0000D7070000}"/>
    <hyperlink ref="E2019" location="A126237262V" display="A126237262V" xr:uid="{00000000-0004-0000-0000-0000D8070000}"/>
    <hyperlink ref="E2020" location="A126251518A" display="A126251518A" xr:uid="{00000000-0004-0000-0000-0000D9070000}"/>
    <hyperlink ref="E2021" location="A126244390V" display="A126244390V" xr:uid="{00000000-0004-0000-0000-0000DA070000}"/>
    <hyperlink ref="E2022" location="A126236830L" display="A126236830L" xr:uid="{00000000-0004-0000-0000-0000DB070000}"/>
    <hyperlink ref="E2023" location="A126251086J" display="A126251086J" xr:uid="{00000000-0004-0000-0000-0000DC070000}"/>
    <hyperlink ref="E2024" location="A126243958F" display="A126243958F" xr:uid="{00000000-0004-0000-0000-0000DD070000}"/>
    <hyperlink ref="E2025" location="A126236974X" display="A126236974X" xr:uid="{00000000-0004-0000-0000-0000DE070000}"/>
    <hyperlink ref="E2026" location="A126251230R" display="A126251230R" xr:uid="{00000000-0004-0000-0000-0000DF070000}"/>
    <hyperlink ref="E2027" location="A126244102R" display="A126244102R" xr:uid="{00000000-0004-0000-0000-0000E0070000}"/>
    <hyperlink ref="E2028" location="A126236614V" display="A126236614V" xr:uid="{00000000-0004-0000-0000-0000E1070000}"/>
    <hyperlink ref="E2029" location="A126250870V" display="A126250870V" xr:uid="{00000000-0004-0000-0000-0000E2070000}"/>
    <hyperlink ref="E2030" location="A126243742V" display="A126243742V" xr:uid="{00000000-0004-0000-0000-0000E3070000}"/>
    <hyperlink ref="E2031" location="A126237334V" display="A126237334V" xr:uid="{00000000-0004-0000-0000-0000E4070000}"/>
    <hyperlink ref="E2032" location="A126251590V" display="A126251590V" xr:uid="{00000000-0004-0000-0000-0000E5070000}"/>
    <hyperlink ref="E2033" location="A126244462V" display="A126244462V" xr:uid="{00000000-0004-0000-0000-0000E6070000}"/>
    <hyperlink ref="E2034" location="A126237046A" display="A126237046A" xr:uid="{00000000-0004-0000-0000-0000E7070000}"/>
    <hyperlink ref="E2035" location="A126251302R" display="A126251302R" xr:uid="{00000000-0004-0000-0000-0000E8070000}"/>
    <hyperlink ref="E2036" location="A126244174A" display="A126244174A" xr:uid="{00000000-0004-0000-0000-0000E9070000}"/>
    <hyperlink ref="E2037" location="A126236722C" display="A126236722C" xr:uid="{00000000-0004-0000-0000-0000EA070000}"/>
    <hyperlink ref="E2038" location="A126250978W" display="A126250978W" xr:uid="{00000000-0004-0000-0000-0000EB070000}"/>
    <hyperlink ref="E2039" location="A126243850C" display="A126243850C" xr:uid="{00000000-0004-0000-0000-0000EC070000}"/>
    <hyperlink ref="E2040" location="A126237154K" display="A126237154K" xr:uid="{00000000-0004-0000-0000-0000ED070000}"/>
    <hyperlink ref="E2041" location="A126251410X" display="A126251410X" xr:uid="{00000000-0004-0000-0000-0000EE070000}"/>
    <hyperlink ref="E2042" location="A126244282K" display="A126244282K" xr:uid="{00000000-0004-0000-0000-0000EF070000}"/>
    <hyperlink ref="E2043" location="A126236794R" display="A126236794R" xr:uid="{00000000-0004-0000-0000-0000F0070000}"/>
    <hyperlink ref="E2044" location="A126251050F" display="A126251050F" xr:uid="{00000000-0004-0000-0000-0000F1070000}"/>
    <hyperlink ref="E2045" location="A126243922C" display="A126243922C" xr:uid="{00000000-0004-0000-0000-0000F2070000}"/>
    <hyperlink ref="E2046" location="A126237298W" display="A126237298W" xr:uid="{00000000-0004-0000-0000-0000F3070000}"/>
    <hyperlink ref="E2047" location="A126251554K" display="A126251554K" xr:uid="{00000000-0004-0000-0000-0000F4070000}"/>
    <hyperlink ref="E2048" location="A126244426K" display="A126244426K" xr:uid="{00000000-0004-0000-0000-0000F5070000}"/>
    <hyperlink ref="E2049" location="A126236866R" display="A126236866R" xr:uid="{00000000-0004-0000-0000-0000F6070000}"/>
    <hyperlink ref="E2050" location="A126251122F" display="A126251122F" xr:uid="{00000000-0004-0000-0000-0000F7070000}"/>
    <hyperlink ref="E2051" location="A126243994R" display="A126243994R" xr:uid="{00000000-0004-0000-0000-0000F8070000}"/>
    <hyperlink ref="E2052" location="A126237010X" display="A126237010X" xr:uid="{00000000-0004-0000-0000-0000F9070000}"/>
    <hyperlink ref="E2053" location="A126251266T" display="A126251266T" xr:uid="{00000000-0004-0000-0000-0000FA070000}"/>
    <hyperlink ref="E2054" location="A126244138T" display="A126244138T" xr:uid="{00000000-0004-0000-0000-0000FB070000}"/>
    <hyperlink ref="E2055" location="A126236650C" display="A126236650C" xr:uid="{00000000-0004-0000-0000-0000FC070000}"/>
    <hyperlink ref="E2056" location="A126250906K" display="A126250906K" xr:uid="{00000000-0004-0000-0000-0000FD070000}"/>
    <hyperlink ref="E2057" location="A126243778W" display="A126243778W" xr:uid="{00000000-0004-0000-0000-0000FE070000}"/>
    <hyperlink ref="E2058" location="A126237370C" display="A126237370C" xr:uid="{00000000-0004-0000-0000-0000FF070000}"/>
    <hyperlink ref="E2059" location="A126251626K" display="A126251626K" xr:uid="{00000000-0004-0000-0000-000000080000}"/>
    <hyperlink ref="E2060" location="A126244498W" display="A126244498W" xr:uid="{00000000-0004-0000-0000-000001080000}"/>
    <hyperlink ref="E2061" location="A126237082K" display="A126237082K" xr:uid="{00000000-0004-0000-0000-000002080000}"/>
    <hyperlink ref="E2062" location="A126251338T" display="A126251338T" xr:uid="{00000000-0004-0000-0000-000003080000}"/>
    <hyperlink ref="E2063" location="A126244210X" display="A126244210X" xr:uid="{00000000-0004-0000-0000-000004080000}"/>
    <hyperlink ref="E2064" location="A126236726L" display="A126236726L" xr:uid="{00000000-0004-0000-0000-000005080000}"/>
    <hyperlink ref="E2065" location="A126250982L" display="A126250982L" xr:uid="{00000000-0004-0000-0000-000006080000}"/>
    <hyperlink ref="E2066" location="A126243854L" display="A126243854L" xr:uid="{00000000-0004-0000-0000-000007080000}"/>
    <hyperlink ref="E2067" location="A126237158V" display="A126237158V" xr:uid="{00000000-0004-0000-0000-000008080000}"/>
    <hyperlink ref="E2068" location="A126251414J" display="A126251414J" xr:uid="{00000000-0004-0000-0000-000009080000}"/>
    <hyperlink ref="E2069" location="A126244286V" display="A126244286V" xr:uid="{00000000-0004-0000-0000-00000A080000}"/>
    <hyperlink ref="E2070" location="A126236798X" display="A126236798X" xr:uid="{00000000-0004-0000-0000-00000B080000}"/>
    <hyperlink ref="E2071" location="A126251054R" display="A126251054R" xr:uid="{00000000-0004-0000-0000-00000C080000}"/>
    <hyperlink ref="E2072" location="A126243926L" display="A126243926L" xr:uid="{00000000-0004-0000-0000-00000D080000}"/>
    <hyperlink ref="E2073" location="A126237302A" display="A126237302A" xr:uid="{00000000-0004-0000-0000-00000E080000}"/>
    <hyperlink ref="E2074" location="A126251558V" display="A126251558V" xr:uid="{00000000-0004-0000-0000-00000F080000}"/>
    <hyperlink ref="E2075" location="A126244430A" display="A126244430A" xr:uid="{00000000-0004-0000-0000-000010080000}"/>
    <hyperlink ref="E2076" location="A126236870F" display="A126236870F" xr:uid="{00000000-0004-0000-0000-000011080000}"/>
    <hyperlink ref="E2077" location="A126251126R" display="A126251126R" xr:uid="{00000000-0004-0000-0000-000012080000}"/>
    <hyperlink ref="E2078" location="A126243998X" display="A126243998X" xr:uid="{00000000-0004-0000-0000-000013080000}"/>
    <hyperlink ref="E2079" location="A126237014J" display="A126237014J" xr:uid="{00000000-0004-0000-0000-000014080000}"/>
    <hyperlink ref="E2080" location="A126251270J" display="A126251270J" xr:uid="{00000000-0004-0000-0000-000015080000}"/>
    <hyperlink ref="E2081" location="A126244142J" display="A126244142J" xr:uid="{00000000-0004-0000-0000-000016080000}"/>
    <hyperlink ref="E2082" location="A126236654L" display="A126236654L" xr:uid="{00000000-0004-0000-0000-000017080000}"/>
    <hyperlink ref="E2083" location="A126250910A" display="A126250910A" xr:uid="{00000000-0004-0000-0000-000018080000}"/>
    <hyperlink ref="E2084" location="A126243782L" display="A126243782L" xr:uid="{00000000-0004-0000-0000-000019080000}"/>
    <hyperlink ref="E2085" location="A126237374L" display="A126237374L" xr:uid="{00000000-0004-0000-0000-00001A080000}"/>
    <hyperlink ref="E2086" location="A126251630A" display="A126251630A" xr:uid="{00000000-0004-0000-0000-00001B080000}"/>
    <hyperlink ref="E2087" location="A126244502A" display="A126244502A" xr:uid="{00000000-0004-0000-0000-00001C080000}"/>
    <hyperlink ref="E2088" location="A126237086V" display="A126237086V" xr:uid="{00000000-0004-0000-0000-00001D080000}"/>
    <hyperlink ref="E2089" location="A126251342J" display="A126251342J" xr:uid="{00000000-0004-0000-0000-00001E080000}"/>
    <hyperlink ref="E2090" location="A126244214J" display="A126244214J" xr:uid="{00000000-0004-0000-0000-00001F080000}"/>
    <hyperlink ref="E2091" location="A126236690W" display="A126236690W" xr:uid="{00000000-0004-0000-0000-000020080000}"/>
    <hyperlink ref="E2092" location="A126250946C" display="A126250946C" xr:uid="{00000000-0004-0000-0000-000021080000}"/>
    <hyperlink ref="E2093" location="A126243818C" display="A126243818C" xr:uid="{00000000-0004-0000-0000-000022080000}"/>
    <hyperlink ref="E2094" location="A126237122T" display="A126237122T" xr:uid="{00000000-0004-0000-0000-000023080000}"/>
    <hyperlink ref="E2095" location="A126251378K" display="A126251378K" xr:uid="{00000000-0004-0000-0000-000024080000}"/>
    <hyperlink ref="E2096" location="A126244250T" display="A126244250T" xr:uid="{00000000-0004-0000-0000-000025080000}"/>
    <hyperlink ref="E2097" location="A126236762W" display="A126236762W" xr:uid="{00000000-0004-0000-0000-000026080000}"/>
    <hyperlink ref="E2098" location="A126251018F" display="A126251018F" xr:uid="{00000000-0004-0000-0000-000027080000}"/>
    <hyperlink ref="E2099" location="A126243890W" display="A126243890W" xr:uid="{00000000-0004-0000-0000-000028080000}"/>
    <hyperlink ref="E2100" location="A126237266C" display="A126237266C" xr:uid="{00000000-0004-0000-0000-000029080000}"/>
    <hyperlink ref="E2101" location="A126251522T" display="A126251522T" xr:uid="{00000000-0004-0000-0000-00002A080000}"/>
    <hyperlink ref="E2102" location="A126244394C" display="A126244394C" xr:uid="{00000000-0004-0000-0000-00002B080000}"/>
    <hyperlink ref="E2103" location="A126236834W" display="A126236834W" xr:uid="{00000000-0004-0000-0000-00002C080000}"/>
    <hyperlink ref="E2104" location="A126251090X" display="A126251090X" xr:uid="{00000000-0004-0000-0000-00002D080000}"/>
    <hyperlink ref="E2105" location="A126243962W" display="A126243962W" xr:uid="{00000000-0004-0000-0000-00002E080000}"/>
    <hyperlink ref="E2106" location="A126236978J" display="A126236978J" xr:uid="{00000000-0004-0000-0000-00002F080000}"/>
    <hyperlink ref="E2107" location="A126251234X" display="A126251234X" xr:uid="{00000000-0004-0000-0000-000030080000}"/>
    <hyperlink ref="E2108" location="A126244106X" display="A126244106X" xr:uid="{00000000-0004-0000-0000-000031080000}"/>
    <hyperlink ref="E2109" location="A126236618C" display="A126236618C" xr:uid="{00000000-0004-0000-0000-000032080000}"/>
    <hyperlink ref="E2110" location="A126250874C" display="A126250874C" xr:uid="{00000000-0004-0000-0000-000033080000}"/>
    <hyperlink ref="E2111" location="A126243746C" display="A126243746C" xr:uid="{00000000-0004-0000-0000-000034080000}"/>
    <hyperlink ref="E2112" location="A126237338C" display="A126237338C" xr:uid="{00000000-0004-0000-0000-000035080000}"/>
    <hyperlink ref="E2113" location="A126251594C" display="A126251594C" xr:uid="{00000000-0004-0000-0000-000036080000}"/>
    <hyperlink ref="E2114" location="A126244466C" display="A126244466C" xr:uid="{00000000-0004-0000-0000-000037080000}"/>
    <hyperlink ref="E2115" location="A126237050T" display="A126237050T" xr:uid="{00000000-0004-0000-0000-000038080000}"/>
    <hyperlink ref="E2116" location="A126251306X" display="A126251306X" xr:uid="{00000000-0004-0000-0000-000039080000}"/>
    <hyperlink ref="E2117" location="A126244178K" display="A126244178K" xr:uid="{00000000-0004-0000-0000-00003A080000}"/>
    <hyperlink ref="E2118" location="A126236694F" display="A126236694F" xr:uid="{00000000-0004-0000-0000-00003B080000}"/>
    <hyperlink ref="E2119" location="A126250950V" display="A126250950V" xr:uid="{00000000-0004-0000-0000-00003C080000}"/>
    <hyperlink ref="E2120" location="A126243822V" display="A126243822V" xr:uid="{00000000-0004-0000-0000-00003D080000}"/>
    <hyperlink ref="E2121" location="A126237126A" display="A126237126A" xr:uid="{00000000-0004-0000-0000-00003E080000}"/>
    <hyperlink ref="E2122" location="A126251382A" display="A126251382A" xr:uid="{00000000-0004-0000-0000-00003F080000}"/>
    <hyperlink ref="E2123" location="A126244254A" display="A126244254A" xr:uid="{00000000-0004-0000-0000-000040080000}"/>
    <hyperlink ref="E2124" location="A126236766F" display="A126236766F" xr:uid="{00000000-0004-0000-0000-000041080000}"/>
    <hyperlink ref="E2125" location="A126251022W" display="A126251022W" xr:uid="{00000000-0004-0000-0000-000042080000}"/>
    <hyperlink ref="E2126" location="A126243894F" display="A126243894F" xr:uid="{00000000-0004-0000-0000-000043080000}"/>
    <hyperlink ref="E2127" location="A126237270V" display="A126237270V" xr:uid="{00000000-0004-0000-0000-000044080000}"/>
    <hyperlink ref="E2128" location="A126251526A" display="A126251526A" xr:uid="{00000000-0004-0000-0000-000045080000}"/>
    <hyperlink ref="E2129" location="A126244398L" display="A126244398L" xr:uid="{00000000-0004-0000-0000-000046080000}"/>
    <hyperlink ref="E2130" location="A126236838F" display="A126236838F" xr:uid="{00000000-0004-0000-0000-000047080000}"/>
    <hyperlink ref="E2131" location="A126251094J" display="A126251094J" xr:uid="{00000000-0004-0000-0000-000048080000}"/>
    <hyperlink ref="E2132" location="A126243966F" display="A126243966F" xr:uid="{00000000-0004-0000-0000-000049080000}"/>
    <hyperlink ref="E2133" location="A126236982X" display="A126236982X" xr:uid="{00000000-0004-0000-0000-00004A080000}"/>
    <hyperlink ref="E2134" location="A126251238J" display="A126251238J" xr:uid="{00000000-0004-0000-0000-00004B080000}"/>
    <hyperlink ref="E2135" location="A126244110R" display="A126244110R" xr:uid="{00000000-0004-0000-0000-00004C080000}"/>
    <hyperlink ref="E2136" location="A126236622V" display="A126236622V" xr:uid="{00000000-0004-0000-0000-00004D080000}"/>
    <hyperlink ref="E2137" location="A126250878L" display="A126250878L" xr:uid="{00000000-0004-0000-0000-00004E080000}"/>
    <hyperlink ref="E2138" location="A126243750V" display="A126243750V" xr:uid="{00000000-0004-0000-0000-00004F080000}"/>
    <hyperlink ref="E2139" location="A126237342V" display="A126237342V" xr:uid="{00000000-0004-0000-0000-000050080000}"/>
    <hyperlink ref="E2140" location="A126251598L" display="A126251598L" xr:uid="{00000000-0004-0000-0000-000051080000}"/>
    <hyperlink ref="E2141" location="A126244470V" display="A126244470V" xr:uid="{00000000-0004-0000-0000-000052080000}"/>
    <hyperlink ref="E2142" location="A126237054A" display="A126237054A" xr:uid="{00000000-0004-0000-0000-000053080000}"/>
    <hyperlink ref="E2143" location="A126251310R" display="A126251310R" xr:uid="{00000000-0004-0000-0000-000054080000}"/>
    <hyperlink ref="E2144" location="A126244182A" display="A126244182A" xr:uid="{00000000-0004-0000-0000-000055080000}"/>
    <hyperlink ref="E2145" location="A126236710V" display="A126236710V" xr:uid="{00000000-0004-0000-0000-000056080000}"/>
    <hyperlink ref="E2146" location="A126250966L" display="A126250966L" xr:uid="{00000000-0004-0000-0000-000057080000}"/>
    <hyperlink ref="E2147" location="A126243838L" display="A126243838L" xr:uid="{00000000-0004-0000-0000-000058080000}"/>
    <hyperlink ref="E2148" location="A126237142A" display="A126237142A" xr:uid="{00000000-0004-0000-0000-000059080000}"/>
    <hyperlink ref="E2149" location="A126251398V" display="A126251398V" xr:uid="{00000000-0004-0000-0000-00005A080000}"/>
    <hyperlink ref="E2150" location="A126244270A" display="A126244270A" xr:uid="{00000000-0004-0000-0000-00005B080000}"/>
    <hyperlink ref="E2151" location="A126236782F" display="A126236782F" xr:uid="{00000000-0004-0000-0000-00005C080000}"/>
    <hyperlink ref="E2152" location="A126251038R" display="A126251038R" xr:uid="{00000000-0004-0000-0000-00005D080000}"/>
    <hyperlink ref="E2153" location="A126243910V" display="A126243910V" xr:uid="{00000000-0004-0000-0000-00005E080000}"/>
    <hyperlink ref="E2154" location="A126237286L" display="A126237286L" xr:uid="{00000000-0004-0000-0000-00005F080000}"/>
    <hyperlink ref="E2155" location="A126251542A" display="A126251542A" xr:uid="{00000000-0004-0000-0000-000060080000}"/>
    <hyperlink ref="E2156" location="A126244414A" display="A126244414A" xr:uid="{00000000-0004-0000-0000-000061080000}"/>
    <hyperlink ref="E2157" location="A126236854F" display="A126236854F" xr:uid="{00000000-0004-0000-0000-000062080000}"/>
    <hyperlink ref="E2158" location="A126251110W" display="A126251110W" xr:uid="{00000000-0004-0000-0000-000063080000}"/>
    <hyperlink ref="E2159" location="A126243982F" display="A126243982F" xr:uid="{00000000-0004-0000-0000-000064080000}"/>
    <hyperlink ref="E2160" location="A126236998T" display="A126236998T" xr:uid="{00000000-0004-0000-0000-000065080000}"/>
    <hyperlink ref="E2161" location="A126251254J" display="A126251254J" xr:uid="{00000000-0004-0000-0000-000066080000}"/>
    <hyperlink ref="E2162" location="A126244126J" display="A126244126J" xr:uid="{00000000-0004-0000-0000-000067080000}"/>
    <hyperlink ref="E2163" location="A126236638L" display="A126236638L" xr:uid="{00000000-0004-0000-0000-000068080000}"/>
    <hyperlink ref="E2164" location="A126250894L" display="A126250894L" xr:uid="{00000000-0004-0000-0000-000069080000}"/>
    <hyperlink ref="E2165" location="A126243766L" display="A126243766L" xr:uid="{00000000-0004-0000-0000-00006A080000}"/>
    <hyperlink ref="E2166" location="A126237358L" display="A126237358L" xr:uid="{00000000-0004-0000-0000-00006B080000}"/>
    <hyperlink ref="E2167" location="A126251614A" display="A126251614A" xr:uid="{00000000-0004-0000-0000-00006C080000}"/>
    <hyperlink ref="E2168" location="A126244486L" display="A126244486L" xr:uid="{00000000-0004-0000-0000-00006D080000}"/>
    <hyperlink ref="E2169" location="A126237070A" display="A126237070A" xr:uid="{00000000-0004-0000-0000-00006E080000}"/>
    <hyperlink ref="E2170" location="A126251326J" display="A126251326J" xr:uid="{00000000-0004-0000-0000-00006F080000}"/>
    <hyperlink ref="E2171" location="A126244198V" display="A126244198V" xr:uid="{00000000-0004-0000-0000-000070080000}"/>
    <hyperlink ref="E2172" location="A126236678F" display="A126236678F" xr:uid="{00000000-0004-0000-0000-000071080000}"/>
    <hyperlink ref="E2173" location="A126250934V" display="A126250934V" xr:uid="{00000000-0004-0000-0000-000072080000}"/>
    <hyperlink ref="E2174" location="A126243806V" display="A126243806V" xr:uid="{00000000-0004-0000-0000-000073080000}"/>
    <hyperlink ref="E2175" location="A126237110J" display="A126237110J" xr:uid="{00000000-0004-0000-0000-000074080000}"/>
    <hyperlink ref="E2176" location="A126251366A" display="A126251366A" xr:uid="{00000000-0004-0000-0000-000075080000}"/>
    <hyperlink ref="E2177" location="A126244238A" display="A126244238A" xr:uid="{00000000-0004-0000-0000-000076080000}"/>
    <hyperlink ref="E2178" location="A126236750L" display="A126236750L" xr:uid="{00000000-0004-0000-0000-000077080000}"/>
    <hyperlink ref="E2179" location="A126251006W" display="A126251006W" xr:uid="{00000000-0004-0000-0000-000078080000}"/>
    <hyperlink ref="E2180" location="A126243878F" display="A126243878F" xr:uid="{00000000-0004-0000-0000-000079080000}"/>
    <hyperlink ref="E2181" location="A126237254V" display="A126237254V" xr:uid="{00000000-0004-0000-0000-00007A080000}"/>
    <hyperlink ref="E2182" location="A126251510J" display="A126251510J" xr:uid="{00000000-0004-0000-0000-00007B080000}"/>
    <hyperlink ref="E2183" location="A126244382V" display="A126244382V" xr:uid="{00000000-0004-0000-0000-00007C080000}"/>
    <hyperlink ref="E2184" location="A126236822L" display="A126236822L" xr:uid="{00000000-0004-0000-0000-00007D080000}"/>
    <hyperlink ref="E2185" location="A126251078J" display="A126251078J" xr:uid="{00000000-0004-0000-0000-00007E080000}"/>
    <hyperlink ref="E2186" location="A126243950L" display="A126243950L" xr:uid="{00000000-0004-0000-0000-00007F080000}"/>
    <hyperlink ref="E2187" location="A126236966X" display="A126236966X" xr:uid="{00000000-0004-0000-0000-000080080000}"/>
    <hyperlink ref="E2188" location="A126251222R" display="A126251222R" xr:uid="{00000000-0004-0000-0000-000081080000}"/>
    <hyperlink ref="E2189" location="A126244094A" display="A126244094A" xr:uid="{00000000-0004-0000-0000-000082080000}"/>
    <hyperlink ref="E2190" location="A126236606V" display="A126236606V" xr:uid="{00000000-0004-0000-0000-000083080000}"/>
    <hyperlink ref="E2191" location="A126250862V" display="A126250862V" xr:uid="{00000000-0004-0000-0000-000084080000}"/>
    <hyperlink ref="E2192" location="A126243734V" display="A126243734V" xr:uid="{00000000-0004-0000-0000-000085080000}"/>
    <hyperlink ref="E2193" location="A126237326V" display="A126237326V" xr:uid="{00000000-0004-0000-0000-000086080000}"/>
    <hyperlink ref="E2194" location="A126251582V" display="A126251582V" xr:uid="{00000000-0004-0000-0000-000087080000}"/>
    <hyperlink ref="E2195" location="A126244454V" display="A126244454V" xr:uid="{00000000-0004-0000-0000-000088080000}"/>
    <hyperlink ref="E2196" location="A126237038A" display="A126237038A" xr:uid="{00000000-0004-0000-0000-000089080000}"/>
    <hyperlink ref="E2197" location="A126251294A" display="A126251294A" xr:uid="{00000000-0004-0000-0000-00008A080000}"/>
    <hyperlink ref="E2198" location="A126244166A" display="A126244166A" xr:uid="{00000000-0004-0000-0000-00008B080000}"/>
    <hyperlink ref="E2199" location="A126236730C" display="A126236730C" xr:uid="{00000000-0004-0000-0000-00008C080000}"/>
    <hyperlink ref="E2200" location="A126250986W" display="A126250986W" xr:uid="{00000000-0004-0000-0000-00008D080000}"/>
    <hyperlink ref="E2201" location="A126243858W" display="A126243858W" xr:uid="{00000000-0004-0000-0000-00008E080000}"/>
    <hyperlink ref="E2202" location="A126237162K" display="A126237162K" xr:uid="{00000000-0004-0000-0000-00008F080000}"/>
    <hyperlink ref="E2203" location="A126251418T" display="A126251418T" xr:uid="{00000000-0004-0000-0000-000090080000}"/>
    <hyperlink ref="E2204" location="A126244290K" display="A126244290K" xr:uid="{00000000-0004-0000-0000-000091080000}"/>
    <hyperlink ref="E2205" location="A126236802C" display="A126236802C" xr:uid="{00000000-0004-0000-0000-000092080000}"/>
    <hyperlink ref="E2206" location="A126251058X" display="A126251058X" xr:uid="{00000000-0004-0000-0000-000093080000}"/>
    <hyperlink ref="E2207" location="A126243930C" display="A126243930C" xr:uid="{00000000-0004-0000-0000-000094080000}"/>
    <hyperlink ref="E2208" location="A126237306K" display="A126237306K" xr:uid="{00000000-0004-0000-0000-000095080000}"/>
    <hyperlink ref="E2209" location="A126251562K" display="A126251562K" xr:uid="{00000000-0004-0000-0000-000096080000}"/>
    <hyperlink ref="E2210" location="A126244434K" display="A126244434K" xr:uid="{00000000-0004-0000-0000-000097080000}"/>
    <hyperlink ref="E2211" location="A126236874R" display="A126236874R" xr:uid="{00000000-0004-0000-0000-000098080000}"/>
    <hyperlink ref="E2212" location="A126251130F" display="A126251130F" xr:uid="{00000000-0004-0000-0000-000099080000}"/>
    <hyperlink ref="E2213" location="A126244002F" display="A126244002F" xr:uid="{00000000-0004-0000-0000-00009A080000}"/>
    <hyperlink ref="E2214" location="A126237018T" display="A126237018T" xr:uid="{00000000-0004-0000-0000-00009B080000}"/>
    <hyperlink ref="E2215" location="A126251274T" display="A126251274T" xr:uid="{00000000-0004-0000-0000-00009C080000}"/>
    <hyperlink ref="E2216" location="A126244146T" display="A126244146T" xr:uid="{00000000-0004-0000-0000-00009D080000}"/>
    <hyperlink ref="E2217" location="A126236658W" display="A126236658W" xr:uid="{00000000-0004-0000-0000-00009E080000}"/>
    <hyperlink ref="E2218" location="A126250914K" display="A126250914K" xr:uid="{00000000-0004-0000-0000-00009F080000}"/>
    <hyperlink ref="E2219" location="A126243786W" display="A126243786W" xr:uid="{00000000-0004-0000-0000-0000A0080000}"/>
    <hyperlink ref="E2220" location="A126237378W" display="A126237378W" xr:uid="{00000000-0004-0000-0000-0000A1080000}"/>
    <hyperlink ref="E2221" location="A126251634K" display="A126251634K" xr:uid="{00000000-0004-0000-0000-0000A2080000}"/>
    <hyperlink ref="E2222" location="A126244506K" display="A126244506K" xr:uid="{00000000-0004-0000-0000-0000A3080000}"/>
    <hyperlink ref="E2223" location="A126237090K" display="A126237090K" xr:uid="{00000000-0004-0000-0000-0000A4080000}"/>
    <hyperlink ref="E2224" location="A126251346T" display="A126251346T" xr:uid="{00000000-0004-0000-0000-0000A5080000}"/>
    <hyperlink ref="E2225" location="A126244218T" display="A126244218T" xr:uid="{00000000-0004-0000-0000-0000A6080000}"/>
    <hyperlink ref="E2226" location="A126236714C" display="A126236714C" xr:uid="{00000000-0004-0000-0000-0000A7080000}"/>
    <hyperlink ref="E2227" location="A126250970C" display="A126250970C" xr:uid="{00000000-0004-0000-0000-0000A8080000}"/>
    <hyperlink ref="E2228" location="A126243842C" display="A126243842C" xr:uid="{00000000-0004-0000-0000-0000A9080000}"/>
    <hyperlink ref="E2229" location="A126237146K" display="A126237146K" xr:uid="{00000000-0004-0000-0000-0000AA080000}"/>
    <hyperlink ref="E2230" location="A126251402X" display="A126251402X" xr:uid="{00000000-0004-0000-0000-0000AB080000}"/>
    <hyperlink ref="E2231" location="A126244274K" display="A126244274K" xr:uid="{00000000-0004-0000-0000-0000AC080000}"/>
    <hyperlink ref="E2232" location="A126236786R" display="A126236786R" xr:uid="{00000000-0004-0000-0000-0000AD080000}"/>
    <hyperlink ref="E2233" location="A126251042F" display="A126251042F" xr:uid="{00000000-0004-0000-0000-0000AE080000}"/>
    <hyperlink ref="E2234" location="A126243914C" display="A126243914C" xr:uid="{00000000-0004-0000-0000-0000AF080000}"/>
    <hyperlink ref="E2235" location="A126237290C" display="A126237290C" xr:uid="{00000000-0004-0000-0000-0000B0080000}"/>
    <hyperlink ref="E2236" location="A126251546K" display="A126251546K" xr:uid="{00000000-0004-0000-0000-0000B1080000}"/>
    <hyperlink ref="E2237" location="A126244418K" display="A126244418K" xr:uid="{00000000-0004-0000-0000-0000B2080000}"/>
    <hyperlink ref="E2238" location="A126236858R" display="A126236858R" xr:uid="{00000000-0004-0000-0000-0000B3080000}"/>
    <hyperlink ref="E2239" location="A126251114F" display="A126251114F" xr:uid="{00000000-0004-0000-0000-0000B4080000}"/>
    <hyperlink ref="E2240" location="A126243986R" display="A126243986R" xr:uid="{00000000-0004-0000-0000-0000B5080000}"/>
    <hyperlink ref="E2241" location="A126237002X" display="A126237002X" xr:uid="{00000000-0004-0000-0000-0000B6080000}"/>
    <hyperlink ref="E2242" location="A126251258T" display="A126251258T" xr:uid="{00000000-0004-0000-0000-0000B7080000}"/>
    <hyperlink ref="E2243" location="A126244130X" display="A126244130X" xr:uid="{00000000-0004-0000-0000-0000B8080000}"/>
    <hyperlink ref="E2244" location="A126236642C" display="A126236642C" xr:uid="{00000000-0004-0000-0000-0000B9080000}"/>
    <hyperlink ref="E2245" location="A126250898W" display="A126250898W" xr:uid="{00000000-0004-0000-0000-0000BA080000}"/>
    <hyperlink ref="E2246" location="A126243770C" display="A126243770C" xr:uid="{00000000-0004-0000-0000-0000BB080000}"/>
    <hyperlink ref="E2247" location="A126237362C" display="A126237362C" xr:uid="{00000000-0004-0000-0000-0000BC080000}"/>
    <hyperlink ref="E2248" location="A126251618K" display="A126251618K" xr:uid="{00000000-0004-0000-0000-0000BD080000}"/>
    <hyperlink ref="E2249" location="A126244490C" display="A126244490C" xr:uid="{00000000-0004-0000-0000-0000BE080000}"/>
    <hyperlink ref="E2250" location="A126237074K" display="A126237074K" xr:uid="{00000000-0004-0000-0000-0000BF080000}"/>
    <hyperlink ref="E2251" location="A126251330X" display="A126251330X" xr:uid="{00000000-0004-0000-0000-0000C0080000}"/>
    <hyperlink ref="E2252" location="A126244202X" display="A126244202X" xr:uid="{00000000-0004-0000-0000-0000C1080000}"/>
    <hyperlink ref="E2253" location="A126236734L" display="A126236734L" xr:uid="{00000000-0004-0000-0000-0000C2080000}"/>
    <hyperlink ref="E2254" location="A126250990L" display="A126250990L" xr:uid="{00000000-0004-0000-0000-0000C3080000}"/>
    <hyperlink ref="E2255" location="A126243862L" display="A126243862L" xr:uid="{00000000-0004-0000-0000-0000C4080000}"/>
    <hyperlink ref="E2256" location="A126237166V" display="A126237166V" xr:uid="{00000000-0004-0000-0000-0000C5080000}"/>
    <hyperlink ref="E2257" location="A126251422J" display="A126251422J" xr:uid="{00000000-0004-0000-0000-0000C6080000}"/>
    <hyperlink ref="E2258" location="A126244294V" display="A126244294V" xr:uid="{00000000-0004-0000-0000-0000C7080000}"/>
    <hyperlink ref="E2259" location="A126236806L" display="A126236806L" xr:uid="{00000000-0004-0000-0000-0000C8080000}"/>
    <hyperlink ref="E2260" location="A126251062R" display="A126251062R" xr:uid="{00000000-0004-0000-0000-0000C9080000}"/>
    <hyperlink ref="E2261" location="A126243934L" display="A126243934L" xr:uid="{00000000-0004-0000-0000-0000CA080000}"/>
    <hyperlink ref="E2262" location="A126237310A" display="A126237310A" xr:uid="{00000000-0004-0000-0000-0000CB080000}"/>
    <hyperlink ref="E2263" location="A126251566V" display="A126251566V" xr:uid="{00000000-0004-0000-0000-0000CC080000}"/>
    <hyperlink ref="E2264" location="A126244438V" display="A126244438V" xr:uid="{00000000-0004-0000-0000-0000CD080000}"/>
    <hyperlink ref="E2265" location="A126236878X" display="A126236878X" xr:uid="{00000000-0004-0000-0000-0000CE080000}"/>
    <hyperlink ref="E2266" location="A126251134R" display="A126251134R" xr:uid="{00000000-0004-0000-0000-0000CF080000}"/>
    <hyperlink ref="E2267" location="A126244006R" display="A126244006R" xr:uid="{00000000-0004-0000-0000-0000D0080000}"/>
    <hyperlink ref="E2268" location="A126237022J" display="A126237022J" xr:uid="{00000000-0004-0000-0000-0000D1080000}"/>
    <hyperlink ref="E2269" location="A126251278A" display="A126251278A" xr:uid="{00000000-0004-0000-0000-0000D2080000}"/>
    <hyperlink ref="E2270" location="A126244150J" display="A126244150J" xr:uid="{00000000-0004-0000-0000-0000D3080000}"/>
    <hyperlink ref="E2271" location="A126236662L" display="A126236662L" xr:uid="{00000000-0004-0000-0000-0000D4080000}"/>
    <hyperlink ref="E2272" location="A126250918V" display="A126250918V" xr:uid="{00000000-0004-0000-0000-0000D5080000}"/>
    <hyperlink ref="E2273" location="A126243790L" display="A126243790L" xr:uid="{00000000-0004-0000-0000-0000D6080000}"/>
    <hyperlink ref="E2274" location="A126237382L" display="A126237382L" xr:uid="{00000000-0004-0000-0000-0000D7080000}"/>
    <hyperlink ref="E2275" location="A126251638V" display="A126251638V" xr:uid="{00000000-0004-0000-0000-0000D8080000}"/>
    <hyperlink ref="E2276" location="A126244510A" display="A126244510A" xr:uid="{00000000-0004-0000-0000-0000D9080000}"/>
    <hyperlink ref="E2277" location="A126237094V" display="A126237094V" xr:uid="{00000000-0004-0000-0000-0000DA080000}"/>
    <hyperlink ref="E2278" location="A126251350J" display="A126251350J" xr:uid="{00000000-0004-0000-0000-0000DB080000}"/>
    <hyperlink ref="E2279" location="A126244222J" display="A126244222J" xr:uid="{00000000-0004-0000-0000-0000DC080000}"/>
    <hyperlink ref="E2280" location="A126236682W" display="A126236682W" xr:uid="{00000000-0004-0000-0000-0000DD080000}"/>
    <hyperlink ref="E2281" location="A126250938C" display="A126250938C" xr:uid="{00000000-0004-0000-0000-0000DE080000}"/>
    <hyperlink ref="E2282" location="A126243810K" display="A126243810K" xr:uid="{00000000-0004-0000-0000-0000DF080000}"/>
    <hyperlink ref="E2283" location="A126237114T" display="A126237114T" xr:uid="{00000000-0004-0000-0000-0000E0080000}"/>
    <hyperlink ref="E2284" location="A126251370T" display="A126251370T" xr:uid="{00000000-0004-0000-0000-0000E1080000}"/>
    <hyperlink ref="E2285" location="A126244242T" display="A126244242T" xr:uid="{00000000-0004-0000-0000-0000E2080000}"/>
    <hyperlink ref="E2286" location="A126236754W" display="A126236754W" xr:uid="{00000000-0004-0000-0000-0000E3080000}"/>
    <hyperlink ref="E2287" location="A126251010L" display="A126251010L" xr:uid="{00000000-0004-0000-0000-0000E4080000}"/>
    <hyperlink ref="E2288" location="A126243882W" display="A126243882W" xr:uid="{00000000-0004-0000-0000-0000E5080000}"/>
    <hyperlink ref="E2289" location="A126237258C" display="A126237258C" xr:uid="{00000000-0004-0000-0000-0000E6080000}"/>
    <hyperlink ref="E2290" location="A126251514T" display="A126251514T" xr:uid="{00000000-0004-0000-0000-0000E7080000}"/>
    <hyperlink ref="E2291" location="A126244386C" display="A126244386C" xr:uid="{00000000-0004-0000-0000-0000E8080000}"/>
    <hyperlink ref="E2292" location="A126236826W" display="A126236826W" xr:uid="{00000000-0004-0000-0000-0000E9080000}"/>
    <hyperlink ref="E2293" location="A126251082X" display="A126251082X" xr:uid="{00000000-0004-0000-0000-0000EA080000}"/>
    <hyperlink ref="E2294" location="A126243954W" display="A126243954W" xr:uid="{00000000-0004-0000-0000-0000EB080000}"/>
    <hyperlink ref="E2295" location="A126236970R" display="A126236970R" xr:uid="{00000000-0004-0000-0000-0000EC080000}"/>
    <hyperlink ref="E2296" location="A126251226X" display="A126251226X" xr:uid="{00000000-0004-0000-0000-0000ED080000}"/>
    <hyperlink ref="E2297" location="A126244098K" display="A126244098K" xr:uid="{00000000-0004-0000-0000-0000EE080000}"/>
    <hyperlink ref="E2298" location="A126236610K" display="A126236610K" xr:uid="{00000000-0004-0000-0000-0000EF080000}"/>
    <hyperlink ref="E2299" location="A126250866C" display="A126250866C" xr:uid="{00000000-0004-0000-0000-0000F0080000}"/>
    <hyperlink ref="E2300" location="A126243738C" display="A126243738C" xr:uid="{00000000-0004-0000-0000-0000F1080000}"/>
    <hyperlink ref="E2301" location="A126237330K" display="A126237330K" xr:uid="{00000000-0004-0000-0000-0000F2080000}"/>
    <hyperlink ref="E2302" location="A126251586C" display="A126251586C" xr:uid="{00000000-0004-0000-0000-0000F3080000}"/>
    <hyperlink ref="E2303" location="A126244458C" display="A126244458C" xr:uid="{00000000-0004-0000-0000-0000F4080000}"/>
    <hyperlink ref="E2304" location="A126237042T" display="A126237042T" xr:uid="{00000000-0004-0000-0000-0000F5080000}"/>
    <hyperlink ref="E2305" location="A126251298K" display="A126251298K" xr:uid="{00000000-0004-0000-0000-0000F6080000}"/>
    <hyperlink ref="E2306" location="A126244170T" display="A126244170T" xr:uid="{00000000-0004-0000-0000-0000F7080000}"/>
    <hyperlink ref="E2307" location="A126236666W" display="A126236666W" xr:uid="{00000000-0004-0000-0000-0000F8080000}"/>
    <hyperlink ref="E2308" location="A126250922K" display="A126250922K" xr:uid="{00000000-0004-0000-0000-0000F9080000}"/>
    <hyperlink ref="E2309" location="A126243794W" display="A126243794W" xr:uid="{00000000-0004-0000-0000-0000FA080000}"/>
    <hyperlink ref="E2310" location="A126237098C" display="A126237098C" xr:uid="{00000000-0004-0000-0000-0000FB080000}"/>
    <hyperlink ref="E2311" location="A126251354T" display="A126251354T" xr:uid="{00000000-0004-0000-0000-0000FC080000}"/>
    <hyperlink ref="E2312" location="A126244226T" display="A126244226T" xr:uid="{00000000-0004-0000-0000-0000FD080000}"/>
    <hyperlink ref="E2313" location="A126236738W" display="A126236738W" xr:uid="{00000000-0004-0000-0000-0000FE080000}"/>
    <hyperlink ref="E2314" location="A126250994W" display="A126250994W" xr:uid="{00000000-0004-0000-0000-0000FF080000}"/>
    <hyperlink ref="E2315" location="A126243866W" display="A126243866W" xr:uid="{00000000-0004-0000-0000-000000090000}"/>
    <hyperlink ref="E2316" location="A126237242K" display="A126237242K" xr:uid="{00000000-0004-0000-0000-000001090000}"/>
    <hyperlink ref="E2317" location="A126251498C" display="A126251498C" xr:uid="{00000000-0004-0000-0000-000002090000}"/>
    <hyperlink ref="E2318" location="A126244370K" display="A126244370K" xr:uid="{00000000-0004-0000-0000-000003090000}"/>
    <hyperlink ref="E2319" location="A126236810C" display="A126236810C" xr:uid="{00000000-0004-0000-0000-000004090000}"/>
    <hyperlink ref="E2320" location="A126251066X" display="A126251066X" xr:uid="{00000000-0004-0000-0000-000005090000}"/>
    <hyperlink ref="E2321" location="A126243938W" display="A126243938W" xr:uid="{00000000-0004-0000-0000-000006090000}"/>
    <hyperlink ref="E2322" location="A126236954R" display="A126236954R" xr:uid="{00000000-0004-0000-0000-000007090000}"/>
    <hyperlink ref="E2323" location="A126251210F" display="A126251210F" xr:uid="{00000000-0004-0000-0000-000008090000}"/>
    <hyperlink ref="E2324" location="A126244082T" display="A126244082T" xr:uid="{00000000-0004-0000-0000-000009090000}"/>
    <hyperlink ref="E2325" location="A126236594W" display="A126236594W" xr:uid="{00000000-0004-0000-0000-00000A090000}"/>
    <hyperlink ref="E2326" location="A126250850K" display="A126250850K" xr:uid="{00000000-0004-0000-0000-00000B090000}"/>
    <hyperlink ref="E2327" location="A126243722K" display="A126243722K" xr:uid="{00000000-0004-0000-0000-00000C090000}"/>
    <hyperlink ref="E2328" location="A126237314K" display="A126237314K" xr:uid="{00000000-0004-0000-0000-00000D090000}"/>
    <hyperlink ref="E2329" location="A126251570K" display="A126251570K" xr:uid="{00000000-0004-0000-0000-00000E090000}"/>
    <hyperlink ref="E2330" location="A126244442K" display="A126244442K" xr:uid="{00000000-0004-0000-0000-00000F090000}"/>
    <hyperlink ref="E2331" location="A126237026T" display="A126237026T" xr:uid="{00000000-0004-0000-0000-000010090000}"/>
    <hyperlink ref="E2332" location="A126251282T" display="A126251282T" xr:uid="{00000000-0004-0000-0000-000011090000}"/>
    <hyperlink ref="E2333" location="A126244154T" display="A126244154T" xr:uid="{00000000-0004-0000-0000-000012090000}"/>
    <hyperlink ref="E2334" location="A126236670L" display="A126236670L" xr:uid="{00000000-0004-0000-0000-000013090000}"/>
    <hyperlink ref="E2335" location="A126250926V" display="A126250926V" xr:uid="{00000000-0004-0000-0000-000014090000}"/>
    <hyperlink ref="E2336" location="A126243798F" display="A126243798F" xr:uid="{00000000-0004-0000-0000-000015090000}"/>
    <hyperlink ref="E2337" location="A126237102J" display="A126237102J" xr:uid="{00000000-0004-0000-0000-000016090000}"/>
    <hyperlink ref="E2338" location="A126251358A" display="A126251358A" xr:uid="{00000000-0004-0000-0000-000017090000}"/>
    <hyperlink ref="E2339" location="A126244230J" display="A126244230J" xr:uid="{00000000-0004-0000-0000-000018090000}"/>
    <hyperlink ref="E2340" location="A126236742L" display="A126236742L" xr:uid="{00000000-0004-0000-0000-000019090000}"/>
    <hyperlink ref="E2341" location="A126250998F" display="A126250998F" xr:uid="{00000000-0004-0000-0000-00001A090000}"/>
    <hyperlink ref="E2342" location="A126243870L" display="A126243870L" xr:uid="{00000000-0004-0000-0000-00001B090000}"/>
    <hyperlink ref="E2343" location="A126237246V" display="A126237246V" xr:uid="{00000000-0004-0000-0000-00001C090000}"/>
    <hyperlink ref="E2344" location="A126251502J" display="A126251502J" xr:uid="{00000000-0004-0000-0000-00001D090000}"/>
    <hyperlink ref="E2345" location="A126244374V" display="A126244374V" xr:uid="{00000000-0004-0000-0000-00001E090000}"/>
    <hyperlink ref="E2346" location="A126236814L" display="A126236814L" xr:uid="{00000000-0004-0000-0000-00001F090000}"/>
    <hyperlink ref="E2347" location="A126251070R" display="A126251070R" xr:uid="{00000000-0004-0000-0000-000020090000}"/>
    <hyperlink ref="E2348" location="A126243942L" display="A126243942L" xr:uid="{00000000-0004-0000-0000-000021090000}"/>
    <hyperlink ref="E2349" location="A126236958X" display="A126236958X" xr:uid="{00000000-0004-0000-0000-000022090000}"/>
    <hyperlink ref="E2350" location="A126251214R" display="A126251214R" xr:uid="{00000000-0004-0000-0000-000023090000}"/>
    <hyperlink ref="E2351" location="A126244086A" display="A126244086A" xr:uid="{00000000-0004-0000-0000-000024090000}"/>
    <hyperlink ref="E2352" location="A126236598F" display="A126236598F" xr:uid="{00000000-0004-0000-0000-000025090000}"/>
    <hyperlink ref="E2353" location="A126250854V" display="A126250854V" xr:uid="{00000000-0004-0000-0000-000026090000}"/>
    <hyperlink ref="E2354" location="A126243726V" display="A126243726V" xr:uid="{00000000-0004-0000-0000-000027090000}"/>
    <hyperlink ref="E2355" location="A126237318V" display="A126237318V" xr:uid="{00000000-0004-0000-0000-000028090000}"/>
    <hyperlink ref="E2356" location="A126251574V" display="A126251574V" xr:uid="{00000000-0004-0000-0000-000029090000}"/>
    <hyperlink ref="E2357" location="A126244446V" display="A126244446V" xr:uid="{00000000-0004-0000-0000-00002A090000}"/>
    <hyperlink ref="E2358" location="A126237030J" display="A126237030J" xr:uid="{00000000-0004-0000-0000-00002B090000}"/>
    <hyperlink ref="E2359" location="A126251286A" display="A126251286A" xr:uid="{00000000-0004-0000-0000-00002C090000}"/>
    <hyperlink ref="E2360" location="A126244158A" display="A126244158A" xr:uid="{00000000-0004-0000-0000-00002D090000}"/>
    <hyperlink ref="E2361" location="A126236698R" display="A126236698R" xr:uid="{00000000-0004-0000-0000-00002E090000}"/>
    <hyperlink ref="E2362" location="A126250954C" display="A126250954C" xr:uid="{00000000-0004-0000-0000-00002F090000}"/>
    <hyperlink ref="E2363" location="A126243826C" display="A126243826C" xr:uid="{00000000-0004-0000-0000-000030090000}"/>
    <hyperlink ref="E2364" location="A126237130T" display="A126237130T" xr:uid="{00000000-0004-0000-0000-000031090000}"/>
    <hyperlink ref="E2365" location="A126251386K" display="A126251386K" xr:uid="{00000000-0004-0000-0000-000032090000}"/>
    <hyperlink ref="E2366" location="A126244258K" display="A126244258K" xr:uid="{00000000-0004-0000-0000-000033090000}"/>
    <hyperlink ref="E2367" location="A126236770W" display="A126236770W" xr:uid="{00000000-0004-0000-0000-000034090000}"/>
    <hyperlink ref="E2368" location="A126251026F" display="A126251026F" xr:uid="{00000000-0004-0000-0000-000035090000}"/>
    <hyperlink ref="E2369" location="A126243898R" display="A126243898R" xr:uid="{00000000-0004-0000-0000-000036090000}"/>
    <hyperlink ref="E2370" location="A126237274C" display="A126237274C" xr:uid="{00000000-0004-0000-0000-000037090000}"/>
    <hyperlink ref="E2371" location="A126251530T" display="A126251530T" xr:uid="{00000000-0004-0000-0000-000038090000}"/>
    <hyperlink ref="E2372" location="A126244402T" display="A126244402T" xr:uid="{00000000-0004-0000-0000-000039090000}"/>
    <hyperlink ref="E2373" location="A126236842W" display="A126236842W" xr:uid="{00000000-0004-0000-0000-00003A090000}"/>
    <hyperlink ref="E2374" location="A126251098T" display="A126251098T" xr:uid="{00000000-0004-0000-0000-00003B090000}"/>
    <hyperlink ref="E2375" location="A126243970W" display="A126243970W" xr:uid="{00000000-0004-0000-0000-00003C090000}"/>
    <hyperlink ref="E2376" location="A126236986J" display="A126236986J" xr:uid="{00000000-0004-0000-0000-00003D090000}"/>
    <hyperlink ref="E2377" location="A126251242X" display="A126251242X" xr:uid="{00000000-0004-0000-0000-00003E090000}"/>
    <hyperlink ref="E2378" location="A126244114X" display="A126244114X" xr:uid="{00000000-0004-0000-0000-00003F090000}"/>
    <hyperlink ref="E2379" location="A126236626C" display="A126236626C" xr:uid="{00000000-0004-0000-0000-000040090000}"/>
    <hyperlink ref="E2380" location="A126250882C" display="A126250882C" xr:uid="{00000000-0004-0000-0000-000041090000}"/>
    <hyperlink ref="E2381" location="A126243754C" display="A126243754C" xr:uid="{00000000-0004-0000-0000-000042090000}"/>
    <hyperlink ref="E2382" location="A126237346C" display="A126237346C" xr:uid="{00000000-0004-0000-0000-000043090000}"/>
    <hyperlink ref="E2383" location="A126251602T" display="A126251602T" xr:uid="{00000000-0004-0000-0000-000044090000}"/>
    <hyperlink ref="E2384" location="A126244474C" display="A126244474C" xr:uid="{00000000-0004-0000-0000-000045090000}"/>
    <hyperlink ref="E2385" location="A126237058K" display="A126237058K" xr:uid="{00000000-0004-0000-0000-000046090000}"/>
    <hyperlink ref="E2386" location="A126251314X" display="A126251314X" xr:uid="{00000000-0004-0000-0000-000047090000}"/>
    <hyperlink ref="E2387" location="A126244186K" display="A126244186K" xr:uid="{00000000-0004-0000-0000-000048090000}"/>
    <hyperlink ref="E2388" location="A126236674W" display="A126236674W" xr:uid="{00000000-0004-0000-0000-000049090000}"/>
    <hyperlink ref="E2389" location="A126250930K" display="A126250930K" xr:uid="{00000000-0004-0000-0000-00004A090000}"/>
    <hyperlink ref="E2390" location="A126243802K" display="A126243802K" xr:uid="{00000000-0004-0000-0000-00004B090000}"/>
    <hyperlink ref="E2391" location="A126237106T" display="A126237106T" xr:uid="{00000000-0004-0000-0000-00004C090000}"/>
    <hyperlink ref="E2392" location="A126251362T" display="A126251362T" xr:uid="{00000000-0004-0000-0000-00004D090000}"/>
    <hyperlink ref="E2393" location="A126244234T" display="A126244234T" xr:uid="{00000000-0004-0000-0000-00004E090000}"/>
    <hyperlink ref="E2394" location="A126236746W" display="A126236746W" xr:uid="{00000000-0004-0000-0000-00004F090000}"/>
    <hyperlink ref="E2395" location="A126251002L" display="A126251002L" xr:uid="{00000000-0004-0000-0000-000050090000}"/>
    <hyperlink ref="E2396" location="A126243874W" display="A126243874W" xr:uid="{00000000-0004-0000-0000-000051090000}"/>
    <hyperlink ref="E2397" location="A126237250K" display="A126237250K" xr:uid="{00000000-0004-0000-0000-000052090000}"/>
    <hyperlink ref="E2398" location="A126251506T" display="A126251506T" xr:uid="{00000000-0004-0000-0000-000053090000}"/>
    <hyperlink ref="E2399" location="A126244378C" display="A126244378C" xr:uid="{00000000-0004-0000-0000-000054090000}"/>
    <hyperlink ref="E2400" location="A126236818W" display="A126236818W" xr:uid="{00000000-0004-0000-0000-000055090000}"/>
    <hyperlink ref="E2401" location="A126251074X" display="A126251074X" xr:uid="{00000000-0004-0000-0000-000056090000}"/>
    <hyperlink ref="E2402" location="A126243946W" display="A126243946W" xr:uid="{00000000-0004-0000-0000-000057090000}"/>
    <hyperlink ref="E2403" location="A126236962R" display="A126236962R" xr:uid="{00000000-0004-0000-0000-000058090000}"/>
    <hyperlink ref="E2404" location="A126251218X" display="A126251218X" xr:uid="{00000000-0004-0000-0000-000059090000}"/>
    <hyperlink ref="E2405" location="A126244090T" display="A126244090T" xr:uid="{00000000-0004-0000-0000-00005A090000}"/>
    <hyperlink ref="E2406" location="A126236602K" display="A126236602K" xr:uid="{00000000-0004-0000-0000-00005B090000}"/>
    <hyperlink ref="E2407" location="A126250858C" display="A126250858C" xr:uid="{00000000-0004-0000-0000-00005C090000}"/>
    <hyperlink ref="E2408" location="A126243730K" display="A126243730K" xr:uid="{00000000-0004-0000-0000-00005D090000}"/>
    <hyperlink ref="E2409" location="A126237322K" display="A126237322K" xr:uid="{00000000-0004-0000-0000-00005E090000}"/>
    <hyperlink ref="E2410" location="A126251578C" display="A126251578C" xr:uid="{00000000-0004-0000-0000-00005F090000}"/>
    <hyperlink ref="E2411" location="A126244450K" display="A126244450K" xr:uid="{00000000-0004-0000-0000-000060090000}"/>
    <hyperlink ref="E2412" location="A126237034T" display="A126237034T" xr:uid="{00000000-0004-0000-0000-000061090000}"/>
    <hyperlink ref="E2413" location="A126251290T" display="A126251290T" xr:uid="{00000000-0004-0000-0000-000062090000}"/>
    <hyperlink ref="E2414" location="A126244162T" display="A126244162T" xr:uid="{00000000-0004-0000-0000-000063090000}"/>
    <hyperlink ref="E2415" location="A126236702V" display="A126236702V" xr:uid="{00000000-0004-0000-0000-000064090000}"/>
    <hyperlink ref="E2416" location="A126250958L" display="A126250958L" xr:uid="{00000000-0004-0000-0000-000065090000}"/>
    <hyperlink ref="E2417" location="A126243830V" display="A126243830V" xr:uid="{00000000-0004-0000-0000-000066090000}"/>
    <hyperlink ref="E2418" location="A126237134A" display="A126237134A" xr:uid="{00000000-0004-0000-0000-000067090000}"/>
    <hyperlink ref="E2419" location="A126251390A" display="A126251390A" xr:uid="{00000000-0004-0000-0000-000068090000}"/>
    <hyperlink ref="E2420" location="A126244262A" display="A126244262A" xr:uid="{00000000-0004-0000-0000-000069090000}"/>
    <hyperlink ref="E2421" location="A126236774F" display="A126236774F" xr:uid="{00000000-0004-0000-0000-00006A090000}"/>
    <hyperlink ref="E2422" location="A126251030W" display="A126251030W" xr:uid="{00000000-0004-0000-0000-00006B090000}"/>
    <hyperlink ref="E2423" location="A126243902V" display="A126243902V" xr:uid="{00000000-0004-0000-0000-00006C090000}"/>
    <hyperlink ref="E2424" location="A126237278L" display="A126237278L" xr:uid="{00000000-0004-0000-0000-00006D090000}"/>
    <hyperlink ref="E2425" location="A126251534A" display="A126251534A" xr:uid="{00000000-0004-0000-0000-00006E090000}"/>
    <hyperlink ref="E2426" location="A126244406A" display="A126244406A" xr:uid="{00000000-0004-0000-0000-00006F090000}"/>
    <hyperlink ref="E2427" location="A126236846F" display="A126236846F" xr:uid="{00000000-0004-0000-0000-000070090000}"/>
    <hyperlink ref="E2428" location="A126251102W" display="A126251102W" xr:uid="{00000000-0004-0000-0000-000071090000}"/>
    <hyperlink ref="E2429" location="A126243974F" display="A126243974F" xr:uid="{00000000-0004-0000-0000-000072090000}"/>
    <hyperlink ref="E2430" location="A126236990X" display="A126236990X" xr:uid="{00000000-0004-0000-0000-000073090000}"/>
    <hyperlink ref="E2431" location="A126251246J" display="A126251246J" xr:uid="{00000000-0004-0000-0000-000074090000}"/>
    <hyperlink ref="E2432" location="A126244118J" display="A126244118J" xr:uid="{00000000-0004-0000-0000-000075090000}"/>
    <hyperlink ref="E2433" location="A126236630V" display="A126236630V" xr:uid="{00000000-0004-0000-0000-000076090000}"/>
    <hyperlink ref="E2434" location="A126250886L" display="A126250886L" xr:uid="{00000000-0004-0000-0000-000077090000}"/>
    <hyperlink ref="E2435" location="A126243758L" display="A126243758L" xr:uid="{00000000-0004-0000-0000-000078090000}"/>
    <hyperlink ref="E2436" location="A126237350V" display="A126237350V" xr:uid="{00000000-0004-0000-0000-000079090000}"/>
    <hyperlink ref="E2437" location="A126251606A" display="A126251606A" xr:uid="{00000000-0004-0000-0000-00007A090000}"/>
    <hyperlink ref="E2438" location="A126244478L" display="A126244478L" xr:uid="{00000000-0004-0000-0000-00007B090000}"/>
    <hyperlink ref="E2439" location="A126237062A" display="A126237062A" xr:uid="{00000000-0004-0000-0000-00007C090000}"/>
    <hyperlink ref="E2440" location="A126251318J" display="A126251318J" xr:uid="{00000000-0004-0000-0000-00007D090000}"/>
    <hyperlink ref="E2441" location="A126244190A" display="A126244190A" xr:uid="{00000000-0004-0000-0000-00007E090000}"/>
    <hyperlink ref="E2442" location="A126232746X" display="A126232746X" xr:uid="{00000000-0004-0000-0000-00007F090000}"/>
    <hyperlink ref="E2443" location="A126247002K" display="A126247002K" xr:uid="{00000000-0004-0000-0000-000080090000}"/>
    <hyperlink ref="E2444" location="A126239874V" display="A126239874V" xr:uid="{00000000-0004-0000-0000-000081090000}"/>
    <hyperlink ref="E2445" location="A126233178F" display="A126233178F" xr:uid="{00000000-0004-0000-0000-000082090000}"/>
    <hyperlink ref="E2446" location="A126247434R" display="A126247434R" xr:uid="{00000000-0004-0000-0000-000083090000}"/>
    <hyperlink ref="E2447" location="A126240306V" display="A126240306V" xr:uid="{00000000-0004-0000-0000-000084090000}"/>
    <hyperlink ref="E2448" location="A126232818X" display="A126232818X" xr:uid="{00000000-0004-0000-0000-000085090000}"/>
    <hyperlink ref="E2449" location="A126247074W" display="A126247074W" xr:uid="{00000000-0004-0000-0000-000086090000}"/>
    <hyperlink ref="E2450" location="A126239946V" display="A126239946V" xr:uid="{00000000-0004-0000-0000-000087090000}"/>
    <hyperlink ref="E2451" location="A126233322L" display="A126233322L" xr:uid="{00000000-0004-0000-0000-000088090000}"/>
    <hyperlink ref="E2452" location="A126247578A" display="A126247578A" xr:uid="{00000000-0004-0000-0000-000089090000}"/>
    <hyperlink ref="E2453" location="A126240450L" display="A126240450L" xr:uid="{00000000-0004-0000-0000-00008A090000}"/>
    <hyperlink ref="E2454" location="A126232890T" display="A126232890T" xr:uid="{00000000-0004-0000-0000-00008B090000}"/>
    <hyperlink ref="E2455" location="A126247146W" display="A126247146W" xr:uid="{00000000-0004-0000-0000-00008C090000}"/>
    <hyperlink ref="E2456" location="A126240018A" display="A126240018A" xr:uid="{00000000-0004-0000-0000-00008D090000}"/>
    <hyperlink ref="E2457" location="A126233034V" display="A126233034V" xr:uid="{00000000-0004-0000-0000-00008E090000}"/>
    <hyperlink ref="E2458" location="A126247290R" display="A126247290R" xr:uid="{00000000-0004-0000-0000-00008F090000}"/>
    <hyperlink ref="E2459" location="A126240162V" display="A126240162V" xr:uid="{00000000-0004-0000-0000-000090090000}"/>
    <hyperlink ref="E2460" location="A126232674X" display="A126232674X" xr:uid="{00000000-0004-0000-0000-000091090000}"/>
    <hyperlink ref="E2461" location="A126246930J" display="A126246930J" xr:uid="{00000000-0004-0000-0000-000092090000}"/>
    <hyperlink ref="E2462" location="A126239802J" display="A126239802J" xr:uid="{00000000-0004-0000-0000-000093090000}"/>
    <hyperlink ref="E2463" location="A126233394X" display="A126233394X" xr:uid="{00000000-0004-0000-0000-000094090000}"/>
    <hyperlink ref="E2464" location="A126247650J" display="A126247650J" xr:uid="{00000000-0004-0000-0000-000095090000}"/>
    <hyperlink ref="E2465" location="A126240522L" display="A126240522L" xr:uid="{00000000-0004-0000-0000-000096090000}"/>
    <hyperlink ref="E2466" location="A126233106V" display="A126233106V" xr:uid="{00000000-0004-0000-0000-000097090000}"/>
    <hyperlink ref="E2467" location="A126247362R" display="A126247362R" xr:uid="{00000000-0004-0000-0000-000098090000}"/>
    <hyperlink ref="E2468" location="A126240234V" display="A126240234V" xr:uid="{00000000-0004-0000-0000-000099090000}"/>
    <hyperlink ref="E2469" location="A126232758J" display="A126232758J" xr:uid="{00000000-0004-0000-0000-00009A090000}"/>
    <hyperlink ref="E2470" location="A126247014V" display="A126247014V" xr:uid="{00000000-0004-0000-0000-00009B090000}"/>
    <hyperlink ref="E2471" location="A126239886C" display="A126239886C" xr:uid="{00000000-0004-0000-0000-00009C090000}"/>
    <hyperlink ref="E2472" location="A126233190W" display="A126233190W" xr:uid="{00000000-0004-0000-0000-00009D090000}"/>
    <hyperlink ref="E2473" location="A126247446X" display="A126247446X" xr:uid="{00000000-0004-0000-0000-00009E090000}"/>
    <hyperlink ref="E2474" location="A126240318C" display="A126240318C" xr:uid="{00000000-0004-0000-0000-00009F090000}"/>
    <hyperlink ref="E2475" location="A126232830R" display="A126232830R" xr:uid="{00000000-0004-0000-0000-0000A0090000}"/>
    <hyperlink ref="E2476" location="A126247086F" display="A126247086F" xr:uid="{00000000-0004-0000-0000-0000A1090000}"/>
    <hyperlink ref="E2477" location="A126239958C" display="A126239958C" xr:uid="{00000000-0004-0000-0000-0000A2090000}"/>
    <hyperlink ref="E2478" location="A126233334W" display="A126233334W" xr:uid="{00000000-0004-0000-0000-0000A3090000}"/>
    <hyperlink ref="E2479" location="A126247590T" display="A126247590T" xr:uid="{00000000-0004-0000-0000-0000A4090000}"/>
    <hyperlink ref="E2480" location="A126240462W" display="A126240462W" xr:uid="{00000000-0004-0000-0000-0000A5090000}"/>
    <hyperlink ref="E2481" location="A126232902R" display="A126232902R" xr:uid="{00000000-0004-0000-0000-0000A6090000}"/>
    <hyperlink ref="E2482" location="A126247158F" display="A126247158F" xr:uid="{00000000-0004-0000-0000-0000A7090000}"/>
    <hyperlink ref="E2483" location="A126240030T" display="A126240030T" xr:uid="{00000000-0004-0000-0000-0000A8090000}"/>
    <hyperlink ref="E2484" location="A126233046C" display="A126233046C" xr:uid="{00000000-0004-0000-0000-0000A9090000}"/>
    <hyperlink ref="E2485" location="A126247302L" display="A126247302L" xr:uid="{00000000-0004-0000-0000-0000AA090000}"/>
    <hyperlink ref="E2486" location="A126240174C" display="A126240174C" xr:uid="{00000000-0004-0000-0000-0000AB090000}"/>
    <hyperlink ref="E2487" location="A126232686J" display="A126232686J" xr:uid="{00000000-0004-0000-0000-0000AC090000}"/>
    <hyperlink ref="E2488" location="A126246942T" display="A126246942T" xr:uid="{00000000-0004-0000-0000-0000AD090000}"/>
    <hyperlink ref="E2489" location="A126239814T" display="A126239814T" xr:uid="{00000000-0004-0000-0000-0000AE090000}"/>
    <hyperlink ref="E2490" location="A126233406W" display="A126233406W" xr:uid="{00000000-0004-0000-0000-0000AF090000}"/>
    <hyperlink ref="E2491" location="A126247662T" display="A126247662T" xr:uid="{00000000-0004-0000-0000-0000B0090000}"/>
    <hyperlink ref="E2492" location="A126240534W" display="A126240534W" xr:uid="{00000000-0004-0000-0000-0000B1090000}"/>
    <hyperlink ref="E2493" location="A126233118C" display="A126233118C" xr:uid="{00000000-0004-0000-0000-0000B2090000}"/>
    <hyperlink ref="E2494" location="A126247374X" display="A126247374X" xr:uid="{00000000-0004-0000-0000-0000B3090000}"/>
    <hyperlink ref="E2495" location="A126240246C" display="A126240246C" xr:uid="{00000000-0004-0000-0000-0000B4090000}"/>
    <hyperlink ref="E2496" location="A126232726R" display="A126232726R" xr:uid="{00000000-0004-0000-0000-0000B5090000}"/>
    <hyperlink ref="E2497" location="A126246982K" display="A126246982K" xr:uid="{00000000-0004-0000-0000-0000B6090000}"/>
    <hyperlink ref="E2498" location="A126239854K" display="A126239854K" xr:uid="{00000000-0004-0000-0000-0000B7090000}"/>
    <hyperlink ref="E2499" location="A126233158W" display="A126233158W" xr:uid="{00000000-0004-0000-0000-0000B8090000}"/>
    <hyperlink ref="E2500" location="A126247414F" display="A126247414F" xr:uid="{00000000-0004-0000-0000-0000B9090000}"/>
    <hyperlink ref="E2501" location="A126240286W" display="A126240286W" xr:uid="{00000000-0004-0000-0000-0000BA090000}"/>
    <hyperlink ref="E2502" location="A126232798A" display="A126232798A" xr:uid="{00000000-0004-0000-0000-0000BB090000}"/>
    <hyperlink ref="E2503" location="A126247054L" display="A126247054L" xr:uid="{00000000-0004-0000-0000-0000BC090000}"/>
    <hyperlink ref="E2504" location="A126239926K" display="A126239926K" xr:uid="{00000000-0004-0000-0000-0000BD090000}"/>
    <hyperlink ref="E2505" location="A126233302C" display="A126233302C" xr:uid="{00000000-0004-0000-0000-0000BE090000}"/>
    <hyperlink ref="E2506" location="A126247558T" display="A126247558T" xr:uid="{00000000-0004-0000-0000-0000BF090000}"/>
    <hyperlink ref="E2507" location="A126240430C" display="A126240430C" xr:uid="{00000000-0004-0000-0000-0000C0090000}"/>
    <hyperlink ref="E2508" location="A126232870J" display="A126232870J" xr:uid="{00000000-0004-0000-0000-0000C1090000}"/>
    <hyperlink ref="E2509" location="A126247126L" display="A126247126L" xr:uid="{00000000-0004-0000-0000-0000C2090000}"/>
    <hyperlink ref="E2510" location="A126239998W" display="A126239998W" xr:uid="{00000000-0004-0000-0000-0000C3090000}"/>
    <hyperlink ref="E2511" location="A126233014K" display="A126233014K" xr:uid="{00000000-0004-0000-0000-0000C4090000}"/>
    <hyperlink ref="E2512" location="A126247270F" display="A126247270F" xr:uid="{00000000-0004-0000-0000-0000C5090000}"/>
    <hyperlink ref="E2513" location="A126240142K" display="A126240142K" xr:uid="{00000000-0004-0000-0000-0000C6090000}"/>
    <hyperlink ref="E2514" location="A126232654R" display="A126232654R" xr:uid="{00000000-0004-0000-0000-0000C7090000}"/>
    <hyperlink ref="E2515" location="A126246910X" display="A126246910X" xr:uid="{00000000-0004-0000-0000-0000C8090000}"/>
    <hyperlink ref="E2516" location="A126239782K" display="A126239782K" xr:uid="{00000000-0004-0000-0000-0000C9090000}"/>
    <hyperlink ref="E2517" location="A126233374R" display="A126233374R" xr:uid="{00000000-0004-0000-0000-0000CA090000}"/>
    <hyperlink ref="E2518" location="A126247630X" display="A126247630X" xr:uid="{00000000-0004-0000-0000-0000CB090000}"/>
    <hyperlink ref="E2519" location="A126240502C" display="A126240502C" xr:uid="{00000000-0004-0000-0000-0000CC090000}"/>
    <hyperlink ref="E2520" location="A126233086W" display="A126233086W" xr:uid="{00000000-0004-0000-0000-0000CD090000}"/>
    <hyperlink ref="E2521" location="A126247342F" display="A126247342F" xr:uid="{00000000-0004-0000-0000-0000CE090000}"/>
    <hyperlink ref="E2522" location="A126240214K" display="A126240214K" xr:uid="{00000000-0004-0000-0000-0000CF090000}"/>
    <hyperlink ref="E2523" location="A126232762X" display="A126232762X" xr:uid="{00000000-0004-0000-0000-0000D0090000}"/>
    <hyperlink ref="E2524" location="A126247018C" display="A126247018C" xr:uid="{00000000-0004-0000-0000-0000D1090000}"/>
    <hyperlink ref="E2525" location="A126239890V" display="A126239890V" xr:uid="{00000000-0004-0000-0000-0000D2090000}"/>
    <hyperlink ref="E2526" location="A126233194F" display="A126233194F" xr:uid="{00000000-0004-0000-0000-0000D3090000}"/>
    <hyperlink ref="E2527" location="A126247450R" display="A126247450R" xr:uid="{00000000-0004-0000-0000-0000D4090000}"/>
    <hyperlink ref="E2528" location="A126240322V" display="A126240322V" xr:uid="{00000000-0004-0000-0000-0000D5090000}"/>
    <hyperlink ref="E2529" location="A126232834X" display="A126232834X" xr:uid="{00000000-0004-0000-0000-0000D6090000}"/>
    <hyperlink ref="E2530" location="A126247090W" display="A126247090W" xr:uid="{00000000-0004-0000-0000-0000D7090000}"/>
    <hyperlink ref="E2531" location="A126239962V" display="A126239962V" xr:uid="{00000000-0004-0000-0000-0000D8090000}"/>
    <hyperlink ref="E2532" location="A126233338F" display="A126233338F" xr:uid="{00000000-0004-0000-0000-0000D9090000}"/>
    <hyperlink ref="E2533" location="A126247594A" display="A126247594A" xr:uid="{00000000-0004-0000-0000-0000DA090000}"/>
    <hyperlink ref="E2534" location="A126240466F" display="A126240466F" xr:uid="{00000000-0004-0000-0000-0000DB090000}"/>
    <hyperlink ref="E2535" location="A126232906X" display="A126232906X" xr:uid="{00000000-0004-0000-0000-0000DC090000}"/>
    <hyperlink ref="E2536" location="A126247162W" display="A126247162W" xr:uid="{00000000-0004-0000-0000-0000DD090000}"/>
    <hyperlink ref="E2537" location="A126240034A" display="A126240034A" xr:uid="{00000000-0004-0000-0000-0000DE090000}"/>
    <hyperlink ref="E2538" location="A126233050V" display="A126233050V" xr:uid="{00000000-0004-0000-0000-0000DF090000}"/>
    <hyperlink ref="E2539" location="A126247306W" display="A126247306W" xr:uid="{00000000-0004-0000-0000-0000E0090000}"/>
    <hyperlink ref="E2540" location="A126240178L" display="A126240178L" xr:uid="{00000000-0004-0000-0000-0000E1090000}"/>
    <hyperlink ref="E2541" location="A126232690X" display="A126232690X" xr:uid="{00000000-0004-0000-0000-0000E2090000}"/>
    <hyperlink ref="E2542" location="A126246946A" display="A126246946A" xr:uid="{00000000-0004-0000-0000-0000E3090000}"/>
    <hyperlink ref="E2543" location="A126239818A" display="A126239818A" xr:uid="{00000000-0004-0000-0000-0000E4090000}"/>
    <hyperlink ref="E2544" location="A126233410L" display="A126233410L" xr:uid="{00000000-0004-0000-0000-0000E5090000}"/>
    <hyperlink ref="E2545" location="A126247666A" display="A126247666A" xr:uid="{00000000-0004-0000-0000-0000E6090000}"/>
    <hyperlink ref="E2546" location="A126240538F" display="A126240538F" xr:uid="{00000000-0004-0000-0000-0000E7090000}"/>
    <hyperlink ref="E2547" location="A126233122V" display="A126233122V" xr:uid="{00000000-0004-0000-0000-0000E8090000}"/>
    <hyperlink ref="E2548" location="A126247378J" display="A126247378J" xr:uid="{00000000-0004-0000-0000-0000E9090000}"/>
    <hyperlink ref="E2549" location="A126240250V" display="A126240250V" xr:uid="{00000000-0004-0000-0000-0000EA090000}"/>
    <hyperlink ref="E2550" location="A126232766J" display="A126232766J" xr:uid="{00000000-0004-0000-0000-0000EB090000}"/>
    <hyperlink ref="E2551" location="A126247022V" display="A126247022V" xr:uid="{00000000-0004-0000-0000-0000EC090000}"/>
    <hyperlink ref="E2552" location="A126239894C" display="A126239894C" xr:uid="{00000000-0004-0000-0000-0000ED090000}"/>
    <hyperlink ref="E2553" location="A126233198R" display="A126233198R" xr:uid="{00000000-0004-0000-0000-0000EE090000}"/>
    <hyperlink ref="E2554" location="A126247454X" display="A126247454X" xr:uid="{00000000-0004-0000-0000-0000EF090000}"/>
    <hyperlink ref="E2555" location="A126240326C" display="A126240326C" xr:uid="{00000000-0004-0000-0000-0000F0090000}"/>
    <hyperlink ref="E2556" location="A126232838J" display="A126232838J" xr:uid="{00000000-0004-0000-0000-0000F1090000}"/>
    <hyperlink ref="E2557" location="A126247094F" display="A126247094F" xr:uid="{00000000-0004-0000-0000-0000F2090000}"/>
    <hyperlink ref="E2558" location="A126239966C" display="A126239966C" xr:uid="{00000000-0004-0000-0000-0000F3090000}"/>
    <hyperlink ref="E2559" location="A126233342W" display="A126233342W" xr:uid="{00000000-0004-0000-0000-0000F4090000}"/>
    <hyperlink ref="E2560" location="A126247598K" display="A126247598K" xr:uid="{00000000-0004-0000-0000-0000F5090000}"/>
    <hyperlink ref="E2561" location="A126240470W" display="A126240470W" xr:uid="{00000000-0004-0000-0000-0000F6090000}"/>
    <hyperlink ref="E2562" location="A126232910R" display="A126232910R" xr:uid="{00000000-0004-0000-0000-0000F7090000}"/>
    <hyperlink ref="E2563" location="A126247166F" display="A126247166F" xr:uid="{00000000-0004-0000-0000-0000F8090000}"/>
    <hyperlink ref="E2564" location="A126240038K" display="A126240038K" xr:uid="{00000000-0004-0000-0000-0000F9090000}"/>
    <hyperlink ref="E2565" location="A126233054C" display="A126233054C" xr:uid="{00000000-0004-0000-0000-0000FA090000}"/>
    <hyperlink ref="E2566" location="A126247310L" display="A126247310L" xr:uid="{00000000-0004-0000-0000-0000FB090000}"/>
    <hyperlink ref="E2567" location="A126240182C" display="A126240182C" xr:uid="{00000000-0004-0000-0000-0000FC090000}"/>
    <hyperlink ref="E2568" location="A126232694J" display="A126232694J" xr:uid="{00000000-0004-0000-0000-0000FD090000}"/>
    <hyperlink ref="E2569" location="A126246950T" display="A126246950T" xr:uid="{00000000-0004-0000-0000-0000FE090000}"/>
    <hyperlink ref="E2570" location="A126239822T" display="A126239822T" xr:uid="{00000000-0004-0000-0000-0000FF090000}"/>
    <hyperlink ref="E2571" location="A126233414W" display="A126233414W" xr:uid="{00000000-0004-0000-0000-0000000A0000}"/>
    <hyperlink ref="E2572" location="A126247670T" display="A126247670T" xr:uid="{00000000-0004-0000-0000-0000010A0000}"/>
    <hyperlink ref="E2573" location="A126240542W" display="A126240542W" xr:uid="{00000000-0004-0000-0000-0000020A0000}"/>
    <hyperlink ref="E2574" location="A126233126C" display="A126233126C" xr:uid="{00000000-0004-0000-0000-0000030A0000}"/>
    <hyperlink ref="E2575" location="A126247382X" display="A126247382X" xr:uid="{00000000-0004-0000-0000-0000040A0000}"/>
    <hyperlink ref="E2576" location="A126240254C" display="A126240254C" xr:uid="{00000000-0004-0000-0000-0000050A0000}"/>
    <hyperlink ref="E2577" location="A126232730F" display="A126232730F" xr:uid="{00000000-0004-0000-0000-0000060A0000}"/>
    <hyperlink ref="E2578" location="A126246986V" display="A126246986V" xr:uid="{00000000-0004-0000-0000-0000070A0000}"/>
    <hyperlink ref="E2579" location="A126239858V" display="A126239858V" xr:uid="{00000000-0004-0000-0000-0000080A0000}"/>
    <hyperlink ref="E2580" location="A126233162L" display="A126233162L" xr:uid="{00000000-0004-0000-0000-0000090A0000}"/>
    <hyperlink ref="E2581" location="A126247418R" display="A126247418R" xr:uid="{00000000-0004-0000-0000-00000A0A0000}"/>
    <hyperlink ref="E2582" location="A126240290L" display="A126240290L" xr:uid="{00000000-0004-0000-0000-00000B0A0000}"/>
    <hyperlink ref="E2583" location="A126232802F" display="A126232802F" xr:uid="{00000000-0004-0000-0000-00000C0A0000}"/>
    <hyperlink ref="E2584" location="A126247058W" display="A126247058W" xr:uid="{00000000-0004-0000-0000-00000D0A0000}"/>
    <hyperlink ref="E2585" location="A126239930A" display="A126239930A" xr:uid="{00000000-0004-0000-0000-00000E0A0000}"/>
    <hyperlink ref="E2586" location="A126233306L" display="A126233306L" xr:uid="{00000000-0004-0000-0000-00000F0A0000}"/>
    <hyperlink ref="E2587" location="A126247562J" display="A126247562J" xr:uid="{00000000-0004-0000-0000-0000100A0000}"/>
    <hyperlink ref="E2588" location="A126240434L" display="A126240434L" xr:uid="{00000000-0004-0000-0000-0000110A0000}"/>
    <hyperlink ref="E2589" location="A126232874T" display="A126232874T" xr:uid="{00000000-0004-0000-0000-0000120A0000}"/>
    <hyperlink ref="E2590" location="A126247130C" display="A126247130C" xr:uid="{00000000-0004-0000-0000-0000130A0000}"/>
    <hyperlink ref="E2591" location="A126240002J" display="A126240002J" xr:uid="{00000000-0004-0000-0000-0000140A0000}"/>
    <hyperlink ref="E2592" location="A126233018V" display="A126233018V" xr:uid="{00000000-0004-0000-0000-0000150A0000}"/>
    <hyperlink ref="E2593" location="A126247274R" display="A126247274R" xr:uid="{00000000-0004-0000-0000-0000160A0000}"/>
    <hyperlink ref="E2594" location="A126240146V" display="A126240146V" xr:uid="{00000000-0004-0000-0000-0000170A0000}"/>
    <hyperlink ref="E2595" location="A126232658X" display="A126232658X" xr:uid="{00000000-0004-0000-0000-0000180A0000}"/>
    <hyperlink ref="E2596" location="A126246914J" display="A126246914J" xr:uid="{00000000-0004-0000-0000-0000190A0000}"/>
    <hyperlink ref="E2597" location="A126239786V" display="A126239786V" xr:uid="{00000000-0004-0000-0000-00001A0A0000}"/>
    <hyperlink ref="E2598" location="A126233378X" display="A126233378X" xr:uid="{00000000-0004-0000-0000-00001B0A0000}"/>
    <hyperlink ref="E2599" location="A126247634J" display="A126247634J" xr:uid="{00000000-0004-0000-0000-00001C0A0000}"/>
    <hyperlink ref="E2600" location="A126240506L" display="A126240506L" xr:uid="{00000000-0004-0000-0000-00001D0A0000}"/>
    <hyperlink ref="E2601" location="A126233090L" display="A126233090L" xr:uid="{00000000-0004-0000-0000-00001E0A0000}"/>
    <hyperlink ref="E2602" location="A126247346R" display="A126247346R" xr:uid="{00000000-0004-0000-0000-00001F0A0000}"/>
    <hyperlink ref="E2603" location="A126240218V" display="A126240218V" xr:uid="{00000000-0004-0000-0000-0000200A0000}"/>
    <hyperlink ref="E2604" location="A126232734R" display="A126232734R" xr:uid="{00000000-0004-0000-0000-0000210A0000}"/>
    <hyperlink ref="E2605" location="A126246990K" display="A126246990K" xr:uid="{00000000-0004-0000-0000-0000220A0000}"/>
    <hyperlink ref="E2606" location="A126239862K" display="A126239862K" xr:uid="{00000000-0004-0000-0000-0000230A0000}"/>
    <hyperlink ref="E2607" location="A126233166W" display="A126233166W" xr:uid="{00000000-0004-0000-0000-0000240A0000}"/>
    <hyperlink ref="E2608" location="A126247422F" display="A126247422F" xr:uid="{00000000-0004-0000-0000-0000250A0000}"/>
    <hyperlink ref="E2609" location="A126240294W" display="A126240294W" xr:uid="{00000000-0004-0000-0000-0000260A0000}"/>
    <hyperlink ref="E2610" location="A126232806R" display="A126232806R" xr:uid="{00000000-0004-0000-0000-0000270A0000}"/>
    <hyperlink ref="E2611" location="A126247062L" display="A126247062L" xr:uid="{00000000-0004-0000-0000-0000280A0000}"/>
    <hyperlink ref="E2612" location="A126239934K" display="A126239934K" xr:uid="{00000000-0004-0000-0000-0000290A0000}"/>
    <hyperlink ref="E2613" location="A126233310C" display="A126233310C" xr:uid="{00000000-0004-0000-0000-00002A0A0000}"/>
    <hyperlink ref="E2614" location="A126247566T" display="A126247566T" xr:uid="{00000000-0004-0000-0000-00002B0A0000}"/>
    <hyperlink ref="E2615" location="A126240438W" display="A126240438W" xr:uid="{00000000-0004-0000-0000-00002C0A0000}"/>
    <hyperlink ref="E2616" location="A126232878A" display="A126232878A" xr:uid="{00000000-0004-0000-0000-00002D0A0000}"/>
    <hyperlink ref="E2617" location="A126247134L" display="A126247134L" xr:uid="{00000000-0004-0000-0000-00002E0A0000}"/>
    <hyperlink ref="E2618" location="A126240006T" display="A126240006T" xr:uid="{00000000-0004-0000-0000-00002F0A0000}"/>
    <hyperlink ref="E2619" location="A126233022K" display="A126233022K" xr:uid="{00000000-0004-0000-0000-0000300A0000}"/>
    <hyperlink ref="E2620" location="A126247278X" display="A126247278X" xr:uid="{00000000-0004-0000-0000-0000310A0000}"/>
    <hyperlink ref="E2621" location="A126240150K" display="A126240150K" xr:uid="{00000000-0004-0000-0000-0000320A0000}"/>
    <hyperlink ref="E2622" location="A126232662R" display="A126232662R" xr:uid="{00000000-0004-0000-0000-0000330A0000}"/>
    <hyperlink ref="E2623" location="A126246918T" display="A126246918T" xr:uid="{00000000-0004-0000-0000-0000340A0000}"/>
    <hyperlink ref="E2624" location="A126239790K" display="A126239790K" xr:uid="{00000000-0004-0000-0000-0000350A0000}"/>
    <hyperlink ref="E2625" location="A126233382R" display="A126233382R" xr:uid="{00000000-0004-0000-0000-0000360A0000}"/>
    <hyperlink ref="E2626" location="A126247638T" display="A126247638T" xr:uid="{00000000-0004-0000-0000-0000370A0000}"/>
    <hyperlink ref="E2627" location="A126240510C" display="A126240510C" xr:uid="{00000000-0004-0000-0000-0000380A0000}"/>
    <hyperlink ref="E2628" location="A126233094W" display="A126233094W" xr:uid="{00000000-0004-0000-0000-0000390A0000}"/>
    <hyperlink ref="E2629" location="A126247350F" display="A126247350F" xr:uid="{00000000-0004-0000-0000-00003A0A0000}"/>
    <hyperlink ref="E2630" location="A126240222K" display="A126240222K" xr:uid="{00000000-0004-0000-0000-00003B0A0000}"/>
    <hyperlink ref="E2631" location="A126232750R" display="A126232750R" xr:uid="{00000000-0004-0000-0000-00003C0A0000}"/>
    <hyperlink ref="E2632" location="A126247006V" display="A126247006V" xr:uid="{00000000-0004-0000-0000-00003D0A0000}"/>
    <hyperlink ref="E2633" location="A126239878C" display="A126239878C" xr:uid="{00000000-0004-0000-0000-00003E0A0000}"/>
    <hyperlink ref="E2634" location="A126233182W" display="A126233182W" xr:uid="{00000000-0004-0000-0000-00003F0A0000}"/>
    <hyperlink ref="E2635" location="A126247438X" display="A126247438X" xr:uid="{00000000-0004-0000-0000-0000400A0000}"/>
    <hyperlink ref="E2636" location="A126240310K" display="A126240310K" xr:uid="{00000000-0004-0000-0000-0000410A0000}"/>
    <hyperlink ref="E2637" location="A126232822R" display="A126232822R" xr:uid="{00000000-0004-0000-0000-0000420A0000}"/>
    <hyperlink ref="E2638" location="A126247078F" display="A126247078F" xr:uid="{00000000-0004-0000-0000-0000430A0000}"/>
    <hyperlink ref="E2639" location="A126239950K" display="A126239950K" xr:uid="{00000000-0004-0000-0000-0000440A0000}"/>
    <hyperlink ref="E2640" location="A126233326W" display="A126233326W" xr:uid="{00000000-0004-0000-0000-0000450A0000}"/>
    <hyperlink ref="E2641" location="A126247582T" display="A126247582T" xr:uid="{00000000-0004-0000-0000-0000460A0000}"/>
    <hyperlink ref="E2642" location="A126240454W" display="A126240454W" xr:uid="{00000000-0004-0000-0000-0000470A0000}"/>
    <hyperlink ref="E2643" location="A126232894A" display="A126232894A" xr:uid="{00000000-0004-0000-0000-0000480A0000}"/>
    <hyperlink ref="E2644" location="A126247150L" display="A126247150L" xr:uid="{00000000-0004-0000-0000-0000490A0000}"/>
    <hyperlink ref="E2645" location="A126240022T" display="A126240022T" xr:uid="{00000000-0004-0000-0000-00004A0A0000}"/>
    <hyperlink ref="E2646" location="A126233038C" display="A126233038C" xr:uid="{00000000-0004-0000-0000-00004B0A0000}"/>
    <hyperlink ref="E2647" location="A126247294X" display="A126247294X" xr:uid="{00000000-0004-0000-0000-00004C0A0000}"/>
    <hyperlink ref="E2648" location="A126240166C" display="A126240166C" xr:uid="{00000000-0004-0000-0000-00004D0A0000}"/>
    <hyperlink ref="E2649" location="A126232678J" display="A126232678J" xr:uid="{00000000-0004-0000-0000-00004E0A0000}"/>
    <hyperlink ref="E2650" location="A126246934T" display="A126246934T" xr:uid="{00000000-0004-0000-0000-00004F0A0000}"/>
    <hyperlink ref="E2651" location="A126239806T" display="A126239806T" xr:uid="{00000000-0004-0000-0000-0000500A0000}"/>
    <hyperlink ref="E2652" location="A126233398J" display="A126233398J" xr:uid="{00000000-0004-0000-0000-0000510A0000}"/>
    <hyperlink ref="E2653" location="A126247654T" display="A126247654T" xr:uid="{00000000-0004-0000-0000-0000520A0000}"/>
    <hyperlink ref="E2654" location="A126240526W" display="A126240526W" xr:uid="{00000000-0004-0000-0000-0000530A0000}"/>
    <hyperlink ref="E2655" location="A126233110K" display="A126233110K" xr:uid="{00000000-0004-0000-0000-0000540A0000}"/>
    <hyperlink ref="E2656" location="A126247366X" display="A126247366X" xr:uid="{00000000-0004-0000-0000-0000550A0000}"/>
    <hyperlink ref="E2657" location="A126240238C" display="A126240238C" xr:uid="{00000000-0004-0000-0000-0000560A0000}"/>
    <hyperlink ref="E2658" location="A126232718R" display="A126232718R" xr:uid="{00000000-0004-0000-0000-0000570A0000}"/>
    <hyperlink ref="E2659" location="A126246974K" display="A126246974K" xr:uid="{00000000-0004-0000-0000-0000580A0000}"/>
    <hyperlink ref="E2660" location="A126239846K" display="A126239846K" xr:uid="{00000000-0004-0000-0000-0000590A0000}"/>
    <hyperlink ref="E2661" location="A126233150C" display="A126233150C" xr:uid="{00000000-0004-0000-0000-00005A0A0000}"/>
    <hyperlink ref="E2662" location="A126247406F" display="A126247406F" xr:uid="{00000000-0004-0000-0000-00005B0A0000}"/>
    <hyperlink ref="E2663" location="A126240278W" display="A126240278W" xr:uid="{00000000-0004-0000-0000-00005C0A0000}"/>
    <hyperlink ref="E2664" location="A126232790J" display="A126232790J" xr:uid="{00000000-0004-0000-0000-00005D0A0000}"/>
    <hyperlink ref="E2665" location="A126247046L" display="A126247046L" xr:uid="{00000000-0004-0000-0000-00005E0A0000}"/>
    <hyperlink ref="E2666" location="A126239918K" display="A126239918K" xr:uid="{00000000-0004-0000-0000-00005F0A0000}"/>
    <hyperlink ref="E2667" location="A126233294R" display="A126233294R" xr:uid="{00000000-0004-0000-0000-0000600A0000}"/>
    <hyperlink ref="E2668" location="A126247550X" display="A126247550X" xr:uid="{00000000-0004-0000-0000-0000610A0000}"/>
    <hyperlink ref="E2669" location="A126240422C" display="A126240422C" xr:uid="{00000000-0004-0000-0000-0000620A0000}"/>
    <hyperlink ref="E2670" location="A126232862J" display="A126232862J" xr:uid="{00000000-0004-0000-0000-0000630A0000}"/>
    <hyperlink ref="E2671" location="A126247118L" display="A126247118L" xr:uid="{00000000-0004-0000-0000-0000640A0000}"/>
    <hyperlink ref="E2672" location="A126239990C" display="A126239990C" xr:uid="{00000000-0004-0000-0000-0000650A0000}"/>
    <hyperlink ref="E2673" location="A126233006K" display="A126233006K" xr:uid="{00000000-0004-0000-0000-0000660A0000}"/>
    <hyperlink ref="E2674" location="A126247262F" display="A126247262F" xr:uid="{00000000-0004-0000-0000-0000670A0000}"/>
    <hyperlink ref="E2675" location="A126240134K" display="A126240134K" xr:uid="{00000000-0004-0000-0000-0000680A0000}"/>
    <hyperlink ref="E2676" location="A126232646R" display="A126232646R" xr:uid="{00000000-0004-0000-0000-0000690A0000}"/>
    <hyperlink ref="E2677" location="A126246902X" display="A126246902X" xr:uid="{00000000-0004-0000-0000-00006A0A0000}"/>
    <hyperlink ref="E2678" location="A126239774K" display="A126239774K" xr:uid="{00000000-0004-0000-0000-00006B0A0000}"/>
    <hyperlink ref="E2679" location="A126233366R" display="A126233366R" xr:uid="{00000000-0004-0000-0000-00006C0A0000}"/>
    <hyperlink ref="E2680" location="A126247622X" display="A126247622X" xr:uid="{00000000-0004-0000-0000-00006D0A0000}"/>
    <hyperlink ref="E2681" location="A126240494R" display="A126240494R" xr:uid="{00000000-0004-0000-0000-00006E0A0000}"/>
    <hyperlink ref="E2682" location="A126233078W" display="A126233078W" xr:uid="{00000000-0004-0000-0000-00006F0A0000}"/>
    <hyperlink ref="E2683" location="A126247334F" display="A126247334F" xr:uid="{00000000-0004-0000-0000-0000700A0000}"/>
    <hyperlink ref="E2684" location="A126240206K" display="A126240206K" xr:uid="{00000000-0004-0000-0000-0000710A0000}"/>
    <hyperlink ref="E2685" location="A126232770X" display="A126232770X" xr:uid="{00000000-0004-0000-0000-0000720A0000}"/>
    <hyperlink ref="E2686" location="A126247026C" display="A126247026C" xr:uid="{00000000-0004-0000-0000-0000730A0000}"/>
    <hyperlink ref="E2687" location="A126239898L" display="A126239898L" xr:uid="{00000000-0004-0000-0000-0000740A0000}"/>
    <hyperlink ref="E2688" location="A126233202V" display="A126233202V" xr:uid="{00000000-0004-0000-0000-0000750A0000}"/>
    <hyperlink ref="E2689" location="A126247458J" display="A126247458J" xr:uid="{00000000-0004-0000-0000-0000760A0000}"/>
    <hyperlink ref="E2690" location="A126240330V" display="A126240330V" xr:uid="{00000000-0004-0000-0000-0000770A0000}"/>
    <hyperlink ref="E2691" location="A126232842X" display="A126232842X" xr:uid="{00000000-0004-0000-0000-0000780A0000}"/>
    <hyperlink ref="E2692" location="A126247098R" display="A126247098R" xr:uid="{00000000-0004-0000-0000-0000790A0000}"/>
    <hyperlink ref="E2693" location="A126239970V" display="A126239970V" xr:uid="{00000000-0004-0000-0000-00007A0A0000}"/>
    <hyperlink ref="E2694" location="A126233346F" display="A126233346F" xr:uid="{00000000-0004-0000-0000-00007B0A0000}"/>
    <hyperlink ref="E2695" location="A126247602R" display="A126247602R" xr:uid="{00000000-0004-0000-0000-00007C0A0000}"/>
    <hyperlink ref="E2696" location="A126240474F" display="A126240474F" xr:uid="{00000000-0004-0000-0000-00007D0A0000}"/>
    <hyperlink ref="E2697" location="A126232914X" display="A126232914X" xr:uid="{00000000-0004-0000-0000-00007E0A0000}"/>
    <hyperlink ref="E2698" location="A126247170W" display="A126247170W" xr:uid="{00000000-0004-0000-0000-00007F0A0000}"/>
    <hyperlink ref="E2699" location="A126240042A" display="A126240042A" xr:uid="{00000000-0004-0000-0000-0000800A0000}"/>
    <hyperlink ref="E2700" location="A126233058L" display="A126233058L" xr:uid="{00000000-0004-0000-0000-0000810A0000}"/>
    <hyperlink ref="E2701" location="A126247314W" display="A126247314W" xr:uid="{00000000-0004-0000-0000-0000820A0000}"/>
    <hyperlink ref="E2702" location="A126240186L" display="A126240186L" xr:uid="{00000000-0004-0000-0000-0000830A0000}"/>
    <hyperlink ref="E2703" location="A126232698T" display="A126232698T" xr:uid="{00000000-0004-0000-0000-0000840A0000}"/>
    <hyperlink ref="E2704" location="A126246954A" display="A126246954A" xr:uid="{00000000-0004-0000-0000-0000850A0000}"/>
    <hyperlink ref="E2705" location="A126239826A" display="A126239826A" xr:uid="{00000000-0004-0000-0000-0000860A0000}"/>
    <hyperlink ref="E2706" location="A126233418F" display="A126233418F" xr:uid="{00000000-0004-0000-0000-0000870A0000}"/>
    <hyperlink ref="E2707" location="A126247674A" display="A126247674A" xr:uid="{00000000-0004-0000-0000-0000880A0000}"/>
    <hyperlink ref="E2708" location="A126240546F" display="A126240546F" xr:uid="{00000000-0004-0000-0000-0000890A0000}"/>
    <hyperlink ref="E2709" location="A126233130V" display="A126233130V" xr:uid="{00000000-0004-0000-0000-00008A0A0000}"/>
    <hyperlink ref="E2710" location="A126247386J" display="A126247386J" xr:uid="{00000000-0004-0000-0000-00008B0A0000}"/>
    <hyperlink ref="E2711" location="A126240258L" display="A126240258L" xr:uid="{00000000-0004-0000-0000-00008C0A0000}"/>
    <hyperlink ref="E2712" location="A126232754X" display="A126232754X" xr:uid="{00000000-0004-0000-0000-00008D0A0000}"/>
    <hyperlink ref="E2713" location="A126247010K" display="A126247010K" xr:uid="{00000000-0004-0000-0000-00008E0A0000}"/>
    <hyperlink ref="E2714" location="A126239882V" display="A126239882V" xr:uid="{00000000-0004-0000-0000-00008F0A0000}"/>
    <hyperlink ref="E2715" location="A126233186F" display="A126233186F" xr:uid="{00000000-0004-0000-0000-0000900A0000}"/>
    <hyperlink ref="E2716" location="A126247442R" display="A126247442R" xr:uid="{00000000-0004-0000-0000-0000910A0000}"/>
    <hyperlink ref="E2717" location="A126240314V" display="A126240314V" xr:uid="{00000000-0004-0000-0000-0000920A0000}"/>
    <hyperlink ref="E2718" location="A126232826X" display="A126232826X" xr:uid="{00000000-0004-0000-0000-0000930A0000}"/>
    <hyperlink ref="E2719" location="A126247082W" display="A126247082W" xr:uid="{00000000-0004-0000-0000-0000940A0000}"/>
    <hyperlink ref="E2720" location="A126239954V" display="A126239954V" xr:uid="{00000000-0004-0000-0000-0000950A0000}"/>
    <hyperlink ref="E2721" location="A126233330L" display="A126233330L" xr:uid="{00000000-0004-0000-0000-0000960A0000}"/>
    <hyperlink ref="E2722" location="A126247586A" display="A126247586A" xr:uid="{00000000-0004-0000-0000-0000970A0000}"/>
    <hyperlink ref="E2723" location="A126240458F" display="A126240458F" xr:uid="{00000000-0004-0000-0000-0000980A0000}"/>
    <hyperlink ref="E2724" location="A126232898K" display="A126232898K" xr:uid="{00000000-0004-0000-0000-0000990A0000}"/>
    <hyperlink ref="E2725" location="A126247154W" display="A126247154W" xr:uid="{00000000-0004-0000-0000-00009A0A0000}"/>
    <hyperlink ref="E2726" location="A126240026A" display="A126240026A" xr:uid="{00000000-0004-0000-0000-00009B0A0000}"/>
    <hyperlink ref="E2727" location="A126233042V" display="A126233042V" xr:uid="{00000000-0004-0000-0000-00009C0A0000}"/>
    <hyperlink ref="E2728" location="A126247298J" display="A126247298J" xr:uid="{00000000-0004-0000-0000-00009D0A0000}"/>
    <hyperlink ref="E2729" location="A126240170V" display="A126240170V" xr:uid="{00000000-0004-0000-0000-00009E0A0000}"/>
    <hyperlink ref="E2730" location="A126232682X" display="A126232682X" xr:uid="{00000000-0004-0000-0000-00009F0A0000}"/>
    <hyperlink ref="E2731" location="A126246938A" display="A126246938A" xr:uid="{00000000-0004-0000-0000-0000A00A0000}"/>
    <hyperlink ref="E2732" location="A126239810J" display="A126239810J" xr:uid="{00000000-0004-0000-0000-0000A10A0000}"/>
    <hyperlink ref="E2733" location="A126233402L" display="A126233402L" xr:uid="{00000000-0004-0000-0000-0000A20A0000}"/>
    <hyperlink ref="E2734" location="A126247658A" display="A126247658A" xr:uid="{00000000-0004-0000-0000-0000A30A0000}"/>
    <hyperlink ref="E2735" location="A126240530L" display="A126240530L" xr:uid="{00000000-0004-0000-0000-0000A40A0000}"/>
    <hyperlink ref="E2736" location="A126233114V" display="A126233114V" xr:uid="{00000000-0004-0000-0000-0000A50A0000}"/>
    <hyperlink ref="E2737" location="A126247370R" display="A126247370R" xr:uid="{00000000-0004-0000-0000-0000A60A0000}"/>
    <hyperlink ref="E2738" location="A126240242V" display="A126240242V" xr:uid="{00000000-0004-0000-0000-0000A70A0000}"/>
    <hyperlink ref="E2739" location="A126232774J" display="A126232774J" xr:uid="{00000000-0004-0000-0000-0000A80A0000}"/>
    <hyperlink ref="E2740" location="A126247030V" display="A126247030V" xr:uid="{00000000-0004-0000-0000-0000A90A0000}"/>
    <hyperlink ref="E2741" location="A126239902T" display="A126239902T" xr:uid="{00000000-0004-0000-0000-0000AA0A0000}"/>
    <hyperlink ref="E2742" location="A126233206C" display="A126233206C" xr:uid="{00000000-0004-0000-0000-0000AB0A0000}"/>
    <hyperlink ref="E2743" location="A126247462X" display="A126247462X" xr:uid="{00000000-0004-0000-0000-0000AC0A0000}"/>
    <hyperlink ref="E2744" location="A126240334C" display="A126240334C" xr:uid="{00000000-0004-0000-0000-0000AD0A0000}"/>
    <hyperlink ref="E2745" location="A126232846J" display="A126232846J" xr:uid="{00000000-0004-0000-0000-0000AE0A0000}"/>
    <hyperlink ref="E2746" location="A126247102V" display="A126247102V" xr:uid="{00000000-0004-0000-0000-0000AF0A0000}"/>
    <hyperlink ref="E2747" location="A126239974C" display="A126239974C" xr:uid="{00000000-0004-0000-0000-0000B00A0000}"/>
    <hyperlink ref="E2748" location="A126233350W" display="A126233350W" xr:uid="{00000000-0004-0000-0000-0000B10A0000}"/>
    <hyperlink ref="E2749" location="A126247606X" display="A126247606X" xr:uid="{00000000-0004-0000-0000-0000B20A0000}"/>
    <hyperlink ref="E2750" location="A126240478R" display="A126240478R" xr:uid="{00000000-0004-0000-0000-0000B30A0000}"/>
    <hyperlink ref="E2751" location="A126232918J" display="A126232918J" xr:uid="{00000000-0004-0000-0000-0000B40A0000}"/>
    <hyperlink ref="E2752" location="A126247174F" display="A126247174F" xr:uid="{00000000-0004-0000-0000-0000B50A0000}"/>
    <hyperlink ref="E2753" location="A126240046K" display="A126240046K" xr:uid="{00000000-0004-0000-0000-0000B60A0000}"/>
    <hyperlink ref="E2754" location="A126233062C" display="A126233062C" xr:uid="{00000000-0004-0000-0000-0000B70A0000}"/>
    <hyperlink ref="E2755" location="A126247318F" display="A126247318F" xr:uid="{00000000-0004-0000-0000-0000B80A0000}"/>
    <hyperlink ref="E2756" location="A126240190C" display="A126240190C" xr:uid="{00000000-0004-0000-0000-0000B90A0000}"/>
    <hyperlink ref="E2757" location="A126232702W" display="A126232702W" xr:uid="{00000000-0004-0000-0000-0000BA0A0000}"/>
    <hyperlink ref="E2758" location="A126246958K" display="A126246958K" xr:uid="{00000000-0004-0000-0000-0000BB0A0000}"/>
    <hyperlink ref="E2759" location="A126239830T" display="A126239830T" xr:uid="{00000000-0004-0000-0000-0000BC0A0000}"/>
    <hyperlink ref="E2760" location="A126233422W" display="A126233422W" xr:uid="{00000000-0004-0000-0000-0000BD0A0000}"/>
    <hyperlink ref="E2761" location="A126247678K" display="A126247678K" xr:uid="{00000000-0004-0000-0000-0000BE0A0000}"/>
    <hyperlink ref="E2762" location="A126240550W" display="A126240550W" xr:uid="{00000000-0004-0000-0000-0000BF0A0000}"/>
    <hyperlink ref="E2763" location="A126233134C" display="A126233134C" xr:uid="{00000000-0004-0000-0000-0000C00A0000}"/>
    <hyperlink ref="E2764" location="A126247390X" display="A126247390X" xr:uid="{00000000-0004-0000-0000-0000C10A0000}"/>
    <hyperlink ref="E2765" location="A126240262C" display="A126240262C" xr:uid="{00000000-0004-0000-0000-0000C20A0000}"/>
    <hyperlink ref="E2766" location="A126232722F" display="A126232722F" xr:uid="{00000000-0004-0000-0000-0000C30A0000}"/>
    <hyperlink ref="E2767" location="A126246978V" display="A126246978V" xr:uid="{00000000-0004-0000-0000-0000C40A0000}"/>
    <hyperlink ref="E2768" location="A126239850A" display="A126239850A" xr:uid="{00000000-0004-0000-0000-0000C50A0000}"/>
    <hyperlink ref="E2769" location="A126233154L" display="A126233154L" xr:uid="{00000000-0004-0000-0000-0000C60A0000}"/>
    <hyperlink ref="E2770" location="A126247410W" display="A126247410W" xr:uid="{00000000-0004-0000-0000-0000C70A0000}"/>
    <hyperlink ref="E2771" location="A126240282L" display="A126240282L" xr:uid="{00000000-0004-0000-0000-0000C80A0000}"/>
    <hyperlink ref="E2772" location="A126232794T" display="A126232794T" xr:uid="{00000000-0004-0000-0000-0000C90A0000}"/>
    <hyperlink ref="E2773" location="A126247050C" display="A126247050C" xr:uid="{00000000-0004-0000-0000-0000CA0A0000}"/>
    <hyperlink ref="E2774" location="A126239922A" display="A126239922A" xr:uid="{00000000-0004-0000-0000-0000CB0A0000}"/>
    <hyperlink ref="E2775" location="A126233298X" display="A126233298X" xr:uid="{00000000-0004-0000-0000-0000CC0A0000}"/>
    <hyperlink ref="E2776" location="A126247554J" display="A126247554J" xr:uid="{00000000-0004-0000-0000-0000CD0A0000}"/>
    <hyperlink ref="E2777" location="A126240426L" display="A126240426L" xr:uid="{00000000-0004-0000-0000-0000CE0A0000}"/>
    <hyperlink ref="E2778" location="A126232866T" display="A126232866T" xr:uid="{00000000-0004-0000-0000-0000CF0A0000}"/>
    <hyperlink ref="E2779" location="A126247122C" display="A126247122C" xr:uid="{00000000-0004-0000-0000-0000D00A0000}"/>
    <hyperlink ref="E2780" location="A126239994L" display="A126239994L" xr:uid="{00000000-0004-0000-0000-0000D10A0000}"/>
    <hyperlink ref="E2781" location="A126233010A" display="A126233010A" xr:uid="{00000000-0004-0000-0000-0000D20A0000}"/>
    <hyperlink ref="E2782" location="A126247266R" display="A126247266R" xr:uid="{00000000-0004-0000-0000-0000D30A0000}"/>
    <hyperlink ref="E2783" location="A126240138V" display="A126240138V" xr:uid="{00000000-0004-0000-0000-0000D40A0000}"/>
    <hyperlink ref="E2784" location="A126232650F" display="A126232650F" xr:uid="{00000000-0004-0000-0000-0000D50A0000}"/>
    <hyperlink ref="E2785" location="A126246906J" display="A126246906J" xr:uid="{00000000-0004-0000-0000-0000D60A0000}"/>
    <hyperlink ref="E2786" location="A126239778V" display="A126239778V" xr:uid="{00000000-0004-0000-0000-0000D70A0000}"/>
    <hyperlink ref="E2787" location="A126233370F" display="A126233370F" xr:uid="{00000000-0004-0000-0000-0000D80A0000}"/>
    <hyperlink ref="E2788" location="A126247626J" display="A126247626J" xr:uid="{00000000-0004-0000-0000-0000D90A0000}"/>
    <hyperlink ref="E2789" location="A126240498X" display="A126240498X" xr:uid="{00000000-0004-0000-0000-0000DA0A0000}"/>
    <hyperlink ref="E2790" location="A126233082L" display="A126233082L" xr:uid="{00000000-0004-0000-0000-0000DB0A0000}"/>
    <hyperlink ref="E2791" location="A126247338R" display="A126247338R" xr:uid="{00000000-0004-0000-0000-0000DC0A0000}"/>
    <hyperlink ref="E2792" location="A126240210A" display="A126240210A" xr:uid="{00000000-0004-0000-0000-0000DD0A0000}"/>
    <hyperlink ref="E2793" location="A126232706F" display="A126232706F" xr:uid="{00000000-0004-0000-0000-0000DE0A0000}"/>
    <hyperlink ref="E2794" location="A126246962A" display="A126246962A" xr:uid="{00000000-0004-0000-0000-0000DF0A0000}"/>
    <hyperlink ref="E2795" location="A126239834A" display="A126239834A" xr:uid="{00000000-0004-0000-0000-0000E00A0000}"/>
    <hyperlink ref="E2796" location="A126233138L" display="A126233138L" xr:uid="{00000000-0004-0000-0000-0000E10A0000}"/>
    <hyperlink ref="E2797" location="A126247394J" display="A126247394J" xr:uid="{00000000-0004-0000-0000-0000E20A0000}"/>
    <hyperlink ref="E2798" location="A126240266L" display="A126240266L" xr:uid="{00000000-0004-0000-0000-0000E30A0000}"/>
    <hyperlink ref="E2799" location="A126232778T" display="A126232778T" xr:uid="{00000000-0004-0000-0000-0000E40A0000}"/>
    <hyperlink ref="E2800" location="A126247034C" display="A126247034C" xr:uid="{00000000-0004-0000-0000-0000E50A0000}"/>
    <hyperlink ref="E2801" location="A126239906A" display="A126239906A" xr:uid="{00000000-0004-0000-0000-0000E60A0000}"/>
    <hyperlink ref="E2802" location="A126233282F" display="A126233282F" xr:uid="{00000000-0004-0000-0000-0000E70A0000}"/>
    <hyperlink ref="E2803" location="A126247538J" display="A126247538J" xr:uid="{00000000-0004-0000-0000-0000E80A0000}"/>
    <hyperlink ref="E2804" location="A126240410V" display="A126240410V" xr:uid="{00000000-0004-0000-0000-0000E90A0000}"/>
    <hyperlink ref="E2805" location="A126232850X" display="A126232850X" xr:uid="{00000000-0004-0000-0000-0000EA0A0000}"/>
    <hyperlink ref="E2806" location="A126247106C" display="A126247106C" xr:uid="{00000000-0004-0000-0000-0000EB0A0000}"/>
    <hyperlink ref="E2807" location="A126239978L" display="A126239978L" xr:uid="{00000000-0004-0000-0000-0000EC0A0000}"/>
    <hyperlink ref="E2808" location="A126232994K" display="A126232994K" xr:uid="{00000000-0004-0000-0000-0000ED0A0000}"/>
    <hyperlink ref="E2809" location="A126247250W" display="A126247250W" xr:uid="{00000000-0004-0000-0000-0000EE0A0000}"/>
    <hyperlink ref="E2810" location="A126240122A" display="A126240122A" xr:uid="{00000000-0004-0000-0000-0000EF0A0000}"/>
    <hyperlink ref="E2811" location="A126232634F" display="A126232634F" xr:uid="{00000000-0004-0000-0000-0000F00A0000}"/>
    <hyperlink ref="E2812" location="A126246890A" display="A126246890A" xr:uid="{00000000-0004-0000-0000-0000F10A0000}"/>
    <hyperlink ref="E2813" location="A126239762A" display="A126239762A" xr:uid="{00000000-0004-0000-0000-0000F20A0000}"/>
    <hyperlink ref="E2814" location="A126233354F" display="A126233354F" xr:uid="{00000000-0004-0000-0000-0000F30A0000}"/>
    <hyperlink ref="E2815" location="A126247610R" display="A126247610R" xr:uid="{00000000-0004-0000-0000-0000F40A0000}"/>
    <hyperlink ref="E2816" location="A126240482F" display="A126240482F" xr:uid="{00000000-0004-0000-0000-0000F50A0000}"/>
    <hyperlink ref="E2817" location="A126233066L" display="A126233066L" xr:uid="{00000000-0004-0000-0000-0000F60A0000}"/>
    <hyperlink ref="E2818" location="A126247322W" display="A126247322W" xr:uid="{00000000-0004-0000-0000-0000F70A0000}"/>
    <hyperlink ref="E2819" location="A126240194L" display="A126240194L" xr:uid="{00000000-0004-0000-0000-0000F80A0000}"/>
    <hyperlink ref="E2820" location="A126232710W" display="A126232710W" xr:uid="{00000000-0004-0000-0000-0000F90A0000}"/>
    <hyperlink ref="E2821" location="A126246966K" display="A126246966K" xr:uid="{00000000-0004-0000-0000-0000FA0A0000}"/>
    <hyperlink ref="E2822" location="A126239838K" display="A126239838K" xr:uid="{00000000-0004-0000-0000-0000FB0A0000}"/>
    <hyperlink ref="E2823" location="A126233142C" display="A126233142C" xr:uid="{00000000-0004-0000-0000-0000FC0A0000}"/>
    <hyperlink ref="E2824" location="A126247398T" display="A126247398T" xr:uid="{00000000-0004-0000-0000-0000FD0A0000}"/>
    <hyperlink ref="E2825" location="A126240270C" display="A126240270C" xr:uid="{00000000-0004-0000-0000-0000FE0A0000}"/>
    <hyperlink ref="E2826" location="A126232782J" display="A126232782J" xr:uid="{00000000-0004-0000-0000-0000FF0A0000}"/>
    <hyperlink ref="E2827" location="A126247038L" display="A126247038L" xr:uid="{00000000-0004-0000-0000-0000000B0000}"/>
    <hyperlink ref="E2828" location="A126239910T" display="A126239910T" xr:uid="{00000000-0004-0000-0000-0000010B0000}"/>
    <hyperlink ref="E2829" location="A126233286R" display="A126233286R" xr:uid="{00000000-0004-0000-0000-0000020B0000}"/>
    <hyperlink ref="E2830" location="A126247542X" display="A126247542X" xr:uid="{00000000-0004-0000-0000-0000030B0000}"/>
    <hyperlink ref="E2831" location="A126240414C" display="A126240414C" xr:uid="{00000000-0004-0000-0000-0000040B0000}"/>
    <hyperlink ref="E2832" location="A126232854J" display="A126232854J" xr:uid="{00000000-0004-0000-0000-0000050B0000}"/>
    <hyperlink ref="E2833" location="A126247110V" display="A126247110V" xr:uid="{00000000-0004-0000-0000-0000060B0000}"/>
    <hyperlink ref="E2834" location="A126239982C" display="A126239982C" xr:uid="{00000000-0004-0000-0000-0000070B0000}"/>
    <hyperlink ref="E2835" location="A126232998V" display="A126232998V" xr:uid="{00000000-0004-0000-0000-0000080B0000}"/>
    <hyperlink ref="E2836" location="A126247254F" display="A126247254F" xr:uid="{00000000-0004-0000-0000-0000090B0000}"/>
    <hyperlink ref="E2837" location="A126240126K" display="A126240126K" xr:uid="{00000000-0004-0000-0000-00000A0B0000}"/>
    <hyperlink ref="E2838" location="A126232638R" display="A126232638R" xr:uid="{00000000-0004-0000-0000-00000B0B0000}"/>
    <hyperlink ref="E2839" location="A126246894K" display="A126246894K" xr:uid="{00000000-0004-0000-0000-00000C0B0000}"/>
    <hyperlink ref="E2840" location="A126239766K" display="A126239766K" xr:uid="{00000000-0004-0000-0000-00000D0B0000}"/>
    <hyperlink ref="E2841" location="A126233358R" display="A126233358R" xr:uid="{00000000-0004-0000-0000-00000E0B0000}"/>
    <hyperlink ref="E2842" location="A126247614X" display="A126247614X" xr:uid="{00000000-0004-0000-0000-00000F0B0000}"/>
    <hyperlink ref="E2843" location="A126240486R" display="A126240486R" xr:uid="{00000000-0004-0000-0000-0000100B0000}"/>
    <hyperlink ref="E2844" location="A126233070C" display="A126233070C" xr:uid="{00000000-0004-0000-0000-0000110B0000}"/>
    <hyperlink ref="E2845" location="A126247326F" display="A126247326F" xr:uid="{00000000-0004-0000-0000-0000120B0000}"/>
    <hyperlink ref="E2846" location="A126240198W" display="A126240198W" xr:uid="{00000000-0004-0000-0000-0000130B0000}"/>
    <hyperlink ref="E2847" location="A126232738X" display="A126232738X" xr:uid="{00000000-0004-0000-0000-0000140B0000}"/>
    <hyperlink ref="E2848" location="A126246994V" display="A126246994V" xr:uid="{00000000-0004-0000-0000-0000150B0000}"/>
    <hyperlink ref="E2849" location="A126239866V" display="A126239866V" xr:uid="{00000000-0004-0000-0000-0000160B0000}"/>
    <hyperlink ref="E2850" location="A126233170L" display="A126233170L" xr:uid="{00000000-0004-0000-0000-0000170B0000}"/>
    <hyperlink ref="E2851" location="A126247426R" display="A126247426R" xr:uid="{00000000-0004-0000-0000-0000180B0000}"/>
    <hyperlink ref="E2852" location="A126240298F" display="A126240298F" xr:uid="{00000000-0004-0000-0000-0000190B0000}"/>
    <hyperlink ref="E2853" location="A126232810F" display="A126232810F" xr:uid="{00000000-0004-0000-0000-00001A0B0000}"/>
    <hyperlink ref="E2854" location="A126247066W" display="A126247066W" xr:uid="{00000000-0004-0000-0000-00001B0B0000}"/>
    <hyperlink ref="E2855" location="A126239938V" display="A126239938V" xr:uid="{00000000-0004-0000-0000-00001C0B0000}"/>
    <hyperlink ref="E2856" location="A126233314L" display="A126233314L" xr:uid="{00000000-0004-0000-0000-00001D0B0000}"/>
    <hyperlink ref="E2857" location="A126247570J" display="A126247570J" xr:uid="{00000000-0004-0000-0000-00001E0B0000}"/>
    <hyperlink ref="E2858" location="A126240442L" display="A126240442L" xr:uid="{00000000-0004-0000-0000-00001F0B0000}"/>
    <hyperlink ref="E2859" location="A126232882T" display="A126232882T" xr:uid="{00000000-0004-0000-0000-0000200B0000}"/>
    <hyperlink ref="E2860" location="A126247138W" display="A126247138W" xr:uid="{00000000-0004-0000-0000-0000210B0000}"/>
    <hyperlink ref="E2861" location="A126240010J" display="A126240010J" xr:uid="{00000000-0004-0000-0000-0000220B0000}"/>
    <hyperlink ref="E2862" location="A126233026V" display="A126233026V" xr:uid="{00000000-0004-0000-0000-0000230B0000}"/>
    <hyperlink ref="E2863" location="A126247282R" display="A126247282R" xr:uid="{00000000-0004-0000-0000-0000240B0000}"/>
    <hyperlink ref="E2864" location="A126240154V" display="A126240154V" xr:uid="{00000000-0004-0000-0000-0000250B0000}"/>
    <hyperlink ref="E2865" location="A126232666X" display="A126232666X" xr:uid="{00000000-0004-0000-0000-0000260B0000}"/>
    <hyperlink ref="E2866" location="A126246922J" display="A126246922J" xr:uid="{00000000-0004-0000-0000-0000270B0000}"/>
    <hyperlink ref="E2867" location="A126239794V" display="A126239794V" xr:uid="{00000000-0004-0000-0000-0000280B0000}"/>
    <hyperlink ref="E2868" location="A126233386X" display="A126233386X" xr:uid="{00000000-0004-0000-0000-0000290B0000}"/>
    <hyperlink ref="E2869" location="A126247642J" display="A126247642J" xr:uid="{00000000-0004-0000-0000-00002A0B0000}"/>
    <hyperlink ref="E2870" location="A126240514L" display="A126240514L" xr:uid="{00000000-0004-0000-0000-00002B0B0000}"/>
    <hyperlink ref="E2871" location="A126233098F" display="A126233098F" xr:uid="{00000000-0004-0000-0000-00002C0B0000}"/>
    <hyperlink ref="E2872" location="A126247354R" display="A126247354R" xr:uid="{00000000-0004-0000-0000-00002D0B0000}"/>
    <hyperlink ref="E2873" location="A126240226V" display="A126240226V" xr:uid="{00000000-0004-0000-0000-00002E0B0000}"/>
    <hyperlink ref="E2874" location="A126232714F" display="A126232714F" xr:uid="{00000000-0004-0000-0000-00002F0B0000}"/>
    <hyperlink ref="E2875" location="A126246970A" display="A126246970A" xr:uid="{00000000-0004-0000-0000-0000300B0000}"/>
    <hyperlink ref="E2876" location="A126239842A" display="A126239842A" xr:uid="{00000000-0004-0000-0000-0000310B0000}"/>
    <hyperlink ref="E2877" location="A126233146L" display="A126233146L" xr:uid="{00000000-0004-0000-0000-0000320B0000}"/>
    <hyperlink ref="E2878" location="A126247402W" display="A126247402W" xr:uid="{00000000-0004-0000-0000-0000330B0000}"/>
    <hyperlink ref="E2879" location="A126240274L" display="A126240274L" xr:uid="{00000000-0004-0000-0000-0000340B0000}"/>
    <hyperlink ref="E2880" location="A126232786T" display="A126232786T" xr:uid="{00000000-0004-0000-0000-0000350B0000}"/>
    <hyperlink ref="E2881" location="A126247042C" display="A126247042C" xr:uid="{00000000-0004-0000-0000-0000360B0000}"/>
    <hyperlink ref="E2882" location="A126239914A" display="A126239914A" xr:uid="{00000000-0004-0000-0000-0000370B0000}"/>
    <hyperlink ref="E2883" location="A126233290F" display="A126233290F" xr:uid="{00000000-0004-0000-0000-0000380B0000}"/>
    <hyperlink ref="E2884" location="A126247546J" display="A126247546J" xr:uid="{00000000-0004-0000-0000-0000390B0000}"/>
    <hyperlink ref="E2885" location="A126240418L" display="A126240418L" xr:uid="{00000000-0004-0000-0000-00003A0B0000}"/>
    <hyperlink ref="E2886" location="A126232858T" display="A126232858T" xr:uid="{00000000-0004-0000-0000-00003B0B0000}"/>
    <hyperlink ref="E2887" location="A126247114C" display="A126247114C" xr:uid="{00000000-0004-0000-0000-00003C0B0000}"/>
    <hyperlink ref="E2888" location="A126239986L" display="A126239986L" xr:uid="{00000000-0004-0000-0000-00003D0B0000}"/>
    <hyperlink ref="E2889" location="A126233002A" display="A126233002A" xr:uid="{00000000-0004-0000-0000-00003E0B0000}"/>
    <hyperlink ref="E2890" location="A126247258R" display="A126247258R" xr:uid="{00000000-0004-0000-0000-00003F0B0000}"/>
    <hyperlink ref="E2891" location="A126240130A" display="A126240130A" xr:uid="{00000000-0004-0000-0000-0000400B0000}"/>
    <hyperlink ref="E2892" location="A126232642F" display="A126232642F" xr:uid="{00000000-0004-0000-0000-0000410B0000}"/>
    <hyperlink ref="E2893" location="A126246898V" display="A126246898V" xr:uid="{00000000-0004-0000-0000-0000420B0000}"/>
    <hyperlink ref="E2894" location="A126239770A" display="A126239770A" xr:uid="{00000000-0004-0000-0000-0000430B0000}"/>
    <hyperlink ref="E2895" location="A126233362F" display="A126233362F" xr:uid="{00000000-0004-0000-0000-0000440B0000}"/>
    <hyperlink ref="E2896" location="A126247618J" display="A126247618J" xr:uid="{00000000-0004-0000-0000-0000450B0000}"/>
    <hyperlink ref="E2897" location="A126240490F" display="A126240490F" xr:uid="{00000000-0004-0000-0000-0000460B0000}"/>
    <hyperlink ref="E2898" location="A126233074L" display="A126233074L" xr:uid="{00000000-0004-0000-0000-0000470B0000}"/>
    <hyperlink ref="E2899" location="A126247330W" display="A126247330W" xr:uid="{00000000-0004-0000-0000-0000480B0000}"/>
    <hyperlink ref="E2900" location="A126240202A" display="A126240202A" xr:uid="{00000000-0004-0000-0000-0000490B0000}"/>
    <hyperlink ref="E2901" location="A126232742R" display="A126232742R" xr:uid="{00000000-0004-0000-0000-00004A0B0000}"/>
    <hyperlink ref="E2902" location="A126246998C" display="A126246998C" xr:uid="{00000000-0004-0000-0000-00004B0B0000}"/>
    <hyperlink ref="E2903" location="A126239870K" display="A126239870K" xr:uid="{00000000-0004-0000-0000-00004C0B0000}"/>
    <hyperlink ref="E2904" location="A126233174W" display="A126233174W" xr:uid="{00000000-0004-0000-0000-00004D0B0000}"/>
    <hyperlink ref="E2905" location="A126247430F" display="A126247430F" xr:uid="{00000000-0004-0000-0000-00004E0B0000}"/>
    <hyperlink ref="E2906" location="A126240302K" display="A126240302K" xr:uid="{00000000-0004-0000-0000-00004F0B0000}"/>
    <hyperlink ref="E2907" location="A126232814R" display="A126232814R" xr:uid="{00000000-0004-0000-0000-0000500B0000}"/>
    <hyperlink ref="E2908" location="A126247070L" display="A126247070L" xr:uid="{00000000-0004-0000-0000-0000510B0000}"/>
    <hyperlink ref="E2909" location="A126239942K" display="A126239942K" xr:uid="{00000000-0004-0000-0000-0000520B0000}"/>
    <hyperlink ref="E2910" location="A126233318W" display="A126233318W" xr:uid="{00000000-0004-0000-0000-0000530B0000}"/>
    <hyperlink ref="E2911" location="A126247574T" display="A126247574T" xr:uid="{00000000-0004-0000-0000-0000540B0000}"/>
    <hyperlink ref="E2912" location="A126240446W" display="A126240446W" xr:uid="{00000000-0004-0000-0000-0000550B0000}"/>
    <hyperlink ref="E2913" location="A126232886A" display="A126232886A" xr:uid="{00000000-0004-0000-0000-0000560B0000}"/>
    <hyperlink ref="E2914" location="A126247142L" display="A126247142L" xr:uid="{00000000-0004-0000-0000-0000570B0000}"/>
    <hyperlink ref="E2915" location="A126240014T" display="A126240014T" xr:uid="{00000000-0004-0000-0000-0000580B0000}"/>
    <hyperlink ref="E2916" location="A126233030K" display="A126233030K" xr:uid="{00000000-0004-0000-0000-0000590B0000}"/>
    <hyperlink ref="E2917" location="A126247286X" display="A126247286X" xr:uid="{00000000-0004-0000-0000-00005A0B0000}"/>
    <hyperlink ref="E2918" location="A126240158C" display="A126240158C" xr:uid="{00000000-0004-0000-0000-00005B0B0000}"/>
    <hyperlink ref="E2919" location="A126232670R" display="A126232670R" xr:uid="{00000000-0004-0000-0000-00005C0B0000}"/>
    <hyperlink ref="E2920" location="A126246926T" display="A126246926T" xr:uid="{00000000-0004-0000-0000-00005D0B0000}"/>
    <hyperlink ref="E2921" location="A126239798C" display="A126239798C" xr:uid="{00000000-0004-0000-0000-00005E0B0000}"/>
    <hyperlink ref="E2922" location="A126233390R" display="A126233390R" xr:uid="{00000000-0004-0000-0000-00005F0B0000}"/>
    <hyperlink ref="E2923" location="A126247646T" display="A126247646T" xr:uid="{00000000-0004-0000-0000-0000600B0000}"/>
    <hyperlink ref="E2924" location="A126240518W" display="A126240518W" xr:uid="{00000000-0004-0000-0000-0000610B0000}"/>
    <hyperlink ref="E2925" location="A126233102K" display="A126233102K" xr:uid="{00000000-0004-0000-0000-0000620B0000}"/>
    <hyperlink ref="E2926" location="A126247358X" display="A126247358X" xr:uid="{00000000-0004-0000-0000-0000630B0000}"/>
    <hyperlink ref="E2927" location="A126240230K" display="A126240230K" xr:uid="{00000000-0004-0000-0000-0000640B0000}"/>
    <hyperlink ref="E2928" location="A126233538X" display="A126233538X" xr:uid="{00000000-0004-0000-0000-0000650B0000}"/>
    <hyperlink ref="E2929" location="A126247794V" display="A126247794V" xr:uid="{00000000-0004-0000-0000-0000660B0000}"/>
    <hyperlink ref="E2930" location="A126240666X" display="A126240666X" xr:uid="{00000000-0004-0000-0000-0000670B0000}"/>
    <hyperlink ref="E2931" location="A126233970K" display="A126233970K" xr:uid="{00000000-0004-0000-0000-0000680B0000}"/>
    <hyperlink ref="E2932" location="A126248226R" display="A126248226R" xr:uid="{00000000-0004-0000-0000-0000690B0000}"/>
    <hyperlink ref="E2933" location="A126241098F" display="A126241098F" xr:uid="{00000000-0004-0000-0000-00006A0B0000}"/>
    <hyperlink ref="E2934" location="A126233610F" display="A126233610F" xr:uid="{00000000-0004-0000-0000-00006B0B0000}"/>
    <hyperlink ref="E2935" location="A126247866V" display="A126247866V" xr:uid="{00000000-0004-0000-0000-00006C0B0000}"/>
    <hyperlink ref="E2936" location="A126240738X" display="A126240738X" xr:uid="{00000000-0004-0000-0000-00006D0B0000}"/>
    <hyperlink ref="E2937" location="A126234114L" display="A126234114L" xr:uid="{00000000-0004-0000-0000-00006E0B0000}"/>
    <hyperlink ref="E2938" location="A126248370J" display="A126248370J" xr:uid="{00000000-0004-0000-0000-00006F0B0000}"/>
    <hyperlink ref="E2939" location="A126241242L" display="A126241242L" xr:uid="{00000000-0004-0000-0000-0000700B0000}"/>
    <hyperlink ref="E2940" location="A126233682T" display="A126233682T" xr:uid="{00000000-0004-0000-0000-0000710B0000}"/>
    <hyperlink ref="E2941" location="A126247938V" display="A126247938V" xr:uid="{00000000-0004-0000-0000-0000720B0000}"/>
    <hyperlink ref="E2942" location="A126240810F" display="A126240810F" xr:uid="{00000000-0004-0000-0000-0000730B0000}"/>
    <hyperlink ref="E2943" location="A126233826T" display="A126233826T" xr:uid="{00000000-0004-0000-0000-0000740B0000}"/>
    <hyperlink ref="E2944" location="A126248082R" display="A126248082R" xr:uid="{00000000-0004-0000-0000-0000750B0000}"/>
    <hyperlink ref="E2945" location="A126240954T" display="A126240954T" xr:uid="{00000000-0004-0000-0000-0000760B0000}"/>
    <hyperlink ref="E2946" location="A126233466X" display="A126233466X" xr:uid="{00000000-0004-0000-0000-0000770B0000}"/>
    <hyperlink ref="E2947" location="A126247722J" display="A126247722J" xr:uid="{00000000-0004-0000-0000-0000780B0000}"/>
    <hyperlink ref="E2948" location="A126240594X" display="A126240594X" xr:uid="{00000000-0004-0000-0000-0000790B0000}"/>
    <hyperlink ref="E2949" location="A126234186X" display="A126234186X" xr:uid="{00000000-0004-0000-0000-00007A0B0000}"/>
    <hyperlink ref="E2950" location="A126248442J" display="A126248442J" xr:uid="{00000000-0004-0000-0000-00007B0B0000}"/>
    <hyperlink ref="E2951" location="A126241314L" display="A126241314L" xr:uid="{00000000-0004-0000-0000-00007C0B0000}"/>
    <hyperlink ref="E2952" location="A126233898C" display="A126233898C" xr:uid="{00000000-0004-0000-0000-00007D0B0000}"/>
    <hyperlink ref="E2953" location="A126248154R" display="A126248154R" xr:uid="{00000000-0004-0000-0000-00007E0B0000}"/>
    <hyperlink ref="E2954" location="A126241026V" display="A126241026V" xr:uid="{00000000-0004-0000-0000-00007F0B0000}"/>
    <hyperlink ref="E2955" location="A126233550R" display="A126233550R" xr:uid="{00000000-0004-0000-0000-0000800B0000}"/>
    <hyperlink ref="E2956" location="A126247806T" display="A126247806T" xr:uid="{00000000-0004-0000-0000-0000810B0000}"/>
    <hyperlink ref="E2957" location="A126240678J" display="A126240678J" xr:uid="{00000000-0004-0000-0000-0000820B0000}"/>
    <hyperlink ref="E2958" location="A126233982V" display="A126233982V" xr:uid="{00000000-0004-0000-0000-0000830B0000}"/>
    <hyperlink ref="E2959" location="A126248238X" display="A126248238X" xr:uid="{00000000-0004-0000-0000-0000840B0000}"/>
    <hyperlink ref="E2960" location="A126241110K" display="A126241110K" xr:uid="{00000000-0004-0000-0000-0000850B0000}"/>
    <hyperlink ref="E2961" location="A126233622R" display="A126233622R" xr:uid="{00000000-0004-0000-0000-0000860B0000}"/>
    <hyperlink ref="E2962" location="A126247878C" display="A126247878C" xr:uid="{00000000-0004-0000-0000-0000870B0000}"/>
    <hyperlink ref="E2963" location="A126240750R" display="A126240750R" xr:uid="{00000000-0004-0000-0000-0000880B0000}"/>
    <hyperlink ref="E2964" location="A126234126W" display="A126234126W" xr:uid="{00000000-0004-0000-0000-0000890B0000}"/>
    <hyperlink ref="E2965" location="A126248382T" display="A126248382T" xr:uid="{00000000-0004-0000-0000-00008A0B0000}"/>
    <hyperlink ref="E2966" location="A126241254W" display="A126241254W" xr:uid="{00000000-0004-0000-0000-00008B0B0000}"/>
    <hyperlink ref="E2967" location="A126233694A" display="A126233694A" xr:uid="{00000000-0004-0000-0000-00008C0B0000}"/>
    <hyperlink ref="E2968" location="A126247950K" display="A126247950K" xr:uid="{00000000-0004-0000-0000-00008D0B0000}"/>
    <hyperlink ref="E2969" location="A126240822R" display="A126240822R" xr:uid="{00000000-0004-0000-0000-00008E0B0000}"/>
    <hyperlink ref="E2970" location="A126233838A" display="A126233838A" xr:uid="{00000000-0004-0000-0000-00008F0B0000}"/>
    <hyperlink ref="E2971" location="A126248094X" display="A126248094X" xr:uid="{00000000-0004-0000-0000-0000900B0000}"/>
    <hyperlink ref="E2972" location="A126240966A" display="A126240966A" xr:uid="{00000000-0004-0000-0000-0000910B0000}"/>
    <hyperlink ref="E2973" location="A126233478J" display="A126233478J" xr:uid="{00000000-0004-0000-0000-0000920B0000}"/>
    <hyperlink ref="E2974" location="A126247734T" display="A126247734T" xr:uid="{00000000-0004-0000-0000-0000930B0000}"/>
    <hyperlink ref="E2975" location="A126240606W" display="A126240606W" xr:uid="{00000000-0004-0000-0000-0000940B0000}"/>
    <hyperlink ref="E2976" location="A126234198J" display="A126234198J" xr:uid="{00000000-0004-0000-0000-0000950B0000}"/>
    <hyperlink ref="E2977" location="A126248454T" display="A126248454T" xr:uid="{00000000-0004-0000-0000-0000960B0000}"/>
    <hyperlink ref="E2978" location="A126241326W" display="A126241326W" xr:uid="{00000000-0004-0000-0000-0000970B0000}"/>
    <hyperlink ref="E2979" location="A126233910J" display="A126233910J" xr:uid="{00000000-0004-0000-0000-0000980B0000}"/>
    <hyperlink ref="E2980" location="A126248166X" display="A126248166X" xr:uid="{00000000-0004-0000-0000-0000990B0000}"/>
    <hyperlink ref="E2981" location="A126241038C" display="A126241038C" xr:uid="{00000000-0004-0000-0000-00009A0B0000}"/>
    <hyperlink ref="E2982" location="A126233518R" display="A126233518R" xr:uid="{00000000-0004-0000-0000-00009B0B0000}"/>
    <hyperlink ref="E2983" location="A126247774K" display="A126247774K" xr:uid="{00000000-0004-0000-0000-00009C0B0000}"/>
    <hyperlink ref="E2984" location="A126240646R" display="A126240646R" xr:uid="{00000000-0004-0000-0000-00009D0B0000}"/>
    <hyperlink ref="E2985" location="A126233950A" display="A126233950A" xr:uid="{00000000-0004-0000-0000-00009E0B0000}"/>
    <hyperlink ref="E2986" location="A126248206F" display="A126248206F" xr:uid="{00000000-0004-0000-0000-00009F0B0000}"/>
    <hyperlink ref="E2987" location="A126241078W" display="A126241078W" xr:uid="{00000000-0004-0000-0000-0000A00B0000}"/>
    <hyperlink ref="E2988" location="A126233590J" display="A126233590J" xr:uid="{00000000-0004-0000-0000-0000A10B0000}"/>
    <hyperlink ref="E2989" location="A126247846K" display="A126247846K" xr:uid="{00000000-0004-0000-0000-0000A20B0000}"/>
    <hyperlink ref="E2990" location="A126240718R" display="A126240718R" xr:uid="{00000000-0004-0000-0000-0000A30B0000}"/>
    <hyperlink ref="E2991" location="A126234094R" display="A126234094R" xr:uid="{00000000-0004-0000-0000-0000A40B0000}"/>
    <hyperlink ref="E2992" location="A126248350X" display="A126248350X" xr:uid="{00000000-0004-0000-0000-0000A50B0000}"/>
    <hyperlink ref="E2993" location="A126241222C" display="A126241222C" xr:uid="{00000000-0004-0000-0000-0000A60B0000}"/>
    <hyperlink ref="E2994" location="A126233662J" display="A126233662J" xr:uid="{00000000-0004-0000-0000-0000A70B0000}"/>
    <hyperlink ref="E2995" location="A126247918K" display="A126247918K" xr:uid="{00000000-0004-0000-0000-0000A80B0000}"/>
    <hyperlink ref="E2996" location="A126240790J" display="A126240790J" xr:uid="{00000000-0004-0000-0000-0000A90B0000}"/>
    <hyperlink ref="E2997" location="A126233806J" display="A126233806J" xr:uid="{00000000-0004-0000-0000-0000AA0B0000}"/>
    <hyperlink ref="E2998" location="A126248062F" display="A126248062F" xr:uid="{00000000-0004-0000-0000-0000AB0B0000}"/>
    <hyperlink ref="E2999" location="A126240934J" display="A126240934J" xr:uid="{00000000-0004-0000-0000-0000AC0B0000}"/>
    <hyperlink ref="E3000" location="A126233446R" display="A126233446R" xr:uid="{00000000-0004-0000-0000-0000AD0B0000}"/>
    <hyperlink ref="E3001" location="A126247702X" display="A126247702X" xr:uid="{00000000-0004-0000-0000-0000AE0B0000}"/>
    <hyperlink ref="E3002" location="A126240574R" display="A126240574R" xr:uid="{00000000-0004-0000-0000-0000AF0B0000}"/>
    <hyperlink ref="E3003" location="A126234166R" display="A126234166R" xr:uid="{00000000-0004-0000-0000-0000B00B0000}"/>
    <hyperlink ref="E3004" location="A126248422X" display="A126248422X" xr:uid="{00000000-0004-0000-0000-0000B10B0000}"/>
    <hyperlink ref="E3005" location="A126241294R" display="A126241294R" xr:uid="{00000000-0004-0000-0000-0000B20B0000}"/>
    <hyperlink ref="E3006" location="A126233878V" display="A126233878V" xr:uid="{00000000-0004-0000-0000-0000B30B0000}"/>
    <hyperlink ref="E3007" location="A126248134F" display="A126248134F" xr:uid="{00000000-0004-0000-0000-0000B40B0000}"/>
    <hyperlink ref="E3008" location="A126241006K" display="A126241006K" xr:uid="{00000000-0004-0000-0000-0000B50B0000}"/>
    <hyperlink ref="E3009" location="A126233554X" display="A126233554X" xr:uid="{00000000-0004-0000-0000-0000B60B0000}"/>
    <hyperlink ref="E3010" location="A126247810J" display="A126247810J" xr:uid="{00000000-0004-0000-0000-0000B70B0000}"/>
    <hyperlink ref="E3011" location="A126240682X" display="A126240682X" xr:uid="{00000000-0004-0000-0000-0000B80B0000}"/>
    <hyperlink ref="E3012" location="A126233986C" display="A126233986C" xr:uid="{00000000-0004-0000-0000-0000B90B0000}"/>
    <hyperlink ref="E3013" location="A126248242R" display="A126248242R" xr:uid="{00000000-0004-0000-0000-0000BA0B0000}"/>
    <hyperlink ref="E3014" location="A126241114V" display="A126241114V" xr:uid="{00000000-0004-0000-0000-0000BB0B0000}"/>
    <hyperlink ref="E3015" location="A126233626X" display="A126233626X" xr:uid="{00000000-0004-0000-0000-0000BC0B0000}"/>
    <hyperlink ref="E3016" location="A126247882V" display="A126247882V" xr:uid="{00000000-0004-0000-0000-0000BD0B0000}"/>
    <hyperlink ref="E3017" location="A126240754X" display="A126240754X" xr:uid="{00000000-0004-0000-0000-0000BE0B0000}"/>
    <hyperlink ref="E3018" location="A126234130L" display="A126234130L" xr:uid="{00000000-0004-0000-0000-0000BF0B0000}"/>
    <hyperlink ref="E3019" location="A126248386A" display="A126248386A" xr:uid="{00000000-0004-0000-0000-0000C00B0000}"/>
    <hyperlink ref="E3020" location="A126241258F" display="A126241258F" xr:uid="{00000000-0004-0000-0000-0000C10B0000}"/>
    <hyperlink ref="E3021" location="A126233698K" display="A126233698K" xr:uid="{00000000-0004-0000-0000-0000C20B0000}"/>
    <hyperlink ref="E3022" location="A126247954V" display="A126247954V" xr:uid="{00000000-0004-0000-0000-0000C30B0000}"/>
    <hyperlink ref="E3023" location="A126240826X" display="A126240826X" xr:uid="{00000000-0004-0000-0000-0000C40B0000}"/>
    <hyperlink ref="E3024" location="A126233842T" display="A126233842T" xr:uid="{00000000-0004-0000-0000-0000C50B0000}"/>
    <hyperlink ref="E3025" location="A126248098J" display="A126248098J" xr:uid="{00000000-0004-0000-0000-0000C60B0000}"/>
    <hyperlink ref="E3026" location="A126240970T" display="A126240970T" xr:uid="{00000000-0004-0000-0000-0000C70B0000}"/>
    <hyperlink ref="E3027" location="A126233482X" display="A126233482X" xr:uid="{00000000-0004-0000-0000-0000C80B0000}"/>
    <hyperlink ref="E3028" location="A126247738A" display="A126247738A" xr:uid="{00000000-0004-0000-0000-0000C90B0000}"/>
    <hyperlink ref="E3029" location="A126240610L" display="A126240610L" xr:uid="{00000000-0004-0000-0000-0000CA0B0000}"/>
    <hyperlink ref="E3030" location="A126234202L" display="A126234202L" xr:uid="{00000000-0004-0000-0000-0000CB0B0000}"/>
    <hyperlink ref="E3031" location="A126248458A" display="A126248458A" xr:uid="{00000000-0004-0000-0000-0000CC0B0000}"/>
    <hyperlink ref="E3032" location="A126241330L" display="A126241330L" xr:uid="{00000000-0004-0000-0000-0000CD0B0000}"/>
    <hyperlink ref="E3033" location="A126233914T" display="A126233914T" xr:uid="{00000000-0004-0000-0000-0000CE0B0000}"/>
    <hyperlink ref="E3034" location="A126248170R" display="A126248170R" xr:uid="{00000000-0004-0000-0000-0000CF0B0000}"/>
    <hyperlink ref="E3035" location="A126241042V" display="A126241042V" xr:uid="{00000000-0004-0000-0000-0000D00B0000}"/>
    <hyperlink ref="E3036" location="A126233558J" display="A126233558J" xr:uid="{00000000-0004-0000-0000-0000D10B0000}"/>
    <hyperlink ref="E3037" location="A126247814T" display="A126247814T" xr:uid="{00000000-0004-0000-0000-0000D20B0000}"/>
    <hyperlink ref="E3038" location="A126240686J" display="A126240686J" xr:uid="{00000000-0004-0000-0000-0000D30B0000}"/>
    <hyperlink ref="E3039" location="A126233990V" display="A126233990V" xr:uid="{00000000-0004-0000-0000-0000D40B0000}"/>
    <hyperlink ref="E3040" location="A126248246X" display="A126248246X" xr:uid="{00000000-0004-0000-0000-0000D50B0000}"/>
    <hyperlink ref="E3041" location="A126241118C" display="A126241118C" xr:uid="{00000000-0004-0000-0000-0000D60B0000}"/>
    <hyperlink ref="E3042" location="A126233630R" display="A126233630R" xr:uid="{00000000-0004-0000-0000-0000D70B0000}"/>
    <hyperlink ref="E3043" location="A126247886C" display="A126247886C" xr:uid="{00000000-0004-0000-0000-0000D80B0000}"/>
    <hyperlink ref="E3044" location="A126240758J" display="A126240758J" xr:uid="{00000000-0004-0000-0000-0000D90B0000}"/>
    <hyperlink ref="E3045" location="A126234134W" display="A126234134W" xr:uid="{00000000-0004-0000-0000-0000DA0B0000}"/>
    <hyperlink ref="E3046" location="A126248390T" display="A126248390T" xr:uid="{00000000-0004-0000-0000-0000DB0B0000}"/>
    <hyperlink ref="E3047" location="A126241262W" display="A126241262W" xr:uid="{00000000-0004-0000-0000-0000DC0B0000}"/>
    <hyperlink ref="E3048" location="A126233702R" display="A126233702R" xr:uid="{00000000-0004-0000-0000-0000DD0B0000}"/>
    <hyperlink ref="E3049" location="A126247958C" display="A126247958C" xr:uid="{00000000-0004-0000-0000-0000DE0B0000}"/>
    <hyperlink ref="E3050" location="A126240830R" display="A126240830R" xr:uid="{00000000-0004-0000-0000-0000DF0B0000}"/>
    <hyperlink ref="E3051" location="A126233846A" display="A126233846A" xr:uid="{00000000-0004-0000-0000-0000E00B0000}"/>
    <hyperlink ref="E3052" location="A126248102L" display="A126248102L" xr:uid="{00000000-0004-0000-0000-0000E10B0000}"/>
    <hyperlink ref="E3053" location="A126240974A" display="A126240974A" xr:uid="{00000000-0004-0000-0000-0000E20B0000}"/>
    <hyperlink ref="E3054" location="A126233486J" display="A126233486J" xr:uid="{00000000-0004-0000-0000-0000E30B0000}"/>
    <hyperlink ref="E3055" location="A126247742T" display="A126247742T" xr:uid="{00000000-0004-0000-0000-0000E40B0000}"/>
    <hyperlink ref="E3056" location="A126240614W" display="A126240614W" xr:uid="{00000000-0004-0000-0000-0000E50B0000}"/>
    <hyperlink ref="E3057" location="A126234206W" display="A126234206W" xr:uid="{00000000-0004-0000-0000-0000E60B0000}"/>
    <hyperlink ref="E3058" location="A126248462T" display="A126248462T" xr:uid="{00000000-0004-0000-0000-0000E70B0000}"/>
    <hyperlink ref="E3059" location="A126241334W" display="A126241334W" xr:uid="{00000000-0004-0000-0000-0000E80B0000}"/>
    <hyperlink ref="E3060" location="A126233918A" display="A126233918A" xr:uid="{00000000-0004-0000-0000-0000E90B0000}"/>
    <hyperlink ref="E3061" location="A126248174X" display="A126248174X" xr:uid="{00000000-0004-0000-0000-0000EA0B0000}"/>
    <hyperlink ref="E3062" location="A126241046C" display="A126241046C" xr:uid="{00000000-0004-0000-0000-0000EB0B0000}"/>
    <hyperlink ref="E3063" location="A126233522F" display="A126233522F" xr:uid="{00000000-0004-0000-0000-0000EC0B0000}"/>
    <hyperlink ref="E3064" location="A126247778V" display="A126247778V" xr:uid="{00000000-0004-0000-0000-0000ED0B0000}"/>
    <hyperlink ref="E3065" location="A126240650F" display="A126240650F" xr:uid="{00000000-0004-0000-0000-0000EE0B0000}"/>
    <hyperlink ref="E3066" location="A126233954K" display="A126233954K" xr:uid="{00000000-0004-0000-0000-0000EF0B0000}"/>
    <hyperlink ref="E3067" location="A126248210W" display="A126248210W" xr:uid="{00000000-0004-0000-0000-0000F00B0000}"/>
    <hyperlink ref="E3068" location="A126241082L" display="A126241082L" xr:uid="{00000000-0004-0000-0000-0000F10B0000}"/>
    <hyperlink ref="E3069" location="A126233594T" display="A126233594T" xr:uid="{00000000-0004-0000-0000-0000F20B0000}"/>
    <hyperlink ref="E3070" location="A126247850A" display="A126247850A" xr:uid="{00000000-0004-0000-0000-0000F30B0000}"/>
    <hyperlink ref="E3071" location="A126240722F" display="A126240722F" xr:uid="{00000000-0004-0000-0000-0000F40B0000}"/>
    <hyperlink ref="E3072" location="A126234098X" display="A126234098X" xr:uid="{00000000-0004-0000-0000-0000F50B0000}"/>
    <hyperlink ref="E3073" location="A126248354J" display="A126248354J" xr:uid="{00000000-0004-0000-0000-0000F60B0000}"/>
    <hyperlink ref="E3074" location="A126241226L" display="A126241226L" xr:uid="{00000000-0004-0000-0000-0000F70B0000}"/>
    <hyperlink ref="E3075" location="A126233666T" display="A126233666T" xr:uid="{00000000-0004-0000-0000-0000F80B0000}"/>
    <hyperlink ref="E3076" location="A126247922A" display="A126247922A" xr:uid="{00000000-0004-0000-0000-0000F90B0000}"/>
    <hyperlink ref="E3077" location="A126240794T" display="A126240794T" xr:uid="{00000000-0004-0000-0000-0000FA0B0000}"/>
    <hyperlink ref="E3078" location="A126233810X" display="A126233810X" xr:uid="{00000000-0004-0000-0000-0000FB0B0000}"/>
    <hyperlink ref="E3079" location="A126248066R" display="A126248066R" xr:uid="{00000000-0004-0000-0000-0000FC0B0000}"/>
    <hyperlink ref="E3080" location="A126240938T" display="A126240938T" xr:uid="{00000000-0004-0000-0000-0000FD0B0000}"/>
    <hyperlink ref="E3081" location="A126233450F" display="A126233450F" xr:uid="{00000000-0004-0000-0000-0000FE0B0000}"/>
    <hyperlink ref="E3082" location="A126247706J" display="A126247706J" xr:uid="{00000000-0004-0000-0000-0000FF0B0000}"/>
    <hyperlink ref="E3083" location="A126240578X" display="A126240578X" xr:uid="{00000000-0004-0000-0000-0000000C0000}"/>
    <hyperlink ref="E3084" location="A126234170F" display="A126234170F" xr:uid="{00000000-0004-0000-0000-0000010C0000}"/>
    <hyperlink ref="E3085" location="A126248426J" display="A126248426J" xr:uid="{00000000-0004-0000-0000-0000020C0000}"/>
    <hyperlink ref="E3086" location="A126241298X" display="A126241298X" xr:uid="{00000000-0004-0000-0000-0000030C0000}"/>
    <hyperlink ref="E3087" location="A126233882K" display="A126233882K" xr:uid="{00000000-0004-0000-0000-0000040C0000}"/>
    <hyperlink ref="E3088" location="A126248138R" display="A126248138R" xr:uid="{00000000-0004-0000-0000-0000050C0000}"/>
    <hyperlink ref="E3089" location="A126241010A" display="A126241010A" xr:uid="{00000000-0004-0000-0000-0000060C0000}"/>
    <hyperlink ref="E3090" location="A126233526R" display="A126233526R" xr:uid="{00000000-0004-0000-0000-0000070C0000}"/>
    <hyperlink ref="E3091" location="A126247782K" display="A126247782K" xr:uid="{00000000-0004-0000-0000-0000080C0000}"/>
    <hyperlink ref="E3092" location="A126240654R" display="A126240654R" xr:uid="{00000000-0004-0000-0000-0000090C0000}"/>
    <hyperlink ref="E3093" location="A126233958V" display="A126233958V" xr:uid="{00000000-0004-0000-0000-00000A0C0000}"/>
    <hyperlink ref="E3094" location="A126248214F" display="A126248214F" xr:uid="{00000000-0004-0000-0000-00000B0C0000}"/>
    <hyperlink ref="E3095" location="A126241086W" display="A126241086W" xr:uid="{00000000-0004-0000-0000-00000C0C0000}"/>
    <hyperlink ref="E3096" location="A126233598A" display="A126233598A" xr:uid="{00000000-0004-0000-0000-00000D0C0000}"/>
    <hyperlink ref="E3097" location="A126247854K" display="A126247854K" xr:uid="{00000000-0004-0000-0000-00000E0C0000}"/>
    <hyperlink ref="E3098" location="A126240726R" display="A126240726R" xr:uid="{00000000-0004-0000-0000-00000F0C0000}"/>
    <hyperlink ref="E3099" location="A126234102C" display="A126234102C" xr:uid="{00000000-0004-0000-0000-0000100C0000}"/>
    <hyperlink ref="E3100" location="A126248358T" display="A126248358T" xr:uid="{00000000-0004-0000-0000-0000110C0000}"/>
    <hyperlink ref="E3101" location="A126241230C" display="A126241230C" xr:uid="{00000000-0004-0000-0000-0000120C0000}"/>
    <hyperlink ref="E3102" location="A126233670J" display="A126233670J" xr:uid="{00000000-0004-0000-0000-0000130C0000}"/>
    <hyperlink ref="E3103" location="A126247926K" display="A126247926K" xr:uid="{00000000-0004-0000-0000-0000140C0000}"/>
    <hyperlink ref="E3104" location="A126240798A" display="A126240798A" xr:uid="{00000000-0004-0000-0000-0000150C0000}"/>
    <hyperlink ref="E3105" location="A126233814J" display="A126233814J" xr:uid="{00000000-0004-0000-0000-0000160C0000}"/>
    <hyperlink ref="E3106" location="A126248070F" display="A126248070F" xr:uid="{00000000-0004-0000-0000-0000170C0000}"/>
    <hyperlink ref="E3107" location="A126240942J" display="A126240942J" xr:uid="{00000000-0004-0000-0000-0000180C0000}"/>
    <hyperlink ref="E3108" location="A126233454R" display="A126233454R" xr:uid="{00000000-0004-0000-0000-0000190C0000}"/>
    <hyperlink ref="E3109" location="A126247710X" display="A126247710X" xr:uid="{00000000-0004-0000-0000-00001A0C0000}"/>
    <hyperlink ref="E3110" location="A126240582R" display="A126240582R" xr:uid="{00000000-0004-0000-0000-00001B0C0000}"/>
    <hyperlink ref="E3111" location="A126234174R" display="A126234174R" xr:uid="{00000000-0004-0000-0000-00001C0C0000}"/>
    <hyperlink ref="E3112" location="A126248430X" display="A126248430X" xr:uid="{00000000-0004-0000-0000-00001D0C0000}"/>
    <hyperlink ref="E3113" location="A126241302C" display="A126241302C" xr:uid="{00000000-0004-0000-0000-00001E0C0000}"/>
    <hyperlink ref="E3114" location="A126233886V" display="A126233886V" xr:uid="{00000000-0004-0000-0000-00001F0C0000}"/>
    <hyperlink ref="E3115" location="A126248142F" display="A126248142F" xr:uid="{00000000-0004-0000-0000-0000200C0000}"/>
    <hyperlink ref="E3116" location="A126241014K" display="A126241014K" xr:uid="{00000000-0004-0000-0000-0000210C0000}"/>
    <hyperlink ref="E3117" location="A126233542R" display="A126233542R" xr:uid="{00000000-0004-0000-0000-0000220C0000}"/>
    <hyperlink ref="E3118" location="A126247798C" display="A126247798C" xr:uid="{00000000-0004-0000-0000-0000230C0000}"/>
    <hyperlink ref="E3119" location="A126240670R" display="A126240670R" xr:uid="{00000000-0004-0000-0000-0000240C0000}"/>
    <hyperlink ref="E3120" location="A126233974V" display="A126233974V" xr:uid="{00000000-0004-0000-0000-0000250C0000}"/>
    <hyperlink ref="E3121" location="A126248230F" display="A126248230F" xr:uid="{00000000-0004-0000-0000-0000260C0000}"/>
    <hyperlink ref="E3122" location="A126241102K" display="A126241102K" xr:uid="{00000000-0004-0000-0000-0000270C0000}"/>
    <hyperlink ref="E3123" location="A126233614R" display="A126233614R" xr:uid="{00000000-0004-0000-0000-0000280C0000}"/>
    <hyperlink ref="E3124" location="A126247870K" display="A126247870K" xr:uid="{00000000-0004-0000-0000-0000290C0000}"/>
    <hyperlink ref="E3125" location="A126240742R" display="A126240742R" xr:uid="{00000000-0004-0000-0000-00002A0C0000}"/>
    <hyperlink ref="E3126" location="A126234118W" display="A126234118W" xr:uid="{00000000-0004-0000-0000-00002B0C0000}"/>
    <hyperlink ref="E3127" location="A126248374T" display="A126248374T" xr:uid="{00000000-0004-0000-0000-00002C0C0000}"/>
    <hyperlink ref="E3128" location="A126241246W" display="A126241246W" xr:uid="{00000000-0004-0000-0000-00002D0C0000}"/>
    <hyperlink ref="E3129" location="A126233686A" display="A126233686A" xr:uid="{00000000-0004-0000-0000-00002E0C0000}"/>
    <hyperlink ref="E3130" location="A126247942K" display="A126247942K" xr:uid="{00000000-0004-0000-0000-00002F0C0000}"/>
    <hyperlink ref="E3131" location="A126240814R" display="A126240814R" xr:uid="{00000000-0004-0000-0000-0000300C0000}"/>
    <hyperlink ref="E3132" location="A126233830J" display="A126233830J" xr:uid="{00000000-0004-0000-0000-0000310C0000}"/>
    <hyperlink ref="E3133" location="A126248086X" display="A126248086X" xr:uid="{00000000-0004-0000-0000-0000320C0000}"/>
    <hyperlink ref="E3134" location="A126240958A" display="A126240958A" xr:uid="{00000000-0004-0000-0000-0000330C0000}"/>
    <hyperlink ref="E3135" location="A126233470R" display="A126233470R" xr:uid="{00000000-0004-0000-0000-0000340C0000}"/>
    <hyperlink ref="E3136" location="A126247726T" display="A126247726T" xr:uid="{00000000-0004-0000-0000-0000350C0000}"/>
    <hyperlink ref="E3137" location="A126240598J" display="A126240598J" xr:uid="{00000000-0004-0000-0000-0000360C0000}"/>
    <hyperlink ref="E3138" location="A126234190R" display="A126234190R" xr:uid="{00000000-0004-0000-0000-0000370C0000}"/>
    <hyperlink ref="E3139" location="A126248446T" display="A126248446T" xr:uid="{00000000-0004-0000-0000-0000380C0000}"/>
    <hyperlink ref="E3140" location="A126241318W" display="A126241318W" xr:uid="{00000000-0004-0000-0000-0000390C0000}"/>
    <hyperlink ref="E3141" location="A126233902J" display="A126233902J" xr:uid="{00000000-0004-0000-0000-00003A0C0000}"/>
    <hyperlink ref="E3142" location="A126248158X" display="A126248158X" xr:uid="{00000000-0004-0000-0000-00003B0C0000}"/>
    <hyperlink ref="E3143" location="A126241030K" display="A126241030K" xr:uid="{00000000-0004-0000-0000-00003C0C0000}"/>
    <hyperlink ref="E3144" location="A126233510W" display="A126233510W" xr:uid="{00000000-0004-0000-0000-00003D0C0000}"/>
    <hyperlink ref="E3145" location="A126247766K" display="A126247766K" xr:uid="{00000000-0004-0000-0000-00003E0C0000}"/>
    <hyperlink ref="E3146" location="A126240638R" display="A126240638R" xr:uid="{00000000-0004-0000-0000-00003F0C0000}"/>
    <hyperlink ref="E3147" location="A126233942A" display="A126233942A" xr:uid="{00000000-0004-0000-0000-0000400C0000}"/>
    <hyperlink ref="E3148" location="A126248198T" display="A126248198T" xr:uid="{00000000-0004-0000-0000-0000410C0000}"/>
    <hyperlink ref="E3149" location="A126241070C" display="A126241070C" xr:uid="{00000000-0004-0000-0000-0000420C0000}"/>
    <hyperlink ref="E3150" location="A126233582J" display="A126233582J" xr:uid="{00000000-0004-0000-0000-0000430C0000}"/>
    <hyperlink ref="E3151" location="A126247838K" display="A126247838K" xr:uid="{00000000-0004-0000-0000-0000440C0000}"/>
    <hyperlink ref="E3152" location="A126240710W" display="A126240710W" xr:uid="{00000000-0004-0000-0000-0000450C0000}"/>
    <hyperlink ref="E3153" location="A126234086R" display="A126234086R" xr:uid="{00000000-0004-0000-0000-0000460C0000}"/>
    <hyperlink ref="E3154" location="A126248342X" display="A126248342X" xr:uid="{00000000-0004-0000-0000-0000470C0000}"/>
    <hyperlink ref="E3155" location="A126241214C" display="A126241214C" xr:uid="{00000000-0004-0000-0000-0000480C0000}"/>
    <hyperlink ref="E3156" location="A126233654J" display="A126233654J" xr:uid="{00000000-0004-0000-0000-0000490C0000}"/>
    <hyperlink ref="E3157" location="A126247910T" display="A126247910T" xr:uid="{00000000-0004-0000-0000-00004A0C0000}"/>
    <hyperlink ref="E3158" location="A126240782J" display="A126240782J" xr:uid="{00000000-0004-0000-0000-00004B0C0000}"/>
    <hyperlink ref="E3159" location="A126233798V" display="A126233798V" xr:uid="{00000000-0004-0000-0000-00004C0C0000}"/>
    <hyperlink ref="E3160" location="A126248054F" display="A126248054F" xr:uid="{00000000-0004-0000-0000-00004D0C0000}"/>
    <hyperlink ref="E3161" location="A126240926J" display="A126240926J" xr:uid="{00000000-0004-0000-0000-00004E0C0000}"/>
    <hyperlink ref="E3162" location="A126233438R" display="A126233438R" xr:uid="{00000000-0004-0000-0000-00004F0C0000}"/>
    <hyperlink ref="E3163" location="A126247694K" display="A126247694K" xr:uid="{00000000-0004-0000-0000-0000500C0000}"/>
    <hyperlink ref="E3164" location="A126240566R" display="A126240566R" xr:uid="{00000000-0004-0000-0000-0000510C0000}"/>
    <hyperlink ref="E3165" location="A126234158R" display="A126234158R" xr:uid="{00000000-0004-0000-0000-0000520C0000}"/>
    <hyperlink ref="E3166" location="A126248414X" display="A126248414X" xr:uid="{00000000-0004-0000-0000-0000530C0000}"/>
    <hyperlink ref="E3167" location="A126241286R" display="A126241286R" xr:uid="{00000000-0004-0000-0000-0000540C0000}"/>
    <hyperlink ref="E3168" location="A126233870A" display="A126233870A" xr:uid="{00000000-0004-0000-0000-0000550C0000}"/>
    <hyperlink ref="E3169" location="A126248126F" display="A126248126F" xr:uid="{00000000-0004-0000-0000-0000560C0000}"/>
    <hyperlink ref="E3170" location="A126240998V" display="A126240998V" xr:uid="{00000000-0004-0000-0000-0000570C0000}"/>
    <hyperlink ref="E3171" location="A126233562X" display="A126233562X" xr:uid="{00000000-0004-0000-0000-0000580C0000}"/>
    <hyperlink ref="E3172" location="A126247818A" display="A126247818A" xr:uid="{00000000-0004-0000-0000-0000590C0000}"/>
    <hyperlink ref="E3173" location="A126240690X" display="A126240690X" xr:uid="{00000000-0004-0000-0000-00005A0C0000}"/>
    <hyperlink ref="E3174" location="A126233994C" display="A126233994C" xr:uid="{00000000-0004-0000-0000-00005B0C0000}"/>
    <hyperlink ref="E3175" location="A126248250R" display="A126248250R" xr:uid="{00000000-0004-0000-0000-00005C0C0000}"/>
    <hyperlink ref="E3176" location="A126241122V" display="A126241122V" xr:uid="{00000000-0004-0000-0000-00005D0C0000}"/>
    <hyperlink ref="E3177" location="A126233634X" display="A126233634X" xr:uid="{00000000-0004-0000-0000-00005E0C0000}"/>
    <hyperlink ref="E3178" location="A126247890V" display="A126247890V" xr:uid="{00000000-0004-0000-0000-00005F0C0000}"/>
    <hyperlink ref="E3179" location="A126240762X" display="A126240762X" xr:uid="{00000000-0004-0000-0000-0000600C0000}"/>
    <hyperlink ref="E3180" location="A126234138F" display="A126234138F" xr:uid="{00000000-0004-0000-0000-0000610C0000}"/>
    <hyperlink ref="E3181" location="A126248394A" display="A126248394A" xr:uid="{00000000-0004-0000-0000-0000620C0000}"/>
    <hyperlink ref="E3182" location="A126241266F" display="A126241266F" xr:uid="{00000000-0004-0000-0000-0000630C0000}"/>
    <hyperlink ref="E3183" location="A126233706X" display="A126233706X" xr:uid="{00000000-0004-0000-0000-0000640C0000}"/>
    <hyperlink ref="E3184" location="A126247962V" display="A126247962V" xr:uid="{00000000-0004-0000-0000-0000650C0000}"/>
    <hyperlink ref="E3185" location="A126240834X" display="A126240834X" xr:uid="{00000000-0004-0000-0000-0000660C0000}"/>
    <hyperlink ref="E3186" location="A126233850T" display="A126233850T" xr:uid="{00000000-0004-0000-0000-0000670C0000}"/>
    <hyperlink ref="E3187" location="A126248106W" display="A126248106W" xr:uid="{00000000-0004-0000-0000-0000680C0000}"/>
    <hyperlink ref="E3188" location="A126240978K" display="A126240978K" xr:uid="{00000000-0004-0000-0000-0000690C0000}"/>
    <hyperlink ref="E3189" location="A126233490X" display="A126233490X" xr:uid="{00000000-0004-0000-0000-00006A0C0000}"/>
    <hyperlink ref="E3190" location="A126247746A" display="A126247746A" xr:uid="{00000000-0004-0000-0000-00006B0C0000}"/>
    <hyperlink ref="E3191" location="A126240618F" display="A126240618F" xr:uid="{00000000-0004-0000-0000-00006C0C0000}"/>
    <hyperlink ref="E3192" location="A126234210L" display="A126234210L" xr:uid="{00000000-0004-0000-0000-00006D0C0000}"/>
    <hyperlink ref="E3193" location="A126248466A" display="A126248466A" xr:uid="{00000000-0004-0000-0000-00006E0C0000}"/>
    <hyperlink ref="E3194" location="A126241338F" display="A126241338F" xr:uid="{00000000-0004-0000-0000-00006F0C0000}"/>
    <hyperlink ref="E3195" location="A126233922T" display="A126233922T" xr:uid="{00000000-0004-0000-0000-0000700C0000}"/>
    <hyperlink ref="E3196" location="A126248178J" display="A126248178J" xr:uid="{00000000-0004-0000-0000-0000710C0000}"/>
    <hyperlink ref="E3197" location="A126241050V" display="A126241050V" xr:uid="{00000000-0004-0000-0000-0000720C0000}"/>
    <hyperlink ref="E3198" location="A126233546X" display="A126233546X" xr:uid="{00000000-0004-0000-0000-0000730C0000}"/>
    <hyperlink ref="E3199" location="A126247802J" display="A126247802J" xr:uid="{00000000-0004-0000-0000-0000740C0000}"/>
    <hyperlink ref="E3200" location="A126240674X" display="A126240674X" xr:uid="{00000000-0004-0000-0000-0000750C0000}"/>
    <hyperlink ref="E3201" location="A126233978C" display="A126233978C" xr:uid="{00000000-0004-0000-0000-0000760C0000}"/>
    <hyperlink ref="E3202" location="A126248234R" display="A126248234R" xr:uid="{00000000-0004-0000-0000-0000770C0000}"/>
    <hyperlink ref="E3203" location="A126241106V" display="A126241106V" xr:uid="{00000000-0004-0000-0000-0000780C0000}"/>
    <hyperlink ref="E3204" location="A126233618X" display="A126233618X" xr:uid="{00000000-0004-0000-0000-0000790C0000}"/>
    <hyperlink ref="E3205" location="A126247874V" display="A126247874V" xr:uid="{00000000-0004-0000-0000-00007A0C0000}"/>
    <hyperlink ref="E3206" location="A126240746X" display="A126240746X" xr:uid="{00000000-0004-0000-0000-00007B0C0000}"/>
    <hyperlink ref="E3207" location="A126234122L" display="A126234122L" xr:uid="{00000000-0004-0000-0000-00007C0C0000}"/>
    <hyperlink ref="E3208" location="A126248378A" display="A126248378A" xr:uid="{00000000-0004-0000-0000-00007D0C0000}"/>
    <hyperlink ref="E3209" location="A126241250L" display="A126241250L" xr:uid="{00000000-0004-0000-0000-00007E0C0000}"/>
    <hyperlink ref="E3210" location="A126233690T" display="A126233690T" xr:uid="{00000000-0004-0000-0000-00007F0C0000}"/>
    <hyperlink ref="E3211" location="A126247946V" display="A126247946V" xr:uid="{00000000-0004-0000-0000-0000800C0000}"/>
    <hyperlink ref="E3212" location="A126240818X" display="A126240818X" xr:uid="{00000000-0004-0000-0000-0000810C0000}"/>
    <hyperlink ref="E3213" location="A126233834T" display="A126233834T" xr:uid="{00000000-0004-0000-0000-0000820C0000}"/>
    <hyperlink ref="E3214" location="A126248090R" display="A126248090R" xr:uid="{00000000-0004-0000-0000-0000830C0000}"/>
    <hyperlink ref="E3215" location="A126240962T" display="A126240962T" xr:uid="{00000000-0004-0000-0000-0000840C0000}"/>
    <hyperlink ref="E3216" location="A126233474X" display="A126233474X" xr:uid="{00000000-0004-0000-0000-0000850C0000}"/>
    <hyperlink ref="E3217" location="A126247730J" display="A126247730J" xr:uid="{00000000-0004-0000-0000-0000860C0000}"/>
    <hyperlink ref="E3218" location="A126240602L" display="A126240602L" xr:uid="{00000000-0004-0000-0000-0000870C0000}"/>
    <hyperlink ref="E3219" location="A126234194X" display="A126234194X" xr:uid="{00000000-0004-0000-0000-0000880C0000}"/>
    <hyperlink ref="E3220" location="A126248450J" display="A126248450J" xr:uid="{00000000-0004-0000-0000-0000890C0000}"/>
    <hyperlink ref="E3221" location="A126241322L" display="A126241322L" xr:uid="{00000000-0004-0000-0000-00008A0C0000}"/>
    <hyperlink ref="E3222" location="A126233906T" display="A126233906T" xr:uid="{00000000-0004-0000-0000-00008B0C0000}"/>
    <hyperlink ref="E3223" location="A126248162R" display="A126248162R" xr:uid="{00000000-0004-0000-0000-00008C0C0000}"/>
    <hyperlink ref="E3224" location="A126241034V" display="A126241034V" xr:uid="{00000000-0004-0000-0000-00008D0C0000}"/>
    <hyperlink ref="E3225" location="A126233566J" display="A126233566J" xr:uid="{00000000-0004-0000-0000-00008E0C0000}"/>
    <hyperlink ref="E3226" location="A126247822T" display="A126247822T" xr:uid="{00000000-0004-0000-0000-00008F0C0000}"/>
    <hyperlink ref="E3227" location="A126240694J" display="A126240694J" xr:uid="{00000000-0004-0000-0000-0000900C0000}"/>
    <hyperlink ref="E3228" location="A126233998L" display="A126233998L" xr:uid="{00000000-0004-0000-0000-0000910C0000}"/>
    <hyperlink ref="E3229" location="A126248254X" display="A126248254X" xr:uid="{00000000-0004-0000-0000-0000920C0000}"/>
    <hyperlink ref="E3230" location="A126241126C" display="A126241126C" xr:uid="{00000000-0004-0000-0000-0000930C0000}"/>
    <hyperlink ref="E3231" location="A126233638J" display="A126233638J" xr:uid="{00000000-0004-0000-0000-0000940C0000}"/>
    <hyperlink ref="E3232" location="A126247894C" display="A126247894C" xr:uid="{00000000-0004-0000-0000-0000950C0000}"/>
    <hyperlink ref="E3233" location="A126240766J" display="A126240766J" xr:uid="{00000000-0004-0000-0000-0000960C0000}"/>
    <hyperlink ref="E3234" location="A126234142W" display="A126234142W" xr:uid="{00000000-0004-0000-0000-0000970C0000}"/>
    <hyperlink ref="E3235" location="A126248398K" display="A126248398K" xr:uid="{00000000-0004-0000-0000-0000980C0000}"/>
    <hyperlink ref="E3236" location="A126241270W" display="A126241270W" xr:uid="{00000000-0004-0000-0000-0000990C0000}"/>
    <hyperlink ref="E3237" location="A126233710R" display="A126233710R" xr:uid="{00000000-0004-0000-0000-00009A0C0000}"/>
    <hyperlink ref="E3238" location="A126247966C" display="A126247966C" xr:uid="{00000000-0004-0000-0000-00009B0C0000}"/>
    <hyperlink ref="E3239" location="A126240838J" display="A126240838J" xr:uid="{00000000-0004-0000-0000-00009C0C0000}"/>
    <hyperlink ref="E3240" location="A126233854A" display="A126233854A" xr:uid="{00000000-0004-0000-0000-00009D0C0000}"/>
    <hyperlink ref="E3241" location="A126248110L" display="A126248110L" xr:uid="{00000000-0004-0000-0000-00009E0C0000}"/>
    <hyperlink ref="E3242" location="A126240982A" display="A126240982A" xr:uid="{00000000-0004-0000-0000-00009F0C0000}"/>
    <hyperlink ref="E3243" location="A126233494J" display="A126233494J" xr:uid="{00000000-0004-0000-0000-0000A00C0000}"/>
    <hyperlink ref="E3244" location="A126247750T" display="A126247750T" xr:uid="{00000000-0004-0000-0000-0000A10C0000}"/>
    <hyperlink ref="E3245" location="A126240622W" display="A126240622W" xr:uid="{00000000-0004-0000-0000-0000A20C0000}"/>
    <hyperlink ref="E3246" location="A126234214W" display="A126234214W" xr:uid="{00000000-0004-0000-0000-0000A30C0000}"/>
    <hyperlink ref="E3247" location="A126248470T" display="A126248470T" xr:uid="{00000000-0004-0000-0000-0000A40C0000}"/>
    <hyperlink ref="E3248" location="A126241342W" display="A126241342W" xr:uid="{00000000-0004-0000-0000-0000A50C0000}"/>
    <hyperlink ref="E3249" location="A126233926A" display="A126233926A" xr:uid="{00000000-0004-0000-0000-0000A60C0000}"/>
    <hyperlink ref="E3250" location="A126248182X" display="A126248182X" xr:uid="{00000000-0004-0000-0000-0000A70C0000}"/>
    <hyperlink ref="E3251" location="A126241054C" display="A126241054C" xr:uid="{00000000-0004-0000-0000-0000A80C0000}"/>
    <hyperlink ref="E3252" location="A126233514F" display="A126233514F" xr:uid="{00000000-0004-0000-0000-0000A90C0000}"/>
    <hyperlink ref="E3253" location="A126247770A" display="A126247770A" xr:uid="{00000000-0004-0000-0000-0000AA0C0000}"/>
    <hyperlink ref="E3254" location="A126240642F" display="A126240642F" xr:uid="{00000000-0004-0000-0000-0000AB0C0000}"/>
    <hyperlink ref="E3255" location="A126233946K" display="A126233946K" xr:uid="{00000000-0004-0000-0000-0000AC0C0000}"/>
    <hyperlink ref="E3256" location="A126248202W" display="A126248202W" xr:uid="{00000000-0004-0000-0000-0000AD0C0000}"/>
    <hyperlink ref="E3257" location="A126241074L" display="A126241074L" xr:uid="{00000000-0004-0000-0000-0000AE0C0000}"/>
    <hyperlink ref="E3258" location="A126233586T" display="A126233586T" xr:uid="{00000000-0004-0000-0000-0000AF0C0000}"/>
    <hyperlink ref="E3259" location="A126247842A" display="A126247842A" xr:uid="{00000000-0004-0000-0000-0000B00C0000}"/>
    <hyperlink ref="E3260" location="A126240714F" display="A126240714F" xr:uid="{00000000-0004-0000-0000-0000B10C0000}"/>
    <hyperlink ref="E3261" location="A126234090F" display="A126234090F" xr:uid="{00000000-0004-0000-0000-0000B20C0000}"/>
    <hyperlink ref="E3262" location="A126248346J" display="A126248346J" xr:uid="{00000000-0004-0000-0000-0000B30C0000}"/>
    <hyperlink ref="E3263" location="A126241218L" display="A126241218L" xr:uid="{00000000-0004-0000-0000-0000B40C0000}"/>
    <hyperlink ref="E3264" location="A126233658T" display="A126233658T" xr:uid="{00000000-0004-0000-0000-0000B50C0000}"/>
    <hyperlink ref="E3265" location="A126247914A" display="A126247914A" xr:uid="{00000000-0004-0000-0000-0000B60C0000}"/>
    <hyperlink ref="E3266" location="A126240786T" display="A126240786T" xr:uid="{00000000-0004-0000-0000-0000B70C0000}"/>
    <hyperlink ref="E3267" location="A126233802X" display="A126233802X" xr:uid="{00000000-0004-0000-0000-0000B80C0000}"/>
    <hyperlink ref="E3268" location="A126248058R" display="A126248058R" xr:uid="{00000000-0004-0000-0000-0000B90C0000}"/>
    <hyperlink ref="E3269" location="A126240930X" display="A126240930X" xr:uid="{00000000-0004-0000-0000-0000BA0C0000}"/>
    <hyperlink ref="E3270" location="A126233442F" display="A126233442F" xr:uid="{00000000-0004-0000-0000-0000BB0C0000}"/>
    <hyperlink ref="E3271" location="A126247698V" display="A126247698V" xr:uid="{00000000-0004-0000-0000-0000BC0C0000}"/>
    <hyperlink ref="E3272" location="A126240570F" display="A126240570F" xr:uid="{00000000-0004-0000-0000-0000BD0C0000}"/>
    <hyperlink ref="E3273" location="A126234162F" display="A126234162F" xr:uid="{00000000-0004-0000-0000-0000BE0C0000}"/>
    <hyperlink ref="E3274" location="A126248418J" display="A126248418J" xr:uid="{00000000-0004-0000-0000-0000BF0C0000}"/>
    <hyperlink ref="E3275" location="A126241290F" display="A126241290F" xr:uid="{00000000-0004-0000-0000-0000C00C0000}"/>
    <hyperlink ref="E3276" location="A126233874K" display="A126233874K" xr:uid="{00000000-0004-0000-0000-0000C10C0000}"/>
    <hyperlink ref="E3277" location="A126248130W" display="A126248130W" xr:uid="{00000000-0004-0000-0000-0000C20C0000}"/>
    <hyperlink ref="E3278" location="A126241002A" display="A126241002A" xr:uid="{00000000-0004-0000-0000-0000C30C0000}"/>
    <hyperlink ref="E3279" location="A126233498T" display="A126233498T" xr:uid="{00000000-0004-0000-0000-0000C40C0000}"/>
    <hyperlink ref="E3280" location="A126247754A" display="A126247754A" xr:uid="{00000000-0004-0000-0000-0000C50C0000}"/>
    <hyperlink ref="E3281" location="A126240626F" display="A126240626F" xr:uid="{00000000-0004-0000-0000-0000C60C0000}"/>
    <hyperlink ref="E3282" location="A126233930T" display="A126233930T" xr:uid="{00000000-0004-0000-0000-0000C70C0000}"/>
    <hyperlink ref="E3283" location="A126248186J" display="A126248186J" xr:uid="{00000000-0004-0000-0000-0000C80C0000}"/>
    <hyperlink ref="E3284" location="A126241058L" display="A126241058L" xr:uid="{00000000-0004-0000-0000-0000C90C0000}"/>
    <hyperlink ref="E3285" location="A126233570X" display="A126233570X" xr:uid="{00000000-0004-0000-0000-0000CA0C0000}"/>
    <hyperlink ref="E3286" location="A126247826A" display="A126247826A" xr:uid="{00000000-0004-0000-0000-0000CB0C0000}"/>
    <hyperlink ref="E3287" location="A126240698T" display="A126240698T" xr:uid="{00000000-0004-0000-0000-0000CC0C0000}"/>
    <hyperlink ref="E3288" location="A126234074F" display="A126234074F" xr:uid="{00000000-0004-0000-0000-0000CD0C0000}"/>
    <hyperlink ref="E3289" location="A126248330R" display="A126248330R" xr:uid="{00000000-0004-0000-0000-0000CE0C0000}"/>
    <hyperlink ref="E3290" location="A126241202V" display="A126241202V" xr:uid="{00000000-0004-0000-0000-0000CF0C0000}"/>
    <hyperlink ref="E3291" location="A126233642X" display="A126233642X" xr:uid="{00000000-0004-0000-0000-0000D00C0000}"/>
    <hyperlink ref="E3292" location="A126247898L" display="A126247898L" xr:uid="{00000000-0004-0000-0000-0000D10C0000}"/>
    <hyperlink ref="E3293" location="A126240770X" display="A126240770X" xr:uid="{00000000-0004-0000-0000-0000D20C0000}"/>
    <hyperlink ref="E3294" location="A126233786K" display="A126233786K" xr:uid="{00000000-0004-0000-0000-0000D30C0000}"/>
    <hyperlink ref="E3295" location="A126248042W" display="A126248042W" xr:uid="{00000000-0004-0000-0000-0000D40C0000}"/>
    <hyperlink ref="E3296" location="A126240914X" display="A126240914X" xr:uid="{00000000-0004-0000-0000-0000D50C0000}"/>
    <hyperlink ref="E3297" location="A126233426F" display="A126233426F" xr:uid="{00000000-0004-0000-0000-0000D60C0000}"/>
    <hyperlink ref="E3298" location="A126247682A" display="A126247682A" xr:uid="{00000000-0004-0000-0000-0000D70C0000}"/>
    <hyperlink ref="E3299" location="A126240554F" display="A126240554F" xr:uid="{00000000-0004-0000-0000-0000D80C0000}"/>
    <hyperlink ref="E3300" location="A126234146F" display="A126234146F" xr:uid="{00000000-0004-0000-0000-0000D90C0000}"/>
    <hyperlink ref="E3301" location="A126248402R" display="A126248402R" xr:uid="{00000000-0004-0000-0000-0000DA0C0000}"/>
    <hyperlink ref="E3302" location="A126241274F" display="A126241274F" xr:uid="{00000000-0004-0000-0000-0000DB0C0000}"/>
    <hyperlink ref="E3303" location="A126233858K" display="A126233858K" xr:uid="{00000000-0004-0000-0000-0000DC0C0000}"/>
    <hyperlink ref="E3304" location="A126248114W" display="A126248114W" xr:uid="{00000000-0004-0000-0000-0000DD0C0000}"/>
    <hyperlink ref="E3305" location="A126240986K" display="A126240986K" xr:uid="{00000000-0004-0000-0000-0000DE0C0000}"/>
    <hyperlink ref="E3306" location="A126233502W" display="A126233502W" xr:uid="{00000000-0004-0000-0000-0000DF0C0000}"/>
    <hyperlink ref="E3307" location="A126247758K" display="A126247758K" xr:uid="{00000000-0004-0000-0000-0000E00C0000}"/>
    <hyperlink ref="E3308" location="A126240630W" display="A126240630W" xr:uid="{00000000-0004-0000-0000-0000E10C0000}"/>
    <hyperlink ref="E3309" location="A126233934A" display="A126233934A" xr:uid="{00000000-0004-0000-0000-0000E20C0000}"/>
    <hyperlink ref="E3310" location="A126248190X" display="A126248190X" xr:uid="{00000000-0004-0000-0000-0000E30C0000}"/>
    <hyperlink ref="E3311" location="A126241062C" display="A126241062C" xr:uid="{00000000-0004-0000-0000-0000E40C0000}"/>
    <hyperlink ref="E3312" location="A126233574J" display="A126233574J" xr:uid="{00000000-0004-0000-0000-0000E50C0000}"/>
    <hyperlink ref="E3313" location="A126247830T" display="A126247830T" xr:uid="{00000000-0004-0000-0000-0000E60C0000}"/>
    <hyperlink ref="E3314" location="A126240702W" display="A126240702W" xr:uid="{00000000-0004-0000-0000-0000E70C0000}"/>
    <hyperlink ref="E3315" location="A126234078R" display="A126234078R" xr:uid="{00000000-0004-0000-0000-0000E80C0000}"/>
    <hyperlink ref="E3316" location="A126248334X" display="A126248334X" xr:uid="{00000000-0004-0000-0000-0000E90C0000}"/>
    <hyperlink ref="E3317" location="A126241206C" display="A126241206C" xr:uid="{00000000-0004-0000-0000-0000EA0C0000}"/>
    <hyperlink ref="E3318" location="A126233646J" display="A126233646J" xr:uid="{00000000-0004-0000-0000-0000EB0C0000}"/>
    <hyperlink ref="E3319" location="A126247902T" display="A126247902T" xr:uid="{00000000-0004-0000-0000-0000EC0C0000}"/>
    <hyperlink ref="E3320" location="A126240774J" display="A126240774J" xr:uid="{00000000-0004-0000-0000-0000ED0C0000}"/>
    <hyperlink ref="E3321" location="A126233790A" display="A126233790A" xr:uid="{00000000-0004-0000-0000-0000EE0C0000}"/>
    <hyperlink ref="E3322" location="A126248046F" display="A126248046F" xr:uid="{00000000-0004-0000-0000-0000EF0C0000}"/>
    <hyperlink ref="E3323" location="A126240918J" display="A126240918J" xr:uid="{00000000-0004-0000-0000-0000F00C0000}"/>
    <hyperlink ref="E3324" location="A126233430W" display="A126233430W" xr:uid="{00000000-0004-0000-0000-0000F10C0000}"/>
    <hyperlink ref="E3325" location="A126247686K" display="A126247686K" xr:uid="{00000000-0004-0000-0000-0000F20C0000}"/>
    <hyperlink ref="E3326" location="A126240558R" display="A126240558R" xr:uid="{00000000-0004-0000-0000-0000F30C0000}"/>
    <hyperlink ref="E3327" location="A126234150W" display="A126234150W" xr:uid="{00000000-0004-0000-0000-0000F40C0000}"/>
    <hyperlink ref="E3328" location="A126248406X" display="A126248406X" xr:uid="{00000000-0004-0000-0000-0000F50C0000}"/>
    <hyperlink ref="E3329" location="A126241278R" display="A126241278R" xr:uid="{00000000-0004-0000-0000-0000F60C0000}"/>
    <hyperlink ref="E3330" location="A126233862A" display="A126233862A" xr:uid="{00000000-0004-0000-0000-0000F70C0000}"/>
    <hyperlink ref="E3331" location="A126248118F" display="A126248118F" xr:uid="{00000000-0004-0000-0000-0000F80C0000}"/>
    <hyperlink ref="E3332" location="A126240990A" display="A126240990A" xr:uid="{00000000-0004-0000-0000-0000F90C0000}"/>
    <hyperlink ref="E3333" location="A126233530F" display="A126233530F" xr:uid="{00000000-0004-0000-0000-0000FA0C0000}"/>
    <hyperlink ref="E3334" location="A126247786V" display="A126247786V" xr:uid="{00000000-0004-0000-0000-0000FB0C0000}"/>
    <hyperlink ref="E3335" location="A126240658X" display="A126240658X" xr:uid="{00000000-0004-0000-0000-0000FC0C0000}"/>
    <hyperlink ref="E3336" location="A126233962K" display="A126233962K" xr:uid="{00000000-0004-0000-0000-0000FD0C0000}"/>
    <hyperlink ref="E3337" location="A126248218R" display="A126248218R" xr:uid="{00000000-0004-0000-0000-0000FE0C0000}"/>
    <hyperlink ref="E3338" location="A126241090L" display="A126241090L" xr:uid="{00000000-0004-0000-0000-0000FF0C0000}"/>
    <hyperlink ref="E3339" location="A126233602F" display="A126233602F" xr:uid="{00000000-0004-0000-0000-0000000D0000}"/>
    <hyperlink ref="E3340" location="A126247858V" display="A126247858V" xr:uid="{00000000-0004-0000-0000-0000010D0000}"/>
    <hyperlink ref="E3341" location="A126240730F" display="A126240730F" xr:uid="{00000000-0004-0000-0000-0000020D0000}"/>
    <hyperlink ref="E3342" location="A126234106L" display="A126234106L" xr:uid="{00000000-0004-0000-0000-0000030D0000}"/>
    <hyperlink ref="E3343" location="A126248362J" display="A126248362J" xr:uid="{00000000-0004-0000-0000-0000040D0000}"/>
    <hyperlink ref="E3344" location="A126241234L" display="A126241234L" xr:uid="{00000000-0004-0000-0000-0000050D0000}"/>
    <hyperlink ref="E3345" location="A126233674T" display="A126233674T" xr:uid="{00000000-0004-0000-0000-0000060D0000}"/>
    <hyperlink ref="E3346" location="A126247930A" display="A126247930A" xr:uid="{00000000-0004-0000-0000-0000070D0000}"/>
    <hyperlink ref="E3347" location="A126240802F" display="A126240802F" xr:uid="{00000000-0004-0000-0000-0000080D0000}"/>
    <hyperlink ref="E3348" location="A126233818T" display="A126233818T" xr:uid="{00000000-0004-0000-0000-0000090D0000}"/>
    <hyperlink ref="E3349" location="A126248074R" display="A126248074R" xr:uid="{00000000-0004-0000-0000-00000A0D0000}"/>
    <hyperlink ref="E3350" location="A126240946T" display="A126240946T" xr:uid="{00000000-0004-0000-0000-00000B0D0000}"/>
    <hyperlink ref="E3351" location="A126233458X" display="A126233458X" xr:uid="{00000000-0004-0000-0000-00000C0D0000}"/>
    <hyperlink ref="E3352" location="A126247714J" display="A126247714J" xr:uid="{00000000-0004-0000-0000-00000D0D0000}"/>
    <hyperlink ref="E3353" location="A126240586X" display="A126240586X" xr:uid="{00000000-0004-0000-0000-00000E0D0000}"/>
    <hyperlink ref="E3354" location="A126234178X" display="A126234178X" xr:uid="{00000000-0004-0000-0000-00000F0D0000}"/>
    <hyperlink ref="E3355" location="A126248434J" display="A126248434J" xr:uid="{00000000-0004-0000-0000-0000100D0000}"/>
    <hyperlink ref="E3356" location="A126241306L" display="A126241306L" xr:uid="{00000000-0004-0000-0000-0000110D0000}"/>
    <hyperlink ref="E3357" location="A126233890K" display="A126233890K" xr:uid="{00000000-0004-0000-0000-0000120D0000}"/>
    <hyperlink ref="E3358" location="A126248146R" display="A126248146R" xr:uid="{00000000-0004-0000-0000-0000130D0000}"/>
    <hyperlink ref="E3359" location="A126241018V" display="A126241018V" xr:uid="{00000000-0004-0000-0000-0000140D0000}"/>
    <hyperlink ref="E3360" location="A126233506F" display="A126233506F" xr:uid="{00000000-0004-0000-0000-0000150D0000}"/>
    <hyperlink ref="E3361" location="A126247762A" display="A126247762A" xr:uid="{00000000-0004-0000-0000-0000160D0000}"/>
    <hyperlink ref="E3362" location="A126240634F" display="A126240634F" xr:uid="{00000000-0004-0000-0000-0000170D0000}"/>
    <hyperlink ref="E3363" location="A126233938K" display="A126233938K" xr:uid="{00000000-0004-0000-0000-0000180D0000}"/>
    <hyperlink ref="E3364" location="A126248194J" display="A126248194J" xr:uid="{00000000-0004-0000-0000-0000190D0000}"/>
    <hyperlink ref="E3365" location="A126241066L" display="A126241066L" xr:uid="{00000000-0004-0000-0000-00001A0D0000}"/>
    <hyperlink ref="E3366" location="A126233578T" display="A126233578T" xr:uid="{00000000-0004-0000-0000-00001B0D0000}"/>
    <hyperlink ref="E3367" location="A126247834A" display="A126247834A" xr:uid="{00000000-0004-0000-0000-00001C0D0000}"/>
    <hyperlink ref="E3368" location="A126240706F" display="A126240706F" xr:uid="{00000000-0004-0000-0000-00001D0D0000}"/>
    <hyperlink ref="E3369" location="A126234082F" display="A126234082F" xr:uid="{00000000-0004-0000-0000-00001E0D0000}"/>
    <hyperlink ref="E3370" location="A126248338J" display="A126248338J" xr:uid="{00000000-0004-0000-0000-00001F0D0000}"/>
    <hyperlink ref="E3371" location="A126241210V" display="A126241210V" xr:uid="{00000000-0004-0000-0000-0000200D0000}"/>
    <hyperlink ref="E3372" location="A126233650X" display="A126233650X" xr:uid="{00000000-0004-0000-0000-0000210D0000}"/>
    <hyperlink ref="E3373" location="A126247906A" display="A126247906A" xr:uid="{00000000-0004-0000-0000-0000220D0000}"/>
    <hyperlink ref="E3374" location="A126240778T" display="A126240778T" xr:uid="{00000000-0004-0000-0000-0000230D0000}"/>
    <hyperlink ref="E3375" location="A126233794K" display="A126233794K" xr:uid="{00000000-0004-0000-0000-0000240D0000}"/>
    <hyperlink ref="E3376" location="A126248050W" display="A126248050W" xr:uid="{00000000-0004-0000-0000-0000250D0000}"/>
    <hyperlink ref="E3377" location="A126240922X" display="A126240922X" xr:uid="{00000000-0004-0000-0000-0000260D0000}"/>
    <hyperlink ref="E3378" location="A126233434F" display="A126233434F" xr:uid="{00000000-0004-0000-0000-0000270D0000}"/>
    <hyperlink ref="E3379" location="A126247690A" display="A126247690A" xr:uid="{00000000-0004-0000-0000-0000280D0000}"/>
    <hyperlink ref="E3380" location="A126240562F" display="A126240562F" xr:uid="{00000000-0004-0000-0000-0000290D0000}"/>
    <hyperlink ref="E3381" location="A126234154F" display="A126234154F" xr:uid="{00000000-0004-0000-0000-00002A0D0000}"/>
    <hyperlink ref="E3382" location="A126248410R" display="A126248410R" xr:uid="{00000000-0004-0000-0000-00002B0D0000}"/>
    <hyperlink ref="E3383" location="A126241282F" display="A126241282F" xr:uid="{00000000-0004-0000-0000-00002C0D0000}"/>
    <hyperlink ref="E3384" location="A126233866K" display="A126233866K" xr:uid="{00000000-0004-0000-0000-00002D0D0000}"/>
    <hyperlink ref="E3385" location="A126248122W" display="A126248122W" xr:uid="{00000000-0004-0000-0000-00002E0D0000}"/>
    <hyperlink ref="E3386" location="A126240994K" display="A126240994K" xr:uid="{00000000-0004-0000-0000-00002F0D0000}"/>
    <hyperlink ref="E3387" location="A126233534R" display="A126233534R" xr:uid="{00000000-0004-0000-0000-0000300D0000}"/>
    <hyperlink ref="E3388" location="A126247790K" display="A126247790K" xr:uid="{00000000-0004-0000-0000-0000310D0000}"/>
    <hyperlink ref="E3389" location="A126240662R" display="A126240662R" xr:uid="{00000000-0004-0000-0000-0000320D0000}"/>
    <hyperlink ref="E3390" location="A126233966V" display="A126233966V" xr:uid="{00000000-0004-0000-0000-0000330D0000}"/>
    <hyperlink ref="E3391" location="A126248222F" display="A126248222F" xr:uid="{00000000-0004-0000-0000-0000340D0000}"/>
    <hyperlink ref="E3392" location="A126241094W" display="A126241094W" xr:uid="{00000000-0004-0000-0000-0000350D0000}"/>
    <hyperlink ref="E3393" location="A126233606R" display="A126233606R" xr:uid="{00000000-0004-0000-0000-0000360D0000}"/>
    <hyperlink ref="E3394" location="A126247862K" display="A126247862K" xr:uid="{00000000-0004-0000-0000-0000370D0000}"/>
    <hyperlink ref="E3395" location="A126240734R" display="A126240734R" xr:uid="{00000000-0004-0000-0000-0000380D0000}"/>
    <hyperlink ref="E3396" location="A126234110C" display="A126234110C" xr:uid="{00000000-0004-0000-0000-0000390D0000}"/>
    <hyperlink ref="E3397" location="A126248366T" display="A126248366T" xr:uid="{00000000-0004-0000-0000-00003A0D0000}"/>
    <hyperlink ref="E3398" location="A126241238W" display="A126241238W" xr:uid="{00000000-0004-0000-0000-00003B0D0000}"/>
    <hyperlink ref="E3399" location="A126233678A" display="A126233678A" xr:uid="{00000000-0004-0000-0000-00003C0D0000}"/>
    <hyperlink ref="E3400" location="A126247934K" display="A126247934K" xr:uid="{00000000-0004-0000-0000-00003D0D0000}"/>
    <hyperlink ref="E3401" location="A126240806R" display="A126240806R" xr:uid="{00000000-0004-0000-0000-00003E0D0000}"/>
    <hyperlink ref="E3402" location="A126233822J" display="A126233822J" xr:uid="{00000000-0004-0000-0000-00003F0D0000}"/>
    <hyperlink ref="E3403" location="A126248078X" display="A126248078X" xr:uid="{00000000-0004-0000-0000-0000400D0000}"/>
    <hyperlink ref="E3404" location="A126240950J" display="A126240950J" xr:uid="{00000000-0004-0000-0000-0000410D0000}"/>
    <hyperlink ref="E3405" location="A126233462R" display="A126233462R" xr:uid="{00000000-0004-0000-0000-0000420D0000}"/>
    <hyperlink ref="E3406" location="A126247718T" display="A126247718T" xr:uid="{00000000-0004-0000-0000-0000430D0000}"/>
    <hyperlink ref="E3407" location="A126240590R" display="A126240590R" xr:uid="{00000000-0004-0000-0000-0000440D0000}"/>
    <hyperlink ref="E3408" location="A126234182R" display="A126234182R" xr:uid="{00000000-0004-0000-0000-0000450D0000}"/>
    <hyperlink ref="E3409" location="A126248438T" display="A126248438T" xr:uid="{00000000-0004-0000-0000-0000460D0000}"/>
    <hyperlink ref="E3410" location="A126241310C" display="A126241310C" xr:uid="{00000000-0004-0000-0000-0000470D0000}"/>
    <hyperlink ref="E3411" location="A126233894V" display="A126233894V" xr:uid="{00000000-0004-0000-0000-0000480D0000}"/>
    <hyperlink ref="E3412" location="A126248150F" display="A126248150F" xr:uid="{00000000-0004-0000-0000-0000490D0000}"/>
    <hyperlink ref="E3413" location="A126241022K" display="A126241022K" xr:uid="{00000000-0004-0000-0000-00004A0D0000}"/>
    <hyperlink ref="E3414" location="A126234330F" display="A126234330F" xr:uid="{00000000-0004-0000-0000-00004B0D0000}"/>
    <hyperlink ref="E3415" location="A126248586V" display="A126248586V" xr:uid="{00000000-0004-0000-0000-00004C0D0000}"/>
    <hyperlink ref="E3416" location="A126241458X" display="A126241458X" xr:uid="{00000000-0004-0000-0000-00004D0D0000}"/>
    <hyperlink ref="E3417" location="A126234762K" display="A126234762K" xr:uid="{00000000-0004-0000-0000-00004E0D0000}"/>
    <hyperlink ref="E3418" location="A126249018R" display="A126249018R" xr:uid="{00000000-0004-0000-0000-00004F0D0000}"/>
    <hyperlink ref="E3419" location="A126241890K" display="A126241890K" xr:uid="{00000000-0004-0000-0000-0000500D0000}"/>
    <hyperlink ref="E3420" location="A126234402F" display="A126234402F" xr:uid="{00000000-0004-0000-0000-0000510D0000}"/>
    <hyperlink ref="E3421" location="A126248658V" display="A126248658V" xr:uid="{00000000-0004-0000-0000-0000520D0000}"/>
    <hyperlink ref="E3422" location="A126241530F" display="A126241530F" xr:uid="{00000000-0004-0000-0000-0000530D0000}"/>
    <hyperlink ref="E3423" location="A126234906K" display="A126234906K" xr:uid="{00000000-0004-0000-0000-0000540D0000}"/>
    <hyperlink ref="E3424" location="A126249162J" display="A126249162J" xr:uid="{00000000-0004-0000-0000-0000550D0000}"/>
    <hyperlink ref="E3425" location="A126242034L" display="A126242034L" xr:uid="{00000000-0004-0000-0000-0000560D0000}"/>
    <hyperlink ref="E3426" location="A126234474T" display="A126234474T" xr:uid="{00000000-0004-0000-0000-0000570D0000}"/>
    <hyperlink ref="E3427" location="A126248730A" display="A126248730A" xr:uid="{00000000-0004-0000-0000-0000580D0000}"/>
    <hyperlink ref="E3428" location="A126241602F" display="A126241602F" xr:uid="{00000000-0004-0000-0000-0000590D0000}"/>
    <hyperlink ref="E3429" location="A126234618T" display="A126234618T" xr:uid="{00000000-0004-0000-0000-00005A0D0000}"/>
    <hyperlink ref="E3430" location="A126248874L" display="A126248874L" xr:uid="{00000000-0004-0000-0000-00005B0D0000}"/>
    <hyperlink ref="E3431" location="A126241746T" display="A126241746T" xr:uid="{00000000-0004-0000-0000-00005C0D0000}"/>
    <hyperlink ref="E3432" location="A126234258X" display="A126234258X" xr:uid="{00000000-0004-0000-0000-00005D0D0000}"/>
    <hyperlink ref="E3433" location="A126248514J" display="A126248514J" xr:uid="{00000000-0004-0000-0000-00005E0D0000}"/>
    <hyperlink ref="E3434" location="A126241386X" display="A126241386X" xr:uid="{00000000-0004-0000-0000-00005F0D0000}"/>
    <hyperlink ref="E3435" location="A126234978W" display="A126234978W" xr:uid="{00000000-0004-0000-0000-0000600D0000}"/>
    <hyperlink ref="E3436" location="A126249234J" display="A126249234J" xr:uid="{00000000-0004-0000-0000-0000610D0000}"/>
    <hyperlink ref="E3437" location="A126242106L" display="A126242106L" xr:uid="{00000000-0004-0000-0000-0000620D0000}"/>
    <hyperlink ref="E3438" location="A126234690K" display="A126234690K" xr:uid="{00000000-0004-0000-0000-0000630D0000}"/>
    <hyperlink ref="E3439" location="A126248946L" display="A126248946L" xr:uid="{00000000-0004-0000-0000-0000640D0000}"/>
    <hyperlink ref="E3440" location="A126241818T" display="A126241818T" xr:uid="{00000000-0004-0000-0000-0000650D0000}"/>
    <hyperlink ref="E3441" location="A126234342R" display="A126234342R" xr:uid="{00000000-0004-0000-0000-0000660D0000}"/>
    <hyperlink ref="E3442" location="A126248598C" display="A126248598C" xr:uid="{00000000-0004-0000-0000-0000670D0000}"/>
    <hyperlink ref="E3443" location="A126241470R" display="A126241470R" xr:uid="{00000000-0004-0000-0000-0000680D0000}"/>
    <hyperlink ref="E3444" location="A126234774V" display="A126234774V" xr:uid="{00000000-0004-0000-0000-0000690D0000}"/>
    <hyperlink ref="E3445" location="A126249030F" display="A126249030F" xr:uid="{00000000-0004-0000-0000-00006A0D0000}"/>
    <hyperlink ref="E3446" location="A126241902J" display="A126241902J" xr:uid="{00000000-0004-0000-0000-00006B0D0000}"/>
    <hyperlink ref="E3447" location="A126234414R" display="A126234414R" xr:uid="{00000000-0004-0000-0000-00006C0D0000}"/>
    <hyperlink ref="E3448" location="A126248670K" display="A126248670K" xr:uid="{00000000-0004-0000-0000-00006D0D0000}"/>
    <hyperlink ref="E3449" location="A126241542R" display="A126241542R" xr:uid="{00000000-0004-0000-0000-00006E0D0000}"/>
    <hyperlink ref="E3450" location="A126234918V" display="A126234918V" xr:uid="{00000000-0004-0000-0000-00006F0D0000}"/>
    <hyperlink ref="E3451" location="A126249174T" display="A126249174T" xr:uid="{00000000-0004-0000-0000-0000700D0000}"/>
    <hyperlink ref="E3452" location="A126242046W" display="A126242046W" xr:uid="{00000000-0004-0000-0000-0000710D0000}"/>
    <hyperlink ref="E3453" location="A126234486A" display="A126234486A" xr:uid="{00000000-0004-0000-0000-0000720D0000}"/>
    <hyperlink ref="E3454" location="A126248742K" display="A126248742K" xr:uid="{00000000-0004-0000-0000-0000730D0000}"/>
    <hyperlink ref="E3455" location="A126241614R" display="A126241614R" xr:uid="{00000000-0004-0000-0000-0000740D0000}"/>
    <hyperlink ref="E3456" location="A126234630J" display="A126234630J" xr:uid="{00000000-0004-0000-0000-0000750D0000}"/>
    <hyperlink ref="E3457" location="A126248886W" display="A126248886W" xr:uid="{00000000-0004-0000-0000-0000760D0000}"/>
    <hyperlink ref="E3458" location="A126241758A" display="A126241758A" xr:uid="{00000000-0004-0000-0000-0000770D0000}"/>
    <hyperlink ref="E3459" location="A126234270R" display="A126234270R" xr:uid="{00000000-0004-0000-0000-0000780D0000}"/>
    <hyperlink ref="E3460" location="A126248526T" display="A126248526T" xr:uid="{00000000-0004-0000-0000-0000790D0000}"/>
    <hyperlink ref="E3461" location="A126241398J" display="A126241398J" xr:uid="{00000000-0004-0000-0000-00007A0D0000}"/>
    <hyperlink ref="E3462" location="A126234990L" display="A126234990L" xr:uid="{00000000-0004-0000-0000-00007B0D0000}"/>
    <hyperlink ref="E3463" location="A126249246T" display="A126249246T" xr:uid="{00000000-0004-0000-0000-00007C0D0000}"/>
    <hyperlink ref="E3464" location="A126242118W" display="A126242118W" xr:uid="{00000000-0004-0000-0000-00007D0D0000}"/>
    <hyperlink ref="E3465" location="A126234702J" display="A126234702J" xr:uid="{00000000-0004-0000-0000-00007E0D0000}"/>
    <hyperlink ref="E3466" location="A126248958W" display="A126248958W" xr:uid="{00000000-0004-0000-0000-00007F0D0000}"/>
    <hyperlink ref="E3467" location="A126241830J" display="A126241830J" xr:uid="{00000000-0004-0000-0000-0000800D0000}"/>
    <hyperlink ref="E3468" location="A126234310W" display="A126234310W" xr:uid="{00000000-0004-0000-0000-0000810D0000}"/>
    <hyperlink ref="E3469" location="A126248566K" display="A126248566K" xr:uid="{00000000-0004-0000-0000-0000820D0000}"/>
    <hyperlink ref="E3470" location="A126241438R" display="A126241438R" xr:uid="{00000000-0004-0000-0000-0000830D0000}"/>
    <hyperlink ref="E3471" location="A126234742A" display="A126234742A" xr:uid="{00000000-0004-0000-0000-0000840D0000}"/>
    <hyperlink ref="E3472" location="A126248998R" display="A126248998R" xr:uid="{00000000-0004-0000-0000-0000850D0000}"/>
    <hyperlink ref="E3473" location="A126241870A" display="A126241870A" xr:uid="{00000000-0004-0000-0000-0000860D0000}"/>
    <hyperlink ref="E3474" location="A126234382J" display="A126234382J" xr:uid="{00000000-0004-0000-0000-0000870D0000}"/>
    <hyperlink ref="E3475" location="A126248638K" display="A126248638K" xr:uid="{00000000-0004-0000-0000-0000880D0000}"/>
    <hyperlink ref="E3476" location="A126241510W" display="A126241510W" xr:uid="{00000000-0004-0000-0000-0000890D0000}"/>
    <hyperlink ref="E3477" location="A126234886L" display="A126234886L" xr:uid="{00000000-0004-0000-0000-00008A0D0000}"/>
    <hyperlink ref="E3478" location="A126249142X" display="A126249142X" xr:uid="{00000000-0004-0000-0000-00008B0D0000}"/>
    <hyperlink ref="E3479" location="A126242014C" display="A126242014C" xr:uid="{00000000-0004-0000-0000-00008C0D0000}"/>
    <hyperlink ref="E3480" location="A126234454J" display="A126234454J" xr:uid="{00000000-0004-0000-0000-00008D0D0000}"/>
    <hyperlink ref="E3481" location="A126248710T" display="A126248710T" xr:uid="{00000000-0004-0000-0000-00008E0D0000}"/>
    <hyperlink ref="E3482" location="A126241582J" display="A126241582J" xr:uid="{00000000-0004-0000-0000-00008F0D0000}"/>
    <hyperlink ref="E3483" location="A126234598V" display="A126234598V" xr:uid="{00000000-0004-0000-0000-0000900D0000}"/>
    <hyperlink ref="E3484" location="A126248854C" display="A126248854C" xr:uid="{00000000-0004-0000-0000-0000910D0000}"/>
    <hyperlink ref="E3485" location="A126241726J" display="A126241726J" xr:uid="{00000000-0004-0000-0000-0000920D0000}"/>
    <hyperlink ref="E3486" location="A126234238R" display="A126234238R" xr:uid="{00000000-0004-0000-0000-0000930D0000}"/>
    <hyperlink ref="E3487" location="A126248494K" display="A126248494K" xr:uid="{00000000-0004-0000-0000-0000940D0000}"/>
    <hyperlink ref="E3488" location="A126241366R" display="A126241366R" xr:uid="{00000000-0004-0000-0000-0000950D0000}"/>
    <hyperlink ref="E3489" location="A126234958L" display="A126234958L" xr:uid="{00000000-0004-0000-0000-0000960D0000}"/>
    <hyperlink ref="E3490" location="A126249214X" display="A126249214X" xr:uid="{00000000-0004-0000-0000-0000970D0000}"/>
    <hyperlink ref="E3491" location="A126242086R" display="A126242086R" xr:uid="{00000000-0004-0000-0000-0000980D0000}"/>
    <hyperlink ref="E3492" location="A126234670A" display="A126234670A" xr:uid="{00000000-0004-0000-0000-0000990D0000}"/>
    <hyperlink ref="E3493" location="A126248926C" display="A126248926C" xr:uid="{00000000-0004-0000-0000-00009A0D0000}"/>
    <hyperlink ref="E3494" location="A126241798V" display="A126241798V" xr:uid="{00000000-0004-0000-0000-00009B0D0000}"/>
    <hyperlink ref="E3495" location="A126234346X" display="A126234346X" xr:uid="{00000000-0004-0000-0000-00009C0D0000}"/>
    <hyperlink ref="E3496" location="A126248602J" display="A126248602J" xr:uid="{00000000-0004-0000-0000-00009D0D0000}"/>
    <hyperlink ref="E3497" location="A126241474X" display="A126241474X" xr:uid="{00000000-0004-0000-0000-00009E0D0000}"/>
    <hyperlink ref="E3498" location="A126234778C" display="A126234778C" xr:uid="{00000000-0004-0000-0000-00009F0D0000}"/>
    <hyperlink ref="E3499" location="A126249034R" display="A126249034R" xr:uid="{00000000-0004-0000-0000-0000A00D0000}"/>
    <hyperlink ref="E3500" location="A126241906T" display="A126241906T" xr:uid="{00000000-0004-0000-0000-0000A10D0000}"/>
    <hyperlink ref="E3501" location="A126234418X" display="A126234418X" xr:uid="{00000000-0004-0000-0000-0000A20D0000}"/>
    <hyperlink ref="E3502" location="A126248674V" display="A126248674V" xr:uid="{00000000-0004-0000-0000-0000A30D0000}"/>
    <hyperlink ref="E3503" location="A126241546X" display="A126241546X" xr:uid="{00000000-0004-0000-0000-0000A40D0000}"/>
    <hyperlink ref="E3504" location="A126234922K" display="A126234922K" xr:uid="{00000000-0004-0000-0000-0000A50D0000}"/>
    <hyperlink ref="E3505" location="A126249178A" display="A126249178A" xr:uid="{00000000-0004-0000-0000-0000A60D0000}"/>
    <hyperlink ref="E3506" location="A126242050L" display="A126242050L" xr:uid="{00000000-0004-0000-0000-0000A70D0000}"/>
    <hyperlink ref="E3507" location="A126234490T" display="A126234490T" xr:uid="{00000000-0004-0000-0000-0000A80D0000}"/>
    <hyperlink ref="E3508" location="A126248746V" display="A126248746V" xr:uid="{00000000-0004-0000-0000-0000A90D0000}"/>
    <hyperlink ref="E3509" location="A126241618X" display="A126241618X" xr:uid="{00000000-0004-0000-0000-0000AA0D0000}"/>
    <hyperlink ref="E3510" location="A126234634T" display="A126234634T" xr:uid="{00000000-0004-0000-0000-0000AB0D0000}"/>
    <hyperlink ref="E3511" location="A126248890L" display="A126248890L" xr:uid="{00000000-0004-0000-0000-0000AC0D0000}"/>
    <hyperlink ref="E3512" location="A126241762T" display="A126241762T" xr:uid="{00000000-0004-0000-0000-0000AD0D0000}"/>
    <hyperlink ref="E3513" location="A126234274X" display="A126234274X" xr:uid="{00000000-0004-0000-0000-0000AE0D0000}"/>
    <hyperlink ref="E3514" location="A126248530J" display="A126248530J" xr:uid="{00000000-0004-0000-0000-0000AF0D0000}"/>
    <hyperlink ref="E3515" location="A126241402L" display="A126241402L" xr:uid="{00000000-0004-0000-0000-0000B00D0000}"/>
    <hyperlink ref="E3516" location="A126234994W" display="A126234994W" xr:uid="{00000000-0004-0000-0000-0000B10D0000}"/>
    <hyperlink ref="E3517" location="A126249250J" display="A126249250J" xr:uid="{00000000-0004-0000-0000-0000B20D0000}"/>
    <hyperlink ref="E3518" location="A126242122L" display="A126242122L" xr:uid="{00000000-0004-0000-0000-0000B30D0000}"/>
    <hyperlink ref="E3519" location="A126234706T" display="A126234706T" xr:uid="{00000000-0004-0000-0000-0000B40D0000}"/>
    <hyperlink ref="E3520" location="A126248962L" display="A126248962L" xr:uid="{00000000-0004-0000-0000-0000B50D0000}"/>
    <hyperlink ref="E3521" location="A126241834T" display="A126241834T" xr:uid="{00000000-0004-0000-0000-0000B60D0000}"/>
    <hyperlink ref="E3522" location="A126234350R" display="A126234350R" xr:uid="{00000000-0004-0000-0000-0000B70D0000}"/>
    <hyperlink ref="E3523" location="A126248606T" display="A126248606T" xr:uid="{00000000-0004-0000-0000-0000B80D0000}"/>
    <hyperlink ref="E3524" location="A126241478J" display="A126241478J" xr:uid="{00000000-0004-0000-0000-0000B90D0000}"/>
    <hyperlink ref="E3525" location="A126234782V" display="A126234782V" xr:uid="{00000000-0004-0000-0000-0000BA0D0000}"/>
    <hyperlink ref="E3526" location="A126249038X" display="A126249038X" xr:uid="{00000000-0004-0000-0000-0000BB0D0000}"/>
    <hyperlink ref="E3527" location="A126241910J" display="A126241910J" xr:uid="{00000000-0004-0000-0000-0000BC0D0000}"/>
    <hyperlink ref="E3528" location="A126234422R" display="A126234422R" xr:uid="{00000000-0004-0000-0000-0000BD0D0000}"/>
    <hyperlink ref="E3529" location="A126248678C" display="A126248678C" xr:uid="{00000000-0004-0000-0000-0000BE0D0000}"/>
    <hyperlink ref="E3530" location="A126241550R" display="A126241550R" xr:uid="{00000000-0004-0000-0000-0000BF0D0000}"/>
    <hyperlink ref="E3531" location="A126234926V" display="A126234926V" xr:uid="{00000000-0004-0000-0000-0000C00D0000}"/>
    <hyperlink ref="E3532" location="A126249182T" display="A126249182T" xr:uid="{00000000-0004-0000-0000-0000C10D0000}"/>
    <hyperlink ref="E3533" location="A126242054W" display="A126242054W" xr:uid="{00000000-0004-0000-0000-0000C20D0000}"/>
    <hyperlink ref="E3534" location="A126234494A" display="A126234494A" xr:uid="{00000000-0004-0000-0000-0000C30D0000}"/>
    <hyperlink ref="E3535" location="A126248750K" display="A126248750K" xr:uid="{00000000-0004-0000-0000-0000C40D0000}"/>
    <hyperlink ref="E3536" location="A126241622R" display="A126241622R" xr:uid="{00000000-0004-0000-0000-0000C50D0000}"/>
    <hyperlink ref="E3537" location="A126234638A" display="A126234638A" xr:uid="{00000000-0004-0000-0000-0000C60D0000}"/>
    <hyperlink ref="E3538" location="A126248894W" display="A126248894W" xr:uid="{00000000-0004-0000-0000-0000C70D0000}"/>
    <hyperlink ref="E3539" location="A126241766A" display="A126241766A" xr:uid="{00000000-0004-0000-0000-0000C80D0000}"/>
    <hyperlink ref="E3540" location="A126234278J" display="A126234278J" xr:uid="{00000000-0004-0000-0000-0000C90D0000}"/>
    <hyperlink ref="E3541" location="A126248534T" display="A126248534T" xr:uid="{00000000-0004-0000-0000-0000CA0D0000}"/>
    <hyperlink ref="E3542" location="A126241406W" display="A126241406W" xr:uid="{00000000-0004-0000-0000-0000CB0D0000}"/>
    <hyperlink ref="E3543" location="A126234998F" display="A126234998F" xr:uid="{00000000-0004-0000-0000-0000CC0D0000}"/>
    <hyperlink ref="E3544" location="A126249254T" display="A126249254T" xr:uid="{00000000-0004-0000-0000-0000CD0D0000}"/>
    <hyperlink ref="E3545" location="A126242126W" display="A126242126W" xr:uid="{00000000-0004-0000-0000-0000CE0D0000}"/>
    <hyperlink ref="E3546" location="A126234710J" display="A126234710J" xr:uid="{00000000-0004-0000-0000-0000CF0D0000}"/>
    <hyperlink ref="E3547" location="A126248966W" display="A126248966W" xr:uid="{00000000-0004-0000-0000-0000D00D0000}"/>
    <hyperlink ref="E3548" location="A126241838A" display="A126241838A" xr:uid="{00000000-0004-0000-0000-0000D10D0000}"/>
    <hyperlink ref="E3549" location="A126234314F" display="A126234314F" xr:uid="{00000000-0004-0000-0000-0000D20D0000}"/>
    <hyperlink ref="E3550" location="A126248570A" display="A126248570A" xr:uid="{00000000-0004-0000-0000-0000D30D0000}"/>
    <hyperlink ref="E3551" location="A126241442F" display="A126241442F" xr:uid="{00000000-0004-0000-0000-0000D40D0000}"/>
    <hyperlink ref="E3552" location="A126234746K" display="A126234746K" xr:uid="{00000000-0004-0000-0000-0000D50D0000}"/>
    <hyperlink ref="E3553" location="A126249002W" display="A126249002W" xr:uid="{00000000-0004-0000-0000-0000D60D0000}"/>
    <hyperlink ref="E3554" location="A126241874K" display="A126241874K" xr:uid="{00000000-0004-0000-0000-0000D70D0000}"/>
    <hyperlink ref="E3555" location="A126234386T" display="A126234386T" xr:uid="{00000000-0004-0000-0000-0000D80D0000}"/>
    <hyperlink ref="E3556" location="A126248642A" display="A126248642A" xr:uid="{00000000-0004-0000-0000-0000D90D0000}"/>
    <hyperlink ref="E3557" location="A126241514F" display="A126241514F" xr:uid="{00000000-0004-0000-0000-0000DA0D0000}"/>
    <hyperlink ref="E3558" location="A126234890C" display="A126234890C" xr:uid="{00000000-0004-0000-0000-0000DB0D0000}"/>
    <hyperlink ref="E3559" location="A126249146J" display="A126249146J" xr:uid="{00000000-0004-0000-0000-0000DC0D0000}"/>
    <hyperlink ref="E3560" location="A126242018L" display="A126242018L" xr:uid="{00000000-0004-0000-0000-0000DD0D0000}"/>
    <hyperlink ref="E3561" location="A126234458T" display="A126234458T" xr:uid="{00000000-0004-0000-0000-0000DE0D0000}"/>
    <hyperlink ref="E3562" location="A126248714A" display="A126248714A" xr:uid="{00000000-0004-0000-0000-0000DF0D0000}"/>
    <hyperlink ref="E3563" location="A126241586T" display="A126241586T" xr:uid="{00000000-0004-0000-0000-0000E00D0000}"/>
    <hyperlink ref="E3564" location="A126234602X" display="A126234602X" xr:uid="{00000000-0004-0000-0000-0000E10D0000}"/>
    <hyperlink ref="E3565" location="A126248858L" display="A126248858L" xr:uid="{00000000-0004-0000-0000-0000E20D0000}"/>
    <hyperlink ref="E3566" location="A126241730X" display="A126241730X" xr:uid="{00000000-0004-0000-0000-0000E30D0000}"/>
    <hyperlink ref="E3567" location="A126234242F" display="A126234242F" xr:uid="{00000000-0004-0000-0000-0000E40D0000}"/>
    <hyperlink ref="E3568" location="A126248498V" display="A126248498V" xr:uid="{00000000-0004-0000-0000-0000E50D0000}"/>
    <hyperlink ref="E3569" location="A126241370F" display="A126241370F" xr:uid="{00000000-0004-0000-0000-0000E60D0000}"/>
    <hyperlink ref="E3570" location="A126234962C" display="A126234962C" xr:uid="{00000000-0004-0000-0000-0000E70D0000}"/>
    <hyperlink ref="E3571" location="A126249218J" display="A126249218J" xr:uid="{00000000-0004-0000-0000-0000E80D0000}"/>
    <hyperlink ref="E3572" location="A126242090F" display="A126242090F" xr:uid="{00000000-0004-0000-0000-0000E90D0000}"/>
    <hyperlink ref="E3573" location="A126234674K" display="A126234674K" xr:uid="{00000000-0004-0000-0000-0000EA0D0000}"/>
    <hyperlink ref="E3574" location="A126248930V" display="A126248930V" xr:uid="{00000000-0004-0000-0000-0000EB0D0000}"/>
    <hyperlink ref="E3575" location="A126241802X" display="A126241802X" xr:uid="{00000000-0004-0000-0000-0000EC0D0000}"/>
    <hyperlink ref="E3576" location="A126234318R" display="A126234318R" xr:uid="{00000000-0004-0000-0000-0000ED0D0000}"/>
    <hyperlink ref="E3577" location="A126248574K" display="A126248574K" xr:uid="{00000000-0004-0000-0000-0000EE0D0000}"/>
    <hyperlink ref="E3578" location="A126241446R" display="A126241446R" xr:uid="{00000000-0004-0000-0000-0000EF0D0000}"/>
    <hyperlink ref="E3579" location="A126234750A" display="A126234750A" xr:uid="{00000000-0004-0000-0000-0000F00D0000}"/>
    <hyperlink ref="E3580" location="A126249006F" display="A126249006F" xr:uid="{00000000-0004-0000-0000-0000F10D0000}"/>
    <hyperlink ref="E3581" location="A126241878V" display="A126241878V" xr:uid="{00000000-0004-0000-0000-0000F20D0000}"/>
    <hyperlink ref="E3582" location="A126234390J" display="A126234390J" xr:uid="{00000000-0004-0000-0000-0000F30D0000}"/>
    <hyperlink ref="E3583" location="A126248646K" display="A126248646K" xr:uid="{00000000-0004-0000-0000-0000F40D0000}"/>
    <hyperlink ref="E3584" location="A126241518R" display="A126241518R" xr:uid="{00000000-0004-0000-0000-0000F50D0000}"/>
    <hyperlink ref="E3585" location="A126234894L" display="A126234894L" xr:uid="{00000000-0004-0000-0000-0000F60D0000}"/>
    <hyperlink ref="E3586" location="A126249150X" display="A126249150X" xr:uid="{00000000-0004-0000-0000-0000F70D0000}"/>
    <hyperlink ref="E3587" location="A126242022C" display="A126242022C" xr:uid="{00000000-0004-0000-0000-0000F80D0000}"/>
    <hyperlink ref="E3588" location="A126234462J" display="A126234462J" xr:uid="{00000000-0004-0000-0000-0000F90D0000}"/>
    <hyperlink ref="E3589" location="A126248718K" display="A126248718K" xr:uid="{00000000-0004-0000-0000-0000FA0D0000}"/>
    <hyperlink ref="E3590" location="A126241590J" display="A126241590J" xr:uid="{00000000-0004-0000-0000-0000FB0D0000}"/>
    <hyperlink ref="E3591" location="A126234606J" display="A126234606J" xr:uid="{00000000-0004-0000-0000-0000FC0D0000}"/>
    <hyperlink ref="E3592" location="A126248862C" display="A126248862C" xr:uid="{00000000-0004-0000-0000-0000FD0D0000}"/>
    <hyperlink ref="E3593" location="A126241734J" display="A126241734J" xr:uid="{00000000-0004-0000-0000-0000FE0D0000}"/>
    <hyperlink ref="E3594" location="A126234246R" display="A126234246R" xr:uid="{00000000-0004-0000-0000-0000FF0D0000}"/>
    <hyperlink ref="E3595" location="A126248502X" display="A126248502X" xr:uid="{00000000-0004-0000-0000-0000000E0000}"/>
    <hyperlink ref="E3596" location="A126241374R" display="A126241374R" xr:uid="{00000000-0004-0000-0000-0000010E0000}"/>
    <hyperlink ref="E3597" location="A126234966L" display="A126234966L" xr:uid="{00000000-0004-0000-0000-0000020E0000}"/>
    <hyperlink ref="E3598" location="A126249222X" display="A126249222X" xr:uid="{00000000-0004-0000-0000-0000030E0000}"/>
    <hyperlink ref="E3599" location="A126242094R" display="A126242094R" xr:uid="{00000000-0004-0000-0000-0000040E0000}"/>
    <hyperlink ref="E3600" location="A126234678V" display="A126234678V" xr:uid="{00000000-0004-0000-0000-0000050E0000}"/>
    <hyperlink ref="E3601" location="A126248934C" display="A126248934C" xr:uid="{00000000-0004-0000-0000-0000060E0000}"/>
    <hyperlink ref="E3602" location="A126241806J" display="A126241806J" xr:uid="{00000000-0004-0000-0000-0000070E0000}"/>
    <hyperlink ref="E3603" location="A126234334R" display="A126234334R" xr:uid="{00000000-0004-0000-0000-0000080E0000}"/>
    <hyperlink ref="E3604" location="A126248590K" display="A126248590K" xr:uid="{00000000-0004-0000-0000-0000090E0000}"/>
    <hyperlink ref="E3605" location="A126241462R" display="A126241462R" xr:uid="{00000000-0004-0000-0000-00000A0E0000}"/>
    <hyperlink ref="E3606" location="A126234766V" display="A126234766V" xr:uid="{00000000-0004-0000-0000-00000B0E0000}"/>
    <hyperlink ref="E3607" location="A126249022F" display="A126249022F" xr:uid="{00000000-0004-0000-0000-00000C0E0000}"/>
    <hyperlink ref="E3608" location="A126241894V" display="A126241894V" xr:uid="{00000000-0004-0000-0000-00000D0E0000}"/>
    <hyperlink ref="E3609" location="A126234406R" display="A126234406R" xr:uid="{00000000-0004-0000-0000-00000E0E0000}"/>
    <hyperlink ref="E3610" location="A126248662K" display="A126248662K" xr:uid="{00000000-0004-0000-0000-00000F0E0000}"/>
    <hyperlink ref="E3611" location="A126241534R" display="A126241534R" xr:uid="{00000000-0004-0000-0000-0000100E0000}"/>
    <hyperlink ref="E3612" location="A126234910A" display="A126234910A" xr:uid="{00000000-0004-0000-0000-0000110E0000}"/>
    <hyperlink ref="E3613" location="A126249166T" display="A126249166T" xr:uid="{00000000-0004-0000-0000-0000120E0000}"/>
    <hyperlink ref="E3614" location="A126242038W" display="A126242038W" xr:uid="{00000000-0004-0000-0000-0000130E0000}"/>
    <hyperlink ref="E3615" location="A126234478A" display="A126234478A" xr:uid="{00000000-0004-0000-0000-0000140E0000}"/>
    <hyperlink ref="E3616" location="A126248734K" display="A126248734K" xr:uid="{00000000-0004-0000-0000-0000150E0000}"/>
    <hyperlink ref="E3617" location="A126241606R" display="A126241606R" xr:uid="{00000000-0004-0000-0000-0000160E0000}"/>
    <hyperlink ref="E3618" location="A126234622J" display="A126234622J" xr:uid="{00000000-0004-0000-0000-0000170E0000}"/>
    <hyperlink ref="E3619" location="A126248878W" display="A126248878W" xr:uid="{00000000-0004-0000-0000-0000180E0000}"/>
    <hyperlink ref="E3620" location="A126241750J" display="A126241750J" xr:uid="{00000000-0004-0000-0000-0000190E0000}"/>
    <hyperlink ref="E3621" location="A126234262R" display="A126234262R" xr:uid="{00000000-0004-0000-0000-00001A0E0000}"/>
    <hyperlink ref="E3622" location="A126248518T" display="A126248518T" xr:uid="{00000000-0004-0000-0000-00001B0E0000}"/>
    <hyperlink ref="E3623" location="A126241390R" display="A126241390R" xr:uid="{00000000-0004-0000-0000-00001C0E0000}"/>
    <hyperlink ref="E3624" location="A126234982L" display="A126234982L" xr:uid="{00000000-0004-0000-0000-00001D0E0000}"/>
    <hyperlink ref="E3625" location="A126249238T" display="A126249238T" xr:uid="{00000000-0004-0000-0000-00001E0E0000}"/>
    <hyperlink ref="E3626" location="A126242110C" display="A126242110C" xr:uid="{00000000-0004-0000-0000-00001F0E0000}"/>
    <hyperlink ref="E3627" location="A126234694V" display="A126234694V" xr:uid="{00000000-0004-0000-0000-0000200E0000}"/>
    <hyperlink ref="E3628" location="A126248950C" display="A126248950C" xr:uid="{00000000-0004-0000-0000-0000210E0000}"/>
    <hyperlink ref="E3629" location="A126241822J" display="A126241822J" xr:uid="{00000000-0004-0000-0000-0000220E0000}"/>
    <hyperlink ref="E3630" location="A126234302W" display="A126234302W" xr:uid="{00000000-0004-0000-0000-0000230E0000}"/>
    <hyperlink ref="E3631" location="A126248558K" display="A126248558K" xr:uid="{00000000-0004-0000-0000-0000240E0000}"/>
    <hyperlink ref="E3632" location="A126241430W" display="A126241430W" xr:uid="{00000000-0004-0000-0000-0000250E0000}"/>
    <hyperlink ref="E3633" location="A126234734A" display="A126234734A" xr:uid="{00000000-0004-0000-0000-0000260E0000}"/>
    <hyperlink ref="E3634" location="A126248990W" display="A126248990W" xr:uid="{00000000-0004-0000-0000-0000270E0000}"/>
    <hyperlink ref="E3635" location="A126241862A" display="A126241862A" xr:uid="{00000000-0004-0000-0000-0000280E0000}"/>
    <hyperlink ref="E3636" location="A126234374J" display="A126234374J" xr:uid="{00000000-0004-0000-0000-0000290E0000}"/>
    <hyperlink ref="E3637" location="A126248630T" display="A126248630T" xr:uid="{00000000-0004-0000-0000-00002A0E0000}"/>
    <hyperlink ref="E3638" location="A126241502W" display="A126241502W" xr:uid="{00000000-0004-0000-0000-00002B0E0000}"/>
    <hyperlink ref="E3639" location="A126234878L" display="A126234878L" xr:uid="{00000000-0004-0000-0000-00002C0E0000}"/>
    <hyperlink ref="E3640" location="A126249134X" display="A126249134X" xr:uid="{00000000-0004-0000-0000-00002D0E0000}"/>
    <hyperlink ref="E3641" location="A126242006C" display="A126242006C" xr:uid="{00000000-0004-0000-0000-00002E0E0000}"/>
    <hyperlink ref="E3642" location="A126234446J" display="A126234446J" xr:uid="{00000000-0004-0000-0000-00002F0E0000}"/>
    <hyperlink ref="E3643" location="A126248702T" display="A126248702T" xr:uid="{00000000-0004-0000-0000-0000300E0000}"/>
    <hyperlink ref="E3644" location="A126241574J" display="A126241574J" xr:uid="{00000000-0004-0000-0000-0000310E0000}"/>
    <hyperlink ref="E3645" location="A126234590A" display="A126234590A" xr:uid="{00000000-0004-0000-0000-0000320E0000}"/>
    <hyperlink ref="E3646" location="A126248846C" display="A126248846C" xr:uid="{00000000-0004-0000-0000-0000330E0000}"/>
    <hyperlink ref="E3647" location="A126241718J" display="A126241718J" xr:uid="{00000000-0004-0000-0000-0000340E0000}"/>
    <hyperlink ref="E3648" location="A126234230W" display="A126234230W" xr:uid="{00000000-0004-0000-0000-0000350E0000}"/>
    <hyperlink ref="E3649" location="A126248486K" display="A126248486K" xr:uid="{00000000-0004-0000-0000-0000360E0000}"/>
    <hyperlink ref="E3650" location="A126241358R" display="A126241358R" xr:uid="{00000000-0004-0000-0000-0000370E0000}"/>
    <hyperlink ref="E3651" location="A126234950V" display="A126234950V" xr:uid="{00000000-0004-0000-0000-0000380E0000}"/>
    <hyperlink ref="E3652" location="A126249206X" display="A126249206X" xr:uid="{00000000-0004-0000-0000-0000390E0000}"/>
    <hyperlink ref="E3653" location="A126242078R" display="A126242078R" xr:uid="{00000000-0004-0000-0000-00003A0E0000}"/>
    <hyperlink ref="E3654" location="A126234662A" display="A126234662A" xr:uid="{00000000-0004-0000-0000-00003B0E0000}"/>
    <hyperlink ref="E3655" location="A126248918C" display="A126248918C" xr:uid="{00000000-0004-0000-0000-00003C0E0000}"/>
    <hyperlink ref="E3656" location="A126241790A" display="A126241790A" xr:uid="{00000000-0004-0000-0000-00003D0E0000}"/>
    <hyperlink ref="E3657" location="A126234354X" display="A126234354X" xr:uid="{00000000-0004-0000-0000-00003E0E0000}"/>
    <hyperlink ref="E3658" location="A126248610J" display="A126248610J" xr:uid="{00000000-0004-0000-0000-00003F0E0000}"/>
    <hyperlink ref="E3659" location="A126241482X" display="A126241482X" xr:uid="{00000000-0004-0000-0000-0000400E0000}"/>
    <hyperlink ref="E3660" location="A126234786C" display="A126234786C" xr:uid="{00000000-0004-0000-0000-0000410E0000}"/>
    <hyperlink ref="E3661" location="A126249042R" display="A126249042R" xr:uid="{00000000-0004-0000-0000-0000420E0000}"/>
    <hyperlink ref="E3662" location="A126241914T" display="A126241914T" xr:uid="{00000000-0004-0000-0000-0000430E0000}"/>
    <hyperlink ref="E3663" location="A126234426X" display="A126234426X" xr:uid="{00000000-0004-0000-0000-0000440E0000}"/>
    <hyperlink ref="E3664" location="A126248682V" display="A126248682V" xr:uid="{00000000-0004-0000-0000-0000450E0000}"/>
    <hyperlink ref="E3665" location="A126241554X" display="A126241554X" xr:uid="{00000000-0004-0000-0000-0000460E0000}"/>
    <hyperlink ref="E3666" location="A126234930K" display="A126234930K" xr:uid="{00000000-0004-0000-0000-0000470E0000}"/>
    <hyperlink ref="E3667" location="A126249186A" display="A126249186A" xr:uid="{00000000-0004-0000-0000-0000480E0000}"/>
    <hyperlink ref="E3668" location="A126242058F" display="A126242058F" xr:uid="{00000000-0004-0000-0000-0000490E0000}"/>
    <hyperlink ref="E3669" location="A126234498K" display="A126234498K" xr:uid="{00000000-0004-0000-0000-00004A0E0000}"/>
    <hyperlink ref="E3670" location="A126248754V" display="A126248754V" xr:uid="{00000000-0004-0000-0000-00004B0E0000}"/>
    <hyperlink ref="E3671" location="A126241626X" display="A126241626X" xr:uid="{00000000-0004-0000-0000-00004C0E0000}"/>
    <hyperlink ref="E3672" location="A126234642T" display="A126234642T" xr:uid="{00000000-0004-0000-0000-00004D0E0000}"/>
    <hyperlink ref="E3673" location="A126248898F" display="A126248898F" xr:uid="{00000000-0004-0000-0000-00004E0E0000}"/>
    <hyperlink ref="E3674" location="A126241770T" display="A126241770T" xr:uid="{00000000-0004-0000-0000-00004F0E0000}"/>
    <hyperlink ref="E3675" location="A126234282X" display="A126234282X" xr:uid="{00000000-0004-0000-0000-0000500E0000}"/>
    <hyperlink ref="E3676" location="A126248538A" display="A126248538A" xr:uid="{00000000-0004-0000-0000-0000510E0000}"/>
    <hyperlink ref="E3677" location="A126241410L" display="A126241410L" xr:uid="{00000000-0004-0000-0000-0000520E0000}"/>
    <hyperlink ref="E3678" location="A126235002L" display="A126235002L" xr:uid="{00000000-0004-0000-0000-0000530E0000}"/>
    <hyperlink ref="E3679" location="A126249258A" display="A126249258A" xr:uid="{00000000-0004-0000-0000-0000540E0000}"/>
    <hyperlink ref="E3680" location="A126242130L" display="A126242130L" xr:uid="{00000000-0004-0000-0000-0000550E0000}"/>
    <hyperlink ref="E3681" location="A126234714T" display="A126234714T" xr:uid="{00000000-0004-0000-0000-0000560E0000}"/>
    <hyperlink ref="E3682" location="A126248970L" display="A126248970L" xr:uid="{00000000-0004-0000-0000-0000570E0000}"/>
    <hyperlink ref="E3683" location="A126241842T" display="A126241842T" xr:uid="{00000000-0004-0000-0000-0000580E0000}"/>
    <hyperlink ref="E3684" location="A126234338X" display="A126234338X" xr:uid="{00000000-0004-0000-0000-0000590E0000}"/>
    <hyperlink ref="E3685" location="A126248594V" display="A126248594V" xr:uid="{00000000-0004-0000-0000-00005A0E0000}"/>
    <hyperlink ref="E3686" location="A126241466X" display="A126241466X" xr:uid="{00000000-0004-0000-0000-00005B0E0000}"/>
    <hyperlink ref="E3687" location="A126234770K" display="A126234770K" xr:uid="{00000000-0004-0000-0000-00005C0E0000}"/>
    <hyperlink ref="E3688" location="A126249026R" display="A126249026R" xr:uid="{00000000-0004-0000-0000-00005D0E0000}"/>
    <hyperlink ref="E3689" location="A126241898C" display="A126241898C" xr:uid="{00000000-0004-0000-0000-00005E0E0000}"/>
    <hyperlink ref="E3690" location="A126234410F" display="A126234410F" xr:uid="{00000000-0004-0000-0000-00005F0E0000}"/>
    <hyperlink ref="E3691" location="A126248666V" display="A126248666V" xr:uid="{00000000-0004-0000-0000-0000600E0000}"/>
    <hyperlink ref="E3692" location="A126241538X" display="A126241538X" xr:uid="{00000000-0004-0000-0000-0000610E0000}"/>
    <hyperlink ref="E3693" location="A126234914K" display="A126234914K" xr:uid="{00000000-0004-0000-0000-0000620E0000}"/>
    <hyperlink ref="E3694" location="A126249170J" display="A126249170J" xr:uid="{00000000-0004-0000-0000-0000630E0000}"/>
    <hyperlink ref="E3695" location="A126242042L" display="A126242042L" xr:uid="{00000000-0004-0000-0000-0000640E0000}"/>
    <hyperlink ref="E3696" location="A126234482T" display="A126234482T" xr:uid="{00000000-0004-0000-0000-0000650E0000}"/>
    <hyperlink ref="E3697" location="A126248738V" display="A126248738V" xr:uid="{00000000-0004-0000-0000-0000660E0000}"/>
    <hyperlink ref="E3698" location="A126241610F" display="A126241610F" xr:uid="{00000000-0004-0000-0000-0000670E0000}"/>
    <hyperlink ref="E3699" location="A126234626T" display="A126234626T" xr:uid="{00000000-0004-0000-0000-0000680E0000}"/>
    <hyperlink ref="E3700" location="A126248882L" display="A126248882L" xr:uid="{00000000-0004-0000-0000-0000690E0000}"/>
    <hyperlink ref="E3701" location="A126241754T" display="A126241754T" xr:uid="{00000000-0004-0000-0000-00006A0E0000}"/>
    <hyperlink ref="E3702" location="A126234266X" display="A126234266X" xr:uid="{00000000-0004-0000-0000-00006B0E0000}"/>
    <hyperlink ref="E3703" location="A126248522J" display="A126248522J" xr:uid="{00000000-0004-0000-0000-00006C0E0000}"/>
    <hyperlink ref="E3704" location="A126241394X" display="A126241394X" xr:uid="{00000000-0004-0000-0000-00006D0E0000}"/>
    <hyperlink ref="E3705" location="A126234986W" display="A126234986W" xr:uid="{00000000-0004-0000-0000-00006E0E0000}"/>
    <hyperlink ref="E3706" location="A126249242J" display="A126249242J" xr:uid="{00000000-0004-0000-0000-00006F0E0000}"/>
    <hyperlink ref="E3707" location="A126242114L" display="A126242114L" xr:uid="{00000000-0004-0000-0000-0000700E0000}"/>
    <hyperlink ref="E3708" location="A126234698C" display="A126234698C" xr:uid="{00000000-0004-0000-0000-0000710E0000}"/>
    <hyperlink ref="E3709" location="A126248954L" display="A126248954L" xr:uid="{00000000-0004-0000-0000-0000720E0000}"/>
    <hyperlink ref="E3710" location="A126241826T" display="A126241826T" xr:uid="{00000000-0004-0000-0000-0000730E0000}"/>
    <hyperlink ref="E3711" location="A126234358J" display="A126234358J" xr:uid="{00000000-0004-0000-0000-0000740E0000}"/>
    <hyperlink ref="E3712" location="A126248614T" display="A126248614T" xr:uid="{00000000-0004-0000-0000-0000750E0000}"/>
    <hyperlink ref="E3713" location="A126241486J" display="A126241486J" xr:uid="{00000000-0004-0000-0000-0000760E0000}"/>
    <hyperlink ref="E3714" location="A126234790V" display="A126234790V" xr:uid="{00000000-0004-0000-0000-0000770E0000}"/>
    <hyperlink ref="E3715" location="A126249046X" display="A126249046X" xr:uid="{00000000-0004-0000-0000-0000780E0000}"/>
    <hyperlink ref="E3716" location="A126241918A" display="A126241918A" xr:uid="{00000000-0004-0000-0000-0000790E0000}"/>
    <hyperlink ref="E3717" location="A126234430R" display="A126234430R" xr:uid="{00000000-0004-0000-0000-00007A0E0000}"/>
    <hyperlink ref="E3718" location="A126248686C" display="A126248686C" xr:uid="{00000000-0004-0000-0000-00007B0E0000}"/>
    <hyperlink ref="E3719" location="A126241558J" display="A126241558J" xr:uid="{00000000-0004-0000-0000-00007C0E0000}"/>
    <hyperlink ref="E3720" location="A126234934V" display="A126234934V" xr:uid="{00000000-0004-0000-0000-00007D0E0000}"/>
    <hyperlink ref="E3721" location="A126249190T" display="A126249190T" xr:uid="{00000000-0004-0000-0000-00007E0E0000}"/>
    <hyperlink ref="E3722" location="A126242062W" display="A126242062W" xr:uid="{00000000-0004-0000-0000-00007F0E0000}"/>
    <hyperlink ref="E3723" location="A126234502R" display="A126234502R" xr:uid="{00000000-0004-0000-0000-0000800E0000}"/>
    <hyperlink ref="E3724" location="A126248758C" display="A126248758C" xr:uid="{00000000-0004-0000-0000-0000810E0000}"/>
    <hyperlink ref="E3725" location="A126241630R" display="A126241630R" xr:uid="{00000000-0004-0000-0000-0000820E0000}"/>
    <hyperlink ref="E3726" location="A126234646A" display="A126234646A" xr:uid="{00000000-0004-0000-0000-0000830E0000}"/>
    <hyperlink ref="E3727" location="A126248902K" display="A126248902K" xr:uid="{00000000-0004-0000-0000-0000840E0000}"/>
    <hyperlink ref="E3728" location="A126241774A" display="A126241774A" xr:uid="{00000000-0004-0000-0000-0000850E0000}"/>
    <hyperlink ref="E3729" location="A126234286J" display="A126234286J" xr:uid="{00000000-0004-0000-0000-0000860E0000}"/>
    <hyperlink ref="E3730" location="A126248542T" display="A126248542T" xr:uid="{00000000-0004-0000-0000-0000870E0000}"/>
    <hyperlink ref="E3731" location="A126241414W" display="A126241414W" xr:uid="{00000000-0004-0000-0000-0000880E0000}"/>
    <hyperlink ref="E3732" location="A126235006W" display="A126235006W" xr:uid="{00000000-0004-0000-0000-0000890E0000}"/>
    <hyperlink ref="E3733" location="A126249262T" display="A126249262T" xr:uid="{00000000-0004-0000-0000-00008A0E0000}"/>
    <hyperlink ref="E3734" location="A126242134W" display="A126242134W" xr:uid="{00000000-0004-0000-0000-00008B0E0000}"/>
    <hyperlink ref="E3735" location="A126234718A" display="A126234718A" xr:uid="{00000000-0004-0000-0000-00008C0E0000}"/>
    <hyperlink ref="E3736" location="A126248974W" display="A126248974W" xr:uid="{00000000-0004-0000-0000-00008D0E0000}"/>
    <hyperlink ref="E3737" location="A126241846A" display="A126241846A" xr:uid="{00000000-0004-0000-0000-00008E0E0000}"/>
    <hyperlink ref="E3738" location="A126234306F" display="A126234306F" xr:uid="{00000000-0004-0000-0000-00008F0E0000}"/>
    <hyperlink ref="E3739" location="A126248562A" display="A126248562A" xr:uid="{00000000-0004-0000-0000-0000900E0000}"/>
    <hyperlink ref="E3740" location="A126241434F" display="A126241434F" xr:uid="{00000000-0004-0000-0000-0000910E0000}"/>
    <hyperlink ref="E3741" location="A126234738K" display="A126234738K" xr:uid="{00000000-0004-0000-0000-0000920E0000}"/>
    <hyperlink ref="E3742" location="A126248994F" display="A126248994F" xr:uid="{00000000-0004-0000-0000-0000930E0000}"/>
    <hyperlink ref="E3743" location="A126241866K" display="A126241866K" xr:uid="{00000000-0004-0000-0000-0000940E0000}"/>
    <hyperlink ref="E3744" location="A126234378T" display="A126234378T" xr:uid="{00000000-0004-0000-0000-0000950E0000}"/>
    <hyperlink ref="E3745" location="A126248634A" display="A126248634A" xr:uid="{00000000-0004-0000-0000-0000960E0000}"/>
    <hyperlink ref="E3746" location="A126241506F" display="A126241506F" xr:uid="{00000000-0004-0000-0000-0000970E0000}"/>
    <hyperlink ref="E3747" location="A126234882C" display="A126234882C" xr:uid="{00000000-0004-0000-0000-0000980E0000}"/>
    <hyperlink ref="E3748" location="A126249138J" display="A126249138J" xr:uid="{00000000-0004-0000-0000-0000990E0000}"/>
    <hyperlink ref="E3749" location="A126242010V" display="A126242010V" xr:uid="{00000000-0004-0000-0000-00009A0E0000}"/>
    <hyperlink ref="E3750" location="A126234450X" display="A126234450X" xr:uid="{00000000-0004-0000-0000-00009B0E0000}"/>
    <hyperlink ref="E3751" location="A126248706A" display="A126248706A" xr:uid="{00000000-0004-0000-0000-00009C0E0000}"/>
    <hyperlink ref="E3752" location="A126241578T" display="A126241578T" xr:uid="{00000000-0004-0000-0000-00009D0E0000}"/>
    <hyperlink ref="E3753" location="A126234594K" display="A126234594K" xr:uid="{00000000-0004-0000-0000-00009E0E0000}"/>
    <hyperlink ref="E3754" location="A126248850V" display="A126248850V" xr:uid="{00000000-0004-0000-0000-00009F0E0000}"/>
    <hyperlink ref="E3755" location="A126241722X" display="A126241722X" xr:uid="{00000000-0004-0000-0000-0000A00E0000}"/>
    <hyperlink ref="E3756" location="A126234234F" display="A126234234F" xr:uid="{00000000-0004-0000-0000-0000A10E0000}"/>
    <hyperlink ref="E3757" location="A126248490A" display="A126248490A" xr:uid="{00000000-0004-0000-0000-0000A20E0000}"/>
    <hyperlink ref="E3758" location="A126241362F" display="A126241362F" xr:uid="{00000000-0004-0000-0000-0000A30E0000}"/>
    <hyperlink ref="E3759" location="A126234954C" display="A126234954C" xr:uid="{00000000-0004-0000-0000-0000A40E0000}"/>
    <hyperlink ref="E3760" location="A126249210R" display="A126249210R" xr:uid="{00000000-0004-0000-0000-0000A50E0000}"/>
    <hyperlink ref="E3761" location="A126242082F" display="A126242082F" xr:uid="{00000000-0004-0000-0000-0000A60E0000}"/>
    <hyperlink ref="E3762" location="A126234666K" display="A126234666K" xr:uid="{00000000-0004-0000-0000-0000A70E0000}"/>
    <hyperlink ref="E3763" location="A126248922V" display="A126248922V" xr:uid="{00000000-0004-0000-0000-0000A80E0000}"/>
    <hyperlink ref="E3764" location="A126241794K" display="A126241794K" xr:uid="{00000000-0004-0000-0000-0000A90E0000}"/>
    <hyperlink ref="E3765" location="A126234290X" display="A126234290X" xr:uid="{00000000-0004-0000-0000-0000AA0E0000}"/>
    <hyperlink ref="E3766" location="A126248546A" display="A126248546A" xr:uid="{00000000-0004-0000-0000-0000AB0E0000}"/>
    <hyperlink ref="E3767" location="A126241418F" display="A126241418F" xr:uid="{00000000-0004-0000-0000-0000AC0E0000}"/>
    <hyperlink ref="E3768" location="A126234722T" display="A126234722T" xr:uid="{00000000-0004-0000-0000-0000AD0E0000}"/>
    <hyperlink ref="E3769" location="A126248978F" display="A126248978F" xr:uid="{00000000-0004-0000-0000-0000AE0E0000}"/>
    <hyperlink ref="E3770" location="A126241850T" display="A126241850T" xr:uid="{00000000-0004-0000-0000-0000AF0E0000}"/>
    <hyperlink ref="E3771" location="A126234362X" display="A126234362X" xr:uid="{00000000-0004-0000-0000-0000B00E0000}"/>
    <hyperlink ref="E3772" location="A126248618A" display="A126248618A" xr:uid="{00000000-0004-0000-0000-0000B10E0000}"/>
    <hyperlink ref="E3773" location="A126241490X" display="A126241490X" xr:uid="{00000000-0004-0000-0000-0000B20E0000}"/>
    <hyperlink ref="E3774" location="A126234866C" display="A126234866C" xr:uid="{00000000-0004-0000-0000-0000B30E0000}"/>
    <hyperlink ref="E3775" location="A126249122R" display="A126249122R" xr:uid="{00000000-0004-0000-0000-0000B40E0000}"/>
    <hyperlink ref="E3776" location="A126241994C" display="A126241994C" xr:uid="{00000000-0004-0000-0000-0000B50E0000}"/>
    <hyperlink ref="E3777" location="A126234434X" display="A126234434X" xr:uid="{00000000-0004-0000-0000-0000B60E0000}"/>
    <hyperlink ref="E3778" location="A126248690V" display="A126248690V" xr:uid="{00000000-0004-0000-0000-0000B70E0000}"/>
    <hyperlink ref="E3779" location="A126241562X" display="A126241562X" xr:uid="{00000000-0004-0000-0000-0000B80E0000}"/>
    <hyperlink ref="E3780" location="A126234578K" display="A126234578K" xr:uid="{00000000-0004-0000-0000-0000B90E0000}"/>
    <hyperlink ref="E3781" location="A126248834V" display="A126248834V" xr:uid="{00000000-0004-0000-0000-0000BA0E0000}"/>
    <hyperlink ref="E3782" location="A126241706X" display="A126241706X" xr:uid="{00000000-0004-0000-0000-0000BB0E0000}"/>
    <hyperlink ref="E3783" location="A126234218F" display="A126234218F" xr:uid="{00000000-0004-0000-0000-0000BC0E0000}"/>
    <hyperlink ref="E3784" location="A126248474A" display="A126248474A" xr:uid="{00000000-0004-0000-0000-0000BD0E0000}"/>
    <hyperlink ref="E3785" location="A126241346F" display="A126241346F" xr:uid="{00000000-0004-0000-0000-0000BE0E0000}"/>
    <hyperlink ref="E3786" location="A126234938C" display="A126234938C" xr:uid="{00000000-0004-0000-0000-0000BF0E0000}"/>
    <hyperlink ref="E3787" location="A126249194A" display="A126249194A" xr:uid="{00000000-0004-0000-0000-0000C00E0000}"/>
    <hyperlink ref="E3788" location="A126242066F" display="A126242066F" xr:uid="{00000000-0004-0000-0000-0000C10E0000}"/>
    <hyperlink ref="E3789" location="A126234650T" display="A126234650T" xr:uid="{00000000-0004-0000-0000-0000C20E0000}"/>
    <hyperlink ref="E3790" location="A126248906V" display="A126248906V" xr:uid="{00000000-0004-0000-0000-0000C30E0000}"/>
    <hyperlink ref="E3791" location="A126241778K" display="A126241778K" xr:uid="{00000000-0004-0000-0000-0000C40E0000}"/>
    <hyperlink ref="E3792" location="A126234294J" display="A126234294J" xr:uid="{00000000-0004-0000-0000-0000C50E0000}"/>
    <hyperlink ref="E3793" location="A126248550T" display="A126248550T" xr:uid="{00000000-0004-0000-0000-0000C60E0000}"/>
    <hyperlink ref="E3794" location="A126241422W" display="A126241422W" xr:uid="{00000000-0004-0000-0000-0000C70E0000}"/>
    <hyperlink ref="E3795" location="A126234726A" display="A126234726A" xr:uid="{00000000-0004-0000-0000-0000C80E0000}"/>
    <hyperlink ref="E3796" location="A126248982W" display="A126248982W" xr:uid="{00000000-0004-0000-0000-0000C90E0000}"/>
    <hyperlink ref="E3797" location="A126241854A" display="A126241854A" xr:uid="{00000000-0004-0000-0000-0000CA0E0000}"/>
    <hyperlink ref="E3798" location="A126234366J" display="A126234366J" xr:uid="{00000000-0004-0000-0000-0000CB0E0000}"/>
    <hyperlink ref="E3799" location="A126248622T" display="A126248622T" xr:uid="{00000000-0004-0000-0000-0000CC0E0000}"/>
    <hyperlink ref="E3800" location="A126241494J" display="A126241494J" xr:uid="{00000000-0004-0000-0000-0000CD0E0000}"/>
    <hyperlink ref="E3801" location="A126234870V" display="A126234870V" xr:uid="{00000000-0004-0000-0000-0000CE0E0000}"/>
    <hyperlink ref="E3802" location="A126249126X" display="A126249126X" xr:uid="{00000000-0004-0000-0000-0000CF0E0000}"/>
    <hyperlink ref="E3803" location="A126241998L" display="A126241998L" xr:uid="{00000000-0004-0000-0000-0000D00E0000}"/>
    <hyperlink ref="E3804" location="A126234438J" display="A126234438J" xr:uid="{00000000-0004-0000-0000-0000D10E0000}"/>
    <hyperlink ref="E3805" location="A126248694C" display="A126248694C" xr:uid="{00000000-0004-0000-0000-0000D20E0000}"/>
    <hyperlink ref="E3806" location="A126241566J" display="A126241566J" xr:uid="{00000000-0004-0000-0000-0000D30E0000}"/>
    <hyperlink ref="E3807" location="A126234582A" display="A126234582A" xr:uid="{00000000-0004-0000-0000-0000D40E0000}"/>
    <hyperlink ref="E3808" location="A126248838C" display="A126248838C" xr:uid="{00000000-0004-0000-0000-0000D50E0000}"/>
    <hyperlink ref="E3809" location="A126241710R" display="A126241710R" xr:uid="{00000000-0004-0000-0000-0000D60E0000}"/>
    <hyperlink ref="E3810" location="A126234222W" display="A126234222W" xr:uid="{00000000-0004-0000-0000-0000D70E0000}"/>
    <hyperlink ref="E3811" location="A126248478K" display="A126248478K" xr:uid="{00000000-0004-0000-0000-0000D80E0000}"/>
    <hyperlink ref="E3812" location="A126241350W" display="A126241350W" xr:uid="{00000000-0004-0000-0000-0000D90E0000}"/>
    <hyperlink ref="E3813" location="A126234942V" display="A126234942V" xr:uid="{00000000-0004-0000-0000-0000DA0E0000}"/>
    <hyperlink ref="E3814" location="A126249198K" display="A126249198K" xr:uid="{00000000-0004-0000-0000-0000DB0E0000}"/>
    <hyperlink ref="E3815" location="A126242070W" display="A126242070W" xr:uid="{00000000-0004-0000-0000-0000DC0E0000}"/>
    <hyperlink ref="E3816" location="A126234654A" display="A126234654A" xr:uid="{00000000-0004-0000-0000-0000DD0E0000}"/>
    <hyperlink ref="E3817" location="A126248910K" display="A126248910K" xr:uid="{00000000-0004-0000-0000-0000DE0E0000}"/>
    <hyperlink ref="E3818" location="A126241782A" display="A126241782A" xr:uid="{00000000-0004-0000-0000-0000DF0E0000}"/>
    <hyperlink ref="E3819" location="A126234322F" display="A126234322F" xr:uid="{00000000-0004-0000-0000-0000E00E0000}"/>
    <hyperlink ref="E3820" location="A126248578V" display="A126248578V" xr:uid="{00000000-0004-0000-0000-0000E10E0000}"/>
    <hyperlink ref="E3821" location="A126241450F" display="A126241450F" xr:uid="{00000000-0004-0000-0000-0000E20E0000}"/>
    <hyperlink ref="E3822" location="A126234754K" display="A126234754K" xr:uid="{00000000-0004-0000-0000-0000E30E0000}"/>
    <hyperlink ref="E3823" location="A126249010W" display="A126249010W" xr:uid="{00000000-0004-0000-0000-0000E40E0000}"/>
    <hyperlink ref="E3824" location="A126241882K" display="A126241882K" xr:uid="{00000000-0004-0000-0000-0000E50E0000}"/>
    <hyperlink ref="E3825" location="A126234394T" display="A126234394T" xr:uid="{00000000-0004-0000-0000-0000E60E0000}"/>
    <hyperlink ref="E3826" location="A126248650A" display="A126248650A" xr:uid="{00000000-0004-0000-0000-0000E70E0000}"/>
    <hyperlink ref="E3827" location="A126241522F" display="A126241522F" xr:uid="{00000000-0004-0000-0000-0000E80E0000}"/>
    <hyperlink ref="E3828" location="A126234898W" display="A126234898W" xr:uid="{00000000-0004-0000-0000-0000E90E0000}"/>
    <hyperlink ref="E3829" location="A126249154J" display="A126249154J" xr:uid="{00000000-0004-0000-0000-0000EA0E0000}"/>
    <hyperlink ref="E3830" location="A126242026L" display="A126242026L" xr:uid="{00000000-0004-0000-0000-0000EB0E0000}"/>
    <hyperlink ref="E3831" location="A126234466T" display="A126234466T" xr:uid="{00000000-0004-0000-0000-0000EC0E0000}"/>
    <hyperlink ref="E3832" location="A126248722A" display="A126248722A" xr:uid="{00000000-0004-0000-0000-0000ED0E0000}"/>
    <hyperlink ref="E3833" location="A126241594T" display="A126241594T" xr:uid="{00000000-0004-0000-0000-0000EE0E0000}"/>
    <hyperlink ref="E3834" location="A126234610X" display="A126234610X" xr:uid="{00000000-0004-0000-0000-0000EF0E0000}"/>
    <hyperlink ref="E3835" location="A126248866L" display="A126248866L" xr:uid="{00000000-0004-0000-0000-0000F00E0000}"/>
    <hyperlink ref="E3836" location="A126241738T" display="A126241738T" xr:uid="{00000000-0004-0000-0000-0000F10E0000}"/>
    <hyperlink ref="E3837" location="A126234250F" display="A126234250F" xr:uid="{00000000-0004-0000-0000-0000F20E0000}"/>
    <hyperlink ref="E3838" location="A126248506J" display="A126248506J" xr:uid="{00000000-0004-0000-0000-0000F30E0000}"/>
    <hyperlink ref="E3839" location="A126241378X" display="A126241378X" xr:uid="{00000000-0004-0000-0000-0000F40E0000}"/>
    <hyperlink ref="E3840" location="A126234970C" display="A126234970C" xr:uid="{00000000-0004-0000-0000-0000F50E0000}"/>
    <hyperlink ref="E3841" location="A126249226J" display="A126249226J" xr:uid="{00000000-0004-0000-0000-0000F60E0000}"/>
    <hyperlink ref="E3842" location="A126242098X" display="A126242098X" xr:uid="{00000000-0004-0000-0000-0000F70E0000}"/>
    <hyperlink ref="E3843" location="A126234682K" display="A126234682K" xr:uid="{00000000-0004-0000-0000-0000F80E0000}"/>
    <hyperlink ref="E3844" location="A126248938L" display="A126248938L" xr:uid="{00000000-0004-0000-0000-0000F90E0000}"/>
    <hyperlink ref="E3845" location="A126241810X" display="A126241810X" xr:uid="{00000000-0004-0000-0000-0000FA0E0000}"/>
    <hyperlink ref="E3846" location="A126234298T" display="A126234298T" xr:uid="{00000000-0004-0000-0000-0000FB0E0000}"/>
    <hyperlink ref="E3847" location="A126248554A" display="A126248554A" xr:uid="{00000000-0004-0000-0000-0000FC0E0000}"/>
    <hyperlink ref="E3848" location="A126241426F" display="A126241426F" xr:uid="{00000000-0004-0000-0000-0000FD0E0000}"/>
    <hyperlink ref="E3849" location="A126234730T" display="A126234730T" xr:uid="{00000000-0004-0000-0000-0000FE0E0000}"/>
    <hyperlink ref="E3850" location="A126248986F" display="A126248986F" xr:uid="{00000000-0004-0000-0000-0000FF0E0000}"/>
    <hyperlink ref="E3851" location="A126241858K" display="A126241858K" xr:uid="{00000000-0004-0000-0000-0000000F0000}"/>
    <hyperlink ref="E3852" location="A126234370X" display="A126234370X" xr:uid="{00000000-0004-0000-0000-0000010F0000}"/>
    <hyperlink ref="E3853" location="A126248626A" display="A126248626A" xr:uid="{00000000-0004-0000-0000-0000020F0000}"/>
    <hyperlink ref="E3854" location="A126241498T" display="A126241498T" xr:uid="{00000000-0004-0000-0000-0000030F0000}"/>
    <hyperlink ref="E3855" location="A126234874C" display="A126234874C" xr:uid="{00000000-0004-0000-0000-0000040F0000}"/>
    <hyperlink ref="E3856" location="A126249130R" display="A126249130R" xr:uid="{00000000-0004-0000-0000-0000050F0000}"/>
    <hyperlink ref="E3857" location="A126242002V" display="A126242002V" xr:uid="{00000000-0004-0000-0000-0000060F0000}"/>
    <hyperlink ref="E3858" location="A126234442X" display="A126234442X" xr:uid="{00000000-0004-0000-0000-0000070F0000}"/>
    <hyperlink ref="E3859" location="A126248698L" display="A126248698L" xr:uid="{00000000-0004-0000-0000-0000080F0000}"/>
    <hyperlink ref="E3860" location="A126241570X" display="A126241570X" xr:uid="{00000000-0004-0000-0000-0000090F0000}"/>
    <hyperlink ref="E3861" location="A126234586K" display="A126234586K" xr:uid="{00000000-0004-0000-0000-00000A0F0000}"/>
    <hyperlink ref="E3862" location="A126248842V" display="A126248842V" xr:uid="{00000000-0004-0000-0000-00000B0F0000}"/>
    <hyperlink ref="E3863" location="A126241714X" display="A126241714X" xr:uid="{00000000-0004-0000-0000-00000C0F0000}"/>
    <hyperlink ref="E3864" location="A126234226F" display="A126234226F" xr:uid="{00000000-0004-0000-0000-00000D0F0000}"/>
    <hyperlink ref="E3865" location="A126248482A" display="A126248482A" xr:uid="{00000000-0004-0000-0000-00000E0F0000}"/>
    <hyperlink ref="E3866" location="A126241354F" display="A126241354F" xr:uid="{00000000-0004-0000-0000-00000F0F0000}"/>
    <hyperlink ref="E3867" location="A126234946C" display="A126234946C" xr:uid="{00000000-0004-0000-0000-0000100F0000}"/>
    <hyperlink ref="E3868" location="A126249202R" display="A126249202R" xr:uid="{00000000-0004-0000-0000-0000110F0000}"/>
    <hyperlink ref="E3869" location="A126242074F" display="A126242074F" xr:uid="{00000000-0004-0000-0000-0000120F0000}"/>
    <hyperlink ref="E3870" location="A126234658K" display="A126234658K" xr:uid="{00000000-0004-0000-0000-0000130F0000}"/>
    <hyperlink ref="E3871" location="A126248914V" display="A126248914V" xr:uid="{00000000-0004-0000-0000-0000140F0000}"/>
    <hyperlink ref="E3872" location="A126241786K" display="A126241786K" xr:uid="{00000000-0004-0000-0000-0000150F0000}"/>
    <hyperlink ref="E3873" location="A126234326R" display="A126234326R" xr:uid="{00000000-0004-0000-0000-0000160F0000}"/>
    <hyperlink ref="E3874" location="A126248582K" display="A126248582K" xr:uid="{00000000-0004-0000-0000-0000170F0000}"/>
    <hyperlink ref="E3875" location="A126241454R" display="A126241454R" xr:uid="{00000000-0004-0000-0000-0000180F0000}"/>
    <hyperlink ref="E3876" location="A126234758V" display="A126234758V" xr:uid="{00000000-0004-0000-0000-0000190F0000}"/>
    <hyperlink ref="E3877" location="A126249014F" display="A126249014F" xr:uid="{00000000-0004-0000-0000-00001A0F0000}"/>
    <hyperlink ref="E3878" location="A126241886V" display="A126241886V" xr:uid="{00000000-0004-0000-0000-00001B0F0000}"/>
    <hyperlink ref="E3879" location="A126234398A" display="A126234398A" xr:uid="{00000000-0004-0000-0000-00001C0F0000}"/>
    <hyperlink ref="E3880" location="A126248654K" display="A126248654K" xr:uid="{00000000-0004-0000-0000-00001D0F0000}"/>
    <hyperlink ref="E3881" location="A126241526R" display="A126241526R" xr:uid="{00000000-0004-0000-0000-00001E0F0000}"/>
    <hyperlink ref="E3882" location="A126234902A" display="A126234902A" xr:uid="{00000000-0004-0000-0000-00001F0F0000}"/>
    <hyperlink ref="E3883" location="A126249158T" display="A126249158T" xr:uid="{00000000-0004-0000-0000-0000200F0000}"/>
    <hyperlink ref="E3884" location="A126242030C" display="A126242030C" xr:uid="{00000000-0004-0000-0000-0000210F0000}"/>
    <hyperlink ref="E3885" location="A126234470J" display="A126234470J" xr:uid="{00000000-0004-0000-0000-0000220F0000}"/>
    <hyperlink ref="E3886" location="A126248726K" display="A126248726K" xr:uid="{00000000-0004-0000-0000-0000230F0000}"/>
    <hyperlink ref="E3887" location="A126241598A" display="A126241598A" xr:uid="{00000000-0004-0000-0000-0000240F0000}"/>
    <hyperlink ref="E3888" location="A126234614J" display="A126234614J" xr:uid="{00000000-0004-0000-0000-0000250F0000}"/>
    <hyperlink ref="E3889" location="A126248870C" display="A126248870C" xr:uid="{00000000-0004-0000-0000-0000260F0000}"/>
    <hyperlink ref="E3890" location="A126241742J" display="A126241742J" xr:uid="{00000000-0004-0000-0000-0000270F0000}"/>
    <hyperlink ref="E3891" location="A126234254R" display="A126234254R" xr:uid="{00000000-0004-0000-0000-0000280F0000}"/>
    <hyperlink ref="E3892" location="A126248510X" display="A126248510X" xr:uid="{00000000-0004-0000-0000-0000290F0000}"/>
    <hyperlink ref="E3893" location="A126241382R" display="A126241382R" xr:uid="{00000000-0004-0000-0000-00002A0F0000}"/>
    <hyperlink ref="E3894" location="A126234974L" display="A126234974L" xr:uid="{00000000-0004-0000-0000-00002B0F0000}"/>
    <hyperlink ref="E3895" location="A126249230X" display="A126249230X" xr:uid="{00000000-0004-0000-0000-00002C0F0000}"/>
    <hyperlink ref="E3896" location="A126242102C" display="A126242102C" xr:uid="{00000000-0004-0000-0000-00002D0F0000}"/>
    <hyperlink ref="E3897" location="A126234686V" display="A126234686V" xr:uid="{00000000-0004-0000-0000-00002E0F0000}"/>
    <hyperlink ref="E3898" location="A126248942C" display="A126248942C" xr:uid="{00000000-0004-0000-0000-00002F0F0000}"/>
    <hyperlink ref="E3899" location="A126241814J" display="A126241814J" xr:uid="{00000000-0004-0000-0000-0000300F0000}"/>
    <hyperlink ref="E3900" location="A126231162A" display="A126231162A" xr:uid="{00000000-0004-0000-0000-0000310F0000}"/>
    <hyperlink ref="E3901" location="A126245418C" display="A126245418C" xr:uid="{00000000-0004-0000-0000-0000320F0000}"/>
    <hyperlink ref="E3902" location="A126238290W" display="A126238290W" xr:uid="{00000000-0004-0000-0000-0000330F0000}"/>
    <hyperlink ref="E3903" location="A126231594F" display="A126231594F" xr:uid="{00000000-0004-0000-0000-0000340F0000}"/>
    <hyperlink ref="E3904" location="A126245850R" display="A126245850R" xr:uid="{00000000-0004-0000-0000-0000350F0000}"/>
    <hyperlink ref="E3905" location="A126238722R" display="A126238722R" xr:uid="{00000000-0004-0000-0000-0000360F0000}"/>
    <hyperlink ref="E3906" location="A126231234A" display="A126231234A" xr:uid="{00000000-0004-0000-0000-0000370F0000}"/>
    <hyperlink ref="E3907" location="A126245490W" display="A126245490W" xr:uid="{00000000-0004-0000-0000-0000380F0000}"/>
    <hyperlink ref="E3908" location="A126238362W" display="A126238362W" xr:uid="{00000000-0004-0000-0000-0000390F0000}"/>
    <hyperlink ref="E3909" location="A126231738F" display="A126231738F" xr:uid="{00000000-0004-0000-0000-00003A0F0000}"/>
    <hyperlink ref="E3910" location="A126245994A" display="A126245994A" xr:uid="{00000000-0004-0000-0000-00003B0F0000}"/>
    <hyperlink ref="E3911" location="A126238866A" display="A126238866A" xr:uid="{00000000-0004-0000-0000-00003C0F0000}"/>
    <hyperlink ref="E3912" location="A126231306A" display="A126231306A" xr:uid="{00000000-0004-0000-0000-00003D0F0000}"/>
    <hyperlink ref="E3913" location="A126245562W" display="A126245562W" xr:uid="{00000000-0004-0000-0000-00003E0F0000}"/>
    <hyperlink ref="E3914" location="A126238434W" display="A126238434W" xr:uid="{00000000-0004-0000-0000-00003F0F0000}"/>
    <hyperlink ref="E3915" location="A126231450V" display="A126231450V" xr:uid="{00000000-0004-0000-0000-0000400F0000}"/>
    <hyperlink ref="E3916" location="A126245706W" display="A126245706W" xr:uid="{00000000-0004-0000-0000-0000410F0000}"/>
    <hyperlink ref="E3917" location="A126238578J" display="A126238578J" xr:uid="{00000000-0004-0000-0000-0000420F0000}"/>
    <hyperlink ref="E3918" location="A126231090A" display="A126231090A" xr:uid="{00000000-0004-0000-0000-0000430F0000}"/>
    <hyperlink ref="E3919" location="A126245346C" display="A126245346C" xr:uid="{00000000-0004-0000-0000-0000440F0000}"/>
    <hyperlink ref="E3920" location="A126238218C" display="A126238218C" xr:uid="{00000000-0004-0000-0000-0000450F0000}"/>
    <hyperlink ref="E3921" location="A126231810L" display="A126231810L" xr:uid="{00000000-0004-0000-0000-0000460F0000}"/>
    <hyperlink ref="E3922" location="A126246066C" display="A126246066C" xr:uid="{00000000-0004-0000-0000-0000470F0000}"/>
    <hyperlink ref="E3923" location="A126238938A" display="A126238938A" xr:uid="{00000000-0004-0000-0000-0000480F0000}"/>
    <hyperlink ref="E3924" location="A126231522V" display="A126231522V" xr:uid="{00000000-0004-0000-0000-0000490F0000}"/>
    <hyperlink ref="E3925" location="A126245778J" display="A126245778J" xr:uid="{00000000-0004-0000-0000-00004A0F0000}"/>
    <hyperlink ref="E3926" location="A126238650R" display="A126238650R" xr:uid="{00000000-0004-0000-0000-00004B0F0000}"/>
    <hyperlink ref="E3927" location="A126231174K" display="A126231174K" xr:uid="{00000000-0004-0000-0000-00004C0F0000}"/>
    <hyperlink ref="E3928" location="A126245430V" display="A126245430V" xr:uid="{00000000-0004-0000-0000-00004D0F0000}"/>
    <hyperlink ref="E3929" location="A126238302V" display="A126238302V" xr:uid="{00000000-0004-0000-0000-00004E0F0000}"/>
    <hyperlink ref="E3930" location="A126231606C" display="A126231606C" xr:uid="{00000000-0004-0000-0000-00004F0F0000}"/>
    <hyperlink ref="E3931" location="A126245862X" display="A126245862X" xr:uid="{00000000-0004-0000-0000-0000500F0000}"/>
    <hyperlink ref="E3932" location="A126238734X" display="A126238734X" xr:uid="{00000000-0004-0000-0000-0000510F0000}"/>
    <hyperlink ref="E3933" location="A126231246K" display="A126231246K" xr:uid="{00000000-0004-0000-0000-0000520F0000}"/>
    <hyperlink ref="E3934" location="A126245502V" display="A126245502V" xr:uid="{00000000-0004-0000-0000-0000530F0000}"/>
    <hyperlink ref="E3935" location="A126238374F" display="A126238374F" xr:uid="{00000000-0004-0000-0000-0000540F0000}"/>
    <hyperlink ref="E3936" location="A126231750W" display="A126231750W" xr:uid="{00000000-0004-0000-0000-0000550F0000}"/>
    <hyperlink ref="E3937" location="A126246006A" display="A126246006A" xr:uid="{00000000-0004-0000-0000-0000560F0000}"/>
    <hyperlink ref="E3938" location="A126238878K" display="A126238878K" xr:uid="{00000000-0004-0000-0000-0000570F0000}"/>
    <hyperlink ref="E3939" location="A126231318K" display="A126231318K" xr:uid="{00000000-0004-0000-0000-0000580F0000}"/>
    <hyperlink ref="E3940" location="A126245574F" display="A126245574F" xr:uid="{00000000-0004-0000-0000-0000590F0000}"/>
    <hyperlink ref="E3941" location="A126238446F" display="A126238446F" xr:uid="{00000000-0004-0000-0000-00005A0F0000}"/>
    <hyperlink ref="E3942" location="A126231462C" display="A126231462C" xr:uid="{00000000-0004-0000-0000-00005B0F0000}"/>
    <hyperlink ref="E3943" location="A126245718F" display="A126245718F" xr:uid="{00000000-0004-0000-0000-00005C0F0000}"/>
    <hyperlink ref="E3944" location="A126238590X" display="A126238590X" xr:uid="{00000000-0004-0000-0000-00005D0F0000}"/>
    <hyperlink ref="E3945" location="A126231102X" display="A126231102X" xr:uid="{00000000-0004-0000-0000-00005E0F0000}"/>
    <hyperlink ref="E3946" location="A126245358L" display="A126245358L" xr:uid="{00000000-0004-0000-0000-00005F0F0000}"/>
    <hyperlink ref="E3947" location="A126238230V" display="A126238230V" xr:uid="{00000000-0004-0000-0000-0000600F0000}"/>
    <hyperlink ref="E3948" location="A126231822W" display="A126231822W" xr:uid="{00000000-0004-0000-0000-0000610F0000}"/>
    <hyperlink ref="E3949" location="A126246078L" display="A126246078L" xr:uid="{00000000-0004-0000-0000-0000620F0000}"/>
    <hyperlink ref="E3950" location="A126238950T" display="A126238950T" xr:uid="{00000000-0004-0000-0000-0000630F0000}"/>
    <hyperlink ref="E3951" location="A126231534C" display="A126231534C" xr:uid="{00000000-0004-0000-0000-0000640F0000}"/>
    <hyperlink ref="E3952" location="A126245790X" display="A126245790X" xr:uid="{00000000-0004-0000-0000-0000650F0000}"/>
    <hyperlink ref="E3953" location="A126238662X" display="A126238662X" xr:uid="{00000000-0004-0000-0000-0000660F0000}"/>
    <hyperlink ref="E3954" location="A126231142T" display="A126231142T" xr:uid="{00000000-0004-0000-0000-0000670F0000}"/>
    <hyperlink ref="E3955" location="A126245398F" display="A126245398F" xr:uid="{00000000-0004-0000-0000-0000680F0000}"/>
    <hyperlink ref="E3956" location="A126238270L" display="A126238270L" xr:uid="{00000000-0004-0000-0000-0000690F0000}"/>
    <hyperlink ref="E3957" location="A126231574W" display="A126231574W" xr:uid="{00000000-0004-0000-0000-00006A0F0000}"/>
    <hyperlink ref="E3958" location="A126245830F" display="A126245830F" xr:uid="{00000000-0004-0000-0000-00006B0F0000}"/>
    <hyperlink ref="E3959" location="A126238702F" display="A126238702F" xr:uid="{00000000-0004-0000-0000-00006C0F0000}"/>
    <hyperlink ref="E3960" location="A126231214T" display="A126231214T" xr:uid="{00000000-0004-0000-0000-00006D0F0000}"/>
    <hyperlink ref="E3961" location="A126245470L" display="A126245470L" xr:uid="{00000000-0004-0000-0000-00006E0F0000}"/>
    <hyperlink ref="E3962" location="A126238342L" display="A126238342L" xr:uid="{00000000-0004-0000-0000-00006F0F0000}"/>
    <hyperlink ref="E3963" location="A126231718W" display="A126231718W" xr:uid="{00000000-0004-0000-0000-0000700F0000}"/>
    <hyperlink ref="E3964" location="A126245974T" display="A126245974T" xr:uid="{00000000-0004-0000-0000-0000710F0000}"/>
    <hyperlink ref="E3965" location="A126238846T" display="A126238846T" xr:uid="{00000000-0004-0000-0000-0000720F0000}"/>
    <hyperlink ref="E3966" location="A126231286C" display="A126231286C" xr:uid="{00000000-0004-0000-0000-0000730F0000}"/>
    <hyperlink ref="E3967" location="A126245542L" display="A126245542L" xr:uid="{00000000-0004-0000-0000-0000740F0000}"/>
    <hyperlink ref="E3968" location="A126238414L" display="A126238414L" xr:uid="{00000000-0004-0000-0000-0000750F0000}"/>
    <hyperlink ref="E3969" location="A126231430K" display="A126231430K" xr:uid="{00000000-0004-0000-0000-0000760F0000}"/>
    <hyperlink ref="E3970" location="A126245686X" display="A126245686X" xr:uid="{00000000-0004-0000-0000-0000770F0000}"/>
    <hyperlink ref="E3971" location="A126238558X" display="A126238558X" xr:uid="{00000000-0004-0000-0000-0000780F0000}"/>
    <hyperlink ref="E3972" location="A126231070T" display="A126231070T" xr:uid="{00000000-0004-0000-0000-0000790F0000}"/>
    <hyperlink ref="E3973" location="A126245326V" display="A126245326V" xr:uid="{00000000-0004-0000-0000-00007A0F0000}"/>
    <hyperlink ref="E3974" location="A126238198F" display="A126238198F" xr:uid="{00000000-0004-0000-0000-00007B0F0000}"/>
    <hyperlink ref="E3975" location="A126231790R" display="A126231790R" xr:uid="{00000000-0004-0000-0000-00007C0F0000}"/>
    <hyperlink ref="E3976" location="A126246046V" display="A126246046V" xr:uid="{00000000-0004-0000-0000-00007D0F0000}"/>
    <hyperlink ref="E3977" location="A126238918T" display="A126238918T" xr:uid="{00000000-0004-0000-0000-00007E0F0000}"/>
    <hyperlink ref="E3978" location="A126231502K" display="A126231502K" xr:uid="{00000000-0004-0000-0000-00007F0F0000}"/>
    <hyperlink ref="E3979" location="A126245758X" display="A126245758X" xr:uid="{00000000-0004-0000-0000-0000800F0000}"/>
    <hyperlink ref="E3980" location="A126238630F" display="A126238630F" xr:uid="{00000000-0004-0000-0000-0000810F0000}"/>
    <hyperlink ref="E3981" location="A126231178V" display="A126231178V" xr:uid="{00000000-0004-0000-0000-0000820F0000}"/>
    <hyperlink ref="E3982" location="A126245434C" display="A126245434C" xr:uid="{00000000-0004-0000-0000-0000830F0000}"/>
    <hyperlink ref="E3983" location="A126238306C" display="A126238306C" xr:uid="{00000000-0004-0000-0000-0000840F0000}"/>
    <hyperlink ref="E3984" location="A126231610V" display="A126231610V" xr:uid="{00000000-0004-0000-0000-0000850F0000}"/>
    <hyperlink ref="E3985" location="A126245866J" display="A126245866J" xr:uid="{00000000-0004-0000-0000-0000860F0000}"/>
    <hyperlink ref="E3986" location="A126238738J" display="A126238738J" xr:uid="{00000000-0004-0000-0000-0000870F0000}"/>
    <hyperlink ref="E3987" location="A126231250A" display="A126231250A" xr:uid="{00000000-0004-0000-0000-0000880F0000}"/>
    <hyperlink ref="E3988" location="A126245506C" display="A126245506C" xr:uid="{00000000-0004-0000-0000-0000890F0000}"/>
    <hyperlink ref="E3989" location="A126238378R" display="A126238378R" xr:uid="{00000000-0004-0000-0000-00008A0F0000}"/>
    <hyperlink ref="E3990" location="A126231754F" display="A126231754F" xr:uid="{00000000-0004-0000-0000-00008B0F0000}"/>
    <hyperlink ref="E3991" location="A126246010T" display="A126246010T" xr:uid="{00000000-0004-0000-0000-00008C0F0000}"/>
    <hyperlink ref="E3992" location="A126238882A" display="A126238882A" xr:uid="{00000000-0004-0000-0000-00008D0F0000}"/>
    <hyperlink ref="E3993" location="A126231322A" display="A126231322A" xr:uid="{00000000-0004-0000-0000-00008E0F0000}"/>
    <hyperlink ref="E3994" location="A126245578R" display="A126245578R" xr:uid="{00000000-0004-0000-0000-00008F0F0000}"/>
    <hyperlink ref="E3995" location="A126238450W" display="A126238450W" xr:uid="{00000000-0004-0000-0000-0000900F0000}"/>
    <hyperlink ref="E3996" location="A126231466L" display="A126231466L" xr:uid="{00000000-0004-0000-0000-0000910F0000}"/>
    <hyperlink ref="E3997" location="A126245722W" display="A126245722W" xr:uid="{00000000-0004-0000-0000-0000920F0000}"/>
    <hyperlink ref="E3998" location="A126238594J" display="A126238594J" xr:uid="{00000000-0004-0000-0000-0000930F0000}"/>
    <hyperlink ref="E3999" location="A126231106J" display="A126231106J" xr:uid="{00000000-0004-0000-0000-0000940F0000}"/>
    <hyperlink ref="E4000" location="A126245362C" display="A126245362C" xr:uid="{00000000-0004-0000-0000-0000950F0000}"/>
    <hyperlink ref="E4001" location="A126238234C" display="A126238234C" xr:uid="{00000000-0004-0000-0000-0000960F0000}"/>
    <hyperlink ref="E4002" location="A126231826F" display="A126231826F" xr:uid="{00000000-0004-0000-0000-0000970F0000}"/>
    <hyperlink ref="E4003" location="A126246082C" display="A126246082C" xr:uid="{00000000-0004-0000-0000-0000980F0000}"/>
    <hyperlink ref="E4004" location="A126238954A" display="A126238954A" xr:uid="{00000000-0004-0000-0000-0000990F0000}"/>
    <hyperlink ref="E4005" location="A126231538L" display="A126231538L" xr:uid="{00000000-0004-0000-0000-00009A0F0000}"/>
    <hyperlink ref="E4006" location="A126245794J" display="A126245794J" xr:uid="{00000000-0004-0000-0000-00009B0F0000}"/>
    <hyperlink ref="E4007" location="A126238666J" display="A126238666J" xr:uid="{00000000-0004-0000-0000-00009C0F0000}"/>
    <hyperlink ref="E4008" location="A126231182K" display="A126231182K" xr:uid="{00000000-0004-0000-0000-00009D0F0000}"/>
    <hyperlink ref="E4009" location="A126245438L" display="A126245438L" xr:uid="{00000000-0004-0000-0000-00009E0F0000}"/>
    <hyperlink ref="E4010" location="A126238310V" display="A126238310V" xr:uid="{00000000-0004-0000-0000-00009F0F0000}"/>
    <hyperlink ref="E4011" location="A126231614C" display="A126231614C" xr:uid="{00000000-0004-0000-0000-0000A00F0000}"/>
    <hyperlink ref="E4012" location="A126245870X" display="A126245870X" xr:uid="{00000000-0004-0000-0000-0000A10F0000}"/>
    <hyperlink ref="E4013" location="A126238742X" display="A126238742X" xr:uid="{00000000-0004-0000-0000-0000A20F0000}"/>
    <hyperlink ref="E4014" location="A126231254K" display="A126231254K" xr:uid="{00000000-0004-0000-0000-0000A30F0000}"/>
    <hyperlink ref="E4015" location="A126245510V" display="A126245510V" xr:uid="{00000000-0004-0000-0000-0000A40F0000}"/>
    <hyperlink ref="E4016" location="A126238382F" display="A126238382F" xr:uid="{00000000-0004-0000-0000-0000A50F0000}"/>
    <hyperlink ref="E4017" location="A126231758R" display="A126231758R" xr:uid="{00000000-0004-0000-0000-0000A60F0000}"/>
    <hyperlink ref="E4018" location="A126246014A" display="A126246014A" xr:uid="{00000000-0004-0000-0000-0000A70F0000}"/>
    <hyperlink ref="E4019" location="A126238886K" display="A126238886K" xr:uid="{00000000-0004-0000-0000-0000A80F0000}"/>
    <hyperlink ref="E4020" location="A126231326K" display="A126231326K" xr:uid="{00000000-0004-0000-0000-0000A90F0000}"/>
    <hyperlink ref="E4021" location="A126245582F" display="A126245582F" xr:uid="{00000000-0004-0000-0000-0000AA0F0000}"/>
    <hyperlink ref="E4022" location="A126238454F" display="A126238454F" xr:uid="{00000000-0004-0000-0000-0000AB0F0000}"/>
    <hyperlink ref="E4023" location="A126231470C" display="A126231470C" xr:uid="{00000000-0004-0000-0000-0000AC0F0000}"/>
    <hyperlink ref="E4024" location="A126245726F" display="A126245726F" xr:uid="{00000000-0004-0000-0000-0000AD0F0000}"/>
    <hyperlink ref="E4025" location="A126238598T" display="A126238598T" xr:uid="{00000000-0004-0000-0000-0000AE0F0000}"/>
    <hyperlink ref="E4026" location="A126231110X" display="A126231110X" xr:uid="{00000000-0004-0000-0000-0000AF0F0000}"/>
    <hyperlink ref="E4027" location="A126245366L" display="A126245366L" xr:uid="{00000000-0004-0000-0000-0000B00F0000}"/>
    <hyperlink ref="E4028" location="A126238238L" display="A126238238L" xr:uid="{00000000-0004-0000-0000-0000B10F0000}"/>
    <hyperlink ref="E4029" location="A126231830W" display="A126231830W" xr:uid="{00000000-0004-0000-0000-0000B20F0000}"/>
    <hyperlink ref="E4030" location="A126246086L" display="A126246086L" xr:uid="{00000000-0004-0000-0000-0000B30F0000}"/>
    <hyperlink ref="E4031" location="A126238958K" display="A126238958K" xr:uid="{00000000-0004-0000-0000-0000B40F0000}"/>
    <hyperlink ref="E4032" location="A126231542C" display="A126231542C" xr:uid="{00000000-0004-0000-0000-0000B50F0000}"/>
    <hyperlink ref="E4033" location="A126245798T" display="A126245798T" xr:uid="{00000000-0004-0000-0000-0000B60F0000}"/>
    <hyperlink ref="E4034" location="A126238670X" display="A126238670X" xr:uid="{00000000-0004-0000-0000-0000B70F0000}"/>
    <hyperlink ref="E4035" location="A126231146A" display="A126231146A" xr:uid="{00000000-0004-0000-0000-0000B80F0000}"/>
    <hyperlink ref="E4036" location="A126245402K" display="A126245402K" xr:uid="{00000000-0004-0000-0000-0000B90F0000}"/>
    <hyperlink ref="E4037" location="A126238274W" display="A126238274W" xr:uid="{00000000-0004-0000-0000-0000BA0F0000}"/>
    <hyperlink ref="E4038" location="A126231578F" display="A126231578F" xr:uid="{00000000-0004-0000-0000-0000BB0F0000}"/>
    <hyperlink ref="E4039" location="A126245834R" display="A126245834R" xr:uid="{00000000-0004-0000-0000-0000BC0F0000}"/>
    <hyperlink ref="E4040" location="A126238706R" display="A126238706R" xr:uid="{00000000-0004-0000-0000-0000BD0F0000}"/>
    <hyperlink ref="E4041" location="A126231218A" display="A126231218A" xr:uid="{00000000-0004-0000-0000-0000BE0F0000}"/>
    <hyperlink ref="E4042" location="A126245474W" display="A126245474W" xr:uid="{00000000-0004-0000-0000-0000BF0F0000}"/>
    <hyperlink ref="E4043" location="A126238346W" display="A126238346W" xr:uid="{00000000-0004-0000-0000-0000C00F0000}"/>
    <hyperlink ref="E4044" location="A126231722L" display="A126231722L" xr:uid="{00000000-0004-0000-0000-0000C10F0000}"/>
    <hyperlink ref="E4045" location="A126245978A" display="A126245978A" xr:uid="{00000000-0004-0000-0000-0000C20F0000}"/>
    <hyperlink ref="E4046" location="A126238850J" display="A126238850J" xr:uid="{00000000-0004-0000-0000-0000C30F0000}"/>
    <hyperlink ref="E4047" location="A126231290V" display="A126231290V" xr:uid="{00000000-0004-0000-0000-0000C40F0000}"/>
    <hyperlink ref="E4048" location="A126245546W" display="A126245546W" xr:uid="{00000000-0004-0000-0000-0000C50F0000}"/>
    <hyperlink ref="E4049" location="A126238418W" display="A126238418W" xr:uid="{00000000-0004-0000-0000-0000C60F0000}"/>
    <hyperlink ref="E4050" location="A126231434V" display="A126231434V" xr:uid="{00000000-0004-0000-0000-0000C70F0000}"/>
    <hyperlink ref="E4051" location="A126245690R" display="A126245690R" xr:uid="{00000000-0004-0000-0000-0000C80F0000}"/>
    <hyperlink ref="E4052" location="A126238562R" display="A126238562R" xr:uid="{00000000-0004-0000-0000-0000C90F0000}"/>
    <hyperlink ref="E4053" location="A126231074A" display="A126231074A" xr:uid="{00000000-0004-0000-0000-0000CA0F0000}"/>
    <hyperlink ref="E4054" location="A126245330K" display="A126245330K" xr:uid="{00000000-0004-0000-0000-0000CB0F0000}"/>
    <hyperlink ref="E4055" location="A126238202K" display="A126238202K" xr:uid="{00000000-0004-0000-0000-0000CC0F0000}"/>
    <hyperlink ref="E4056" location="A126231794X" display="A126231794X" xr:uid="{00000000-0004-0000-0000-0000CD0F0000}"/>
    <hyperlink ref="E4057" location="A126246050K" display="A126246050K" xr:uid="{00000000-0004-0000-0000-0000CE0F0000}"/>
    <hyperlink ref="E4058" location="A126238922J" display="A126238922J" xr:uid="{00000000-0004-0000-0000-0000CF0F0000}"/>
    <hyperlink ref="E4059" location="A126231506V" display="A126231506V" xr:uid="{00000000-0004-0000-0000-0000D00F0000}"/>
    <hyperlink ref="E4060" location="A126245762R" display="A126245762R" xr:uid="{00000000-0004-0000-0000-0000D10F0000}"/>
    <hyperlink ref="E4061" location="A126238634R" display="A126238634R" xr:uid="{00000000-0004-0000-0000-0000D20F0000}"/>
    <hyperlink ref="E4062" location="A126231150T" display="A126231150T" xr:uid="{00000000-0004-0000-0000-0000D30F0000}"/>
    <hyperlink ref="E4063" location="A126245406V" display="A126245406V" xr:uid="{00000000-0004-0000-0000-0000D40F0000}"/>
    <hyperlink ref="E4064" location="A126238278F" display="A126238278F" xr:uid="{00000000-0004-0000-0000-0000D50F0000}"/>
    <hyperlink ref="E4065" location="A126231582W" display="A126231582W" xr:uid="{00000000-0004-0000-0000-0000D60F0000}"/>
    <hyperlink ref="E4066" location="A126245838X" display="A126245838X" xr:uid="{00000000-0004-0000-0000-0000D70F0000}"/>
    <hyperlink ref="E4067" location="A126238710F" display="A126238710F" xr:uid="{00000000-0004-0000-0000-0000D80F0000}"/>
    <hyperlink ref="E4068" location="A126231222T" display="A126231222T" xr:uid="{00000000-0004-0000-0000-0000D90F0000}"/>
    <hyperlink ref="E4069" location="A126245478F" display="A126245478F" xr:uid="{00000000-0004-0000-0000-0000DA0F0000}"/>
    <hyperlink ref="E4070" location="A126238350L" display="A126238350L" xr:uid="{00000000-0004-0000-0000-0000DB0F0000}"/>
    <hyperlink ref="E4071" location="A126231726W" display="A126231726W" xr:uid="{00000000-0004-0000-0000-0000DC0F0000}"/>
    <hyperlink ref="E4072" location="A126245982T" display="A126245982T" xr:uid="{00000000-0004-0000-0000-0000DD0F0000}"/>
    <hyperlink ref="E4073" location="A126238854T" display="A126238854T" xr:uid="{00000000-0004-0000-0000-0000DE0F0000}"/>
    <hyperlink ref="E4074" location="A126231294C" display="A126231294C" xr:uid="{00000000-0004-0000-0000-0000DF0F0000}"/>
    <hyperlink ref="E4075" location="A126245550L" display="A126245550L" xr:uid="{00000000-0004-0000-0000-0000E00F0000}"/>
    <hyperlink ref="E4076" location="A126238422L" display="A126238422L" xr:uid="{00000000-0004-0000-0000-0000E10F0000}"/>
    <hyperlink ref="E4077" location="A126231438C" display="A126231438C" xr:uid="{00000000-0004-0000-0000-0000E20F0000}"/>
    <hyperlink ref="E4078" location="A126245694X" display="A126245694X" xr:uid="{00000000-0004-0000-0000-0000E30F0000}"/>
    <hyperlink ref="E4079" location="A126238566X" display="A126238566X" xr:uid="{00000000-0004-0000-0000-0000E40F0000}"/>
    <hyperlink ref="E4080" location="A126231078K" display="A126231078K" xr:uid="{00000000-0004-0000-0000-0000E50F0000}"/>
    <hyperlink ref="E4081" location="A126245334V" display="A126245334V" xr:uid="{00000000-0004-0000-0000-0000E60F0000}"/>
    <hyperlink ref="E4082" location="A126238206V" display="A126238206V" xr:uid="{00000000-0004-0000-0000-0000E70F0000}"/>
    <hyperlink ref="E4083" location="A126231798J" display="A126231798J" xr:uid="{00000000-0004-0000-0000-0000E80F0000}"/>
    <hyperlink ref="E4084" location="A126246054V" display="A126246054V" xr:uid="{00000000-0004-0000-0000-0000E90F0000}"/>
    <hyperlink ref="E4085" location="A126238926T" display="A126238926T" xr:uid="{00000000-0004-0000-0000-0000EA0F0000}"/>
    <hyperlink ref="E4086" location="A126231510K" display="A126231510K" xr:uid="{00000000-0004-0000-0000-0000EB0F0000}"/>
    <hyperlink ref="E4087" location="A126245766X" display="A126245766X" xr:uid="{00000000-0004-0000-0000-0000EC0F0000}"/>
    <hyperlink ref="E4088" location="A126238638X" display="A126238638X" xr:uid="{00000000-0004-0000-0000-0000ED0F0000}"/>
    <hyperlink ref="E4089" location="A126231166K" display="A126231166K" xr:uid="{00000000-0004-0000-0000-0000EE0F0000}"/>
    <hyperlink ref="E4090" location="A126245422V" display="A126245422V" xr:uid="{00000000-0004-0000-0000-0000EF0F0000}"/>
    <hyperlink ref="E4091" location="A126238294F" display="A126238294F" xr:uid="{00000000-0004-0000-0000-0000F00F0000}"/>
    <hyperlink ref="E4092" location="A126231598R" display="A126231598R" xr:uid="{00000000-0004-0000-0000-0000F10F0000}"/>
    <hyperlink ref="E4093" location="A126245854X" display="A126245854X" xr:uid="{00000000-0004-0000-0000-0000F20F0000}"/>
    <hyperlink ref="E4094" location="A126238726X" display="A126238726X" xr:uid="{00000000-0004-0000-0000-0000F30F0000}"/>
    <hyperlink ref="E4095" location="A126231238K" display="A126231238K" xr:uid="{00000000-0004-0000-0000-0000F40F0000}"/>
    <hyperlink ref="E4096" location="A126245494F" display="A126245494F" xr:uid="{00000000-0004-0000-0000-0000F50F0000}"/>
    <hyperlink ref="E4097" location="A126238366F" display="A126238366F" xr:uid="{00000000-0004-0000-0000-0000F60F0000}"/>
    <hyperlink ref="E4098" location="A126231742W" display="A126231742W" xr:uid="{00000000-0004-0000-0000-0000F70F0000}"/>
    <hyperlink ref="E4099" location="A126245998K" display="A126245998K" xr:uid="{00000000-0004-0000-0000-0000F80F0000}"/>
    <hyperlink ref="E4100" location="A126238870T" display="A126238870T" xr:uid="{00000000-0004-0000-0000-0000F90F0000}"/>
    <hyperlink ref="E4101" location="A126231310T" display="A126231310T" xr:uid="{00000000-0004-0000-0000-0000FA0F0000}"/>
    <hyperlink ref="E4102" location="A126245566F" display="A126245566F" xr:uid="{00000000-0004-0000-0000-0000FB0F0000}"/>
    <hyperlink ref="E4103" location="A126238438F" display="A126238438F" xr:uid="{00000000-0004-0000-0000-0000FC0F0000}"/>
    <hyperlink ref="E4104" location="A126231454C" display="A126231454C" xr:uid="{00000000-0004-0000-0000-0000FD0F0000}"/>
    <hyperlink ref="E4105" location="A126245710L" display="A126245710L" xr:uid="{00000000-0004-0000-0000-0000FE0F0000}"/>
    <hyperlink ref="E4106" location="A126238582X" display="A126238582X" xr:uid="{00000000-0004-0000-0000-0000FF0F0000}"/>
    <hyperlink ref="E4107" location="A126231094K" display="A126231094K" xr:uid="{00000000-0004-0000-0000-000000100000}"/>
    <hyperlink ref="E4108" location="A126245350V" display="A126245350V" xr:uid="{00000000-0004-0000-0000-000001100000}"/>
    <hyperlink ref="E4109" location="A126238222V" display="A126238222V" xr:uid="{00000000-0004-0000-0000-000002100000}"/>
    <hyperlink ref="E4110" location="A126231814W" display="A126231814W" xr:uid="{00000000-0004-0000-0000-000003100000}"/>
    <hyperlink ref="E4111" location="A126246070V" display="A126246070V" xr:uid="{00000000-0004-0000-0000-000004100000}"/>
    <hyperlink ref="E4112" location="A126238942T" display="A126238942T" xr:uid="{00000000-0004-0000-0000-000005100000}"/>
    <hyperlink ref="E4113" location="A126231526C" display="A126231526C" xr:uid="{00000000-0004-0000-0000-000006100000}"/>
    <hyperlink ref="E4114" location="A126245782X" display="A126245782X" xr:uid="{00000000-0004-0000-0000-000007100000}"/>
    <hyperlink ref="E4115" location="A126238654X" display="A126238654X" xr:uid="{00000000-0004-0000-0000-000008100000}"/>
    <hyperlink ref="E4116" location="A126231134T" display="A126231134T" xr:uid="{00000000-0004-0000-0000-000009100000}"/>
    <hyperlink ref="E4117" location="A126245390L" display="A126245390L" xr:uid="{00000000-0004-0000-0000-00000A100000}"/>
    <hyperlink ref="E4118" location="A126238262L" display="A126238262L" xr:uid="{00000000-0004-0000-0000-00000B100000}"/>
    <hyperlink ref="E4119" location="A126231566W" display="A126231566W" xr:uid="{00000000-0004-0000-0000-00000C100000}"/>
    <hyperlink ref="E4120" location="A126245822F" display="A126245822F" xr:uid="{00000000-0004-0000-0000-00000D100000}"/>
    <hyperlink ref="E4121" location="A126238694T" display="A126238694T" xr:uid="{00000000-0004-0000-0000-00000E100000}"/>
    <hyperlink ref="E4122" location="A126231206T" display="A126231206T" xr:uid="{00000000-0004-0000-0000-00000F100000}"/>
    <hyperlink ref="E4123" location="A126245462L" display="A126245462L" xr:uid="{00000000-0004-0000-0000-000010100000}"/>
    <hyperlink ref="E4124" location="A126238334L" display="A126238334L" xr:uid="{00000000-0004-0000-0000-000011100000}"/>
    <hyperlink ref="E4125" location="A126231710C" display="A126231710C" xr:uid="{00000000-0004-0000-0000-000012100000}"/>
    <hyperlink ref="E4126" location="A126245966T" display="A126245966T" xr:uid="{00000000-0004-0000-0000-000013100000}"/>
    <hyperlink ref="E4127" location="A126238838T" display="A126238838T" xr:uid="{00000000-0004-0000-0000-000014100000}"/>
    <hyperlink ref="E4128" location="A126231278C" display="A126231278C" xr:uid="{00000000-0004-0000-0000-000015100000}"/>
    <hyperlink ref="E4129" location="A126245534L" display="A126245534L" xr:uid="{00000000-0004-0000-0000-000016100000}"/>
    <hyperlink ref="E4130" location="A126238406L" display="A126238406L" xr:uid="{00000000-0004-0000-0000-000017100000}"/>
    <hyperlink ref="E4131" location="A126231422K" display="A126231422K" xr:uid="{00000000-0004-0000-0000-000018100000}"/>
    <hyperlink ref="E4132" location="A126245678X" display="A126245678X" xr:uid="{00000000-0004-0000-0000-000019100000}"/>
    <hyperlink ref="E4133" location="A126238550F" display="A126238550F" xr:uid="{00000000-0004-0000-0000-00001A100000}"/>
    <hyperlink ref="E4134" location="A126231062T" display="A126231062T" xr:uid="{00000000-0004-0000-0000-00001B100000}"/>
    <hyperlink ref="E4135" location="A126245318V" display="A126245318V" xr:uid="{00000000-0004-0000-0000-00001C100000}"/>
    <hyperlink ref="E4136" location="A126238190L" display="A126238190L" xr:uid="{00000000-0004-0000-0000-00001D100000}"/>
    <hyperlink ref="E4137" location="A126231782R" display="A126231782R" xr:uid="{00000000-0004-0000-0000-00001E100000}"/>
    <hyperlink ref="E4138" location="A126246038V" display="A126246038V" xr:uid="{00000000-0004-0000-0000-00001F100000}"/>
    <hyperlink ref="E4139" location="A126238910X" display="A126238910X" xr:uid="{00000000-0004-0000-0000-000020100000}"/>
    <hyperlink ref="E4140" location="A126231494W" display="A126231494W" xr:uid="{00000000-0004-0000-0000-000021100000}"/>
    <hyperlink ref="E4141" location="A126245750F" display="A126245750F" xr:uid="{00000000-0004-0000-0000-000022100000}"/>
    <hyperlink ref="E4142" location="A126238622F" display="A126238622F" xr:uid="{00000000-0004-0000-0000-000023100000}"/>
    <hyperlink ref="E4143" location="A126231186V" display="A126231186V" xr:uid="{00000000-0004-0000-0000-000024100000}"/>
    <hyperlink ref="E4144" location="A126245442C" display="A126245442C" xr:uid="{00000000-0004-0000-0000-000025100000}"/>
    <hyperlink ref="E4145" location="A126238314C" display="A126238314C" xr:uid="{00000000-0004-0000-0000-000026100000}"/>
    <hyperlink ref="E4146" location="A126231618L" display="A126231618L" xr:uid="{00000000-0004-0000-0000-000027100000}"/>
    <hyperlink ref="E4147" location="A126245874J" display="A126245874J" xr:uid="{00000000-0004-0000-0000-000028100000}"/>
    <hyperlink ref="E4148" location="A126238746J" display="A126238746J" xr:uid="{00000000-0004-0000-0000-000029100000}"/>
    <hyperlink ref="E4149" location="A126231258V" display="A126231258V" xr:uid="{00000000-0004-0000-0000-00002A100000}"/>
    <hyperlink ref="E4150" location="A126245514C" display="A126245514C" xr:uid="{00000000-0004-0000-0000-00002B100000}"/>
    <hyperlink ref="E4151" location="A126238386R" display="A126238386R" xr:uid="{00000000-0004-0000-0000-00002C100000}"/>
    <hyperlink ref="E4152" location="A126231762F" display="A126231762F" xr:uid="{00000000-0004-0000-0000-00002D100000}"/>
    <hyperlink ref="E4153" location="A126246018K" display="A126246018K" xr:uid="{00000000-0004-0000-0000-00002E100000}"/>
    <hyperlink ref="E4154" location="A126238890A" display="A126238890A" xr:uid="{00000000-0004-0000-0000-00002F100000}"/>
    <hyperlink ref="E4155" location="A126231330A" display="A126231330A" xr:uid="{00000000-0004-0000-0000-000030100000}"/>
    <hyperlink ref="E4156" location="A126245586R" display="A126245586R" xr:uid="{00000000-0004-0000-0000-000031100000}"/>
    <hyperlink ref="E4157" location="A126238458R" display="A126238458R" xr:uid="{00000000-0004-0000-0000-000032100000}"/>
    <hyperlink ref="E4158" location="A126231474L" display="A126231474L" xr:uid="{00000000-0004-0000-0000-000033100000}"/>
    <hyperlink ref="E4159" location="A126245730W" display="A126245730W" xr:uid="{00000000-0004-0000-0000-000034100000}"/>
    <hyperlink ref="E4160" location="A126238602W" display="A126238602W" xr:uid="{00000000-0004-0000-0000-000035100000}"/>
    <hyperlink ref="E4161" location="A126231114J" display="A126231114J" xr:uid="{00000000-0004-0000-0000-000036100000}"/>
    <hyperlink ref="E4162" location="A126245370C" display="A126245370C" xr:uid="{00000000-0004-0000-0000-000037100000}"/>
    <hyperlink ref="E4163" location="A126238242C" display="A126238242C" xr:uid="{00000000-0004-0000-0000-000038100000}"/>
    <hyperlink ref="E4164" location="A126231834F" display="A126231834F" xr:uid="{00000000-0004-0000-0000-000039100000}"/>
    <hyperlink ref="E4165" location="A126246090C" display="A126246090C" xr:uid="{00000000-0004-0000-0000-00003A100000}"/>
    <hyperlink ref="E4166" location="A126238962A" display="A126238962A" xr:uid="{00000000-0004-0000-0000-00003B100000}"/>
    <hyperlink ref="E4167" location="A126231546L" display="A126231546L" xr:uid="{00000000-0004-0000-0000-00003C100000}"/>
    <hyperlink ref="E4168" location="A126245802W" display="A126245802W" xr:uid="{00000000-0004-0000-0000-00003D100000}"/>
    <hyperlink ref="E4169" location="A126238674J" display="A126238674J" xr:uid="{00000000-0004-0000-0000-00003E100000}"/>
    <hyperlink ref="E4170" location="A126231170A" display="A126231170A" xr:uid="{00000000-0004-0000-0000-00003F100000}"/>
    <hyperlink ref="E4171" location="A126245426C" display="A126245426C" xr:uid="{00000000-0004-0000-0000-000040100000}"/>
    <hyperlink ref="E4172" location="A126238298R" display="A126238298R" xr:uid="{00000000-0004-0000-0000-000041100000}"/>
    <hyperlink ref="E4173" location="A126231602V" display="A126231602V" xr:uid="{00000000-0004-0000-0000-000042100000}"/>
    <hyperlink ref="E4174" location="A126245858J" display="A126245858J" xr:uid="{00000000-0004-0000-0000-000043100000}"/>
    <hyperlink ref="E4175" location="A126238730R" display="A126238730R" xr:uid="{00000000-0004-0000-0000-000044100000}"/>
    <hyperlink ref="E4176" location="A126231242A" display="A126231242A" xr:uid="{00000000-0004-0000-0000-000045100000}"/>
    <hyperlink ref="E4177" location="A126245498R" display="A126245498R" xr:uid="{00000000-0004-0000-0000-000046100000}"/>
    <hyperlink ref="E4178" location="A126238370W" display="A126238370W" xr:uid="{00000000-0004-0000-0000-000047100000}"/>
    <hyperlink ref="E4179" location="A126231746F" display="A126231746F" xr:uid="{00000000-0004-0000-0000-000048100000}"/>
    <hyperlink ref="E4180" location="A126246002T" display="A126246002T" xr:uid="{00000000-0004-0000-0000-000049100000}"/>
    <hyperlink ref="E4181" location="A126238874A" display="A126238874A" xr:uid="{00000000-0004-0000-0000-00004A100000}"/>
    <hyperlink ref="E4182" location="A126231314A" display="A126231314A" xr:uid="{00000000-0004-0000-0000-00004B100000}"/>
    <hyperlink ref="E4183" location="A126245570W" display="A126245570W" xr:uid="{00000000-0004-0000-0000-00004C100000}"/>
    <hyperlink ref="E4184" location="A126238442W" display="A126238442W" xr:uid="{00000000-0004-0000-0000-00004D100000}"/>
    <hyperlink ref="E4185" location="A126231458L" display="A126231458L" xr:uid="{00000000-0004-0000-0000-00004E100000}"/>
    <hyperlink ref="E4186" location="A126245714W" display="A126245714W" xr:uid="{00000000-0004-0000-0000-00004F100000}"/>
    <hyperlink ref="E4187" location="A126238586J" display="A126238586J" xr:uid="{00000000-0004-0000-0000-000050100000}"/>
    <hyperlink ref="E4188" location="A126231098V" display="A126231098V" xr:uid="{00000000-0004-0000-0000-000051100000}"/>
    <hyperlink ref="E4189" location="A126245354C" display="A126245354C" xr:uid="{00000000-0004-0000-0000-000052100000}"/>
    <hyperlink ref="E4190" location="A126238226C" display="A126238226C" xr:uid="{00000000-0004-0000-0000-000053100000}"/>
    <hyperlink ref="E4191" location="A126231818F" display="A126231818F" xr:uid="{00000000-0004-0000-0000-000054100000}"/>
    <hyperlink ref="E4192" location="A126246074C" display="A126246074C" xr:uid="{00000000-0004-0000-0000-000055100000}"/>
    <hyperlink ref="E4193" location="A126238946A" display="A126238946A" xr:uid="{00000000-0004-0000-0000-000056100000}"/>
    <hyperlink ref="E4194" location="A126231530V" display="A126231530V" xr:uid="{00000000-0004-0000-0000-000057100000}"/>
    <hyperlink ref="E4195" location="A126245786J" display="A126245786J" xr:uid="{00000000-0004-0000-0000-000058100000}"/>
    <hyperlink ref="E4196" location="A126238658J" display="A126238658J" xr:uid="{00000000-0004-0000-0000-000059100000}"/>
    <hyperlink ref="E4197" location="A126231190K" display="A126231190K" xr:uid="{00000000-0004-0000-0000-00005A100000}"/>
    <hyperlink ref="E4198" location="A126245446L" display="A126245446L" xr:uid="{00000000-0004-0000-0000-00005B100000}"/>
    <hyperlink ref="E4199" location="A126238318L" display="A126238318L" xr:uid="{00000000-0004-0000-0000-00005C100000}"/>
    <hyperlink ref="E4200" location="A126231622C" display="A126231622C" xr:uid="{00000000-0004-0000-0000-00005D100000}"/>
    <hyperlink ref="E4201" location="A126245878T" display="A126245878T" xr:uid="{00000000-0004-0000-0000-00005E100000}"/>
    <hyperlink ref="E4202" location="A126238750X" display="A126238750X" xr:uid="{00000000-0004-0000-0000-00005F100000}"/>
    <hyperlink ref="E4203" location="A126231262K" display="A126231262K" xr:uid="{00000000-0004-0000-0000-000060100000}"/>
    <hyperlink ref="E4204" location="A126245518L" display="A126245518L" xr:uid="{00000000-0004-0000-0000-000061100000}"/>
    <hyperlink ref="E4205" location="A126238390F" display="A126238390F" xr:uid="{00000000-0004-0000-0000-000062100000}"/>
    <hyperlink ref="E4206" location="A126231766R" display="A126231766R" xr:uid="{00000000-0004-0000-0000-000063100000}"/>
    <hyperlink ref="E4207" location="A126246022A" display="A126246022A" xr:uid="{00000000-0004-0000-0000-000064100000}"/>
    <hyperlink ref="E4208" location="A126238894K" display="A126238894K" xr:uid="{00000000-0004-0000-0000-000065100000}"/>
    <hyperlink ref="E4209" location="A126231334K" display="A126231334K" xr:uid="{00000000-0004-0000-0000-000066100000}"/>
    <hyperlink ref="E4210" location="A126245590F" display="A126245590F" xr:uid="{00000000-0004-0000-0000-000067100000}"/>
    <hyperlink ref="E4211" location="A126238462F" display="A126238462F" xr:uid="{00000000-0004-0000-0000-000068100000}"/>
    <hyperlink ref="E4212" location="A126231478W" display="A126231478W" xr:uid="{00000000-0004-0000-0000-000069100000}"/>
    <hyperlink ref="E4213" location="A126245734F" display="A126245734F" xr:uid="{00000000-0004-0000-0000-00006A100000}"/>
    <hyperlink ref="E4214" location="A126238606F" display="A126238606F" xr:uid="{00000000-0004-0000-0000-00006B100000}"/>
    <hyperlink ref="E4215" location="A126231118T" display="A126231118T" xr:uid="{00000000-0004-0000-0000-00006C100000}"/>
    <hyperlink ref="E4216" location="A126245374L" display="A126245374L" xr:uid="{00000000-0004-0000-0000-00006D100000}"/>
    <hyperlink ref="E4217" location="A126238246L" display="A126238246L" xr:uid="{00000000-0004-0000-0000-00006E100000}"/>
    <hyperlink ref="E4218" location="A126231838R" display="A126231838R" xr:uid="{00000000-0004-0000-0000-00006F100000}"/>
    <hyperlink ref="E4219" location="A126246094L" display="A126246094L" xr:uid="{00000000-0004-0000-0000-000070100000}"/>
    <hyperlink ref="E4220" location="A126238966K" display="A126238966K" xr:uid="{00000000-0004-0000-0000-000071100000}"/>
    <hyperlink ref="E4221" location="A126231550C" display="A126231550C" xr:uid="{00000000-0004-0000-0000-000072100000}"/>
    <hyperlink ref="E4222" location="A126245806F" display="A126245806F" xr:uid="{00000000-0004-0000-0000-000073100000}"/>
    <hyperlink ref="E4223" location="A126238678T" display="A126238678T" xr:uid="{00000000-0004-0000-0000-000074100000}"/>
    <hyperlink ref="E4224" location="A126231138A" display="A126231138A" xr:uid="{00000000-0004-0000-0000-000075100000}"/>
    <hyperlink ref="E4225" location="A126245394W" display="A126245394W" xr:uid="{00000000-0004-0000-0000-000076100000}"/>
    <hyperlink ref="E4226" location="A126238266W" display="A126238266W" xr:uid="{00000000-0004-0000-0000-000077100000}"/>
    <hyperlink ref="E4227" location="A126231570L" display="A126231570L" xr:uid="{00000000-0004-0000-0000-000078100000}"/>
    <hyperlink ref="E4228" location="A126245826R" display="A126245826R" xr:uid="{00000000-0004-0000-0000-000079100000}"/>
    <hyperlink ref="E4229" location="A126238698A" display="A126238698A" xr:uid="{00000000-0004-0000-0000-00007A100000}"/>
    <hyperlink ref="E4230" location="A126231210J" display="A126231210J" xr:uid="{00000000-0004-0000-0000-00007B100000}"/>
    <hyperlink ref="E4231" location="A126245466W" display="A126245466W" xr:uid="{00000000-0004-0000-0000-00007C100000}"/>
    <hyperlink ref="E4232" location="A126238338W" display="A126238338W" xr:uid="{00000000-0004-0000-0000-00007D100000}"/>
    <hyperlink ref="E4233" location="A126231714L" display="A126231714L" xr:uid="{00000000-0004-0000-0000-00007E100000}"/>
    <hyperlink ref="E4234" location="A126245970J" display="A126245970J" xr:uid="{00000000-0004-0000-0000-00007F100000}"/>
    <hyperlink ref="E4235" location="A126238842J" display="A126238842J" xr:uid="{00000000-0004-0000-0000-000080100000}"/>
    <hyperlink ref="E4236" location="A126231282V" display="A126231282V" xr:uid="{00000000-0004-0000-0000-000081100000}"/>
    <hyperlink ref="E4237" location="A126245538W" display="A126245538W" xr:uid="{00000000-0004-0000-0000-000082100000}"/>
    <hyperlink ref="E4238" location="A126238410C" display="A126238410C" xr:uid="{00000000-0004-0000-0000-000083100000}"/>
    <hyperlink ref="E4239" location="A126231426V" display="A126231426V" xr:uid="{00000000-0004-0000-0000-000084100000}"/>
    <hyperlink ref="E4240" location="A126245682R" display="A126245682R" xr:uid="{00000000-0004-0000-0000-000085100000}"/>
    <hyperlink ref="E4241" location="A126238554R" display="A126238554R" xr:uid="{00000000-0004-0000-0000-000086100000}"/>
    <hyperlink ref="E4242" location="A126231066A" display="A126231066A" xr:uid="{00000000-0004-0000-0000-000087100000}"/>
    <hyperlink ref="E4243" location="A126245322K" display="A126245322K" xr:uid="{00000000-0004-0000-0000-000088100000}"/>
    <hyperlink ref="E4244" location="A126238194W" display="A126238194W" xr:uid="{00000000-0004-0000-0000-000089100000}"/>
    <hyperlink ref="E4245" location="A126231786X" display="A126231786X" xr:uid="{00000000-0004-0000-0000-00008A100000}"/>
    <hyperlink ref="E4246" location="A126246042K" display="A126246042K" xr:uid="{00000000-0004-0000-0000-00008B100000}"/>
    <hyperlink ref="E4247" location="A126238914J" display="A126238914J" xr:uid="{00000000-0004-0000-0000-00008C100000}"/>
    <hyperlink ref="E4248" location="A126231498F" display="A126231498F" xr:uid="{00000000-0004-0000-0000-00008D100000}"/>
    <hyperlink ref="E4249" location="A126245754R" display="A126245754R" xr:uid="{00000000-0004-0000-0000-00008E100000}"/>
    <hyperlink ref="E4250" location="A126238626R" display="A126238626R" xr:uid="{00000000-0004-0000-0000-00008F100000}"/>
    <hyperlink ref="E4251" location="A126231122J" display="A126231122J" xr:uid="{00000000-0004-0000-0000-000090100000}"/>
    <hyperlink ref="E4252" location="A126245378W" display="A126245378W" xr:uid="{00000000-0004-0000-0000-000091100000}"/>
    <hyperlink ref="E4253" location="A126238250C" display="A126238250C" xr:uid="{00000000-0004-0000-0000-000092100000}"/>
    <hyperlink ref="E4254" location="A126231554L" display="A126231554L" xr:uid="{00000000-0004-0000-0000-000093100000}"/>
    <hyperlink ref="E4255" location="A126245810W" display="A126245810W" xr:uid="{00000000-0004-0000-0000-000094100000}"/>
    <hyperlink ref="E4256" location="A126238682J" display="A126238682J" xr:uid="{00000000-0004-0000-0000-000095100000}"/>
    <hyperlink ref="E4257" location="A126231194V" display="A126231194V" xr:uid="{00000000-0004-0000-0000-000096100000}"/>
    <hyperlink ref="E4258" location="A126245450C" display="A126245450C" xr:uid="{00000000-0004-0000-0000-000097100000}"/>
    <hyperlink ref="E4259" location="A126238322C" display="A126238322C" xr:uid="{00000000-0004-0000-0000-000098100000}"/>
    <hyperlink ref="E4260" location="A126231698X" display="A126231698X" xr:uid="{00000000-0004-0000-0000-000099100000}"/>
    <hyperlink ref="E4261" location="A126245954J" display="A126245954J" xr:uid="{00000000-0004-0000-0000-00009A100000}"/>
    <hyperlink ref="E4262" location="A126238826J" display="A126238826J" xr:uid="{00000000-0004-0000-0000-00009B100000}"/>
    <hyperlink ref="E4263" location="A126231266V" display="A126231266V" xr:uid="{00000000-0004-0000-0000-00009C100000}"/>
    <hyperlink ref="E4264" location="A126245522C" display="A126245522C" xr:uid="{00000000-0004-0000-0000-00009D100000}"/>
    <hyperlink ref="E4265" location="A126238394R" display="A126238394R" xr:uid="{00000000-0004-0000-0000-00009E100000}"/>
    <hyperlink ref="E4266" location="A126231410A" display="A126231410A" xr:uid="{00000000-0004-0000-0000-00009F100000}"/>
    <hyperlink ref="E4267" location="A126245666R" display="A126245666R" xr:uid="{00000000-0004-0000-0000-0000A0100000}"/>
    <hyperlink ref="E4268" location="A126238538R" display="A126238538R" xr:uid="{00000000-0004-0000-0000-0000A1100000}"/>
    <hyperlink ref="E4269" location="A126231050J" display="A126231050J" xr:uid="{00000000-0004-0000-0000-0000A2100000}"/>
    <hyperlink ref="E4270" location="A126245306K" display="A126245306K" xr:uid="{00000000-0004-0000-0000-0000A3100000}"/>
    <hyperlink ref="E4271" location="A126238178W" display="A126238178W" xr:uid="{00000000-0004-0000-0000-0000A4100000}"/>
    <hyperlink ref="E4272" location="A126231770F" display="A126231770F" xr:uid="{00000000-0004-0000-0000-0000A5100000}"/>
    <hyperlink ref="E4273" location="A126246026K" display="A126246026K" xr:uid="{00000000-0004-0000-0000-0000A6100000}"/>
    <hyperlink ref="E4274" location="A126238898V" display="A126238898V" xr:uid="{00000000-0004-0000-0000-0000A7100000}"/>
    <hyperlink ref="E4275" location="A126231482L" display="A126231482L" xr:uid="{00000000-0004-0000-0000-0000A8100000}"/>
    <hyperlink ref="E4276" location="A126245738R" display="A126245738R" xr:uid="{00000000-0004-0000-0000-0000A9100000}"/>
    <hyperlink ref="E4277" location="A126238610W" display="A126238610W" xr:uid="{00000000-0004-0000-0000-0000AA100000}"/>
    <hyperlink ref="E4278" location="A126231126T" display="A126231126T" xr:uid="{00000000-0004-0000-0000-0000AB100000}"/>
    <hyperlink ref="E4279" location="A126245382L" display="A126245382L" xr:uid="{00000000-0004-0000-0000-0000AC100000}"/>
    <hyperlink ref="E4280" location="A126238254L" display="A126238254L" xr:uid="{00000000-0004-0000-0000-0000AD100000}"/>
    <hyperlink ref="E4281" location="A126231558W" display="A126231558W" xr:uid="{00000000-0004-0000-0000-0000AE100000}"/>
    <hyperlink ref="E4282" location="A126245814F" display="A126245814F" xr:uid="{00000000-0004-0000-0000-0000AF100000}"/>
    <hyperlink ref="E4283" location="A126238686T" display="A126238686T" xr:uid="{00000000-0004-0000-0000-0000B0100000}"/>
    <hyperlink ref="E4284" location="A126231198C" display="A126231198C" xr:uid="{00000000-0004-0000-0000-0000B1100000}"/>
    <hyperlink ref="E4285" location="A126245454L" display="A126245454L" xr:uid="{00000000-0004-0000-0000-0000B2100000}"/>
    <hyperlink ref="E4286" location="A126238326L" display="A126238326L" xr:uid="{00000000-0004-0000-0000-0000B3100000}"/>
    <hyperlink ref="E4287" location="A126231702C" display="A126231702C" xr:uid="{00000000-0004-0000-0000-0000B4100000}"/>
    <hyperlink ref="E4288" location="A126245958T" display="A126245958T" xr:uid="{00000000-0004-0000-0000-0000B5100000}"/>
    <hyperlink ref="E4289" location="A126238830X" display="A126238830X" xr:uid="{00000000-0004-0000-0000-0000B6100000}"/>
    <hyperlink ref="E4290" location="A126231270K" display="A126231270K" xr:uid="{00000000-0004-0000-0000-0000B7100000}"/>
    <hyperlink ref="E4291" location="A126245526L" display="A126245526L" xr:uid="{00000000-0004-0000-0000-0000B8100000}"/>
    <hyperlink ref="E4292" location="A126238398X" display="A126238398X" xr:uid="{00000000-0004-0000-0000-0000B9100000}"/>
    <hyperlink ref="E4293" location="A126231414K" display="A126231414K" xr:uid="{00000000-0004-0000-0000-0000BA100000}"/>
    <hyperlink ref="E4294" location="A126245670F" display="A126245670F" xr:uid="{00000000-0004-0000-0000-0000BB100000}"/>
    <hyperlink ref="E4295" location="A126238542F" display="A126238542F" xr:uid="{00000000-0004-0000-0000-0000BC100000}"/>
    <hyperlink ref="E4296" location="A126231054T" display="A126231054T" xr:uid="{00000000-0004-0000-0000-0000BD100000}"/>
    <hyperlink ref="E4297" location="A126245310A" display="A126245310A" xr:uid="{00000000-0004-0000-0000-0000BE100000}"/>
    <hyperlink ref="E4298" location="A126238182L" display="A126238182L" xr:uid="{00000000-0004-0000-0000-0000BF100000}"/>
    <hyperlink ref="E4299" location="A126231774R" display="A126231774R" xr:uid="{00000000-0004-0000-0000-0000C0100000}"/>
    <hyperlink ref="E4300" location="A126246030A" display="A126246030A" xr:uid="{00000000-0004-0000-0000-0000C1100000}"/>
    <hyperlink ref="E4301" location="A126238902X" display="A126238902X" xr:uid="{00000000-0004-0000-0000-0000C2100000}"/>
    <hyperlink ref="E4302" location="A126231486W" display="A126231486W" xr:uid="{00000000-0004-0000-0000-0000C3100000}"/>
    <hyperlink ref="E4303" location="A126245742F" display="A126245742F" xr:uid="{00000000-0004-0000-0000-0000C4100000}"/>
    <hyperlink ref="E4304" location="A126238614F" display="A126238614F" xr:uid="{00000000-0004-0000-0000-0000C5100000}"/>
    <hyperlink ref="E4305" location="A126231154A" display="A126231154A" xr:uid="{00000000-0004-0000-0000-0000C6100000}"/>
    <hyperlink ref="E4306" location="A126245410K" display="A126245410K" xr:uid="{00000000-0004-0000-0000-0000C7100000}"/>
    <hyperlink ref="E4307" location="A126238282W" display="A126238282W" xr:uid="{00000000-0004-0000-0000-0000C8100000}"/>
    <hyperlink ref="E4308" location="A126231586F" display="A126231586F" xr:uid="{00000000-0004-0000-0000-0000C9100000}"/>
    <hyperlink ref="E4309" location="A126245842R" display="A126245842R" xr:uid="{00000000-0004-0000-0000-0000CA100000}"/>
    <hyperlink ref="E4310" location="A126238714R" display="A126238714R" xr:uid="{00000000-0004-0000-0000-0000CB100000}"/>
    <hyperlink ref="E4311" location="A126231226A" display="A126231226A" xr:uid="{00000000-0004-0000-0000-0000CC100000}"/>
    <hyperlink ref="E4312" location="A126245482W" display="A126245482W" xr:uid="{00000000-0004-0000-0000-0000CD100000}"/>
    <hyperlink ref="E4313" location="A126238354W" display="A126238354W" xr:uid="{00000000-0004-0000-0000-0000CE100000}"/>
    <hyperlink ref="E4314" location="A126231730L" display="A126231730L" xr:uid="{00000000-0004-0000-0000-0000CF100000}"/>
    <hyperlink ref="E4315" location="A126245986A" display="A126245986A" xr:uid="{00000000-0004-0000-0000-0000D0100000}"/>
    <hyperlink ref="E4316" location="A126238858A" display="A126238858A" xr:uid="{00000000-0004-0000-0000-0000D1100000}"/>
    <hyperlink ref="E4317" location="A126231298L" display="A126231298L" xr:uid="{00000000-0004-0000-0000-0000D2100000}"/>
    <hyperlink ref="E4318" location="A126245554W" display="A126245554W" xr:uid="{00000000-0004-0000-0000-0000D3100000}"/>
    <hyperlink ref="E4319" location="A126238426W" display="A126238426W" xr:uid="{00000000-0004-0000-0000-0000D4100000}"/>
    <hyperlink ref="E4320" location="A126231442V" display="A126231442V" xr:uid="{00000000-0004-0000-0000-0000D5100000}"/>
    <hyperlink ref="E4321" location="A126245698J" display="A126245698J" xr:uid="{00000000-0004-0000-0000-0000D6100000}"/>
    <hyperlink ref="E4322" location="A126238570R" display="A126238570R" xr:uid="{00000000-0004-0000-0000-0000D7100000}"/>
    <hyperlink ref="E4323" location="A126231082A" display="A126231082A" xr:uid="{00000000-0004-0000-0000-0000D8100000}"/>
    <hyperlink ref="E4324" location="A126245338C" display="A126245338C" xr:uid="{00000000-0004-0000-0000-0000D9100000}"/>
    <hyperlink ref="E4325" location="A126238210K" display="A126238210K" xr:uid="{00000000-0004-0000-0000-0000DA100000}"/>
    <hyperlink ref="E4326" location="A126231802L" display="A126231802L" xr:uid="{00000000-0004-0000-0000-0000DB100000}"/>
    <hyperlink ref="E4327" location="A126246058C" display="A126246058C" xr:uid="{00000000-0004-0000-0000-0000DC100000}"/>
    <hyperlink ref="E4328" location="A126238930J" display="A126238930J" xr:uid="{00000000-0004-0000-0000-0000DD100000}"/>
    <hyperlink ref="E4329" location="A126231514V" display="A126231514V" xr:uid="{00000000-0004-0000-0000-0000DE100000}"/>
    <hyperlink ref="E4330" location="A126245770R" display="A126245770R" xr:uid="{00000000-0004-0000-0000-0000DF100000}"/>
    <hyperlink ref="E4331" location="A126238642R" display="A126238642R" xr:uid="{00000000-0004-0000-0000-0000E0100000}"/>
    <hyperlink ref="E4332" location="A126231130J" display="A126231130J" xr:uid="{00000000-0004-0000-0000-0000E1100000}"/>
    <hyperlink ref="E4333" location="A126245386W" display="A126245386W" xr:uid="{00000000-0004-0000-0000-0000E2100000}"/>
    <hyperlink ref="E4334" location="A126238258W" display="A126238258W" xr:uid="{00000000-0004-0000-0000-0000E3100000}"/>
    <hyperlink ref="E4335" location="A126231562L" display="A126231562L" xr:uid="{00000000-0004-0000-0000-0000E4100000}"/>
    <hyperlink ref="E4336" location="A126245818R" display="A126245818R" xr:uid="{00000000-0004-0000-0000-0000E5100000}"/>
    <hyperlink ref="E4337" location="A126238690J" display="A126238690J" xr:uid="{00000000-0004-0000-0000-0000E6100000}"/>
    <hyperlink ref="E4338" location="A126231202J" display="A126231202J" xr:uid="{00000000-0004-0000-0000-0000E7100000}"/>
    <hyperlink ref="E4339" location="A126245458W" display="A126245458W" xr:uid="{00000000-0004-0000-0000-0000E8100000}"/>
    <hyperlink ref="E4340" location="A126238330C" display="A126238330C" xr:uid="{00000000-0004-0000-0000-0000E9100000}"/>
    <hyperlink ref="E4341" location="A126231706L" display="A126231706L" xr:uid="{00000000-0004-0000-0000-0000EA100000}"/>
    <hyperlink ref="E4342" location="A126245962J" display="A126245962J" xr:uid="{00000000-0004-0000-0000-0000EB100000}"/>
    <hyperlink ref="E4343" location="A126238834J" display="A126238834J" xr:uid="{00000000-0004-0000-0000-0000EC100000}"/>
    <hyperlink ref="E4344" location="A126231274V" display="A126231274V" xr:uid="{00000000-0004-0000-0000-0000ED100000}"/>
    <hyperlink ref="E4345" location="A126245530C" display="A126245530C" xr:uid="{00000000-0004-0000-0000-0000EE100000}"/>
    <hyperlink ref="E4346" location="A126238402C" display="A126238402C" xr:uid="{00000000-0004-0000-0000-0000EF100000}"/>
    <hyperlink ref="E4347" location="A126231418V" display="A126231418V" xr:uid="{00000000-0004-0000-0000-0000F0100000}"/>
    <hyperlink ref="E4348" location="A126245674R" display="A126245674R" xr:uid="{00000000-0004-0000-0000-0000F1100000}"/>
    <hyperlink ref="E4349" location="A126238546R" display="A126238546R" xr:uid="{00000000-0004-0000-0000-0000F2100000}"/>
    <hyperlink ref="E4350" location="A126231058A" display="A126231058A" xr:uid="{00000000-0004-0000-0000-0000F3100000}"/>
    <hyperlink ref="E4351" location="A126245314K" display="A126245314K" xr:uid="{00000000-0004-0000-0000-0000F4100000}"/>
    <hyperlink ref="E4352" location="A126238186W" display="A126238186W" xr:uid="{00000000-0004-0000-0000-0000F5100000}"/>
    <hyperlink ref="E4353" location="A126231778X" display="A126231778X" xr:uid="{00000000-0004-0000-0000-0000F6100000}"/>
    <hyperlink ref="E4354" location="A126246034K" display="A126246034K" xr:uid="{00000000-0004-0000-0000-0000F7100000}"/>
    <hyperlink ref="E4355" location="A126238906J" display="A126238906J" xr:uid="{00000000-0004-0000-0000-0000F8100000}"/>
    <hyperlink ref="E4356" location="A126231490L" display="A126231490L" xr:uid="{00000000-0004-0000-0000-0000F9100000}"/>
    <hyperlink ref="E4357" location="A126245746R" display="A126245746R" xr:uid="{00000000-0004-0000-0000-0000FA100000}"/>
    <hyperlink ref="E4358" location="A126238618R" display="A126238618R" xr:uid="{00000000-0004-0000-0000-0000FB100000}"/>
    <hyperlink ref="E4359" location="A126231158K" display="A126231158K" xr:uid="{00000000-0004-0000-0000-0000FC100000}"/>
    <hyperlink ref="E4360" location="A126245414V" display="A126245414V" xr:uid="{00000000-0004-0000-0000-0000FD100000}"/>
    <hyperlink ref="E4361" location="A126238286F" display="A126238286F" xr:uid="{00000000-0004-0000-0000-0000FE100000}"/>
    <hyperlink ref="E4362" location="A126231590W" display="A126231590W" xr:uid="{00000000-0004-0000-0000-0000FF100000}"/>
    <hyperlink ref="E4363" location="A126245846X" display="A126245846X" xr:uid="{00000000-0004-0000-0000-000000110000}"/>
    <hyperlink ref="E4364" location="A126238718X" display="A126238718X" xr:uid="{00000000-0004-0000-0000-000001110000}"/>
    <hyperlink ref="E4365" location="A126231230T" display="A126231230T" xr:uid="{00000000-0004-0000-0000-000002110000}"/>
    <hyperlink ref="E4366" location="A126245486F" display="A126245486F" xr:uid="{00000000-0004-0000-0000-000003110000}"/>
    <hyperlink ref="E4367" location="A126238358F" display="A126238358F" xr:uid="{00000000-0004-0000-0000-000004110000}"/>
    <hyperlink ref="E4368" location="A126231734W" display="A126231734W" xr:uid="{00000000-0004-0000-0000-000005110000}"/>
    <hyperlink ref="E4369" location="A126245990T" display="A126245990T" xr:uid="{00000000-0004-0000-0000-000006110000}"/>
    <hyperlink ref="E4370" location="A126238862T" display="A126238862T" xr:uid="{00000000-0004-0000-0000-000007110000}"/>
    <hyperlink ref="E4371" location="A126231302T" display="A126231302T" xr:uid="{00000000-0004-0000-0000-000008110000}"/>
    <hyperlink ref="E4372" location="A126245558F" display="A126245558F" xr:uid="{00000000-0004-0000-0000-000009110000}"/>
    <hyperlink ref="E4373" location="A126238430L" display="A126238430L" xr:uid="{00000000-0004-0000-0000-00000A110000}"/>
    <hyperlink ref="E4374" location="A126231446C" display="A126231446C" xr:uid="{00000000-0004-0000-0000-00000B110000}"/>
    <hyperlink ref="E4375" location="A126245702L" display="A126245702L" xr:uid="{00000000-0004-0000-0000-00000C110000}"/>
    <hyperlink ref="E4376" location="A126238574X" display="A126238574X" xr:uid="{00000000-0004-0000-0000-00000D110000}"/>
    <hyperlink ref="E4377" location="A126231086K" display="A126231086K" xr:uid="{00000000-0004-0000-0000-00000E110000}"/>
    <hyperlink ref="E4378" location="A126245342V" display="A126245342V" xr:uid="{00000000-0004-0000-0000-00000F110000}"/>
    <hyperlink ref="E4379" location="A126238214V" display="A126238214V" xr:uid="{00000000-0004-0000-0000-000010110000}"/>
    <hyperlink ref="E4380" location="A126231806W" display="A126231806W" xr:uid="{00000000-0004-0000-0000-000011110000}"/>
    <hyperlink ref="E4381" location="A126246062V" display="A126246062V" xr:uid="{00000000-0004-0000-0000-000012110000}"/>
    <hyperlink ref="E4382" location="A126238934T" display="A126238934T" xr:uid="{00000000-0004-0000-0000-000013110000}"/>
    <hyperlink ref="E4383" location="A126231518C" display="A126231518C" xr:uid="{00000000-0004-0000-0000-000014110000}"/>
    <hyperlink ref="E4384" location="A126245774X" display="A126245774X" xr:uid="{00000000-0004-0000-0000-000015110000}"/>
    <hyperlink ref="E4385" location="A126238646X" display="A126238646X" xr:uid="{00000000-0004-0000-0000-00001611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4954</v>
      </c>
      <c r="F1" s="3" t="s">
        <v>4955</v>
      </c>
      <c r="G1" s="3" t="s">
        <v>4956</v>
      </c>
      <c r="H1" s="3" t="s">
        <v>4957</v>
      </c>
      <c r="I1" s="3" t="s">
        <v>4958</v>
      </c>
      <c r="J1" s="3" t="s">
        <v>4959</v>
      </c>
      <c r="K1" s="3" t="s">
        <v>5926</v>
      </c>
      <c r="L1" s="3" t="s">
        <v>5927</v>
      </c>
      <c r="M1" s="3" t="s">
        <v>5928</v>
      </c>
      <c r="N1" s="3" t="s">
        <v>6412</v>
      </c>
      <c r="O1" s="3" t="s">
        <v>6413</v>
      </c>
      <c r="P1" s="3" t="s">
        <v>6414</v>
      </c>
      <c r="Q1" s="3" t="s">
        <v>6898</v>
      </c>
      <c r="R1" s="3" t="s">
        <v>6899</v>
      </c>
      <c r="S1" s="3" t="s">
        <v>6900</v>
      </c>
      <c r="T1" s="3" t="s">
        <v>7384</v>
      </c>
      <c r="U1" s="3" t="s">
        <v>7385</v>
      </c>
      <c r="V1" s="3" t="s">
        <v>7386</v>
      </c>
      <c r="W1" s="3" t="s">
        <v>7387</v>
      </c>
      <c r="X1" s="3" t="s">
        <v>7388</v>
      </c>
      <c r="Y1" s="3" t="s">
        <v>7389</v>
      </c>
      <c r="Z1" s="3" t="s">
        <v>8356</v>
      </c>
      <c r="AA1" s="3" t="s">
        <v>8357</v>
      </c>
      <c r="AB1" s="3" t="s">
        <v>8358</v>
      </c>
      <c r="AC1" s="3" t="s">
        <v>3</v>
      </c>
      <c r="AD1" s="3" t="s">
        <v>4</v>
      </c>
      <c r="AE1" s="3" t="s">
        <v>5</v>
      </c>
      <c r="AF1" s="3" t="s">
        <v>4960</v>
      </c>
      <c r="AG1" s="3" t="s">
        <v>4961</v>
      </c>
      <c r="AH1" s="3" t="s">
        <v>4962</v>
      </c>
      <c r="AI1" s="3" t="s">
        <v>4963</v>
      </c>
      <c r="AJ1" s="3" t="s">
        <v>4964</v>
      </c>
      <c r="AK1" s="3" t="s">
        <v>4965</v>
      </c>
      <c r="AL1" s="3" t="s">
        <v>5929</v>
      </c>
      <c r="AM1" s="3" t="s">
        <v>5930</v>
      </c>
      <c r="AN1" s="3" t="s">
        <v>5931</v>
      </c>
      <c r="AO1" s="3" t="s">
        <v>6415</v>
      </c>
      <c r="AP1" s="3" t="s">
        <v>6416</v>
      </c>
      <c r="AQ1" s="3" t="s">
        <v>6417</v>
      </c>
      <c r="AR1" s="3" t="s">
        <v>6901</v>
      </c>
      <c r="AS1" s="3" t="s">
        <v>6902</v>
      </c>
      <c r="AT1" s="3" t="s">
        <v>6903</v>
      </c>
      <c r="AU1" s="3" t="s">
        <v>7390</v>
      </c>
      <c r="AV1" s="3" t="s">
        <v>7391</v>
      </c>
      <c r="AW1" s="3" t="s">
        <v>7392</v>
      </c>
      <c r="AX1" s="3" t="s">
        <v>7393</v>
      </c>
      <c r="AY1" s="3" t="s">
        <v>7394</v>
      </c>
      <c r="AZ1" s="3" t="s">
        <v>7395</v>
      </c>
      <c r="BA1" s="3" t="s">
        <v>8359</v>
      </c>
      <c r="BB1" s="3" t="s">
        <v>8360</v>
      </c>
      <c r="BC1" s="3" t="s">
        <v>8361</v>
      </c>
      <c r="BD1" s="3" t="s">
        <v>6</v>
      </c>
      <c r="BE1" s="3" t="s">
        <v>7</v>
      </c>
      <c r="BF1" s="3" t="s">
        <v>8</v>
      </c>
      <c r="BG1" s="3" t="s">
        <v>4966</v>
      </c>
      <c r="BH1" s="3" t="s">
        <v>4967</v>
      </c>
      <c r="BI1" s="3" t="s">
        <v>4968</v>
      </c>
      <c r="BJ1" s="3" t="s">
        <v>4969</v>
      </c>
      <c r="BK1" s="3" t="s">
        <v>4970</v>
      </c>
      <c r="BL1" s="3" t="s">
        <v>4971</v>
      </c>
      <c r="BM1" s="3" t="s">
        <v>5932</v>
      </c>
      <c r="BN1" s="3" t="s">
        <v>5933</v>
      </c>
      <c r="BO1" s="3" t="s">
        <v>5934</v>
      </c>
      <c r="BP1" s="3" t="s">
        <v>6418</v>
      </c>
      <c r="BQ1" s="3" t="s">
        <v>6419</v>
      </c>
      <c r="BR1" s="3" t="s">
        <v>6420</v>
      </c>
      <c r="BS1" s="3" t="s">
        <v>6904</v>
      </c>
      <c r="BT1" s="3" t="s">
        <v>6905</v>
      </c>
      <c r="BU1" s="3" t="s">
        <v>6906</v>
      </c>
      <c r="BV1" s="3" t="s">
        <v>7396</v>
      </c>
      <c r="BW1" s="3" t="s">
        <v>7397</v>
      </c>
      <c r="BX1" s="3" t="s">
        <v>7398</v>
      </c>
      <c r="BY1" s="3" t="s">
        <v>7399</v>
      </c>
      <c r="BZ1" s="3" t="s">
        <v>7400</v>
      </c>
      <c r="CA1" s="3" t="s">
        <v>7401</v>
      </c>
      <c r="CB1" s="3" t="s">
        <v>8362</v>
      </c>
      <c r="CC1" s="3" t="s">
        <v>8363</v>
      </c>
      <c r="CD1" s="3" t="s">
        <v>8364</v>
      </c>
      <c r="CE1" s="3" t="s">
        <v>9</v>
      </c>
      <c r="CF1" s="3" t="s">
        <v>10</v>
      </c>
      <c r="CG1" s="3" t="s">
        <v>11</v>
      </c>
      <c r="CH1" s="3" t="s">
        <v>4972</v>
      </c>
      <c r="CI1" s="3" t="s">
        <v>4973</v>
      </c>
      <c r="CJ1" s="3" t="s">
        <v>4974</v>
      </c>
      <c r="CK1" s="3" t="s">
        <v>4975</v>
      </c>
      <c r="CL1" s="3" t="s">
        <v>4976</v>
      </c>
      <c r="CM1" s="3" t="s">
        <v>4977</v>
      </c>
      <c r="CN1" s="3" t="s">
        <v>5935</v>
      </c>
      <c r="CO1" s="3" t="s">
        <v>5936</v>
      </c>
      <c r="CP1" s="3" t="s">
        <v>5937</v>
      </c>
      <c r="CQ1" s="3" t="s">
        <v>6421</v>
      </c>
      <c r="CR1" s="3" t="s">
        <v>6422</v>
      </c>
      <c r="CS1" s="3" t="s">
        <v>6423</v>
      </c>
      <c r="CT1" s="3" t="s">
        <v>6907</v>
      </c>
      <c r="CU1" s="3" t="s">
        <v>6908</v>
      </c>
      <c r="CV1" s="3" t="s">
        <v>6909</v>
      </c>
      <c r="CW1" s="3" t="s">
        <v>7402</v>
      </c>
      <c r="CX1" s="3" t="s">
        <v>7403</v>
      </c>
      <c r="CY1" s="3" t="s">
        <v>7404</v>
      </c>
      <c r="CZ1" s="3" t="s">
        <v>7405</v>
      </c>
      <c r="DA1" s="3" t="s">
        <v>7406</v>
      </c>
      <c r="DB1" s="3" t="s">
        <v>7407</v>
      </c>
      <c r="DC1" s="3" t="s">
        <v>8365</v>
      </c>
      <c r="DD1" s="3" t="s">
        <v>8366</v>
      </c>
      <c r="DE1" s="3" t="s">
        <v>8367</v>
      </c>
      <c r="DF1" s="3" t="s">
        <v>12</v>
      </c>
      <c r="DG1" s="3" t="s">
        <v>13</v>
      </c>
      <c r="DH1" s="3" t="s">
        <v>14</v>
      </c>
      <c r="DI1" s="3" t="s">
        <v>4978</v>
      </c>
      <c r="DJ1" s="3" t="s">
        <v>4979</v>
      </c>
      <c r="DK1" s="3" t="s">
        <v>4980</v>
      </c>
      <c r="DL1" s="3" t="s">
        <v>4981</v>
      </c>
      <c r="DM1" s="3" t="s">
        <v>4982</v>
      </c>
      <c r="DN1" s="3" t="s">
        <v>4983</v>
      </c>
      <c r="DO1" s="3" t="s">
        <v>5938</v>
      </c>
      <c r="DP1" s="3" t="s">
        <v>5939</v>
      </c>
      <c r="DQ1" s="3" t="s">
        <v>5940</v>
      </c>
      <c r="DR1" s="3" t="s">
        <v>6424</v>
      </c>
      <c r="DS1" s="3" t="s">
        <v>6425</v>
      </c>
      <c r="DT1" s="3" t="s">
        <v>6426</v>
      </c>
      <c r="DU1" s="3" t="s">
        <v>6910</v>
      </c>
      <c r="DV1" s="3" t="s">
        <v>6911</v>
      </c>
      <c r="DW1" s="3" t="s">
        <v>6912</v>
      </c>
      <c r="DX1" s="3" t="s">
        <v>7408</v>
      </c>
      <c r="DY1" s="3" t="s">
        <v>7409</v>
      </c>
      <c r="DZ1" s="3" t="s">
        <v>7410</v>
      </c>
      <c r="EA1" s="3" t="s">
        <v>7411</v>
      </c>
      <c r="EB1" s="3" t="s">
        <v>7412</v>
      </c>
      <c r="EC1" s="3" t="s">
        <v>7413</v>
      </c>
      <c r="ED1" s="3" t="s">
        <v>8368</v>
      </c>
      <c r="EE1" s="3" t="s">
        <v>8369</v>
      </c>
      <c r="EF1" s="3" t="s">
        <v>8370</v>
      </c>
      <c r="EG1" s="3" t="s">
        <v>15</v>
      </c>
      <c r="EH1" s="3" t="s">
        <v>16</v>
      </c>
      <c r="EI1" s="3" t="s">
        <v>17</v>
      </c>
      <c r="EJ1" s="3" t="s">
        <v>4984</v>
      </c>
      <c r="EK1" s="3" t="s">
        <v>4985</v>
      </c>
      <c r="EL1" s="3" t="s">
        <v>4986</v>
      </c>
      <c r="EM1" s="3" t="s">
        <v>4987</v>
      </c>
      <c r="EN1" s="3" t="s">
        <v>4988</v>
      </c>
      <c r="EO1" s="3" t="s">
        <v>4989</v>
      </c>
      <c r="EP1" s="3" t="s">
        <v>5941</v>
      </c>
      <c r="EQ1" s="3" t="s">
        <v>5942</v>
      </c>
      <c r="ER1" s="3" t="s">
        <v>5943</v>
      </c>
      <c r="ES1" s="3" t="s">
        <v>6427</v>
      </c>
      <c r="ET1" s="3" t="s">
        <v>6428</v>
      </c>
      <c r="EU1" s="3" t="s">
        <v>6429</v>
      </c>
      <c r="EV1" s="3" t="s">
        <v>6913</v>
      </c>
      <c r="EW1" s="3" t="s">
        <v>6914</v>
      </c>
      <c r="EX1" s="3" t="s">
        <v>6915</v>
      </c>
      <c r="EY1" s="3" t="s">
        <v>7414</v>
      </c>
      <c r="EZ1" s="3" t="s">
        <v>7415</v>
      </c>
      <c r="FA1" s="3" t="s">
        <v>7416</v>
      </c>
      <c r="FB1" s="3" t="s">
        <v>7417</v>
      </c>
      <c r="FC1" s="3" t="s">
        <v>7418</v>
      </c>
      <c r="FD1" s="3" t="s">
        <v>7419</v>
      </c>
      <c r="FE1" s="3" t="s">
        <v>8371</v>
      </c>
      <c r="FF1" s="3" t="s">
        <v>8372</v>
      </c>
      <c r="FG1" s="3" t="s">
        <v>8373</v>
      </c>
      <c r="FH1" s="3" t="s">
        <v>18</v>
      </c>
      <c r="FI1" s="3" t="s">
        <v>19</v>
      </c>
      <c r="FJ1" s="3" t="s">
        <v>20</v>
      </c>
      <c r="FK1" s="3" t="s">
        <v>4990</v>
      </c>
      <c r="FL1" s="3" t="s">
        <v>4991</v>
      </c>
      <c r="FM1" s="3" t="s">
        <v>4992</v>
      </c>
      <c r="FN1" s="3" t="s">
        <v>4993</v>
      </c>
      <c r="FO1" s="3" t="s">
        <v>4994</v>
      </c>
      <c r="FP1" s="3" t="s">
        <v>4995</v>
      </c>
      <c r="FQ1" s="3" t="s">
        <v>5944</v>
      </c>
      <c r="FR1" s="3" t="s">
        <v>5945</v>
      </c>
      <c r="FS1" s="3" t="s">
        <v>5946</v>
      </c>
      <c r="FT1" s="3" t="s">
        <v>6430</v>
      </c>
      <c r="FU1" s="3" t="s">
        <v>6431</v>
      </c>
      <c r="FV1" s="3" t="s">
        <v>6432</v>
      </c>
      <c r="FW1" s="3" t="s">
        <v>6916</v>
      </c>
      <c r="FX1" s="3" t="s">
        <v>6917</v>
      </c>
      <c r="FY1" s="3" t="s">
        <v>6918</v>
      </c>
      <c r="FZ1" s="3" t="s">
        <v>7420</v>
      </c>
      <c r="GA1" s="3" t="s">
        <v>7421</v>
      </c>
      <c r="GB1" s="3" t="s">
        <v>7422</v>
      </c>
      <c r="GC1" s="3" t="s">
        <v>7423</v>
      </c>
      <c r="GD1" s="3" t="s">
        <v>7424</v>
      </c>
      <c r="GE1" s="3" t="s">
        <v>7425</v>
      </c>
      <c r="GF1" s="3" t="s">
        <v>8374</v>
      </c>
      <c r="GG1" s="3" t="s">
        <v>8375</v>
      </c>
      <c r="GH1" s="3" t="s">
        <v>8376</v>
      </c>
      <c r="GI1" s="3" t="s">
        <v>21</v>
      </c>
      <c r="GJ1" s="3" t="s">
        <v>22</v>
      </c>
      <c r="GK1" s="3" t="s">
        <v>23</v>
      </c>
      <c r="GL1" s="3" t="s">
        <v>4996</v>
      </c>
      <c r="GM1" s="3" t="s">
        <v>4997</v>
      </c>
      <c r="GN1" s="3" t="s">
        <v>4998</v>
      </c>
      <c r="GO1" s="3" t="s">
        <v>4999</v>
      </c>
      <c r="GP1" s="3" t="s">
        <v>5000</v>
      </c>
      <c r="GQ1" s="3" t="s">
        <v>5001</v>
      </c>
      <c r="GR1" s="3" t="s">
        <v>5947</v>
      </c>
      <c r="GS1" s="3" t="s">
        <v>5948</v>
      </c>
      <c r="GT1" s="3" t="s">
        <v>5949</v>
      </c>
      <c r="GU1" s="3" t="s">
        <v>6433</v>
      </c>
      <c r="GV1" s="3" t="s">
        <v>6434</v>
      </c>
      <c r="GW1" s="3" t="s">
        <v>6435</v>
      </c>
      <c r="GX1" s="3" t="s">
        <v>6919</v>
      </c>
      <c r="GY1" s="3" t="s">
        <v>6920</v>
      </c>
      <c r="GZ1" s="3" t="s">
        <v>6921</v>
      </c>
      <c r="HA1" s="3" t="s">
        <v>7426</v>
      </c>
      <c r="HB1" s="3" t="s">
        <v>7427</v>
      </c>
      <c r="HC1" s="3" t="s">
        <v>7428</v>
      </c>
      <c r="HD1" s="3" t="s">
        <v>7429</v>
      </c>
      <c r="HE1" s="3" t="s">
        <v>7430</v>
      </c>
      <c r="HF1" s="3" t="s">
        <v>7431</v>
      </c>
      <c r="HG1" s="3" t="s">
        <v>8377</v>
      </c>
      <c r="HH1" s="3" t="s">
        <v>8378</v>
      </c>
      <c r="HI1" s="3" t="s">
        <v>8379</v>
      </c>
      <c r="HJ1" s="3" t="s">
        <v>24</v>
      </c>
      <c r="HK1" s="3" t="s">
        <v>25</v>
      </c>
      <c r="HL1" s="3" t="s">
        <v>26</v>
      </c>
      <c r="HM1" s="3" t="s">
        <v>5002</v>
      </c>
      <c r="HN1" s="3" t="s">
        <v>5003</v>
      </c>
      <c r="HO1" s="3" t="s">
        <v>5004</v>
      </c>
      <c r="HP1" s="3" t="s">
        <v>5005</v>
      </c>
      <c r="HQ1" s="3" t="s">
        <v>5006</v>
      </c>
      <c r="HR1" s="3" t="s">
        <v>5007</v>
      </c>
      <c r="HS1" s="3" t="s">
        <v>5950</v>
      </c>
      <c r="HT1" s="3" t="s">
        <v>5951</v>
      </c>
      <c r="HU1" s="3" t="s">
        <v>5952</v>
      </c>
      <c r="HV1" s="3" t="s">
        <v>6436</v>
      </c>
      <c r="HW1" s="3" t="s">
        <v>6437</v>
      </c>
      <c r="HX1" s="3" t="s">
        <v>6438</v>
      </c>
      <c r="HY1" s="3" t="s">
        <v>6922</v>
      </c>
      <c r="HZ1" s="3" t="s">
        <v>6923</v>
      </c>
      <c r="IA1" s="3" t="s">
        <v>6924</v>
      </c>
      <c r="IB1" s="3" t="s">
        <v>7432</v>
      </c>
      <c r="IC1" s="3" t="s">
        <v>7433</v>
      </c>
      <c r="ID1" s="3" t="s">
        <v>7434</v>
      </c>
      <c r="IE1" s="3" t="s">
        <v>7435</v>
      </c>
      <c r="IF1" s="3" t="s">
        <v>7436</v>
      </c>
      <c r="IG1" s="3" t="s">
        <v>7437</v>
      </c>
      <c r="IH1" s="3" t="s">
        <v>8380</v>
      </c>
      <c r="II1" s="3" t="s">
        <v>8381</v>
      </c>
      <c r="IJ1" s="3" t="s">
        <v>8382</v>
      </c>
      <c r="IK1" s="3" t="s">
        <v>27</v>
      </c>
      <c r="IL1" s="3" t="s">
        <v>28</v>
      </c>
      <c r="IM1" s="3" t="s">
        <v>29</v>
      </c>
      <c r="IN1" s="3" t="s">
        <v>5008</v>
      </c>
      <c r="IO1" s="3" t="s">
        <v>5009</v>
      </c>
      <c r="IP1" s="3" t="s">
        <v>5010</v>
      </c>
      <c r="IQ1" s="3" t="s">
        <v>5011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42</v>
      </c>
      <c r="C10" s="8" t="s">
        <v>43</v>
      </c>
      <c r="D10" s="8" t="s">
        <v>44</v>
      </c>
      <c r="E10" s="8" t="s">
        <v>45</v>
      </c>
      <c r="F10" s="8" t="s">
        <v>46</v>
      </c>
      <c r="G10" s="8" t="s">
        <v>47</v>
      </c>
      <c r="H10" s="8" t="s">
        <v>48</v>
      </c>
      <c r="I10" s="8" t="s">
        <v>49</v>
      </c>
      <c r="J10" s="8" t="s">
        <v>50</v>
      </c>
      <c r="K10" s="8" t="s">
        <v>51</v>
      </c>
      <c r="L10" s="8" t="s">
        <v>52</v>
      </c>
      <c r="M10" s="8" t="s">
        <v>53</v>
      </c>
      <c r="N10" s="8" t="s">
        <v>54</v>
      </c>
      <c r="O10" s="8" t="s">
        <v>55</v>
      </c>
      <c r="P10" s="8" t="s">
        <v>56</v>
      </c>
      <c r="Q10" s="8" t="s">
        <v>57</v>
      </c>
      <c r="R10" s="8" t="s">
        <v>58</v>
      </c>
      <c r="S10" s="8" t="s">
        <v>59</v>
      </c>
      <c r="T10" s="8" t="s">
        <v>60</v>
      </c>
      <c r="U10" s="8" t="s">
        <v>61</v>
      </c>
      <c r="V10" s="8" t="s">
        <v>62</v>
      </c>
      <c r="W10" s="8" t="s">
        <v>63</v>
      </c>
      <c r="X10" s="8" t="s">
        <v>64</v>
      </c>
      <c r="Y10" s="8" t="s">
        <v>65</v>
      </c>
      <c r="Z10" s="8" t="s">
        <v>66</v>
      </c>
      <c r="AA10" s="8" t="s">
        <v>67</v>
      </c>
      <c r="AB10" s="8" t="s">
        <v>68</v>
      </c>
      <c r="AC10" s="8" t="s">
        <v>69</v>
      </c>
      <c r="AD10" s="8" t="s">
        <v>70</v>
      </c>
      <c r="AE10" s="8" t="s">
        <v>71</v>
      </c>
      <c r="AF10" s="8" t="s">
        <v>72</v>
      </c>
      <c r="AG10" s="8" t="s">
        <v>73</v>
      </c>
      <c r="AH10" s="8" t="s">
        <v>74</v>
      </c>
      <c r="AI10" s="8" t="s">
        <v>75</v>
      </c>
      <c r="AJ10" s="8" t="s">
        <v>76</v>
      </c>
      <c r="AK10" s="8" t="s">
        <v>77</v>
      </c>
      <c r="AL10" s="8" t="s">
        <v>78</v>
      </c>
      <c r="AM10" s="8" t="s">
        <v>79</v>
      </c>
      <c r="AN10" s="8" t="s">
        <v>80</v>
      </c>
      <c r="AO10" s="8" t="s">
        <v>81</v>
      </c>
      <c r="AP10" s="8" t="s">
        <v>82</v>
      </c>
      <c r="AQ10" s="8" t="s">
        <v>83</v>
      </c>
      <c r="AR10" s="8" t="s">
        <v>84</v>
      </c>
      <c r="AS10" s="8" t="s">
        <v>85</v>
      </c>
      <c r="AT10" s="8" t="s">
        <v>86</v>
      </c>
      <c r="AU10" s="8" t="s">
        <v>87</v>
      </c>
      <c r="AV10" s="8" t="s">
        <v>88</v>
      </c>
      <c r="AW10" s="8" t="s">
        <v>89</v>
      </c>
      <c r="AX10" s="8" t="s">
        <v>90</v>
      </c>
      <c r="AY10" s="8" t="s">
        <v>91</v>
      </c>
      <c r="AZ10" s="8" t="s">
        <v>92</v>
      </c>
      <c r="BA10" s="8" t="s">
        <v>93</v>
      </c>
      <c r="BB10" s="8" t="s">
        <v>94</v>
      </c>
      <c r="BC10" s="8" t="s">
        <v>95</v>
      </c>
      <c r="BD10" s="8" t="s">
        <v>96</v>
      </c>
      <c r="BE10" s="8" t="s">
        <v>97</v>
      </c>
      <c r="BF10" s="8" t="s">
        <v>98</v>
      </c>
      <c r="BG10" s="8" t="s">
        <v>99</v>
      </c>
      <c r="BH10" s="8" t="s">
        <v>100</v>
      </c>
      <c r="BI10" s="8" t="s">
        <v>101</v>
      </c>
      <c r="BJ10" s="8" t="s">
        <v>102</v>
      </c>
      <c r="BK10" s="8" t="s">
        <v>103</v>
      </c>
      <c r="BL10" s="8" t="s">
        <v>104</v>
      </c>
      <c r="BM10" s="8" t="s">
        <v>105</v>
      </c>
      <c r="BN10" s="8" t="s">
        <v>106</v>
      </c>
      <c r="BO10" s="8" t="s">
        <v>107</v>
      </c>
      <c r="BP10" s="8" t="s">
        <v>108</v>
      </c>
      <c r="BQ10" s="8" t="s">
        <v>109</v>
      </c>
      <c r="BR10" s="8" t="s">
        <v>110</v>
      </c>
      <c r="BS10" s="8" t="s">
        <v>111</v>
      </c>
      <c r="BT10" s="8" t="s">
        <v>112</v>
      </c>
      <c r="BU10" s="8" t="s">
        <v>113</v>
      </c>
      <c r="BV10" s="8" t="s">
        <v>114</v>
      </c>
      <c r="BW10" s="8" t="s">
        <v>115</v>
      </c>
      <c r="BX10" s="8" t="s">
        <v>116</v>
      </c>
      <c r="BY10" s="8" t="s">
        <v>117</v>
      </c>
      <c r="BZ10" s="8" t="s">
        <v>118</v>
      </c>
      <c r="CA10" s="8" t="s">
        <v>119</v>
      </c>
      <c r="CB10" s="8" t="s">
        <v>120</v>
      </c>
      <c r="CC10" s="8" t="s">
        <v>121</v>
      </c>
      <c r="CD10" s="8" t="s">
        <v>122</v>
      </c>
      <c r="CE10" s="8" t="s">
        <v>123</v>
      </c>
      <c r="CF10" s="8" t="s">
        <v>124</v>
      </c>
      <c r="CG10" s="8" t="s">
        <v>125</v>
      </c>
      <c r="CH10" s="8" t="s">
        <v>126</v>
      </c>
      <c r="CI10" s="8" t="s">
        <v>127</v>
      </c>
      <c r="CJ10" s="8" t="s">
        <v>128</v>
      </c>
      <c r="CK10" s="8" t="s">
        <v>129</v>
      </c>
      <c r="CL10" s="8" t="s">
        <v>130</v>
      </c>
      <c r="CM10" s="8" t="s">
        <v>131</v>
      </c>
      <c r="CN10" s="8" t="s">
        <v>132</v>
      </c>
      <c r="CO10" s="8" t="s">
        <v>133</v>
      </c>
      <c r="CP10" s="8" t="s">
        <v>134</v>
      </c>
      <c r="CQ10" s="8" t="s">
        <v>135</v>
      </c>
      <c r="CR10" s="8" t="s">
        <v>136</v>
      </c>
      <c r="CS10" s="8" t="s">
        <v>137</v>
      </c>
      <c r="CT10" s="8" t="s">
        <v>138</v>
      </c>
      <c r="CU10" s="8" t="s">
        <v>139</v>
      </c>
      <c r="CV10" s="8" t="s">
        <v>140</v>
      </c>
      <c r="CW10" s="8" t="s">
        <v>141</v>
      </c>
      <c r="CX10" s="8" t="s">
        <v>142</v>
      </c>
      <c r="CY10" s="8" t="s">
        <v>143</v>
      </c>
      <c r="CZ10" s="8" t="s">
        <v>144</v>
      </c>
      <c r="DA10" s="8" t="s">
        <v>145</v>
      </c>
      <c r="DB10" s="8" t="s">
        <v>146</v>
      </c>
      <c r="DC10" s="8" t="s">
        <v>147</v>
      </c>
      <c r="DD10" s="8" t="s">
        <v>148</v>
      </c>
      <c r="DE10" s="8" t="s">
        <v>149</v>
      </c>
      <c r="DF10" s="8" t="s">
        <v>150</v>
      </c>
      <c r="DG10" s="8" t="s">
        <v>151</v>
      </c>
      <c r="DH10" s="8" t="s">
        <v>152</v>
      </c>
      <c r="DI10" s="8" t="s">
        <v>153</v>
      </c>
      <c r="DJ10" s="8" t="s">
        <v>154</v>
      </c>
      <c r="DK10" s="8" t="s">
        <v>155</v>
      </c>
      <c r="DL10" s="8" t="s">
        <v>156</v>
      </c>
      <c r="DM10" s="8" t="s">
        <v>157</v>
      </c>
      <c r="DN10" s="8" t="s">
        <v>158</v>
      </c>
      <c r="DO10" s="8" t="s">
        <v>159</v>
      </c>
      <c r="DP10" s="8" t="s">
        <v>160</v>
      </c>
      <c r="DQ10" s="8" t="s">
        <v>161</v>
      </c>
      <c r="DR10" s="8" t="s">
        <v>162</v>
      </c>
      <c r="DS10" s="8" t="s">
        <v>163</v>
      </c>
      <c r="DT10" s="8" t="s">
        <v>164</v>
      </c>
      <c r="DU10" s="8" t="s">
        <v>165</v>
      </c>
      <c r="DV10" s="8" t="s">
        <v>166</v>
      </c>
      <c r="DW10" s="8" t="s">
        <v>167</v>
      </c>
      <c r="DX10" s="8" t="s">
        <v>168</v>
      </c>
      <c r="DY10" s="8" t="s">
        <v>169</v>
      </c>
      <c r="DZ10" s="8" t="s">
        <v>170</v>
      </c>
      <c r="EA10" s="8" t="s">
        <v>171</v>
      </c>
      <c r="EB10" s="8" t="s">
        <v>172</v>
      </c>
      <c r="EC10" s="8" t="s">
        <v>173</v>
      </c>
      <c r="ED10" s="8" t="s">
        <v>174</v>
      </c>
      <c r="EE10" s="8" t="s">
        <v>175</v>
      </c>
      <c r="EF10" s="8" t="s">
        <v>176</v>
      </c>
      <c r="EG10" s="8" t="s">
        <v>177</v>
      </c>
      <c r="EH10" s="8" t="s">
        <v>178</v>
      </c>
      <c r="EI10" s="8" t="s">
        <v>179</v>
      </c>
      <c r="EJ10" s="8" t="s">
        <v>180</v>
      </c>
      <c r="EK10" s="8" t="s">
        <v>181</v>
      </c>
      <c r="EL10" s="8" t="s">
        <v>182</v>
      </c>
      <c r="EM10" s="8" t="s">
        <v>183</v>
      </c>
      <c r="EN10" s="8" t="s">
        <v>184</v>
      </c>
      <c r="EO10" s="8" t="s">
        <v>185</v>
      </c>
      <c r="EP10" s="8" t="s">
        <v>186</v>
      </c>
      <c r="EQ10" s="8" t="s">
        <v>187</v>
      </c>
      <c r="ER10" s="8" t="s">
        <v>188</v>
      </c>
      <c r="ES10" s="8" t="s">
        <v>189</v>
      </c>
      <c r="ET10" s="8" t="s">
        <v>190</v>
      </c>
      <c r="EU10" s="8" t="s">
        <v>191</v>
      </c>
      <c r="EV10" s="8" t="s">
        <v>192</v>
      </c>
      <c r="EW10" s="8" t="s">
        <v>193</v>
      </c>
      <c r="EX10" s="8" t="s">
        <v>194</v>
      </c>
      <c r="EY10" s="8" t="s">
        <v>195</v>
      </c>
      <c r="EZ10" s="8" t="s">
        <v>196</v>
      </c>
      <c r="FA10" s="8" t="s">
        <v>197</v>
      </c>
      <c r="FB10" s="8" t="s">
        <v>198</v>
      </c>
      <c r="FC10" s="8" t="s">
        <v>199</v>
      </c>
      <c r="FD10" s="8" t="s">
        <v>200</v>
      </c>
      <c r="FE10" s="8" t="s">
        <v>201</v>
      </c>
      <c r="FF10" s="8" t="s">
        <v>202</v>
      </c>
      <c r="FG10" s="8" t="s">
        <v>203</v>
      </c>
      <c r="FH10" s="8" t="s">
        <v>204</v>
      </c>
      <c r="FI10" s="8" t="s">
        <v>205</v>
      </c>
      <c r="FJ10" s="8" t="s">
        <v>206</v>
      </c>
      <c r="FK10" s="8" t="s">
        <v>207</v>
      </c>
      <c r="FL10" s="8" t="s">
        <v>208</v>
      </c>
      <c r="FM10" s="8" t="s">
        <v>209</v>
      </c>
      <c r="FN10" s="8" t="s">
        <v>210</v>
      </c>
      <c r="FO10" s="8" t="s">
        <v>211</v>
      </c>
      <c r="FP10" s="8" t="s">
        <v>212</v>
      </c>
      <c r="FQ10" s="8" t="s">
        <v>213</v>
      </c>
      <c r="FR10" s="8" t="s">
        <v>214</v>
      </c>
      <c r="FS10" s="8" t="s">
        <v>215</v>
      </c>
      <c r="FT10" s="8" t="s">
        <v>216</v>
      </c>
      <c r="FU10" s="8" t="s">
        <v>217</v>
      </c>
      <c r="FV10" s="8" t="s">
        <v>218</v>
      </c>
      <c r="FW10" s="8" t="s">
        <v>219</v>
      </c>
      <c r="FX10" s="8" t="s">
        <v>220</v>
      </c>
      <c r="FY10" s="8" t="s">
        <v>221</v>
      </c>
      <c r="FZ10" s="8" t="s">
        <v>222</v>
      </c>
      <c r="GA10" s="8" t="s">
        <v>223</v>
      </c>
      <c r="GB10" s="8" t="s">
        <v>224</v>
      </c>
      <c r="GC10" s="8" t="s">
        <v>225</v>
      </c>
      <c r="GD10" s="8" t="s">
        <v>226</v>
      </c>
      <c r="GE10" s="8" t="s">
        <v>227</v>
      </c>
      <c r="GF10" s="8" t="s">
        <v>228</v>
      </c>
      <c r="GG10" s="8" t="s">
        <v>229</v>
      </c>
      <c r="GH10" s="8" t="s">
        <v>230</v>
      </c>
      <c r="GI10" s="8" t="s">
        <v>231</v>
      </c>
      <c r="GJ10" s="8" t="s">
        <v>232</v>
      </c>
      <c r="GK10" s="8" t="s">
        <v>233</v>
      </c>
      <c r="GL10" s="8" t="s">
        <v>234</v>
      </c>
      <c r="GM10" s="8" t="s">
        <v>235</v>
      </c>
      <c r="GN10" s="8" t="s">
        <v>236</v>
      </c>
      <c r="GO10" s="8" t="s">
        <v>237</v>
      </c>
      <c r="GP10" s="8" t="s">
        <v>238</v>
      </c>
      <c r="GQ10" s="8" t="s">
        <v>239</v>
      </c>
      <c r="GR10" s="8" t="s">
        <v>240</v>
      </c>
      <c r="GS10" s="8" t="s">
        <v>241</v>
      </c>
      <c r="GT10" s="8" t="s">
        <v>242</v>
      </c>
      <c r="GU10" s="8" t="s">
        <v>243</v>
      </c>
      <c r="GV10" s="8" t="s">
        <v>244</v>
      </c>
      <c r="GW10" s="8" t="s">
        <v>245</v>
      </c>
      <c r="GX10" s="8" t="s">
        <v>246</v>
      </c>
      <c r="GY10" s="8" t="s">
        <v>247</v>
      </c>
      <c r="GZ10" s="8" t="s">
        <v>248</v>
      </c>
      <c r="HA10" s="8" t="s">
        <v>249</v>
      </c>
      <c r="HB10" s="8" t="s">
        <v>250</v>
      </c>
      <c r="HC10" s="8" t="s">
        <v>251</v>
      </c>
      <c r="HD10" s="8" t="s">
        <v>252</v>
      </c>
      <c r="HE10" s="8" t="s">
        <v>253</v>
      </c>
      <c r="HF10" s="8" t="s">
        <v>254</v>
      </c>
      <c r="HG10" s="8" t="s">
        <v>255</v>
      </c>
      <c r="HH10" s="8" t="s">
        <v>256</v>
      </c>
      <c r="HI10" s="8" t="s">
        <v>257</v>
      </c>
      <c r="HJ10" s="8" t="s">
        <v>258</v>
      </c>
      <c r="HK10" s="8" t="s">
        <v>259</v>
      </c>
      <c r="HL10" s="8" t="s">
        <v>260</v>
      </c>
      <c r="HM10" s="8" t="s">
        <v>261</v>
      </c>
      <c r="HN10" s="8" t="s">
        <v>262</v>
      </c>
      <c r="HO10" s="8" t="s">
        <v>263</v>
      </c>
      <c r="HP10" s="8" t="s">
        <v>264</v>
      </c>
      <c r="HQ10" s="8" t="s">
        <v>265</v>
      </c>
      <c r="HR10" s="8" t="s">
        <v>266</v>
      </c>
      <c r="HS10" s="8" t="s">
        <v>267</v>
      </c>
      <c r="HT10" s="8" t="s">
        <v>268</v>
      </c>
      <c r="HU10" s="8" t="s">
        <v>269</v>
      </c>
      <c r="HV10" s="8" t="s">
        <v>270</v>
      </c>
      <c r="HW10" s="8" t="s">
        <v>271</v>
      </c>
      <c r="HX10" s="8" t="s">
        <v>272</v>
      </c>
      <c r="HY10" s="8" t="s">
        <v>273</v>
      </c>
      <c r="HZ10" s="8" t="s">
        <v>274</v>
      </c>
      <c r="IA10" s="8" t="s">
        <v>275</v>
      </c>
      <c r="IB10" s="8" t="s">
        <v>276</v>
      </c>
      <c r="IC10" s="8" t="s">
        <v>277</v>
      </c>
      <c r="ID10" s="8" t="s">
        <v>278</v>
      </c>
      <c r="IE10" s="8" t="s">
        <v>279</v>
      </c>
      <c r="IF10" s="8" t="s">
        <v>280</v>
      </c>
      <c r="IG10" s="8" t="s">
        <v>281</v>
      </c>
      <c r="IH10" s="8" t="s">
        <v>282</v>
      </c>
      <c r="II10" s="8" t="s">
        <v>283</v>
      </c>
      <c r="IJ10" s="8" t="s">
        <v>284</v>
      </c>
      <c r="IK10" s="8" t="s">
        <v>285</v>
      </c>
      <c r="IL10" s="8" t="s">
        <v>286</v>
      </c>
      <c r="IM10" s="8" t="s">
        <v>287</v>
      </c>
      <c r="IN10" s="8" t="s">
        <v>288</v>
      </c>
      <c r="IO10" s="8" t="s">
        <v>289</v>
      </c>
      <c r="IP10" s="8" t="s">
        <v>290</v>
      </c>
      <c r="IQ10" s="8" t="s">
        <v>291</v>
      </c>
    </row>
    <row r="11" spans="1:251">
      <c r="A11" s="10">
        <v>42036</v>
      </c>
      <c r="B11" s="9">
        <v>761.60599999999999</v>
      </c>
      <c r="C11" s="9">
        <v>411.80700000000002</v>
      </c>
      <c r="D11" s="9">
        <v>349.798</v>
      </c>
      <c r="E11" s="9">
        <v>753.726</v>
      </c>
      <c r="F11" s="9">
        <v>406.33699999999999</v>
      </c>
      <c r="G11" s="9">
        <v>347.38900000000001</v>
      </c>
      <c r="H11" s="9">
        <v>291.02800000000002</v>
      </c>
      <c r="I11" s="9">
        <v>158.74700000000001</v>
      </c>
      <c r="J11" s="9">
        <v>132.28100000000001</v>
      </c>
      <c r="K11" s="9">
        <v>159.518</v>
      </c>
      <c r="L11" s="9">
        <v>89.001999999999995</v>
      </c>
      <c r="M11" s="9">
        <v>70.516000000000005</v>
      </c>
      <c r="N11" s="9">
        <v>132.37799999999999</v>
      </c>
      <c r="O11" s="9">
        <v>63.042000000000002</v>
      </c>
      <c r="P11" s="9">
        <v>69.337000000000003</v>
      </c>
      <c r="Q11" s="9">
        <v>94.491</v>
      </c>
      <c r="R11" s="9">
        <v>47.04</v>
      </c>
      <c r="S11" s="9">
        <v>47.451000000000001</v>
      </c>
      <c r="T11" s="9">
        <v>84.188999999999993</v>
      </c>
      <c r="U11" s="9">
        <v>53.975999999999999</v>
      </c>
      <c r="V11" s="9">
        <v>30.213999999999999</v>
      </c>
      <c r="W11" s="9">
        <v>76.31</v>
      </c>
      <c r="X11" s="9">
        <v>48.506</v>
      </c>
      <c r="Y11" s="9">
        <v>27.803999999999998</v>
      </c>
      <c r="Z11" s="9">
        <v>7.8789999999999996</v>
      </c>
      <c r="AA11" s="9">
        <v>5.47</v>
      </c>
      <c r="AB11" s="9">
        <v>2.4089999999999998</v>
      </c>
      <c r="AC11" s="9">
        <v>681.25</v>
      </c>
      <c r="AD11" s="9">
        <v>370.22800000000001</v>
      </c>
      <c r="AE11" s="9">
        <v>311.02100000000002</v>
      </c>
      <c r="AF11" s="9">
        <v>675.43399999999997</v>
      </c>
      <c r="AG11" s="9">
        <v>365.608</v>
      </c>
      <c r="AH11" s="9">
        <v>309.82600000000002</v>
      </c>
      <c r="AI11" s="9">
        <v>250.709</v>
      </c>
      <c r="AJ11" s="9">
        <v>138.25700000000001</v>
      </c>
      <c r="AK11" s="9">
        <v>112.452</v>
      </c>
      <c r="AL11" s="9">
        <v>149.35</v>
      </c>
      <c r="AM11" s="9">
        <v>82.117999999999995</v>
      </c>
      <c r="AN11" s="9">
        <v>67.231999999999999</v>
      </c>
      <c r="AO11" s="9">
        <v>120.068</v>
      </c>
      <c r="AP11" s="9">
        <v>56.524000000000001</v>
      </c>
      <c r="AQ11" s="9">
        <v>63.542999999999999</v>
      </c>
      <c r="AR11" s="9">
        <v>85.387</v>
      </c>
      <c r="AS11" s="9">
        <v>44.487000000000002</v>
      </c>
      <c r="AT11" s="9">
        <v>40.9</v>
      </c>
      <c r="AU11" s="9">
        <v>75.736000000000004</v>
      </c>
      <c r="AV11" s="9">
        <v>48.841999999999999</v>
      </c>
      <c r="AW11" s="9">
        <v>26.893999999999998</v>
      </c>
      <c r="AX11" s="9">
        <v>69.921000000000006</v>
      </c>
      <c r="AY11" s="9">
        <v>44.222999999999999</v>
      </c>
      <c r="AZ11" s="9">
        <v>25.698</v>
      </c>
      <c r="BA11" s="9">
        <v>5.8150000000000004</v>
      </c>
      <c r="BB11" s="9">
        <v>4.62</v>
      </c>
      <c r="BC11" s="9">
        <v>1.1950000000000001</v>
      </c>
      <c r="BD11" s="9">
        <v>141.322</v>
      </c>
      <c r="BE11" s="9">
        <v>77.376999999999995</v>
      </c>
      <c r="BF11" s="9">
        <v>63.945999999999998</v>
      </c>
      <c r="BG11" s="9">
        <v>140.92599999999999</v>
      </c>
      <c r="BH11" s="9">
        <v>76.98</v>
      </c>
      <c r="BI11" s="9">
        <v>63.945999999999998</v>
      </c>
      <c r="BJ11" s="9">
        <v>62.982999999999997</v>
      </c>
      <c r="BK11" s="9">
        <v>33.438000000000002</v>
      </c>
      <c r="BL11" s="9">
        <v>29.545000000000002</v>
      </c>
      <c r="BM11" s="9">
        <v>29.401</v>
      </c>
      <c r="BN11" s="9">
        <v>14.603</v>
      </c>
      <c r="BO11" s="9">
        <v>14.798</v>
      </c>
      <c r="BP11" s="9">
        <v>25.213000000000001</v>
      </c>
      <c r="BQ11" s="9">
        <v>14.595000000000001</v>
      </c>
      <c r="BR11" s="9">
        <v>10.618</v>
      </c>
      <c r="BS11" s="9">
        <v>13.438000000000001</v>
      </c>
      <c r="BT11" s="9">
        <v>8.0609999999999999</v>
      </c>
      <c r="BU11" s="9">
        <v>5.3769999999999998</v>
      </c>
      <c r="BV11" s="9">
        <v>10.287000000000001</v>
      </c>
      <c r="BW11" s="9">
        <v>6.68</v>
      </c>
      <c r="BX11" s="9">
        <v>3.6070000000000002</v>
      </c>
      <c r="BY11" s="9">
        <v>9.891</v>
      </c>
      <c r="BZ11" s="9">
        <v>6.2839999999999998</v>
      </c>
      <c r="CA11" s="9">
        <v>3.6070000000000002</v>
      </c>
      <c r="CB11" s="9">
        <v>0.39600000000000002</v>
      </c>
      <c r="CC11" s="9">
        <v>0.39600000000000002</v>
      </c>
      <c r="CD11" s="9">
        <v>0</v>
      </c>
      <c r="CE11" s="9">
        <v>52.741999999999997</v>
      </c>
      <c r="CF11" s="9">
        <v>23.908000000000001</v>
      </c>
      <c r="CG11" s="9">
        <v>28.834</v>
      </c>
      <c r="CH11" s="9">
        <v>52.741999999999997</v>
      </c>
      <c r="CI11" s="9">
        <v>23.908000000000001</v>
      </c>
      <c r="CJ11" s="9">
        <v>28.834</v>
      </c>
      <c r="CK11" s="9">
        <v>24.219000000000001</v>
      </c>
      <c r="CL11" s="9">
        <v>12.208</v>
      </c>
      <c r="CM11" s="9">
        <v>12.01</v>
      </c>
      <c r="CN11" s="9">
        <v>8.7319999999999993</v>
      </c>
      <c r="CO11" s="9">
        <v>2.9860000000000002</v>
      </c>
      <c r="CP11" s="9">
        <v>5.7460000000000004</v>
      </c>
      <c r="CQ11" s="9">
        <v>11.346</v>
      </c>
      <c r="CR11" s="9">
        <v>4.1390000000000002</v>
      </c>
      <c r="CS11" s="9">
        <v>7.2060000000000004</v>
      </c>
      <c r="CT11" s="9">
        <v>6.3719999999999999</v>
      </c>
      <c r="CU11" s="9">
        <v>2.6949999999999998</v>
      </c>
      <c r="CV11" s="9">
        <v>3.6760000000000002</v>
      </c>
      <c r="CW11" s="9">
        <v>2.0750000000000002</v>
      </c>
      <c r="CX11" s="9">
        <v>1.88</v>
      </c>
      <c r="CY11" s="9">
        <v>0.19500000000000001</v>
      </c>
      <c r="CZ11" s="9">
        <v>2.0750000000000002</v>
      </c>
      <c r="DA11" s="9">
        <v>1.88</v>
      </c>
      <c r="DB11" s="9">
        <v>0.19500000000000001</v>
      </c>
      <c r="DC11" s="9">
        <v>0</v>
      </c>
      <c r="DD11" s="9">
        <v>0</v>
      </c>
      <c r="DE11" s="9">
        <v>0</v>
      </c>
      <c r="DF11" s="9">
        <v>52.293999999999997</v>
      </c>
      <c r="DG11" s="9">
        <v>31.608000000000001</v>
      </c>
      <c r="DH11" s="9">
        <v>20.686</v>
      </c>
      <c r="DI11" s="9">
        <v>48.965000000000003</v>
      </c>
      <c r="DJ11" s="9">
        <v>28.864000000000001</v>
      </c>
      <c r="DK11" s="9">
        <v>20.100999999999999</v>
      </c>
      <c r="DL11" s="9">
        <v>9.859</v>
      </c>
      <c r="DM11" s="9">
        <v>5.4390000000000001</v>
      </c>
      <c r="DN11" s="9">
        <v>4.42</v>
      </c>
      <c r="DO11" s="9">
        <v>3.9329999999999998</v>
      </c>
      <c r="DP11" s="9">
        <v>2.75</v>
      </c>
      <c r="DQ11" s="9">
        <v>1.1839999999999999</v>
      </c>
      <c r="DR11" s="9">
        <v>1.167</v>
      </c>
      <c r="DS11" s="9">
        <v>0.623</v>
      </c>
      <c r="DT11" s="9">
        <v>0.54500000000000004</v>
      </c>
      <c r="DU11" s="9">
        <v>12.18</v>
      </c>
      <c r="DV11" s="9">
        <v>6.9169999999999998</v>
      </c>
      <c r="DW11" s="9">
        <v>5.2629999999999999</v>
      </c>
      <c r="DX11" s="9">
        <v>25.154</v>
      </c>
      <c r="DY11" s="9">
        <v>15.88</v>
      </c>
      <c r="DZ11" s="9">
        <v>9.2739999999999991</v>
      </c>
      <c r="EA11" s="9">
        <v>21.824999999999999</v>
      </c>
      <c r="EB11" s="9">
        <v>13.135999999999999</v>
      </c>
      <c r="EC11" s="9">
        <v>8.6890000000000001</v>
      </c>
      <c r="ED11" s="9">
        <v>3.3290000000000002</v>
      </c>
      <c r="EE11" s="9">
        <v>2.7440000000000002</v>
      </c>
      <c r="EF11" s="9">
        <v>0.58599999999999997</v>
      </c>
      <c r="EG11" s="9">
        <v>8.7170000000000005</v>
      </c>
      <c r="EH11" s="9">
        <v>6.4980000000000002</v>
      </c>
      <c r="EI11" s="9">
        <v>2.2200000000000002</v>
      </c>
      <c r="EJ11" s="9">
        <v>8.7170000000000005</v>
      </c>
      <c r="EK11" s="9">
        <v>6.4980000000000002</v>
      </c>
      <c r="EL11" s="9">
        <v>2.2200000000000002</v>
      </c>
      <c r="EM11" s="9">
        <v>7.0469999999999997</v>
      </c>
      <c r="EN11" s="9">
        <v>4.8280000000000003</v>
      </c>
      <c r="EO11" s="9">
        <v>2.2200000000000002</v>
      </c>
      <c r="EP11" s="9">
        <v>1.67</v>
      </c>
      <c r="EQ11" s="9">
        <v>1.67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43.576999999999998</v>
      </c>
      <c r="FI11" s="9">
        <v>25.111000000000001</v>
      </c>
      <c r="FJ11" s="9">
        <v>18.466999999999999</v>
      </c>
      <c r="FK11" s="9">
        <v>40.247999999999998</v>
      </c>
      <c r="FL11" s="9">
        <v>22.367000000000001</v>
      </c>
      <c r="FM11" s="9">
        <v>17.881</v>
      </c>
      <c r="FN11" s="9">
        <v>2.8119999999999998</v>
      </c>
      <c r="FO11" s="9">
        <v>0.61099999999999999</v>
      </c>
      <c r="FP11" s="9">
        <v>2.2010000000000001</v>
      </c>
      <c r="FQ11" s="9">
        <v>2.2629999999999999</v>
      </c>
      <c r="FR11" s="9">
        <v>1.08</v>
      </c>
      <c r="FS11" s="9">
        <v>1.1839999999999999</v>
      </c>
      <c r="FT11" s="9">
        <v>1.167</v>
      </c>
      <c r="FU11" s="9">
        <v>0.623</v>
      </c>
      <c r="FV11" s="9">
        <v>0.54500000000000004</v>
      </c>
      <c r="FW11" s="9">
        <v>12.18</v>
      </c>
      <c r="FX11" s="9">
        <v>6.9169999999999998</v>
      </c>
      <c r="FY11" s="9">
        <v>5.2629999999999999</v>
      </c>
      <c r="FZ11" s="9">
        <v>25.154</v>
      </c>
      <c r="GA11" s="9">
        <v>15.88</v>
      </c>
      <c r="GB11" s="9">
        <v>9.2739999999999991</v>
      </c>
      <c r="GC11" s="9">
        <v>21.824999999999999</v>
      </c>
      <c r="GD11" s="9">
        <v>13.135999999999999</v>
      </c>
      <c r="GE11" s="9">
        <v>8.6890000000000001</v>
      </c>
      <c r="GF11" s="9">
        <v>3.3290000000000002</v>
      </c>
      <c r="GG11" s="9">
        <v>2.7440000000000002</v>
      </c>
      <c r="GH11" s="9">
        <v>0.58599999999999997</v>
      </c>
      <c r="GI11" s="9">
        <v>69.260000000000005</v>
      </c>
      <c r="GJ11" s="9">
        <v>35.313000000000002</v>
      </c>
      <c r="GK11" s="9">
        <v>33.948</v>
      </c>
      <c r="GL11" s="9">
        <v>69.260000000000005</v>
      </c>
      <c r="GM11" s="9">
        <v>35.313000000000002</v>
      </c>
      <c r="GN11" s="9">
        <v>33.948</v>
      </c>
      <c r="GO11" s="9">
        <v>38.475999999999999</v>
      </c>
      <c r="GP11" s="9">
        <v>20.067</v>
      </c>
      <c r="GQ11" s="9">
        <v>18.408000000000001</v>
      </c>
      <c r="GR11" s="9">
        <v>18.931000000000001</v>
      </c>
      <c r="GS11" s="9">
        <v>10.832000000000001</v>
      </c>
      <c r="GT11" s="9">
        <v>8.1</v>
      </c>
      <c r="GU11" s="9">
        <v>8.0470000000000006</v>
      </c>
      <c r="GV11" s="9">
        <v>3.129</v>
      </c>
      <c r="GW11" s="9">
        <v>4.9189999999999996</v>
      </c>
      <c r="GX11" s="9">
        <v>1.9950000000000001</v>
      </c>
      <c r="GY11" s="9">
        <v>0.45400000000000001</v>
      </c>
      <c r="GZ11" s="9">
        <v>1.5409999999999999</v>
      </c>
      <c r="HA11" s="9">
        <v>1.8109999999999999</v>
      </c>
      <c r="HB11" s="9">
        <v>0.83099999999999996</v>
      </c>
      <c r="HC11" s="9">
        <v>0.98</v>
      </c>
      <c r="HD11" s="9">
        <v>1.8109999999999999</v>
      </c>
      <c r="HE11" s="9">
        <v>0.83099999999999996</v>
      </c>
      <c r="HF11" s="9">
        <v>0.98</v>
      </c>
      <c r="HG11" s="9">
        <v>0</v>
      </c>
      <c r="HH11" s="9">
        <v>0</v>
      </c>
      <c r="HI11" s="9">
        <v>0</v>
      </c>
      <c r="HJ11" s="9">
        <v>60.054000000000002</v>
      </c>
      <c r="HK11" s="9">
        <v>39.122</v>
      </c>
      <c r="HL11" s="9">
        <v>20.931999999999999</v>
      </c>
      <c r="HM11" s="9">
        <v>60.054000000000002</v>
      </c>
      <c r="HN11" s="9">
        <v>39.122</v>
      </c>
      <c r="HO11" s="9">
        <v>20.931999999999999</v>
      </c>
      <c r="HP11" s="9">
        <v>25.541</v>
      </c>
      <c r="HQ11" s="9">
        <v>18.443999999999999</v>
      </c>
      <c r="HR11" s="9">
        <v>7.0970000000000004</v>
      </c>
      <c r="HS11" s="9">
        <v>13.472</v>
      </c>
      <c r="HT11" s="9">
        <v>8.3810000000000002</v>
      </c>
      <c r="HU11" s="9">
        <v>5.0910000000000002</v>
      </c>
      <c r="HV11" s="9">
        <v>6.6550000000000002</v>
      </c>
      <c r="HW11" s="9">
        <v>4.01</v>
      </c>
      <c r="HX11" s="9">
        <v>2.645</v>
      </c>
      <c r="HY11" s="9">
        <v>8.2560000000000002</v>
      </c>
      <c r="HZ11" s="9">
        <v>4.3890000000000002</v>
      </c>
      <c r="IA11" s="9">
        <v>3.8660000000000001</v>
      </c>
      <c r="IB11" s="9">
        <v>6.1310000000000002</v>
      </c>
      <c r="IC11" s="9">
        <v>3.8980000000000001</v>
      </c>
      <c r="ID11" s="9">
        <v>2.2330000000000001</v>
      </c>
      <c r="IE11" s="9">
        <v>6.1310000000000002</v>
      </c>
      <c r="IF11" s="9">
        <v>3.8980000000000001</v>
      </c>
      <c r="IG11" s="9">
        <v>2.2330000000000001</v>
      </c>
      <c r="IH11" s="9">
        <v>0</v>
      </c>
      <c r="II11" s="9">
        <v>0</v>
      </c>
      <c r="IJ11" s="9">
        <v>0</v>
      </c>
      <c r="IK11" s="9">
        <v>67.620999999999995</v>
      </c>
      <c r="IL11" s="9">
        <v>37.71</v>
      </c>
      <c r="IM11" s="9">
        <v>29.91</v>
      </c>
      <c r="IN11" s="9">
        <v>66.447000000000003</v>
      </c>
      <c r="IO11" s="9">
        <v>36.76</v>
      </c>
      <c r="IP11" s="9">
        <v>29.687000000000001</v>
      </c>
      <c r="IQ11" s="9">
        <v>12.079000000000001</v>
      </c>
    </row>
    <row r="12" spans="1:251">
      <c r="A12" s="10">
        <v>42401</v>
      </c>
      <c r="B12" s="9">
        <v>719.01400000000001</v>
      </c>
      <c r="C12" s="9">
        <v>378.74799999999999</v>
      </c>
      <c r="D12" s="9">
        <v>340.26600000000002</v>
      </c>
      <c r="E12" s="9">
        <v>711.30499999999995</v>
      </c>
      <c r="F12" s="9">
        <v>374.83</v>
      </c>
      <c r="G12" s="9">
        <v>336.47500000000002</v>
      </c>
      <c r="H12" s="9">
        <v>252.108</v>
      </c>
      <c r="I12" s="9">
        <v>144.76400000000001</v>
      </c>
      <c r="J12" s="9">
        <v>107.34399999999999</v>
      </c>
      <c r="K12" s="9">
        <v>147.58000000000001</v>
      </c>
      <c r="L12" s="9">
        <v>73.091999999999999</v>
      </c>
      <c r="M12" s="9">
        <v>74.488</v>
      </c>
      <c r="N12" s="9">
        <v>131.99100000000001</v>
      </c>
      <c r="O12" s="9">
        <v>59.392000000000003</v>
      </c>
      <c r="P12" s="9">
        <v>72.599000000000004</v>
      </c>
      <c r="Q12" s="9">
        <v>103.051</v>
      </c>
      <c r="R12" s="9">
        <v>50.015999999999998</v>
      </c>
      <c r="S12" s="9">
        <v>53.033999999999999</v>
      </c>
      <c r="T12" s="9">
        <v>84.284999999999997</v>
      </c>
      <c r="U12" s="9">
        <v>51.484000000000002</v>
      </c>
      <c r="V12" s="9">
        <v>32.799999999999997</v>
      </c>
      <c r="W12" s="9">
        <v>76.575000000000003</v>
      </c>
      <c r="X12" s="9">
        <v>47.566000000000003</v>
      </c>
      <c r="Y12" s="9">
        <v>29.009</v>
      </c>
      <c r="Z12" s="9">
        <v>7.7089999999999996</v>
      </c>
      <c r="AA12" s="9">
        <v>3.9180000000000001</v>
      </c>
      <c r="AB12" s="9">
        <v>3.7919999999999998</v>
      </c>
      <c r="AC12" s="9">
        <v>650.41499999999996</v>
      </c>
      <c r="AD12" s="9">
        <v>343.35899999999998</v>
      </c>
      <c r="AE12" s="9">
        <v>307.05599999999998</v>
      </c>
      <c r="AF12" s="9">
        <v>645.28700000000003</v>
      </c>
      <c r="AG12" s="9">
        <v>340.67899999999997</v>
      </c>
      <c r="AH12" s="9">
        <v>304.608</v>
      </c>
      <c r="AI12" s="9">
        <v>227.648</v>
      </c>
      <c r="AJ12" s="9">
        <v>129.79400000000001</v>
      </c>
      <c r="AK12" s="9">
        <v>97.853999999999999</v>
      </c>
      <c r="AL12" s="9">
        <v>135.95099999999999</v>
      </c>
      <c r="AM12" s="9">
        <v>66.498999999999995</v>
      </c>
      <c r="AN12" s="9">
        <v>69.451999999999998</v>
      </c>
      <c r="AO12" s="9">
        <v>118.98699999999999</v>
      </c>
      <c r="AP12" s="9">
        <v>54.213999999999999</v>
      </c>
      <c r="AQ12" s="9">
        <v>64.774000000000001</v>
      </c>
      <c r="AR12" s="9">
        <v>92.194000000000003</v>
      </c>
      <c r="AS12" s="9">
        <v>45.445</v>
      </c>
      <c r="AT12" s="9">
        <v>46.749000000000002</v>
      </c>
      <c r="AU12" s="9">
        <v>75.635000000000005</v>
      </c>
      <c r="AV12" s="9">
        <v>47.406999999999996</v>
      </c>
      <c r="AW12" s="9">
        <v>28.228000000000002</v>
      </c>
      <c r="AX12" s="9">
        <v>70.507000000000005</v>
      </c>
      <c r="AY12" s="9">
        <v>44.728000000000002</v>
      </c>
      <c r="AZ12" s="9">
        <v>25.779</v>
      </c>
      <c r="BA12" s="9">
        <v>5.1280000000000001</v>
      </c>
      <c r="BB12" s="9">
        <v>2.6789999999999998</v>
      </c>
      <c r="BC12" s="9">
        <v>2.4489999999999998</v>
      </c>
      <c r="BD12" s="9">
        <v>129.209</v>
      </c>
      <c r="BE12" s="9">
        <v>60.162999999999997</v>
      </c>
      <c r="BF12" s="9">
        <v>69.046000000000006</v>
      </c>
      <c r="BG12" s="9">
        <v>127.764</v>
      </c>
      <c r="BH12" s="9">
        <v>58.718000000000004</v>
      </c>
      <c r="BI12" s="9">
        <v>69.046000000000006</v>
      </c>
      <c r="BJ12" s="9">
        <v>44.723999999999997</v>
      </c>
      <c r="BK12" s="9">
        <v>22.649000000000001</v>
      </c>
      <c r="BL12" s="9">
        <v>22.074999999999999</v>
      </c>
      <c r="BM12" s="9">
        <v>25.853999999999999</v>
      </c>
      <c r="BN12" s="9">
        <v>11.112</v>
      </c>
      <c r="BO12" s="9">
        <v>14.742000000000001</v>
      </c>
      <c r="BP12" s="9">
        <v>24.22</v>
      </c>
      <c r="BQ12" s="9">
        <v>10.693</v>
      </c>
      <c r="BR12" s="9">
        <v>13.526</v>
      </c>
      <c r="BS12" s="9">
        <v>22.184000000000001</v>
      </c>
      <c r="BT12" s="9">
        <v>9.2550000000000008</v>
      </c>
      <c r="BU12" s="9">
        <v>12.929</v>
      </c>
      <c r="BV12" s="9">
        <v>12.228</v>
      </c>
      <c r="BW12" s="9">
        <v>6.4539999999999997</v>
      </c>
      <c r="BX12" s="9">
        <v>5.7729999999999997</v>
      </c>
      <c r="BY12" s="9">
        <v>10.782</v>
      </c>
      <c r="BZ12" s="9">
        <v>5.0090000000000003</v>
      </c>
      <c r="CA12" s="9">
        <v>5.7729999999999997</v>
      </c>
      <c r="CB12" s="9">
        <v>1.4450000000000001</v>
      </c>
      <c r="CC12" s="9">
        <v>1.4450000000000001</v>
      </c>
      <c r="CD12" s="9">
        <v>0</v>
      </c>
      <c r="CE12" s="9">
        <v>55.103999999999999</v>
      </c>
      <c r="CF12" s="9">
        <v>36.65</v>
      </c>
      <c r="CG12" s="9">
        <v>18.454000000000001</v>
      </c>
      <c r="CH12" s="9">
        <v>55.103999999999999</v>
      </c>
      <c r="CI12" s="9">
        <v>36.65</v>
      </c>
      <c r="CJ12" s="9">
        <v>18.454000000000001</v>
      </c>
      <c r="CK12" s="9">
        <v>25.704000000000001</v>
      </c>
      <c r="CL12" s="9">
        <v>19.434000000000001</v>
      </c>
      <c r="CM12" s="9">
        <v>6.2690000000000001</v>
      </c>
      <c r="CN12" s="9">
        <v>11.782</v>
      </c>
      <c r="CO12" s="9">
        <v>7.1619999999999999</v>
      </c>
      <c r="CP12" s="9">
        <v>4.62</v>
      </c>
      <c r="CQ12" s="9">
        <v>9.8620000000000001</v>
      </c>
      <c r="CR12" s="9">
        <v>6.077</v>
      </c>
      <c r="CS12" s="9">
        <v>3.7850000000000001</v>
      </c>
      <c r="CT12" s="9">
        <v>5.7569999999999997</v>
      </c>
      <c r="CU12" s="9">
        <v>3.1379999999999999</v>
      </c>
      <c r="CV12" s="9">
        <v>2.6190000000000002</v>
      </c>
      <c r="CW12" s="9">
        <v>2</v>
      </c>
      <c r="CX12" s="9">
        <v>0.83899999999999997</v>
      </c>
      <c r="CY12" s="9">
        <v>1.161</v>
      </c>
      <c r="CZ12" s="9">
        <v>2</v>
      </c>
      <c r="DA12" s="9">
        <v>0.83899999999999997</v>
      </c>
      <c r="DB12" s="9">
        <v>1.161</v>
      </c>
      <c r="DC12" s="9">
        <v>0</v>
      </c>
      <c r="DD12" s="9">
        <v>0</v>
      </c>
      <c r="DE12" s="9">
        <v>0</v>
      </c>
      <c r="DF12" s="9">
        <v>43.752000000000002</v>
      </c>
      <c r="DG12" s="9">
        <v>25.210999999999999</v>
      </c>
      <c r="DH12" s="9">
        <v>18.542000000000002</v>
      </c>
      <c r="DI12" s="9">
        <v>41.198</v>
      </c>
      <c r="DJ12" s="9">
        <v>24.108000000000001</v>
      </c>
      <c r="DK12" s="9">
        <v>17.09</v>
      </c>
      <c r="DL12" s="9">
        <v>10.614000000000001</v>
      </c>
      <c r="DM12" s="9">
        <v>5.9320000000000004</v>
      </c>
      <c r="DN12" s="9">
        <v>4.681</v>
      </c>
      <c r="DO12" s="9">
        <v>1.337</v>
      </c>
      <c r="DP12" s="9">
        <v>0.76700000000000002</v>
      </c>
      <c r="DQ12" s="9">
        <v>0.56999999999999995</v>
      </c>
      <c r="DR12" s="9">
        <v>4.2210000000000001</v>
      </c>
      <c r="DS12" s="9">
        <v>1.4239999999999999</v>
      </c>
      <c r="DT12" s="9">
        <v>2.7970000000000002</v>
      </c>
      <c r="DU12" s="9">
        <v>7.6470000000000002</v>
      </c>
      <c r="DV12" s="9">
        <v>4.3079999999999998</v>
      </c>
      <c r="DW12" s="9">
        <v>3.339</v>
      </c>
      <c r="DX12" s="9">
        <v>19.933</v>
      </c>
      <c r="DY12" s="9">
        <v>12.779</v>
      </c>
      <c r="DZ12" s="9">
        <v>7.1539999999999999</v>
      </c>
      <c r="EA12" s="9">
        <v>17.379000000000001</v>
      </c>
      <c r="EB12" s="9">
        <v>11.676</v>
      </c>
      <c r="EC12" s="9">
        <v>5.7030000000000003</v>
      </c>
      <c r="ED12" s="9">
        <v>2.5539999999999998</v>
      </c>
      <c r="EE12" s="9">
        <v>1.103</v>
      </c>
      <c r="EF12" s="9">
        <v>1.4510000000000001</v>
      </c>
      <c r="EG12" s="9">
        <v>8.7720000000000002</v>
      </c>
      <c r="EH12" s="9">
        <v>5.415</v>
      </c>
      <c r="EI12" s="9">
        <v>3.3559999999999999</v>
      </c>
      <c r="EJ12" s="9">
        <v>8.7720000000000002</v>
      </c>
      <c r="EK12" s="9">
        <v>5.415</v>
      </c>
      <c r="EL12" s="9">
        <v>3.3559999999999999</v>
      </c>
      <c r="EM12" s="9">
        <v>7.8639999999999999</v>
      </c>
      <c r="EN12" s="9">
        <v>4.508</v>
      </c>
      <c r="EO12" s="9">
        <v>3.3559999999999999</v>
      </c>
      <c r="EP12" s="9">
        <v>0.39100000000000001</v>
      </c>
      <c r="EQ12" s="9">
        <v>0.39100000000000001</v>
      </c>
      <c r="ER12" s="9">
        <v>0</v>
      </c>
      <c r="ES12" s="9">
        <v>0.51600000000000001</v>
      </c>
      <c r="ET12" s="9">
        <v>0.51600000000000001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34.981000000000002</v>
      </c>
      <c r="FI12" s="9">
        <v>19.795999999999999</v>
      </c>
      <c r="FJ12" s="9">
        <v>15.185</v>
      </c>
      <c r="FK12" s="9">
        <v>32.427</v>
      </c>
      <c r="FL12" s="9">
        <v>18.693000000000001</v>
      </c>
      <c r="FM12" s="9">
        <v>13.734</v>
      </c>
      <c r="FN12" s="9">
        <v>2.7490000000000001</v>
      </c>
      <c r="FO12" s="9">
        <v>1.4239999999999999</v>
      </c>
      <c r="FP12" s="9">
        <v>1.325</v>
      </c>
      <c r="FQ12" s="9">
        <v>0.94599999999999995</v>
      </c>
      <c r="FR12" s="9">
        <v>0.376</v>
      </c>
      <c r="FS12" s="9">
        <v>0.56999999999999995</v>
      </c>
      <c r="FT12" s="9">
        <v>3.7050000000000001</v>
      </c>
      <c r="FU12" s="9">
        <v>0.90800000000000003</v>
      </c>
      <c r="FV12" s="9">
        <v>2.7970000000000002</v>
      </c>
      <c r="FW12" s="9">
        <v>7.6470000000000002</v>
      </c>
      <c r="FX12" s="9">
        <v>4.3079999999999998</v>
      </c>
      <c r="FY12" s="9">
        <v>3.339</v>
      </c>
      <c r="FZ12" s="9">
        <v>19.933</v>
      </c>
      <c r="GA12" s="9">
        <v>12.779</v>
      </c>
      <c r="GB12" s="9">
        <v>7.1539999999999999</v>
      </c>
      <c r="GC12" s="9">
        <v>17.379000000000001</v>
      </c>
      <c r="GD12" s="9">
        <v>11.676</v>
      </c>
      <c r="GE12" s="9">
        <v>5.7030000000000003</v>
      </c>
      <c r="GF12" s="9">
        <v>2.5539999999999998</v>
      </c>
      <c r="GG12" s="9">
        <v>1.103</v>
      </c>
      <c r="GH12" s="9">
        <v>1.4510000000000001</v>
      </c>
      <c r="GI12" s="9">
        <v>82.524000000000001</v>
      </c>
      <c r="GJ12" s="9">
        <v>40.448999999999998</v>
      </c>
      <c r="GK12" s="9">
        <v>42.075000000000003</v>
      </c>
      <c r="GL12" s="9">
        <v>82.524000000000001</v>
      </c>
      <c r="GM12" s="9">
        <v>40.448999999999998</v>
      </c>
      <c r="GN12" s="9">
        <v>42.075000000000003</v>
      </c>
      <c r="GO12" s="9">
        <v>47.369</v>
      </c>
      <c r="GP12" s="9">
        <v>26.844000000000001</v>
      </c>
      <c r="GQ12" s="9">
        <v>20.524999999999999</v>
      </c>
      <c r="GR12" s="9">
        <v>16.759</v>
      </c>
      <c r="GS12" s="9">
        <v>8.8989999999999991</v>
      </c>
      <c r="GT12" s="9">
        <v>7.86</v>
      </c>
      <c r="GU12" s="9">
        <v>11.445</v>
      </c>
      <c r="GV12" s="9">
        <v>3.407</v>
      </c>
      <c r="GW12" s="9">
        <v>8.0380000000000003</v>
      </c>
      <c r="GX12" s="9">
        <v>4.1070000000000002</v>
      </c>
      <c r="GY12" s="9">
        <v>1.018</v>
      </c>
      <c r="GZ12" s="9">
        <v>3.089</v>
      </c>
      <c r="HA12" s="9">
        <v>2.8439999999999999</v>
      </c>
      <c r="HB12" s="9">
        <v>0.28100000000000003</v>
      </c>
      <c r="HC12" s="9">
        <v>2.5630000000000002</v>
      </c>
      <c r="HD12" s="9">
        <v>2.8439999999999999</v>
      </c>
      <c r="HE12" s="9">
        <v>0.28100000000000003</v>
      </c>
      <c r="HF12" s="9">
        <v>2.5630000000000002</v>
      </c>
      <c r="HG12" s="9">
        <v>0</v>
      </c>
      <c r="HH12" s="9">
        <v>0</v>
      </c>
      <c r="HI12" s="9">
        <v>0</v>
      </c>
      <c r="HJ12" s="9">
        <v>39.393999999999998</v>
      </c>
      <c r="HK12" s="9">
        <v>22.209</v>
      </c>
      <c r="HL12" s="9">
        <v>17.184000000000001</v>
      </c>
      <c r="HM12" s="9">
        <v>39.393999999999998</v>
      </c>
      <c r="HN12" s="9">
        <v>22.209</v>
      </c>
      <c r="HO12" s="9">
        <v>17.184000000000001</v>
      </c>
      <c r="HP12" s="9">
        <v>13.276999999999999</v>
      </c>
      <c r="HQ12" s="9">
        <v>6.4630000000000001</v>
      </c>
      <c r="HR12" s="9">
        <v>6.8140000000000001</v>
      </c>
      <c r="HS12" s="9">
        <v>7.7590000000000003</v>
      </c>
      <c r="HT12" s="9">
        <v>4.4800000000000004</v>
      </c>
      <c r="HU12" s="9">
        <v>3.2789999999999999</v>
      </c>
      <c r="HV12" s="9">
        <v>7.6150000000000002</v>
      </c>
      <c r="HW12" s="9">
        <v>3.109</v>
      </c>
      <c r="HX12" s="9">
        <v>4.5069999999999997</v>
      </c>
      <c r="HY12" s="9">
        <v>5.4960000000000004</v>
      </c>
      <c r="HZ12" s="9">
        <v>3.3809999999999998</v>
      </c>
      <c r="IA12" s="9">
        <v>2.1139999999999999</v>
      </c>
      <c r="IB12" s="9">
        <v>5.2469999999999999</v>
      </c>
      <c r="IC12" s="9">
        <v>4.7759999999999998</v>
      </c>
      <c r="ID12" s="9">
        <v>0.47</v>
      </c>
      <c r="IE12" s="9">
        <v>5.2469999999999999</v>
      </c>
      <c r="IF12" s="9">
        <v>4.7759999999999998</v>
      </c>
      <c r="IG12" s="9">
        <v>0.47</v>
      </c>
      <c r="IH12" s="9">
        <v>0</v>
      </c>
      <c r="II12" s="9">
        <v>0</v>
      </c>
      <c r="IJ12" s="9">
        <v>0</v>
      </c>
      <c r="IK12" s="9">
        <v>58.545000000000002</v>
      </c>
      <c r="IL12" s="9">
        <v>35.646000000000001</v>
      </c>
      <c r="IM12" s="9">
        <v>22.898</v>
      </c>
      <c r="IN12" s="9">
        <v>57.996000000000002</v>
      </c>
      <c r="IO12" s="9">
        <v>35.515000000000001</v>
      </c>
      <c r="IP12" s="9">
        <v>22.481000000000002</v>
      </c>
      <c r="IQ12" s="9">
        <v>14.944000000000001</v>
      </c>
    </row>
    <row r="13" spans="1:251">
      <c r="A13" s="10">
        <v>42767</v>
      </c>
      <c r="B13" s="9">
        <v>750.23599999999999</v>
      </c>
      <c r="C13" s="9">
        <v>395.358</v>
      </c>
      <c r="D13" s="9">
        <v>354.87799999999999</v>
      </c>
      <c r="E13" s="9">
        <v>741.77800000000002</v>
      </c>
      <c r="F13" s="9">
        <v>390.10899999999998</v>
      </c>
      <c r="G13" s="9">
        <v>351.67</v>
      </c>
      <c r="H13" s="9">
        <v>277.05399999999997</v>
      </c>
      <c r="I13" s="9">
        <v>159.58500000000001</v>
      </c>
      <c r="J13" s="9">
        <v>117.46899999999999</v>
      </c>
      <c r="K13" s="9">
        <v>157.08600000000001</v>
      </c>
      <c r="L13" s="9">
        <v>82.424999999999997</v>
      </c>
      <c r="M13" s="9">
        <v>74.661000000000001</v>
      </c>
      <c r="N13" s="9">
        <v>122.819</v>
      </c>
      <c r="O13" s="9">
        <v>52.704000000000001</v>
      </c>
      <c r="P13" s="9">
        <v>70.114999999999995</v>
      </c>
      <c r="Q13" s="9">
        <v>109.39400000000001</v>
      </c>
      <c r="R13" s="9">
        <v>52.929000000000002</v>
      </c>
      <c r="S13" s="9">
        <v>56.465000000000003</v>
      </c>
      <c r="T13" s="9">
        <v>83.882999999999996</v>
      </c>
      <c r="U13" s="9">
        <v>47.715000000000003</v>
      </c>
      <c r="V13" s="9">
        <v>36.167999999999999</v>
      </c>
      <c r="W13" s="9">
        <v>75.424999999999997</v>
      </c>
      <c r="X13" s="9">
        <v>42.466000000000001</v>
      </c>
      <c r="Y13" s="9">
        <v>32.959000000000003</v>
      </c>
      <c r="Z13" s="9">
        <v>8.4580000000000002</v>
      </c>
      <c r="AA13" s="9">
        <v>5.2489999999999997</v>
      </c>
      <c r="AB13" s="9">
        <v>3.2080000000000002</v>
      </c>
      <c r="AC13" s="9">
        <v>659.87400000000002</v>
      </c>
      <c r="AD13" s="9">
        <v>346.17200000000003</v>
      </c>
      <c r="AE13" s="9">
        <v>313.702</v>
      </c>
      <c r="AF13" s="9">
        <v>652.93100000000004</v>
      </c>
      <c r="AG13" s="9">
        <v>341.74299999999999</v>
      </c>
      <c r="AH13" s="9">
        <v>311.18700000000001</v>
      </c>
      <c r="AI13" s="9">
        <v>238.535</v>
      </c>
      <c r="AJ13" s="9">
        <v>135.26400000000001</v>
      </c>
      <c r="AK13" s="9">
        <v>103.271</v>
      </c>
      <c r="AL13" s="9">
        <v>133.60499999999999</v>
      </c>
      <c r="AM13" s="9">
        <v>70.650000000000006</v>
      </c>
      <c r="AN13" s="9">
        <v>62.954999999999998</v>
      </c>
      <c r="AO13" s="9">
        <v>112.054</v>
      </c>
      <c r="AP13" s="9">
        <v>46.563000000000002</v>
      </c>
      <c r="AQ13" s="9">
        <v>65.491</v>
      </c>
      <c r="AR13" s="9">
        <v>101.08199999999999</v>
      </c>
      <c r="AS13" s="9">
        <v>49.872999999999998</v>
      </c>
      <c r="AT13" s="9">
        <v>51.209000000000003</v>
      </c>
      <c r="AU13" s="9">
        <v>74.597999999999999</v>
      </c>
      <c r="AV13" s="9">
        <v>43.822000000000003</v>
      </c>
      <c r="AW13" s="9">
        <v>30.776</v>
      </c>
      <c r="AX13" s="9">
        <v>67.655000000000001</v>
      </c>
      <c r="AY13" s="9">
        <v>39.393999999999998</v>
      </c>
      <c r="AZ13" s="9">
        <v>28.260999999999999</v>
      </c>
      <c r="BA13" s="9">
        <v>6.9429999999999996</v>
      </c>
      <c r="BB13" s="9">
        <v>4.4279999999999999</v>
      </c>
      <c r="BC13" s="9">
        <v>2.5150000000000001</v>
      </c>
      <c r="BD13" s="9">
        <v>131.06399999999999</v>
      </c>
      <c r="BE13" s="9">
        <v>73.852999999999994</v>
      </c>
      <c r="BF13" s="9">
        <v>57.210999999999999</v>
      </c>
      <c r="BG13" s="9">
        <v>130.29499999999999</v>
      </c>
      <c r="BH13" s="9">
        <v>73.852999999999994</v>
      </c>
      <c r="BI13" s="9">
        <v>56.442999999999998</v>
      </c>
      <c r="BJ13" s="9">
        <v>52.621000000000002</v>
      </c>
      <c r="BK13" s="9">
        <v>31.992000000000001</v>
      </c>
      <c r="BL13" s="9">
        <v>20.629000000000001</v>
      </c>
      <c r="BM13" s="9">
        <v>22.515000000000001</v>
      </c>
      <c r="BN13" s="9">
        <v>13.04</v>
      </c>
      <c r="BO13" s="9">
        <v>9.4749999999999996</v>
      </c>
      <c r="BP13" s="9">
        <v>22.524999999999999</v>
      </c>
      <c r="BQ13" s="9">
        <v>11.426</v>
      </c>
      <c r="BR13" s="9">
        <v>11.099</v>
      </c>
      <c r="BS13" s="9">
        <v>20.248000000000001</v>
      </c>
      <c r="BT13" s="9">
        <v>10.295</v>
      </c>
      <c r="BU13" s="9">
        <v>9.952</v>
      </c>
      <c r="BV13" s="9">
        <v>13.156000000000001</v>
      </c>
      <c r="BW13" s="9">
        <v>7.1</v>
      </c>
      <c r="BX13" s="9">
        <v>6.056</v>
      </c>
      <c r="BY13" s="9">
        <v>12.387</v>
      </c>
      <c r="BZ13" s="9">
        <v>7.1</v>
      </c>
      <c r="CA13" s="9">
        <v>5.2869999999999999</v>
      </c>
      <c r="CB13" s="9">
        <v>0.76900000000000002</v>
      </c>
      <c r="CC13" s="9">
        <v>0</v>
      </c>
      <c r="CD13" s="9">
        <v>0.76900000000000002</v>
      </c>
      <c r="CE13" s="9">
        <v>47.615000000000002</v>
      </c>
      <c r="CF13" s="9">
        <v>25.215</v>
      </c>
      <c r="CG13" s="9">
        <v>22.4</v>
      </c>
      <c r="CH13" s="9">
        <v>47.615000000000002</v>
      </c>
      <c r="CI13" s="9">
        <v>25.215</v>
      </c>
      <c r="CJ13" s="9">
        <v>22.4</v>
      </c>
      <c r="CK13" s="9">
        <v>16.673999999999999</v>
      </c>
      <c r="CL13" s="9">
        <v>10.148</v>
      </c>
      <c r="CM13" s="9">
        <v>6.5259999999999998</v>
      </c>
      <c r="CN13" s="9">
        <v>13.481</v>
      </c>
      <c r="CO13" s="9">
        <v>9.4649999999999999</v>
      </c>
      <c r="CP13" s="9">
        <v>4.0149999999999997</v>
      </c>
      <c r="CQ13" s="9">
        <v>8.8089999999999993</v>
      </c>
      <c r="CR13" s="9">
        <v>2.6509999999999998</v>
      </c>
      <c r="CS13" s="9">
        <v>6.1580000000000004</v>
      </c>
      <c r="CT13" s="9">
        <v>6.3570000000000002</v>
      </c>
      <c r="CU13" s="9">
        <v>2.6440000000000001</v>
      </c>
      <c r="CV13" s="9">
        <v>3.7130000000000001</v>
      </c>
      <c r="CW13" s="9">
        <v>2.2949999999999999</v>
      </c>
      <c r="CX13" s="9">
        <v>0.30599999999999999</v>
      </c>
      <c r="CY13" s="9">
        <v>1.9890000000000001</v>
      </c>
      <c r="CZ13" s="9">
        <v>2.2949999999999999</v>
      </c>
      <c r="DA13" s="9">
        <v>0.30599999999999999</v>
      </c>
      <c r="DB13" s="9">
        <v>1.9890000000000001</v>
      </c>
      <c r="DC13" s="9">
        <v>0</v>
      </c>
      <c r="DD13" s="9">
        <v>0</v>
      </c>
      <c r="DE13" s="9">
        <v>0</v>
      </c>
      <c r="DF13" s="9">
        <v>50.429000000000002</v>
      </c>
      <c r="DG13" s="9">
        <v>28.216999999999999</v>
      </c>
      <c r="DH13" s="9">
        <v>22.212</v>
      </c>
      <c r="DI13" s="9">
        <v>48.567</v>
      </c>
      <c r="DJ13" s="9">
        <v>26.69</v>
      </c>
      <c r="DK13" s="9">
        <v>21.878</v>
      </c>
      <c r="DL13" s="9">
        <v>13.449</v>
      </c>
      <c r="DM13" s="9">
        <v>8.0530000000000008</v>
      </c>
      <c r="DN13" s="9">
        <v>5.3959999999999999</v>
      </c>
      <c r="DO13" s="9">
        <v>2.3159999999999998</v>
      </c>
      <c r="DP13" s="9">
        <v>0.53200000000000003</v>
      </c>
      <c r="DQ13" s="9">
        <v>1.7849999999999999</v>
      </c>
      <c r="DR13" s="9">
        <v>2.6549999999999998</v>
      </c>
      <c r="DS13" s="9">
        <v>0</v>
      </c>
      <c r="DT13" s="9">
        <v>2.6549999999999998</v>
      </c>
      <c r="DU13" s="9">
        <v>11.01</v>
      </c>
      <c r="DV13" s="9">
        <v>5.383</v>
      </c>
      <c r="DW13" s="9">
        <v>5.6269999999999998</v>
      </c>
      <c r="DX13" s="9">
        <v>20.997</v>
      </c>
      <c r="DY13" s="9">
        <v>14.25</v>
      </c>
      <c r="DZ13" s="9">
        <v>6.7480000000000002</v>
      </c>
      <c r="EA13" s="9">
        <v>19.135999999999999</v>
      </c>
      <c r="EB13" s="9">
        <v>12.722</v>
      </c>
      <c r="EC13" s="9">
        <v>6.4139999999999997</v>
      </c>
      <c r="ED13" s="9">
        <v>1.861</v>
      </c>
      <c r="EE13" s="9">
        <v>1.5269999999999999</v>
      </c>
      <c r="EF13" s="9">
        <v>0.33400000000000002</v>
      </c>
      <c r="EG13" s="9">
        <v>11.301</v>
      </c>
      <c r="EH13" s="9">
        <v>7.5209999999999999</v>
      </c>
      <c r="EI13" s="9">
        <v>3.7810000000000001</v>
      </c>
      <c r="EJ13" s="9">
        <v>11.301</v>
      </c>
      <c r="EK13" s="9">
        <v>7.5209999999999999</v>
      </c>
      <c r="EL13" s="9">
        <v>3.7810000000000001</v>
      </c>
      <c r="EM13" s="9">
        <v>11.301</v>
      </c>
      <c r="EN13" s="9">
        <v>7.5209999999999999</v>
      </c>
      <c r="EO13" s="9">
        <v>3.7810000000000001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39.127000000000002</v>
      </c>
      <c r="FI13" s="9">
        <v>20.696000000000002</v>
      </c>
      <c r="FJ13" s="9">
        <v>18.431000000000001</v>
      </c>
      <c r="FK13" s="9">
        <v>37.265999999999998</v>
      </c>
      <c r="FL13" s="9">
        <v>19.169</v>
      </c>
      <c r="FM13" s="9">
        <v>18.097000000000001</v>
      </c>
      <c r="FN13" s="9">
        <v>2.1480000000000001</v>
      </c>
      <c r="FO13" s="9">
        <v>0.53300000000000003</v>
      </c>
      <c r="FP13" s="9">
        <v>1.6160000000000001</v>
      </c>
      <c r="FQ13" s="9">
        <v>2.3159999999999998</v>
      </c>
      <c r="FR13" s="9">
        <v>0.53200000000000003</v>
      </c>
      <c r="FS13" s="9">
        <v>1.7849999999999999</v>
      </c>
      <c r="FT13" s="9">
        <v>2.6549999999999998</v>
      </c>
      <c r="FU13" s="9">
        <v>0</v>
      </c>
      <c r="FV13" s="9">
        <v>2.6549999999999998</v>
      </c>
      <c r="FW13" s="9">
        <v>11.01</v>
      </c>
      <c r="FX13" s="9">
        <v>5.383</v>
      </c>
      <c r="FY13" s="9">
        <v>5.6269999999999998</v>
      </c>
      <c r="FZ13" s="9">
        <v>20.997</v>
      </c>
      <c r="GA13" s="9">
        <v>14.25</v>
      </c>
      <c r="GB13" s="9">
        <v>6.7480000000000002</v>
      </c>
      <c r="GC13" s="9">
        <v>19.135999999999999</v>
      </c>
      <c r="GD13" s="9">
        <v>12.722</v>
      </c>
      <c r="GE13" s="9">
        <v>6.4139999999999997</v>
      </c>
      <c r="GF13" s="9">
        <v>1.861</v>
      </c>
      <c r="GG13" s="9">
        <v>1.5269999999999999</v>
      </c>
      <c r="GH13" s="9">
        <v>0.33400000000000002</v>
      </c>
      <c r="GI13" s="9">
        <v>92.346999999999994</v>
      </c>
      <c r="GJ13" s="9">
        <v>43.47</v>
      </c>
      <c r="GK13" s="9">
        <v>48.877000000000002</v>
      </c>
      <c r="GL13" s="9">
        <v>92.043000000000006</v>
      </c>
      <c r="GM13" s="9">
        <v>43.167000000000002</v>
      </c>
      <c r="GN13" s="9">
        <v>48.877000000000002</v>
      </c>
      <c r="GO13" s="9">
        <v>54.570999999999998</v>
      </c>
      <c r="GP13" s="9">
        <v>28.015999999999998</v>
      </c>
      <c r="GQ13" s="9">
        <v>26.555</v>
      </c>
      <c r="GR13" s="9">
        <v>18.068000000000001</v>
      </c>
      <c r="GS13" s="9">
        <v>8.6440000000000001</v>
      </c>
      <c r="GT13" s="9">
        <v>9.4239999999999995</v>
      </c>
      <c r="GU13" s="9">
        <v>10.497999999999999</v>
      </c>
      <c r="GV13" s="9">
        <v>2.4980000000000002</v>
      </c>
      <c r="GW13" s="9">
        <v>8</v>
      </c>
      <c r="GX13" s="9">
        <v>7.7809999999999997</v>
      </c>
      <c r="GY13" s="9">
        <v>3.2440000000000002</v>
      </c>
      <c r="GZ13" s="9">
        <v>4.5369999999999999</v>
      </c>
      <c r="HA13" s="9">
        <v>1.4279999999999999</v>
      </c>
      <c r="HB13" s="9">
        <v>1.0669999999999999</v>
      </c>
      <c r="HC13" s="9">
        <v>0.36099999999999999</v>
      </c>
      <c r="HD13" s="9">
        <v>1.125</v>
      </c>
      <c r="HE13" s="9">
        <v>0.76400000000000001</v>
      </c>
      <c r="HF13" s="9">
        <v>0.36099999999999999</v>
      </c>
      <c r="HG13" s="9">
        <v>0.30299999999999999</v>
      </c>
      <c r="HH13" s="9">
        <v>0.30299999999999999</v>
      </c>
      <c r="HI13" s="9">
        <v>0</v>
      </c>
      <c r="HJ13" s="9">
        <v>41.06</v>
      </c>
      <c r="HK13" s="9">
        <v>25.289000000000001</v>
      </c>
      <c r="HL13" s="9">
        <v>15.77</v>
      </c>
      <c r="HM13" s="9">
        <v>40.601999999999997</v>
      </c>
      <c r="HN13" s="9">
        <v>24.832000000000001</v>
      </c>
      <c r="HO13" s="9">
        <v>15.77</v>
      </c>
      <c r="HP13" s="9">
        <v>17.905999999999999</v>
      </c>
      <c r="HQ13" s="9">
        <v>10.339</v>
      </c>
      <c r="HR13" s="9">
        <v>7.5670000000000002</v>
      </c>
      <c r="HS13" s="9">
        <v>6.2709999999999999</v>
      </c>
      <c r="HT13" s="9">
        <v>3.1110000000000002</v>
      </c>
      <c r="HU13" s="9">
        <v>3.16</v>
      </c>
      <c r="HV13" s="9">
        <v>6.5380000000000003</v>
      </c>
      <c r="HW13" s="9">
        <v>4.617</v>
      </c>
      <c r="HX13" s="9">
        <v>1.921</v>
      </c>
      <c r="HY13" s="9">
        <v>4.9539999999999997</v>
      </c>
      <c r="HZ13" s="9">
        <v>3.36</v>
      </c>
      <c r="IA13" s="9">
        <v>1.5940000000000001</v>
      </c>
      <c r="IB13" s="9">
        <v>5.391</v>
      </c>
      <c r="IC13" s="9">
        <v>3.863</v>
      </c>
      <c r="ID13" s="9">
        <v>1.528</v>
      </c>
      <c r="IE13" s="9">
        <v>4.9340000000000002</v>
      </c>
      <c r="IF13" s="9">
        <v>3.4060000000000001</v>
      </c>
      <c r="IG13" s="9">
        <v>1.528</v>
      </c>
      <c r="IH13" s="9">
        <v>0.45700000000000002</v>
      </c>
      <c r="II13" s="9">
        <v>0.45700000000000002</v>
      </c>
      <c r="IJ13" s="9">
        <v>0</v>
      </c>
      <c r="IK13" s="9">
        <v>56.844999999999999</v>
      </c>
      <c r="IL13" s="9">
        <v>31.739000000000001</v>
      </c>
      <c r="IM13" s="9">
        <v>25.106000000000002</v>
      </c>
      <c r="IN13" s="9">
        <v>55.319000000000003</v>
      </c>
      <c r="IO13" s="9">
        <v>31.074000000000002</v>
      </c>
      <c r="IP13" s="9">
        <v>24.245000000000001</v>
      </c>
      <c r="IQ13" s="9">
        <v>7.0380000000000003</v>
      </c>
    </row>
    <row r="14" spans="1:251">
      <c r="A14" s="10">
        <v>43132</v>
      </c>
      <c r="B14" s="9">
        <v>736.41600000000005</v>
      </c>
      <c r="C14" s="9">
        <v>385.959</v>
      </c>
      <c r="D14" s="9">
        <v>350.45699999999999</v>
      </c>
      <c r="E14" s="9">
        <v>727.83600000000001</v>
      </c>
      <c r="F14" s="9">
        <v>379.45499999999998</v>
      </c>
      <c r="G14" s="9">
        <v>348.38</v>
      </c>
      <c r="H14" s="9">
        <v>287.77300000000002</v>
      </c>
      <c r="I14" s="9">
        <v>154.626</v>
      </c>
      <c r="J14" s="9">
        <v>133.14699999999999</v>
      </c>
      <c r="K14" s="9">
        <v>151.215</v>
      </c>
      <c r="L14" s="9">
        <v>76.81</v>
      </c>
      <c r="M14" s="9">
        <v>74.405000000000001</v>
      </c>
      <c r="N14" s="9">
        <v>108.645</v>
      </c>
      <c r="O14" s="9">
        <v>49.808999999999997</v>
      </c>
      <c r="P14" s="9">
        <v>58.835999999999999</v>
      </c>
      <c r="Q14" s="9">
        <v>100.18300000000001</v>
      </c>
      <c r="R14" s="9">
        <v>49.567999999999998</v>
      </c>
      <c r="S14" s="9">
        <v>50.615000000000002</v>
      </c>
      <c r="T14" s="9">
        <v>88.600999999999999</v>
      </c>
      <c r="U14" s="9">
        <v>55.146000000000001</v>
      </c>
      <c r="V14" s="9">
        <v>33.454000000000001</v>
      </c>
      <c r="W14" s="9">
        <v>80.02</v>
      </c>
      <c r="X14" s="9">
        <v>48.643000000000001</v>
      </c>
      <c r="Y14" s="9">
        <v>31.376999999999999</v>
      </c>
      <c r="Z14" s="9">
        <v>8.58</v>
      </c>
      <c r="AA14" s="9">
        <v>6.5030000000000001</v>
      </c>
      <c r="AB14" s="9">
        <v>2.077</v>
      </c>
      <c r="AC14" s="9">
        <v>653.78499999999997</v>
      </c>
      <c r="AD14" s="9">
        <v>350.50400000000002</v>
      </c>
      <c r="AE14" s="9">
        <v>303.28100000000001</v>
      </c>
      <c r="AF14" s="9">
        <v>647.22</v>
      </c>
      <c r="AG14" s="9">
        <v>345.13299999999998</v>
      </c>
      <c r="AH14" s="9">
        <v>302.08699999999999</v>
      </c>
      <c r="AI14" s="9">
        <v>247.36699999999999</v>
      </c>
      <c r="AJ14" s="9">
        <v>138.02799999999999</v>
      </c>
      <c r="AK14" s="9">
        <v>109.339</v>
      </c>
      <c r="AL14" s="9">
        <v>135.31200000000001</v>
      </c>
      <c r="AM14" s="9">
        <v>71.027000000000001</v>
      </c>
      <c r="AN14" s="9">
        <v>64.284999999999997</v>
      </c>
      <c r="AO14" s="9">
        <v>100.855</v>
      </c>
      <c r="AP14" s="9">
        <v>46.786999999999999</v>
      </c>
      <c r="AQ14" s="9">
        <v>54.067999999999998</v>
      </c>
      <c r="AR14" s="9">
        <v>90.114000000000004</v>
      </c>
      <c r="AS14" s="9">
        <v>43.773000000000003</v>
      </c>
      <c r="AT14" s="9">
        <v>46.34</v>
      </c>
      <c r="AU14" s="9">
        <v>80.138000000000005</v>
      </c>
      <c r="AV14" s="9">
        <v>50.889000000000003</v>
      </c>
      <c r="AW14" s="9">
        <v>29.248999999999999</v>
      </c>
      <c r="AX14" s="9">
        <v>73.572000000000003</v>
      </c>
      <c r="AY14" s="9">
        <v>45.518000000000001</v>
      </c>
      <c r="AZ14" s="9">
        <v>28.053999999999998</v>
      </c>
      <c r="BA14" s="9">
        <v>6.5650000000000004</v>
      </c>
      <c r="BB14" s="9">
        <v>5.3710000000000004</v>
      </c>
      <c r="BC14" s="9">
        <v>1.1950000000000001</v>
      </c>
      <c r="BD14" s="9">
        <v>125.36</v>
      </c>
      <c r="BE14" s="9">
        <v>65.784000000000006</v>
      </c>
      <c r="BF14" s="9">
        <v>59.576000000000001</v>
      </c>
      <c r="BG14" s="9">
        <v>125.18</v>
      </c>
      <c r="BH14" s="9">
        <v>65.603999999999999</v>
      </c>
      <c r="BI14" s="9">
        <v>59.576000000000001</v>
      </c>
      <c r="BJ14" s="9">
        <v>54.347000000000001</v>
      </c>
      <c r="BK14" s="9">
        <v>32.237000000000002</v>
      </c>
      <c r="BL14" s="9">
        <v>22.11</v>
      </c>
      <c r="BM14" s="9">
        <v>25.606999999999999</v>
      </c>
      <c r="BN14" s="9">
        <v>12.707000000000001</v>
      </c>
      <c r="BO14" s="9">
        <v>12.9</v>
      </c>
      <c r="BP14" s="9">
        <v>19.977</v>
      </c>
      <c r="BQ14" s="9">
        <v>7.4219999999999997</v>
      </c>
      <c r="BR14" s="9">
        <v>12.555999999999999</v>
      </c>
      <c r="BS14" s="9">
        <v>14.692</v>
      </c>
      <c r="BT14" s="9">
        <v>7.4180000000000001</v>
      </c>
      <c r="BU14" s="9">
        <v>7.274</v>
      </c>
      <c r="BV14" s="9">
        <v>10.737</v>
      </c>
      <c r="BW14" s="9">
        <v>6</v>
      </c>
      <c r="BX14" s="9">
        <v>4.7359999999999998</v>
      </c>
      <c r="BY14" s="9">
        <v>10.557</v>
      </c>
      <c r="BZ14" s="9">
        <v>5.82</v>
      </c>
      <c r="CA14" s="9">
        <v>4.7359999999999998</v>
      </c>
      <c r="CB14" s="9">
        <v>0.18</v>
      </c>
      <c r="CC14" s="9">
        <v>0.18</v>
      </c>
      <c r="CD14" s="9">
        <v>0</v>
      </c>
      <c r="CE14" s="9">
        <v>52.999000000000002</v>
      </c>
      <c r="CF14" s="9">
        <v>30.052</v>
      </c>
      <c r="CG14" s="9">
        <v>22.946999999999999</v>
      </c>
      <c r="CH14" s="9">
        <v>52.999000000000002</v>
      </c>
      <c r="CI14" s="9">
        <v>30.052</v>
      </c>
      <c r="CJ14" s="9">
        <v>22.946999999999999</v>
      </c>
      <c r="CK14" s="9">
        <v>20.898</v>
      </c>
      <c r="CL14" s="9">
        <v>14.712999999999999</v>
      </c>
      <c r="CM14" s="9">
        <v>6.1849999999999996</v>
      </c>
      <c r="CN14" s="9">
        <v>16.184999999999999</v>
      </c>
      <c r="CO14" s="9">
        <v>8.8960000000000008</v>
      </c>
      <c r="CP14" s="9">
        <v>7.2889999999999997</v>
      </c>
      <c r="CQ14" s="9">
        <v>6.1820000000000004</v>
      </c>
      <c r="CR14" s="9">
        <v>2.222</v>
      </c>
      <c r="CS14" s="9">
        <v>3.96</v>
      </c>
      <c r="CT14" s="9">
        <v>4.8259999999999996</v>
      </c>
      <c r="CU14" s="9">
        <v>1.706</v>
      </c>
      <c r="CV14" s="9">
        <v>3.12</v>
      </c>
      <c r="CW14" s="9">
        <v>4.9080000000000004</v>
      </c>
      <c r="CX14" s="9">
        <v>2.5150000000000001</v>
      </c>
      <c r="CY14" s="9">
        <v>2.3929999999999998</v>
      </c>
      <c r="CZ14" s="9">
        <v>4.9080000000000004</v>
      </c>
      <c r="DA14" s="9">
        <v>2.5150000000000001</v>
      </c>
      <c r="DB14" s="9">
        <v>2.3929999999999998</v>
      </c>
      <c r="DC14" s="9">
        <v>0</v>
      </c>
      <c r="DD14" s="9">
        <v>0</v>
      </c>
      <c r="DE14" s="9">
        <v>0</v>
      </c>
      <c r="DF14" s="9">
        <v>44.807000000000002</v>
      </c>
      <c r="DG14" s="9">
        <v>26.655999999999999</v>
      </c>
      <c r="DH14" s="9">
        <v>18.151</v>
      </c>
      <c r="DI14" s="9">
        <v>42.738</v>
      </c>
      <c r="DJ14" s="9">
        <v>24.587</v>
      </c>
      <c r="DK14" s="9">
        <v>18.151</v>
      </c>
      <c r="DL14" s="9">
        <v>11.417</v>
      </c>
      <c r="DM14" s="9">
        <v>5.516</v>
      </c>
      <c r="DN14" s="9">
        <v>5.9009999999999998</v>
      </c>
      <c r="DO14" s="9">
        <v>0.67100000000000004</v>
      </c>
      <c r="DP14" s="9">
        <v>0.67100000000000004</v>
      </c>
      <c r="DQ14" s="9">
        <v>0</v>
      </c>
      <c r="DR14" s="9">
        <v>1.6759999999999999</v>
      </c>
      <c r="DS14" s="9">
        <v>1.3680000000000001</v>
      </c>
      <c r="DT14" s="9">
        <v>0.308</v>
      </c>
      <c r="DU14" s="9">
        <v>9.6750000000000007</v>
      </c>
      <c r="DV14" s="9">
        <v>5.6139999999999999</v>
      </c>
      <c r="DW14" s="9">
        <v>4.0620000000000003</v>
      </c>
      <c r="DX14" s="9">
        <v>21.367999999999999</v>
      </c>
      <c r="DY14" s="9">
        <v>13.487</v>
      </c>
      <c r="DZ14" s="9">
        <v>7.8810000000000002</v>
      </c>
      <c r="EA14" s="9">
        <v>19.298999999999999</v>
      </c>
      <c r="EB14" s="9">
        <v>11.417999999999999</v>
      </c>
      <c r="EC14" s="9">
        <v>7.8810000000000002</v>
      </c>
      <c r="ED14" s="9">
        <v>2.069</v>
      </c>
      <c r="EE14" s="9">
        <v>2.069</v>
      </c>
      <c r="EF14" s="9">
        <v>0</v>
      </c>
      <c r="EG14" s="9">
        <v>9.5449999999999999</v>
      </c>
      <c r="EH14" s="9">
        <v>4.8570000000000002</v>
      </c>
      <c r="EI14" s="9">
        <v>4.6870000000000003</v>
      </c>
      <c r="EJ14" s="9">
        <v>9.5449999999999999</v>
      </c>
      <c r="EK14" s="9">
        <v>4.8570000000000002</v>
      </c>
      <c r="EL14" s="9">
        <v>4.6870000000000003</v>
      </c>
      <c r="EM14" s="9">
        <v>9.1129999999999995</v>
      </c>
      <c r="EN14" s="9">
        <v>4.4260000000000002</v>
      </c>
      <c r="EO14" s="9">
        <v>4.6870000000000003</v>
      </c>
      <c r="EP14" s="9">
        <v>0.432</v>
      </c>
      <c r="EQ14" s="9">
        <v>0.432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35.262</v>
      </c>
      <c r="FI14" s="9">
        <v>21.797999999999998</v>
      </c>
      <c r="FJ14" s="9">
        <v>13.464</v>
      </c>
      <c r="FK14" s="9">
        <v>33.192999999999998</v>
      </c>
      <c r="FL14" s="9">
        <v>19.73</v>
      </c>
      <c r="FM14" s="9">
        <v>13.464</v>
      </c>
      <c r="FN14" s="9">
        <v>2.3039999999999998</v>
      </c>
      <c r="FO14" s="9">
        <v>1.0900000000000001</v>
      </c>
      <c r="FP14" s="9">
        <v>1.214</v>
      </c>
      <c r="FQ14" s="9">
        <v>0.23899999999999999</v>
      </c>
      <c r="FR14" s="9">
        <v>0.23899999999999999</v>
      </c>
      <c r="FS14" s="9">
        <v>0</v>
      </c>
      <c r="FT14" s="9">
        <v>1.6759999999999999</v>
      </c>
      <c r="FU14" s="9">
        <v>1.3680000000000001</v>
      </c>
      <c r="FV14" s="9">
        <v>0.308</v>
      </c>
      <c r="FW14" s="9">
        <v>9.6750000000000007</v>
      </c>
      <c r="FX14" s="9">
        <v>5.6139999999999999</v>
      </c>
      <c r="FY14" s="9">
        <v>4.0620000000000003</v>
      </c>
      <c r="FZ14" s="9">
        <v>21.367999999999999</v>
      </c>
      <c r="GA14" s="9">
        <v>13.487</v>
      </c>
      <c r="GB14" s="9">
        <v>7.8810000000000002</v>
      </c>
      <c r="GC14" s="9">
        <v>19.298999999999999</v>
      </c>
      <c r="GD14" s="9">
        <v>11.417999999999999</v>
      </c>
      <c r="GE14" s="9">
        <v>7.8810000000000002</v>
      </c>
      <c r="GF14" s="9">
        <v>2.069</v>
      </c>
      <c r="GG14" s="9">
        <v>2.069</v>
      </c>
      <c r="GH14" s="9">
        <v>0</v>
      </c>
      <c r="GI14" s="9">
        <v>86.881</v>
      </c>
      <c r="GJ14" s="9">
        <v>45.55</v>
      </c>
      <c r="GK14" s="9">
        <v>41.331000000000003</v>
      </c>
      <c r="GL14" s="9">
        <v>86.881</v>
      </c>
      <c r="GM14" s="9">
        <v>45.55</v>
      </c>
      <c r="GN14" s="9">
        <v>41.331000000000003</v>
      </c>
      <c r="GO14" s="9">
        <v>54.06</v>
      </c>
      <c r="GP14" s="9">
        <v>30.965</v>
      </c>
      <c r="GQ14" s="9">
        <v>23.094999999999999</v>
      </c>
      <c r="GR14" s="9">
        <v>21.071000000000002</v>
      </c>
      <c r="GS14" s="9">
        <v>11.73</v>
      </c>
      <c r="GT14" s="9">
        <v>9.3409999999999993</v>
      </c>
      <c r="GU14" s="9">
        <v>5.56</v>
      </c>
      <c r="GV14" s="9">
        <v>1.631</v>
      </c>
      <c r="GW14" s="9">
        <v>3.9279999999999999</v>
      </c>
      <c r="GX14" s="9">
        <v>5.2750000000000004</v>
      </c>
      <c r="GY14" s="9">
        <v>1.224</v>
      </c>
      <c r="GZ14" s="9">
        <v>4.0510000000000002</v>
      </c>
      <c r="HA14" s="9">
        <v>0.91500000000000004</v>
      </c>
      <c r="HB14" s="9">
        <v>0</v>
      </c>
      <c r="HC14" s="9">
        <v>0.91500000000000004</v>
      </c>
      <c r="HD14" s="9">
        <v>0.91500000000000004</v>
      </c>
      <c r="HE14" s="9">
        <v>0</v>
      </c>
      <c r="HF14" s="9">
        <v>0.91500000000000004</v>
      </c>
      <c r="HG14" s="9">
        <v>0</v>
      </c>
      <c r="HH14" s="9">
        <v>0</v>
      </c>
      <c r="HI14" s="9">
        <v>0</v>
      </c>
      <c r="HJ14" s="9">
        <v>41.323999999999998</v>
      </c>
      <c r="HK14" s="9">
        <v>21.439</v>
      </c>
      <c r="HL14" s="9">
        <v>19.885000000000002</v>
      </c>
      <c r="HM14" s="9">
        <v>39.639000000000003</v>
      </c>
      <c r="HN14" s="9">
        <v>20.303999999999998</v>
      </c>
      <c r="HO14" s="9">
        <v>19.335000000000001</v>
      </c>
      <c r="HP14" s="9">
        <v>17.155000000000001</v>
      </c>
      <c r="HQ14" s="9">
        <v>5.843</v>
      </c>
      <c r="HR14" s="9">
        <v>11.311</v>
      </c>
      <c r="HS14" s="9">
        <v>6.2389999999999999</v>
      </c>
      <c r="HT14" s="9">
        <v>4.1520000000000001</v>
      </c>
      <c r="HU14" s="9">
        <v>2.0880000000000001</v>
      </c>
      <c r="HV14" s="9">
        <v>5.718</v>
      </c>
      <c r="HW14" s="9">
        <v>4.415</v>
      </c>
      <c r="HX14" s="9">
        <v>1.304</v>
      </c>
      <c r="HY14" s="9">
        <v>7.1189999999999998</v>
      </c>
      <c r="HZ14" s="9">
        <v>3.0350000000000001</v>
      </c>
      <c r="IA14" s="9">
        <v>4.0830000000000002</v>
      </c>
      <c r="IB14" s="9">
        <v>5.093</v>
      </c>
      <c r="IC14" s="9">
        <v>3.9940000000000002</v>
      </c>
      <c r="ID14" s="9">
        <v>1.099</v>
      </c>
      <c r="IE14" s="9">
        <v>3.4079999999999999</v>
      </c>
      <c r="IF14" s="9">
        <v>2.859</v>
      </c>
      <c r="IG14" s="9">
        <v>0.54900000000000004</v>
      </c>
      <c r="IH14" s="9">
        <v>1.6859999999999999</v>
      </c>
      <c r="II14" s="9">
        <v>1.135</v>
      </c>
      <c r="IJ14" s="9">
        <v>0.55100000000000005</v>
      </c>
      <c r="IK14" s="9">
        <v>53.305999999999997</v>
      </c>
      <c r="IL14" s="9">
        <v>29.337</v>
      </c>
      <c r="IM14" s="9">
        <v>23.969000000000001</v>
      </c>
      <c r="IN14" s="9">
        <v>51.414999999999999</v>
      </c>
      <c r="IO14" s="9">
        <v>27.837</v>
      </c>
      <c r="IP14" s="9">
        <v>23.577999999999999</v>
      </c>
      <c r="IQ14" s="9">
        <v>16.609000000000002</v>
      </c>
    </row>
    <row r="15" spans="1:251">
      <c r="A15" s="10">
        <v>43497</v>
      </c>
      <c r="B15" s="9">
        <v>671.76099999999997</v>
      </c>
      <c r="C15" s="9">
        <v>355.41300000000001</v>
      </c>
      <c r="D15" s="9">
        <v>316.34800000000001</v>
      </c>
      <c r="E15" s="9">
        <v>659.12300000000005</v>
      </c>
      <c r="F15" s="9">
        <v>346.63600000000002</v>
      </c>
      <c r="G15" s="9">
        <v>312.48700000000002</v>
      </c>
      <c r="H15" s="9">
        <v>249.85499999999999</v>
      </c>
      <c r="I15" s="9">
        <v>134.93700000000001</v>
      </c>
      <c r="J15" s="9">
        <v>114.919</v>
      </c>
      <c r="K15" s="9">
        <v>133.017</v>
      </c>
      <c r="L15" s="9">
        <v>71.605999999999995</v>
      </c>
      <c r="M15" s="9">
        <v>61.411000000000001</v>
      </c>
      <c r="N15" s="9">
        <v>112.517</v>
      </c>
      <c r="O15" s="9">
        <v>53.497999999999998</v>
      </c>
      <c r="P15" s="9">
        <v>59.018999999999998</v>
      </c>
      <c r="Q15" s="9">
        <v>90.938000000000002</v>
      </c>
      <c r="R15" s="9">
        <v>44.892000000000003</v>
      </c>
      <c r="S15" s="9">
        <v>46.045999999999999</v>
      </c>
      <c r="T15" s="9">
        <v>85.433999999999997</v>
      </c>
      <c r="U15" s="9">
        <v>50.48</v>
      </c>
      <c r="V15" s="9">
        <v>34.954000000000001</v>
      </c>
      <c r="W15" s="9">
        <v>72.796000000000006</v>
      </c>
      <c r="X15" s="9">
        <v>41.703000000000003</v>
      </c>
      <c r="Y15" s="9">
        <v>31.093</v>
      </c>
      <c r="Z15" s="9">
        <v>12.638</v>
      </c>
      <c r="AA15" s="9">
        <v>8.7769999999999992</v>
      </c>
      <c r="AB15" s="9">
        <v>3.8610000000000002</v>
      </c>
      <c r="AC15" s="9">
        <v>585.95399999999995</v>
      </c>
      <c r="AD15" s="9">
        <v>310.43200000000002</v>
      </c>
      <c r="AE15" s="9">
        <v>275.52199999999999</v>
      </c>
      <c r="AF15" s="9">
        <v>575.98699999999997</v>
      </c>
      <c r="AG15" s="9">
        <v>302.79899999999998</v>
      </c>
      <c r="AH15" s="9">
        <v>273.18799999999999</v>
      </c>
      <c r="AI15" s="9">
        <v>212.37200000000001</v>
      </c>
      <c r="AJ15" s="9">
        <v>115.026</v>
      </c>
      <c r="AK15" s="9">
        <v>97.346000000000004</v>
      </c>
      <c r="AL15" s="9">
        <v>117.11799999999999</v>
      </c>
      <c r="AM15" s="9">
        <v>63.045999999999999</v>
      </c>
      <c r="AN15" s="9">
        <v>54.072000000000003</v>
      </c>
      <c r="AO15" s="9">
        <v>96.921999999999997</v>
      </c>
      <c r="AP15" s="9">
        <v>47.305</v>
      </c>
      <c r="AQ15" s="9">
        <v>49.616999999999997</v>
      </c>
      <c r="AR15" s="9">
        <v>81.116</v>
      </c>
      <c r="AS15" s="9">
        <v>38.252000000000002</v>
      </c>
      <c r="AT15" s="9">
        <v>42.863999999999997</v>
      </c>
      <c r="AU15" s="9">
        <v>78.426000000000002</v>
      </c>
      <c r="AV15" s="9">
        <v>46.802999999999997</v>
      </c>
      <c r="AW15" s="9">
        <v>31.622</v>
      </c>
      <c r="AX15" s="9">
        <v>68.457999999999998</v>
      </c>
      <c r="AY15" s="9">
        <v>39.17</v>
      </c>
      <c r="AZ15" s="9">
        <v>29.289000000000001</v>
      </c>
      <c r="BA15" s="9">
        <v>9.9670000000000005</v>
      </c>
      <c r="BB15" s="9">
        <v>7.633</v>
      </c>
      <c r="BC15" s="9">
        <v>2.3340000000000001</v>
      </c>
      <c r="BD15" s="9">
        <v>101.65300000000001</v>
      </c>
      <c r="BE15" s="9">
        <v>51.564</v>
      </c>
      <c r="BF15" s="9">
        <v>50.088999999999999</v>
      </c>
      <c r="BG15" s="9">
        <v>101.14700000000001</v>
      </c>
      <c r="BH15" s="9">
        <v>51.058</v>
      </c>
      <c r="BI15" s="9">
        <v>50.088999999999999</v>
      </c>
      <c r="BJ15" s="9">
        <v>37.704999999999998</v>
      </c>
      <c r="BK15" s="9">
        <v>21.324999999999999</v>
      </c>
      <c r="BL15" s="9">
        <v>16.38</v>
      </c>
      <c r="BM15" s="9">
        <v>22.870999999999999</v>
      </c>
      <c r="BN15" s="9">
        <v>8.173</v>
      </c>
      <c r="BO15" s="9">
        <v>14.698</v>
      </c>
      <c r="BP15" s="9">
        <v>18.021000000000001</v>
      </c>
      <c r="BQ15" s="9">
        <v>9.5489999999999995</v>
      </c>
      <c r="BR15" s="9">
        <v>8.4719999999999995</v>
      </c>
      <c r="BS15" s="9">
        <v>14.608000000000001</v>
      </c>
      <c r="BT15" s="9">
        <v>8.5129999999999999</v>
      </c>
      <c r="BU15" s="9">
        <v>6.0949999999999998</v>
      </c>
      <c r="BV15" s="9">
        <v>8.4480000000000004</v>
      </c>
      <c r="BW15" s="9">
        <v>4.0039999999999996</v>
      </c>
      <c r="BX15" s="9">
        <v>4.444</v>
      </c>
      <c r="BY15" s="9">
        <v>7.9420000000000002</v>
      </c>
      <c r="BZ15" s="9">
        <v>3.4980000000000002</v>
      </c>
      <c r="CA15" s="9">
        <v>4.444</v>
      </c>
      <c r="CB15" s="9">
        <v>0.50600000000000001</v>
      </c>
      <c r="CC15" s="9">
        <v>0.50600000000000001</v>
      </c>
      <c r="CD15" s="9">
        <v>0</v>
      </c>
      <c r="CE15" s="9">
        <v>42.427999999999997</v>
      </c>
      <c r="CF15" s="9">
        <v>27.977</v>
      </c>
      <c r="CG15" s="9">
        <v>14.451000000000001</v>
      </c>
      <c r="CH15" s="9">
        <v>42.427999999999997</v>
      </c>
      <c r="CI15" s="9">
        <v>27.977</v>
      </c>
      <c r="CJ15" s="9">
        <v>14.451000000000001</v>
      </c>
      <c r="CK15" s="9">
        <v>17.077000000000002</v>
      </c>
      <c r="CL15" s="9">
        <v>12.215999999999999</v>
      </c>
      <c r="CM15" s="9">
        <v>4.8620000000000001</v>
      </c>
      <c r="CN15" s="9">
        <v>8.202</v>
      </c>
      <c r="CO15" s="9">
        <v>4.3109999999999999</v>
      </c>
      <c r="CP15" s="9">
        <v>3.891</v>
      </c>
      <c r="CQ15" s="9">
        <v>9.0410000000000004</v>
      </c>
      <c r="CR15" s="9">
        <v>6.1769999999999996</v>
      </c>
      <c r="CS15" s="9">
        <v>2.8639999999999999</v>
      </c>
      <c r="CT15" s="9">
        <v>4.8179999999999996</v>
      </c>
      <c r="CU15" s="9">
        <v>3.1339999999999999</v>
      </c>
      <c r="CV15" s="9">
        <v>1.6839999999999999</v>
      </c>
      <c r="CW15" s="9">
        <v>3.2890000000000001</v>
      </c>
      <c r="CX15" s="9">
        <v>2.1389999999999998</v>
      </c>
      <c r="CY15" s="9">
        <v>1.1499999999999999</v>
      </c>
      <c r="CZ15" s="9">
        <v>3.2890000000000001</v>
      </c>
      <c r="DA15" s="9">
        <v>2.1389999999999998</v>
      </c>
      <c r="DB15" s="9">
        <v>1.1499999999999999</v>
      </c>
      <c r="DC15" s="9">
        <v>0</v>
      </c>
      <c r="DD15" s="9">
        <v>0</v>
      </c>
      <c r="DE15" s="9">
        <v>0</v>
      </c>
      <c r="DF15" s="9">
        <v>43.326999999999998</v>
      </c>
      <c r="DG15" s="9">
        <v>21.952999999999999</v>
      </c>
      <c r="DH15" s="9">
        <v>21.375</v>
      </c>
      <c r="DI15" s="9">
        <v>39.960999999999999</v>
      </c>
      <c r="DJ15" s="9">
        <v>19.448</v>
      </c>
      <c r="DK15" s="9">
        <v>20.512</v>
      </c>
      <c r="DL15" s="9">
        <v>10.112</v>
      </c>
      <c r="DM15" s="9">
        <v>2.91</v>
      </c>
      <c r="DN15" s="9">
        <v>7.202</v>
      </c>
      <c r="DO15" s="9">
        <v>1.52</v>
      </c>
      <c r="DP15" s="9">
        <v>1.0780000000000001</v>
      </c>
      <c r="DQ15" s="9">
        <v>0.441</v>
      </c>
      <c r="DR15" s="9">
        <v>3.1720000000000002</v>
      </c>
      <c r="DS15" s="9">
        <v>1.9690000000000001</v>
      </c>
      <c r="DT15" s="9">
        <v>1.2030000000000001</v>
      </c>
      <c r="DU15" s="9">
        <v>4.1760000000000002</v>
      </c>
      <c r="DV15" s="9">
        <v>0.73099999999999998</v>
      </c>
      <c r="DW15" s="9">
        <v>3.4449999999999998</v>
      </c>
      <c r="DX15" s="9">
        <v>24.349</v>
      </c>
      <c r="DY15" s="9">
        <v>15.265000000000001</v>
      </c>
      <c r="DZ15" s="9">
        <v>9.0839999999999996</v>
      </c>
      <c r="EA15" s="9">
        <v>20.981999999999999</v>
      </c>
      <c r="EB15" s="9">
        <v>12.760999999999999</v>
      </c>
      <c r="EC15" s="9">
        <v>8.2210000000000001</v>
      </c>
      <c r="ED15" s="9">
        <v>3.367</v>
      </c>
      <c r="EE15" s="9">
        <v>2.504</v>
      </c>
      <c r="EF15" s="9">
        <v>0.86299999999999999</v>
      </c>
      <c r="EG15" s="9">
        <v>9.0500000000000007</v>
      </c>
      <c r="EH15" s="9">
        <v>2.3559999999999999</v>
      </c>
      <c r="EI15" s="9">
        <v>6.6950000000000003</v>
      </c>
      <c r="EJ15" s="9">
        <v>9.0500000000000007</v>
      </c>
      <c r="EK15" s="9">
        <v>2.3559999999999999</v>
      </c>
      <c r="EL15" s="9">
        <v>6.6950000000000003</v>
      </c>
      <c r="EM15" s="9">
        <v>8.6430000000000007</v>
      </c>
      <c r="EN15" s="9">
        <v>1.948</v>
      </c>
      <c r="EO15" s="9">
        <v>6.6950000000000003</v>
      </c>
      <c r="EP15" s="9">
        <v>0.40699999999999997</v>
      </c>
      <c r="EQ15" s="9">
        <v>0.40699999999999997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34.277000000000001</v>
      </c>
      <c r="FI15" s="9">
        <v>19.597000000000001</v>
      </c>
      <c r="FJ15" s="9">
        <v>14.68</v>
      </c>
      <c r="FK15" s="9">
        <v>30.91</v>
      </c>
      <c r="FL15" s="9">
        <v>17.093</v>
      </c>
      <c r="FM15" s="9">
        <v>13.818</v>
      </c>
      <c r="FN15" s="9">
        <v>1.4690000000000001</v>
      </c>
      <c r="FO15" s="9">
        <v>0.96099999999999997</v>
      </c>
      <c r="FP15" s="9">
        <v>0.50700000000000001</v>
      </c>
      <c r="FQ15" s="9">
        <v>1.113</v>
      </c>
      <c r="FR15" s="9">
        <v>0.67100000000000004</v>
      </c>
      <c r="FS15" s="9">
        <v>0.441</v>
      </c>
      <c r="FT15" s="9">
        <v>3.1720000000000002</v>
      </c>
      <c r="FU15" s="9">
        <v>1.9690000000000001</v>
      </c>
      <c r="FV15" s="9">
        <v>1.2030000000000001</v>
      </c>
      <c r="FW15" s="9">
        <v>4.1760000000000002</v>
      </c>
      <c r="FX15" s="9">
        <v>0.73099999999999998</v>
      </c>
      <c r="FY15" s="9">
        <v>3.4449999999999998</v>
      </c>
      <c r="FZ15" s="9">
        <v>24.349</v>
      </c>
      <c r="GA15" s="9">
        <v>15.265000000000001</v>
      </c>
      <c r="GB15" s="9">
        <v>9.0839999999999996</v>
      </c>
      <c r="GC15" s="9">
        <v>20.981999999999999</v>
      </c>
      <c r="GD15" s="9">
        <v>12.760999999999999</v>
      </c>
      <c r="GE15" s="9">
        <v>8.2210000000000001</v>
      </c>
      <c r="GF15" s="9">
        <v>3.367</v>
      </c>
      <c r="GG15" s="9">
        <v>2.504</v>
      </c>
      <c r="GH15" s="9">
        <v>0.86299999999999999</v>
      </c>
      <c r="GI15" s="9">
        <v>77.951999999999998</v>
      </c>
      <c r="GJ15" s="9">
        <v>42.273000000000003</v>
      </c>
      <c r="GK15" s="9">
        <v>35.679000000000002</v>
      </c>
      <c r="GL15" s="9">
        <v>77.111000000000004</v>
      </c>
      <c r="GM15" s="9">
        <v>41.432000000000002</v>
      </c>
      <c r="GN15" s="9">
        <v>35.679000000000002</v>
      </c>
      <c r="GO15" s="9">
        <v>51.042999999999999</v>
      </c>
      <c r="GP15" s="9">
        <v>28.221</v>
      </c>
      <c r="GQ15" s="9">
        <v>22.821999999999999</v>
      </c>
      <c r="GR15" s="9">
        <v>15.29</v>
      </c>
      <c r="GS15" s="9">
        <v>9.0890000000000004</v>
      </c>
      <c r="GT15" s="9">
        <v>6.2009999999999996</v>
      </c>
      <c r="GU15" s="9">
        <v>6.5869999999999997</v>
      </c>
      <c r="GV15" s="9">
        <v>2.17</v>
      </c>
      <c r="GW15" s="9">
        <v>4.4169999999999998</v>
      </c>
      <c r="GX15" s="9">
        <v>1.7709999999999999</v>
      </c>
      <c r="GY15" s="9">
        <v>0.24099999999999999</v>
      </c>
      <c r="GZ15" s="9">
        <v>1.53</v>
      </c>
      <c r="HA15" s="9">
        <v>3.2610000000000001</v>
      </c>
      <c r="HB15" s="9">
        <v>2.552</v>
      </c>
      <c r="HC15" s="9">
        <v>0.70899999999999996</v>
      </c>
      <c r="HD15" s="9">
        <v>2.42</v>
      </c>
      <c r="HE15" s="9">
        <v>1.7110000000000001</v>
      </c>
      <c r="HF15" s="9">
        <v>0.70899999999999996</v>
      </c>
      <c r="HG15" s="9">
        <v>0.84099999999999997</v>
      </c>
      <c r="HH15" s="9">
        <v>0.84099999999999997</v>
      </c>
      <c r="HI15" s="9">
        <v>0</v>
      </c>
      <c r="HJ15" s="9">
        <v>29.279</v>
      </c>
      <c r="HK15" s="9">
        <v>19.323</v>
      </c>
      <c r="HL15" s="9">
        <v>9.9559999999999995</v>
      </c>
      <c r="HM15" s="9">
        <v>28.193000000000001</v>
      </c>
      <c r="HN15" s="9">
        <v>18.238</v>
      </c>
      <c r="HO15" s="9">
        <v>9.9559999999999995</v>
      </c>
      <c r="HP15" s="9">
        <v>11.252000000000001</v>
      </c>
      <c r="HQ15" s="9">
        <v>6.2519999999999998</v>
      </c>
      <c r="HR15" s="9">
        <v>5</v>
      </c>
      <c r="HS15" s="9">
        <v>7.1619999999999999</v>
      </c>
      <c r="HT15" s="9">
        <v>5.9189999999999996</v>
      </c>
      <c r="HU15" s="9">
        <v>1.242</v>
      </c>
      <c r="HV15" s="9">
        <v>4.6609999999999996</v>
      </c>
      <c r="HW15" s="9">
        <v>2.1160000000000001</v>
      </c>
      <c r="HX15" s="9">
        <v>2.5449999999999999</v>
      </c>
      <c r="HY15" s="9">
        <v>3.03</v>
      </c>
      <c r="HZ15" s="9">
        <v>2.319</v>
      </c>
      <c r="IA15" s="9">
        <v>0.71099999999999997</v>
      </c>
      <c r="IB15" s="9">
        <v>3.1749999999999998</v>
      </c>
      <c r="IC15" s="9">
        <v>2.7170000000000001</v>
      </c>
      <c r="ID15" s="9">
        <v>0.45800000000000002</v>
      </c>
      <c r="IE15" s="9">
        <v>2.089</v>
      </c>
      <c r="IF15" s="9">
        <v>1.631</v>
      </c>
      <c r="IG15" s="9">
        <v>0.45800000000000002</v>
      </c>
      <c r="IH15" s="9">
        <v>1.0860000000000001</v>
      </c>
      <c r="II15" s="9">
        <v>1.0860000000000001</v>
      </c>
      <c r="IJ15" s="9">
        <v>0</v>
      </c>
      <c r="IK15" s="9">
        <v>50.457000000000001</v>
      </c>
      <c r="IL15" s="9">
        <v>28.66</v>
      </c>
      <c r="IM15" s="9">
        <v>21.797000000000001</v>
      </c>
      <c r="IN15" s="9">
        <v>49.423999999999999</v>
      </c>
      <c r="IO15" s="9">
        <v>27.626999999999999</v>
      </c>
      <c r="IP15" s="9">
        <v>21.797000000000001</v>
      </c>
      <c r="IQ15" s="9">
        <v>9.8190000000000008</v>
      </c>
    </row>
    <row r="16" spans="1:251">
      <c r="A16" s="10">
        <v>43862</v>
      </c>
      <c r="B16" s="9">
        <v>703.79200000000003</v>
      </c>
      <c r="C16" s="9">
        <v>381.60500000000002</v>
      </c>
      <c r="D16" s="9">
        <v>322.18700000000001</v>
      </c>
      <c r="E16" s="9">
        <v>691.98199999999997</v>
      </c>
      <c r="F16" s="9">
        <v>374.48399999999998</v>
      </c>
      <c r="G16" s="9">
        <v>317.49799999999999</v>
      </c>
      <c r="H16" s="9">
        <v>276.79399999999998</v>
      </c>
      <c r="I16" s="9">
        <v>158.571</v>
      </c>
      <c r="J16" s="9">
        <v>118.22199999999999</v>
      </c>
      <c r="K16" s="9">
        <v>141.59700000000001</v>
      </c>
      <c r="L16" s="9">
        <v>75.155000000000001</v>
      </c>
      <c r="M16" s="9">
        <v>66.441000000000003</v>
      </c>
      <c r="N16" s="9">
        <v>101.84699999999999</v>
      </c>
      <c r="O16" s="9">
        <v>51.960999999999999</v>
      </c>
      <c r="P16" s="9">
        <v>49.886000000000003</v>
      </c>
      <c r="Q16" s="9">
        <v>92.55</v>
      </c>
      <c r="R16" s="9">
        <v>44.905999999999999</v>
      </c>
      <c r="S16" s="9">
        <v>47.643999999999998</v>
      </c>
      <c r="T16" s="9">
        <v>91.004999999999995</v>
      </c>
      <c r="U16" s="9">
        <v>51.012</v>
      </c>
      <c r="V16" s="9">
        <v>39.994</v>
      </c>
      <c r="W16" s="9">
        <v>79.195999999999998</v>
      </c>
      <c r="X16" s="9">
        <v>43.890999999999998</v>
      </c>
      <c r="Y16" s="9">
        <v>35.305</v>
      </c>
      <c r="Z16" s="9">
        <v>11.81</v>
      </c>
      <c r="AA16" s="9">
        <v>7.1210000000000004</v>
      </c>
      <c r="AB16" s="9">
        <v>4.6890000000000001</v>
      </c>
      <c r="AC16" s="9">
        <v>604.19200000000001</v>
      </c>
      <c r="AD16" s="9">
        <v>327.55200000000002</v>
      </c>
      <c r="AE16" s="9">
        <v>276.64</v>
      </c>
      <c r="AF16" s="9">
        <v>595.82299999999998</v>
      </c>
      <c r="AG16" s="9">
        <v>322.39800000000002</v>
      </c>
      <c r="AH16" s="9">
        <v>273.42500000000001</v>
      </c>
      <c r="AI16" s="9">
        <v>234.99700000000001</v>
      </c>
      <c r="AJ16" s="9">
        <v>134.411</v>
      </c>
      <c r="AK16" s="9">
        <v>100.587</v>
      </c>
      <c r="AL16" s="9">
        <v>118.729</v>
      </c>
      <c r="AM16" s="9">
        <v>62.314999999999998</v>
      </c>
      <c r="AN16" s="9">
        <v>56.414000000000001</v>
      </c>
      <c r="AO16" s="9">
        <v>88.417000000000002</v>
      </c>
      <c r="AP16" s="9">
        <v>44.942</v>
      </c>
      <c r="AQ16" s="9">
        <v>43.475000000000001</v>
      </c>
      <c r="AR16" s="9">
        <v>81.605999999999995</v>
      </c>
      <c r="AS16" s="9">
        <v>41.783000000000001</v>
      </c>
      <c r="AT16" s="9">
        <v>39.823</v>
      </c>
      <c r="AU16" s="9">
        <v>80.442999999999998</v>
      </c>
      <c r="AV16" s="9">
        <v>44.101999999999997</v>
      </c>
      <c r="AW16" s="9">
        <v>36.341999999999999</v>
      </c>
      <c r="AX16" s="9">
        <v>72.073999999999998</v>
      </c>
      <c r="AY16" s="9">
        <v>38.947000000000003</v>
      </c>
      <c r="AZ16" s="9">
        <v>33.127000000000002</v>
      </c>
      <c r="BA16" s="9">
        <v>8.3689999999999998</v>
      </c>
      <c r="BB16" s="9">
        <v>5.1550000000000002</v>
      </c>
      <c r="BC16" s="9">
        <v>3.214</v>
      </c>
      <c r="BD16" s="9">
        <v>111.047</v>
      </c>
      <c r="BE16" s="9">
        <v>62.472000000000001</v>
      </c>
      <c r="BF16" s="9">
        <v>48.573999999999998</v>
      </c>
      <c r="BG16" s="9">
        <v>110.98</v>
      </c>
      <c r="BH16" s="9">
        <v>62.472000000000001</v>
      </c>
      <c r="BI16" s="9">
        <v>48.508000000000003</v>
      </c>
      <c r="BJ16" s="9">
        <v>46.094000000000001</v>
      </c>
      <c r="BK16" s="9">
        <v>27.448</v>
      </c>
      <c r="BL16" s="9">
        <v>18.646999999999998</v>
      </c>
      <c r="BM16" s="9">
        <v>20.600999999999999</v>
      </c>
      <c r="BN16" s="9">
        <v>12.541</v>
      </c>
      <c r="BO16" s="9">
        <v>8.06</v>
      </c>
      <c r="BP16" s="9">
        <v>21.600999999999999</v>
      </c>
      <c r="BQ16" s="9">
        <v>10.535</v>
      </c>
      <c r="BR16" s="9">
        <v>11.066000000000001</v>
      </c>
      <c r="BS16" s="9">
        <v>13.157999999999999</v>
      </c>
      <c r="BT16" s="9">
        <v>6.6310000000000002</v>
      </c>
      <c r="BU16" s="9">
        <v>6.5270000000000001</v>
      </c>
      <c r="BV16" s="9">
        <v>9.593</v>
      </c>
      <c r="BW16" s="9">
        <v>5.3179999999999996</v>
      </c>
      <c r="BX16" s="9">
        <v>4.2750000000000004</v>
      </c>
      <c r="BY16" s="9">
        <v>9.5259999999999998</v>
      </c>
      <c r="BZ16" s="9">
        <v>5.3179999999999996</v>
      </c>
      <c r="CA16" s="9">
        <v>4.2089999999999996</v>
      </c>
      <c r="CB16" s="9">
        <v>6.7000000000000004E-2</v>
      </c>
      <c r="CC16" s="9">
        <v>0</v>
      </c>
      <c r="CD16" s="9">
        <v>6.7000000000000004E-2</v>
      </c>
      <c r="CE16" s="9">
        <v>49.378999999999998</v>
      </c>
      <c r="CF16" s="9">
        <v>24.646999999999998</v>
      </c>
      <c r="CG16" s="9">
        <v>24.731000000000002</v>
      </c>
      <c r="CH16" s="9">
        <v>49.378999999999998</v>
      </c>
      <c r="CI16" s="9">
        <v>24.646999999999998</v>
      </c>
      <c r="CJ16" s="9">
        <v>24.731000000000002</v>
      </c>
      <c r="CK16" s="9">
        <v>20.396999999999998</v>
      </c>
      <c r="CL16" s="9">
        <v>9.923</v>
      </c>
      <c r="CM16" s="9">
        <v>10.474</v>
      </c>
      <c r="CN16" s="9">
        <v>14.347</v>
      </c>
      <c r="CO16" s="9">
        <v>7.444</v>
      </c>
      <c r="CP16" s="9">
        <v>6.9029999999999996</v>
      </c>
      <c r="CQ16" s="9">
        <v>3.3730000000000002</v>
      </c>
      <c r="CR16" s="9">
        <v>1.571</v>
      </c>
      <c r="CS16" s="9">
        <v>1.802</v>
      </c>
      <c r="CT16" s="9">
        <v>5.7930000000000001</v>
      </c>
      <c r="CU16" s="9">
        <v>2.89</v>
      </c>
      <c r="CV16" s="9">
        <v>2.9020000000000001</v>
      </c>
      <c r="CW16" s="9">
        <v>5.47</v>
      </c>
      <c r="CX16" s="9">
        <v>2.819</v>
      </c>
      <c r="CY16" s="9">
        <v>2.65</v>
      </c>
      <c r="CZ16" s="9">
        <v>5.47</v>
      </c>
      <c r="DA16" s="9">
        <v>2.819</v>
      </c>
      <c r="DB16" s="9">
        <v>2.65</v>
      </c>
      <c r="DC16" s="9">
        <v>0</v>
      </c>
      <c r="DD16" s="9">
        <v>0</v>
      </c>
      <c r="DE16" s="9">
        <v>0</v>
      </c>
      <c r="DF16" s="9">
        <v>48.216999999999999</v>
      </c>
      <c r="DG16" s="9">
        <v>26.327999999999999</v>
      </c>
      <c r="DH16" s="9">
        <v>21.888000000000002</v>
      </c>
      <c r="DI16" s="9">
        <v>42.688000000000002</v>
      </c>
      <c r="DJ16" s="9">
        <v>22.52</v>
      </c>
      <c r="DK16" s="9">
        <v>20.167999999999999</v>
      </c>
      <c r="DL16" s="9">
        <v>9.5050000000000008</v>
      </c>
      <c r="DM16" s="9">
        <v>3.5289999999999999</v>
      </c>
      <c r="DN16" s="9">
        <v>5.976</v>
      </c>
      <c r="DO16" s="9">
        <v>2.419</v>
      </c>
      <c r="DP16" s="9">
        <v>0.68400000000000005</v>
      </c>
      <c r="DQ16" s="9">
        <v>1.734</v>
      </c>
      <c r="DR16" s="9">
        <v>0.87</v>
      </c>
      <c r="DS16" s="9">
        <v>0.56399999999999995</v>
      </c>
      <c r="DT16" s="9">
        <v>0.30599999999999999</v>
      </c>
      <c r="DU16" s="9">
        <v>7.0449999999999999</v>
      </c>
      <c r="DV16" s="9">
        <v>4.5570000000000004</v>
      </c>
      <c r="DW16" s="9">
        <v>2.488</v>
      </c>
      <c r="DX16" s="9">
        <v>28.378</v>
      </c>
      <c r="DY16" s="9">
        <v>16.994</v>
      </c>
      <c r="DZ16" s="9">
        <v>11.384</v>
      </c>
      <c r="EA16" s="9">
        <v>22.85</v>
      </c>
      <c r="EB16" s="9">
        <v>13.186</v>
      </c>
      <c r="EC16" s="9">
        <v>9.6639999999999997</v>
      </c>
      <c r="ED16" s="9">
        <v>5.5279999999999996</v>
      </c>
      <c r="EE16" s="9">
        <v>3.8079999999999998</v>
      </c>
      <c r="EF16" s="9">
        <v>1.72</v>
      </c>
      <c r="EG16" s="9">
        <v>6.7050000000000001</v>
      </c>
      <c r="EH16" s="9">
        <v>3.49</v>
      </c>
      <c r="EI16" s="9">
        <v>3.2149999999999999</v>
      </c>
      <c r="EJ16" s="9">
        <v>6.7050000000000001</v>
      </c>
      <c r="EK16" s="9">
        <v>3.49</v>
      </c>
      <c r="EL16" s="9">
        <v>3.2149999999999999</v>
      </c>
      <c r="EM16" s="9">
        <v>6.0209999999999999</v>
      </c>
      <c r="EN16" s="9">
        <v>2.8050000000000002</v>
      </c>
      <c r="EO16" s="9">
        <v>3.2149999999999999</v>
      </c>
      <c r="EP16" s="9">
        <v>0.68400000000000005</v>
      </c>
      <c r="EQ16" s="9">
        <v>0.68400000000000005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41.512</v>
      </c>
      <c r="FI16" s="9">
        <v>22.838999999999999</v>
      </c>
      <c r="FJ16" s="9">
        <v>18.672999999999998</v>
      </c>
      <c r="FK16" s="9">
        <v>35.982999999999997</v>
      </c>
      <c r="FL16" s="9">
        <v>19.030999999999999</v>
      </c>
      <c r="FM16" s="9">
        <v>16.952999999999999</v>
      </c>
      <c r="FN16" s="9">
        <v>3.484</v>
      </c>
      <c r="FO16" s="9">
        <v>0.72399999999999998</v>
      </c>
      <c r="FP16" s="9">
        <v>2.7610000000000001</v>
      </c>
      <c r="FQ16" s="9">
        <v>1.734</v>
      </c>
      <c r="FR16" s="9">
        <v>0</v>
      </c>
      <c r="FS16" s="9">
        <v>1.734</v>
      </c>
      <c r="FT16" s="9">
        <v>0.87</v>
      </c>
      <c r="FU16" s="9">
        <v>0.56399999999999995</v>
      </c>
      <c r="FV16" s="9">
        <v>0.30599999999999999</v>
      </c>
      <c r="FW16" s="9">
        <v>7.0449999999999999</v>
      </c>
      <c r="FX16" s="9">
        <v>4.5570000000000004</v>
      </c>
      <c r="FY16" s="9">
        <v>2.488</v>
      </c>
      <c r="FZ16" s="9">
        <v>28.378</v>
      </c>
      <c r="GA16" s="9">
        <v>16.994</v>
      </c>
      <c r="GB16" s="9">
        <v>11.384</v>
      </c>
      <c r="GC16" s="9">
        <v>22.85</v>
      </c>
      <c r="GD16" s="9">
        <v>13.186</v>
      </c>
      <c r="GE16" s="9">
        <v>9.6639999999999997</v>
      </c>
      <c r="GF16" s="9">
        <v>5.5279999999999996</v>
      </c>
      <c r="GG16" s="9">
        <v>3.8079999999999998</v>
      </c>
      <c r="GH16" s="9">
        <v>1.72</v>
      </c>
      <c r="GI16" s="9">
        <v>83.340999999999994</v>
      </c>
      <c r="GJ16" s="9">
        <v>42.893000000000001</v>
      </c>
      <c r="GK16" s="9">
        <v>40.448</v>
      </c>
      <c r="GL16" s="9">
        <v>82.698999999999998</v>
      </c>
      <c r="GM16" s="9">
        <v>42.252000000000002</v>
      </c>
      <c r="GN16" s="9">
        <v>40.448</v>
      </c>
      <c r="GO16" s="9">
        <v>57.084000000000003</v>
      </c>
      <c r="GP16" s="9">
        <v>32.281999999999996</v>
      </c>
      <c r="GQ16" s="9">
        <v>24.802</v>
      </c>
      <c r="GR16" s="9">
        <v>16.283999999999999</v>
      </c>
      <c r="GS16" s="9">
        <v>7.8739999999999997</v>
      </c>
      <c r="GT16" s="9">
        <v>8.4090000000000007</v>
      </c>
      <c r="GU16" s="9">
        <v>5.9539999999999997</v>
      </c>
      <c r="GV16" s="9">
        <v>1.397</v>
      </c>
      <c r="GW16" s="9">
        <v>4.5570000000000004</v>
      </c>
      <c r="GX16" s="9">
        <v>3.26</v>
      </c>
      <c r="GY16" s="9">
        <v>0.58099999999999996</v>
      </c>
      <c r="GZ16" s="9">
        <v>2.6789999999999998</v>
      </c>
      <c r="HA16" s="9">
        <v>0.75900000000000001</v>
      </c>
      <c r="HB16" s="9">
        <v>0.75900000000000001</v>
      </c>
      <c r="HC16" s="9">
        <v>0</v>
      </c>
      <c r="HD16" s="9">
        <v>0.11700000000000001</v>
      </c>
      <c r="HE16" s="9">
        <v>0.11700000000000001</v>
      </c>
      <c r="HF16" s="9">
        <v>0</v>
      </c>
      <c r="HG16" s="9">
        <v>0.64200000000000002</v>
      </c>
      <c r="HH16" s="9">
        <v>0.64200000000000002</v>
      </c>
      <c r="HI16" s="9">
        <v>0</v>
      </c>
      <c r="HJ16" s="9">
        <v>32.628999999999998</v>
      </c>
      <c r="HK16" s="9">
        <v>19.744</v>
      </c>
      <c r="HL16" s="9">
        <v>12.885</v>
      </c>
      <c r="HM16" s="9">
        <v>32.473999999999997</v>
      </c>
      <c r="HN16" s="9">
        <v>19.588999999999999</v>
      </c>
      <c r="HO16" s="9">
        <v>12.885</v>
      </c>
      <c r="HP16" s="9">
        <v>15.724</v>
      </c>
      <c r="HQ16" s="9">
        <v>10.012</v>
      </c>
      <c r="HR16" s="9">
        <v>5.7119999999999997</v>
      </c>
      <c r="HS16" s="9">
        <v>5.093</v>
      </c>
      <c r="HT16" s="9">
        <v>2.84</v>
      </c>
      <c r="HU16" s="9">
        <v>2.2530000000000001</v>
      </c>
      <c r="HV16" s="9">
        <v>4.5759999999999996</v>
      </c>
      <c r="HW16" s="9">
        <v>3.3490000000000002</v>
      </c>
      <c r="HX16" s="9">
        <v>1.228</v>
      </c>
      <c r="HY16" s="9">
        <v>2.9820000000000002</v>
      </c>
      <c r="HZ16" s="9">
        <v>1.2689999999999999</v>
      </c>
      <c r="IA16" s="9">
        <v>1.7130000000000001</v>
      </c>
      <c r="IB16" s="9">
        <v>4.2539999999999996</v>
      </c>
      <c r="IC16" s="9">
        <v>2.274</v>
      </c>
      <c r="ID16" s="9">
        <v>1.98</v>
      </c>
      <c r="IE16" s="9">
        <v>4.0990000000000002</v>
      </c>
      <c r="IF16" s="9">
        <v>2.1190000000000002</v>
      </c>
      <c r="IG16" s="9">
        <v>1.98</v>
      </c>
      <c r="IH16" s="9">
        <v>0.155</v>
      </c>
      <c r="II16" s="9">
        <v>0.155</v>
      </c>
      <c r="IJ16" s="9">
        <v>0</v>
      </c>
      <c r="IK16" s="9">
        <v>36.487000000000002</v>
      </c>
      <c r="IL16" s="9">
        <v>23.754999999999999</v>
      </c>
      <c r="IM16" s="9">
        <v>12.731999999999999</v>
      </c>
      <c r="IN16" s="9">
        <v>36.103000000000002</v>
      </c>
      <c r="IO16" s="9">
        <v>23.372</v>
      </c>
      <c r="IP16" s="9">
        <v>12.731999999999999</v>
      </c>
      <c r="IQ16" s="9">
        <v>8.8179999999999996</v>
      </c>
    </row>
    <row r="17" spans="1:251">
      <c r="A17" s="10">
        <v>44228</v>
      </c>
      <c r="B17" s="9">
        <v>804.93100000000004</v>
      </c>
      <c r="C17" s="9">
        <v>440.73200000000003</v>
      </c>
      <c r="D17" s="9">
        <v>364.19900000000001</v>
      </c>
      <c r="E17" s="9">
        <v>790.79700000000003</v>
      </c>
      <c r="F17" s="9">
        <v>432.89699999999999</v>
      </c>
      <c r="G17" s="9">
        <v>357.90100000000001</v>
      </c>
      <c r="H17" s="9">
        <v>278.41699999999997</v>
      </c>
      <c r="I17" s="9">
        <v>158.47900000000001</v>
      </c>
      <c r="J17" s="9">
        <v>119.938</v>
      </c>
      <c r="K17" s="9">
        <v>174.22200000000001</v>
      </c>
      <c r="L17" s="9">
        <v>100.643</v>
      </c>
      <c r="M17" s="9">
        <v>73.58</v>
      </c>
      <c r="N17" s="9">
        <v>120.596</v>
      </c>
      <c r="O17" s="9">
        <v>57.347000000000001</v>
      </c>
      <c r="P17" s="9">
        <v>63.249000000000002</v>
      </c>
      <c r="Q17" s="9">
        <v>117.54600000000001</v>
      </c>
      <c r="R17" s="9">
        <v>59.741999999999997</v>
      </c>
      <c r="S17" s="9">
        <v>57.804000000000002</v>
      </c>
      <c r="T17" s="9">
        <v>114.15</v>
      </c>
      <c r="U17" s="9">
        <v>64.521000000000001</v>
      </c>
      <c r="V17" s="9">
        <v>49.628999999999998</v>
      </c>
      <c r="W17" s="9">
        <v>100.01600000000001</v>
      </c>
      <c r="X17" s="9">
        <v>56.686</v>
      </c>
      <c r="Y17" s="9">
        <v>43.33</v>
      </c>
      <c r="Z17" s="9">
        <v>14.134</v>
      </c>
      <c r="AA17" s="9">
        <v>7.835</v>
      </c>
      <c r="AB17" s="9">
        <v>6.2990000000000004</v>
      </c>
      <c r="AC17" s="9">
        <v>710.59100000000001</v>
      </c>
      <c r="AD17" s="9">
        <v>392.35500000000002</v>
      </c>
      <c r="AE17" s="9">
        <v>318.23599999999999</v>
      </c>
      <c r="AF17" s="9">
        <v>699.154</v>
      </c>
      <c r="AG17" s="9">
        <v>385.07799999999997</v>
      </c>
      <c r="AH17" s="9">
        <v>314.07600000000002</v>
      </c>
      <c r="AI17" s="9">
        <v>231.416</v>
      </c>
      <c r="AJ17" s="9">
        <v>136.20400000000001</v>
      </c>
      <c r="AK17" s="9">
        <v>95.212000000000003</v>
      </c>
      <c r="AL17" s="9">
        <v>158.00200000000001</v>
      </c>
      <c r="AM17" s="9">
        <v>91.341999999999999</v>
      </c>
      <c r="AN17" s="9">
        <v>66.66</v>
      </c>
      <c r="AO17" s="9">
        <v>109.358</v>
      </c>
      <c r="AP17" s="9">
        <v>50.947000000000003</v>
      </c>
      <c r="AQ17" s="9">
        <v>58.41</v>
      </c>
      <c r="AR17" s="9">
        <v>106.64100000000001</v>
      </c>
      <c r="AS17" s="9">
        <v>52.915999999999997</v>
      </c>
      <c r="AT17" s="9">
        <v>53.725999999999999</v>
      </c>
      <c r="AU17" s="9">
        <v>105.17400000000001</v>
      </c>
      <c r="AV17" s="9">
        <v>60.945999999999998</v>
      </c>
      <c r="AW17" s="9">
        <v>44.228000000000002</v>
      </c>
      <c r="AX17" s="9">
        <v>93.736999999999995</v>
      </c>
      <c r="AY17" s="9">
        <v>53.67</v>
      </c>
      <c r="AZ17" s="9">
        <v>40.067999999999998</v>
      </c>
      <c r="BA17" s="9">
        <v>11.436</v>
      </c>
      <c r="BB17" s="9">
        <v>7.2759999999999998</v>
      </c>
      <c r="BC17" s="9">
        <v>4.16</v>
      </c>
      <c r="BD17" s="9">
        <v>150.482</v>
      </c>
      <c r="BE17" s="9">
        <v>81.703999999999994</v>
      </c>
      <c r="BF17" s="9">
        <v>68.777000000000001</v>
      </c>
      <c r="BG17" s="9">
        <v>149.26400000000001</v>
      </c>
      <c r="BH17" s="9">
        <v>80.706000000000003</v>
      </c>
      <c r="BI17" s="9">
        <v>68.558000000000007</v>
      </c>
      <c r="BJ17" s="9">
        <v>55.305999999999997</v>
      </c>
      <c r="BK17" s="9">
        <v>30.884</v>
      </c>
      <c r="BL17" s="9">
        <v>24.422000000000001</v>
      </c>
      <c r="BM17" s="9">
        <v>35.606999999999999</v>
      </c>
      <c r="BN17" s="9">
        <v>19.151</v>
      </c>
      <c r="BO17" s="9">
        <v>16.454999999999998</v>
      </c>
      <c r="BP17" s="9">
        <v>21.382000000000001</v>
      </c>
      <c r="BQ17" s="9">
        <v>9.6809999999999992</v>
      </c>
      <c r="BR17" s="9">
        <v>11.701000000000001</v>
      </c>
      <c r="BS17" s="9">
        <v>20.933</v>
      </c>
      <c r="BT17" s="9">
        <v>12.669</v>
      </c>
      <c r="BU17" s="9">
        <v>8.2629999999999999</v>
      </c>
      <c r="BV17" s="9">
        <v>17.254000000000001</v>
      </c>
      <c r="BW17" s="9">
        <v>9.3190000000000008</v>
      </c>
      <c r="BX17" s="9">
        <v>7.9349999999999996</v>
      </c>
      <c r="BY17" s="9">
        <v>16.036999999999999</v>
      </c>
      <c r="BZ17" s="9">
        <v>8.3209999999999997</v>
      </c>
      <c r="CA17" s="9">
        <v>7.7160000000000002</v>
      </c>
      <c r="CB17" s="9">
        <v>1.2170000000000001</v>
      </c>
      <c r="CC17" s="9">
        <v>0.998</v>
      </c>
      <c r="CD17" s="9">
        <v>0.219</v>
      </c>
      <c r="CE17" s="9">
        <v>49.899000000000001</v>
      </c>
      <c r="CF17" s="9">
        <v>30.757000000000001</v>
      </c>
      <c r="CG17" s="9">
        <v>19.140999999999998</v>
      </c>
      <c r="CH17" s="9">
        <v>49.899000000000001</v>
      </c>
      <c r="CI17" s="9">
        <v>30.757000000000001</v>
      </c>
      <c r="CJ17" s="9">
        <v>19.140999999999998</v>
      </c>
      <c r="CK17" s="9">
        <v>21.742999999999999</v>
      </c>
      <c r="CL17" s="9">
        <v>13.346</v>
      </c>
      <c r="CM17" s="9">
        <v>8.3970000000000002</v>
      </c>
      <c r="CN17" s="9">
        <v>11.340999999999999</v>
      </c>
      <c r="CO17" s="9">
        <v>7.6660000000000004</v>
      </c>
      <c r="CP17" s="9">
        <v>3.6760000000000002</v>
      </c>
      <c r="CQ17" s="9">
        <v>5.9180000000000001</v>
      </c>
      <c r="CR17" s="9">
        <v>3.3050000000000002</v>
      </c>
      <c r="CS17" s="9">
        <v>2.6139999999999999</v>
      </c>
      <c r="CT17" s="9">
        <v>7.3760000000000003</v>
      </c>
      <c r="CU17" s="9">
        <v>4.2629999999999999</v>
      </c>
      <c r="CV17" s="9">
        <v>3.113</v>
      </c>
      <c r="CW17" s="9">
        <v>3.52</v>
      </c>
      <c r="CX17" s="9">
        <v>2.1779999999999999</v>
      </c>
      <c r="CY17" s="9">
        <v>1.3420000000000001</v>
      </c>
      <c r="CZ17" s="9">
        <v>3.52</v>
      </c>
      <c r="DA17" s="9">
        <v>2.1779999999999999</v>
      </c>
      <c r="DB17" s="9">
        <v>1.3420000000000001</v>
      </c>
      <c r="DC17" s="9">
        <v>0</v>
      </c>
      <c r="DD17" s="9">
        <v>0</v>
      </c>
      <c r="DE17" s="9">
        <v>0</v>
      </c>
      <c r="DF17" s="9">
        <v>46.01</v>
      </c>
      <c r="DG17" s="9">
        <v>23.861999999999998</v>
      </c>
      <c r="DH17" s="9">
        <v>22.148</v>
      </c>
      <c r="DI17" s="9">
        <v>40.781999999999996</v>
      </c>
      <c r="DJ17" s="9">
        <v>20.434000000000001</v>
      </c>
      <c r="DK17" s="9">
        <v>20.347999999999999</v>
      </c>
      <c r="DL17" s="9">
        <v>8.093</v>
      </c>
      <c r="DM17" s="9">
        <v>2.8029999999999999</v>
      </c>
      <c r="DN17" s="9">
        <v>5.29</v>
      </c>
      <c r="DO17" s="9">
        <v>1.4</v>
      </c>
      <c r="DP17" s="9">
        <v>0.66800000000000004</v>
      </c>
      <c r="DQ17" s="9">
        <v>0.73299999999999998</v>
      </c>
      <c r="DR17" s="9">
        <v>1.782</v>
      </c>
      <c r="DS17" s="9">
        <v>1.4119999999999999</v>
      </c>
      <c r="DT17" s="9">
        <v>0.37</v>
      </c>
      <c r="DU17" s="9">
        <v>5.6959999999999997</v>
      </c>
      <c r="DV17" s="9">
        <v>2.8690000000000002</v>
      </c>
      <c r="DW17" s="9">
        <v>2.827</v>
      </c>
      <c r="DX17" s="9">
        <v>29.039000000000001</v>
      </c>
      <c r="DY17" s="9">
        <v>16.111000000000001</v>
      </c>
      <c r="DZ17" s="9">
        <v>12.929</v>
      </c>
      <c r="EA17" s="9">
        <v>23.811</v>
      </c>
      <c r="EB17" s="9">
        <v>12.682</v>
      </c>
      <c r="EC17" s="9">
        <v>11.129</v>
      </c>
      <c r="ED17" s="9">
        <v>5.2279999999999998</v>
      </c>
      <c r="EE17" s="9">
        <v>3.4279999999999999</v>
      </c>
      <c r="EF17" s="9">
        <v>1.8</v>
      </c>
      <c r="EG17" s="9">
        <v>7.5789999999999997</v>
      </c>
      <c r="EH17" s="9">
        <v>2.8029999999999999</v>
      </c>
      <c r="EI17" s="9">
        <v>4.7759999999999998</v>
      </c>
      <c r="EJ17" s="9">
        <v>7.5789999999999997</v>
      </c>
      <c r="EK17" s="9">
        <v>2.8029999999999999</v>
      </c>
      <c r="EL17" s="9">
        <v>4.7759999999999998</v>
      </c>
      <c r="EM17" s="9">
        <v>7.5789999999999997</v>
      </c>
      <c r="EN17" s="9">
        <v>2.8029999999999999</v>
      </c>
      <c r="EO17" s="9">
        <v>4.7759999999999998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38.430999999999997</v>
      </c>
      <c r="FI17" s="9">
        <v>21.059000000000001</v>
      </c>
      <c r="FJ17" s="9">
        <v>17.372</v>
      </c>
      <c r="FK17" s="9">
        <v>33.203000000000003</v>
      </c>
      <c r="FL17" s="9">
        <v>17.631</v>
      </c>
      <c r="FM17" s="9">
        <v>15.571999999999999</v>
      </c>
      <c r="FN17" s="9">
        <v>0.51400000000000001</v>
      </c>
      <c r="FO17" s="9">
        <v>0</v>
      </c>
      <c r="FP17" s="9">
        <v>0.51400000000000001</v>
      </c>
      <c r="FQ17" s="9">
        <v>1.4</v>
      </c>
      <c r="FR17" s="9">
        <v>0.66800000000000004</v>
      </c>
      <c r="FS17" s="9">
        <v>0.73299999999999998</v>
      </c>
      <c r="FT17" s="9">
        <v>1.782</v>
      </c>
      <c r="FU17" s="9">
        <v>1.4119999999999999</v>
      </c>
      <c r="FV17" s="9">
        <v>0.37</v>
      </c>
      <c r="FW17" s="9">
        <v>5.6959999999999997</v>
      </c>
      <c r="FX17" s="9">
        <v>2.8690000000000002</v>
      </c>
      <c r="FY17" s="9">
        <v>2.827</v>
      </c>
      <c r="FZ17" s="9">
        <v>29.039000000000001</v>
      </c>
      <c r="GA17" s="9">
        <v>16.111000000000001</v>
      </c>
      <c r="GB17" s="9">
        <v>12.929</v>
      </c>
      <c r="GC17" s="9">
        <v>23.811</v>
      </c>
      <c r="GD17" s="9">
        <v>12.682</v>
      </c>
      <c r="GE17" s="9">
        <v>11.129</v>
      </c>
      <c r="GF17" s="9">
        <v>5.2279999999999998</v>
      </c>
      <c r="GG17" s="9">
        <v>3.4279999999999999</v>
      </c>
      <c r="GH17" s="9">
        <v>1.8</v>
      </c>
      <c r="GI17" s="9">
        <v>102.544</v>
      </c>
      <c r="GJ17" s="9">
        <v>56.347999999999999</v>
      </c>
      <c r="GK17" s="9">
        <v>46.195999999999998</v>
      </c>
      <c r="GL17" s="9">
        <v>102.246</v>
      </c>
      <c r="GM17" s="9">
        <v>56.347999999999999</v>
      </c>
      <c r="GN17" s="9">
        <v>45.898000000000003</v>
      </c>
      <c r="GO17" s="9">
        <v>53.119</v>
      </c>
      <c r="GP17" s="9">
        <v>31.677</v>
      </c>
      <c r="GQ17" s="9">
        <v>21.443000000000001</v>
      </c>
      <c r="GR17" s="9">
        <v>26.721</v>
      </c>
      <c r="GS17" s="9">
        <v>16.068000000000001</v>
      </c>
      <c r="GT17" s="9">
        <v>10.653</v>
      </c>
      <c r="GU17" s="9">
        <v>12.648999999999999</v>
      </c>
      <c r="GV17" s="9">
        <v>4.8170000000000002</v>
      </c>
      <c r="GW17" s="9">
        <v>7.8310000000000004</v>
      </c>
      <c r="GX17" s="9">
        <v>6.077</v>
      </c>
      <c r="GY17" s="9">
        <v>1.925</v>
      </c>
      <c r="GZ17" s="9">
        <v>4.1520000000000001</v>
      </c>
      <c r="HA17" s="9">
        <v>3.9780000000000002</v>
      </c>
      <c r="HB17" s="9">
        <v>1.861</v>
      </c>
      <c r="HC17" s="9">
        <v>2.1179999999999999</v>
      </c>
      <c r="HD17" s="9">
        <v>3.68</v>
      </c>
      <c r="HE17" s="9">
        <v>1.861</v>
      </c>
      <c r="HF17" s="9">
        <v>1.82</v>
      </c>
      <c r="HG17" s="9">
        <v>0.29799999999999999</v>
      </c>
      <c r="HH17" s="9">
        <v>0</v>
      </c>
      <c r="HI17" s="9">
        <v>0.29799999999999999</v>
      </c>
      <c r="HJ17" s="9">
        <v>37.107999999999997</v>
      </c>
      <c r="HK17" s="9">
        <v>21.417999999999999</v>
      </c>
      <c r="HL17" s="9">
        <v>15.691000000000001</v>
      </c>
      <c r="HM17" s="9">
        <v>36.343000000000004</v>
      </c>
      <c r="HN17" s="9">
        <v>21.202999999999999</v>
      </c>
      <c r="HO17" s="9">
        <v>15.141</v>
      </c>
      <c r="HP17" s="9">
        <v>11.952</v>
      </c>
      <c r="HQ17" s="9">
        <v>8.5950000000000006</v>
      </c>
      <c r="HR17" s="9">
        <v>3.3570000000000002</v>
      </c>
      <c r="HS17" s="9">
        <v>7.5720000000000001</v>
      </c>
      <c r="HT17" s="9">
        <v>3.919</v>
      </c>
      <c r="HU17" s="9">
        <v>3.653</v>
      </c>
      <c r="HV17" s="9">
        <v>6.3390000000000004</v>
      </c>
      <c r="HW17" s="9">
        <v>4.1269999999999998</v>
      </c>
      <c r="HX17" s="9">
        <v>2.2109999999999999</v>
      </c>
      <c r="HY17" s="9">
        <v>6.3289999999999997</v>
      </c>
      <c r="HZ17" s="9">
        <v>3.5070000000000001</v>
      </c>
      <c r="IA17" s="9">
        <v>2.8220000000000001</v>
      </c>
      <c r="IB17" s="9">
        <v>4.9169999999999998</v>
      </c>
      <c r="IC17" s="9">
        <v>1.2689999999999999</v>
      </c>
      <c r="ID17" s="9">
        <v>3.6480000000000001</v>
      </c>
      <c r="IE17" s="9">
        <v>4.1520000000000001</v>
      </c>
      <c r="IF17" s="9">
        <v>1.0549999999999999</v>
      </c>
      <c r="IG17" s="9">
        <v>3.0979999999999999</v>
      </c>
      <c r="IH17" s="9">
        <v>0.76500000000000001</v>
      </c>
      <c r="II17" s="9">
        <v>0.215</v>
      </c>
      <c r="IJ17" s="9">
        <v>0.55000000000000004</v>
      </c>
      <c r="IK17" s="9">
        <v>69.525000000000006</v>
      </c>
      <c r="IL17" s="9">
        <v>46.125999999999998</v>
      </c>
      <c r="IM17" s="9">
        <v>23.399000000000001</v>
      </c>
      <c r="IN17" s="9">
        <v>67.960999999999999</v>
      </c>
      <c r="IO17" s="9">
        <v>45.192</v>
      </c>
      <c r="IP17" s="9">
        <v>22.768999999999998</v>
      </c>
      <c r="IQ17" s="9">
        <v>15.420999999999999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5953</v>
      </c>
      <c r="E1" s="3" t="s">
        <v>5954</v>
      </c>
      <c r="F1" s="3" t="s">
        <v>5955</v>
      </c>
      <c r="G1" s="3" t="s">
        <v>6439</v>
      </c>
      <c r="H1" s="3" t="s">
        <v>6440</v>
      </c>
      <c r="I1" s="3" t="s">
        <v>6441</v>
      </c>
      <c r="J1" s="3" t="s">
        <v>6925</v>
      </c>
      <c r="K1" s="3" t="s">
        <v>6926</v>
      </c>
      <c r="L1" s="3" t="s">
        <v>6927</v>
      </c>
      <c r="M1" s="3" t="s">
        <v>7438</v>
      </c>
      <c r="N1" s="3" t="s">
        <v>7439</v>
      </c>
      <c r="O1" s="3" t="s">
        <v>7440</v>
      </c>
      <c r="P1" s="3" t="s">
        <v>7441</v>
      </c>
      <c r="Q1" s="3" t="s">
        <v>7442</v>
      </c>
      <c r="R1" s="3" t="s">
        <v>7443</v>
      </c>
      <c r="S1" s="3" t="s">
        <v>8383</v>
      </c>
      <c r="T1" s="3" t="s">
        <v>8384</v>
      </c>
      <c r="U1" s="3" t="s">
        <v>8385</v>
      </c>
      <c r="V1" s="3" t="s">
        <v>292</v>
      </c>
      <c r="W1" s="3" t="s">
        <v>293</v>
      </c>
      <c r="X1" s="3" t="s">
        <v>294</v>
      </c>
      <c r="Y1" s="3" t="s">
        <v>5014</v>
      </c>
      <c r="Z1" s="3" t="s">
        <v>5015</v>
      </c>
      <c r="AA1" s="3" t="s">
        <v>5016</v>
      </c>
      <c r="AB1" s="3" t="s">
        <v>5017</v>
      </c>
      <c r="AC1" s="3" t="s">
        <v>5018</v>
      </c>
      <c r="AD1" s="3" t="s">
        <v>5019</v>
      </c>
      <c r="AE1" s="3" t="s">
        <v>5956</v>
      </c>
      <c r="AF1" s="3" t="s">
        <v>5957</v>
      </c>
      <c r="AG1" s="3" t="s">
        <v>5958</v>
      </c>
      <c r="AH1" s="3" t="s">
        <v>6442</v>
      </c>
      <c r="AI1" s="3" t="s">
        <v>6443</v>
      </c>
      <c r="AJ1" s="3" t="s">
        <v>6444</v>
      </c>
      <c r="AK1" s="3" t="s">
        <v>6928</v>
      </c>
      <c r="AL1" s="3" t="s">
        <v>6929</v>
      </c>
      <c r="AM1" s="3" t="s">
        <v>6930</v>
      </c>
      <c r="AN1" s="3" t="s">
        <v>7444</v>
      </c>
      <c r="AO1" s="3" t="s">
        <v>7445</v>
      </c>
      <c r="AP1" s="3" t="s">
        <v>7446</v>
      </c>
      <c r="AQ1" s="3" t="s">
        <v>7447</v>
      </c>
      <c r="AR1" s="3" t="s">
        <v>7448</v>
      </c>
      <c r="AS1" s="3" t="s">
        <v>7449</v>
      </c>
      <c r="AT1" s="3" t="s">
        <v>8386</v>
      </c>
      <c r="AU1" s="3" t="s">
        <v>8387</v>
      </c>
      <c r="AV1" s="3" t="s">
        <v>8388</v>
      </c>
      <c r="AW1" s="3" t="s">
        <v>295</v>
      </c>
      <c r="AX1" s="3" t="s">
        <v>296</v>
      </c>
      <c r="AY1" s="3" t="s">
        <v>297</v>
      </c>
      <c r="AZ1" s="3" t="s">
        <v>5020</v>
      </c>
      <c r="BA1" s="3" t="s">
        <v>5021</v>
      </c>
      <c r="BB1" s="3" t="s">
        <v>5022</v>
      </c>
      <c r="BC1" s="3" t="s">
        <v>5023</v>
      </c>
      <c r="BD1" s="3" t="s">
        <v>5024</v>
      </c>
      <c r="BE1" s="3" t="s">
        <v>5025</v>
      </c>
      <c r="BF1" s="3" t="s">
        <v>5959</v>
      </c>
      <c r="BG1" s="3" t="s">
        <v>5960</v>
      </c>
      <c r="BH1" s="3" t="s">
        <v>5961</v>
      </c>
      <c r="BI1" s="3" t="s">
        <v>6445</v>
      </c>
      <c r="BJ1" s="3" t="s">
        <v>6446</v>
      </c>
      <c r="BK1" s="3" t="s">
        <v>6447</v>
      </c>
      <c r="BL1" s="3" t="s">
        <v>6931</v>
      </c>
      <c r="BM1" s="3" t="s">
        <v>6932</v>
      </c>
      <c r="BN1" s="3" t="s">
        <v>6933</v>
      </c>
      <c r="BO1" s="3" t="s">
        <v>7450</v>
      </c>
      <c r="BP1" s="3" t="s">
        <v>7451</v>
      </c>
      <c r="BQ1" s="3" t="s">
        <v>7452</v>
      </c>
      <c r="BR1" s="3" t="s">
        <v>7453</v>
      </c>
      <c r="BS1" s="3" t="s">
        <v>7454</v>
      </c>
      <c r="BT1" s="3" t="s">
        <v>7455</v>
      </c>
      <c r="BU1" s="3" t="s">
        <v>8389</v>
      </c>
      <c r="BV1" s="3" t="s">
        <v>8390</v>
      </c>
      <c r="BW1" s="3" t="s">
        <v>8391</v>
      </c>
      <c r="BX1" s="3" t="s">
        <v>298</v>
      </c>
      <c r="BY1" s="3" t="s">
        <v>299</v>
      </c>
      <c r="BZ1" s="3" t="s">
        <v>300</v>
      </c>
      <c r="CA1" s="3" t="s">
        <v>5026</v>
      </c>
      <c r="CB1" s="3" t="s">
        <v>5027</v>
      </c>
      <c r="CC1" s="3" t="s">
        <v>5028</v>
      </c>
      <c r="CD1" s="3" t="s">
        <v>5029</v>
      </c>
      <c r="CE1" s="3" t="s">
        <v>5030</v>
      </c>
      <c r="CF1" s="3" t="s">
        <v>5031</v>
      </c>
      <c r="CG1" s="3" t="s">
        <v>5962</v>
      </c>
      <c r="CH1" s="3" t="s">
        <v>5963</v>
      </c>
      <c r="CI1" s="3" t="s">
        <v>5964</v>
      </c>
      <c r="CJ1" s="3" t="s">
        <v>6448</v>
      </c>
      <c r="CK1" s="3" t="s">
        <v>6449</v>
      </c>
      <c r="CL1" s="3" t="s">
        <v>6450</v>
      </c>
      <c r="CM1" s="3" t="s">
        <v>6934</v>
      </c>
      <c r="CN1" s="3" t="s">
        <v>6935</v>
      </c>
      <c r="CO1" s="3" t="s">
        <v>6936</v>
      </c>
      <c r="CP1" s="3" t="s">
        <v>7456</v>
      </c>
      <c r="CQ1" s="3" t="s">
        <v>7457</v>
      </c>
      <c r="CR1" s="3" t="s">
        <v>7458</v>
      </c>
      <c r="CS1" s="3" t="s">
        <v>7459</v>
      </c>
      <c r="CT1" s="3" t="s">
        <v>7460</v>
      </c>
      <c r="CU1" s="3" t="s">
        <v>7461</v>
      </c>
      <c r="CV1" s="3" t="s">
        <v>8392</v>
      </c>
      <c r="CW1" s="3" t="s">
        <v>8393</v>
      </c>
      <c r="CX1" s="3" t="s">
        <v>8394</v>
      </c>
      <c r="CY1" s="3" t="s">
        <v>301</v>
      </c>
      <c r="CZ1" s="3" t="s">
        <v>302</v>
      </c>
      <c r="DA1" s="3" t="s">
        <v>303</v>
      </c>
      <c r="DB1" s="3" t="s">
        <v>5032</v>
      </c>
      <c r="DC1" s="3" t="s">
        <v>5033</v>
      </c>
      <c r="DD1" s="3" t="s">
        <v>5034</v>
      </c>
      <c r="DE1" s="3" t="s">
        <v>5035</v>
      </c>
      <c r="DF1" s="3" t="s">
        <v>5036</v>
      </c>
      <c r="DG1" s="3" t="s">
        <v>5037</v>
      </c>
      <c r="DH1" s="3" t="s">
        <v>5965</v>
      </c>
      <c r="DI1" s="3" t="s">
        <v>5966</v>
      </c>
      <c r="DJ1" s="3" t="s">
        <v>5967</v>
      </c>
      <c r="DK1" s="3" t="s">
        <v>6451</v>
      </c>
      <c r="DL1" s="3" t="s">
        <v>6452</v>
      </c>
      <c r="DM1" s="3" t="s">
        <v>6453</v>
      </c>
      <c r="DN1" s="3" t="s">
        <v>6937</v>
      </c>
      <c r="DO1" s="3" t="s">
        <v>6938</v>
      </c>
      <c r="DP1" s="3" t="s">
        <v>6939</v>
      </c>
      <c r="DQ1" s="3" t="s">
        <v>7462</v>
      </c>
      <c r="DR1" s="3" t="s">
        <v>7463</v>
      </c>
      <c r="DS1" s="3" t="s">
        <v>7464</v>
      </c>
      <c r="DT1" s="3" t="s">
        <v>7465</v>
      </c>
      <c r="DU1" s="3" t="s">
        <v>7466</v>
      </c>
      <c r="DV1" s="3" t="s">
        <v>7467</v>
      </c>
      <c r="DW1" s="3" t="s">
        <v>8395</v>
      </c>
      <c r="DX1" s="3" t="s">
        <v>8396</v>
      </c>
      <c r="DY1" s="3" t="s">
        <v>8397</v>
      </c>
      <c r="DZ1" s="3" t="s">
        <v>304</v>
      </c>
      <c r="EA1" s="3" t="s">
        <v>305</v>
      </c>
      <c r="EB1" s="3" t="s">
        <v>306</v>
      </c>
      <c r="EC1" s="3" t="s">
        <v>5038</v>
      </c>
      <c r="ED1" s="3" t="s">
        <v>5039</v>
      </c>
      <c r="EE1" s="3" t="s">
        <v>5040</v>
      </c>
      <c r="EF1" s="3" t="s">
        <v>5041</v>
      </c>
      <c r="EG1" s="3" t="s">
        <v>5042</v>
      </c>
      <c r="EH1" s="3" t="s">
        <v>5043</v>
      </c>
      <c r="EI1" s="3" t="s">
        <v>5968</v>
      </c>
      <c r="EJ1" s="3" t="s">
        <v>5969</v>
      </c>
      <c r="EK1" s="3" t="s">
        <v>5970</v>
      </c>
      <c r="EL1" s="3" t="s">
        <v>6454</v>
      </c>
      <c r="EM1" s="3" t="s">
        <v>6455</v>
      </c>
      <c r="EN1" s="3" t="s">
        <v>6456</v>
      </c>
      <c r="EO1" s="3" t="s">
        <v>6940</v>
      </c>
      <c r="EP1" s="3" t="s">
        <v>6941</v>
      </c>
      <c r="EQ1" s="3" t="s">
        <v>6942</v>
      </c>
      <c r="ER1" s="3" t="s">
        <v>7468</v>
      </c>
      <c r="ES1" s="3" t="s">
        <v>7469</v>
      </c>
      <c r="ET1" s="3" t="s">
        <v>7470</v>
      </c>
      <c r="EU1" s="3" t="s">
        <v>7471</v>
      </c>
      <c r="EV1" s="3" t="s">
        <v>7472</v>
      </c>
      <c r="EW1" s="3" t="s">
        <v>7473</v>
      </c>
      <c r="EX1" s="3" t="s">
        <v>8398</v>
      </c>
      <c r="EY1" s="3" t="s">
        <v>8399</v>
      </c>
      <c r="EZ1" s="3" t="s">
        <v>8400</v>
      </c>
      <c r="FA1" s="3" t="s">
        <v>307</v>
      </c>
      <c r="FB1" s="3" t="s">
        <v>308</v>
      </c>
      <c r="FC1" s="3" t="s">
        <v>309</v>
      </c>
      <c r="FD1" s="3" t="s">
        <v>5044</v>
      </c>
      <c r="FE1" s="3" t="s">
        <v>5045</v>
      </c>
      <c r="FF1" s="3" t="s">
        <v>5046</v>
      </c>
      <c r="FG1" s="3" t="s">
        <v>5047</v>
      </c>
      <c r="FH1" s="3" t="s">
        <v>5048</v>
      </c>
      <c r="FI1" s="3" t="s">
        <v>5049</v>
      </c>
      <c r="FJ1" s="3" t="s">
        <v>5971</v>
      </c>
      <c r="FK1" s="3" t="s">
        <v>5972</v>
      </c>
      <c r="FL1" s="3" t="s">
        <v>5973</v>
      </c>
      <c r="FM1" s="3" t="s">
        <v>6457</v>
      </c>
      <c r="FN1" s="3" t="s">
        <v>6458</v>
      </c>
      <c r="FO1" s="3" t="s">
        <v>6459</v>
      </c>
      <c r="FP1" s="3" t="s">
        <v>6943</v>
      </c>
      <c r="FQ1" s="3" t="s">
        <v>6944</v>
      </c>
      <c r="FR1" s="3" t="s">
        <v>6945</v>
      </c>
      <c r="FS1" s="3" t="s">
        <v>7474</v>
      </c>
      <c r="FT1" s="3" t="s">
        <v>7475</v>
      </c>
      <c r="FU1" s="3" t="s">
        <v>7476</v>
      </c>
      <c r="FV1" s="3" t="s">
        <v>7477</v>
      </c>
      <c r="FW1" s="3" t="s">
        <v>7478</v>
      </c>
      <c r="FX1" s="3" t="s">
        <v>7479</v>
      </c>
      <c r="FY1" s="3" t="s">
        <v>8401</v>
      </c>
      <c r="FZ1" s="3" t="s">
        <v>8402</v>
      </c>
      <c r="GA1" s="3" t="s">
        <v>8403</v>
      </c>
      <c r="GB1" s="3" t="s">
        <v>310</v>
      </c>
      <c r="GC1" s="3" t="s">
        <v>311</v>
      </c>
      <c r="GD1" s="3" t="s">
        <v>312</v>
      </c>
      <c r="GE1" s="3" t="s">
        <v>5050</v>
      </c>
      <c r="GF1" s="3" t="s">
        <v>5051</v>
      </c>
      <c r="GG1" s="3" t="s">
        <v>5052</v>
      </c>
      <c r="GH1" s="3" t="s">
        <v>5053</v>
      </c>
      <c r="GI1" s="3" t="s">
        <v>5054</v>
      </c>
      <c r="GJ1" s="3" t="s">
        <v>5055</v>
      </c>
      <c r="GK1" s="3" t="s">
        <v>5974</v>
      </c>
      <c r="GL1" s="3" t="s">
        <v>5975</v>
      </c>
      <c r="GM1" s="3" t="s">
        <v>5976</v>
      </c>
      <c r="GN1" s="3" t="s">
        <v>6460</v>
      </c>
      <c r="GO1" s="3" t="s">
        <v>6461</v>
      </c>
      <c r="GP1" s="3" t="s">
        <v>6462</v>
      </c>
      <c r="GQ1" s="3" t="s">
        <v>6946</v>
      </c>
      <c r="GR1" s="3" t="s">
        <v>6947</v>
      </c>
      <c r="GS1" s="3" t="s">
        <v>6948</v>
      </c>
      <c r="GT1" s="3" t="s">
        <v>7480</v>
      </c>
      <c r="GU1" s="3" t="s">
        <v>7481</v>
      </c>
      <c r="GV1" s="3" t="s">
        <v>7482</v>
      </c>
      <c r="GW1" s="3" t="s">
        <v>7483</v>
      </c>
      <c r="GX1" s="3" t="s">
        <v>7484</v>
      </c>
      <c r="GY1" s="3" t="s">
        <v>7485</v>
      </c>
      <c r="GZ1" s="3" t="s">
        <v>8404</v>
      </c>
      <c r="HA1" s="3" t="s">
        <v>8405</v>
      </c>
      <c r="HB1" s="3" t="s">
        <v>8406</v>
      </c>
      <c r="HC1" s="3" t="s">
        <v>313</v>
      </c>
      <c r="HD1" s="3" t="s">
        <v>314</v>
      </c>
      <c r="HE1" s="3" t="s">
        <v>315</v>
      </c>
      <c r="HF1" s="3" t="s">
        <v>5056</v>
      </c>
      <c r="HG1" s="3" t="s">
        <v>5057</v>
      </c>
      <c r="HH1" s="3" t="s">
        <v>5058</v>
      </c>
      <c r="HI1" s="3" t="s">
        <v>5059</v>
      </c>
      <c r="HJ1" s="3" t="s">
        <v>5060</v>
      </c>
      <c r="HK1" s="3" t="s">
        <v>5061</v>
      </c>
      <c r="HL1" s="3" t="s">
        <v>5977</v>
      </c>
      <c r="HM1" s="3" t="s">
        <v>5978</v>
      </c>
      <c r="HN1" s="3" t="s">
        <v>5979</v>
      </c>
      <c r="HO1" s="3" t="s">
        <v>6463</v>
      </c>
      <c r="HP1" s="3" t="s">
        <v>6464</v>
      </c>
      <c r="HQ1" s="3" t="s">
        <v>6465</v>
      </c>
      <c r="HR1" s="3" t="s">
        <v>6949</v>
      </c>
      <c r="HS1" s="3" t="s">
        <v>6950</v>
      </c>
      <c r="HT1" s="3" t="s">
        <v>6951</v>
      </c>
      <c r="HU1" s="3" t="s">
        <v>7486</v>
      </c>
      <c r="HV1" s="3" t="s">
        <v>7487</v>
      </c>
      <c r="HW1" s="3" t="s">
        <v>7488</v>
      </c>
      <c r="HX1" s="3" t="s">
        <v>7489</v>
      </c>
      <c r="HY1" s="3" t="s">
        <v>7490</v>
      </c>
      <c r="HZ1" s="3" t="s">
        <v>7491</v>
      </c>
      <c r="IA1" s="3" t="s">
        <v>8407</v>
      </c>
      <c r="IB1" s="3" t="s">
        <v>8408</v>
      </c>
      <c r="IC1" s="3" t="s">
        <v>8409</v>
      </c>
      <c r="ID1" s="3" t="s">
        <v>316</v>
      </c>
      <c r="IE1" s="3" t="s">
        <v>317</v>
      </c>
      <c r="IF1" s="3" t="s">
        <v>318</v>
      </c>
      <c r="IG1" s="3" t="s">
        <v>5062</v>
      </c>
      <c r="IH1" s="3" t="s">
        <v>5063</v>
      </c>
      <c r="II1" s="3" t="s">
        <v>5064</v>
      </c>
      <c r="IJ1" s="3" t="s">
        <v>5065</v>
      </c>
      <c r="IK1" s="3" t="s">
        <v>5066</v>
      </c>
      <c r="IL1" s="3" t="s">
        <v>5067</v>
      </c>
      <c r="IM1" s="3" t="s">
        <v>5980</v>
      </c>
      <c r="IN1" s="3" t="s">
        <v>5981</v>
      </c>
      <c r="IO1" s="3" t="s">
        <v>5982</v>
      </c>
      <c r="IP1" s="3" t="s">
        <v>6466</v>
      </c>
      <c r="IQ1" s="3" t="s">
        <v>6467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319</v>
      </c>
      <c r="C10" s="8" t="s">
        <v>320</v>
      </c>
      <c r="D10" s="8" t="s">
        <v>321</v>
      </c>
      <c r="E10" s="8" t="s">
        <v>322</v>
      </c>
      <c r="F10" s="8" t="s">
        <v>323</v>
      </c>
      <c r="G10" s="8" t="s">
        <v>324</v>
      </c>
      <c r="H10" s="8" t="s">
        <v>325</v>
      </c>
      <c r="I10" s="8" t="s">
        <v>326</v>
      </c>
      <c r="J10" s="8" t="s">
        <v>327</v>
      </c>
      <c r="K10" s="8" t="s">
        <v>328</v>
      </c>
      <c r="L10" s="8" t="s">
        <v>329</v>
      </c>
      <c r="M10" s="8" t="s">
        <v>330</v>
      </c>
      <c r="N10" s="8" t="s">
        <v>331</v>
      </c>
      <c r="O10" s="8" t="s">
        <v>332</v>
      </c>
      <c r="P10" s="8" t="s">
        <v>333</v>
      </c>
      <c r="Q10" s="8" t="s">
        <v>334</v>
      </c>
      <c r="R10" s="8" t="s">
        <v>335</v>
      </c>
      <c r="S10" s="8" t="s">
        <v>336</v>
      </c>
      <c r="T10" s="8" t="s">
        <v>337</v>
      </c>
      <c r="U10" s="8" t="s">
        <v>338</v>
      </c>
      <c r="V10" s="8" t="s">
        <v>339</v>
      </c>
      <c r="W10" s="8" t="s">
        <v>340</v>
      </c>
      <c r="X10" s="8" t="s">
        <v>341</v>
      </c>
      <c r="Y10" s="8" t="s">
        <v>342</v>
      </c>
      <c r="Z10" s="8" t="s">
        <v>343</v>
      </c>
      <c r="AA10" s="8" t="s">
        <v>344</v>
      </c>
      <c r="AB10" s="8" t="s">
        <v>345</v>
      </c>
      <c r="AC10" s="8" t="s">
        <v>346</v>
      </c>
      <c r="AD10" s="8" t="s">
        <v>347</v>
      </c>
      <c r="AE10" s="8" t="s">
        <v>348</v>
      </c>
      <c r="AF10" s="8" t="s">
        <v>349</v>
      </c>
      <c r="AG10" s="8" t="s">
        <v>350</v>
      </c>
      <c r="AH10" s="8" t="s">
        <v>351</v>
      </c>
      <c r="AI10" s="8" t="s">
        <v>352</v>
      </c>
      <c r="AJ10" s="8" t="s">
        <v>353</v>
      </c>
      <c r="AK10" s="8" t="s">
        <v>354</v>
      </c>
      <c r="AL10" s="8" t="s">
        <v>355</v>
      </c>
      <c r="AM10" s="8" t="s">
        <v>356</v>
      </c>
      <c r="AN10" s="8" t="s">
        <v>357</v>
      </c>
      <c r="AO10" s="8" t="s">
        <v>358</v>
      </c>
      <c r="AP10" s="8" t="s">
        <v>359</v>
      </c>
      <c r="AQ10" s="8" t="s">
        <v>360</v>
      </c>
      <c r="AR10" s="8" t="s">
        <v>361</v>
      </c>
      <c r="AS10" s="8" t="s">
        <v>362</v>
      </c>
      <c r="AT10" s="8" t="s">
        <v>363</v>
      </c>
      <c r="AU10" s="8" t="s">
        <v>364</v>
      </c>
      <c r="AV10" s="8" t="s">
        <v>365</v>
      </c>
      <c r="AW10" s="8" t="s">
        <v>366</v>
      </c>
      <c r="AX10" s="8" t="s">
        <v>367</v>
      </c>
      <c r="AY10" s="8" t="s">
        <v>368</v>
      </c>
      <c r="AZ10" s="8" t="s">
        <v>369</v>
      </c>
      <c r="BA10" s="8" t="s">
        <v>370</v>
      </c>
      <c r="BB10" s="8" t="s">
        <v>371</v>
      </c>
      <c r="BC10" s="8" t="s">
        <v>372</v>
      </c>
      <c r="BD10" s="8" t="s">
        <v>373</v>
      </c>
      <c r="BE10" s="8" t="s">
        <v>374</v>
      </c>
      <c r="BF10" s="8" t="s">
        <v>375</v>
      </c>
      <c r="BG10" s="8" t="s">
        <v>376</v>
      </c>
      <c r="BH10" s="8" t="s">
        <v>377</v>
      </c>
      <c r="BI10" s="8" t="s">
        <v>378</v>
      </c>
      <c r="BJ10" s="8" t="s">
        <v>379</v>
      </c>
      <c r="BK10" s="8" t="s">
        <v>380</v>
      </c>
      <c r="BL10" s="8" t="s">
        <v>381</v>
      </c>
      <c r="BM10" s="8" t="s">
        <v>382</v>
      </c>
      <c r="BN10" s="8" t="s">
        <v>383</v>
      </c>
      <c r="BO10" s="8" t="s">
        <v>384</v>
      </c>
      <c r="BP10" s="8" t="s">
        <v>385</v>
      </c>
      <c r="BQ10" s="8" t="s">
        <v>386</v>
      </c>
      <c r="BR10" s="8" t="s">
        <v>387</v>
      </c>
      <c r="BS10" s="8" t="s">
        <v>388</v>
      </c>
      <c r="BT10" s="8" t="s">
        <v>389</v>
      </c>
      <c r="BU10" s="8" t="s">
        <v>390</v>
      </c>
      <c r="BV10" s="8" t="s">
        <v>391</v>
      </c>
      <c r="BW10" s="8" t="s">
        <v>392</v>
      </c>
      <c r="BX10" s="8" t="s">
        <v>393</v>
      </c>
      <c r="BY10" s="8" t="s">
        <v>394</v>
      </c>
      <c r="BZ10" s="8" t="s">
        <v>395</v>
      </c>
      <c r="CA10" s="8" t="s">
        <v>396</v>
      </c>
      <c r="CB10" s="8" t="s">
        <v>397</v>
      </c>
      <c r="CC10" s="8" t="s">
        <v>398</v>
      </c>
      <c r="CD10" s="8" t="s">
        <v>399</v>
      </c>
      <c r="CE10" s="8" t="s">
        <v>400</v>
      </c>
      <c r="CF10" s="8" t="s">
        <v>401</v>
      </c>
      <c r="CG10" s="8" t="s">
        <v>402</v>
      </c>
      <c r="CH10" s="8" t="s">
        <v>403</v>
      </c>
      <c r="CI10" s="8" t="s">
        <v>404</v>
      </c>
      <c r="CJ10" s="8" t="s">
        <v>405</v>
      </c>
      <c r="CK10" s="8" t="s">
        <v>406</v>
      </c>
      <c r="CL10" s="8" t="s">
        <v>407</v>
      </c>
      <c r="CM10" s="8" t="s">
        <v>408</v>
      </c>
      <c r="CN10" s="8" t="s">
        <v>409</v>
      </c>
      <c r="CO10" s="8" t="s">
        <v>410</v>
      </c>
      <c r="CP10" s="8" t="s">
        <v>411</v>
      </c>
      <c r="CQ10" s="8" t="s">
        <v>412</v>
      </c>
      <c r="CR10" s="8" t="s">
        <v>413</v>
      </c>
      <c r="CS10" s="8" t="s">
        <v>414</v>
      </c>
      <c r="CT10" s="8" t="s">
        <v>415</v>
      </c>
      <c r="CU10" s="8" t="s">
        <v>416</v>
      </c>
      <c r="CV10" s="8" t="s">
        <v>417</v>
      </c>
      <c r="CW10" s="8" t="s">
        <v>418</v>
      </c>
      <c r="CX10" s="8" t="s">
        <v>419</v>
      </c>
      <c r="CY10" s="8" t="s">
        <v>420</v>
      </c>
      <c r="CZ10" s="8" t="s">
        <v>421</v>
      </c>
      <c r="DA10" s="8" t="s">
        <v>422</v>
      </c>
      <c r="DB10" s="8" t="s">
        <v>423</v>
      </c>
      <c r="DC10" s="8" t="s">
        <v>424</v>
      </c>
      <c r="DD10" s="8" t="s">
        <v>425</v>
      </c>
      <c r="DE10" s="8" t="s">
        <v>426</v>
      </c>
      <c r="DF10" s="8" t="s">
        <v>427</v>
      </c>
      <c r="DG10" s="8" t="s">
        <v>428</v>
      </c>
      <c r="DH10" s="8" t="s">
        <v>429</v>
      </c>
      <c r="DI10" s="8" t="s">
        <v>430</v>
      </c>
      <c r="DJ10" s="8" t="s">
        <v>431</v>
      </c>
      <c r="DK10" s="8" t="s">
        <v>432</v>
      </c>
      <c r="DL10" s="8" t="s">
        <v>433</v>
      </c>
      <c r="DM10" s="8" t="s">
        <v>434</v>
      </c>
      <c r="DN10" s="8" t="s">
        <v>435</v>
      </c>
      <c r="DO10" s="8" t="s">
        <v>436</v>
      </c>
      <c r="DP10" s="8" t="s">
        <v>437</v>
      </c>
      <c r="DQ10" s="8" t="s">
        <v>438</v>
      </c>
      <c r="DR10" s="8" t="s">
        <v>439</v>
      </c>
      <c r="DS10" s="8" t="s">
        <v>440</v>
      </c>
      <c r="DT10" s="8" t="s">
        <v>441</v>
      </c>
      <c r="DU10" s="8" t="s">
        <v>442</v>
      </c>
      <c r="DV10" s="8" t="s">
        <v>443</v>
      </c>
      <c r="DW10" s="8" t="s">
        <v>444</v>
      </c>
      <c r="DX10" s="8" t="s">
        <v>445</v>
      </c>
      <c r="DY10" s="8" t="s">
        <v>446</v>
      </c>
      <c r="DZ10" s="8" t="s">
        <v>447</v>
      </c>
      <c r="EA10" s="8" t="s">
        <v>448</v>
      </c>
      <c r="EB10" s="8" t="s">
        <v>449</v>
      </c>
      <c r="EC10" s="8" t="s">
        <v>450</v>
      </c>
      <c r="ED10" s="8" t="s">
        <v>451</v>
      </c>
      <c r="EE10" s="8" t="s">
        <v>452</v>
      </c>
      <c r="EF10" s="8" t="s">
        <v>453</v>
      </c>
      <c r="EG10" s="8" t="s">
        <v>454</v>
      </c>
      <c r="EH10" s="8" t="s">
        <v>455</v>
      </c>
      <c r="EI10" s="8" t="s">
        <v>456</v>
      </c>
      <c r="EJ10" s="8" t="s">
        <v>457</v>
      </c>
      <c r="EK10" s="8" t="s">
        <v>458</v>
      </c>
      <c r="EL10" s="8" t="s">
        <v>459</v>
      </c>
      <c r="EM10" s="8" t="s">
        <v>460</v>
      </c>
      <c r="EN10" s="8" t="s">
        <v>461</v>
      </c>
      <c r="EO10" s="8" t="s">
        <v>462</v>
      </c>
      <c r="EP10" s="8" t="s">
        <v>463</v>
      </c>
      <c r="EQ10" s="8" t="s">
        <v>464</v>
      </c>
      <c r="ER10" s="8" t="s">
        <v>465</v>
      </c>
      <c r="ES10" s="8" t="s">
        <v>466</v>
      </c>
      <c r="ET10" s="8" t="s">
        <v>467</v>
      </c>
      <c r="EU10" s="8" t="s">
        <v>468</v>
      </c>
      <c r="EV10" s="8" t="s">
        <v>469</v>
      </c>
      <c r="EW10" s="8" t="s">
        <v>470</v>
      </c>
      <c r="EX10" s="8" t="s">
        <v>471</v>
      </c>
      <c r="EY10" s="8" t="s">
        <v>472</v>
      </c>
      <c r="EZ10" s="8" t="s">
        <v>473</v>
      </c>
      <c r="FA10" s="8" t="s">
        <v>474</v>
      </c>
      <c r="FB10" s="8" t="s">
        <v>475</v>
      </c>
      <c r="FC10" s="8" t="s">
        <v>476</v>
      </c>
      <c r="FD10" s="8" t="s">
        <v>477</v>
      </c>
      <c r="FE10" s="8" t="s">
        <v>478</v>
      </c>
      <c r="FF10" s="8" t="s">
        <v>479</v>
      </c>
      <c r="FG10" s="8" t="s">
        <v>480</v>
      </c>
      <c r="FH10" s="8" t="s">
        <v>481</v>
      </c>
      <c r="FI10" s="8" t="s">
        <v>482</v>
      </c>
      <c r="FJ10" s="8" t="s">
        <v>483</v>
      </c>
      <c r="FK10" s="8" t="s">
        <v>484</v>
      </c>
      <c r="FL10" s="8" t="s">
        <v>485</v>
      </c>
      <c r="FM10" s="8" t="s">
        <v>486</v>
      </c>
      <c r="FN10" s="8" t="s">
        <v>487</v>
      </c>
      <c r="FO10" s="8" t="s">
        <v>488</v>
      </c>
      <c r="FP10" s="8" t="s">
        <v>489</v>
      </c>
      <c r="FQ10" s="8" t="s">
        <v>490</v>
      </c>
      <c r="FR10" s="8" t="s">
        <v>491</v>
      </c>
      <c r="FS10" s="8" t="s">
        <v>492</v>
      </c>
      <c r="FT10" s="8" t="s">
        <v>493</v>
      </c>
      <c r="FU10" s="8" t="s">
        <v>494</v>
      </c>
      <c r="FV10" s="8" t="s">
        <v>495</v>
      </c>
      <c r="FW10" s="8" t="s">
        <v>496</v>
      </c>
      <c r="FX10" s="8" t="s">
        <v>497</v>
      </c>
      <c r="FY10" s="8" t="s">
        <v>498</v>
      </c>
      <c r="FZ10" s="8" t="s">
        <v>499</v>
      </c>
      <c r="GA10" s="8" t="s">
        <v>500</v>
      </c>
      <c r="GB10" s="8" t="s">
        <v>501</v>
      </c>
      <c r="GC10" s="8" t="s">
        <v>502</v>
      </c>
      <c r="GD10" s="8" t="s">
        <v>503</v>
      </c>
      <c r="GE10" s="8" t="s">
        <v>504</v>
      </c>
      <c r="GF10" s="8" t="s">
        <v>505</v>
      </c>
      <c r="GG10" s="8" t="s">
        <v>506</v>
      </c>
      <c r="GH10" s="8" t="s">
        <v>507</v>
      </c>
      <c r="GI10" s="8" t="s">
        <v>508</v>
      </c>
      <c r="GJ10" s="8" t="s">
        <v>509</v>
      </c>
      <c r="GK10" s="8" t="s">
        <v>510</v>
      </c>
      <c r="GL10" s="8" t="s">
        <v>511</v>
      </c>
      <c r="GM10" s="8" t="s">
        <v>512</v>
      </c>
      <c r="GN10" s="8" t="s">
        <v>513</v>
      </c>
      <c r="GO10" s="8" t="s">
        <v>514</v>
      </c>
      <c r="GP10" s="8" t="s">
        <v>515</v>
      </c>
      <c r="GQ10" s="8" t="s">
        <v>516</v>
      </c>
      <c r="GR10" s="8" t="s">
        <v>517</v>
      </c>
      <c r="GS10" s="8" t="s">
        <v>518</v>
      </c>
      <c r="GT10" s="8" t="s">
        <v>519</v>
      </c>
      <c r="GU10" s="8" t="s">
        <v>520</v>
      </c>
      <c r="GV10" s="8" t="s">
        <v>521</v>
      </c>
      <c r="GW10" s="8" t="s">
        <v>522</v>
      </c>
      <c r="GX10" s="8" t="s">
        <v>523</v>
      </c>
      <c r="GY10" s="8" t="s">
        <v>524</v>
      </c>
      <c r="GZ10" s="8" t="s">
        <v>525</v>
      </c>
      <c r="HA10" s="8" t="s">
        <v>526</v>
      </c>
      <c r="HB10" s="8" t="s">
        <v>527</v>
      </c>
      <c r="HC10" s="8" t="s">
        <v>528</v>
      </c>
      <c r="HD10" s="8" t="s">
        <v>529</v>
      </c>
      <c r="HE10" s="8" t="s">
        <v>530</v>
      </c>
      <c r="HF10" s="8" t="s">
        <v>531</v>
      </c>
      <c r="HG10" s="8" t="s">
        <v>532</v>
      </c>
      <c r="HH10" s="8" t="s">
        <v>533</v>
      </c>
      <c r="HI10" s="8" t="s">
        <v>534</v>
      </c>
      <c r="HJ10" s="8" t="s">
        <v>535</v>
      </c>
      <c r="HK10" s="8" t="s">
        <v>536</v>
      </c>
      <c r="HL10" s="8" t="s">
        <v>537</v>
      </c>
      <c r="HM10" s="8" t="s">
        <v>538</v>
      </c>
      <c r="HN10" s="8" t="s">
        <v>539</v>
      </c>
      <c r="HO10" s="8" t="s">
        <v>540</v>
      </c>
      <c r="HP10" s="8" t="s">
        <v>541</v>
      </c>
      <c r="HQ10" s="8" t="s">
        <v>542</v>
      </c>
      <c r="HR10" s="8" t="s">
        <v>543</v>
      </c>
      <c r="HS10" s="8" t="s">
        <v>544</v>
      </c>
      <c r="HT10" s="8" t="s">
        <v>545</v>
      </c>
      <c r="HU10" s="8" t="s">
        <v>546</v>
      </c>
      <c r="HV10" s="8" t="s">
        <v>547</v>
      </c>
      <c r="HW10" s="8" t="s">
        <v>548</v>
      </c>
      <c r="HX10" s="8" t="s">
        <v>549</v>
      </c>
      <c r="HY10" s="8" t="s">
        <v>550</v>
      </c>
      <c r="HZ10" s="8" t="s">
        <v>551</v>
      </c>
      <c r="IA10" s="8" t="s">
        <v>552</v>
      </c>
      <c r="IB10" s="8" t="s">
        <v>553</v>
      </c>
      <c r="IC10" s="8" t="s">
        <v>554</v>
      </c>
      <c r="ID10" s="8" t="s">
        <v>555</v>
      </c>
      <c r="IE10" s="8" t="s">
        <v>556</v>
      </c>
      <c r="IF10" s="8" t="s">
        <v>557</v>
      </c>
      <c r="IG10" s="8" t="s">
        <v>558</v>
      </c>
      <c r="IH10" s="8" t="s">
        <v>559</v>
      </c>
      <c r="II10" s="8" t="s">
        <v>560</v>
      </c>
      <c r="IJ10" s="8" t="s">
        <v>561</v>
      </c>
      <c r="IK10" s="8" t="s">
        <v>562</v>
      </c>
      <c r="IL10" s="8" t="s">
        <v>563</v>
      </c>
      <c r="IM10" s="8" t="s">
        <v>564</v>
      </c>
      <c r="IN10" s="8" t="s">
        <v>565</v>
      </c>
      <c r="IO10" s="8" t="s">
        <v>566</v>
      </c>
      <c r="IP10" s="8" t="s">
        <v>567</v>
      </c>
      <c r="IQ10" s="8" t="s">
        <v>568</v>
      </c>
    </row>
    <row r="11" spans="1:251">
      <c r="A11" s="10">
        <v>42036</v>
      </c>
      <c r="B11" s="9">
        <v>6.2880000000000003</v>
      </c>
      <c r="C11" s="9">
        <v>5.7910000000000004</v>
      </c>
      <c r="D11" s="9">
        <v>14.493</v>
      </c>
      <c r="E11" s="9">
        <v>10.221</v>
      </c>
      <c r="F11" s="9">
        <v>4.2720000000000002</v>
      </c>
      <c r="G11" s="9">
        <v>18.059000000000001</v>
      </c>
      <c r="H11" s="9">
        <v>5.9980000000000002</v>
      </c>
      <c r="I11" s="9">
        <v>12.061999999999999</v>
      </c>
      <c r="J11" s="9">
        <v>12.519</v>
      </c>
      <c r="K11" s="9">
        <v>8.2910000000000004</v>
      </c>
      <c r="L11" s="9">
        <v>4.2290000000000001</v>
      </c>
      <c r="M11" s="9">
        <v>10.47</v>
      </c>
      <c r="N11" s="9">
        <v>6.9130000000000003</v>
      </c>
      <c r="O11" s="9">
        <v>3.5569999999999999</v>
      </c>
      <c r="P11" s="9">
        <v>9.2959999999999994</v>
      </c>
      <c r="Q11" s="9">
        <v>5.9619999999999997</v>
      </c>
      <c r="R11" s="9">
        <v>3.3340000000000001</v>
      </c>
      <c r="S11" s="9">
        <v>1.173</v>
      </c>
      <c r="T11" s="9">
        <v>0.95</v>
      </c>
      <c r="U11" s="9">
        <v>0.223</v>
      </c>
      <c r="V11" s="9">
        <v>33.360999999999997</v>
      </c>
      <c r="W11" s="9">
        <v>21.192</v>
      </c>
      <c r="X11" s="9">
        <v>12.169</v>
      </c>
      <c r="Y11" s="9">
        <v>33.360999999999997</v>
      </c>
      <c r="Z11" s="9">
        <v>21.192</v>
      </c>
      <c r="AA11" s="9">
        <v>12.169</v>
      </c>
      <c r="AB11" s="9">
        <v>18.417000000000002</v>
      </c>
      <c r="AC11" s="9">
        <v>12.03</v>
      </c>
      <c r="AD11" s="9">
        <v>6.3860000000000001</v>
      </c>
      <c r="AE11" s="9">
        <v>6.1210000000000004</v>
      </c>
      <c r="AF11" s="9">
        <v>4.0049999999999999</v>
      </c>
      <c r="AG11" s="9">
        <v>2.1160000000000001</v>
      </c>
      <c r="AH11" s="9">
        <v>4.4409999999999998</v>
      </c>
      <c r="AI11" s="9">
        <v>3.202</v>
      </c>
      <c r="AJ11" s="9">
        <v>1.2390000000000001</v>
      </c>
      <c r="AK11" s="9">
        <v>2.8940000000000001</v>
      </c>
      <c r="AL11" s="9">
        <v>1.23</v>
      </c>
      <c r="AM11" s="9">
        <v>1.6639999999999999</v>
      </c>
      <c r="AN11" s="9">
        <v>1.4870000000000001</v>
      </c>
      <c r="AO11" s="9">
        <v>0.72399999999999998</v>
      </c>
      <c r="AP11" s="9">
        <v>0.76300000000000001</v>
      </c>
      <c r="AQ11" s="9">
        <v>1.4870000000000001</v>
      </c>
      <c r="AR11" s="9">
        <v>0.72399999999999998</v>
      </c>
      <c r="AS11" s="9">
        <v>0.76300000000000001</v>
      </c>
      <c r="AT11" s="9">
        <v>0</v>
      </c>
      <c r="AU11" s="9">
        <v>0</v>
      </c>
      <c r="AV11" s="9">
        <v>0</v>
      </c>
      <c r="AW11" s="9">
        <v>52.997999999999998</v>
      </c>
      <c r="AX11" s="9">
        <v>36.317999999999998</v>
      </c>
      <c r="AY11" s="9">
        <v>16.68</v>
      </c>
      <c r="AZ11" s="9">
        <v>52.610999999999997</v>
      </c>
      <c r="BA11" s="9">
        <v>36.317999999999998</v>
      </c>
      <c r="BB11" s="9">
        <v>16.292999999999999</v>
      </c>
      <c r="BC11" s="9">
        <v>12.846</v>
      </c>
      <c r="BD11" s="9">
        <v>7.8769999999999998</v>
      </c>
      <c r="BE11" s="9">
        <v>4.9690000000000003</v>
      </c>
      <c r="BF11" s="9">
        <v>13.471</v>
      </c>
      <c r="BG11" s="9">
        <v>9.4440000000000008</v>
      </c>
      <c r="BH11" s="9">
        <v>4.0270000000000001</v>
      </c>
      <c r="BI11" s="9">
        <v>6.6150000000000002</v>
      </c>
      <c r="BJ11" s="9">
        <v>5.3479999999999999</v>
      </c>
      <c r="BK11" s="9">
        <v>1.266</v>
      </c>
      <c r="BL11" s="9">
        <v>11.194000000000001</v>
      </c>
      <c r="BM11" s="9">
        <v>6.718</v>
      </c>
      <c r="BN11" s="9">
        <v>4.476</v>
      </c>
      <c r="BO11" s="9">
        <v>8.8719999999999999</v>
      </c>
      <c r="BP11" s="9">
        <v>6.931</v>
      </c>
      <c r="BQ11" s="9">
        <v>1.9410000000000001</v>
      </c>
      <c r="BR11" s="9">
        <v>8.4849999999999994</v>
      </c>
      <c r="BS11" s="9">
        <v>6.931</v>
      </c>
      <c r="BT11" s="9">
        <v>1.554</v>
      </c>
      <c r="BU11" s="9">
        <v>0.38700000000000001</v>
      </c>
      <c r="BV11" s="9">
        <v>0</v>
      </c>
      <c r="BW11" s="9">
        <v>0.38700000000000001</v>
      </c>
      <c r="BX11" s="9">
        <v>13.363</v>
      </c>
      <c r="BY11" s="9">
        <v>6.5330000000000004</v>
      </c>
      <c r="BZ11" s="9">
        <v>6.83</v>
      </c>
      <c r="CA11" s="9">
        <v>13.363</v>
      </c>
      <c r="CB11" s="9">
        <v>6.5330000000000004</v>
      </c>
      <c r="CC11" s="9">
        <v>6.83</v>
      </c>
      <c r="CD11" s="9">
        <v>0.26</v>
      </c>
      <c r="CE11" s="9">
        <v>0.26</v>
      </c>
      <c r="CF11" s="9">
        <v>0</v>
      </c>
      <c r="CG11" s="9">
        <v>2.62</v>
      </c>
      <c r="CH11" s="9">
        <v>2.036</v>
      </c>
      <c r="CI11" s="9">
        <v>0.58299999999999996</v>
      </c>
      <c r="CJ11" s="9">
        <v>6.032</v>
      </c>
      <c r="CK11" s="9">
        <v>1.9239999999999999</v>
      </c>
      <c r="CL11" s="9">
        <v>4.1079999999999997</v>
      </c>
      <c r="CM11" s="9">
        <v>1.5369999999999999</v>
      </c>
      <c r="CN11" s="9">
        <v>1.0329999999999999</v>
      </c>
      <c r="CO11" s="9">
        <v>0.504</v>
      </c>
      <c r="CP11" s="9">
        <v>2.915</v>
      </c>
      <c r="CQ11" s="9">
        <v>1.2809999999999999</v>
      </c>
      <c r="CR11" s="9">
        <v>1.6339999999999999</v>
      </c>
      <c r="CS11" s="9">
        <v>2.915</v>
      </c>
      <c r="CT11" s="9">
        <v>1.2809999999999999</v>
      </c>
      <c r="CU11" s="9">
        <v>1.6339999999999999</v>
      </c>
      <c r="CV11" s="9">
        <v>0</v>
      </c>
      <c r="CW11" s="9">
        <v>0</v>
      </c>
      <c r="CX11" s="9">
        <v>0</v>
      </c>
      <c r="CY11" s="9">
        <v>31.873999999999999</v>
      </c>
      <c r="CZ11" s="9">
        <v>8.0220000000000002</v>
      </c>
      <c r="DA11" s="9">
        <v>23.853000000000002</v>
      </c>
      <c r="DB11" s="9">
        <v>31.673999999999999</v>
      </c>
      <c r="DC11" s="9">
        <v>7.8209999999999997</v>
      </c>
      <c r="DD11" s="9">
        <v>23.853000000000002</v>
      </c>
      <c r="DE11" s="9">
        <v>12.959</v>
      </c>
      <c r="DF11" s="9">
        <v>4.3449999999999998</v>
      </c>
      <c r="DG11" s="9">
        <v>8.6129999999999995</v>
      </c>
      <c r="DH11" s="9">
        <v>6.6479999999999997</v>
      </c>
      <c r="DI11" s="9">
        <v>0.65500000000000003</v>
      </c>
      <c r="DJ11" s="9">
        <v>5.9939999999999998</v>
      </c>
      <c r="DK11" s="9">
        <v>7.9640000000000004</v>
      </c>
      <c r="DL11" s="9">
        <v>1.0780000000000001</v>
      </c>
      <c r="DM11" s="9">
        <v>6.8860000000000001</v>
      </c>
      <c r="DN11" s="9">
        <v>2.7069999999999999</v>
      </c>
      <c r="DO11" s="9">
        <v>0.85199999999999998</v>
      </c>
      <c r="DP11" s="9">
        <v>1.855</v>
      </c>
      <c r="DQ11" s="9">
        <v>1.5960000000000001</v>
      </c>
      <c r="DR11" s="9">
        <v>1.0920000000000001</v>
      </c>
      <c r="DS11" s="9">
        <v>0.504</v>
      </c>
      <c r="DT11" s="9">
        <v>1.3959999999999999</v>
      </c>
      <c r="DU11" s="9">
        <v>0.89200000000000002</v>
      </c>
      <c r="DV11" s="9">
        <v>0.504</v>
      </c>
      <c r="DW11" s="9">
        <v>0.2</v>
      </c>
      <c r="DX11" s="9">
        <v>0.2</v>
      </c>
      <c r="DY11" s="9">
        <v>0</v>
      </c>
      <c r="DZ11" s="9">
        <v>25.382000000000001</v>
      </c>
      <c r="EA11" s="9">
        <v>7.7750000000000004</v>
      </c>
      <c r="EB11" s="9">
        <v>17.606999999999999</v>
      </c>
      <c r="EC11" s="9">
        <v>25.382000000000001</v>
      </c>
      <c r="ED11" s="9">
        <v>7.7750000000000004</v>
      </c>
      <c r="EE11" s="9">
        <v>17.606999999999999</v>
      </c>
      <c r="EF11" s="9">
        <v>1.91</v>
      </c>
      <c r="EG11" s="9">
        <v>0.73499999999999999</v>
      </c>
      <c r="EH11" s="9">
        <v>1.175</v>
      </c>
      <c r="EI11" s="9">
        <v>9.1859999999999999</v>
      </c>
      <c r="EJ11" s="9">
        <v>2.9009999999999998</v>
      </c>
      <c r="EK11" s="9">
        <v>6.2850000000000001</v>
      </c>
      <c r="EL11" s="9">
        <v>9.8160000000000007</v>
      </c>
      <c r="EM11" s="9">
        <v>2.972</v>
      </c>
      <c r="EN11" s="9">
        <v>6.8449999999999998</v>
      </c>
      <c r="EO11" s="9">
        <v>3.2669999999999999</v>
      </c>
      <c r="EP11" s="9">
        <v>0.92900000000000005</v>
      </c>
      <c r="EQ11" s="9">
        <v>2.3380000000000001</v>
      </c>
      <c r="ER11" s="9">
        <v>1.202</v>
      </c>
      <c r="ES11" s="9">
        <v>0.23799999999999999</v>
      </c>
      <c r="ET11" s="9">
        <v>0.96399999999999997</v>
      </c>
      <c r="EU11" s="9">
        <v>1.202</v>
      </c>
      <c r="EV11" s="9">
        <v>0.23799999999999999</v>
      </c>
      <c r="EW11" s="9">
        <v>0.96399999999999997</v>
      </c>
      <c r="EX11" s="9">
        <v>0</v>
      </c>
      <c r="EY11" s="9">
        <v>0</v>
      </c>
      <c r="EZ11" s="9">
        <v>0</v>
      </c>
      <c r="FA11" s="9">
        <v>35.466999999999999</v>
      </c>
      <c r="FB11" s="9">
        <v>20.103000000000002</v>
      </c>
      <c r="FC11" s="9">
        <v>15.364000000000001</v>
      </c>
      <c r="FD11" s="9">
        <v>35.466999999999999</v>
      </c>
      <c r="FE11" s="9">
        <v>20.103000000000002</v>
      </c>
      <c r="FF11" s="9">
        <v>15.364000000000001</v>
      </c>
      <c r="FG11" s="9">
        <v>16.629000000000001</v>
      </c>
      <c r="FH11" s="9">
        <v>8.5340000000000007</v>
      </c>
      <c r="FI11" s="9">
        <v>8.0960000000000001</v>
      </c>
      <c r="FJ11" s="9">
        <v>6.58</v>
      </c>
      <c r="FK11" s="9">
        <v>4.3659999999999997</v>
      </c>
      <c r="FL11" s="9">
        <v>2.214</v>
      </c>
      <c r="FM11" s="9">
        <v>5.4880000000000004</v>
      </c>
      <c r="FN11" s="9">
        <v>4.1719999999999997</v>
      </c>
      <c r="FO11" s="9">
        <v>1.3160000000000001</v>
      </c>
      <c r="FP11" s="9">
        <v>4.7050000000000001</v>
      </c>
      <c r="FQ11" s="9">
        <v>1.1240000000000001</v>
      </c>
      <c r="FR11" s="9">
        <v>3.5819999999999999</v>
      </c>
      <c r="FS11" s="9">
        <v>2.0649999999999999</v>
      </c>
      <c r="FT11" s="9">
        <v>1.9079999999999999</v>
      </c>
      <c r="FU11" s="9">
        <v>0.157</v>
      </c>
      <c r="FV11" s="9">
        <v>2.0649999999999999</v>
      </c>
      <c r="FW11" s="9">
        <v>1.9079999999999999</v>
      </c>
      <c r="FX11" s="9">
        <v>0.157</v>
      </c>
      <c r="FY11" s="9">
        <v>0</v>
      </c>
      <c r="FZ11" s="9">
        <v>0</v>
      </c>
      <c r="GA11" s="9">
        <v>0</v>
      </c>
      <c r="GB11" s="9">
        <v>45.511000000000003</v>
      </c>
      <c r="GC11" s="9">
        <v>25.248000000000001</v>
      </c>
      <c r="GD11" s="9">
        <v>20.263000000000002</v>
      </c>
      <c r="GE11" s="9">
        <v>45.182000000000002</v>
      </c>
      <c r="GF11" s="9">
        <v>24.919</v>
      </c>
      <c r="GG11" s="9">
        <v>20.263000000000002</v>
      </c>
      <c r="GH11" s="9">
        <v>14.53</v>
      </c>
      <c r="GI11" s="9">
        <v>8.5909999999999993</v>
      </c>
      <c r="GJ11" s="9">
        <v>5.9390000000000001</v>
      </c>
      <c r="GK11" s="9">
        <v>15.762</v>
      </c>
      <c r="GL11" s="9">
        <v>8.9390000000000001</v>
      </c>
      <c r="GM11" s="9">
        <v>6.8230000000000004</v>
      </c>
      <c r="GN11" s="9">
        <v>9.2240000000000002</v>
      </c>
      <c r="GO11" s="9">
        <v>5.335</v>
      </c>
      <c r="GP11" s="9">
        <v>3.8879999999999999</v>
      </c>
      <c r="GQ11" s="9">
        <v>4.3230000000000004</v>
      </c>
      <c r="GR11" s="9">
        <v>1.794</v>
      </c>
      <c r="GS11" s="9">
        <v>2.5299999999999998</v>
      </c>
      <c r="GT11" s="9">
        <v>1.6719999999999999</v>
      </c>
      <c r="GU11" s="9">
        <v>0.58899999999999997</v>
      </c>
      <c r="GV11" s="9">
        <v>1.083</v>
      </c>
      <c r="GW11" s="9">
        <v>1.343</v>
      </c>
      <c r="GX11" s="9">
        <v>0.25900000000000001</v>
      </c>
      <c r="GY11" s="9">
        <v>1.083</v>
      </c>
      <c r="GZ11" s="9">
        <v>0.32900000000000001</v>
      </c>
      <c r="HA11" s="9">
        <v>0.32900000000000001</v>
      </c>
      <c r="HB11" s="9">
        <v>0</v>
      </c>
      <c r="HC11" s="9">
        <v>80.355999999999995</v>
      </c>
      <c r="HD11" s="9">
        <v>41.579000000000001</v>
      </c>
      <c r="HE11" s="9">
        <v>38.777000000000001</v>
      </c>
      <c r="HF11" s="9">
        <v>78.292000000000002</v>
      </c>
      <c r="HG11" s="9">
        <v>40.728999999999999</v>
      </c>
      <c r="HH11" s="9">
        <v>37.563000000000002</v>
      </c>
      <c r="HI11" s="9">
        <v>40.32</v>
      </c>
      <c r="HJ11" s="9">
        <v>20.49</v>
      </c>
      <c r="HK11" s="9">
        <v>19.829999999999998</v>
      </c>
      <c r="HL11" s="9">
        <v>10.167999999999999</v>
      </c>
      <c r="HM11" s="9">
        <v>6.8840000000000003</v>
      </c>
      <c r="HN11" s="9">
        <v>3.2839999999999998</v>
      </c>
      <c r="HO11" s="9">
        <v>12.311</v>
      </c>
      <c r="HP11" s="9">
        <v>6.5170000000000003</v>
      </c>
      <c r="HQ11" s="9">
        <v>5.7930000000000001</v>
      </c>
      <c r="HR11" s="9">
        <v>9.1039999999999992</v>
      </c>
      <c r="HS11" s="9">
        <v>2.5539999999999998</v>
      </c>
      <c r="HT11" s="9">
        <v>6.55</v>
      </c>
      <c r="HU11" s="9">
        <v>8.4540000000000006</v>
      </c>
      <c r="HV11" s="9">
        <v>5.133</v>
      </c>
      <c r="HW11" s="9">
        <v>3.32</v>
      </c>
      <c r="HX11" s="9">
        <v>6.39</v>
      </c>
      <c r="HY11" s="9">
        <v>4.2830000000000004</v>
      </c>
      <c r="HZ11" s="9">
        <v>2.1059999999999999</v>
      </c>
      <c r="IA11" s="9">
        <v>2.0640000000000001</v>
      </c>
      <c r="IB11" s="9">
        <v>0.85</v>
      </c>
      <c r="IC11" s="9">
        <v>1.214</v>
      </c>
      <c r="ID11" s="9">
        <v>240.73</v>
      </c>
      <c r="IE11" s="9">
        <v>126.729</v>
      </c>
      <c r="IF11" s="9">
        <v>114.001</v>
      </c>
      <c r="IG11" s="9">
        <v>238.001</v>
      </c>
      <c r="IH11" s="9">
        <v>125.41200000000001</v>
      </c>
      <c r="II11" s="9">
        <v>112.58799999999999</v>
      </c>
      <c r="IJ11" s="9">
        <v>83.227999999999994</v>
      </c>
      <c r="IK11" s="9">
        <v>44.951999999999998</v>
      </c>
      <c r="IL11" s="9">
        <v>38.276000000000003</v>
      </c>
      <c r="IM11" s="9">
        <v>54.42</v>
      </c>
      <c r="IN11" s="9">
        <v>29.100999999999999</v>
      </c>
      <c r="IO11" s="9">
        <v>25.318999999999999</v>
      </c>
      <c r="IP11" s="9">
        <v>43.307000000000002</v>
      </c>
      <c r="IQ11" s="9">
        <v>20.196999999999999</v>
      </c>
    </row>
    <row r="12" spans="1:251">
      <c r="A12" s="10">
        <v>42401</v>
      </c>
      <c r="B12" s="9">
        <v>10.297000000000001</v>
      </c>
      <c r="C12" s="9">
        <v>4.6479999999999997</v>
      </c>
      <c r="D12" s="9">
        <v>8.7940000000000005</v>
      </c>
      <c r="E12" s="9">
        <v>4.117</v>
      </c>
      <c r="F12" s="9">
        <v>4.6769999999999996</v>
      </c>
      <c r="G12" s="9">
        <v>11.808999999999999</v>
      </c>
      <c r="H12" s="9">
        <v>7.3479999999999999</v>
      </c>
      <c r="I12" s="9">
        <v>4.4610000000000003</v>
      </c>
      <c r="J12" s="9">
        <v>12.497</v>
      </c>
      <c r="K12" s="9">
        <v>7.141</v>
      </c>
      <c r="L12" s="9">
        <v>5.3559999999999999</v>
      </c>
      <c r="M12" s="9">
        <v>10.5</v>
      </c>
      <c r="N12" s="9">
        <v>6.7430000000000003</v>
      </c>
      <c r="O12" s="9">
        <v>3.7570000000000001</v>
      </c>
      <c r="P12" s="9">
        <v>9.952</v>
      </c>
      <c r="Q12" s="9">
        <v>6.6120000000000001</v>
      </c>
      <c r="R12" s="9">
        <v>3.34</v>
      </c>
      <c r="S12" s="9">
        <v>0.54900000000000004</v>
      </c>
      <c r="T12" s="9">
        <v>0.13100000000000001</v>
      </c>
      <c r="U12" s="9">
        <v>0.41699999999999998</v>
      </c>
      <c r="V12" s="9">
        <v>32.140999999999998</v>
      </c>
      <c r="W12" s="9">
        <v>19.936</v>
      </c>
      <c r="X12" s="9">
        <v>12.205</v>
      </c>
      <c r="Y12" s="9">
        <v>32.140999999999998</v>
      </c>
      <c r="Z12" s="9">
        <v>19.936</v>
      </c>
      <c r="AA12" s="9">
        <v>12.205</v>
      </c>
      <c r="AB12" s="9">
        <v>14.773999999999999</v>
      </c>
      <c r="AC12" s="9">
        <v>10.449</v>
      </c>
      <c r="AD12" s="9">
        <v>4.3250000000000002</v>
      </c>
      <c r="AE12" s="9">
        <v>7.41</v>
      </c>
      <c r="AF12" s="9">
        <v>4.0919999999999996</v>
      </c>
      <c r="AG12" s="9">
        <v>3.319</v>
      </c>
      <c r="AH12" s="9">
        <v>4.9619999999999997</v>
      </c>
      <c r="AI12" s="9">
        <v>3.3410000000000002</v>
      </c>
      <c r="AJ12" s="9">
        <v>1.621</v>
      </c>
      <c r="AK12" s="9">
        <v>3.2949999999999999</v>
      </c>
      <c r="AL12" s="9">
        <v>0.74099999999999999</v>
      </c>
      <c r="AM12" s="9">
        <v>2.5539999999999998</v>
      </c>
      <c r="AN12" s="9">
        <v>1.7</v>
      </c>
      <c r="AO12" s="9">
        <v>1.3129999999999999</v>
      </c>
      <c r="AP12" s="9">
        <v>0.38700000000000001</v>
      </c>
      <c r="AQ12" s="9">
        <v>1.7</v>
      </c>
      <c r="AR12" s="9">
        <v>1.3129999999999999</v>
      </c>
      <c r="AS12" s="9">
        <v>0.38700000000000001</v>
      </c>
      <c r="AT12" s="9">
        <v>0</v>
      </c>
      <c r="AU12" s="9">
        <v>0</v>
      </c>
      <c r="AV12" s="9">
        <v>0</v>
      </c>
      <c r="AW12" s="9">
        <v>65.643000000000001</v>
      </c>
      <c r="AX12" s="9">
        <v>42.319000000000003</v>
      </c>
      <c r="AY12" s="9">
        <v>23.323</v>
      </c>
      <c r="AZ12" s="9">
        <v>65.325999999999993</v>
      </c>
      <c r="BA12" s="9">
        <v>42.319000000000003</v>
      </c>
      <c r="BB12" s="9">
        <v>23.006</v>
      </c>
      <c r="BC12" s="9">
        <v>13.239000000000001</v>
      </c>
      <c r="BD12" s="9">
        <v>9.1790000000000003</v>
      </c>
      <c r="BE12" s="9">
        <v>4.0599999999999996</v>
      </c>
      <c r="BF12" s="9">
        <v>16.568000000000001</v>
      </c>
      <c r="BG12" s="9">
        <v>11.125999999999999</v>
      </c>
      <c r="BH12" s="9">
        <v>5.4420000000000002</v>
      </c>
      <c r="BI12" s="9">
        <v>11.455</v>
      </c>
      <c r="BJ12" s="9">
        <v>6.7380000000000004</v>
      </c>
      <c r="BK12" s="9">
        <v>4.7169999999999996</v>
      </c>
      <c r="BL12" s="9">
        <v>14.468999999999999</v>
      </c>
      <c r="BM12" s="9">
        <v>7.4950000000000001</v>
      </c>
      <c r="BN12" s="9">
        <v>6.9740000000000002</v>
      </c>
      <c r="BO12" s="9">
        <v>9.9120000000000008</v>
      </c>
      <c r="BP12" s="9">
        <v>7.7809999999999997</v>
      </c>
      <c r="BQ12" s="9">
        <v>2.13</v>
      </c>
      <c r="BR12" s="9">
        <v>9.5950000000000006</v>
      </c>
      <c r="BS12" s="9">
        <v>7.7809999999999997</v>
      </c>
      <c r="BT12" s="9">
        <v>1.8129999999999999</v>
      </c>
      <c r="BU12" s="9">
        <v>0.317</v>
      </c>
      <c r="BV12" s="9">
        <v>0</v>
      </c>
      <c r="BW12" s="9">
        <v>0.317</v>
      </c>
      <c r="BX12" s="9">
        <v>13.991</v>
      </c>
      <c r="BY12" s="9">
        <v>6.032</v>
      </c>
      <c r="BZ12" s="9">
        <v>7.9589999999999996</v>
      </c>
      <c r="CA12" s="9">
        <v>13.991</v>
      </c>
      <c r="CB12" s="9">
        <v>6.032</v>
      </c>
      <c r="CC12" s="9">
        <v>7.9589999999999996</v>
      </c>
      <c r="CD12" s="9">
        <v>4.024</v>
      </c>
      <c r="CE12" s="9">
        <v>1.262</v>
      </c>
      <c r="CF12" s="9">
        <v>2.762</v>
      </c>
      <c r="CG12" s="9">
        <v>3.1669999999999998</v>
      </c>
      <c r="CH12" s="9">
        <v>1.996</v>
      </c>
      <c r="CI12" s="9">
        <v>1.1719999999999999</v>
      </c>
      <c r="CJ12" s="9">
        <v>4</v>
      </c>
      <c r="CK12" s="9">
        <v>1.2290000000000001</v>
      </c>
      <c r="CL12" s="9">
        <v>2.7709999999999999</v>
      </c>
      <c r="CM12" s="9">
        <v>1.099</v>
      </c>
      <c r="CN12" s="9">
        <v>1.099</v>
      </c>
      <c r="CO12" s="9">
        <v>0</v>
      </c>
      <c r="CP12" s="9">
        <v>1.7010000000000001</v>
      </c>
      <c r="CQ12" s="9">
        <v>0.44600000000000001</v>
      </c>
      <c r="CR12" s="9">
        <v>1.254</v>
      </c>
      <c r="CS12" s="9">
        <v>1.7010000000000001</v>
      </c>
      <c r="CT12" s="9">
        <v>0.44600000000000001</v>
      </c>
      <c r="CU12" s="9">
        <v>1.254</v>
      </c>
      <c r="CV12" s="9">
        <v>0</v>
      </c>
      <c r="CW12" s="9">
        <v>0</v>
      </c>
      <c r="CX12" s="9">
        <v>0</v>
      </c>
      <c r="CY12" s="9">
        <v>35.884999999999998</v>
      </c>
      <c r="CZ12" s="9">
        <v>8.9480000000000004</v>
      </c>
      <c r="DA12" s="9">
        <v>26.936</v>
      </c>
      <c r="DB12" s="9">
        <v>35.621000000000002</v>
      </c>
      <c r="DC12" s="9">
        <v>8.9480000000000004</v>
      </c>
      <c r="DD12" s="9">
        <v>26.672999999999998</v>
      </c>
      <c r="DE12" s="9">
        <v>10.959</v>
      </c>
      <c r="DF12" s="9">
        <v>5.0250000000000004</v>
      </c>
      <c r="DG12" s="9">
        <v>5.9349999999999996</v>
      </c>
      <c r="DH12" s="9">
        <v>14.417</v>
      </c>
      <c r="DI12" s="9">
        <v>1.6859999999999999</v>
      </c>
      <c r="DJ12" s="9">
        <v>12.731</v>
      </c>
      <c r="DK12" s="9">
        <v>7.1890000000000001</v>
      </c>
      <c r="DL12" s="9">
        <v>1.7470000000000001</v>
      </c>
      <c r="DM12" s="9">
        <v>5.4420000000000002</v>
      </c>
      <c r="DN12" s="9">
        <v>2.734</v>
      </c>
      <c r="DO12" s="9">
        <v>0.49</v>
      </c>
      <c r="DP12" s="9">
        <v>2.2440000000000002</v>
      </c>
      <c r="DQ12" s="9">
        <v>0.58499999999999996</v>
      </c>
      <c r="DR12" s="9">
        <v>0</v>
      </c>
      <c r="DS12" s="9">
        <v>0.58499999999999996</v>
      </c>
      <c r="DT12" s="9">
        <v>0.32100000000000001</v>
      </c>
      <c r="DU12" s="9">
        <v>0</v>
      </c>
      <c r="DV12" s="9">
        <v>0.32100000000000001</v>
      </c>
      <c r="DW12" s="9">
        <v>0.26300000000000001</v>
      </c>
      <c r="DX12" s="9">
        <v>0</v>
      </c>
      <c r="DY12" s="9">
        <v>0.26300000000000001</v>
      </c>
      <c r="DZ12" s="9">
        <v>16.741</v>
      </c>
      <c r="EA12" s="9">
        <v>1.2609999999999999</v>
      </c>
      <c r="EB12" s="9">
        <v>15.48</v>
      </c>
      <c r="EC12" s="9">
        <v>16.741</v>
      </c>
      <c r="ED12" s="9">
        <v>1.2609999999999999</v>
      </c>
      <c r="EE12" s="9">
        <v>15.48</v>
      </c>
      <c r="EF12" s="9">
        <v>1.708</v>
      </c>
      <c r="EG12" s="9">
        <v>0</v>
      </c>
      <c r="EH12" s="9">
        <v>1.708</v>
      </c>
      <c r="EI12" s="9">
        <v>6.1509999999999998</v>
      </c>
      <c r="EJ12" s="9">
        <v>0.55100000000000005</v>
      </c>
      <c r="EK12" s="9">
        <v>5.5990000000000002</v>
      </c>
      <c r="EL12" s="9">
        <v>5.1040000000000001</v>
      </c>
      <c r="EM12" s="9">
        <v>0</v>
      </c>
      <c r="EN12" s="9">
        <v>5.1040000000000001</v>
      </c>
      <c r="EO12" s="9">
        <v>3.0840000000000001</v>
      </c>
      <c r="EP12" s="9">
        <v>0.71</v>
      </c>
      <c r="EQ12" s="9">
        <v>2.3740000000000001</v>
      </c>
      <c r="ER12" s="9">
        <v>0.69499999999999995</v>
      </c>
      <c r="ES12" s="9">
        <v>0</v>
      </c>
      <c r="ET12" s="9">
        <v>0.69499999999999995</v>
      </c>
      <c r="EU12" s="9">
        <v>0.69499999999999995</v>
      </c>
      <c r="EV12" s="9">
        <v>0</v>
      </c>
      <c r="EW12" s="9">
        <v>0.69499999999999995</v>
      </c>
      <c r="EX12" s="9">
        <v>0</v>
      </c>
      <c r="EY12" s="9">
        <v>0</v>
      </c>
      <c r="EZ12" s="9">
        <v>0</v>
      </c>
      <c r="FA12" s="9">
        <v>10.382999999999999</v>
      </c>
      <c r="FB12" s="9">
        <v>7.0339999999999998</v>
      </c>
      <c r="FC12" s="9">
        <v>3.3490000000000002</v>
      </c>
      <c r="FD12" s="9">
        <v>10.382999999999999</v>
      </c>
      <c r="FE12" s="9">
        <v>7.0339999999999998</v>
      </c>
      <c r="FF12" s="9">
        <v>3.3490000000000002</v>
      </c>
      <c r="FG12" s="9">
        <v>4.1059999999999999</v>
      </c>
      <c r="FH12" s="9">
        <v>2.6669999999999998</v>
      </c>
      <c r="FI12" s="9">
        <v>1.4390000000000001</v>
      </c>
      <c r="FJ12" s="9">
        <v>2.3199999999999998</v>
      </c>
      <c r="FK12" s="9">
        <v>2.3199999999999998</v>
      </c>
      <c r="FL12" s="9">
        <v>0</v>
      </c>
      <c r="FM12" s="9">
        <v>2.786</v>
      </c>
      <c r="FN12" s="9">
        <v>1.5529999999999999</v>
      </c>
      <c r="FO12" s="9">
        <v>1.234</v>
      </c>
      <c r="FP12" s="9">
        <v>0.73099999999999998</v>
      </c>
      <c r="FQ12" s="9">
        <v>0.495</v>
      </c>
      <c r="FR12" s="9">
        <v>0.23699999999999999</v>
      </c>
      <c r="FS12" s="9">
        <v>0.439</v>
      </c>
      <c r="FT12" s="9">
        <v>0</v>
      </c>
      <c r="FU12" s="9">
        <v>0.439</v>
      </c>
      <c r="FV12" s="9">
        <v>0.439</v>
      </c>
      <c r="FW12" s="9">
        <v>0</v>
      </c>
      <c r="FX12" s="9">
        <v>0.439</v>
      </c>
      <c r="FY12" s="9">
        <v>0</v>
      </c>
      <c r="FZ12" s="9">
        <v>0</v>
      </c>
      <c r="GA12" s="9">
        <v>0</v>
      </c>
      <c r="GB12" s="9">
        <v>67.103999999999999</v>
      </c>
      <c r="GC12" s="9">
        <v>37.5</v>
      </c>
      <c r="GD12" s="9">
        <v>29.603999999999999</v>
      </c>
      <c r="GE12" s="9">
        <v>67.103999999999999</v>
      </c>
      <c r="GF12" s="9">
        <v>37.5</v>
      </c>
      <c r="GG12" s="9">
        <v>29.603999999999999</v>
      </c>
      <c r="GH12" s="9">
        <v>22.207000000000001</v>
      </c>
      <c r="GI12" s="9">
        <v>9.5950000000000006</v>
      </c>
      <c r="GJ12" s="9">
        <v>12.612</v>
      </c>
      <c r="GK12" s="9">
        <v>13.632</v>
      </c>
      <c r="GL12" s="9">
        <v>8.19</v>
      </c>
      <c r="GM12" s="9">
        <v>5.4420000000000002</v>
      </c>
      <c r="GN12" s="9">
        <v>14.32</v>
      </c>
      <c r="GO12" s="9">
        <v>7.548</v>
      </c>
      <c r="GP12" s="9">
        <v>6.7720000000000002</v>
      </c>
      <c r="GQ12" s="9">
        <v>9.093</v>
      </c>
      <c r="GR12" s="9">
        <v>6.1740000000000004</v>
      </c>
      <c r="GS12" s="9">
        <v>2.919</v>
      </c>
      <c r="GT12" s="9">
        <v>7.8520000000000003</v>
      </c>
      <c r="GU12" s="9">
        <v>5.9930000000000003</v>
      </c>
      <c r="GV12" s="9">
        <v>1.859</v>
      </c>
      <c r="GW12" s="9">
        <v>7.8520000000000003</v>
      </c>
      <c r="GX12" s="9">
        <v>5.9930000000000003</v>
      </c>
      <c r="GY12" s="9">
        <v>1.859</v>
      </c>
      <c r="GZ12" s="9">
        <v>0</v>
      </c>
      <c r="HA12" s="9">
        <v>0</v>
      </c>
      <c r="HB12" s="9">
        <v>0</v>
      </c>
      <c r="HC12" s="9">
        <v>68.599000000000004</v>
      </c>
      <c r="HD12" s="9">
        <v>35.389000000000003</v>
      </c>
      <c r="HE12" s="9">
        <v>33.21</v>
      </c>
      <c r="HF12" s="9">
        <v>66.018000000000001</v>
      </c>
      <c r="HG12" s="9">
        <v>34.151000000000003</v>
      </c>
      <c r="HH12" s="9">
        <v>31.867000000000001</v>
      </c>
      <c r="HI12" s="9">
        <v>24.46</v>
      </c>
      <c r="HJ12" s="9">
        <v>14.968999999999999</v>
      </c>
      <c r="HK12" s="9">
        <v>9.49</v>
      </c>
      <c r="HL12" s="9">
        <v>11.629</v>
      </c>
      <c r="HM12" s="9">
        <v>6.593</v>
      </c>
      <c r="HN12" s="9">
        <v>5.0359999999999996</v>
      </c>
      <c r="HO12" s="9">
        <v>13.003</v>
      </c>
      <c r="HP12" s="9">
        <v>5.1779999999999999</v>
      </c>
      <c r="HQ12" s="9">
        <v>7.8250000000000002</v>
      </c>
      <c r="HR12" s="9">
        <v>10.856999999999999</v>
      </c>
      <c r="HS12" s="9">
        <v>4.5720000000000001</v>
      </c>
      <c r="HT12" s="9">
        <v>6.2850000000000001</v>
      </c>
      <c r="HU12" s="9">
        <v>8.65</v>
      </c>
      <c r="HV12" s="9">
        <v>4.077</v>
      </c>
      <c r="HW12" s="9">
        <v>4.5730000000000004</v>
      </c>
      <c r="HX12" s="9">
        <v>6.069</v>
      </c>
      <c r="HY12" s="9">
        <v>2.839</v>
      </c>
      <c r="HZ12" s="9">
        <v>3.23</v>
      </c>
      <c r="IA12" s="9">
        <v>2.581</v>
      </c>
      <c r="IB12" s="9">
        <v>1.238</v>
      </c>
      <c r="IC12" s="9">
        <v>1.343</v>
      </c>
      <c r="ID12" s="9">
        <v>209.49100000000001</v>
      </c>
      <c r="IE12" s="9">
        <v>106.92400000000001</v>
      </c>
      <c r="IF12" s="9">
        <v>102.56699999999999</v>
      </c>
      <c r="IG12" s="9">
        <v>207.31899999999999</v>
      </c>
      <c r="IH12" s="9">
        <v>105.666</v>
      </c>
      <c r="II12" s="9">
        <v>101.65300000000001</v>
      </c>
      <c r="IJ12" s="9">
        <v>72.119</v>
      </c>
      <c r="IK12" s="9">
        <v>39.840000000000003</v>
      </c>
      <c r="IL12" s="9">
        <v>32.279000000000003</v>
      </c>
      <c r="IM12" s="9">
        <v>40.380000000000003</v>
      </c>
      <c r="IN12" s="9">
        <v>18.940999999999999</v>
      </c>
      <c r="IO12" s="9">
        <v>21.44</v>
      </c>
      <c r="IP12" s="9">
        <v>39.154000000000003</v>
      </c>
      <c r="IQ12" s="9">
        <v>16.956</v>
      </c>
    </row>
    <row r="13" spans="1:251">
      <c r="A13" s="10">
        <v>42767</v>
      </c>
      <c r="B13" s="9">
        <v>3.6</v>
      </c>
      <c r="C13" s="9">
        <v>3.4369999999999998</v>
      </c>
      <c r="D13" s="9">
        <v>14.275</v>
      </c>
      <c r="E13" s="9">
        <v>7.3049999999999997</v>
      </c>
      <c r="F13" s="9">
        <v>6.97</v>
      </c>
      <c r="G13" s="9">
        <v>13.651</v>
      </c>
      <c r="H13" s="9">
        <v>7.7370000000000001</v>
      </c>
      <c r="I13" s="9">
        <v>5.9139999999999997</v>
      </c>
      <c r="J13" s="9">
        <v>14.614000000000001</v>
      </c>
      <c r="K13" s="9">
        <v>8.6669999999999998</v>
      </c>
      <c r="L13" s="9">
        <v>5.9470000000000001</v>
      </c>
      <c r="M13" s="9">
        <v>7.2670000000000003</v>
      </c>
      <c r="N13" s="9">
        <v>4.4290000000000003</v>
      </c>
      <c r="O13" s="9">
        <v>2.8380000000000001</v>
      </c>
      <c r="P13" s="9">
        <v>5.742</v>
      </c>
      <c r="Q13" s="9">
        <v>3.7639999999999998</v>
      </c>
      <c r="R13" s="9">
        <v>1.9770000000000001</v>
      </c>
      <c r="S13" s="9">
        <v>1.526</v>
      </c>
      <c r="T13" s="9">
        <v>0.66500000000000004</v>
      </c>
      <c r="U13" s="9">
        <v>0.86099999999999999</v>
      </c>
      <c r="V13" s="9">
        <v>30.61</v>
      </c>
      <c r="W13" s="9">
        <v>16.044</v>
      </c>
      <c r="X13" s="9">
        <v>14.566000000000001</v>
      </c>
      <c r="Y13" s="9">
        <v>30.213000000000001</v>
      </c>
      <c r="Z13" s="9">
        <v>15.647</v>
      </c>
      <c r="AA13" s="9">
        <v>14.566000000000001</v>
      </c>
      <c r="AB13" s="9">
        <v>17.559000000000001</v>
      </c>
      <c r="AC13" s="9">
        <v>9.0410000000000004</v>
      </c>
      <c r="AD13" s="9">
        <v>8.5180000000000007</v>
      </c>
      <c r="AE13" s="9">
        <v>6.12</v>
      </c>
      <c r="AF13" s="9">
        <v>4.1829999999999998</v>
      </c>
      <c r="AG13" s="9">
        <v>1.9370000000000001</v>
      </c>
      <c r="AH13" s="9">
        <v>2.6589999999999998</v>
      </c>
      <c r="AI13" s="9">
        <v>1.5860000000000001</v>
      </c>
      <c r="AJ13" s="9">
        <v>1.0740000000000001</v>
      </c>
      <c r="AK13" s="9">
        <v>1.887</v>
      </c>
      <c r="AL13" s="9">
        <v>0</v>
      </c>
      <c r="AM13" s="9">
        <v>1.887</v>
      </c>
      <c r="AN13" s="9">
        <v>2.3860000000000001</v>
      </c>
      <c r="AO13" s="9">
        <v>1.2350000000000001</v>
      </c>
      <c r="AP13" s="9">
        <v>1.151</v>
      </c>
      <c r="AQ13" s="9">
        <v>1.9890000000000001</v>
      </c>
      <c r="AR13" s="9">
        <v>0.83799999999999997</v>
      </c>
      <c r="AS13" s="9">
        <v>1.151</v>
      </c>
      <c r="AT13" s="9">
        <v>0.39700000000000002</v>
      </c>
      <c r="AU13" s="9">
        <v>0.39700000000000002</v>
      </c>
      <c r="AV13" s="9">
        <v>0</v>
      </c>
      <c r="AW13" s="9">
        <v>70.123000000000005</v>
      </c>
      <c r="AX13" s="9">
        <v>45.777000000000001</v>
      </c>
      <c r="AY13" s="9">
        <v>24.347000000000001</v>
      </c>
      <c r="AZ13" s="9">
        <v>69.188000000000002</v>
      </c>
      <c r="BA13" s="9">
        <v>44.841000000000001</v>
      </c>
      <c r="BB13" s="9">
        <v>24.347000000000001</v>
      </c>
      <c r="BC13" s="9">
        <v>17.100000000000001</v>
      </c>
      <c r="BD13" s="9">
        <v>13.757999999999999</v>
      </c>
      <c r="BE13" s="9">
        <v>3.3420000000000001</v>
      </c>
      <c r="BF13" s="9">
        <v>15.717000000000001</v>
      </c>
      <c r="BG13" s="9">
        <v>11.154999999999999</v>
      </c>
      <c r="BH13" s="9">
        <v>4.5620000000000003</v>
      </c>
      <c r="BI13" s="9">
        <v>10.066000000000001</v>
      </c>
      <c r="BJ13" s="9">
        <v>5.6849999999999996</v>
      </c>
      <c r="BK13" s="9">
        <v>4.3810000000000002</v>
      </c>
      <c r="BL13" s="9">
        <v>14.618</v>
      </c>
      <c r="BM13" s="9">
        <v>6.8019999999999996</v>
      </c>
      <c r="BN13" s="9">
        <v>7.8170000000000002</v>
      </c>
      <c r="BO13" s="9">
        <v>12.622</v>
      </c>
      <c r="BP13" s="9">
        <v>8.3770000000000007</v>
      </c>
      <c r="BQ13" s="9">
        <v>4.2450000000000001</v>
      </c>
      <c r="BR13" s="9">
        <v>11.686</v>
      </c>
      <c r="BS13" s="9">
        <v>7.4409999999999998</v>
      </c>
      <c r="BT13" s="9">
        <v>4.2450000000000001</v>
      </c>
      <c r="BU13" s="9">
        <v>0.93500000000000005</v>
      </c>
      <c r="BV13" s="9">
        <v>0.93500000000000005</v>
      </c>
      <c r="BW13" s="9">
        <v>0</v>
      </c>
      <c r="BX13" s="9">
        <v>13.965999999999999</v>
      </c>
      <c r="BY13" s="9">
        <v>7.7329999999999997</v>
      </c>
      <c r="BZ13" s="9">
        <v>6.2329999999999997</v>
      </c>
      <c r="CA13" s="9">
        <v>13.965999999999999</v>
      </c>
      <c r="CB13" s="9">
        <v>7.7329999999999997</v>
      </c>
      <c r="CC13" s="9">
        <v>6.2329999999999997</v>
      </c>
      <c r="CD13" s="9">
        <v>0</v>
      </c>
      <c r="CE13" s="9">
        <v>0</v>
      </c>
      <c r="CF13" s="9">
        <v>0</v>
      </c>
      <c r="CG13" s="9">
        <v>5.1909999999999998</v>
      </c>
      <c r="CH13" s="9">
        <v>2.996</v>
      </c>
      <c r="CI13" s="9">
        <v>2.1949999999999998</v>
      </c>
      <c r="CJ13" s="9">
        <v>4.0170000000000003</v>
      </c>
      <c r="CK13" s="9">
        <v>2.1219999999999999</v>
      </c>
      <c r="CL13" s="9">
        <v>1.895</v>
      </c>
      <c r="CM13" s="9">
        <v>3.823</v>
      </c>
      <c r="CN13" s="9">
        <v>2.6150000000000002</v>
      </c>
      <c r="CO13" s="9">
        <v>1.208</v>
      </c>
      <c r="CP13" s="9">
        <v>0.93500000000000005</v>
      </c>
      <c r="CQ13" s="9">
        <v>0</v>
      </c>
      <c r="CR13" s="9">
        <v>0.93500000000000005</v>
      </c>
      <c r="CS13" s="9">
        <v>0.93500000000000005</v>
      </c>
      <c r="CT13" s="9">
        <v>0</v>
      </c>
      <c r="CU13" s="9">
        <v>0.93500000000000005</v>
      </c>
      <c r="CV13" s="9">
        <v>0</v>
      </c>
      <c r="CW13" s="9">
        <v>0</v>
      </c>
      <c r="CX13" s="9">
        <v>0</v>
      </c>
      <c r="CY13" s="9">
        <v>29.943999999999999</v>
      </c>
      <c r="CZ13" s="9">
        <v>6.0620000000000003</v>
      </c>
      <c r="DA13" s="9">
        <v>23.882000000000001</v>
      </c>
      <c r="DB13" s="9">
        <v>29.943999999999999</v>
      </c>
      <c r="DC13" s="9">
        <v>6.0620000000000003</v>
      </c>
      <c r="DD13" s="9">
        <v>23.882000000000001</v>
      </c>
      <c r="DE13" s="9">
        <v>11.776999999999999</v>
      </c>
      <c r="DF13" s="9">
        <v>3.798</v>
      </c>
      <c r="DG13" s="9">
        <v>7.9790000000000001</v>
      </c>
      <c r="DH13" s="9">
        <v>7.3570000000000002</v>
      </c>
      <c r="DI13" s="9">
        <v>1.363</v>
      </c>
      <c r="DJ13" s="9">
        <v>5.9939999999999998</v>
      </c>
      <c r="DK13" s="9">
        <v>9.2420000000000009</v>
      </c>
      <c r="DL13" s="9">
        <v>0.44</v>
      </c>
      <c r="DM13" s="9">
        <v>8.8019999999999996</v>
      </c>
      <c r="DN13" s="9">
        <v>0</v>
      </c>
      <c r="DO13" s="9">
        <v>0</v>
      </c>
      <c r="DP13" s="9">
        <v>0</v>
      </c>
      <c r="DQ13" s="9">
        <v>1.5680000000000001</v>
      </c>
      <c r="DR13" s="9">
        <v>0.46100000000000002</v>
      </c>
      <c r="DS13" s="9">
        <v>1.107</v>
      </c>
      <c r="DT13" s="9">
        <v>1.5680000000000001</v>
      </c>
      <c r="DU13" s="9">
        <v>0.46100000000000002</v>
      </c>
      <c r="DV13" s="9">
        <v>1.107</v>
      </c>
      <c r="DW13" s="9">
        <v>0</v>
      </c>
      <c r="DX13" s="9">
        <v>0</v>
      </c>
      <c r="DY13" s="9">
        <v>0</v>
      </c>
      <c r="DZ13" s="9">
        <v>20.366</v>
      </c>
      <c r="EA13" s="9">
        <v>7.62</v>
      </c>
      <c r="EB13" s="9">
        <v>12.744999999999999</v>
      </c>
      <c r="EC13" s="9">
        <v>20.366</v>
      </c>
      <c r="ED13" s="9">
        <v>7.62</v>
      </c>
      <c r="EE13" s="9">
        <v>12.744999999999999</v>
      </c>
      <c r="EF13" s="9">
        <v>1.1539999999999999</v>
      </c>
      <c r="EG13" s="9">
        <v>0</v>
      </c>
      <c r="EH13" s="9">
        <v>1.1539999999999999</v>
      </c>
      <c r="EI13" s="9">
        <v>8.2949999999999999</v>
      </c>
      <c r="EJ13" s="9">
        <v>3.6859999999999999</v>
      </c>
      <c r="EK13" s="9">
        <v>4.609</v>
      </c>
      <c r="EL13" s="9">
        <v>7.1440000000000001</v>
      </c>
      <c r="EM13" s="9">
        <v>2.7690000000000001</v>
      </c>
      <c r="EN13" s="9">
        <v>4.375</v>
      </c>
      <c r="EO13" s="9">
        <v>3.7719999999999998</v>
      </c>
      <c r="EP13" s="9">
        <v>1.165</v>
      </c>
      <c r="EQ13" s="9">
        <v>2.6070000000000002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8.6039999999999992</v>
      </c>
      <c r="FB13" s="9">
        <v>4.0819999999999999</v>
      </c>
      <c r="FC13" s="9">
        <v>4.5209999999999999</v>
      </c>
      <c r="FD13" s="9">
        <v>8.6039999999999992</v>
      </c>
      <c r="FE13" s="9">
        <v>4.0819999999999999</v>
      </c>
      <c r="FF13" s="9">
        <v>4.5209999999999999</v>
      </c>
      <c r="FG13" s="9">
        <v>2.2429999999999999</v>
      </c>
      <c r="FH13" s="9">
        <v>0.96599999999999997</v>
      </c>
      <c r="FI13" s="9">
        <v>1.2769999999999999</v>
      </c>
      <c r="FJ13" s="9">
        <v>1.4690000000000001</v>
      </c>
      <c r="FK13" s="9">
        <v>1.038</v>
      </c>
      <c r="FL13" s="9">
        <v>0.43099999999999999</v>
      </c>
      <c r="FM13" s="9">
        <v>1.647</v>
      </c>
      <c r="FN13" s="9">
        <v>0.64800000000000002</v>
      </c>
      <c r="FO13" s="9">
        <v>0.999</v>
      </c>
      <c r="FP13" s="9">
        <v>2.1120000000000001</v>
      </c>
      <c r="FQ13" s="9">
        <v>1.1240000000000001</v>
      </c>
      <c r="FR13" s="9">
        <v>0.98899999999999999</v>
      </c>
      <c r="FS13" s="9">
        <v>1.131</v>
      </c>
      <c r="FT13" s="9">
        <v>0.30599999999999999</v>
      </c>
      <c r="FU13" s="9">
        <v>0.82499999999999996</v>
      </c>
      <c r="FV13" s="9">
        <v>1.131</v>
      </c>
      <c r="FW13" s="9">
        <v>0.30599999999999999</v>
      </c>
      <c r="FX13" s="9">
        <v>0.82499999999999996</v>
      </c>
      <c r="FY13" s="9">
        <v>0</v>
      </c>
      <c r="FZ13" s="9">
        <v>0</v>
      </c>
      <c r="GA13" s="9">
        <v>0</v>
      </c>
      <c r="GB13" s="9">
        <v>66.902000000000001</v>
      </c>
      <c r="GC13" s="9">
        <v>31.07</v>
      </c>
      <c r="GD13" s="9">
        <v>35.832000000000001</v>
      </c>
      <c r="GE13" s="9">
        <v>66.207999999999998</v>
      </c>
      <c r="GF13" s="9">
        <v>30.927</v>
      </c>
      <c r="GG13" s="9">
        <v>35.28</v>
      </c>
      <c r="GH13" s="9">
        <v>26.443000000000001</v>
      </c>
      <c r="GI13" s="9">
        <v>15.552</v>
      </c>
      <c r="GJ13" s="9">
        <v>10.891</v>
      </c>
      <c r="GK13" s="9">
        <v>12.529</v>
      </c>
      <c r="GL13" s="9">
        <v>4.1319999999999997</v>
      </c>
      <c r="GM13" s="9">
        <v>8.3970000000000002</v>
      </c>
      <c r="GN13" s="9">
        <v>12.602</v>
      </c>
      <c r="GO13" s="9">
        <v>4.383</v>
      </c>
      <c r="GP13" s="9">
        <v>8.2189999999999994</v>
      </c>
      <c r="GQ13" s="9">
        <v>9.9049999999999994</v>
      </c>
      <c r="GR13" s="9">
        <v>4.5739999999999998</v>
      </c>
      <c r="GS13" s="9">
        <v>5.3310000000000004</v>
      </c>
      <c r="GT13" s="9">
        <v>5.423</v>
      </c>
      <c r="GU13" s="9">
        <v>2.4289999999999998</v>
      </c>
      <c r="GV13" s="9">
        <v>2.9940000000000002</v>
      </c>
      <c r="GW13" s="9">
        <v>4.7290000000000001</v>
      </c>
      <c r="GX13" s="9">
        <v>2.286</v>
      </c>
      <c r="GY13" s="9">
        <v>2.4430000000000001</v>
      </c>
      <c r="GZ13" s="9">
        <v>0.69399999999999995</v>
      </c>
      <c r="HA13" s="9">
        <v>0.14299999999999999</v>
      </c>
      <c r="HB13" s="9">
        <v>0.55100000000000005</v>
      </c>
      <c r="HC13" s="9">
        <v>90.361999999999995</v>
      </c>
      <c r="HD13" s="9">
        <v>49.186</v>
      </c>
      <c r="HE13" s="9">
        <v>41.176000000000002</v>
      </c>
      <c r="HF13" s="9">
        <v>88.846999999999994</v>
      </c>
      <c r="HG13" s="9">
        <v>48.365000000000002</v>
      </c>
      <c r="HH13" s="9">
        <v>40.481999999999999</v>
      </c>
      <c r="HI13" s="9">
        <v>38.518999999999998</v>
      </c>
      <c r="HJ13" s="9">
        <v>24.321000000000002</v>
      </c>
      <c r="HK13" s="9">
        <v>14.198</v>
      </c>
      <c r="HL13" s="9">
        <v>23.481000000000002</v>
      </c>
      <c r="HM13" s="9">
        <v>11.775</v>
      </c>
      <c r="HN13" s="9">
        <v>11.706</v>
      </c>
      <c r="HO13" s="9">
        <v>10.765000000000001</v>
      </c>
      <c r="HP13" s="9">
        <v>6.141</v>
      </c>
      <c r="HQ13" s="9">
        <v>4.6239999999999997</v>
      </c>
      <c r="HR13" s="9">
        <v>8.3119999999999994</v>
      </c>
      <c r="HS13" s="9">
        <v>3.056</v>
      </c>
      <c r="HT13" s="9">
        <v>5.2560000000000002</v>
      </c>
      <c r="HU13" s="9">
        <v>9.2850000000000001</v>
      </c>
      <c r="HV13" s="9">
        <v>3.8929999999999998</v>
      </c>
      <c r="HW13" s="9">
        <v>5.3920000000000003</v>
      </c>
      <c r="HX13" s="9">
        <v>7.77</v>
      </c>
      <c r="HY13" s="9">
        <v>3.0720000000000001</v>
      </c>
      <c r="HZ13" s="9">
        <v>4.6980000000000004</v>
      </c>
      <c r="IA13" s="9">
        <v>1.5149999999999999</v>
      </c>
      <c r="IB13" s="9">
        <v>0.82099999999999995</v>
      </c>
      <c r="IC13" s="9">
        <v>0.69399999999999995</v>
      </c>
      <c r="ID13" s="9">
        <v>210.17400000000001</v>
      </c>
      <c r="IE13" s="9">
        <v>114.83</v>
      </c>
      <c r="IF13" s="9">
        <v>95.343999999999994</v>
      </c>
      <c r="IG13" s="9">
        <v>207.85599999999999</v>
      </c>
      <c r="IH13" s="9">
        <v>113.063</v>
      </c>
      <c r="II13" s="9">
        <v>94.793000000000006</v>
      </c>
      <c r="IJ13" s="9">
        <v>79.628</v>
      </c>
      <c r="IK13" s="9">
        <v>50.18</v>
      </c>
      <c r="IL13" s="9">
        <v>29.448</v>
      </c>
      <c r="IM13" s="9">
        <v>46.024000000000001</v>
      </c>
      <c r="IN13" s="9">
        <v>23.768999999999998</v>
      </c>
      <c r="IO13" s="9">
        <v>22.254999999999999</v>
      </c>
      <c r="IP13" s="9">
        <v>34.673999999999999</v>
      </c>
      <c r="IQ13" s="9">
        <v>13.321999999999999</v>
      </c>
    </row>
    <row r="14" spans="1:251">
      <c r="A14" s="10">
        <v>43132</v>
      </c>
      <c r="B14" s="9">
        <v>7.37</v>
      </c>
      <c r="C14" s="9">
        <v>9.2390000000000008</v>
      </c>
      <c r="D14" s="9">
        <v>9.7789999999999999</v>
      </c>
      <c r="E14" s="9">
        <v>4.9130000000000003</v>
      </c>
      <c r="F14" s="9">
        <v>4.8659999999999997</v>
      </c>
      <c r="G14" s="9">
        <v>9.1959999999999997</v>
      </c>
      <c r="H14" s="9">
        <v>3.8479999999999999</v>
      </c>
      <c r="I14" s="9">
        <v>5.3470000000000004</v>
      </c>
      <c r="J14" s="9">
        <v>10.651</v>
      </c>
      <c r="K14" s="9">
        <v>7.5839999999999996</v>
      </c>
      <c r="L14" s="9">
        <v>3.0659999999999998</v>
      </c>
      <c r="M14" s="9">
        <v>7.0720000000000001</v>
      </c>
      <c r="N14" s="9">
        <v>5.6219999999999999</v>
      </c>
      <c r="O14" s="9">
        <v>1.45</v>
      </c>
      <c r="P14" s="9">
        <v>5.181</v>
      </c>
      <c r="Q14" s="9">
        <v>4.1219999999999999</v>
      </c>
      <c r="R14" s="9">
        <v>1.0589999999999999</v>
      </c>
      <c r="S14" s="9">
        <v>1.8919999999999999</v>
      </c>
      <c r="T14" s="9">
        <v>1.5</v>
      </c>
      <c r="U14" s="9">
        <v>0.39100000000000001</v>
      </c>
      <c r="V14" s="9">
        <v>32.473999999999997</v>
      </c>
      <c r="W14" s="9">
        <v>16.776</v>
      </c>
      <c r="X14" s="9">
        <v>15.698</v>
      </c>
      <c r="Y14" s="9">
        <v>32.473999999999997</v>
      </c>
      <c r="Z14" s="9">
        <v>16.776</v>
      </c>
      <c r="AA14" s="9">
        <v>15.698</v>
      </c>
      <c r="AB14" s="9">
        <v>10.365</v>
      </c>
      <c r="AC14" s="9">
        <v>4.2960000000000003</v>
      </c>
      <c r="AD14" s="9">
        <v>6.0679999999999996</v>
      </c>
      <c r="AE14" s="9">
        <v>8.8019999999999996</v>
      </c>
      <c r="AF14" s="9">
        <v>5.3520000000000003</v>
      </c>
      <c r="AG14" s="9">
        <v>3.45</v>
      </c>
      <c r="AH14" s="9">
        <v>7.14</v>
      </c>
      <c r="AI14" s="9">
        <v>5.2489999999999997</v>
      </c>
      <c r="AJ14" s="9">
        <v>1.891</v>
      </c>
      <c r="AK14" s="9">
        <v>4.1020000000000003</v>
      </c>
      <c r="AL14" s="9">
        <v>0.86299999999999999</v>
      </c>
      <c r="AM14" s="9">
        <v>3.238</v>
      </c>
      <c r="AN14" s="9">
        <v>2.0659999999999998</v>
      </c>
      <c r="AO14" s="9">
        <v>1.016</v>
      </c>
      <c r="AP14" s="9">
        <v>1.0509999999999999</v>
      </c>
      <c r="AQ14" s="9">
        <v>2.0659999999999998</v>
      </c>
      <c r="AR14" s="9">
        <v>1.016</v>
      </c>
      <c r="AS14" s="9">
        <v>1.0509999999999999</v>
      </c>
      <c r="AT14" s="9">
        <v>0</v>
      </c>
      <c r="AU14" s="9">
        <v>0</v>
      </c>
      <c r="AV14" s="9">
        <v>0</v>
      </c>
      <c r="AW14" s="9">
        <v>67.588999999999999</v>
      </c>
      <c r="AX14" s="9">
        <v>45.741999999999997</v>
      </c>
      <c r="AY14" s="9">
        <v>21.847000000000001</v>
      </c>
      <c r="AZ14" s="9">
        <v>67.370999999999995</v>
      </c>
      <c r="BA14" s="9">
        <v>45.741999999999997</v>
      </c>
      <c r="BB14" s="9">
        <v>21.629000000000001</v>
      </c>
      <c r="BC14" s="9">
        <v>17.954999999999998</v>
      </c>
      <c r="BD14" s="9">
        <v>11.076000000000001</v>
      </c>
      <c r="BE14" s="9">
        <v>6.8780000000000001</v>
      </c>
      <c r="BF14" s="9">
        <v>12.516999999999999</v>
      </c>
      <c r="BG14" s="9">
        <v>9.7569999999999997</v>
      </c>
      <c r="BH14" s="9">
        <v>2.76</v>
      </c>
      <c r="BI14" s="9">
        <v>12.749000000000001</v>
      </c>
      <c r="BJ14" s="9">
        <v>8.6359999999999992</v>
      </c>
      <c r="BK14" s="9">
        <v>4.1130000000000004</v>
      </c>
      <c r="BL14" s="9">
        <v>12.87</v>
      </c>
      <c r="BM14" s="9">
        <v>7.89</v>
      </c>
      <c r="BN14" s="9">
        <v>4.9800000000000004</v>
      </c>
      <c r="BO14" s="9">
        <v>11.497999999999999</v>
      </c>
      <c r="BP14" s="9">
        <v>8.3829999999999991</v>
      </c>
      <c r="BQ14" s="9">
        <v>3.1160000000000001</v>
      </c>
      <c r="BR14" s="9">
        <v>11.281000000000001</v>
      </c>
      <c r="BS14" s="9">
        <v>8.3829999999999991</v>
      </c>
      <c r="BT14" s="9">
        <v>2.8980000000000001</v>
      </c>
      <c r="BU14" s="9">
        <v>0.217</v>
      </c>
      <c r="BV14" s="9">
        <v>0</v>
      </c>
      <c r="BW14" s="9">
        <v>0.217</v>
      </c>
      <c r="BX14" s="9">
        <v>22.475000000000001</v>
      </c>
      <c r="BY14" s="9">
        <v>11.583</v>
      </c>
      <c r="BZ14" s="9">
        <v>10.891999999999999</v>
      </c>
      <c r="CA14" s="9">
        <v>22.475000000000001</v>
      </c>
      <c r="CB14" s="9">
        <v>11.583</v>
      </c>
      <c r="CC14" s="9">
        <v>10.891999999999999</v>
      </c>
      <c r="CD14" s="9">
        <v>2.3959999999999999</v>
      </c>
      <c r="CE14" s="9">
        <v>1.9059999999999999</v>
      </c>
      <c r="CF14" s="9">
        <v>0.48899999999999999</v>
      </c>
      <c r="CG14" s="9">
        <v>3.9809999999999999</v>
      </c>
      <c r="CH14" s="9">
        <v>1.76</v>
      </c>
      <c r="CI14" s="9">
        <v>2.2210000000000001</v>
      </c>
      <c r="CJ14" s="9">
        <v>8.7110000000000003</v>
      </c>
      <c r="CK14" s="9">
        <v>4.3579999999999997</v>
      </c>
      <c r="CL14" s="9">
        <v>4.3529999999999998</v>
      </c>
      <c r="CM14" s="9">
        <v>3.4430000000000001</v>
      </c>
      <c r="CN14" s="9">
        <v>1.2809999999999999</v>
      </c>
      <c r="CO14" s="9">
        <v>2.1619999999999999</v>
      </c>
      <c r="CP14" s="9">
        <v>3.9430000000000001</v>
      </c>
      <c r="CQ14" s="9">
        <v>2.2770000000000001</v>
      </c>
      <c r="CR14" s="9">
        <v>1.6659999999999999</v>
      </c>
      <c r="CS14" s="9">
        <v>3.9430000000000001</v>
      </c>
      <c r="CT14" s="9">
        <v>2.2770000000000001</v>
      </c>
      <c r="CU14" s="9">
        <v>1.6659999999999999</v>
      </c>
      <c r="CV14" s="9">
        <v>0</v>
      </c>
      <c r="CW14" s="9">
        <v>0</v>
      </c>
      <c r="CX14" s="9">
        <v>0</v>
      </c>
      <c r="CY14" s="9">
        <v>29.414999999999999</v>
      </c>
      <c r="CZ14" s="9">
        <v>8.3390000000000004</v>
      </c>
      <c r="DA14" s="9">
        <v>21.076000000000001</v>
      </c>
      <c r="DB14" s="9">
        <v>29.414999999999999</v>
      </c>
      <c r="DC14" s="9">
        <v>8.3390000000000004</v>
      </c>
      <c r="DD14" s="9">
        <v>21.076000000000001</v>
      </c>
      <c r="DE14" s="9">
        <v>11.417999999999999</v>
      </c>
      <c r="DF14" s="9">
        <v>5.7430000000000003</v>
      </c>
      <c r="DG14" s="9">
        <v>5.6749999999999998</v>
      </c>
      <c r="DH14" s="9">
        <v>6.1740000000000004</v>
      </c>
      <c r="DI14" s="9">
        <v>0.53700000000000003</v>
      </c>
      <c r="DJ14" s="9">
        <v>5.6379999999999999</v>
      </c>
      <c r="DK14" s="9">
        <v>8.5210000000000008</v>
      </c>
      <c r="DL14" s="9">
        <v>1.5149999999999999</v>
      </c>
      <c r="DM14" s="9">
        <v>7.0049999999999999</v>
      </c>
      <c r="DN14" s="9">
        <v>3.161</v>
      </c>
      <c r="DO14" s="9">
        <v>0.54400000000000004</v>
      </c>
      <c r="DP14" s="9">
        <v>2.617</v>
      </c>
      <c r="DQ14" s="9">
        <v>0.14099999999999999</v>
      </c>
      <c r="DR14" s="9">
        <v>0</v>
      </c>
      <c r="DS14" s="9">
        <v>0.14099999999999999</v>
      </c>
      <c r="DT14" s="9">
        <v>0.14099999999999999</v>
      </c>
      <c r="DU14" s="9">
        <v>0</v>
      </c>
      <c r="DV14" s="9">
        <v>0.14099999999999999</v>
      </c>
      <c r="DW14" s="9">
        <v>0</v>
      </c>
      <c r="DX14" s="9">
        <v>0</v>
      </c>
      <c r="DY14" s="9">
        <v>0</v>
      </c>
      <c r="DZ14" s="9">
        <v>17.010999999999999</v>
      </c>
      <c r="EA14" s="9">
        <v>7.0549999999999997</v>
      </c>
      <c r="EB14" s="9">
        <v>9.9570000000000007</v>
      </c>
      <c r="EC14" s="9">
        <v>17.010999999999999</v>
      </c>
      <c r="ED14" s="9">
        <v>7.0549999999999997</v>
      </c>
      <c r="EE14" s="9">
        <v>9.9570000000000007</v>
      </c>
      <c r="EF14" s="9">
        <v>1.202</v>
      </c>
      <c r="EG14" s="9">
        <v>0.60499999999999998</v>
      </c>
      <c r="EH14" s="9">
        <v>0.59699999999999998</v>
      </c>
      <c r="EI14" s="9">
        <v>3.8079999999999998</v>
      </c>
      <c r="EJ14" s="9">
        <v>1.1719999999999999</v>
      </c>
      <c r="EK14" s="9">
        <v>2.6360000000000001</v>
      </c>
      <c r="EL14" s="9">
        <v>6.9290000000000003</v>
      </c>
      <c r="EM14" s="9">
        <v>2.3170000000000002</v>
      </c>
      <c r="EN14" s="9">
        <v>4.6120000000000001</v>
      </c>
      <c r="EO14" s="9">
        <v>3.6419999999999999</v>
      </c>
      <c r="EP14" s="9">
        <v>1.8740000000000001</v>
      </c>
      <c r="EQ14" s="9">
        <v>1.7689999999999999</v>
      </c>
      <c r="ER14" s="9">
        <v>1.43</v>
      </c>
      <c r="ES14" s="9">
        <v>1.087</v>
      </c>
      <c r="ET14" s="9">
        <v>0.34300000000000003</v>
      </c>
      <c r="EU14" s="9">
        <v>1.43</v>
      </c>
      <c r="EV14" s="9">
        <v>1.087</v>
      </c>
      <c r="EW14" s="9">
        <v>0.34300000000000003</v>
      </c>
      <c r="EX14" s="9">
        <v>0</v>
      </c>
      <c r="EY14" s="9">
        <v>0</v>
      </c>
      <c r="EZ14" s="9">
        <v>0</v>
      </c>
      <c r="FA14" s="9">
        <v>8.1370000000000005</v>
      </c>
      <c r="FB14" s="9">
        <v>4.9020000000000001</v>
      </c>
      <c r="FC14" s="9">
        <v>3.2349999999999999</v>
      </c>
      <c r="FD14" s="9">
        <v>8.1370000000000005</v>
      </c>
      <c r="FE14" s="9">
        <v>4.9020000000000001</v>
      </c>
      <c r="FF14" s="9">
        <v>3.2349999999999999</v>
      </c>
      <c r="FG14" s="9">
        <v>2.907</v>
      </c>
      <c r="FH14" s="9">
        <v>1.742</v>
      </c>
      <c r="FI14" s="9">
        <v>1.165</v>
      </c>
      <c r="FJ14" s="9">
        <v>1.577</v>
      </c>
      <c r="FK14" s="9">
        <v>1.111</v>
      </c>
      <c r="FL14" s="9">
        <v>0.46700000000000003</v>
      </c>
      <c r="FM14" s="9">
        <v>0.92200000000000004</v>
      </c>
      <c r="FN14" s="9">
        <v>0.51500000000000001</v>
      </c>
      <c r="FO14" s="9">
        <v>0.40699999999999997</v>
      </c>
      <c r="FP14" s="9">
        <v>0.95799999999999996</v>
      </c>
      <c r="FQ14" s="9">
        <v>0.41299999999999998</v>
      </c>
      <c r="FR14" s="9">
        <v>0.54500000000000004</v>
      </c>
      <c r="FS14" s="9">
        <v>1.7729999999999999</v>
      </c>
      <c r="FT14" s="9">
        <v>1.121</v>
      </c>
      <c r="FU14" s="9">
        <v>0.65200000000000002</v>
      </c>
      <c r="FV14" s="9">
        <v>1.7729999999999999</v>
      </c>
      <c r="FW14" s="9">
        <v>1.121</v>
      </c>
      <c r="FX14" s="9">
        <v>0.65200000000000002</v>
      </c>
      <c r="FY14" s="9">
        <v>0</v>
      </c>
      <c r="FZ14" s="9">
        <v>0</v>
      </c>
      <c r="GA14" s="9">
        <v>0</v>
      </c>
      <c r="GB14" s="9">
        <v>72.007000000000005</v>
      </c>
      <c r="GC14" s="9">
        <v>37.287999999999997</v>
      </c>
      <c r="GD14" s="9">
        <v>34.719000000000001</v>
      </c>
      <c r="GE14" s="9">
        <v>71.484999999999999</v>
      </c>
      <c r="GF14" s="9">
        <v>36.802</v>
      </c>
      <c r="GG14" s="9">
        <v>34.683</v>
      </c>
      <c r="GH14" s="9">
        <v>26.64</v>
      </c>
      <c r="GI14" s="9">
        <v>16.015000000000001</v>
      </c>
      <c r="GJ14" s="9">
        <v>10.625</v>
      </c>
      <c r="GK14" s="9">
        <v>18.901</v>
      </c>
      <c r="GL14" s="9">
        <v>8.2710000000000008</v>
      </c>
      <c r="GM14" s="9">
        <v>10.63</v>
      </c>
      <c r="GN14" s="9">
        <v>7.5750000000000002</v>
      </c>
      <c r="GO14" s="9">
        <v>3.2909999999999999</v>
      </c>
      <c r="GP14" s="9">
        <v>4.2839999999999998</v>
      </c>
      <c r="GQ14" s="9">
        <v>9.6999999999999993</v>
      </c>
      <c r="GR14" s="9">
        <v>4.327</v>
      </c>
      <c r="GS14" s="9">
        <v>5.3739999999999997</v>
      </c>
      <c r="GT14" s="9">
        <v>9.1910000000000007</v>
      </c>
      <c r="GU14" s="9">
        <v>5.3849999999999998</v>
      </c>
      <c r="GV14" s="9">
        <v>3.806</v>
      </c>
      <c r="GW14" s="9">
        <v>8.6690000000000005</v>
      </c>
      <c r="GX14" s="9">
        <v>4.899</v>
      </c>
      <c r="GY14" s="9">
        <v>3.7709999999999999</v>
      </c>
      <c r="GZ14" s="9">
        <v>0.52200000000000002</v>
      </c>
      <c r="HA14" s="9">
        <v>0.48699999999999999</v>
      </c>
      <c r="HB14" s="9">
        <v>3.5000000000000003E-2</v>
      </c>
      <c r="HC14" s="9">
        <v>82.631</v>
      </c>
      <c r="HD14" s="9">
        <v>35.454999999999998</v>
      </c>
      <c r="HE14" s="9">
        <v>47.176000000000002</v>
      </c>
      <c r="HF14" s="9">
        <v>80.616</v>
      </c>
      <c r="HG14" s="9">
        <v>34.322000000000003</v>
      </c>
      <c r="HH14" s="9">
        <v>46.292999999999999</v>
      </c>
      <c r="HI14" s="9">
        <v>40.405999999999999</v>
      </c>
      <c r="HJ14" s="9">
        <v>16.597999999999999</v>
      </c>
      <c r="HK14" s="9">
        <v>23.808</v>
      </c>
      <c r="HL14" s="9">
        <v>15.903</v>
      </c>
      <c r="HM14" s="9">
        <v>5.7830000000000004</v>
      </c>
      <c r="HN14" s="9">
        <v>10.119999999999999</v>
      </c>
      <c r="HO14" s="9">
        <v>7.79</v>
      </c>
      <c r="HP14" s="9">
        <v>3.0219999999999998</v>
      </c>
      <c r="HQ14" s="9">
        <v>4.7679999999999998</v>
      </c>
      <c r="HR14" s="9">
        <v>10.069000000000001</v>
      </c>
      <c r="HS14" s="9">
        <v>5.7949999999999999</v>
      </c>
      <c r="HT14" s="9">
        <v>4.2750000000000004</v>
      </c>
      <c r="HU14" s="9">
        <v>8.4629999999999992</v>
      </c>
      <c r="HV14" s="9">
        <v>4.258</v>
      </c>
      <c r="HW14" s="9">
        <v>4.2060000000000004</v>
      </c>
      <c r="HX14" s="9">
        <v>6.4480000000000004</v>
      </c>
      <c r="HY14" s="9">
        <v>3.125</v>
      </c>
      <c r="HZ14" s="9">
        <v>3.323</v>
      </c>
      <c r="IA14" s="9">
        <v>2.0150000000000001</v>
      </c>
      <c r="IB14" s="9">
        <v>1.133</v>
      </c>
      <c r="IC14" s="9">
        <v>0.88300000000000001</v>
      </c>
      <c r="ID14" s="9">
        <v>203.50299999999999</v>
      </c>
      <c r="IE14" s="9">
        <v>110.721</v>
      </c>
      <c r="IF14" s="9">
        <v>92.781999999999996</v>
      </c>
      <c r="IG14" s="9">
        <v>201.73</v>
      </c>
      <c r="IH14" s="9">
        <v>108.94799999999999</v>
      </c>
      <c r="II14" s="9">
        <v>92.781999999999996</v>
      </c>
      <c r="IJ14" s="9">
        <v>76.668000000000006</v>
      </c>
      <c r="IK14" s="9">
        <v>41.081000000000003</v>
      </c>
      <c r="IL14" s="9">
        <v>35.587000000000003</v>
      </c>
      <c r="IM14" s="9">
        <v>37.557000000000002</v>
      </c>
      <c r="IN14" s="9">
        <v>20.635000000000002</v>
      </c>
      <c r="IO14" s="9">
        <v>16.922000000000001</v>
      </c>
      <c r="IP14" s="9">
        <v>32.087000000000003</v>
      </c>
      <c r="IQ14" s="9">
        <v>14.943</v>
      </c>
    </row>
    <row r="15" spans="1:251">
      <c r="A15" s="10">
        <v>43497</v>
      </c>
      <c r="B15" s="9">
        <v>4.4809999999999999</v>
      </c>
      <c r="C15" s="9">
        <v>5.3380000000000001</v>
      </c>
      <c r="D15" s="9">
        <v>10.084</v>
      </c>
      <c r="E15" s="9">
        <v>5.5640000000000001</v>
      </c>
      <c r="F15" s="9">
        <v>4.5199999999999996</v>
      </c>
      <c r="G15" s="9">
        <v>8.0679999999999996</v>
      </c>
      <c r="H15" s="9">
        <v>5.3719999999999999</v>
      </c>
      <c r="I15" s="9">
        <v>2.6960000000000002</v>
      </c>
      <c r="J15" s="9">
        <v>14.48</v>
      </c>
      <c r="K15" s="9">
        <v>7.0960000000000001</v>
      </c>
      <c r="L15" s="9">
        <v>7.3840000000000003</v>
      </c>
      <c r="M15" s="9">
        <v>8.0060000000000002</v>
      </c>
      <c r="N15" s="9">
        <v>6.1479999999999997</v>
      </c>
      <c r="O15" s="9">
        <v>1.8580000000000001</v>
      </c>
      <c r="P15" s="9">
        <v>6.9729999999999999</v>
      </c>
      <c r="Q15" s="9">
        <v>5.1139999999999999</v>
      </c>
      <c r="R15" s="9">
        <v>1.8580000000000001</v>
      </c>
      <c r="S15" s="9">
        <v>1.0329999999999999</v>
      </c>
      <c r="T15" s="9">
        <v>1.0329999999999999</v>
      </c>
      <c r="U15" s="9">
        <v>0</v>
      </c>
      <c r="V15" s="9">
        <v>31.114999999999998</v>
      </c>
      <c r="W15" s="9">
        <v>16.641999999999999</v>
      </c>
      <c r="X15" s="9">
        <v>14.473000000000001</v>
      </c>
      <c r="Y15" s="9">
        <v>31.114999999999998</v>
      </c>
      <c r="Z15" s="9">
        <v>16.641999999999999</v>
      </c>
      <c r="AA15" s="9">
        <v>14.473000000000001</v>
      </c>
      <c r="AB15" s="9">
        <v>15.119</v>
      </c>
      <c r="AC15" s="9">
        <v>8.3659999999999997</v>
      </c>
      <c r="AD15" s="9">
        <v>6.7530000000000001</v>
      </c>
      <c r="AE15" s="9">
        <v>1.542</v>
      </c>
      <c r="AF15" s="9">
        <v>1.542</v>
      </c>
      <c r="AG15" s="9">
        <v>0</v>
      </c>
      <c r="AH15" s="9">
        <v>7.1429999999999998</v>
      </c>
      <c r="AI15" s="9">
        <v>3.4209999999999998</v>
      </c>
      <c r="AJ15" s="9">
        <v>3.722</v>
      </c>
      <c r="AK15" s="9">
        <v>5.12</v>
      </c>
      <c r="AL15" s="9">
        <v>3.0990000000000002</v>
      </c>
      <c r="AM15" s="9">
        <v>2.0209999999999999</v>
      </c>
      <c r="AN15" s="9">
        <v>2.19</v>
      </c>
      <c r="AO15" s="9">
        <v>0.21299999999999999</v>
      </c>
      <c r="AP15" s="9">
        <v>1.976</v>
      </c>
      <c r="AQ15" s="9">
        <v>2.19</v>
      </c>
      <c r="AR15" s="9">
        <v>0.21299999999999999</v>
      </c>
      <c r="AS15" s="9">
        <v>1.976</v>
      </c>
      <c r="AT15" s="9">
        <v>0</v>
      </c>
      <c r="AU15" s="9">
        <v>0</v>
      </c>
      <c r="AV15" s="9">
        <v>0</v>
      </c>
      <c r="AW15" s="9">
        <v>58.936999999999998</v>
      </c>
      <c r="AX15" s="9">
        <v>33.003999999999998</v>
      </c>
      <c r="AY15" s="9">
        <v>25.934000000000001</v>
      </c>
      <c r="AZ15" s="9">
        <v>58.436999999999998</v>
      </c>
      <c r="BA15" s="9">
        <v>32.503</v>
      </c>
      <c r="BB15" s="9">
        <v>25.934000000000001</v>
      </c>
      <c r="BC15" s="9">
        <v>16.704999999999998</v>
      </c>
      <c r="BD15" s="9">
        <v>9.0079999999999991</v>
      </c>
      <c r="BE15" s="9">
        <v>7.6970000000000001</v>
      </c>
      <c r="BF15" s="9">
        <v>12.397</v>
      </c>
      <c r="BG15" s="9">
        <v>8.6850000000000005</v>
      </c>
      <c r="BH15" s="9">
        <v>3.7130000000000001</v>
      </c>
      <c r="BI15" s="9">
        <v>7.0380000000000003</v>
      </c>
      <c r="BJ15" s="9">
        <v>4.4489999999999998</v>
      </c>
      <c r="BK15" s="9">
        <v>2.589</v>
      </c>
      <c r="BL15" s="9">
        <v>11.913</v>
      </c>
      <c r="BM15" s="9">
        <v>5.1849999999999996</v>
      </c>
      <c r="BN15" s="9">
        <v>6.7279999999999998</v>
      </c>
      <c r="BO15" s="9">
        <v>10.884</v>
      </c>
      <c r="BP15" s="9">
        <v>5.6769999999999996</v>
      </c>
      <c r="BQ15" s="9">
        <v>5.2069999999999999</v>
      </c>
      <c r="BR15" s="9">
        <v>10.384</v>
      </c>
      <c r="BS15" s="9">
        <v>5.1769999999999996</v>
      </c>
      <c r="BT15" s="9">
        <v>5.2069999999999999</v>
      </c>
      <c r="BU15" s="9">
        <v>0.501</v>
      </c>
      <c r="BV15" s="9">
        <v>0.501</v>
      </c>
      <c r="BW15" s="9">
        <v>0</v>
      </c>
      <c r="BX15" s="9">
        <v>12.185</v>
      </c>
      <c r="BY15" s="9">
        <v>4.75</v>
      </c>
      <c r="BZ15" s="9">
        <v>7.4359999999999999</v>
      </c>
      <c r="CA15" s="9">
        <v>12.185</v>
      </c>
      <c r="CB15" s="9">
        <v>4.75</v>
      </c>
      <c r="CC15" s="9">
        <v>7.4359999999999999</v>
      </c>
      <c r="CD15" s="9">
        <v>2.629</v>
      </c>
      <c r="CE15" s="9">
        <v>1.819</v>
      </c>
      <c r="CF15" s="9">
        <v>0.81</v>
      </c>
      <c r="CG15" s="9">
        <v>2.2120000000000002</v>
      </c>
      <c r="CH15" s="9">
        <v>0.61799999999999999</v>
      </c>
      <c r="CI15" s="9">
        <v>1.5940000000000001</v>
      </c>
      <c r="CJ15" s="9">
        <v>2.7909999999999999</v>
      </c>
      <c r="CK15" s="9">
        <v>0.30399999999999999</v>
      </c>
      <c r="CL15" s="9">
        <v>2.4870000000000001</v>
      </c>
      <c r="CM15" s="9">
        <v>2.6960000000000002</v>
      </c>
      <c r="CN15" s="9">
        <v>1.3340000000000001</v>
      </c>
      <c r="CO15" s="9">
        <v>1.3620000000000001</v>
      </c>
      <c r="CP15" s="9">
        <v>1.857</v>
      </c>
      <c r="CQ15" s="9">
        <v>0.67500000000000004</v>
      </c>
      <c r="CR15" s="9">
        <v>1.1819999999999999</v>
      </c>
      <c r="CS15" s="9">
        <v>1.857</v>
      </c>
      <c r="CT15" s="9">
        <v>0.67500000000000004</v>
      </c>
      <c r="CU15" s="9">
        <v>1.1819999999999999</v>
      </c>
      <c r="CV15" s="9">
        <v>0</v>
      </c>
      <c r="CW15" s="9">
        <v>0</v>
      </c>
      <c r="CX15" s="9">
        <v>0</v>
      </c>
      <c r="CY15" s="9">
        <v>27.038</v>
      </c>
      <c r="CZ15" s="9">
        <v>13.243</v>
      </c>
      <c r="DA15" s="9">
        <v>13.795</v>
      </c>
      <c r="DB15" s="9">
        <v>26.599</v>
      </c>
      <c r="DC15" s="9">
        <v>12.804</v>
      </c>
      <c r="DD15" s="9">
        <v>13.795</v>
      </c>
      <c r="DE15" s="9">
        <v>8.1259999999999994</v>
      </c>
      <c r="DF15" s="9">
        <v>4.9909999999999997</v>
      </c>
      <c r="DG15" s="9">
        <v>3.1349999999999998</v>
      </c>
      <c r="DH15" s="9">
        <v>10.41</v>
      </c>
      <c r="DI15" s="9">
        <v>4.532</v>
      </c>
      <c r="DJ15" s="9">
        <v>5.8780000000000001</v>
      </c>
      <c r="DK15" s="9">
        <v>4.9039999999999999</v>
      </c>
      <c r="DL15" s="9">
        <v>1.23</v>
      </c>
      <c r="DM15" s="9">
        <v>3.6739999999999999</v>
      </c>
      <c r="DN15" s="9">
        <v>1.8220000000000001</v>
      </c>
      <c r="DO15" s="9">
        <v>0.71499999999999997</v>
      </c>
      <c r="DP15" s="9">
        <v>1.107</v>
      </c>
      <c r="DQ15" s="9">
        <v>1.7749999999999999</v>
      </c>
      <c r="DR15" s="9">
        <v>1.7749999999999999</v>
      </c>
      <c r="DS15" s="9">
        <v>0</v>
      </c>
      <c r="DT15" s="9">
        <v>1.3360000000000001</v>
      </c>
      <c r="DU15" s="9">
        <v>1.3360000000000001</v>
      </c>
      <c r="DV15" s="9">
        <v>0</v>
      </c>
      <c r="DW15" s="9">
        <v>0.439</v>
      </c>
      <c r="DX15" s="9">
        <v>0.439</v>
      </c>
      <c r="DY15" s="9">
        <v>0</v>
      </c>
      <c r="DZ15" s="9">
        <v>23.027000000000001</v>
      </c>
      <c r="EA15" s="9">
        <v>4.7519999999999998</v>
      </c>
      <c r="EB15" s="9">
        <v>18.274999999999999</v>
      </c>
      <c r="EC15" s="9">
        <v>22.867000000000001</v>
      </c>
      <c r="ED15" s="9">
        <v>4.7519999999999998</v>
      </c>
      <c r="EE15" s="9">
        <v>18.114999999999998</v>
      </c>
      <c r="EF15" s="9">
        <v>2.4380000000000002</v>
      </c>
      <c r="EG15" s="9">
        <v>0.76100000000000001</v>
      </c>
      <c r="EH15" s="9">
        <v>1.677</v>
      </c>
      <c r="EI15" s="9">
        <v>5.9320000000000004</v>
      </c>
      <c r="EJ15" s="9">
        <v>0.72899999999999998</v>
      </c>
      <c r="EK15" s="9">
        <v>5.2030000000000003</v>
      </c>
      <c r="EL15" s="9">
        <v>8.1059999999999999</v>
      </c>
      <c r="EM15" s="9">
        <v>1.754</v>
      </c>
      <c r="EN15" s="9">
        <v>6.3520000000000003</v>
      </c>
      <c r="EO15" s="9">
        <v>4.9779999999999998</v>
      </c>
      <c r="EP15" s="9">
        <v>0.93</v>
      </c>
      <c r="EQ15" s="9">
        <v>4.0469999999999997</v>
      </c>
      <c r="ER15" s="9">
        <v>1.5740000000000001</v>
      </c>
      <c r="ES15" s="9">
        <v>0.57799999999999996</v>
      </c>
      <c r="ET15" s="9">
        <v>0.996</v>
      </c>
      <c r="EU15" s="9">
        <v>1.4139999999999999</v>
      </c>
      <c r="EV15" s="9">
        <v>0.57799999999999996</v>
      </c>
      <c r="EW15" s="9">
        <v>0.83499999999999996</v>
      </c>
      <c r="EX15" s="9">
        <v>0.16</v>
      </c>
      <c r="EY15" s="9">
        <v>0</v>
      </c>
      <c r="EZ15" s="9">
        <v>0.16</v>
      </c>
      <c r="FA15" s="9">
        <v>13.038</v>
      </c>
      <c r="FB15" s="9">
        <v>5.2619999999999996</v>
      </c>
      <c r="FC15" s="9">
        <v>7.7759999999999998</v>
      </c>
      <c r="FD15" s="9">
        <v>13.038</v>
      </c>
      <c r="FE15" s="9">
        <v>5.2619999999999996</v>
      </c>
      <c r="FF15" s="9">
        <v>7.7759999999999998</v>
      </c>
      <c r="FG15" s="9">
        <v>3.3719999999999999</v>
      </c>
      <c r="FH15" s="9">
        <v>1.2370000000000001</v>
      </c>
      <c r="FI15" s="9">
        <v>2.1349999999999998</v>
      </c>
      <c r="FJ15" s="9">
        <v>3.0379999999999998</v>
      </c>
      <c r="FK15" s="9">
        <v>1.2230000000000001</v>
      </c>
      <c r="FL15" s="9">
        <v>1.8149999999999999</v>
      </c>
      <c r="FM15" s="9">
        <v>2.387</v>
      </c>
      <c r="FN15" s="9">
        <v>1.5880000000000001</v>
      </c>
      <c r="FO15" s="9">
        <v>0.79800000000000004</v>
      </c>
      <c r="FP15" s="9">
        <v>3.3660000000000001</v>
      </c>
      <c r="FQ15" s="9">
        <v>0.751</v>
      </c>
      <c r="FR15" s="9">
        <v>2.6160000000000001</v>
      </c>
      <c r="FS15" s="9">
        <v>0.875</v>
      </c>
      <c r="FT15" s="9">
        <v>0.46300000000000002</v>
      </c>
      <c r="FU15" s="9">
        <v>0.41199999999999998</v>
      </c>
      <c r="FV15" s="9">
        <v>0.875</v>
      </c>
      <c r="FW15" s="9">
        <v>0.46300000000000002</v>
      </c>
      <c r="FX15" s="9">
        <v>0.41199999999999998</v>
      </c>
      <c r="FY15" s="9">
        <v>0</v>
      </c>
      <c r="FZ15" s="9">
        <v>0</v>
      </c>
      <c r="GA15" s="9">
        <v>0</v>
      </c>
      <c r="GB15" s="9">
        <v>75.516000000000005</v>
      </c>
      <c r="GC15" s="9">
        <v>41.027999999999999</v>
      </c>
      <c r="GD15" s="9">
        <v>34.488</v>
      </c>
      <c r="GE15" s="9">
        <v>73.480999999999995</v>
      </c>
      <c r="GF15" s="9">
        <v>40.304000000000002</v>
      </c>
      <c r="GG15" s="9">
        <v>33.177</v>
      </c>
      <c r="GH15" s="9">
        <v>26.975000000000001</v>
      </c>
      <c r="GI15" s="9">
        <v>13.44</v>
      </c>
      <c r="GJ15" s="9">
        <v>13.535</v>
      </c>
      <c r="GK15" s="9">
        <v>16.457999999999998</v>
      </c>
      <c r="GL15" s="9">
        <v>11.582000000000001</v>
      </c>
      <c r="GM15" s="9">
        <v>4.8760000000000003</v>
      </c>
      <c r="GN15" s="9">
        <v>15.002000000000001</v>
      </c>
      <c r="GO15" s="9">
        <v>7.2060000000000004</v>
      </c>
      <c r="GP15" s="9">
        <v>7.7960000000000003</v>
      </c>
      <c r="GQ15" s="9">
        <v>8.3379999999999992</v>
      </c>
      <c r="GR15" s="9">
        <v>4.2039999999999997</v>
      </c>
      <c r="GS15" s="9">
        <v>4.1340000000000003</v>
      </c>
      <c r="GT15" s="9">
        <v>8.7439999999999998</v>
      </c>
      <c r="GU15" s="9">
        <v>4.5970000000000004</v>
      </c>
      <c r="GV15" s="9">
        <v>4.1470000000000002</v>
      </c>
      <c r="GW15" s="9">
        <v>6.7089999999999996</v>
      </c>
      <c r="GX15" s="9">
        <v>3.8730000000000002</v>
      </c>
      <c r="GY15" s="9">
        <v>2.8359999999999999</v>
      </c>
      <c r="GZ15" s="9">
        <v>2.0350000000000001</v>
      </c>
      <c r="HA15" s="9">
        <v>0.72399999999999998</v>
      </c>
      <c r="HB15" s="9">
        <v>1.3109999999999999</v>
      </c>
      <c r="HC15" s="9">
        <v>85.807000000000002</v>
      </c>
      <c r="HD15" s="9">
        <v>44.98</v>
      </c>
      <c r="HE15" s="9">
        <v>40.826999999999998</v>
      </c>
      <c r="HF15" s="9">
        <v>83.135999999999996</v>
      </c>
      <c r="HG15" s="9">
        <v>43.837000000000003</v>
      </c>
      <c r="HH15" s="9">
        <v>39.298999999999999</v>
      </c>
      <c r="HI15" s="9">
        <v>37.482999999999997</v>
      </c>
      <c r="HJ15" s="9">
        <v>19.911000000000001</v>
      </c>
      <c r="HK15" s="9">
        <v>17.573</v>
      </c>
      <c r="HL15" s="9">
        <v>15.898</v>
      </c>
      <c r="HM15" s="9">
        <v>8.5589999999999993</v>
      </c>
      <c r="HN15" s="9">
        <v>7.3390000000000004</v>
      </c>
      <c r="HO15" s="9">
        <v>15.595000000000001</v>
      </c>
      <c r="HP15" s="9">
        <v>6.1929999999999996</v>
      </c>
      <c r="HQ15" s="9">
        <v>9.4019999999999992</v>
      </c>
      <c r="HR15" s="9">
        <v>9.8219999999999992</v>
      </c>
      <c r="HS15" s="9">
        <v>6.64</v>
      </c>
      <c r="HT15" s="9">
        <v>3.1819999999999999</v>
      </c>
      <c r="HU15" s="9">
        <v>7.008</v>
      </c>
      <c r="HV15" s="9">
        <v>3.677</v>
      </c>
      <c r="HW15" s="9">
        <v>3.331</v>
      </c>
      <c r="HX15" s="9">
        <v>4.3369999999999997</v>
      </c>
      <c r="HY15" s="9">
        <v>2.5329999999999999</v>
      </c>
      <c r="HZ15" s="9">
        <v>1.804</v>
      </c>
      <c r="IA15" s="9">
        <v>2.6709999999999998</v>
      </c>
      <c r="IB15" s="9">
        <v>1.1439999999999999</v>
      </c>
      <c r="IC15" s="9">
        <v>1.5269999999999999</v>
      </c>
      <c r="ID15" s="9">
        <v>185.87700000000001</v>
      </c>
      <c r="IE15" s="9">
        <v>100.03400000000001</v>
      </c>
      <c r="IF15" s="9">
        <v>85.843000000000004</v>
      </c>
      <c r="IG15" s="9">
        <v>181.309</v>
      </c>
      <c r="IH15" s="9">
        <v>96.900999999999996</v>
      </c>
      <c r="II15" s="9">
        <v>84.408000000000001</v>
      </c>
      <c r="IJ15" s="9">
        <v>67.841999999999999</v>
      </c>
      <c r="IK15" s="9">
        <v>35.252000000000002</v>
      </c>
      <c r="IL15" s="9">
        <v>32.588999999999999</v>
      </c>
      <c r="IM15" s="9">
        <v>42.621000000000002</v>
      </c>
      <c r="IN15" s="9">
        <v>22.88</v>
      </c>
      <c r="IO15" s="9">
        <v>19.741</v>
      </c>
      <c r="IP15" s="9">
        <v>30.937000000000001</v>
      </c>
      <c r="IQ15" s="9">
        <v>14.364000000000001</v>
      </c>
    </row>
    <row r="16" spans="1:251">
      <c r="A16" s="10">
        <v>43862</v>
      </c>
      <c r="B16" s="9">
        <v>4.16</v>
      </c>
      <c r="C16" s="9">
        <v>4.6580000000000004</v>
      </c>
      <c r="D16" s="9">
        <v>4.8099999999999996</v>
      </c>
      <c r="E16" s="9">
        <v>2.855</v>
      </c>
      <c r="F16" s="9">
        <v>1.954</v>
      </c>
      <c r="G16" s="9">
        <v>6.7220000000000004</v>
      </c>
      <c r="H16" s="9">
        <v>4.4189999999999996</v>
      </c>
      <c r="I16" s="9">
        <v>2.3029999999999999</v>
      </c>
      <c r="J16" s="9">
        <v>10.728999999999999</v>
      </c>
      <c r="K16" s="9">
        <v>8.8699999999999992</v>
      </c>
      <c r="L16" s="9">
        <v>1.859</v>
      </c>
      <c r="M16" s="9">
        <v>5.407</v>
      </c>
      <c r="N16" s="9">
        <v>3.45</v>
      </c>
      <c r="O16" s="9">
        <v>1.9570000000000001</v>
      </c>
      <c r="P16" s="9">
        <v>5.024</v>
      </c>
      <c r="Q16" s="9">
        <v>3.0670000000000002</v>
      </c>
      <c r="R16" s="9">
        <v>1.9570000000000001</v>
      </c>
      <c r="S16" s="9">
        <v>0.38400000000000001</v>
      </c>
      <c r="T16" s="9">
        <v>0.38400000000000001</v>
      </c>
      <c r="U16" s="9">
        <v>0</v>
      </c>
      <c r="V16" s="9">
        <v>27.492999999999999</v>
      </c>
      <c r="W16" s="9">
        <v>22.318000000000001</v>
      </c>
      <c r="X16" s="9">
        <v>5.1760000000000002</v>
      </c>
      <c r="Y16" s="9">
        <v>27.492999999999999</v>
      </c>
      <c r="Z16" s="9">
        <v>22.318000000000001</v>
      </c>
      <c r="AA16" s="9">
        <v>5.1760000000000002</v>
      </c>
      <c r="AB16" s="9">
        <v>12.742000000000001</v>
      </c>
      <c r="AC16" s="9">
        <v>9.9260000000000002</v>
      </c>
      <c r="AD16" s="9">
        <v>2.8149999999999999</v>
      </c>
      <c r="AE16" s="9">
        <v>5.4089999999999998</v>
      </c>
      <c r="AF16" s="9">
        <v>5.0640000000000001</v>
      </c>
      <c r="AG16" s="9">
        <v>0.34499999999999997</v>
      </c>
      <c r="AH16" s="9">
        <v>3.1240000000000001</v>
      </c>
      <c r="AI16" s="9">
        <v>2.7869999999999999</v>
      </c>
      <c r="AJ16" s="9">
        <v>0.33600000000000002</v>
      </c>
      <c r="AK16" s="9">
        <v>3.3149999999999999</v>
      </c>
      <c r="AL16" s="9">
        <v>2.851</v>
      </c>
      <c r="AM16" s="9">
        <v>0.46400000000000002</v>
      </c>
      <c r="AN16" s="9">
        <v>2.9039999999999999</v>
      </c>
      <c r="AO16" s="9">
        <v>1.69</v>
      </c>
      <c r="AP16" s="9">
        <v>1.214</v>
      </c>
      <c r="AQ16" s="9">
        <v>2.9039999999999999</v>
      </c>
      <c r="AR16" s="9">
        <v>1.69</v>
      </c>
      <c r="AS16" s="9">
        <v>1.214</v>
      </c>
      <c r="AT16" s="9">
        <v>0</v>
      </c>
      <c r="AU16" s="9">
        <v>0</v>
      </c>
      <c r="AV16" s="9">
        <v>0</v>
      </c>
      <c r="AW16" s="9">
        <v>58.100999999999999</v>
      </c>
      <c r="AX16" s="9">
        <v>34.179000000000002</v>
      </c>
      <c r="AY16" s="9">
        <v>23.922000000000001</v>
      </c>
      <c r="AZ16" s="9">
        <v>57.853999999999999</v>
      </c>
      <c r="BA16" s="9">
        <v>34.179000000000002</v>
      </c>
      <c r="BB16" s="9">
        <v>23.673999999999999</v>
      </c>
      <c r="BC16" s="9">
        <v>14.365</v>
      </c>
      <c r="BD16" s="9">
        <v>9.766</v>
      </c>
      <c r="BE16" s="9">
        <v>4.5990000000000002</v>
      </c>
      <c r="BF16" s="9">
        <v>10.859</v>
      </c>
      <c r="BG16" s="9">
        <v>6.8550000000000004</v>
      </c>
      <c r="BH16" s="9">
        <v>4.0039999999999996</v>
      </c>
      <c r="BI16" s="9">
        <v>11.079000000000001</v>
      </c>
      <c r="BJ16" s="9">
        <v>8.0289999999999999</v>
      </c>
      <c r="BK16" s="9">
        <v>3.05</v>
      </c>
      <c r="BL16" s="9">
        <v>13.04</v>
      </c>
      <c r="BM16" s="9">
        <v>6.5430000000000001</v>
      </c>
      <c r="BN16" s="9">
        <v>6.4969999999999999</v>
      </c>
      <c r="BO16" s="9">
        <v>8.7579999999999991</v>
      </c>
      <c r="BP16" s="9">
        <v>2.9860000000000002</v>
      </c>
      <c r="BQ16" s="9">
        <v>5.7720000000000002</v>
      </c>
      <c r="BR16" s="9">
        <v>8.51</v>
      </c>
      <c r="BS16" s="9">
        <v>2.9860000000000002</v>
      </c>
      <c r="BT16" s="9">
        <v>5.5250000000000004</v>
      </c>
      <c r="BU16" s="9">
        <v>0.248</v>
      </c>
      <c r="BV16" s="9">
        <v>0</v>
      </c>
      <c r="BW16" s="9">
        <v>0.248</v>
      </c>
      <c r="BX16" s="9">
        <v>14.32</v>
      </c>
      <c r="BY16" s="9">
        <v>4.6269999999999998</v>
      </c>
      <c r="BZ16" s="9">
        <v>9.6929999999999996</v>
      </c>
      <c r="CA16" s="9">
        <v>14.247999999999999</v>
      </c>
      <c r="CB16" s="9">
        <v>4.6269999999999998</v>
      </c>
      <c r="CC16" s="9">
        <v>9.6210000000000004</v>
      </c>
      <c r="CD16" s="9">
        <v>1.41</v>
      </c>
      <c r="CE16" s="9">
        <v>0.89800000000000002</v>
      </c>
      <c r="CF16" s="9">
        <v>0.51300000000000001</v>
      </c>
      <c r="CG16" s="9">
        <v>2.4049999999999998</v>
      </c>
      <c r="CH16" s="9">
        <v>0.83499999999999996</v>
      </c>
      <c r="CI16" s="9">
        <v>1.57</v>
      </c>
      <c r="CJ16" s="9">
        <v>4.4240000000000004</v>
      </c>
      <c r="CK16" s="9">
        <v>1.1779999999999999</v>
      </c>
      <c r="CL16" s="9">
        <v>3.246</v>
      </c>
      <c r="CM16" s="9">
        <v>3.6469999999999998</v>
      </c>
      <c r="CN16" s="9">
        <v>0.46400000000000002</v>
      </c>
      <c r="CO16" s="9">
        <v>3.1829999999999998</v>
      </c>
      <c r="CP16" s="9">
        <v>2.4340000000000002</v>
      </c>
      <c r="CQ16" s="9">
        <v>1.252</v>
      </c>
      <c r="CR16" s="9">
        <v>1.1819999999999999</v>
      </c>
      <c r="CS16" s="9">
        <v>2.3620000000000001</v>
      </c>
      <c r="CT16" s="9">
        <v>1.252</v>
      </c>
      <c r="CU16" s="9">
        <v>1.1100000000000001</v>
      </c>
      <c r="CV16" s="9">
        <v>7.1999999999999995E-2</v>
      </c>
      <c r="CW16" s="9">
        <v>0</v>
      </c>
      <c r="CX16" s="9">
        <v>7.1999999999999995E-2</v>
      </c>
      <c r="CY16" s="9">
        <v>34.573999999999998</v>
      </c>
      <c r="CZ16" s="9">
        <v>13.05</v>
      </c>
      <c r="DA16" s="9">
        <v>21.524000000000001</v>
      </c>
      <c r="DB16" s="9">
        <v>33.999000000000002</v>
      </c>
      <c r="DC16" s="9">
        <v>13.05</v>
      </c>
      <c r="DD16" s="9">
        <v>20.949000000000002</v>
      </c>
      <c r="DE16" s="9">
        <v>11.856</v>
      </c>
      <c r="DF16" s="9">
        <v>6.8150000000000004</v>
      </c>
      <c r="DG16" s="9">
        <v>5.04</v>
      </c>
      <c r="DH16" s="9">
        <v>5.8710000000000004</v>
      </c>
      <c r="DI16" s="9">
        <v>1.157</v>
      </c>
      <c r="DJ16" s="9">
        <v>4.7140000000000004</v>
      </c>
      <c r="DK16" s="9">
        <v>10.446</v>
      </c>
      <c r="DL16" s="9">
        <v>3.931</v>
      </c>
      <c r="DM16" s="9">
        <v>6.5149999999999997</v>
      </c>
      <c r="DN16" s="9">
        <v>5.1280000000000001</v>
      </c>
      <c r="DO16" s="9">
        <v>1.147</v>
      </c>
      <c r="DP16" s="9">
        <v>3.9809999999999999</v>
      </c>
      <c r="DQ16" s="9">
        <v>1.2729999999999999</v>
      </c>
      <c r="DR16" s="9">
        <v>0</v>
      </c>
      <c r="DS16" s="9">
        <v>1.2729999999999999</v>
      </c>
      <c r="DT16" s="9">
        <v>0.69799999999999995</v>
      </c>
      <c r="DU16" s="9">
        <v>0</v>
      </c>
      <c r="DV16" s="9">
        <v>0.69799999999999995</v>
      </c>
      <c r="DW16" s="9">
        <v>0.57499999999999996</v>
      </c>
      <c r="DX16" s="9">
        <v>0</v>
      </c>
      <c r="DY16" s="9">
        <v>0.57499999999999996</v>
      </c>
      <c r="DZ16" s="9">
        <v>18.466999999999999</v>
      </c>
      <c r="EA16" s="9">
        <v>5.8019999999999996</v>
      </c>
      <c r="EB16" s="9">
        <v>12.664999999999999</v>
      </c>
      <c r="EC16" s="9">
        <v>18.466999999999999</v>
      </c>
      <c r="ED16" s="9">
        <v>5.8019999999999996</v>
      </c>
      <c r="EE16" s="9">
        <v>12.664999999999999</v>
      </c>
      <c r="EF16" s="9">
        <v>1.847</v>
      </c>
      <c r="EG16" s="9">
        <v>1.4670000000000001</v>
      </c>
      <c r="EH16" s="9">
        <v>0.38</v>
      </c>
      <c r="EI16" s="9">
        <v>5.2460000000000004</v>
      </c>
      <c r="EJ16" s="9">
        <v>1.2749999999999999</v>
      </c>
      <c r="EK16" s="9">
        <v>3.9710000000000001</v>
      </c>
      <c r="EL16" s="9">
        <v>4.6150000000000002</v>
      </c>
      <c r="EM16" s="9">
        <v>1.083</v>
      </c>
      <c r="EN16" s="9">
        <v>3.5329999999999999</v>
      </c>
      <c r="EO16" s="9">
        <v>6.0970000000000004</v>
      </c>
      <c r="EP16" s="9">
        <v>1.9770000000000001</v>
      </c>
      <c r="EQ16" s="9">
        <v>4.12</v>
      </c>
      <c r="ER16" s="9">
        <v>0.66100000000000003</v>
      </c>
      <c r="ES16" s="9">
        <v>0</v>
      </c>
      <c r="ET16" s="9">
        <v>0.66100000000000003</v>
      </c>
      <c r="EU16" s="9">
        <v>0.66100000000000003</v>
      </c>
      <c r="EV16" s="9">
        <v>0</v>
      </c>
      <c r="EW16" s="9">
        <v>0.66100000000000003</v>
      </c>
      <c r="EX16" s="9">
        <v>0</v>
      </c>
      <c r="EY16" s="9">
        <v>0</v>
      </c>
      <c r="EZ16" s="9">
        <v>0</v>
      </c>
      <c r="FA16" s="9">
        <v>9.8480000000000008</v>
      </c>
      <c r="FB16" s="9">
        <v>5.2</v>
      </c>
      <c r="FC16" s="9">
        <v>4.6470000000000002</v>
      </c>
      <c r="FD16" s="9">
        <v>9.6809999999999992</v>
      </c>
      <c r="FE16" s="9">
        <v>5.0339999999999998</v>
      </c>
      <c r="FF16" s="9">
        <v>4.6470000000000002</v>
      </c>
      <c r="FG16" s="9">
        <v>3.63</v>
      </c>
      <c r="FH16" s="9">
        <v>1.4810000000000001</v>
      </c>
      <c r="FI16" s="9">
        <v>2.1480000000000001</v>
      </c>
      <c r="FJ16" s="9">
        <v>1.9490000000000001</v>
      </c>
      <c r="FK16" s="9">
        <v>0.42699999999999999</v>
      </c>
      <c r="FL16" s="9">
        <v>1.5209999999999999</v>
      </c>
      <c r="FM16" s="9">
        <v>1.2310000000000001</v>
      </c>
      <c r="FN16" s="9">
        <v>0.75600000000000001</v>
      </c>
      <c r="FO16" s="9">
        <v>0.47399999999999998</v>
      </c>
      <c r="FP16" s="9">
        <v>1.7749999999999999</v>
      </c>
      <c r="FQ16" s="9">
        <v>1.2709999999999999</v>
      </c>
      <c r="FR16" s="9">
        <v>0.504</v>
      </c>
      <c r="FS16" s="9">
        <v>1.264</v>
      </c>
      <c r="FT16" s="9">
        <v>1.264</v>
      </c>
      <c r="FU16" s="9">
        <v>0</v>
      </c>
      <c r="FV16" s="9">
        <v>1.0980000000000001</v>
      </c>
      <c r="FW16" s="9">
        <v>1.0980000000000001</v>
      </c>
      <c r="FX16" s="9">
        <v>0</v>
      </c>
      <c r="FY16" s="9">
        <v>0.16600000000000001</v>
      </c>
      <c r="FZ16" s="9">
        <v>0.16600000000000001</v>
      </c>
      <c r="GA16" s="9">
        <v>0</v>
      </c>
      <c r="GB16" s="9">
        <v>80.290000000000006</v>
      </c>
      <c r="GC16" s="9">
        <v>42.536000000000001</v>
      </c>
      <c r="GD16" s="9">
        <v>37.753999999999998</v>
      </c>
      <c r="GE16" s="9">
        <v>79.757000000000005</v>
      </c>
      <c r="GF16" s="9">
        <v>42.536000000000001</v>
      </c>
      <c r="GG16" s="9">
        <v>37.220999999999997</v>
      </c>
      <c r="GH16" s="9">
        <v>31.524999999999999</v>
      </c>
      <c r="GI16" s="9">
        <v>16.704000000000001</v>
      </c>
      <c r="GJ16" s="9">
        <v>14.821</v>
      </c>
      <c r="GK16" s="9">
        <v>23.439</v>
      </c>
      <c r="GL16" s="9">
        <v>12.462999999999999</v>
      </c>
      <c r="GM16" s="9">
        <v>10.976000000000001</v>
      </c>
      <c r="GN16" s="9">
        <v>10.401999999999999</v>
      </c>
      <c r="GO16" s="9">
        <v>5.3419999999999996</v>
      </c>
      <c r="GP16" s="9">
        <v>5.0609999999999999</v>
      </c>
      <c r="GQ16" s="9">
        <v>5.6360000000000001</v>
      </c>
      <c r="GR16" s="9">
        <v>2.7309999999999999</v>
      </c>
      <c r="GS16" s="9">
        <v>2.9060000000000001</v>
      </c>
      <c r="GT16" s="9">
        <v>9.2880000000000003</v>
      </c>
      <c r="GU16" s="9">
        <v>5.2960000000000003</v>
      </c>
      <c r="GV16" s="9">
        <v>3.992</v>
      </c>
      <c r="GW16" s="9">
        <v>8.7550000000000008</v>
      </c>
      <c r="GX16" s="9">
        <v>5.2960000000000003</v>
      </c>
      <c r="GY16" s="9">
        <v>3.4590000000000001</v>
      </c>
      <c r="GZ16" s="9">
        <v>0.53300000000000003</v>
      </c>
      <c r="HA16" s="9">
        <v>0</v>
      </c>
      <c r="HB16" s="9">
        <v>0.53300000000000003</v>
      </c>
      <c r="HC16" s="9">
        <v>99.6</v>
      </c>
      <c r="HD16" s="9">
        <v>54.052</v>
      </c>
      <c r="HE16" s="9">
        <v>45.546999999999997</v>
      </c>
      <c r="HF16" s="9">
        <v>96.159000000000006</v>
      </c>
      <c r="HG16" s="9">
        <v>52.085999999999999</v>
      </c>
      <c r="HH16" s="9">
        <v>44.073</v>
      </c>
      <c r="HI16" s="9">
        <v>41.795999999999999</v>
      </c>
      <c r="HJ16" s="9">
        <v>24.161000000000001</v>
      </c>
      <c r="HK16" s="9">
        <v>17.635000000000002</v>
      </c>
      <c r="HL16" s="9">
        <v>22.867999999999999</v>
      </c>
      <c r="HM16" s="9">
        <v>12.84</v>
      </c>
      <c r="HN16" s="9">
        <v>10.026999999999999</v>
      </c>
      <c r="HO16" s="9">
        <v>13.43</v>
      </c>
      <c r="HP16" s="9">
        <v>7.0190000000000001</v>
      </c>
      <c r="HQ16" s="9">
        <v>6.4109999999999996</v>
      </c>
      <c r="HR16" s="9">
        <v>10.944000000000001</v>
      </c>
      <c r="HS16" s="9">
        <v>3.1230000000000002</v>
      </c>
      <c r="HT16" s="9">
        <v>7.8209999999999997</v>
      </c>
      <c r="HU16" s="9">
        <v>10.561999999999999</v>
      </c>
      <c r="HV16" s="9">
        <v>6.91</v>
      </c>
      <c r="HW16" s="9">
        <v>3.6520000000000001</v>
      </c>
      <c r="HX16" s="9">
        <v>7.1219999999999999</v>
      </c>
      <c r="HY16" s="9">
        <v>4.944</v>
      </c>
      <c r="HZ16" s="9">
        <v>2.1779999999999999</v>
      </c>
      <c r="IA16" s="9">
        <v>3.4409999999999998</v>
      </c>
      <c r="IB16" s="9">
        <v>1.966</v>
      </c>
      <c r="IC16" s="9">
        <v>1.4750000000000001</v>
      </c>
      <c r="ID16" s="9">
        <v>200.82499999999999</v>
      </c>
      <c r="IE16" s="9">
        <v>107.182</v>
      </c>
      <c r="IF16" s="9">
        <v>93.643000000000001</v>
      </c>
      <c r="IG16" s="9">
        <v>198.14500000000001</v>
      </c>
      <c r="IH16" s="9">
        <v>105.38500000000001</v>
      </c>
      <c r="II16" s="9">
        <v>92.759</v>
      </c>
      <c r="IJ16" s="9">
        <v>76.319999999999993</v>
      </c>
      <c r="IK16" s="9">
        <v>43.014000000000003</v>
      </c>
      <c r="IL16" s="9">
        <v>33.307000000000002</v>
      </c>
      <c r="IM16" s="9">
        <v>38.564</v>
      </c>
      <c r="IN16" s="9">
        <v>18.186</v>
      </c>
      <c r="IO16" s="9">
        <v>20.376999999999999</v>
      </c>
      <c r="IP16" s="9">
        <v>30.309000000000001</v>
      </c>
      <c r="IQ16" s="9">
        <v>16.238</v>
      </c>
    </row>
    <row r="17" spans="1:251">
      <c r="A17" s="10">
        <v>44228</v>
      </c>
      <c r="B17" s="9">
        <v>6.8650000000000002</v>
      </c>
      <c r="C17" s="9">
        <v>8.5559999999999992</v>
      </c>
      <c r="D17" s="9">
        <v>15.204000000000001</v>
      </c>
      <c r="E17" s="9">
        <v>13.548999999999999</v>
      </c>
      <c r="F17" s="9">
        <v>1.655</v>
      </c>
      <c r="G17" s="9">
        <v>9.7929999999999993</v>
      </c>
      <c r="H17" s="9">
        <v>5.9169999999999998</v>
      </c>
      <c r="I17" s="9">
        <v>3.8759999999999999</v>
      </c>
      <c r="J17" s="9">
        <v>14.225</v>
      </c>
      <c r="K17" s="9">
        <v>8.6329999999999991</v>
      </c>
      <c r="L17" s="9">
        <v>5.5919999999999996</v>
      </c>
      <c r="M17" s="9">
        <v>14.882999999999999</v>
      </c>
      <c r="N17" s="9">
        <v>11.163</v>
      </c>
      <c r="O17" s="9">
        <v>3.72</v>
      </c>
      <c r="P17" s="9">
        <v>13.319000000000001</v>
      </c>
      <c r="Q17" s="9">
        <v>10.228999999999999</v>
      </c>
      <c r="R17" s="9">
        <v>3.09</v>
      </c>
      <c r="S17" s="9">
        <v>1.5640000000000001</v>
      </c>
      <c r="T17" s="9">
        <v>0.93400000000000005</v>
      </c>
      <c r="U17" s="9">
        <v>0.63</v>
      </c>
      <c r="V17" s="9">
        <v>32.503</v>
      </c>
      <c r="W17" s="9">
        <v>21.097000000000001</v>
      </c>
      <c r="X17" s="9">
        <v>11.406000000000001</v>
      </c>
      <c r="Y17" s="9">
        <v>32.503</v>
      </c>
      <c r="Z17" s="9">
        <v>21.097000000000001</v>
      </c>
      <c r="AA17" s="9">
        <v>11.406000000000001</v>
      </c>
      <c r="AB17" s="9">
        <v>14.234</v>
      </c>
      <c r="AC17" s="9">
        <v>9.3670000000000009</v>
      </c>
      <c r="AD17" s="9">
        <v>4.867</v>
      </c>
      <c r="AE17" s="9">
        <v>8.0830000000000002</v>
      </c>
      <c r="AF17" s="9">
        <v>6.1520000000000001</v>
      </c>
      <c r="AG17" s="9">
        <v>1.93</v>
      </c>
      <c r="AH17" s="9">
        <v>5.62</v>
      </c>
      <c r="AI17" s="9">
        <v>3.8740000000000001</v>
      </c>
      <c r="AJ17" s="9">
        <v>1.746</v>
      </c>
      <c r="AK17" s="9">
        <v>3.7719999999999998</v>
      </c>
      <c r="AL17" s="9">
        <v>1.704</v>
      </c>
      <c r="AM17" s="9">
        <v>2.0680000000000001</v>
      </c>
      <c r="AN17" s="9">
        <v>0.79500000000000004</v>
      </c>
      <c r="AO17" s="9">
        <v>0</v>
      </c>
      <c r="AP17" s="9">
        <v>0.79500000000000004</v>
      </c>
      <c r="AQ17" s="9">
        <v>0.79500000000000004</v>
      </c>
      <c r="AR17" s="9">
        <v>0</v>
      </c>
      <c r="AS17" s="9">
        <v>0.79500000000000004</v>
      </c>
      <c r="AT17" s="9">
        <v>0</v>
      </c>
      <c r="AU17" s="9">
        <v>0</v>
      </c>
      <c r="AV17" s="9">
        <v>0</v>
      </c>
      <c r="AW17" s="9">
        <v>74.989999999999995</v>
      </c>
      <c r="AX17" s="9">
        <v>47.648000000000003</v>
      </c>
      <c r="AY17" s="9">
        <v>27.341999999999999</v>
      </c>
      <c r="AZ17" s="9">
        <v>74.515000000000001</v>
      </c>
      <c r="BA17" s="9">
        <v>47.171999999999997</v>
      </c>
      <c r="BB17" s="9">
        <v>27.341999999999999</v>
      </c>
      <c r="BC17" s="9">
        <v>16.03</v>
      </c>
      <c r="BD17" s="9">
        <v>10.347</v>
      </c>
      <c r="BE17" s="9">
        <v>5.6829999999999998</v>
      </c>
      <c r="BF17" s="9">
        <v>16.018000000000001</v>
      </c>
      <c r="BG17" s="9">
        <v>10.257999999999999</v>
      </c>
      <c r="BH17" s="9">
        <v>5.7590000000000003</v>
      </c>
      <c r="BI17" s="9">
        <v>11.843999999999999</v>
      </c>
      <c r="BJ17" s="9">
        <v>8.0169999999999995</v>
      </c>
      <c r="BK17" s="9">
        <v>3.827</v>
      </c>
      <c r="BL17" s="9">
        <v>18.925999999999998</v>
      </c>
      <c r="BM17" s="9">
        <v>8.6489999999999991</v>
      </c>
      <c r="BN17" s="9">
        <v>10.276999999999999</v>
      </c>
      <c r="BO17" s="9">
        <v>12.172000000000001</v>
      </c>
      <c r="BP17" s="9">
        <v>10.375999999999999</v>
      </c>
      <c r="BQ17" s="9">
        <v>1.796</v>
      </c>
      <c r="BR17" s="9">
        <v>11.696999999999999</v>
      </c>
      <c r="BS17" s="9">
        <v>9.9009999999999998</v>
      </c>
      <c r="BT17" s="9">
        <v>1.796</v>
      </c>
      <c r="BU17" s="9">
        <v>0.47499999999999998</v>
      </c>
      <c r="BV17" s="9">
        <v>0.47499999999999998</v>
      </c>
      <c r="BW17" s="9">
        <v>0</v>
      </c>
      <c r="BX17" s="9">
        <v>18.094999999999999</v>
      </c>
      <c r="BY17" s="9">
        <v>8.09</v>
      </c>
      <c r="BZ17" s="9">
        <v>10.005000000000001</v>
      </c>
      <c r="CA17" s="9">
        <v>18.094999999999999</v>
      </c>
      <c r="CB17" s="9">
        <v>8.09</v>
      </c>
      <c r="CC17" s="9">
        <v>10.005000000000001</v>
      </c>
      <c r="CD17" s="9">
        <v>1.6279999999999999</v>
      </c>
      <c r="CE17" s="9">
        <v>1.6279999999999999</v>
      </c>
      <c r="CF17" s="9">
        <v>0</v>
      </c>
      <c r="CG17" s="9">
        <v>6.44</v>
      </c>
      <c r="CH17" s="9">
        <v>3.06</v>
      </c>
      <c r="CI17" s="9">
        <v>3.38</v>
      </c>
      <c r="CJ17" s="9">
        <v>2.871</v>
      </c>
      <c r="CK17" s="9">
        <v>1.645</v>
      </c>
      <c r="CL17" s="9">
        <v>1.2250000000000001</v>
      </c>
      <c r="CM17" s="9">
        <v>3.9820000000000002</v>
      </c>
      <c r="CN17" s="9">
        <v>0.76700000000000002</v>
      </c>
      <c r="CO17" s="9">
        <v>3.2149999999999999</v>
      </c>
      <c r="CP17" s="9">
        <v>3.1749999999999998</v>
      </c>
      <c r="CQ17" s="9">
        <v>0.99</v>
      </c>
      <c r="CR17" s="9">
        <v>2.1850000000000001</v>
      </c>
      <c r="CS17" s="9">
        <v>3.1749999999999998</v>
      </c>
      <c r="CT17" s="9">
        <v>0.99</v>
      </c>
      <c r="CU17" s="9">
        <v>2.1850000000000001</v>
      </c>
      <c r="CV17" s="9">
        <v>0</v>
      </c>
      <c r="CW17" s="9">
        <v>0</v>
      </c>
      <c r="CX17" s="9">
        <v>0</v>
      </c>
      <c r="CY17" s="9">
        <v>26.35</v>
      </c>
      <c r="CZ17" s="9">
        <v>6.2880000000000003</v>
      </c>
      <c r="DA17" s="9">
        <v>20.061</v>
      </c>
      <c r="DB17" s="9">
        <v>26.35</v>
      </c>
      <c r="DC17" s="9">
        <v>6.2880000000000003</v>
      </c>
      <c r="DD17" s="9">
        <v>20.061</v>
      </c>
      <c r="DE17" s="9">
        <v>8.6850000000000005</v>
      </c>
      <c r="DF17" s="9">
        <v>3.5449999999999999</v>
      </c>
      <c r="DG17" s="9">
        <v>5.14</v>
      </c>
      <c r="DH17" s="9">
        <v>5.4139999999999997</v>
      </c>
      <c r="DI17" s="9">
        <v>0</v>
      </c>
      <c r="DJ17" s="9">
        <v>5.4139999999999997</v>
      </c>
      <c r="DK17" s="9">
        <v>8.5920000000000005</v>
      </c>
      <c r="DL17" s="9">
        <v>1.617</v>
      </c>
      <c r="DM17" s="9">
        <v>6.9740000000000002</v>
      </c>
      <c r="DN17" s="9">
        <v>2.8010000000000002</v>
      </c>
      <c r="DO17" s="9">
        <v>0.434</v>
      </c>
      <c r="DP17" s="9">
        <v>2.367</v>
      </c>
      <c r="DQ17" s="9">
        <v>0.85799999999999998</v>
      </c>
      <c r="DR17" s="9">
        <v>0.69199999999999995</v>
      </c>
      <c r="DS17" s="9">
        <v>0.16600000000000001</v>
      </c>
      <c r="DT17" s="9">
        <v>0.85799999999999998</v>
      </c>
      <c r="DU17" s="9">
        <v>0.69199999999999995</v>
      </c>
      <c r="DV17" s="9">
        <v>0.16600000000000001</v>
      </c>
      <c r="DW17" s="9">
        <v>0</v>
      </c>
      <c r="DX17" s="9">
        <v>0</v>
      </c>
      <c r="DY17" s="9">
        <v>0</v>
      </c>
      <c r="DZ17" s="9">
        <v>22.802</v>
      </c>
      <c r="EA17" s="9">
        <v>4.3159999999999998</v>
      </c>
      <c r="EB17" s="9">
        <v>18.486000000000001</v>
      </c>
      <c r="EC17" s="9">
        <v>22.138999999999999</v>
      </c>
      <c r="ED17" s="9">
        <v>4.3159999999999998</v>
      </c>
      <c r="EE17" s="9">
        <v>17.823</v>
      </c>
      <c r="EF17" s="9">
        <v>1.9239999999999999</v>
      </c>
      <c r="EG17" s="9">
        <v>0.59499999999999997</v>
      </c>
      <c r="EH17" s="9">
        <v>1.329</v>
      </c>
      <c r="EI17" s="9">
        <v>5.58</v>
      </c>
      <c r="EJ17" s="9">
        <v>0.42399999999999999</v>
      </c>
      <c r="EK17" s="9">
        <v>5.1550000000000002</v>
      </c>
      <c r="EL17" s="9">
        <v>9.2409999999999997</v>
      </c>
      <c r="EM17" s="9">
        <v>1.639</v>
      </c>
      <c r="EN17" s="9">
        <v>7.6020000000000003</v>
      </c>
      <c r="EO17" s="9">
        <v>3.8940000000000001</v>
      </c>
      <c r="EP17" s="9">
        <v>1.2130000000000001</v>
      </c>
      <c r="EQ17" s="9">
        <v>2.681</v>
      </c>
      <c r="ER17" s="9">
        <v>2.1629999999999998</v>
      </c>
      <c r="ES17" s="9">
        <v>0.44400000000000001</v>
      </c>
      <c r="ET17" s="9">
        <v>1.718</v>
      </c>
      <c r="EU17" s="9">
        <v>1.5</v>
      </c>
      <c r="EV17" s="9">
        <v>0.44400000000000001</v>
      </c>
      <c r="EW17" s="9">
        <v>1.056</v>
      </c>
      <c r="EX17" s="9">
        <v>0.66200000000000003</v>
      </c>
      <c r="EY17" s="9">
        <v>0</v>
      </c>
      <c r="EZ17" s="9">
        <v>0.66200000000000003</v>
      </c>
      <c r="FA17" s="9">
        <v>10.930999999999999</v>
      </c>
      <c r="FB17" s="9">
        <v>7.133</v>
      </c>
      <c r="FC17" s="9">
        <v>3.798</v>
      </c>
      <c r="FD17" s="9">
        <v>10.930999999999999</v>
      </c>
      <c r="FE17" s="9">
        <v>7.133</v>
      </c>
      <c r="FF17" s="9">
        <v>3.798</v>
      </c>
      <c r="FG17" s="9">
        <v>3.7690000000000001</v>
      </c>
      <c r="FH17" s="9">
        <v>3.085</v>
      </c>
      <c r="FI17" s="9">
        <v>0.68400000000000005</v>
      </c>
      <c r="FJ17" s="9">
        <v>2.4990000000000001</v>
      </c>
      <c r="FK17" s="9">
        <v>1.821</v>
      </c>
      <c r="FL17" s="9">
        <v>0.67800000000000005</v>
      </c>
      <c r="FM17" s="9">
        <v>2.5430000000000001</v>
      </c>
      <c r="FN17" s="9">
        <v>1.5609999999999999</v>
      </c>
      <c r="FO17" s="9">
        <v>0.98199999999999998</v>
      </c>
      <c r="FP17" s="9">
        <v>2.12</v>
      </c>
      <c r="FQ17" s="9">
        <v>0.66600000000000004</v>
      </c>
      <c r="FR17" s="9">
        <v>1.454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69.352000000000004</v>
      </c>
      <c r="GC17" s="9">
        <v>37.567999999999998</v>
      </c>
      <c r="GD17" s="9">
        <v>31.783999999999999</v>
      </c>
      <c r="GE17" s="9">
        <v>68.126000000000005</v>
      </c>
      <c r="GF17" s="9">
        <v>36.341999999999999</v>
      </c>
      <c r="GG17" s="9">
        <v>31.783999999999999</v>
      </c>
      <c r="GH17" s="9">
        <v>19.512</v>
      </c>
      <c r="GI17" s="9">
        <v>13.468999999999999</v>
      </c>
      <c r="GJ17" s="9">
        <v>6.0439999999999996</v>
      </c>
      <c r="GK17" s="9">
        <v>16.123999999999999</v>
      </c>
      <c r="GL17" s="9">
        <v>8.6050000000000004</v>
      </c>
      <c r="GM17" s="9">
        <v>7.5190000000000001</v>
      </c>
      <c r="GN17" s="9">
        <v>10.784000000000001</v>
      </c>
      <c r="GO17" s="9">
        <v>3.3340000000000001</v>
      </c>
      <c r="GP17" s="9">
        <v>7.45</v>
      </c>
      <c r="GQ17" s="9">
        <v>10.512</v>
      </c>
      <c r="GR17" s="9">
        <v>5.617</v>
      </c>
      <c r="GS17" s="9">
        <v>4.8949999999999996</v>
      </c>
      <c r="GT17" s="9">
        <v>12.419</v>
      </c>
      <c r="GU17" s="9">
        <v>6.5430000000000001</v>
      </c>
      <c r="GV17" s="9">
        <v>5.8760000000000003</v>
      </c>
      <c r="GW17" s="9">
        <v>11.193</v>
      </c>
      <c r="GX17" s="9">
        <v>5.3170000000000002</v>
      </c>
      <c r="GY17" s="9">
        <v>5.8760000000000003</v>
      </c>
      <c r="GZ17" s="9">
        <v>1.226</v>
      </c>
      <c r="HA17" s="9">
        <v>1.226</v>
      </c>
      <c r="HB17" s="9">
        <v>0</v>
      </c>
      <c r="HC17" s="9">
        <v>94.34</v>
      </c>
      <c r="HD17" s="9">
        <v>48.377000000000002</v>
      </c>
      <c r="HE17" s="9">
        <v>45.963000000000001</v>
      </c>
      <c r="HF17" s="9">
        <v>91.643000000000001</v>
      </c>
      <c r="HG17" s="9">
        <v>47.817999999999998</v>
      </c>
      <c r="HH17" s="9">
        <v>43.825000000000003</v>
      </c>
      <c r="HI17" s="9">
        <v>47.000999999999998</v>
      </c>
      <c r="HJ17" s="9">
        <v>22.274999999999999</v>
      </c>
      <c r="HK17" s="9">
        <v>24.725999999999999</v>
      </c>
      <c r="HL17" s="9">
        <v>16.221</v>
      </c>
      <c r="HM17" s="9">
        <v>9.3010000000000002</v>
      </c>
      <c r="HN17" s="9">
        <v>6.92</v>
      </c>
      <c r="HO17" s="9">
        <v>11.239000000000001</v>
      </c>
      <c r="HP17" s="9">
        <v>6.4</v>
      </c>
      <c r="HQ17" s="9">
        <v>4.8390000000000004</v>
      </c>
      <c r="HR17" s="9">
        <v>10.904</v>
      </c>
      <c r="HS17" s="9">
        <v>6.827</v>
      </c>
      <c r="HT17" s="9">
        <v>4.0780000000000003</v>
      </c>
      <c r="HU17" s="9">
        <v>8.9760000000000009</v>
      </c>
      <c r="HV17" s="9">
        <v>3.5739999999999998</v>
      </c>
      <c r="HW17" s="9">
        <v>5.4020000000000001</v>
      </c>
      <c r="HX17" s="9">
        <v>6.2779999999999996</v>
      </c>
      <c r="HY17" s="9">
        <v>3.016</v>
      </c>
      <c r="HZ17" s="9">
        <v>3.2629999999999999</v>
      </c>
      <c r="IA17" s="9">
        <v>2.698</v>
      </c>
      <c r="IB17" s="9">
        <v>0.55900000000000005</v>
      </c>
      <c r="IC17" s="9">
        <v>2.1389999999999998</v>
      </c>
      <c r="ID17" s="9">
        <v>245.21799999999999</v>
      </c>
      <c r="IE17" s="9">
        <v>138.44200000000001</v>
      </c>
      <c r="IF17" s="9">
        <v>106.776</v>
      </c>
      <c r="IG17" s="9">
        <v>240.38300000000001</v>
      </c>
      <c r="IH17" s="9">
        <v>135.185</v>
      </c>
      <c r="II17" s="9">
        <v>105.19799999999999</v>
      </c>
      <c r="IJ17" s="9">
        <v>79.522000000000006</v>
      </c>
      <c r="IK17" s="9">
        <v>42.65</v>
      </c>
      <c r="IL17" s="9">
        <v>36.872</v>
      </c>
      <c r="IM17" s="9">
        <v>49.747</v>
      </c>
      <c r="IN17" s="9">
        <v>30.802</v>
      </c>
      <c r="IO17" s="9">
        <v>18.945</v>
      </c>
      <c r="IP17" s="9">
        <v>32.712000000000003</v>
      </c>
      <c r="IQ17" s="9">
        <v>18.327000000000002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6468</v>
      </c>
      <c r="C1" s="3" t="s">
        <v>6952</v>
      </c>
      <c r="D1" s="3" t="s">
        <v>6953</v>
      </c>
      <c r="E1" s="3" t="s">
        <v>6954</v>
      </c>
      <c r="F1" s="3" t="s">
        <v>7492</v>
      </c>
      <c r="G1" s="3" t="s">
        <v>7493</v>
      </c>
      <c r="H1" s="3" t="s">
        <v>7494</v>
      </c>
      <c r="I1" s="3" t="s">
        <v>7495</v>
      </c>
      <c r="J1" s="3" t="s">
        <v>7496</v>
      </c>
      <c r="K1" s="3" t="s">
        <v>7497</v>
      </c>
      <c r="L1" s="3" t="s">
        <v>8410</v>
      </c>
      <c r="M1" s="3" t="s">
        <v>8411</v>
      </c>
      <c r="N1" s="3" t="s">
        <v>8412</v>
      </c>
      <c r="O1" s="3" t="s">
        <v>569</v>
      </c>
      <c r="P1" s="3" t="s">
        <v>570</v>
      </c>
      <c r="Q1" s="3" t="s">
        <v>571</v>
      </c>
      <c r="R1" s="3" t="s">
        <v>5068</v>
      </c>
      <c r="S1" s="3" t="s">
        <v>5069</v>
      </c>
      <c r="T1" s="3" t="s">
        <v>5070</v>
      </c>
      <c r="U1" s="3" t="s">
        <v>5071</v>
      </c>
      <c r="V1" s="3" t="s">
        <v>5072</v>
      </c>
      <c r="W1" s="3" t="s">
        <v>5073</v>
      </c>
      <c r="X1" s="3" t="s">
        <v>5983</v>
      </c>
      <c r="Y1" s="3" t="s">
        <v>5984</v>
      </c>
      <c r="Z1" s="3" t="s">
        <v>5985</v>
      </c>
      <c r="AA1" s="3" t="s">
        <v>6469</v>
      </c>
      <c r="AB1" s="3" t="s">
        <v>6470</v>
      </c>
      <c r="AC1" s="3" t="s">
        <v>6471</v>
      </c>
      <c r="AD1" s="3" t="s">
        <v>6955</v>
      </c>
      <c r="AE1" s="3" t="s">
        <v>6956</v>
      </c>
      <c r="AF1" s="3" t="s">
        <v>6957</v>
      </c>
      <c r="AG1" s="3" t="s">
        <v>7498</v>
      </c>
      <c r="AH1" s="3" t="s">
        <v>7499</v>
      </c>
      <c r="AI1" s="3" t="s">
        <v>7500</v>
      </c>
      <c r="AJ1" s="3" t="s">
        <v>7501</v>
      </c>
      <c r="AK1" s="3" t="s">
        <v>7502</v>
      </c>
      <c r="AL1" s="3" t="s">
        <v>7503</v>
      </c>
      <c r="AM1" s="3" t="s">
        <v>8413</v>
      </c>
      <c r="AN1" s="3" t="s">
        <v>8414</v>
      </c>
      <c r="AO1" s="3" t="s">
        <v>8415</v>
      </c>
      <c r="AP1" s="3" t="s">
        <v>572</v>
      </c>
      <c r="AQ1" s="3" t="s">
        <v>573</v>
      </c>
      <c r="AR1" s="3" t="s">
        <v>574</v>
      </c>
      <c r="AS1" s="3" t="s">
        <v>5074</v>
      </c>
      <c r="AT1" s="3" t="s">
        <v>5075</v>
      </c>
      <c r="AU1" s="3" t="s">
        <v>5076</v>
      </c>
      <c r="AV1" s="3" t="s">
        <v>5077</v>
      </c>
      <c r="AW1" s="3" t="s">
        <v>5078</v>
      </c>
      <c r="AX1" s="3" t="s">
        <v>5079</v>
      </c>
      <c r="AY1" s="3" t="s">
        <v>5986</v>
      </c>
      <c r="AZ1" s="3" t="s">
        <v>5987</v>
      </c>
      <c r="BA1" s="3" t="s">
        <v>5988</v>
      </c>
      <c r="BB1" s="3" t="s">
        <v>6472</v>
      </c>
      <c r="BC1" s="3" t="s">
        <v>6473</v>
      </c>
      <c r="BD1" s="3" t="s">
        <v>6474</v>
      </c>
      <c r="BE1" s="3" t="s">
        <v>6958</v>
      </c>
      <c r="BF1" s="3" t="s">
        <v>6959</v>
      </c>
      <c r="BG1" s="3" t="s">
        <v>6960</v>
      </c>
      <c r="BH1" s="3" t="s">
        <v>7504</v>
      </c>
      <c r="BI1" s="3" t="s">
        <v>7505</v>
      </c>
      <c r="BJ1" s="3" t="s">
        <v>7506</v>
      </c>
      <c r="BK1" s="3" t="s">
        <v>7507</v>
      </c>
      <c r="BL1" s="3" t="s">
        <v>7508</v>
      </c>
      <c r="BM1" s="3" t="s">
        <v>7509</v>
      </c>
      <c r="BN1" s="3" t="s">
        <v>8416</v>
      </c>
      <c r="BO1" s="3" t="s">
        <v>8417</v>
      </c>
      <c r="BP1" s="3" t="s">
        <v>8418</v>
      </c>
      <c r="BQ1" s="3" t="s">
        <v>575</v>
      </c>
      <c r="BR1" s="3" t="s">
        <v>576</v>
      </c>
      <c r="BS1" s="3" t="s">
        <v>577</v>
      </c>
      <c r="BT1" s="3" t="s">
        <v>5080</v>
      </c>
      <c r="BU1" s="3" t="s">
        <v>5081</v>
      </c>
      <c r="BV1" s="3" t="s">
        <v>5082</v>
      </c>
      <c r="BW1" s="3" t="s">
        <v>5083</v>
      </c>
      <c r="BX1" s="3" t="s">
        <v>5084</v>
      </c>
      <c r="BY1" s="3" t="s">
        <v>5085</v>
      </c>
      <c r="BZ1" s="3" t="s">
        <v>5989</v>
      </c>
      <c r="CA1" s="3" t="s">
        <v>5990</v>
      </c>
      <c r="CB1" s="3" t="s">
        <v>5991</v>
      </c>
      <c r="CC1" s="3" t="s">
        <v>6475</v>
      </c>
      <c r="CD1" s="3" t="s">
        <v>6476</v>
      </c>
      <c r="CE1" s="3" t="s">
        <v>6477</v>
      </c>
      <c r="CF1" s="3" t="s">
        <v>6961</v>
      </c>
      <c r="CG1" s="3" t="s">
        <v>6962</v>
      </c>
      <c r="CH1" s="3" t="s">
        <v>6963</v>
      </c>
      <c r="CI1" s="3" t="s">
        <v>7510</v>
      </c>
      <c r="CJ1" s="3" t="s">
        <v>7511</v>
      </c>
      <c r="CK1" s="3" t="s">
        <v>7512</v>
      </c>
      <c r="CL1" s="3" t="s">
        <v>7513</v>
      </c>
      <c r="CM1" s="3" t="s">
        <v>7514</v>
      </c>
      <c r="CN1" s="3" t="s">
        <v>7515</v>
      </c>
      <c r="CO1" s="3" t="s">
        <v>8419</v>
      </c>
      <c r="CP1" s="3" t="s">
        <v>8420</v>
      </c>
      <c r="CQ1" s="3" t="s">
        <v>8421</v>
      </c>
      <c r="CR1" s="3" t="s">
        <v>578</v>
      </c>
      <c r="CS1" s="3" t="s">
        <v>579</v>
      </c>
      <c r="CT1" s="3" t="s">
        <v>580</v>
      </c>
      <c r="CU1" s="3" t="s">
        <v>5086</v>
      </c>
      <c r="CV1" s="3" t="s">
        <v>5087</v>
      </c>
      <c r="CW1" s="3" t="s">
        <v>5088</v>
      </c>
      <c r="CX1" s="3" t="s">
        <v>5089</v>
      </c>
      <c r="CY1" s="3" t="s">
        <v>5090</v>
      </c>
      <c r="CZ1" s="3" t="s">
        <v>5091</v>
      </c>
      <c r="DA1" s="3" t="s">
        <v>5992</v>
      </c>
      <c r="DB1" s="3" t="s">
        <v>5993</v>
      </c>
      <c r="DC1" s="3" t="s">
        <v>5994</v>
      </c>
      <c r="DD1" s="3" t="s">
        <v>6478</v>
      </c>
      <c r="DE1" s="3" t="s">
        <v>6479</v>
      </c>
      <c r="DF1" s="3" t="s">
        <v>6480</v>
      </c>
      <c r="DG1" s="3" t="s">
        <v>6964</v>
      </c>
      <c r="DH1" s="3" t="s">
        <v>6965</v>
      </c>
      <c r="DI1" s="3" t="s">
        <v>6966</v>
      </c>
      <c r="DJ1" s="3" t="s">
        <v>7516</v>
      </c>
      <c r="DK1" s="3" t="s">
        <v>7517</v>
      </c>
      <c r="DL1" s="3" t="s">
        <v>7518</v>
      </c>
      <c r="DM1" s="3" t="s">
        <v>7519</v>
      </c>
      <c r="DN1" s="3" t="s">
        <v>7520</v>
      </c>
      <c r="DO1" s="3" t="s">
        <v>7521</v>
      </c>
      <c r="DP1" s="3" t="s">
        <v>8422</v>
      </c>
      <c r="DQ1" s="3" t="s">
        <v>8423</v>
      </c>
      <c r="DR1" s="3" t="s">
        <v>8424</v>
      </c>
      <c r="DS1" s="3" t="s">
        <v>581</v>
      </c>
      <c r="DT1" s="3" t="s">
        <v>582</v>
      </c>
      <c r="DU1" s="3" t="s">
        <v>583</v>
      </c>
      <c r="DV1" s="3" t="s">
        <v>5092</v>
      </c>
      <c r="DW1" s="3" t="s">
        <v>5093</v>
      </c>
      <c r="DX1" s="3" t="s">
        <v>5094</v>
      </c>
      <c r="DY1" s="3" t="s">
        <v>5095</v>
      </c>
      <c r="DZ1" s="3" t="s">
        <v>5096</v>
      </c>
      <c r="EA1" s="3" t="s">
        <v>5097</v>
      </c>
      <c r="EB1" s="3" t="s">
        <v>5995</v>
      </c>
      <c r="EC1" s="3" t="s">
        <v>5996</v>
      </c>
      <c r="ED1" s="3" t="s">
        <v>5997</v>
      </c>
      <c r="EE1" s="3" t="s">
        <v>6481</v>
      </c>
      <c r="EF1" s="3" t="s">
        <v>6482</v>
      </c>
      <c r="EG1" s="3" t="s">
        <v>6483</v>
      </c>
      <c r="EH1" s="3" t="s">
        <v>6967</v>
      </c>
      <c r="EI1" s="3" t="s">
        <v>6968</v>
      </c>
      <c r="EJ1" s="3" t="s">
        <v>6969</v>
      </c>
      <c r="EK1" s="3" t="s">
        <v>7522</v>
      </c>
      <c r="EL1" s="3" t="s">
        <v>7523</v>
      </c>
      <c r="EM1" s="3" t="s">
        <v>7524</v>
      </c>
      <c r="EN1" s="3" t="s">
        <v>7525</v>
      </c>
      <c r="EO1" s="3" t="s">
        <v>7526</v>
      </c>
      <c r="EP1" s="3" t="s">
        <v>7527</v>
      </c>
      <c r="EQ1" s="3" t="s">
        <v>8425</v>
      </c>
      <c r="ER1" s="3" t="s">
        <v>8426</v>
      </c>
      <c r="ES1" s="3" t="s">
        <v>8427</v>
      </c>
      <c r="ET1" s="3" t="s">
        <v>584</v>
      </c>
      <c r="EU1" s="3" t="s">
        <v>585</v>
      </c>
      <c r="EV1" s="3" t="s">
        <v>586</v>
      </c>
      <c r="EW1" s="3" t="s">
        <v>5098</v>
      </c>
      <c r="EX1" s="3" t="s">
        <v>5099</v>
      </c>
      <c r="EY1" s="3" t="s">
        <v>5100</v>
      </c>
      <c r="EZ1" s="3" t="s">
        <v>5101</v>
      </c>
      <c r="FA1" s="3" t="s">
        <v>5102</v>
      </c>
      <c r="FB1" s="3" t="s">
        <v>5103</v>
      </c>
      <c r="FC1" s="3" t="s">
        <v>5998</v>
      </c>
      <c r="FD1" s="3" t="s">
        <v>5999</v>
      </c>
      <c r="FE1" s="3" t="s">
        <v>6000</v>
      </c>
      <c r="FF1" s="3" t="s">
        <v>6484</v>
      </c>
      <c r="FG1" s="3" t="s">
        <v>6485</v>
      </c>
      <c r="FH1" s="3" t="s">
        <v>6486</v>
      </c>
      <c r="FI1" s="3" t="s">
        <v>6970</v>
      </c>
      <c r="FJ1" s="3" t="s">
        <v>6971</v>
      </c>
      <c r="FK1" s="3" t="s">
        <v>6972</v>
      </c>
      <c r="FL1" s="3" t="s">
        <v>7528</v>
      </c>
      <c r="FM1" s="3" t="s">
        <v>7529</v>
      </c>
      <c r="FN1" s="3" t="s">
        <v>7530</v>
      </c>
      <c r="FO1" s="3" t="s">
        <v>7531</v>
      </c>
      <c r="FP1" s="3" t="s">
        <v>7532</v>
      </c>
      <c r="FQ1" s="3" t="s">
        <v>7533</v>
      </c>
      <c r="FR1" s="3" t="s">
        <v>8428</v>
      </c>
      <c r="FS1" s="3" t="s">
        <v>8429</v>
      </c>
      <c r="FT1" s="3" t="s">
        <v>8430</v>
      </c>
      <c r="FU1" s="3" t="s">
        <v>587</v>
      </c>
      <c r="FV1" s="3" t="s">
        <v>588</v>
      </c>
      <c r="FW1" s="3" t="s">
        <v>589</v>
      </c>
      <c r="FX1" s="3" t="s">
        <v>5104</v>
      </c>
      <c r="FY1" s="3" t="s">
        <v>5105</v>
      </c>
      <c r="FZ1" s="3" t="s">
        <v>5106</v>
      </c>
      <c r="GA1" s="3" t="s">
        <v>5107</v>
      </c>
      <c r="GB1" s="3" t="s">
        <v>5108</v>
      </c>
      <c r="GC1" s="3" t="s">
        <v>5109</v>
      </c>
      <c r="GD1" s="3" t="s">
        <v>6001</v>
      </c>
      <c r="GE1" s="3" t="s">
        <v>6002</v>
      </c>
      <c r="GF1" s="3" t="s">
        <v>6003</v>
      </c>
      <c r="GG1" s="3" t="s">
        <v>6487</v>
      </c>
      <c r="GH1" s="3" t="s">
        <v>6488</v>
      </c>
      <c r="GI1" s="3" t="s">
        <v>6489</v>
      </c>
      <c r="GJ1" s="3" t="s">
        <v>6973</v>
      </c>
      <c r="GK1" s="3" t="s">
        <v>6974</v>
      </c>
      <c r="GL1" s="3" t="s">
        <v>6975</v>
      </c>
      <c r="GM1" s="3" t="s">
        <v>7534</v>
      </c>
      <c r="GN1" s="3" t="s">
        <v>7535</v>
      </c>
      <c r="GO1" s="3" t="s">
        <v>7536</v>
      </c>
      <c r="GP1" s="3" t="s">
        <v>7537</v>
      </c>
      <c r="GQ1" s="3" t="s">
        <v>7538</v>
      </c>
      <c r="GR1" s="3" t="s">
        <v>7539</v>
      </c>
      <c r="GS1" s="3" t="s">
        <v>8431</v>
      </c>
      <c r="GT1" s="3" t="s">
        <v>8432</v>
      </c>
      <c r="GU1" s="3" t="s">
        <v>8433</v>
      </c>
      <c r="GV1" s="3" t="s">
        <v>590</v>
      </c>
      <c r="GW1" s="3" t="s">
        <v>591</v>
      </c>
      <c r="GX1" s="3" t="s">
        <v>592</v>
      </c>
      <c r="GY1" s="3" t="s">
        <v>5110</v>
      </c>
      <c r="GZ1" s="3" t="s">
        <v>5111</v>
      </c>
      <c r="HA1" s="3" t="s">
        <v>5112</v>
      </c>
      <c r="HB1" s="3" t="s">
        <v>5113</v>
      </c>
      <c r="HC1" s="3" t="s">
        <v>5114</v>
      </c>
      <c r="HD1" s="3" t="s">
        <v>5115</v>
      </c>
      <c r="HE1" s="3" t="s">
        <v>6004</v>
      </c>
      <c r="HF1" s="3" t="s">
        <v>6005</v>
      </c>
      <c r="HG1" s="3" t="s">
        <v>6006</v>
      </c>
      <c r="HH1" s="3" t="s">
        <v>6490</v>
      </c>
      <c r="HI1" s="3" t="s">
        <v>6491</v>
      </c>
      <c r="HJ1" s="3" t="s">
        <v>6492</v>
      </c>
      <c r="HK1" s="3" t="s">
        <v>6976</v>
      </c>
      <c r="HL1" s="3" t="s">
        <v>6977</v>
      </c>
      <c r="HM1" s="3" t="s">
        <v>6978</v>
      </c>
      <c r="HN1" s="3" t="s">
        <v>7540</v>
      </c>
      <c r="HO1" s="3" t="s">
        <v>7541</v>
      </c>
      <c r="HP1" s="3" t="s">
        <v>7542</v>
      </c>
      <c r="HQ1" s="3" t="s">
        <v>7543</v>
      </c>
      <c r="HR1" s="3" t="s">
        <v>7544</v>
      </c>
      <c r="HS1" s="3" t="s">
        <v>7545</v>
      </c>
      <c r="HT1" s="3" t="s">
        <v>8434</v>
      </c>
      <c r="HU1" s="3" t="s">
        <v>8435</v>
      </c>
      <c r="HV1" s="3" t="s">
        <v>8436</v>
      </c>
      <c r="HW1" s="3" t="s">
        <v>593</v>
      </c>
      <c r="HX1" s="3" t="s">
        <v>594</v>
      </c>
      <c r="HY1" s="3" t="s">
        <v>595</v>
      </c>
      <c r="HZ1" s="3" t="s">
        <v>5116</v>
      </c>
      <c r="IA1" s="3" t="s">
        <v>5117</v>
      </c>
      <c r="IB1" s="3" t="s">
        <v>5118</v>
      </c>
      <c r="IC1" s="3" t="s">
        <v>5119</v>
      </c>
      <c r="ID1" s="3" t="s">
        <v>5120</v>
      </c>
      <c r="IE1" s="3" t="s">
        <v>5121</v>
      </c>
      <c r="IF1" s="3" t="s">
        <v>6007</v>
      </c>
      <c r="IG1" s="3" t="s">
        <v>6008</v>
      </c>
      <c r="IH1" s="3" t="s">
        <v>6009</v>
      </c>
      <c r="II1" s="3" t="s">
        <v>6493</v>
      </c>
      <c r="IJ1" s="3" t="s">
        <v>6494</v>
      </c>
      <c r="IK1" s="3" t="s">
        <v>6495</v>
      </c>
      <c r="IL1" s="3" t="s">
        <v>6979</v>
      </c>
      <c r="IM1" s="3" t="s">
        <v>6980</v>
      </c>
      <c r="IN1" s="3" t="s">
        <v>6981</v>
      </c>
      <c r="IO1" s="3" t="s">
        <v>7546</v>
      </c>
      <c r="IP1" s="3" t="s">
        <v>7547</v>
      </c>
      <c r="IQ1" s="3" t="s">
        <v>7548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596</v>
      </c>
      <c r="C10" s="8" t="s">
        <v>597</v>
      </c>
      <c r="D10" s="8" t="s">
        <v>598</v>
      </c>
      <c r="E10" s="8" t="s">
        <v>599</v>
      </c>
      <c r="F10" s="8" t="s">
        <v>600</v>
      </c>
      <c r="G10" s="8" t="s">
        <v>601</v>
      </c>
      <c r="H10" s="8" t="s">
        <v>602</v>
      </c>
      <c r="I10" s="8" t="s">
        <v>603</v>
      </c>
      <c r="J10" s="8" t="s">
        <v>604</v>
      </c>
      <c r="K10" s="8" t="s">
        <v>605</v>
      </c>
      <c r="L10" s="8" t="s">
        <v>606</v>
      </c>
      <c r="M10" s="8" t="s">
        <v>607</v>
      </c>
      <c r="N10" s="8" t="s">
        <v>608</v>
      </c>
      <c r="O10" s="8" t="s">
        <v>609</v>
      </c>
      <c r="P10" s="8" t="s">
        <v>610</v>
      </c>
      <c r="Q10" s="8" t="s">
        <v>611</v>
      </c>
      <c r="R10" s="8" t="s">
        <v>612</v>
      </c>
      <c r="S10" s="8" t="s">
        <v>613</v>
      </c>
      <c r="T10" s="8" t="s">
        <v>614</v>
      </c>
      <c r="U10" s="8" t="s">
        <v>615</v>
      </c>
      <c r="V10" s="8" t="s">
        <v>616</v>
      </c>
      <c r="W10" s="8" t="s">
        <v>617</v>
      </c>
      <c r="X10" s="8" t="s">
        <v>618</v>
      </c>
      <c r="Y10" s="8" t="s">
        <v>619</v>
      </c>
      <c r="Z10" s="8" t="s">
        <v>620</v>
      </c>
      <c r="AA10" s="8" t="s">
        <v>621</v>
      </c>
      <c r="AB10" s="8" t="s">
        <v>622</v>
      </c>
      <c r="AC10" s="8" t="s">
        <v>623</v>
      </c>
      <c r="AD10" s="8" t="s">
        <v>624</v>
      </c>
      <c r="AE10" s="8" t="s">
        <v>625</v>
      </c>
      <c r="AF10" s="8" t="s">
        <v>626</v>
      </c>
      <c r="AG10" s="8" t="s">
        <v>627</v>
      </c>
      <c r="AH10" s="8" t="s">
        <v>628</v>
      </c>
      <c r="AI10" s="8" t="s">
        <v>629</v>
      </c>
      <c r="AJ10" s="8" t="s">
        <v>630</v>
      </c>
      <c r="AK10" s="8" t="s">
        <v>631</v>
      </c>
      <c r="AL10" s="8" t="s">
        <v>632</v>
      </c>
      <c r="AM10" s="8" t="s">
        <v>633</v>
      </c>
      <c r="AN10" s="8" t="s">
        <v>634</v>
      </c>
      <c r="AO10" s="8" t="s">
        <v>635</v>
      </c>
      <c r="AP10" s="8" t="s">
        <v>636</v>
      </c>
      <c r="AQ10" s="8" t="s">
        <v>637</v>
      </c>
      <c r="AR10" s="8" t="s">
        <v>638</v>
      </c>
      <c r="AS10" s="8" t="s">
        <v>639</v>
      </c>
      <c r="AT10" s="8" t="s">
        <v>640</v>
      </c>
      <c r="AU10" s="8" t="s">
        <v>641</v>
      </c>
      <c r="AV10" s="8" t="s">
        <v>642</v>
      </c>
      <c r="AW10" s="8" t="s">
        <v>643</v>
      </c>
      <c r="AX10" s="8" t="s">
        <v>644</v>
      </c>
      <c r="AY10" s="8" t="s">
        <v>645</v>
      </c>
      <c r="AZ10" s="8" t="s">
        <v>646</v>
      </c>
      <c r="BA10" s="8" t="s">
        <v>647</v>
      </c>
      <c r="BB10" s="8" t="s">
        <v>648</v>
      </c>
      <c r="BC10" s="8" t="s">
        <v>649</v>
      </c>
      <c r="BD10" s="8" t="s">
        <v>650</v>
      </c>
      <c r="BE10" s="8" t="s">
        <v>651</v>
      </c>
      <c r="BF10" s="8" t="s">
        <v>652</v>
      </c>
      <c r="BG10" s="8" t="s">
        <v>653</v>
      </c>
      <c r="BH10" s="8" t="s">
        <v>654</v>
      </c>
      <c r="BI10" s="8" t="s">
        <v>655</v>
      </c>
      <c r="BJ10" s="8" t="s">
        <v>656</v>
      </c>
      <c r="BK10" s="8" t="s">
        <v>657</v>
      </c>
      <c r="BL10" s="8" t="s">
        <v>658</v>
      </c>
      <c r="BM10" s="8" t="s">
        <v>659</v>
      </c>
      <c r="BN10" s="8" t="s">
        <v>660</v>
      </c>
      <c r="BO10" s="8" t="s">
        <v>661</v>
      </c>
      <c r="BP10" s="8" t="s">
        <v>662</v>
      </c>
      <c r="BQ10" s="8" t="s">
        <v>663</v>
      </c>
      <c r="BR10" s="8" t="s">
        <v>664</v>
      </c>
      <c r="BS10" s="8" t="s">
        <v>665</v>
      </c>
      <c r="BT10" s="8" t="s">
        <v>666</v>
      </c>
      <c r="BU10" s="8" t="s">
        <v>667</v>
      </c>
      <c r="BV10" s="8" t="s">
        <v>668</v>
      </c>
      <c r="BW10" s="8" t="s">
        <v>669</v>
      </c>
      <c r="BX10" s="8" t="s">
        <v>670</v>
      </c>
      <c r="BY10" s="8" t="s">
        <v>671</v>
      </c>
      <c r="BZ10" s="8" t="s">
        <v>672</v>
      </c>
      <c r="CA10" s="8" t="s">
        <v>673</v>
      </c>
      <c r="CB10" s="8" t="s">
        <v>674</v>
      </c>
      <c r="CC10" s="8" t="s">
        <v>675</v>
      </c>
      <c r="CD10" s="8" t="s">
        <v>676</v>
      </c>
      <c r="CE10" s="8" t="s">
        <v>677</v>
      </c>
      <c r="CF10" s="8" t="s">
        <v>678</v>
      </c>
      <c r="CG10" s="8" t="s">
        <v>679</v>
      </c>
      <c r="CH10" s="8" t="s">
        <v>680</v>
      </c>
      <c r="CI10" s="8" t="s">
        <v>681</v>
      </c>
      <c r="CJ10" s="8" t="s">
        <v>682</v>
      </c>
      <c r="CK10" s="8" t="s">
        <v>683</v>
      </c>
      <c r="CL10" s="8" t="s">
        <v>684</v>
      </c>
      <c r="CM10" s="8" t="s">
        <v>685</v>
      </c>
      <c r="CN10" s="8" t="s">
        <v>686</v>
      </c>
      <c r="CO10" s="8" t="s">
        <v>687</v>
      </c>
      <c r="CP10" s="8" t="s">
        <v>688</v>
      </c>
      <c r="CQ10" s="8" t="s">
        <v>689</v>
      </c>
      <c r="CR10" s="8" t="s">
        <v>690</v>
      </c>
      <c r="CS10" s="8" t="s">
        <v>691</v>
      </c>
      <c r="CT10" s="8" t="s">
        <v>692</v>
      </c>
      <c r="CU10" s="8" t="s">
        <v>693</v>
      </c>
      <c r="CV10" s="8" t="s">
        <v>694</v>
      </c>
      <c r="CW10" s="8" t="s">
        <v>695</v>
      </c>
      <c r="CX10" s="8" t="s">
        <v>696</v>
      </c>
      <c r="CY10" s="8" t="s">
        <v>697</v>
      </c>
      <c r="CZ10" s="8" t="s">
        <v>698</v>
      </c>
      <c r="DA10" s="8" t="s">
        <v>699</v>
      </c>
      <c r="DB10" s="8" t="s">
        <v>700</v>
      </c>
      <c r="DC10" s="8" t="s">
        <v>701</v>
      </c>
      <c r="DD10" s="8" t="s">
        <v>702</v>
      </c>
      <c r="DE10" s="8" t="s">
        <v>703</v>
      </c>
      <c r="DF10" s="8" t="s">
        <v>704</v>
      </c>
      <c r="DG10" s="8" t="s">
        <v>705</v>
      </c>
      <c r="DH10" s="8" t="s">
        <v>706</v>
      </c>
      <c r="DI10" s="8" t="s">
        <v>707</v>
      </c>
      <c r="DJ10" s="8" t="s">
        <v>708</v>
      </c>
      <c r="DK10" s="8" t="s">
        <v>709</v>
      </c>
      <c r="DL10" s="8" t="s">
        <v>710</v>
      </c>
      <c r="DM10" s="8" t="s">
        <v>711</v>
      </c>
      <c r="DN10" s="8" t="s">
        <v>712</v>
      </c>
      <c r="DO10" s="8" t="s">
        <v>713</v>
      </c>
      <c r="DP10" s="8" t="s">
        <v>714</v>
      </c>
      <c r="DQ10" s="8" t="s">
        <v>715</v>
      </c>
      <c r="DR10" s="8" t="s">
        <v>716</v>
      </c>
      <c r="DS10" s="8" t="s">
        <v>717</v>
      </c>
      <c r="DT10" s="8" t="s">
        <v>718</v>
      </c>
      <c r="DU10" s="8" t="s">
        <v>719</v>
      </c>
      <c r="DV10" s="8" t="s">
        <v>720</v>
      </c>
      <c r="DW10" s="8" t="s">
        <v>721</v>
      </c>
      <c r="DX10" s="8" t="s">
        <v>722</v>
      </c>
      <c r="DY10" s="8" t="s">
        <v>723</v>
      </c>
      <c r="DZ10" s="8" t="s">
        <v>724</v>
      </c>
      <c r="EA10" s="8" t="s">
        <v>725</v>
      </c>
      <c r="EB10" s="8" t="s">
        <v>726</v>
      </c>
      <c r="EC10" s="8" t="s">
        <v>727</v>
      </c>
      <c r="ED10" s="8" t="s">
        <v>728</v>
      </c>
      <c r="EE10" s="8" t="s">
        <v>729</v>
      </c>
      <c r="EF10" s="8" t="s">
        <v>730</v>
      </c>
      <c r="EG10" s="8" t="s">
        <v>731</v>
      </c>
      <c r="EH10" s="8" t="s">
        <v>732</v>
      </c>
      <c r="EI10" s="8" t="s">
        <v>733</v>
      </c>
      <c r="EJ10" s="8" t="s">
        <v>734</v>
      </c>
      <c r="EK10" s="8" t="s">
        <v>735</v>
      </c>
      <c r="EL10" s="8" t="s">
        <v>736</v>
      </c>
      <c r="EM10" s="8" t="s">
        <v>737</v>
      </c>
      <c r="EN10" s="8" t="s">
        <v>738</v>
      </c>
      <c r="EO10" s="8" t="s">
        <v>739</v>
      </c>
      <c r="EP10" s="8" t="s">
        <v>740</v>
      </c>
      <c r="EQ10" s="8" t="s">
        <v>741</v>
      </c>
      <c r="ER10" s="8" t="s">
        <v>742</v>
      </c>
      <c r="ES10" s="8" t="s">
        <v>743</v>
      </c>
      <c r="ET10" s="8" t="s">
        <v>744</v>
      </c>
      <c r="EU10" s="8" t="s">
        <v>745</v>
      </c>
      <c r="EV10" s="8" t="s">
        <v>746</v>
      </c>
      <c r="EW10" s="8" t="s">
        <v>747</v>
      </c>
      <c r="EX10" s="8" t="s">
        <v>748</v>
      </c>
      <c r="EY10" s="8" t="s">
        <v>749</v>
      </c>
      <c r="EZ10" s="8" t="s">
        <v>750</v>
      </c>
      <c r="FA10" s="8" t="s">
        <v>751</v>
      </c>
      <c r="FB10" s="8" t="s">
        <v>752</v>
      </c>
      <c r="FC10" s="8" t="s">
        <v>753</v>
      </c>
      <c r="FD10" s="8" t="s">
        <v>754</v>
      </c>
      <c r="FE10" s="8" t="s">
        <v>755</v>
      </c>
      <c r="FF10" s="8" t="s">
        <v>756</v>
      </c>
      <c r="FG10" s="8" t="s">
        <v>757</v>
      </c>
      <c r="FH10" s="8" t="s">
        <v>758</v>
      </c>
      <c r="FI10" s="8" t="s">
        <v>759</v>
      </c>
      <c r="FJ10" s="8" t="s">
        <v>760</v>
      </c>
      <c r="FK10" s="8" t="s">
        <v>761</v>
      </c>
      <c r="FL10" s="8" t="s">
        <v>762</v>
      </c>
      <c r="FM10" s="8" t="s">
        <v>763</v>
      </c>
      <c r="FN10" s="8" t="s">
        <v>764</v>
      </c>
      <c r="FO10" s="8" t="s">
        <v>765</v>
      </c>
      <c r="FP10" s="8" t="s">
        <v>766</v>
      </c>
      <c r="FQ10" s="8" t="s">
        <v>767</v>
      </c>
      <c r="FR10" s="8" t="s">
        <v>768</v>
      </c>
      <c r="FS10" s="8" t="s">
        <v>769</v>
      </c>
      <c r="FT10" s="8" t="s">
        <v>770</v>
      </c>
      <c r="FU10" s="8" t="s">
        <v>771</v>
      </c>
      <c r="FV10" s="8" t="s">
        <v>772</v>
      </c>
      <c r="FW10" s="8" t="s">
        <v>773</v>
      </c>
      <c r="FX10" s="8" t="s">
        <v>774</v>
      </c>
      <c r="FY10" s="8" t="s">
        <v>775</v>
      </c>
      <c r="FZ10" s="8" t="s">
        <v>776</v>
      </c>
      <c r="GA10" s="8" t="s">
        <v>777</v>
      </c>
      <c r="GB10" s="8" t="s">
        <v>778</v>
      </c>
      <c r="GC10" s="8" t="s">
        <v>779</v>
      </c>
      <c r="GD10" s="8" t="s">
        <v>780</v>
      </c>
      <c r="GE10" s="8" t="s">
        <v>781</v>
      </c>
      <c r="GF10" s="8" t="s">
        <v>782</v>
      </c>
      <c r="GG10" s="8" t="s">
        <v>783</v>
      </c>
      <c r="GH10" s="8" t="s">
        <v>784</v>
      </c>
      <c r="GI10" s="8" t="s">
        <v>785</v>
      </c>
      <c r="GJ10" s="8" t="s">
        <v>786</v>
      </c>
      <c r="GK10" s="8" t="s">
        <v>787</v>
      </c>
      <c r="GL10" s="8" t="s">
        <v>788</v>
      </c>
      <c r="GM10" s="8" t="s">
        <v>789</v>
      </c>
      <c r="GN10" s="8" t="s">
        <v>790</v>
      </c>
      <c r="GO10" s="8" t="s">
        <v>791</v>
      </c>
      <c r="GP10" s="8" t="s">
        <v>792</v>
      </c>
      <c r="GQ10" s="8" t="s">
        <v>793</v>
      </c>
      <c r="GR10" s="8" t="s">
        <v>794</v>
      </c>
      <c r="GS10" s="8" t="s">
        <v>795</v>
      </c>
      <c r="GT10" s="8" t="s">
        <v>796</v>
      </c>
      <c r="GU10" s="8" t="s">
        <v>797</v>
      </c>
      <c r="GV10" s="8" t="s">
        <v>798</v>
      </c>
      <c r="GW10" s="8" t="s">
        <v>799</v>
      </c>
      <c r="GX10" s="8" t="s">
        <v>800</v>
      </c>
      <c r="GY10" s="8" t="s">
        <v>801</v>
      </c>
      <c r="GZ10" s="8" t="s">
        <v>802</v>
      </c>
      <c r="HA10" s="8" t="s">
        <v>803</v>
      </c>
      <c r="HB10" s="8" t="s">
        <v>804</v>
      </c>
      <c r="HC10" s="8" t="s">
        <v>805</v>
      </c>
      <c r="HD10" s="8" t="s">
        <v>806</v>
      </c>
      <c r="HE10" s="8" t="s">
        <v>807</v>
      </c>
      <c r="HF10" s="8" t="s">
        <v>808</v>
      </c>
      <c r="HG10" s="8" t="s">
        <v>809</v>
      </c>
      <c r="HH10" s="8" t="s">
        <v>810</v>
      </c>
      <c r="HI10" s="8" t="s">
        <v>811</v>
      </c>
      <c r="HJ10" s="8" t="s">
        <v>812</v>
      </c>
      <c r="HK10" s="8" t="s">
        <v>813</v>
      </c>
      <c r="HL10" s="8" t="s">
        <v>814</v>
      </c>
      <c r="HM10" s="8" t="s">
        <v>815</v>
      </c>
      <c r="HN10" s="8" t="s">
        <v>816</v>
      </c>
      <c r="HO10" s="8" t="s">
        <v>817</v>
      </c>
      <c r="HP10" s="8" t="s">
        <v>818</v>
      </c>
      <c r="HQ10" s="8" t="s">
        <v>819</v>
      </c>
      <c r="HR10" s="8" t="s">
        <v>820</v>
      </c>
      <c r="HS10" s="8" t="s">
        <v>821</v>
      </c>
      <c r="HT10" s="8" t="s">
        <v>822</v>
      </c>
      <c r="HU10" s="8" t="s">
        <v>823</v>
      </c>
      <c r="HV10" s="8" t="s">
        <v>824</v>
      </c>
      <c r="HW10" s="8" t="s">
        <v>825</v>
      </c>
      <c r="HX10" s="8" t="s">
        <v>826</v>
      </c>
      <c r="HY10" s="8" t="s">
        <v>827</v>
      </c>
      <c r="HZ10" s="8" t="s">
        <v>828</v>
      </c>
      <c r="IA10" s="8" t="s">
        <v>829</v>
      </c>
      <c r="IB10" s="8" t="s">
        <v>830</v>
      </c>
      <c r="IC10" s="8" t="s">
        <v>831</v>
      </c>
      <c r="ID10" s="8" t="s">
        <v>832</v>
      </c>
      <c r="IE10" s="8" t="s">
        <v>833</v>
      </c>
      <c r="IF10" s="8" t="s">
        <v>834</v>
      </c>
      <c r="IG10" s="8" t="s">
        <v>835</v>
      </c>
      <c r="IH10" s="8" t="s">
        <v>836</v>
      </c>
      <c r="II10" s="8" t="s">
        <v>837</v>
      </c>
      <c r="IJ10" s="8" t="s">
        <v>838</v>
      </c>
      <c r="IK10" s="8" t="s">
        <v>839</v>
      </c>
      <c r="IL10" s="8" t="s">
        <v>840</v>
      </c>
      <c r="IM10" s="8" t="s">
        <v>841</v>
      </c>
      <c r="IN10" s="8" t="s">
        <v>842</v>
      </c>
      <c r="IO10" s="8" t="s">
        <v>843</v>
      </c>
      <c r="IP10" s="8" t="s">
        <v>844</v>
      </c>
      <c r="IQ10" s="8" t="s">
        <v>845</v>
      </c>
    </row>
    <row r="11" spans="1:251">
      <c r="A11" s="10">
        <v>42036</v>
      </c>
      <c r="B11" s="9">
        <v>23.11</v>
      </c>
      <c r="C11" s="9">
        <v>31.864000000000001</v>
      </c>
      <c r="D11" s="9">
        <v>14.452999999999999</v>
      </c>
      <c r="E11" s="9">
        <v>17.411000000000001</v>
      </c>
      <c r="F11" s="9">
        <v>27.911000000000001</v>
      </c>
      <c r="G11" s="9">
        <v>18.026</v>
      </c>
      <c r="H11" s="9">
        <v>9.8849999999999998</v>
      </c>
      <c r="I11" s="9">
        <v>25.181999999999999</v>
      </c>
      <c r="J11" s="9">
        <v>16.709</v>
      </c>
      <c r="K11" s="9">
        <v>8.4730000000000008</v>
      </c>
      <c r="L11" s="9">
        <v>2.7290000000000001</v>
      </c>
      <c r="M11" s="9">
        <v>1.3169999999999999</v>
      </c>
      <c r="N11" s="9">
        <v>1.4119999999999999</v>
      </c>
      <c r="O11" s="9">
        <v>216.69900000000001</v>
      </c>
      <c r="P11" s="9">
        <v>116.23099999999999</v>
      </c>
      <c r="Q11" s="9">
        <v>100.468</v>
      </c>
      <c r="R11" s="9">
        <v>214.928</v>
      </c>
      <c r="S11" s="9">
        <v>114.914</v>
      </c>
      <c r="T11" s="9">
        <v>100.014</v>
      </c>
      <c r="U11" s="9">
        <v>70.954999999999998</v>
      </c>
      <c r="V11" s="9">
        <v>39.201999999999998</v>
      </c>
      <c r="W11" s="9">
        <v>31.753</v>
      </c>
      <c r="X11" s="9">
        <v>52.372</v>
      </c>
      <c r="Y11" s="9">
        <v>27.992999999999999</v>
      </c>
      <c r="Z11" s="9">
        <v>24.379000000000001</v>
      </c>
      <c r="AA11" s="9">
        <v>39.677</v>
      </c>
      <c r="AB11" s="9">
        <v>17.648</v>
      </c>
      <c r="AC11" s="9">
        <v>22.029</v>
      </c>
      <c r="AD11" s="9">
        <v>27.751999999999999</v>
      </c>
      <c r="AE11" s="9">
        <v>13.848000000000001</v>
      </c>
      <c r="AF11" s="9">
        <v>13.904</v>
      </c>
      <c r="AG11" s="9">
        <v>25.943000000000001</v>
      </c>
      <c r="AH11" s="9">
        <v>17.541</v>
      </c>
      <c r="AI11" s="9">
        <v>8.4019999999999992</v>
      </c>
      <c r="AJ11" s="9">
        <v>24.172000000000001</v>
      </c>
      <c r="AK11" s="9">
        <v>16.224</v>
      </c>
      <c r="AL11" s="9">
        <v>7.9480000000000004</v>
      </c>
      <c r="AM11" s="9">
        <v>1.77</v>
      </c>
      <c r="AN11" s="9">
        <v>1.3169999999999999</v>
      </c>
      <c r="AO11" s="9">
        <v>0.45400000000000001</v>
      </c>
      <c r="AP11" s="9">
        <v>43.121000000000002</v>
      </c>
      <c r="AQ11" s="9">
        <v>23.631</v>
      </c>
      <c r="AR11" s="9">
        <v>19.489999999999998</v>
      </c>
      <c r="AS11" s="9">
        <v>43.121000000000002</v>
      </c>
      <c r="AT11" s="9">
        <v>23.631</v>
      </c>
      <c r="AU11" s="9">
        <v>19.489999999999998</v>
      </c>
      <c r="AV11" s="9">
        <v>18.934000000000001</v>
      </c>
      <c r="AW11" s="9">
        <v>10.069000000000001</v>
      </c>
      <c r="AX11" s="9">
        <v>8.8650000000000002</v>
      </c>
      <c r="AY11" s="9">
        <v>11.532</v>
      </c>
      <c r="AZ11" s="9">
        <v>4.9829999999999997</v>
      </c>
      <c r="BA11" s="9">
        <v>6.5490000000000004</v>
      </c>
      <c r="BB11" s="9">
        <v>6.5549999999999997</v>
      </c>
      <c r="BC11" s="9">
        <v>4.4130000000000003</v>
      </c>
      <c r="BD11" s="9">
        <v>2.1419999999999999</v>
      </c>
      <c r="BE11" s="9">
        <v>3.61</v>
      </c>
      <c r="BF11" s="9">
        <v>2.653</v>
      </c>
      <c r="BG11" s="9">
        <v>0.95699999999999996</v>
      </c>
      <c r="BH11" s="9">
        <v>2.4910000000000001</v>
      </c>
      <c r="BI11" s="9">
        <v>1.5129999999999999</v>
      </c>
      <c r="BJ11" s="9">
        <v>0.97799999999999998</v>
      </c>
      <c r="BK11" s="9">
        <v>2.4910000000000001</v>
      </c>
      <c r="BL11" s="9">
        <v>1.5129999999999999</v>
      </c>
      <c r="BM11" s="9">
        <v>0.97799999999999998</v>
      </c>
      <c r="BN11" s="9">
        <v>0</v>
      </c>
      <c r="BO11" s="9">
        <v>0</v>
      </c>
      <c r="BP11" s="9">
        <v>0</v>
      </c>
      <c r="BQ11" s="9">
        <v>14.395</v>
      </c>
      <c r="BR11" s="9">
        <v>5.7990000000000004</v>
      </c>
      <c r="BS11" s="9">
        <v>8.5960000000000001</v>
      </c>
      <c r="BT11" s="9">
        <v>14.395</v>
      </c>
      <c r="BU11" s="9">
        <v>5.7990000000000004</v>
      </c>
      <c r="BV11" s="9">
        <v>8.5960000000000001</v>
      </c>
      <c r="BW11" s="9">
        <v>5.617</v>
      </c>
      <c r="BX11" s="9">
        <v>2.5760000000000001</v>
      </c>
      <c r="BY11" s="9">
        <v>3.0409999999999999</v>
      </c>
      <c r="BZ11" s="9">
        <v>1.5580000000000001</v>
      </c>
      <c r="CA11" s="9">
        <v>0.51500000000000001</v>
      </c>
      <c r="CB11" s="9">
        <v>1.0429999999999999</v>
      </c>
      <c r="CC11" s="9">
        <v>4.0060000000000002</v>
      </c>
      <c r="CD11" s="9">
        <v>0.66100000000000003</v>
      </c>
      <c r="CE11" s="9">
        <v>3.3450000000000002</v>
      </c>
      <c r="CF11" s="9">
        <v>1.589</v>
      </c>
      <c r="CG11" s="9">
        <v>0.42099999999999999</v>
      </c>
      <c r="CH11" s="9">
        <v>1.1679999999999999</v>
      </c>
      <c r="CI11" s="9">
        <v>1.625</v>
      </c>
      <c r="CJ11" s="9">
        <v>1.625</v>
      </c>
      <c r="CK11" s="9">
        <v>0</v>
      </c>
      <c r="CL11" s="9">
        <v>1.625</v>
      </c>
      <c r="CM11" s="9">
        <v>1.625</v>
      </c>
      <c r="CN11" s="9">
        <v>0</v>
      </c>
      <c r="CO11" s="9">
        <v>0</v>
      </c>
      <c r="CP11" s="9">
        <v>0</v>
      </c>
      <c r="CQ11" s="9">
        <v>0</v>
      </c>
      <c r="CR11" s="9">
        <v>19.687999999999999</v>
      </c>
      <c r="CS11" s="9">
        <v>11.397</v>
      </c>
      <c r="CT11" s="9">
        <v>8.2910000000000004</v>
      </c>
      <c r="CU11" s="9">
        <v>17.917000000000002</v>
      </c>
      <c r="CV11" s="9">
        <v>10.08</v>
      </c>
      <c r="CW11" s="9">
        <v>7.8380000000000001</v>
      </c>
      <c r="CX11" s="9">
        <v>2.6019999999999999</v>
      </c>
      <c r="CY11" s="9">
        <v>0.80100000000000005</v>
      </c>
      <c r="CZ11" s="9">
        <v>1.8009999999999999</v>
      </c>
      <c r="DA11" s="9">
        <v>2.8450000000000002</v>
      </c>
      <c r="DB11" s="9">
        <v>1.6619999999999999</v>
      </c>
      <c r="DC11" s="9">
        <v>1.1839999999999999</v>
      </c>
      <c r="DD11" s="9">
        <v>0</v>
      </c>
      <c r="DE11" s="9">
        <v>0</v>
      </c>
      <c r="DF11" s="9">
        <v>0</v>
      </c>
      <c r="DG11" s="9">
        <v>3.8260000000000001</v>
      </c>
      <c r="DH11" s="9">
        <v>2.2970000000000002</v>
      </c>
      <c r="DI11" s="9">
        <v>1.5289999999999999</v>
      </c>
      <c r="DJ11" s="9">
        <v>10.414</v>
      </c>
      <c r="DK11" s="9">
        <v>6.6369999999999996</v>
      </c>
      <c r="DL11" s="9">
        <v>3.7770000000000001</v>
      </c>
      <c r="DM11" s="9">
        <v>8.6440000000000001</v>
      </c>
      <c r="DN11" s="9">
        <v>5.32</v>
      </c>
      <c r="DO11" s="9">
        <v>3.3239999999999998</v>
      </c>
      <c r="DP11" s="9">
        <v>1.77</v>
      </c>
      <c r="DQ11" s="9">
        <v>1.3169999999999999</v>
      </c>
      <c r="DR11" s="9">
        <v>0.45400000000000001</v>
      </c>
      <c r="DS11" s="9">
        <v>1.8220000000000001</v>
      </c>
      <c r="DT11" s="9">
        <v>1.383</v>
      </c>
      <c r="DU11" s="9">
        <v>0.439</v>
      </c>
      <c r="DV11" s="9">
        <v>1.8220000000000001</v>
      </c>
      <c r="DW11" s="9">
        <v>1.383</v>
      </c>
      <c r="DX11" s="9">
        <v>0.439</v>
      </c>
      <c r="DY11" s="9">
        <v>1.24</v>
      </c>
      <c r="DZ11" s="9">
        <v>0.80100000000000005</v>
      </c>
      <c r="EA11" s="9">
        <v>0.439</v>
      </c>
      <c r="EB11" s="9">
        <v>0.58199999999999996</v>
      </c>
      <c r="EC11" s="9">
        <v>0.58199999999999996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17.866</v>
      </c>
      <c r="EU11" s="9">
        <v>10.013999999999999</v>
      </c>
      <c r="EV11" s="9">
        <v>7.8520000000000003</v>
      </c>
      <c r="EW11" s="9">
        <v>16.096</v>
      </c>
      <c r="EX11" s="9">
        <v>8.6969999999999992</v>
      </c>
      <c r="EY11" s="9">
        <v>7.399</v>
      </c>
      <c r="EZ11" s="9">
        <v>1.363</v>
      </c>
      <c r="FA11" s="9">
        <v>0</v>
      </c>
      <c r="FB11" s="9">
        <v>1.363</v>
      </c>
      <c r="FC11" s="9">
        <v>2.2629999999999999</v>
      </c>
      <c r="FD11" s="9">
        <v>1.08</v>
      </c>
      <c r="FE11" s="9">
        <v>1.1839999999999999</v>
      </c>
      <c r="FF11" s="9">
        <v>0</v>
      </c>
      <c r="FG11" s="9">
        <v>0</v>
      </c>
      <c r="FH11" s="9">
        <v>0</v>
      </c>
      <c r="FI11" s="9">
        <v>3.8260000000000001</v>
      </c>
      <c r="FJ11" s="9">
        <v>2.2970000000000002</v>
      </c>
      <c r="FK11" s="9">
        <v>1.5289999999999999</v>
      </c>
      <c r="FL11" s="9">
        <v>10.414</v>
      </c>
      <c r="FM11" s="9">
        <v>6.6369999999999996</v>
      </c>
      <c r="FN11" s="9">
        <v>3.7770000000000001</v>
      </c>
      <c r="FO11" s="9">
        <v>8.6440000000000001</v>
      </c>
      <c r="FP11" s="9">
        <v>5.32</v>
      </c>
      <c r="FQ11" s="9">
        <v>3.3239999999999998</v>
      </c>
      <c r="FR11" s="9">
        <v>1.77</v>
      </c>
      <c r="FS11" s="9">
        <v>1.3169999999999999</v>
      </c>
      <c r="FT11" s="9">
        <v>0.45400000000000001</v>
      </c>
      <c r="FU11" s="9">
        <v>21.384</v>
      </c>
      <c r="FV11" s="9">
        <v>11.507</v>
      </c>
      <c r="FW11" s="9">
        <v>9.8770000000000007</v>
      </c>
      <c r="FX11" s="9">
        <v>21.384</v>
      </c>
      <c r="FY11" s="9">
        <v>11.507</v>
      </c>
      <c r="FZ11" s="9">
        <v>9.8770000000000007</v>
      </c>
      <c r="GA11" s="9">
        <v>9.609</v>
      </c>
      <c r="GB11" s="9">
        <v>5.585</v>
      </c>
      <c r="GC11" s="9">
        <v>4.0250000000000004</v>
      </c>
      <c r="GD11" s="9">
        <v>7.43</v>
      </c>
      <c r="GE11" s="9">
        <v>4.1890000000000001</v>
      </c>
      <c r="GF11" s="9">
        <v>3.2410000000000001</v>
      </c>
      <c r="GG11" s="9">
        <v>3.9489999999999998</v>
      </c>
      <c r="GH11" s="9">
        <v>1.337</v>
      </c>
      <c r="GI11" s="9">
        <v>2.6110000000000002</v>
      </c>
      <c r="GJ11" s="9">
        <v>0</v>
      </c>
      <c r="GK11" s="9">
        <v>0</v>
      </c>
      <c r="GL11" s="9">
        <v>0</v>
      </c>
      <c r="GM11" s="9">
        <v>0.39600000000000002</v>
      </c>
      <c r="GN11" s="9">
        <v>0.39600000000000002</v>
      </c>
      <c r="GO11" s="9">
        <v>0</v>
      </c>
      <c r="GP11" s="9">
        <v>0.39600000000000002</v>
      </c>
      <c r="GQ11" s="9">
        <v>0.39600000000000002</v>
      </c>
      <c r="GR11" s="9">
        <v>0</v>
      </c>
      <c r="GS11" s="9">
        <v>0</v>
      </c>
      <c r="GT11" s="9">
        <v>0</v>
      </c>
      <c r="GU11" s="9">
        <v>0</v>
      </c>
      <c r="GV11" s="9">
        <v>17.271999999999998</v>
      </c>
      <c r="GW11" s="9">
        <v>12.358000000000001</v>
      </c>
      <c r="GX11" s="9">
        <v>4.9139999999999997</v>
      </c>
      <c r="GY11" s="9">
        <v>17.271999999999998</v>
      </c>
      <c r="GZ11" s="9">
        <v>12.358000000000001</v>
      </c>
      <c r="HA11" s="9">
        <v>4.9139999999999997</v>
      </c>
      <c r="HB11" s="9">
        <v>5.8520000000000003</v>
      </c>
      <c r="HC11" s="9">
        <v>3.94</v>
      </c>
      <c r="HD11" s="9">
        <v>1.9119999999999999</v>
      </c>
      <c r="HE11" s="9">
        <v>5.9960000000000004</v>
      </c>
      <c r="HF11" s="9">
        <v>3.9830000000000001</v>
      </c>
      <c r="HG11" s="9">
        <v>2.0129999999999999</v>
      </c>
      <c r="HH11" s="9">
        <v>1.921</v>
      </c>
      <c r="HI11" s="9">
        <v>1.357</v>
      </c>
      <c r="HJ11" s="9">
        <v>0.56499999999999995</v>
      </c>
      <c r="HK11" s="9">
        <v>2.4369999999999998</v>
      </c>
      <c r="HL11" s="9">
        <v>2.012</v>
      </c>
      <c r="HM11" s="9">
        <v>0.42499999999999999</v>
      </c>
      <c r="HN11" s="9">
        <v>1.0660000000000001</v>
      </c>
      <c r="HO11" s="9">
        <v>1.0660000000000001</v>
      </c>
      <c r="HP11" s="9">
        <v>0</v>
      </c>
      <c r="HQ11" s="9">
        <v>1.0660000000000001</v>
      </c>
      <c r="HR11" s="9">
        <v>1.0660000000000001</v>
      </c>
      <c r="HS11" s="9">
        <v>0</v>
      </c>
      <c r="HT11" s="9">
        <v>0</v>
      </c>
      <c r="HU11" s="9">
        <v>0</v>
      </c>
      <c r="HV11" s="9">
        <v>0</v>
      </c>
      <c r="HW11" s="9">
        <v>16.847999999999999</v>
      </c>
      <c r="HX11" s="9">
        <v>9.9369999999999994</v>
      </c>
      <c r="HY11" s="9">
        <v>6.9109999999999996</v>
      </c>
      <c r="HZ11" s="9">
        <v>16.847999999999999</v>
      </c>
      <c r="IA11" s="9">
        <v>9.9369999999999994</v>
      </c>
      <c r="IB11" s="9">
        <v>6.9109999999999996</v>
      </c>
      <c r="IC11" s="9">
        <v>3.472</v>
      </c>
      <c r="ID11" s="9">
        <v>2.915</v>
      </c>
      <c r="IE11" s="9">
        <v>0.55700000000000005</v>
      </c>
      <c r="IF11" s="9">
        <v>3.6949999999999998</v>
      </c>
      <c r="IG11" s="9">
        <v>2.2170000000000001</v>
      </c>
      <c r="IH11" s="9">
        <v>1.478</v>
      </c>
      <c r="II11" s="9">
        <v>4.2130000000000001</v>
      </c>
      <c r="IJ11" s="9">
        <v>1.173</v>
      </c>
      <c r="IK11" s="9">
        <v>3.04</v>
      </c>
      <c r="IL11" s="9">
        <v>3.391</v>
      </c>
      <c r="IM11" s="9">
        <v>1.5549999999999999</v>
      </c>
      <c r="IN11" s="9">
        <v>1.8360000000000001</v>
      </c>
      <c r="IO11" s="9">
        <v>2.0779999999999998</v>
      </c>
      <c r="IP11" s="9">
        <v>2.0779999999999998</v>
      </c>
      <c r="IQ11" s="9">
        <v>0</v>
      </c>
    </row>
    <row r="12" spans="1:251">
      <c r="A12" s="10">
        <v>42401</v>
      </c>
      <c r="B12" s="9">
        <v>22.199000000000002</v>
      </c>
      <c r="C12" s="9">
        <v>31.712</v>
      </c>
      <c r="D12" s="9">
        <v>14.602</v>
      </c>
      <c r="E12" s="9">
        <v>17.11</v>
      </c>
      <c r="F12" s="9">
        <v>26.125</v>
      </c>
      <c r="G12" s="9">
        <v>16.585000000000001</v>
      </c>
      <c r="H12" s="9">
        <v>9.5410000000000004</v>
      </c>
      <c r="I12" s="9">
        <v>23.952999999999999</v>
      </c>
      <c r="J12" s="9">
        <v>15.327</v>
      </c>
      <c r="K12" s="9">
        <v>8.6259999999999994</v>
      </c>
      <c r="L12" s="9">
        <v>2.1720000000000002</v>
      </c>
      <c r="M12" s="9">
        <v>1.258</v>
      </c>
      <c r="N12" s="9">
        <v>0.91400000000000003</v>
      </c>
      <c r="O12" s="9">
        <v>186.79300000000001</v>
      </c>
      <c r="P12" s="9">
        <v>95.492999999999995</v>
      </c>
      <c r="Q12" s="9">
        <v>91.3</v>
      </c>
      <c r="R12" s="9">
        <v>186.286</v>
      </c>
      <c r="S12" s="9">
        <v>94.986000000000004</v>
      </c>
      <c r="T12" s="9">
        <v>91.3</v>
      </c>
      <c r="U12" s="9">
        <v>64.41</v>
      </c>
      <c r="V12" s="9">
        <v>34.497</v>
      </c>
      <c r="W12" s="9">
        <v>29.913</v>
      </c>
      <c r="X12" s="9">
        <v>39.08</v>
      </c>
      <c r="Y12" s="9">
        <v>18.367000000000001</v>
      </c>
      <c r="Z12" s="9">
        <v>20.712</v>
      </c>
      <c r="AA12" s="9">
        <v>33.32</v>
      </c>
      <c r="AB12" s="9">
        <v>14.699</v>
      </c>
      <c r="AC12" s="9">
        <v>18.620999999999999</v>
      </c>
      <c r="AD12" s="9">
        <v>27.542000000000002</v>
      </c>
      <c r="AE12" s="9">
        <v>12.096</v>
      </c>
      <c r="AF12" s="9">
        <v>15.446999999999999</v>
      </c>
      <c r="AG12" s="9">
        <v>22.440999999999999</v>
      </c>
      <c r="AH12" s="9">
        <v>15.834</v>
      </c>
      <c r="AI12" s="9">
        <v>6.6070000000000002</v>
      </c>
      <c r="AJ12" s="9">
        <v>21.934000000000001</v>
      </c>
      <c r="AK12" s="9">
        <v>15.327</v>
      </c>
      <c r="AL12" s="9">
        <v>6.6070000000000002</v>
      </c>
      <c r="AM12" s="9">
        <v>0.50700000000000001</v>
      </c>
      <c r="AN12" s="9">
        <v>0.50700000000000001</v>
      </c>
      <c r="AO12" s="9">
        <v>0</v>
      </c>
      <c r="AP12" s="9">
        <v>34.744999999999997</v>
      </c>
      <c r="AQ12" s="9">
        <v>14.116</v>
      </c>
      <c r="AR12" s="9">
        <v>20.629000000000001</v>
      </c>
      <c r="AS12" s="9">
        <v>34.238</v>
      </c>
      <c r="AT12" s="9">
        <v>13.609</v>
      </c>
      <c r="AU12" s="9">
        <v>20.629000000000001</v>
      </c>
      <c r="AV12" s="9">
        <v>12.321</v>
      </c>
      <c r="AW12" s="9">
        <v>5.1180000000000003</v>
      </c>
      <c r="AX12" s="9">
        <v>7.2030000000000003</v>
      </c>
      <c r="AY12" s="9">
        <v>7.8029999999999999</v>
      </c>
      <c r="AZ12" s="9">
        <v>3.0750000000000002</v>
      </c>
      <c r="BA12" s="9">
        <v>4.7270000000000003</v>
      </c>
      <c r="BB12" s="9">
        <v>6.5650000000000004</v>
      </c>
      <c r="BC12" s="9">
        <v>2.9830000000000001</v>
      </c>
      <c r="BD12" s="9">
        <v>3.5819999999999999</v>
      </c>
      <c r="BE12" s="9">
        <v>4.2729999999999997</v>
      </c>
      <c r="BF12" s="9">
        <v>0.58899999999999997</v>
      </c>
      <c r="BG12" s="9">
        <v>3.6840000000000002</v>
      </c>
      <c r="BH12" s="9">
        <v>3.7829999999999999</v>
      </c>
      <c r="BI12" s="9">
        <v>2.35</v>
      </c>
      <c r="BJ12" s="9">
        <v>1.4330000000000001</v>
      </c>
      <c r="BK12" s="9">
        <v>3.2759999999999998</v>
      </c>
      <c r="BL12" s="9">
        <v>1.843</v>
      </c>
      <c r="BM12" s="9">
        <v>1.4330000000000001</v>
      </c>
      <c r="BN12" s="9">
        <v>0.50700000000000001</v>
      </c>
      <c r="BO12" s="9">
        <v>0.50700000000000001</v>
      </c>
      <c r="BP12" s="9">
        <v>0</v>
      </c>
      <c r="BQ12" s="9">
        <v>13.523999999999999</v>
      </c>
      <c r="BR12" s="9">
        <v>8.1150000000000002</v>
      </c>
      <c r="BS12" s="9">
        <v>5.4080000000000004</v>
      </c>
      <c r="BT12" s="9">
        <v>13.523999999999999</v>
      </c>
      <c r="BU12" s="9">
        <v>8.1150000000000002</v>
      </c>
      <c r="BV12" s="9">
        <v>5.4080000000000004</v>
      </c>
      <c r="BW12" s="9">
        <v>4.9089999999999998</v>
      </c>
      <c r="BX12" s="9">
        <v>3.4660000000000002</v>
      </c>
      <c r="BY12" s="9">
        <v>1.4430000000000001</v>
      </c>
      <c r="BZ12" s="9">
        <v>2.0960000000000001</v>
      </c>
      <c r="CA12" s="9">
        <v>0.95199999999999996</v>
      </c>
      <c r="CB12" s="9">
        <v>1.1439999999999999</v>
      </c>
      <c r="CC12" s="9">
        <v>4.1230000000000002</v>
      </c>
      <c r="CD12" s="9">
        <v>2.4940000000000002</v>
      </c>
      <c r="CE12" s="9">
        <v>1.629</v>
      </c>
      <c r="CF12" s="9">
        <v>1.964</v>
      </c>
      <c r="CG12" s="9">
        <v>0.77100000000000002</v>
      </c>
      <c r="CH12" s="9">
        <v>1.1919999999999999</v>
      </c>
      <c r="CI12" s="9">
        <v>0.43099999999999999</v>
      </c>
      <c r="CJ12" s="9">
        <v>0.43099999999999999</v>
      </c>
      <c r="CK12" s="9">
        <v>0</v>
      </c>
      <c r="CL12" s="9">
        <v>0.43099999999999999</v>
      </c>
      <c r="CM12" s="9">
        <v>0.43099999999999999</v>
      </c>
      <c r="CN12" s="9">
        <v>0</v>
      </c>
      <c r="CO12" s="9">
        <v>0</v>
      </c>
      <c r="CP12" s="9">
        <v>0</v>
      </c>
      <c r="CQ12" s="9">
        <v>0</v>
      </c>
      <c r="CR12" s="9">
        <v>12.346</v>
      </c>
      <c r="CS12" s="9">
        <v>8.2539999999999996</v>
      </c>
      <c r="CT12" s="9">
        <v>4.0919999999999996</v>
      </c>
      <c r="CU12" s="9">
        <v>12.346</v>
      </c>
      <c r="CV12" s="9">
        <v>8.2539999999999996</v>
      </c>
      <c r="CW12" s="9">
        <v>4.0919999999999996</v>
      </c>
      <c r="CX12" s="9">
        <v>1.9850000000000001</v>
      </c>
      <c r="CY12" s="9">
        <v>1.3480000000000001</v>
      </c>
      <c r="CZ12" s="9">
        <v>0.63700000000000001</v>
      </c>
      <c r="DA12" s="9">
        <v>0</v>
      </c>
      <c r="DB12" s="9">
        <v>0</v>
      </c>
      <c r="DC12" s="9">
        <v>0</v>
      </c>
      <c r="DD12" s="9">
        <v>1.675</v>
      </c>
      <c r="DE12" s="9">
        <v>0.51600000000000001</v>
      </c>
      <c r="DF12" s="9">
        <v>1.159</v>
      </c>
      <c r="DG12" s="9">
        <v>1.8959999999999999</v>
      </c>
      <c r="DH12" s="9">
        <v>0.71899999999999997</v>
      </c>
      <c r="DI12" s="9">
        <v>1.1759999999999999</v>
      </c>
      <c r="DJ12" s="9">
        <v>6.79</v>
      </c>
      <c r="DK12" s="9">
        <v>5.6710000000000003</v>
      </c>
      <c r="DL12" s="9">
        <v>1.119</v>
      </c>
      <c r="DM12" s="9">
        <v>6.79</v>
      </c>
      <c r="DN12" s="9">
        <v>5.6710000000000003</v>
      </c>
      <c r="DO12" s="9">
        <v>1.119</v>
      </c>
      <c r="DP12" s="9">
        <v>0</v>
      </c>
      <c r="DQ12" s="9">
        <v>0</v>
      </c>
      <c r="DR12" s="9">
        <v>0</v>
      </c>
      <c r="DS12" s="9">
        <v>1.984</v>
      </c>
      <c r="DT12" s="9">
        <v>1.347</v>
      </c>
      <c r="DU12" s="9">
        <v>0.63700000000000001</v>
      </c>
      <c r="DV12" s="9">
        <v>1.984</v>
      </c>
      <c r="DW12" s="9">
        <v>1.347</v>
      </c>
      <c r="DX12" s="9">
        <v>0.63700000000000001</v>
      </c>
      <c r="DY12" s="9">
        <v>1.468</v>
      </c>
      <c r="DZ12" s="9">
        <v>0.83</v>
      </c>
      <c r="EA12" s="9">
        <v>0.63700000000000001</v>
      </c>
      <c r="EB12" s="9">
        <v>0</v>
      </c>
      <c r="EC12" s="9">
        <v>0</v>
      </c>
      <c r="ED12" s="9">
        <v>0</v>
      </c>
      <c r="EE12" s="9">
        <v>0.51600000000000001</v>
      </c>
      <c r="EF12" s="9">
        <v>0.51600000000000001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10.362</v>
      </c>
      <c r="EU12" s="9">
        <v>6.9080000000000004</v>
      </c>
      <c r="EV12" s="9">
        <v>3.4550000000000001</v>
      </c>
      <c r="EW12" s="9">
        <v>10.362</v>
      </c>
      <c r="EX12" s="9">
        <v>6.9080000000000004</v>
      </c>
      <c r="EY12" s="9">
        <v>3.4550000000000001</v>
      </c>
      <c r="EZ12" s="9">
        <v>0.51800000000000002</v>
      </c>
      <c r="FA12" s="9">
        <v>0.51800000000000002</v>
      </c>
      <c r="FB12" s="9">
        <v>0</v>
      </c>
      <c r="FC12" s="9">
        <v>0</v>
      </c>
      <c r="FD12" s="9">
        <v>0</v>
      </c>
      <c r="FE12" s="9">
        <v>0</v>
      </c>
      <c r="FF12" s="9">
        <v>1.159</v>
      </c>
      <c r="FG12" s="9">
        <v>0</v>
      </c>
      <c r="FH12" s="9">
        <v>1.159</v>
      </c>
      <c r="FI12" s="9">
        <v>1.8959999999999999</v>
      </c>
      <c r="FJ12" s="9">
        <v>0.71899999999999997</v>
      </c>
      <c r="FK12" s="9">
        <v>1.1759999999999999</v>
      </c>
      <c r="FL12" s="9">
        <v>6.79</v>
      </c>
      <c r="FM12" s="9">
        <v>5.6710000000000003</v>
      </c>
      <c r="FN12" s="9">
        <v>1.119</v>
      </c>
      <c r="FO12" s="9">
        <v>6.79</v>
      </c>
      <c r="FP12" s="9">
        <v>5.6710000000000003</v>
      </c>
      <c r="FQ12" s="9">
        <v>1.119</v>
      </c>
      <c r="FR12" s="9">
        <v>0</v>
      </c>
      <c r="FS12" s="9">
        <v>0</v>
      </c>
      <c r="FT12" s="9">
        <v>0</v>
      </c>
      <c r="FU12" s="9">
        <v>26.308</v>
      </c>
      <c r="FV12" s="9">
        <v>16.306000000000001</v>
      </c>
      <c r="FW12" s="9">
        <v>10.002000000000001</v>
      </c>
      <c r="FX12" s="9">
        <v>26.308</v>
      </c>
      <c r="FY12" s="9">
        <v>16.306000000000001</v>
      </c>
      <c r="FZ12" s="9">
        <v>10.002000000000001</v>
      </c>
      <c r="GA12" s="9">
        <v>14.997999999999999</v>
      </c>
      <c r="GB12" s="9">
        <v>9.6189999999999998</v>
      </c>
      <c r="GC12" s="9">
        <v>5.3789999999999996</v>
      </c>
      <c r="GD12" s="9">
        <v>5.6970000000000001</v>
      </c>
      <c r="GE12" s="9">
        <v>4.4779999999999998</v>
      </c>
      <c r="GF12" s="9">
        <v>1.2190000000000001</v>
      </c>
      <c r="GG12" s="9">
        <v>3.2</v>
      </c>
      <c r="GH12" s="9">
        <v>1.4910000000000001</v>
      </c>
      <c r="GI12" s="9">
        <v>1.7090000000000001</v>
      </c>
      <c r="GJ12" s="9">
        <v>1.2410000000000001</v>
      </c>
      <c r="GK12" s="9">
        <v>0.71799999999999997</v>
      </c>
      <c r="GL12" s="9">
        <v>0.52200000000000002</v>
      </c>
      <c r="GM12" s="9">
        <v>1.173</v>
      </c>
      <c r="GN12" s="9">
        <v>0</v>
      </c>
      <c r="GO12" s="9">
        <v>1.173</v>
      </c>
      <c r="GP12" s="9">
        <v>1.173</v>
      </c>
      <c r="GQ12" s="9">
        <v>0</v>
      </c>
      <c r="GR12" s="9">
        <v>1.173</v>
      </c>
      <c r="GS12" s="9">
        <v>0</v>
      </c>
      <c r="GT12" s="9">
        <v>0</v>
      </c>
      <c r="GU12" s="9">
        <v>0</v>
      </c>
      <c r="GV12" s="9">
        <v>9.9359999999999999</v>
      </c>
      <c r="GW12" s="9">
        <v>6.0620000000000003</v>
      </c>
      <c r="GX12" s="9">
        <v>3.8740000000000001</v>
      </c>
      <c r="GY12" s="9">
        <v>9.9359999999999999</v>
      </c>
      <c r="GZ12" s="9">
        <v>6.0620000000000003</v>
      </c>
      <c r="HA12" s="9">
        <v>3.8740000000000001</v>
      </c>
      <c r="HB12" s="9">
        <v>2.7210000000000001</v>
      </c>
      <c r="HC12" s="9">
        <v>1.704</v>
      </c>
      <c r="HD12" s="9">
        <v>1.0169999999999999</v>
      </c>
      <c r="HE12" s="9">
        <v>1.276</v>
      </c>
      <c r="HF12" s="9">
        <v>0.56699999999999995</v>
      </c>
      <c r="HG12" s="9">
        <v>0.70899999999999996</v>
      </c>
      <c r="HH12" s="9">
        <v>1.1830000000000001</v>
      </c>
      <c r="HI12" s="9">
        <v>0</v>
      </c>
      <c r="HJ12" s="9">
        <v>1.1830000000000001</v>
      </c>
      <c r="HK12" s="9">
        <v>2.0880000000000001</v>
      </c>
      <c r="HL12" s="9">
        <v>1.593</v>
      </c>
      <c r="HM12" s="9">
        <v>0.496</v>
      </c>
      <c r="HN12" s="9">
        <v>2.6680000000000001</v>
      </c>
      <c r="HO12" s="9">
        <v>2.198</v>
      </c>
      <c r="HP12" s="9">
        <v>0.47</v>
      </c>
      <c r="HQ12" s="9">
        <v>2.6680000000000001</v>
      </c>
      <c r="HR12" s="9">
        <v>2.198</v>
      </c>
      <c r="HS12" s="9">
        <v>0.47</v>
      </c>
      <c r="HT12" s="9">
        <v>0</v>
      </c>
      <c r="HU12" s="9">
        <v>0</v>
      </c>
      <c r="HV12" s="9">
        <v>0</v>
      </c>
      <c r="HW12" s="9">
        <v>16.321000000000002</v>
      </c>
      <c r="HX12" s="9">
        <v>8.1240000000000006</v>
      </c>
      <c r="HY12" s="9">
        <v>8.1969999999999992</v>
      </c>
      <c r="HZ12" s="9">
        <v>16.321000000000002</v>
      </c>
      <c r="IA12" s="9">
        <v>8.1240000000000006</v>
      </c>
      <c r="IB12" s="9">
        <v>8.1969999999999992</v>
      </c>
      <c r="IC12" s="9">
        <v>5.87</v>
      </c>
      <c r="ID12" s="9">
        <v>3.8650000000000002</v>
      </c>
      <c r="IE12" s="9">
        <v>2.0049999999999999</v>
      </c>
      <c r="IF12" s="9">
        <v>3.0110000000000001</v>
      </c>
      <c r="IG12" s="9">
        <v>0.60199999999999998</v>
      </c>
      <c r="IH12" s="9">
        <v>2.4089999999999998</v>
      </c>
      <c r="II12" s="9">
        <v>2.282</v>
      </c>
      <c r="IJ12" s="9">
        <v>1.133</v>
      </c>
      <c r="IK12" s="9">
        <v>1.149</v>
      </c>
      <c r="IL12" s="9">
        <v>3.5049999999999999</v>
      </c>
      <c r="IM12" s="9">
        <v>1.728</v>
      </c>
      <c r="IN12" s="9">
        <v>1.7769999999999999</v>
      </c>
      <c r="IO12" s="9">
        <v>1.653</v>
      </c>
      <c r="IP12" s="9">
        <v>0.79700000000000004</v>
      </c>
      <c r="IQ12" s="9">
        <v>0.85699999999999998</v>
      </c>
    </row>
    <row r="13" spans="1:251">
      <c r="A13" s="10">
        <v>42767</v>
      </c>
      <c r="B13" s="9">
        <v>21.353000000000002</v>
      </c>
      <c r="C13" s="9">
        <v>24.954999999999998</v>
      </c>
      <c r="D13" s="9">
        <v>11.8</v>
      </c>
      <c r="E13" s="9">
        <v>13.156000000000001</v>
      </c>
      <c r="F13" s="9">
        <v>24.891999999999999</v>
      </c>
      <c r="G13" s="9">
        <v>15.76</v>
      </c>
      <c r="H13" s="9">
        <v>9.1329999999999991</v>
      </c>
      <c r="I13" s="9">
        <v>22.574000000000002</v>
      </c>
      <c r="J13" s="9">
        <v>13.993</v>
      </c>
      <c r="K13" s="9">
        <v>8.5809999999999995</v>
      </c>
      <c r="L13" s="9">
        <v>2.3180000000000001</v>
      </c>
      <c r="M13" s="9">
        <v>1.7669999999999999</v>
      </c>
      <c r="N13" s="9">
        <v>0.55100000000000005</v>
      </c>
      <c r="O13" s="9">
        <v>182.601</v>
      </c>
      <c r="P13" s="9">
        <v>102.483</v>
      </c>
      <c r="Q13" s="9">
        <v>80.117999999999995</v>
      </c>
      <c r="R13" s="9">
        <v>180.28299999999999</v>
      </c>
      <c r="S13" s="9">
        <v>100.71599999999999</v>
      </c>
      <c r="T13" s="9">
        <v>79.566999999999993</v>
      </c>
      <c r="U13" s="9">
        <v>69.858000000000004</v>
      </c>
      <c r="V13" s="9">
        <v>45.171999999999997</v>
      </c>
      <c r="W13" s="9">
        <v>24.686</v>
      </c>
      <c r="X13" s="9">
        <v>36.951999999999998</v>
      </c>
      <c r="Y13" s="9">
        <v>20.315999999999999</v>
      </c>
      <c r="Z13" s="9">
        <v>16.635999999999999</v>
      </c>
      <c r="AA13" s="9">
        <v>31.302</v>
      </c>
      <c r="AB13" s="9">
        <v>11.818</v>
      </c>
      <c r="AC13" s="9">
        <v>19.484000000000002</v>
      </c>
      <c r="AD13" s="9">
        <v>21.47</v>
      </c>
      <c r="AE13" s="9">
        <v>10.645</v>
      </c>
      <c r="AF13" s="9">
        <v>10.824999999999999</v>
      </c>
      <c r="AG13" s="9">
        <v>23.018999999999998</v>
      </c>
      <c r="AH13" s="9">
        <v>14.532999999999999</v>
      </c>
      <c r="AI13" s="9">
        <v>8.4860000000000007</v>
      </c>
      <c r="AJ13" s="9">
        <v>20.701000000000001</v>
      </c>
      <c r="AK13" s="9">
        <v>12.766</v>
      </c>
      <c r="AL13" s="9">
        <v>7.9349999999999996</v>
      </c>
      <c r="AM13" s="9">
        <v>2.3180000000000001</v>
      </c>
      <c r="AN13" s="9">
        <v>1.7669999999999999</v>
      </c>
      <c r="AO13" s="9">
        <v>0.55100000000000005</v>
      </c>
      <c r="AP13" s="9">
        <v>24.719000000000001</v>
      </c>
      <c r="AQ13" s="9">
        <v>17.765000000000001</v>
      </c>
      <c r="AR13" s="9">
        <v>6.9539999999999997</v>
      </c>
      <c r="AS13" s="9">
        <v>24.719000000000001</v>
      </c>
      <c r="AT13" s="9">
        <v>17.765000000000001</v>
      </c>
      <c r="AU13" s="9">
        <v>6.9539999999999997</v>
      </c>
      <c r="AV13" s="9">
        <v>12.045</v>
      </c>
      <c r="AW13" s="9">
        <v>9.1470000000000002</v>
      </c>
      <c r="AX13" s="9">
        <v>2.8980000000000001</v>
      </c>
      <c r="AY13" s="9">
        <v>4.1859999999999999</v>
      </c>
      <c r="AZ13" s="9">
        <v>3.5630000000000002</v>
      </c>
      <c r="BA13" s="9">
        <v>0.623</v>
      </c>
      <c r="BB13" s="9">
        <v>3.8759999999999999</v>
      </c>
      <c r="BC13" s="9">
        <v>2.1949999999999998</v>
      </c>
      <c r="BD13" s="9">
        <v>1.6819999999999999</v>
      </c>
      <c r="BE13" s="9">
        <v>2.1059999999999999</v>
      </c>
      <c r="BF13" s="9">
        <v>1.018</v>
      </c>
      <c r="BG13" s="9">
        <v>1.0880000000000001</v>
      </c>
      <c r="BH13" s="9">
        <v>2.5070000000000001</v>
      </c>
      <c r="BI13" s="9">
        <v>1.8420000000000001</v>
      </c>
      <c r="BJ13" s="9">
        <v>0.66500000000000004</v>
      </c>
      <c r="BK13" s="9">
        <v>2.5070000000000001</v>
      </c>
      <c r="BL13" s="9">
        <v>1.8420000000000001</v>
      </c>
      <c r="BM13" s="9">
        <v>0.66500000000000004</v>
      </c>
      <c r="BN13" s="9">
        <v>0</v>
      </c>
      <c r="BO13" s="9">
        <v>0</v>
      </c>
      <c r="BP13" s="9">
        <v>0</v>
      </c>
      <c r="BQ13" s="9">
        <v>10.217000000000001</v>
      </c>
      <c r="BR13" s="9">
        <v>5.8879999999999999</v>
      </c>
      <c r="BS13" s="9">
        <v>4.3289999999999997</v>
      </c>
      <c r="BT13" s="9">
        <v>10.217000000000001</v>
      </c>
      <c r="BU13" s="9">
        <v>5.8879999999999999</v>
      </c>
      <c r="BV13" s="9">
        <v>4.3289999999999997</v>
      </c>
      <c r="BW13" s="9">
        <v>3.0529999999999999</v>
      </c>
      <c r="BX13" s="9">
        <v>2.1880000000000002</v>
      </c>
      <c r="BY13" s="9">
        <v>0.86499999999999999</v>
      </c>
      <c r="BZ13" s="9">
        <v>2.048</v>
      </c>
      <c r="CA13" s="9">
        <v>1.4790000000000001</v>
      </c>
      <c r="CB13" s="9">
        <v>0.56899999999999995</v>
      </c>
      <c r="CC13" s="9">
        <v>3.9470000000000001</v>
      </c>
      <c r="CD13" s="9">
        <v>1.599</v>
      </c>
      <c r="CE13" s="9">
        <v>2.3479999999999999</v>
      </c>
      <c r="CF13" s="9">
        <v>1.169</v>
      </c>
      <c r="CG13" s="9">
        <v>0.622</v>
      </c>
      <c r="CH13" s="9">
        <v>0.54700000000000004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14.173999999999999</v>
      </c>
      <c r="CS13" s="9">
        <v>7.3719999999999999</v>
      </c>
      <c r="CT13" s="9">
        <v>6.8010000000000002</v>
      </c>
      <c r="CU13" s="9">
        <v>13.319000000000001</v>
      </c>
      <c r="CV13" s="9">
        <v>6.5179999999999998</v>
      </c>
      <c r="CW13" s="9">
        <v>6.8010000000000002</v>
      </c>
      <c r="CX13" s="9">
        <v>4.5140000000000002</v>
      </c>
      <c r="CY13" s="9">
        <v>2.3119999999999998</v>
      </c>
      <c r="CZ13" s="9">
        <v>2.202</v>
      </c>
      <c r="DA13" s="9">
        <v>0</v>
      </c>
      <c r="DB13" s="9">
        <v>0</v>
      </c>
      <c r="DC13" s="9">
        <v>0</v>
      </c>
      <c r="DD13" s="9">
        <v>1.143</v>
      </c>
      <c r="DE13" s="9">
        <v>0</v>
      </c>
      <c r="DF13" s="9">
        <v>1.143</v>
      </c>
      <c r="DG13" s="9">
        <v>2.0699999999999998</v>
      </c>
      <c r="DH13" s="9">
        <v>1.044</v>
      </c>
      <c r="DI13" s="9">
        <v>1.0249999999999999</v>
      </c>
      <c r="DJ13" s="9">
        <v>6.4480000000000004</v>
      </c>
      <c r="DK13" s="9">
        <v>4.016</v>
      </c>
      <c r="DL13" s="9">
        <v>2.4319999999999999</v>
      </c>
      <c r="DM13" s="9">
        <v>5.593</v>
      </c>
      <c r="DN13" s="9">
        <v>3.1619999999999999</v>
      </c>
      <c r="DO13" s="9">
        <v>2.4319999999999999</v>
      </c>
      <c r="DP13" s="9">
        <v>0.85399999999999998</v>
      </c>
      <c r="DQ13" s="9">
        <v>0.85399999999999998</v>
      </c>
      <c r="DR13" s="9">
        <v>0</v>
      </c>
      <c r="DS13" s="9">
        <v>3.23</v>
      </c>
      <c r="DT13" s="9">
        <v>2.3119999999999998</v>
      </c>
      <c r="DU13" s="9">
        <v>0.91800000000000004</v>
      </c>
      <c r="DV13" s="9">
        <v>3.23</v>
      </c>
      <c r="DW13" s="9">
        <v>2.3119999999999998</v>
      </c>
      <c r="DX13" s="9">
        <v>0.91800000000000004</v>
      </c>
      <c r="DY13" s="9">
        <v>3.23</v>
      </c>
      <c r="DZ13" s="9">
        <v>2.3119999999999998</v>
      </c>
      <c r="EA13" s="9">
        <v>0.91800000000000004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10.943</v>
      </c>
      <c r="EU13" s="9">
        <v>5.0599999999999996</v>
      </c>
      <c r="EV13" s="9">
        <v>5.883</v>
      </c>
      <c r="EW13" s="9">
        <v>10.089</v>
      </c>
      <c r="EX13" s="9">
        <v>4.2060000000000004</v>
      </c>
      <c r="EY13" s="9">
        <v>5.883</v>
      </c>
      <c r="EZ13" s="9">
        <v>1.2829999999999999</v>
      </c>
      <c r="FA13" s="9">
        <v>0</v>
      </c>
      <c r="FB13" s="9">
        <v>1.2829999999999999</v>
      </c>
      <c r="FC13" s="9">
        <v>0</v>
      </c>
      <c r="FD13" s="9">
        <v>0</v>
      </c>
      <c r="FE13" s="9">
        <v>0</v>
      </c>
      <c r="FF13" s="9">
        <v>1.143</v>
      </c>
      <c r="FG13" s="9">
        <v>0</v>
      </c>
      <c r="FH13" s="9">
        <v>1.143</v>
      </c>
      <c r="FI13" s="9">
        <v>2.0699999999999998</v>
      </c>
      <c r="FJ13" s="9">
        <v>1.044</v>
      </c>
      <c r="FK13" s="9">
        <v>1.0249999999999999</v>
      </c>
      <c r="FL13" s="9">
        <v>6.4480000000000004</v>
      </c>
      <c r="FM13" s="9">
        <v>4.016</v>
      </c>
      <c r="FN13" s="9">
        <v>2.4319999999999999</v>
      </c>
      <c r="FO13" s="9">
        <v>5.593</v>
      </c>
      <c r="FP13" s="9">
        <v>3.1619999999999999</v>
      </c>
      <c r="FQ13" s="9">
        <v>2.4319999999999999</v>
      </c>
      <c r="FR13" s="9">
        <v>0.85399999999999998</v>
      </c>
      <c r="FS13" s="9">
        <v>0.85399999999999998</v>
      </c>
      <c r="FT13" s="9">
        <v>0</v>
      </c>
      <c r="FU13" s="9">
        <v>28.469000000000001</v>
      </c>
      <c r="FV13" s="9">
        <v>15.307</v>
      </c>
      <c r="FW13" s="9">
        <v>13.161</v>
      </c>
      <c r="FX13" s="9">
        <v>28.469000000000001</v>
      </c>
      <c r="FY13" s="9">
        <v>15.307</v>
      </c>
      <c r="FZ13" s="9">
        <v>13.161</v>
      </c>
      <c r="GA13" s="9">
        <v>15.807</v>
      </c>
      <c r="GB13" s="9">
        <v>9.6349999999999998</v>
      </c>
      <c r="GC13" s="9">
        <v>6.1719999999999997</v>
      </c>
      <c r="GD13" s="9">
        <v>6.64</v>
      </c>
      <c r="GE13" s="9">
        <v>4.2160000000000002</v>
      </c>
      <c r="GF13" s="9">
        <v>2.4239999999999999</v>
      </c>
      <c r="GG13" s="9">
        <v>3.0670000000000002</v>
      </c>
      <c r="GH13" s="9">
        <v>0</v>
      </c>
      <c r="GI13" s="9">
        <v>3.0670000000000002</v>
      </c>
      <c r="GJ13" s="9">
        <v>2.4359999999999999</v>
      </c>
      <c r="GK13" s="9">
        <v>0.93799999999999994</v>
      </c>
      <c r="GL13" s="9">
        <v>1.498</v>
      </c>
      <c r="GM13" s="9">
        <v>0.51800000000000002</v>
      </c>
      <c r="GN13" s="9">
        <v>0.51800000000000002</v>
      </c>
      <c r="GO13" s="9">
        <v>0</v>
      </c>
      <c r="GP13" s="9">
        <v>0.51800000000000002</v>
      </c>
      <c r="GQ13" s="9">
        <v>0.51800000000000002</v>
      </c>
      <c r="GR13" s="9">
        <v>0</v>
      </c>
      <c r="GS13" s="9">
        <v>0</v>
      </c>
      <c r="GT13" s="9">
        <v>0</v>
      </c>
      <c r="GU13" s="9">
        <v>0</v>
      </c>
      <c r="GV13" s="9">
        <v>13.728</v>
      </c>
      <c r="GW13" s="9">
        <v>7.694</v>
      </c>
      <c r="GX13" s="9">
        <v>6.0330000000000004</v>
      </c>
      <c r="GY13" s="9">
        <v>13.728</v>
      </c>
      <c r="GZ13" s="9">
        <v>7.694</v>
      </c>
      <c r="HA13" s="9">
        <v>6.0330000000000004</v>
      </c>
      <c r="HB13" s="9">
        <v>6.6459999999999999</v>
      </c>
      <c r="HC13" s="9">
        <v>3.6059999999999999</v>
      </c>
      <c r="HD13" s="9">
        <v>3.04</v>
      </c>
      <c r="HE13" s="9">
        <v>2.6230000000000002</v>
      </c>
      <c r="HF13" s="9">
        <v>0.83599999999999997</v>
      </c>
      <c r="HG13" s="9">
        <v>1.7869999999999999</v>
      </c>
      <c r="HH13" s="9">
        <v>1.7569999999999999</v>
      </c>
      <c r="HI13" s="9">
        <v>1.1970000000000001</v>
      </c>
      <c r="HJ13" s="9">
        <v>0.56000000000000005</v>
      </c>
      <c r="HK13" s="9">
        <v>1.5049999999999999</v>
      </c>
      <c r="HL13" s="9">
        <v>1.5049999999999999</v>
      </c>
      <c r="HM13" s="9">
        <v>0</v>
      </c>
      <c r="HN13" s="9">
        <v>1.196</v>
      </c>
      <c r="HO13" s="9">
        <v>0.55000000000000004</v>
      </c>
      <c r="HP13" s="9">
        <v>0.64600000000000002</v>
      </c>
      <c r="HQ13" s="9">
        <v>1.196</v>
      </c>
      <c r="HR13" s="9">
        <v>0.55000000000000004</v>
      </c>
      <c r="HS13" s="9">
        <v>0.64600000000000002</v>
      </c>
      <c r="HT13" s="9">
        <v>0</v>
      </c>
      <c r="HU13" s="9">
        <v>0</v>
      </c>
      <c r="HV13" s="9">
        <v>0</v>
      </c>
      <c r="HW13" s="9">
        <v>12.254</v>
      </c>
      <c r="HX13" s="9">
        <v>6.0190000000000001</v>
      </c>
      <c r="HY13" s="9">
        <v>6.234</v>
      </c>
      <c r="HZ13" s="9">
        <v>12.254</v>
      </c>
      <c r="IA13" s="9">
        <v>6.0190000000000001</v>
      </c>
      <c r="IB13" s="9">
        <v>6.234</v>
      </c>
      <c r="IC13" s="9">
        <v>0.54900000000000004</v>
      </c>
      <c r="ID13" s="9">
        <v>0.54900000000000004</v>
      </c>
      <c r="IE13" s="9">
        <v>0</v>
      </c>
      <c r="IF13" s="9">
        <v>5.093</v>
      </c>
      <c r="IG13" s="9">
        <v>2.157</v>
      </c>
      <c r="IH13" s="9">
        <v>2.9359999999999999</v>
      </c>
      <c r="II13" s="9">
        <v>2.8420000000000001</v>
      </c>
      <c r="IJ13" s="9">
        <v>1.2210000000000001</v>
      </c>
      <c r="IK13" s="9">
        <v>1.621</v>
      </c>
      <c r="IL13" s="9">
        <v>2.6539999999999999</v>
      </c>
      <c r="IM13" s="9">
        <v>1.573</v>
      </c>
      <c r="IN13" s="9">
        <v>1.081</v>
      </c>
      <c r="IO13" s="9">
        <v>1.1160000000000001</v>
      </c>
      <c r="IP13" s="9">
        <v>0.52</v>
      </c>
      <c r="IQ13" s="9">
        <v>0.59599999999999997</v>
      </c>
    </row>
    <row r="14" spans="1:251">
      <c r="A14" s="10">
        <v>43132</v>
      </c>
      <c r="B14" s="9">
        <v>17.143999999999998</v>
      </c>
      <c r="C14" s="9">
        <v>29.452000000000002</v>
      </c>
      <c r="D14" s="9">
        <v>14.598000000000001</v>
      </c>
      <c r="E14" s="9">
        <v>14.853999999999999</v>
      </c>
      <c r="F14" s="9">
        <v>27.738</v>
      </c>
      <c r="G14" s="9">
        <v>19.463000000000001</v>
      </c>
      <c r="H14" s="9">
        <v>8.2750000000000004</v>
      </c>
      <c r="I14" s="9">
        <v>25.966000000000001</v>
      </c>
      <c r="J14" s="9">
        <v>17.690999999999999</v>
      </c>
      <c r="K14" s="9">
        <v>8.2750000000000004</v>
      </c>
      <c r="L14" s="9">
        <v>1.7729999999999999</v>
      </c>
      <c r="M14" s="9">
        <v>1.7729999999999999</v>
      </c>
      <c r="N14" s="9">
        <v>0</v>
      </c>
      <c r="O14" s="9">
        <v>181.26</v>
      </c>
      <c r="P14" s="9">
        <v>101.648</v>
      </c>
      <c r="Q14" s="9">
        <v>79.611999999999995</v>
      </c>
      <c r="R14" s="9">
        <v>180.28100000000001</v>
      </c>
      <c r="S14" s="9">
        <v>100.669</v>
      </c>
      <c r="T14" s="9">
        <v>79.611999999999995</v>
      </c>
      <c r="U14" s="9">
        <v>65.87</v>
      </c>
      <c r="V14" s="9">
        <v>36.064999999999998</v>
      </c>
      <c r="W14" s="9">
        <v>29.805</v>
      </c>
      <c r="X14" s="9">
        <v>33.664000000000001</v>
      </c>
      <c r="Y14" s="9">
        <v>20.100000000000001</v>
      </c>
      <c r="Z14" s="9">
        <v>13.563000000000001</v>
      </c>
      <c r="AA14" s="9">
        <v>29.262</v>
      </c>
      <c r="AB14" s="9">
        <v>13.478</v>
      </c>
      <c r="AC14" s="9">
        <v>15.784000000000001</v>
      </c>
      <c r="AD14" s="9">
        <v>26.853999999999999</v>
      </c>
      <c r="AE14" s="9">
        <v>13.673</v>
      </c>
      <c r="AF14" s="9">
        <v>13.180999999999999</v>
      </c>
      <c r="AG14" s="9">
        <v>25.61</v>
      </c>
      <c r="AH14" s="9">
        <v>18.332000000000001</v>
      </c>
      <c r="AI14" s="9">
        <v>7.2789999999999999</v>
      </c>
      <c r="AJ14" s="9">
        <v>24.631</v>
      </c>
      <c r="AK14" s="9">
        <v>17.353000000000002</v>
      </c>
      <c r="AL14" s="9">
        <v>7.2789999999999999</v>
      </c>
      <c r="AM14" s="9">
        <v>0.97899999999999998</v>
      </c>
      <c r="AN14" s="9">
        <v>0.97899999999999998</v>
      </c>
      <c r="AO14" s="9">
        <v>0</v>
      </c>
      <c r="AP14" s="9">
        <v>31.013999999999999</v>
      </c>
      <c r="AQ14" s="9">
        <v>16.72</v>
      </c>
      <c r="AR14" s="9">
        <v>14.294</v>
      </c>
      <c r="AS14" s="9">
        <v>31.013999999999999</v>
      </c>
      <c r="AT14" s="9">
        <v>16.72</v>
      </c>
      <c r="AU14" s="9">
        <v>14.294</v>
      </c>
      <c r="AV14" s="9">
        <v>12.984</v>
      </c>
      <c r="AW14" s="9">
        <v>8.4130000000000003</v>
      </c>
      <c r="AX14" s="9">
        <v>4.5709999999999997</v>
      </c>
      <c r="AY14" s="9">
        <v>5.8849999999999998</v>
      </c>
      <c r="AZ14" s="9">
        <v>2.4910000000000001</v>
      </c>
      <c r="BA14" s="9">
        <v>3.3940000000000001</v>
      </c>
      <c r="BB14" s="9">
        <v>7.0279999999999996</v>
      </c>
      <c r="BC14" s="9">
        <v>2.6459999999999999</v>
      </c>
      <c r="BD14" s="9">
        <v>4.3819999999999997</v>
      </c>
      <c r="BE14" s="9">
        <v>1.4890000000000001</v>
      </c>
      <c r="BF14" s="9">
        <v>0.43099999999999999</v>
      </c>
      <c r="BG14" s="9">
        <v>1.0580000000000001</v>
      </c>
      <c r="BH14" s="9">
        <v>3.6280000000000001</v>
      </c>
      <c r="BI14" s="9">
        <v>2.7389999999999999</v>
      </c>
      <c r="BJ14" s="9">
        <v>0.88900000000000001</v>
      </c>
      <c r="BK14" s="9">
        <v>3.6280000000000001</v>
      </c>
      <c r="BL14" s="9">
        <v>2.7389999999999999</v>
      </c>
      <c r="BM14" s="9">
        <v>0.88900000000000001</v>
      </c>
      <c r="BN14" s="9">
        <v>0</v>
      </c>
      <c r="BO14" s="9">
        <v>0</v>
      </c>
      <c r="BP14" s="9">
        <v>0</v>
      </c>
      <c r="BQ14" s="9">
        <v>10.877000000000001</v>
      </c>
      <c r="BR14" s="9">
        <v>5.8650000000000002</v>
      </c>
      <c r="BS14" s="9">
        <v>5.0119999999999996</v>
      </c>
      <c r="BT14" s="9">
        <v>10.877000000000001</v>
      </c>
      <c r="BU14" s="9">
        <v>5.8650000000000002</v>
      </c>
      <c r="BV14" s="9">
        <v>5.0119999999999996</v>
      </c>
      <c r="BW14" s="9">
        <v>4.6390000000000002</v>
      </c>
      <c r="BX14" s="9">
        <v>3.8340000000000001</v>
      </c>
      <c r="BY14" s="9">
        <v>0.80600000000000005</v>
      </c>
      <c r="BZ14" s="9">
        <v>3.2120000000000002</v>
      </c>
      <c r="CA14" s="9">
        <v>1.44</v>
      </c>
      <c r="CB14" s="9">
        <v>1.772</v>
      </c>
      <c r="CC14" s="9">
        <v>1.641</v>
      </c>
      <c r="CD14" s="9">
        <v>0</v>
      </c>
      <c r="CE14" s="9">
        <v>1.641</v>
      </c>
      <c r="CF14" s="9">
        <v>0.374</v>
      </c>
      <c r="CG14" s="9">
        <v>0</v>
      </c>
      <c r="CH14" s="9">
        <v>0.374</v>
      </c>
      <c r="CI14" s="9">
        <v>1.0109999999999999</v>
      </c>
      <c r="CJ14" s="9">
        <v>0.59199999999999997</v>
      </c>
      <c r="CK14" s="9">
        <v>0.41899999999999998</v>
      </c>
      <c r="CL14" s="9">
        <v>1.0109999999999999</v>
      </c>
      <c r="CM14" s="9">
        <v>0.59199999999999997</v>
      </c>
      <c r="CN14" s="9">
        <v>0.41899999999999998</v>
      </c>
      <c r="CO14" s="9">
        <v>0</v>
      </c>
      <c r="CP14" s="9">
        <v>0</v>
      </c>
      <c r="CQ14" s="9">
        <v>0</v>
      </c>
      <c r="CR14" s="9">
        <v>11.054</v>
      </c>
      <c r="CS14" s="9">
        <v>5.0739999999999998</v>
      </c>
      <c r="CT14" s="9">
        <v>5.98</v>
      </c>
      <c r="CU14" s="9">
        <v>11.054</v>
      </c>
      <c r="CV14" s="9">
        <v>5.0739999999999998</v>
      </c>
      <c r="CW14" s="9">
        <v>5.98</v>
      </c>
      <c r="CX14" s="9">
        <v>1.3979999999999999</v>
      </c>
      <c r="CY14" s="9">
        <v>0</v>
      </c>
      <c r="CZ14" s="9">
        <v>1.3979999999999999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4.3150000000000004</v>
      </c>
      <c r="DH14" s="9">
        <v>2.6739999999999999</v>
      </c>
      <c r="DI14" s="9">
        <v>1.641</v>
      </c>
      <c r="DJ14" s="9">
        <v>5.3410000000000002</v>
      </c>
      <c r="DK14" s="9">
        <v>2.399</v>
      </c>
      <c r="DL14" s="9">
        <v>2.9409999999999998</v>
      </c>
      <c r="DM14" s="9">
        <v>5.3410000000000002</v>
      </c>
      <c r="DN14" s="9">
        <v>2.399</v>
      </c>
      <c r="DO14" s="9">
        <v>2.9409999999999998</v>
      </c>
      <c r="DP14" s="9">
        <v>0</v>
      </c>
      <c r="DQ14" s="9">
        <v>0</v>
      </c>
      <c r="DR14" s="9">
        <v>0</v>
      </c>
      <c r="DS14" s="9">
        <v>1.3979999999999999</v>
      </c>
      <c r="DT14" s="9">
        <v>0</v>
      </c>
      <c r="DU14" s="9">
        <v>1.3979999999999999</v>
      </c>
      <c r="DV14" s="9">
        <v>1.3979999999999999</v>
      </c>
      <c r="DW14" s="9">
        <v>0</v>
      </c>
      <c r="DX14" s="9">
        <v>1.3979999999999999</v>
      </c>
      <c r="DY14" s="9">
        <v>1.3979999999999999</v>
      </c>
      <c r="DZ14" s="9">
        <v>0</v>
      </c>
      <c r="EA14" s="9">
        <v>1.3979999999999999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9.6560000000000006</v>
      </c>
      <c r="EU14" s="9">
        <v>5.0739999999999998</v>
      </c>
      <c r="EV14" s="9">
        <v>4.5819999999999999</v>
      </c>
      <c r="EW14" s="9">
        <v>9.6560000000000006</v>
      </c>
      <c r="EX14" s="9">
        <v>5.0739999999999998</v>
      </c>
      <c r="EY14" s="9">
        <v>4.5819999999999999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4.3150000000000004</v>
      </c>
      <c r="FJ14" s="9">
        <v>2.6739999999999999</v>
      </c>
      <c r="FK14" s="9">
        <v>1.641</v>
      </c>
      <c r="FL14" s="9">
        <v>5.3410000000000002</v>
      </c>
      <c r="FM14" s="9">
        <v>2.399</v>
      </c>
      <c r="FN14" s="9">
        <v>2.9409999999999998</v>
      </c>
      <c r="FO14" s="9">
        <v>5.3410000000000002</v>
      </c>
      <c r="FP14" s="9">
        <v>2.399</v>
      </c>
      <c r="FQ14" s="9">
        <v>2.9409999999999998</v>
      </c>
      <c r="FR14" s="9">
        <v>0</v>
      </c>
      <c r="FS14" s="9">
        <v>0</v>
      </c>
      <c r="FT14" s="9">
        <v>0</v>
      </c>
      <c r="FU14" s="9">
        <v>21.405000000000001</v>
      </c>
      <c r="FV14" s="9">
        <v>10.367000000000001</v>
      </c>
      <c r="FW14" s="9">
        <v>11.038</v>
      </c>
      <c r="FX14" s="9">
        <v>21.405000000000001</v>
      </c>
      <c r="FY14" s="9">
        <v>10.367000000000001</v>
      </c>
      <c r="FZ14" s="9">
        <v>11.038</v>
      </c>
      <c r="GA14" s="9">
        <v>13.739000000000001</v>
      </c>
      <c r="GB14" s="9">
        <v>6.6920000000000002</v>
      </c>
      <c r="GC14" s="9">
        <v>7.0460000000000003</v>
      </c>
      <c r="GD14" s="9">
        <v>4.88</v>
      </c>
      <c r="GE14" s="9">
        <v>3.2749999999999999</v>
      </c>
      <c r="GF14" s="9">
        <v>1.605</v>
      </c>
      <c r="GG14" s="9">
        <v>0.92300000000000004</v>
      </c>
      <c r="GH14" s="9">
        <v>0</v>
      </c>
      <c r="GI14" s="9">
        <v>0.92300000000000004</v>
      </c>
      <c r="GJ14" s="9">
        <v>1.401</v>
      </c>
      <c r="GK14" s="9">
        <v>0.39900000000000002</v>
      </c>
      <c r="GL14" s="9">
        <v>1.002</v>
      </c>
      <c r="GM14" s="9">
        <v>0.46200000000000002</v>
      </c>
      <c r="GN14" s="9">
        <v>0</v>
      </c>
      <c r="GO14" s="9">
        <v>0.46200000000000002</v>
      </c>
      <c r="GP14" s="9">
        <v>0.46200000000000002</v>
      </c>
      <c r="GQ14" s="9">
        <v>0</v>
      </c>
      <c r="GR14" s="9">
        <v>0.46200000000000002</v>
      </c>
      <c r="GS14" s="9">
        <v>0</v>
      </c>
      <c r="GT14" s="9">
        <v>0</v>
      </c>
      <c r="GU14" s="9">
        <v>0</v>
      </c>
      <c r="GV14" s="9">
        <v>13.664999999999999</v>
      </c>
      <c r="GW14" s="9">
        <v>8.2829999999999995</v>
      </c>
      <c r="GX14" s="9">
        <v>5.3819999999999997</v>
      </c>
      <c r="GY14" s="9">
        <v>13.131</v>
      </c>
      <c r="GZ14" s="9">
        <v>7.7489999999999997</v>
      </c>
      <c r="HA14" s="9">
        <v>5.3819999999999997</v>
      </c>
      <c r="HB14" s="9">
        <v>6.1319999999999997</v>
      </c>
      <c r="HC14" s="9">
        <v>2.5049999999999999</v>
      </c>
      <c r="HD14" s="9">
        <v>3.6269999999999998</v>
      </c>
      <c r="HE14" s="9">
        <v>1.6120000000000001</v>
      </c>
      <c r="HF14" s="9">
        <v>1.6120000000000001</v>
      </c>
      <c r="HG14" s="9">
        <v>0</v>
      </c>
      <c r="HH14" s="9">
        <v>1.3879999999999999</v>
      </c>
      <c r="HI14" s="9">
        <v>0.90100000000000002</v>
      </c>
      <c r="HJ14" s="9">
        <v>0.48699999999999999</v>
      </c>
      <c r="HK14" s="9">
        <v>2.3050000000000002</v>
      </c>
      <c r="HL14" s="9">
        <v>1.036</v>
      </c>
      <c r="HM14" s="9">
        <v>1.2689999999999999</v>
      </c>
      <c r="HN14" s="9">
        <v>2.2290000000000001</v>
      </c>
      <c r="HO14" s="9">
        <v>2.2290000000000001</v>
      </c>
      <c r="HP14" s="9">
        <v>0</v>
      </c>
      <c r="HQ14" s="9">
        <v>1.6950000000000001</v>
      </c>
      <c r="HR14" s="9">
        <v>1.6950000000000001</v>
      </c>
      <c r="HS14" s="9">
        <v>0</v>
      </c>
      <c r="HT14" s="9">
        <v>0.53400000000000003</v>
      </c>
      <c r="HU14" s="9">
        <v>0.53400000000000003</v>
      </c>
      <c r="HV14" s="9">
        <v>0</v>
      </c>
      <c r="HW14" s="9">
        <v>17.047999999999998</v>
      </c>
      <c r="HX14" s="9">
        <v>10.39</v>
      </c>
      <c r="HY14" s="9">
        <v>6.6580000000000004</v>
      </c>
      <c r="HZ14" s="9">
        <v>16.603000000000002</v>
      </c>
      <c r="IA14" s="9">
        <v>9.9450000000000003</v>
      </c>
      <c r="IB14" s="9">
        <v>6.6580000000000004</v>
      </c>
      <c r="IC14" s="9">
        <v>5.7270000000000003</v>
      </c>
      <c r="ID14" s="9">
        <v>2.5680000000000001</v>
      </c>
      <c r="IE14" s="9">
        <v>3.1579999999999999</v>
      </c>
      <c r="IF14" s="9">
        <v>3.9220000000000002</v>
      </c>
      <c r="IG14" s="9">
        <v>2.6970000000000001</v>
      </c>
      <c r="IH14" s="9">
        <v>1.2250000000000001</v>
      </c>
      <c r="II14" s="9">
        <v>2.1789999999999998</v>
      </c>
      <c r="IJ14" s="9">
        <v>1.091</v>
      </c>
      <c r="IK14" s="9">
        <v>1.0880000000000001</v>
      </c>
      <c r="IL14" s="9">
        <v>4.117</v>
      </c>
      <c r="IM14" s="9">
        <v>2.93</v>
      </c>
      <c r="IN14" s="9">
        <v>1.1870000000000001</v>
      </c>
      <c r="IO14" s="9">
        <v>1.1040000000000001</v>
      </c>
      <c r="IP14" s="9">
        <v>1.1040000000000001</v>
      </c>
      <c r="IQ14" s="9">
        <v>0</v>
      </c>
    </row>
    <row r="15" spans="1:251">
      <c r="A15" s="10">
        <v>43497</v>
      </c>
      <c r="B15" s="9">
        <v>16.573</v>
      </c>
      <c r="C15" s="9">
        <v>23.928999999999998</v>
      </c>
      <c r="D15" s="9">
        <v>13.712</v>
      </c>
      <c r="E15" s="9">
        <v>10.218</v>
      </c>
      <c r="F15" s="9">
        <v>20.547999999999998</v>
      </c>
      <c r="G15" s="9">
        <v>13.826000000000001</v>
      </c>
      <c r="H15" s="9">
        <v>6.7210000000000001</v>
      </c>
      <c r="I15" s="9">
        <v>15.98</v>
      </c>
      <c r="J15" s="9">
        <v>10.694000000000001</v>
      </c>
      <c r="K15" s="9">
        <v>5.2859999999999996</v>
      </c>
      <c r="L15" s="9">
        <v>4.5679999999999996</v>
      </c>
      <c r="M15" s="9">
        <v>3.133</v>
      </c>
      <c r="N15" s="9">
        <v>1.4350000000000001</v>
      </c>
      <c r="O15" s="9">
        <v>157.58099999999999</v>
      </c>
      <c r="P15" s="9">
        <v>86.34</v>
      </c>
      <c r="Q15" s="9">
        <v>71.242000000000004</v>
      </c>
      <c r="R15" s="9">
        <v>153.96899999999999</v>
      </c>
      <c r="S15" s="9">
        <v>83.206999999999994</v>
      </c>
      <c r="T15" s="9">
        <v>70.762</v>
      </c>
      <c r="U15" s="9">
        <v>54.357999999999997</v>
      </c>
      <c r="V15" s="9">
        <v>28.821999999999999</v>
      </c>
      <c r="W15" s="9">
        <v>25.536999999999999</v>
      </c>
      <c r="X15" s="9">
        <v>36.914999999999999</v>
      </c>
      <c r="Y15" s="9">
        <v>19.905999999999999</v>
      </c>
      <c r="Z15" s="9">
        <v>17.009</v>
      </c>
      <c r="AA15" s="9">
        <v>26.190999999999999</v>
      </c>
      <c r="AB15" s="9">
        <v>12.622999999999999</v>
      </c>
      <c r="AC15" s="9">
        <v>13.568</v>
      </c>
      <c r="AD15" s="9">
        <v>21.433</v>
      </c>
      <c r="AE15" s="9">
        <v>11.641999999999999</v>
      </c>
      <c r="AF15" s="9">
        <v>9.7910000000000004</v>
      </c>
      <c r="AG15" s="9">
        <v>18.683</v>
      </c>
      <c r="AH15" s="9">
        <v>13.347</v>
      </c>
      <c r="AI15" s="9">
        <v>5.3369999999999997</v>
      </c>
      <c r="AJ15" s="9">
        <v>15.071</v>
      </c>
      <c r="AK15" s="9">
        <v>10.214</v>
      </c>
      <c r="AL15" s="9">
        <v>4.8570000000000002</v>
      </c>
      <c r="AM15" s="9">
        <v>3.6120000000000001</v>
      </c>
      <c r="AN15" s="9">
        <v>3.133</v>
      </c>
      <c r="AO15" s="9">
        <v>0.48</v>
      </c>
      <c r="AP15" s="9">
        <v>24.501000000000001</v>
      </c>
      <c r="AQ15" s="9">
        <v>10.465</v>
      </c>
      <c r="AR15" s="9">
        <v>14.036</v>
      </c>
      <c r="AS15" s="9">
        <v>24.501000000000001</v>
      </c>
      <c r="AT15" s="9">
        <v>10.465</v>
      </c>
      <c r="AU15" s="9">
        <v>14.036</v>
      </c>
      <c r="AV15" s="9">
        <v>9.3989999999999991</v>
      </c>
      <c r="AW15" s="9">
        <v>3.423</v>
      </c>
      <c r="AX15" s="9">
        <v>5.9749999999999996</v>
      </c>
      <c r="AY15" s="9">
        <v>4.7140000000000004</v>
      </c>
      <c r="AZ15" s="9">
        <v>1.7929999999999999</v>
      </c>
      <c r="BA15" s="9">
        <v>2.9209999999999998</v>
      </c>
      <c r="BB15" s="9">
        <v>5.0999999999999996</v>
      </c>
      <c r="BC15" s="9">
        <v>2.6040000000000001</v>
      </c>
      <c r="BD15" s="9">
        <v>2.4950000000000001</v>
      </c>
      <c r="BE15" s="9">
        <v>3.4390000000000001</v>
      </c>
      <c r="BF15" s="9">
        <v>1.631</v>
      </c>
      <c r="BG15" s="9">
        <v>1.8080000000000001</v>
      </c>
      <c r="BH15" s="9">
        <v>1.85</v>
      </c>
      <c r="BI15" s="9">
        <v>1.0129999999999999</v>
      </c>
      <c r="BJ15" s="9">
        <v>0.83599999999999997</v>
      </c>
      <c r="BK15" s="9">
        <v>1.85</v>
      </c>
      <c r="BL15" s="9">
        <v>1.0129999999999999</v>
      </c>
      <c r="BM15" s="9">
        <v>0.83599999999999997</v>
      </c>
      <c r="BN15" s="9">
        <v>0</v>
      </c>
      <c r="BO15" s="9">
        <v>0</v>
      </c>
      <c r="BP15" s="9">
        <v>0</v>
      </c>
      <c r="BQ15" s="9">
        <v>8.3960000000000008</v>
      </c>
      <c r="BR15" s="9">
        <v>6.7320000000000002</v>
      </c>
      <c r="BS15" s="9">
        <v>1.665</v>
      </c>
      <c r="BT15" s="9">
        <v>8.3960000000000008</v>
      </c>
      <c r="BU15" s="9">
        <v>6.7320000000000002</v>
      </c>
      <c r="BV15" s="9">
        <v>1.665</v>
      </c>
      <c r="BW15" s="9">
        <v>2.9510000000000001</v>
      </c>
      <c r="BX15" s="9">
        <v>2.3460000000000001</v>
      </c>
      <c r="BY15" s="9">
        <v>0.60499999999999998</v>
      </c>
      <c r="BZ15" s="9">
        <v>1.234</v>
      </c>
      <c r="CA15" s="9">
        <v>0.625</v>
      </c>
      <c r="CB15" s="9">
        <v>0.60899999999999999</v>
      </c>
      <c r="CC15" s="9">
        <v>2.3250000000000002</v>
      </c>
      <c r="CD15" s="9">
        <v>2.3250000000000002</v>
      </c>
      <c r="CE15" s="9">
        <v>0</v>
      </c>
      <c r="CF15" s="9">
        <v>1.413</v>
      </c>
      <c r="CG15" s="9">
        <v>0.96299999999999997</v>
      </c>
      <c r="CH15" s="9">
        <v>0.45100000000000001</v>
      </c>
      <c r="CI15" s="9">
        <v>0.47299999999999998</v>
      </c>
      <c r="CJ15" s="9">
        <v>0.47299999999999998</v>
      </c>
      <c r="CK15" s="9">
        <v>0</v>
      </c>
      <c r="CL15" s="9">
        <v>0.47299999999999998</v>
      </c>
      <c r="CM15" s="9">
        <v>0.47299999999999998</v>
      </c>
      <c r="CN15" s="9">
        <v>0</v>
      </c>
      <c r="CO15" s="9">
        <v>0</v>
      </c>
      <c r="CP15" s="9">
        <v>0</v>
      </c>
      <c r="CQ15" s="9">
        <v>0</v>
      </c>
      <c r="CR15" s="9">
        <v>9</v>
      </c>
      <c r="CS15" s="9">
        <v>4.625</v>
      </c>
      <c r="CT15" s="9">
        <v>4.375</v>
      </c>
      <c r="CU15" s="9">
        <v>7.5019999999999998</v>
      </c>
      <c r="CV15" s="9">
        <v>3.6059999999999999</v>
      </c>
      <c r="CW15" s="9">
        <v>3.895</v>
      </c>
      <c r="CX15" s="9">
        <v>1.073</v>
      </c>
      <c r="CY15" s="9">
        <v>0</v>
      </c>
      <c r="CZ15" s="9">
        <v>1.073</v>
      </c>
      <c r="DA15" s="9">
        <v>0.67100000000000004</v>
      </c>
      <c r="DB15" s="9">
        <v>0.67100000000000004</v>
      </c>
      <c r="DC15" s="9">
        <v>0</v>
      </c>
      <c r="DD15" s="9">
        <v>0</v>
      </c>
      <c r="DE15" s="9">
        <v>0</v>
      </c>
      <c r="DF15" s="9">
        <v>0</v>
      </c>
      <c r="DG15" s="9">
        <v>1.0589999999999999</v>
      </c>
      <c r="DH15" s="9">
        <v>0</v>
      </c>
      <c r="DI15" s="9">
        <v>1.0589999999999999</v>
      </c>
      <c r="DJ15" s="9">
        <v>6.1959999999999997</v>
      </c>
      <c r="DK15" s="9">
        <v>3.9540000000000002</v>
      </c>
      <c r="DL15" s="9">
        <v>2.2429999999999999</v>
      </c>
      <c r="DM15" s="9">
        <v>4.6980000000000004</v>
      </c>
      <c r="DN15" s="9">
        <v>2.9350000000000001</v>
      </c>
      <c r="DO15" s="9">
        <v>1.7629999999999999</v>
      </c>
      <c r="DP15" s="9">
        <v>1.498</v>
      </c>
      <c r="DQ15" s="9">
        <v>1.018</v>
      </c>
      <c r="DR15" s="9">
        <v>0.48</v>
      </c>
      <c r="DS15" s="9">
        <v>0.56599999999999995</v>
      </c>
      <c r="DT15" s="9">
        <v>0</v>
      </c>
      <c r="DU15" s="9">
        <v>0.56599999999999995</v>
      </c>
      <c r="DV15" s="9">
        <v>0.56599999999999995</v>
      </c>
      <c r="DW15" s="9">
        <v>0</v>
      </c>
      <c r="DX15" s="9">
        <v>0.56599999999999995</v>
      </c>
      <c r="DY15" s="9">
        <v>0.56599999999999995</v>
      </c>
      <c r="DZ15" s="9">
        <v>0</v>
      </c>
      <c r="EA15" s="9">
        <v>0.56599999999999995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8.4339999999999993</v>
      </c>
      <c r="EU15" s="9">
        <v>4.625</v>
      </c>
      <c r="EV15" s="9">
        <v>3.8090000000000002</v>
      </c>
      <c r="EW15" s="9">
        <v>6.9359999999999999</v>
      </c>
      <c r="EX15" s="9">
        <v>3.6059999999999999</v>
      </c>
      <c r="EY15" s="9">
        <v>3.3290000000000002</v>
      </c>
      <c r="EZ15" s="9">
        <v>0.50700000000000001</v>
      </c>
      <c r="FA15" s="9">
        <v>0</v>
      </c>
      <c r="FB15" s="9">
        <v>0.50700000000000001</v>
      </c>
      <c r="FC15" s="9">
        <v>0.67100000000000004</v>
      </c>
      <c r="FD15" s="9">
        <v>0.67100000000000004</v>
      </c>
      <c r="FE15" s="9">
        <v>0</v>
      </c>
      <c r="FF15" s="9">
        <v>0</v>
      </c>
      <c r="FG15" s="9">
        <v>0</v>
      </c>
      <c r="FH15" s="9">
        <v>0</v>
      </c>
      <c r="FI15" s="9">
        <v>1.0589999999999999</v>
      </c>
      <c r="FJ15" s="9">
        <v>0</v>
      </c>
      <c r="FK15" s="9">
        <v>1.0589999999999999</v>
      </c>
      <c r="FL15" s="9">
        <v>6.1959999999999997</v>
      </c>
      <c r="FM15" s="9">
        <v>3.9540000000000002</v>
      </c>
      <c r="FN15" s="9">
        <v>2.2429999999999999</v>
      </c>
      <c r="FO15" s="9">
        <v>4.6980000000000004</v>
      </c>
      <c r="FP15" s="9">
        <v>2.9350000000000001</v>
      </c>
      <c r="FQ15" s="9">
        <v>1.7629999999999999</v>
      </c>
      <c r="FR15" s="9">
        <v>1.498</v>
      </c>
      <c r="FS15" s="9">
        <v>1.018</v>
      </c>
      <c r="FT15" s="9">
        <v>0.48</v>
      </c>
      <c r="FU15" s="9">
        <v>22.041</v>
      </c>
      <c r="FV15" s="9">
        <v>10.965</v>
      </c>
      <c r="FW15" s="9">
        <v>11.076000000000001</v>
      </c>
      <c r="FX15" s="9">
        <v>21.442</v>
      </c>
      <c r="FY15" s="9">
        <v>10.367000000000001</v>
      </c>
      <c r="FZ15" s="9">
        <v>11.076000000000001</v>
      </c>
      <c r="GA15" s="9">
        <v>13.026999999999999</v>
      </c>
      <c r="GB15" s="9">
        <v>6.2220000000000004</v>
      </c>
      <c r="GC15" s="9">
        <v>6.806</v>
      </c>
      <c r="GD15" s="9">
        <v>5.1529999999999996</v>
      </c>
      <c r="GE15" s="9">
        <v>2.8769999999999998</v>
      </c>
      <c r="GF15" s="9">
        <v>2.2759999999999998</v>
      </c>
      <c r="GG15" s="9">
        <v>2.6160000000000001</v>
      </c>
      <c r="GH15" s="9">
        <v>0.622</v>
      </c>
      <c r="GI15" s="9">
        <v>1.994</v>
      </c>
      <c r="GJ15" s="9">
        <v>0</v>
      </c>
      <c r="GK15" s="9">
        <v>0</v>
      </c>
      <c r="GL15" s="9">
        <v>0</v>
      </c>
      <c r="GM15" s="9">
        <v>1.2450000000000001</v>
      </c>
      <c r="GN15" s="9">
        <v>1.2450000000000001</v>
      </c>
      <c r="GO15" s="9">
        <v>0</v>
      </c>
      <c r="GP15" s="9">
        <v>0.64600000000000002</v>
      </c>
      <c r="GQ15" s="9">
        <v>0.64600000000000002</v>
      </c>
      <c r="GR15" s="9">
        <v>0</v>
      </c>
      <c r="GS15" s="9">
        <v>0.59799999999999998</v>
      </c>
      <c r="GT15" s="9">
        <v>0.59799999999999998</v>
      </c>
      <c r="GU15" s="9">
        <v>0</v>
      </c>
      <c r="GV15" s="9">
        <v>8.7439999999999998</v>
      </c>
      <c r="GW15" s="9">
        <v>6.82</v>
      </c>
      <c r="GX15" s="9">
        <v>1.923</v>
      </c>
      <c r="GY15" s="9">
        <v>7.6580000000000004</v>
      </c>
      <c r="GZ15" s="9">
        <v>5.7350000000000003</v>
      </c>
      <c r="HA15" s="9">
        <v>1.923</v>
      </c>
      <c r="HB15" s="9">
        <v>2.6669999999999998</v>
      </c>
      <c r="HC15" s="9">
        <v>1.286</v>
      </c>
      <c r="HD15" s="9">
        <v>1.3819999999999999</v>
      </c>
      <c r="HE15" s="9">
        <v>1.909</v>
      </c>
      <c r="HF15" s="9">
        <v>1.909</v>
      </c>
      <c r="HG15" s="9">
        <v>0</v>
      </c>
      <c r="HH15" s="9">
        <v>1.2250000000000001</v>
      </c>
      <c r="HI15" s="9">
        <v>0.68300000000000005</v>
      </c>
      <c r="HJ15" s="9">
        <v>0.54200000000000004</v>
      </c>
      <c r="HK15" s="9">
        <v>1.276</v>
      </c>
      <c r="HL15" s="9">
        <v>1.276</v>
      </c>
      <c r="HM15" s="9">
        <v>0</v>
      </c>
      <c r="HN15" s="9">
        <v>1.667</v>
      </c>
      <c r="HO15" s="9">
        <v>1.667</v>
      </c>
      <c r="HP15" s="9">
        <v>0</v>
      </c>
      <c r="HQ15" s="9">
        <v>0.58199999999999996</v>
      </c>
      <c r="HR15" s="9">
        <v>0.58199999999999996</v>
      </c>
      <c r="HS15" s="9">
        <v>0</v>
      </c>
      <c r="HT15" s="9">
        <v>1.0860000000000001</v>
      </c>
      <c r="HU15" s="9">
        <v>1.0860000000000001</v>
      </c>
      <c r="HV15" s="9">
        <v>0</v>
      </c>
      <c r="HW15" s="9">
        <v>15.021000000000001</v>
      </c>
      <c r="HX15" s="9">
        <v>9.64</v>
      </c>
      <c r="HY15" s="9">
        <v>5.3810000000000002</v>
      </c>
      <c r="HZ15" s="9">
        <v>14.59</v>
      </c>
      <c r="IA15" s="9">
        <v>9.2089999999999996</v>
      </c>
      <c r="IB15" s="9">
        <v>5.3810000000000002</v>
      </c>
      <c r="IC15" s="9">
        <v>3.7309999999999999</v>
      </c>
      <c r="ID15" s="9">
        <v>2.0529999999999999</v>
      </c>
      <c r="IE15" s="9">
        <v>1.6779999999999999</v>
      </c>
      <c r="IF15" s="9">
        <v>2.1949999999999998</v>
      </c>
      <c r="IG15" s="9">
        <v>1.1379999999999999</v>
      </c>
      <c r="IH15" s="9">
        <v>1.0569999999999999</v>
      </c>
      <c r="II15" s="9">
        <v>2.4340000000000002</v>
      </c>
      <c r="IJ15" s="9">
        <v>2.4340000000000002</v>
      </c>
      <c r="IK15" s="9">
        <v>0</v>
      </c>
      <c r="IL15" s="9">
        <v>5.1180000000000003</v>
      </c>
      <c r="IM15" s="9">
        <v>2.4729999999999999</v>
      </c>
      <c r="IN15" s="9">
        <v>2.645</v>
      </c>
      <c r="IO15" s="9">
        <v>1.542</v>
      </c>
      <c r="IP15" s="9">
        <v>1.542</v>
      </c>
      <c r="IQ15" s="9">
        <v>0</v>
      </c>
    </row>
    <row r="16" spans="1:251">
      <c r="A16" s="10">
        <v>43862</v>
      </c>
      <c r="B16" s="9">
        <v>14.071</v>
      </c>
      <c r="C16" s="9">
        <v>27.542999999999999</v>
      </c>
      <c r="D16" s="9">
        <v>13.159000000000001</v>
      </c>
      <c r="E16" s="9">
        <v>14.382999999999999</v>
      </c>
      <c r="F16" s="9">
        <v>28.088999999999999</v>
      </c>
      <c r="G16" s="9">
        <v>16.584</v>
      </c>
      <c r="H16" s="9">
        <v>11.505000000000001</v>
      </c>
      <c r="I16" s="9">
        <v>25.408999999999999</v>
      </c>
      <c r="J16" s="9">
        <v>14.788</v>
      </c>
      <c r="K16" s="9">
        <v>10.621</v>
      </c>
      <c r="L16" s="9">
        <v>2.68</v>
      </c>
      <c r="M16" s="9">
        <v>1.7969999999999999</v>
      </c>
      <c r="N16" s="9">
        <v>0.88400000000000001</v>
      </c>
      <c r="O16" s="9">
        <v>167.25800000000001</v>
      </c>
      <c r="P16" s="9">
        <v>90.093000000000004</v>
      </c>
      <c r="Q16" s="9">
        <v>77.165000000000006</v>
      </c>
      <c r="R16" s="9">
        <v>165.22</v>
      </c>
      <c r="S16" s="9">
        <v>88.938999999999993</v>
      </c>
      <c r="T16" s="9">
        <v>76.281000000000006</v>
      </c>
      <c r="U16" s="9">
        <v>62.417000000000002</v>
      </c>
      <c r="V16" s="9">
        <v>35.44</v>
      </c>
      <c r="W16" s="9">
        <v>26.978000000000002</v>
      </c>
      <c r="X16" s="9">
        <v>30.56</v>
      </c>
      <c r="Y16" s="9">
        <v>14.691000000000001</v>
      </c>
      <c r="Z16" s="9">
        <v>15.869</v>
      </c>
      <c r="AA16" s="9">
        <v>24.718</v>
      </c>
      <c r="AB16" s="9">
        <v>13.605</v>
      </c>
      <c r="AC16" s="9">
        <v>11.113</v>
      </c>
      <c r="AD16" s="9">
        <v>24.693000000000001</v>
      </c>
      <c r="AE16" s="9">
        <v>12.414</v>
      </c>
      <c r="AF16" s="9">
        <v>12.279</v>
      </c>
      <c r="AG16" s="9">
        <v>24.87</v>
      </c>
      <c r="AH16" s="9">
        <v>13.944000000000001</v>
      </c>
      <c r="AI16" s="9">
        <v>10.926</v>
      </c>
      <c r="AJ16" s="9">
        <v>22.832000000000001</v>
      </c>
      <c r="AK16" s="9">
        <v>12.789</v>
      </c>
      <c r="AL16" s="9">
        <v>10.042999999999999</v>
      </c>
      <c r="AM16" s="9">
        <v>2.0379999999999998</v>
      </c>
      <c r="AN16" s="9">
        <v>1.1539999999999999</v>
      </c>
      <c r="AO16" s="9">
        <v>0.88400000000000001</v>
      </c>
      <c r="AP16" s="9">
        <v>29.632000000000001</v>
      </c>
      <c r="AQ16" s="9">
        <v>14.263999999999999</v>
      </c>
      <c r="AR16" s="9">
        <v>15.368</v>
      </c>
      <c r="AS16" s="9">
        <v>29.632000000000001</v>
      </c>
      <c r="AT16" s="9">
        <v>14.263999999999999</v>
      </c>
      <c r="AU16" s="9">
        <v>15.368</v>
      </c>
      <c r="AV16" s="9">
        <v>10.119999999999999</v>
      </c>
      <c r="AW16" s="9">
        <v>5.3650000000000002</v>
      </c>
      <c r="AX16" s="9">
        <v>4.7549999999999999</v>
      </c>
      <c r="AY16" s="9">
        <v>4.0979999999999999</v>
      </c>
      <c r="AZ16" s="9">
        <v>2.3359999999999999</v>
      </c>
      <c r="BA16" s="9">
        <v>1.7629999999999999</v>
      </c>
      <c r="BB16" s="9">
        <v>7.1109999999999998</v>
      </c>
      <c r="BC16" s="9">
        <v>2.5</v>
      </c>
      <c r="BD16" s="9">
        <v>4.6109999999999998</v>
      </c>
      <c r="BE16" s="9">
        <v>5.657</v>
      </c>
      <c r="BF16" s="9">
        <v>2.927</v>
      </c>
      <c r="BG16" s="9">
        <v>2.7290000000000001</v>
      </c>
      <c r="BH16" s="9">
        <v>2.6469999999999998</v>
      </c>
      <c r="BI16" s="9">
        <v>1.1359999999999999</v>
      </c>
      <c r="BJ16" s="9">
        <v>1.51</v>
      </c>
      <c r="BK16" s="9">
        <v>2.6469999999999998</v>
      </c>
      <c r="BL16" s="9">
        <v>1.1359999999999999</v>
      </c>
      <c r="BM16" s="9">
        <v>1.51</v>
      </c>
      <c r="BN16" s="9">
        <v>0</v>
      </c>
      <c r="BO16" s="9">
        <v>0</v>
      </c>
      <c r="BP16" s="9">
        <v>0</v>
      </c>
      <c r="BQ16" s="9">
        <v>13.260999999999999</v>
      </c>
      <c r="BR16" s="9">
        <v>4.97</v>
      </c>
      <c r="BS16" s="9">
        <v>8.2910000000000004</v>
      </c>
      <c r="BT16" s="9">
        <v>13.260999999999999</v>
      </c>
      <c r="BU16" s="9">
        <v>4.97</v>
      </c>
      <c r="BV16" s="9">
        <v>8.2910000000000004</v>
      </c>
      <c r="BW16" s="9">
        <v>5.4880000000000004</v>
      </c>
      <c r="BX16" s="9">
        <v>1.946</v>
      </c>
      <c r="BY16" s="9">
        <v>3.5430000000000001</v>
      </c>
      <c r="BZ16" s="9">
        <v>3.528</v>
      </c>
      <c r="CA16" s="9">
        <v>0.66300000000000003</v>
      </c>
      <c r="CB16" s="9">
        <v>2.8660000000000001</v>
      </c>
      <c r="CC16" s="9">
        <v>0.53900000000000003</v>
      </c>
      <c r="CD16" s="9">
        <v>0</v>
      </c>
      <c r="CE16" s="9">
        <v>0.53900000000000003</v>
      </c>
      <c r="CF16" s="9">
        <v>1.274</v>
      </c>
      <c r="CG16" s="9">
        <v>1.274</v>
      </c>
      <c r="CH16" s="9">
        <v>0</v>
      </c>
      <c r="CI16" s="9">
        <v>2.431</v>
      </c>
      <c r="CJ16" s="9">
        <v>1.087</v>
      </c>
      <c r="CK16" s="9">
        <v>1.343</v>
      </c>
      <c r="CL16" s="9">
        <v>2.431</v>
      </c>
      <c r="CM16" s="9">
        <v>1.087</v>
      </c>
      <c r="CN16" s="9">
        <v>1.343</v>
      </c>
      <c r="CO16" s="9">
        <v>0</v>
      </c>
      <c r="CP16" s="9">
        <v>0</v>
      </c>
      <c r="CQ16" s="9">
        <v>0</v>
      </c>
      <c r="CR16" s="9">
        <v>16.202000000000002</v>
      </c>
      <c r="CS16" s="9">
        <v>9.0229999999999997</v>
      </c>
      <c r="CT16" s="9">
        <v>7.1779999999999999</v>
      </c>
      <c r="CU16" s="9">
        <v>14.805</v>
      </c>
      <c r="CV16" s="9">
        <v>8.5109999999999992</v>
      </c>
      <c r="CW16" s="9">
        <v>6.2949999999999999</v>
      </c>
      <c r="CX16" s="9">
        <v>1.0620000000000001</v>
      </c>
      <c r="CY16" s="9">
        <v>0.35599999999999998</v>
      </c>
      <c r="CZ16" s="9">
        <v>0.70699999999999996</v>
      </c>
      <c r="DA16" s="9">
        <v>0.78</v>
      </c>
      <c r="DB16" s="9">
        <v>0</v>
      </c>
      <c r="DC16" s="9">
        <v>0.78</v>
      </c>
      <c r="DD16" s="9">
        <v>0.56399999999999995</v>
      </c>
      <c r="DE16" s="9">
        <v>0.56399999999999995</v>
      </c>
      <c r="DF16" s="9">
        <v>0</v>
      </c>
      <c r="DG16" s="9">
        <v>1.9810000000000001</v>
      </c>
      <c r="DH16" s="9">
        <v>1.258</v>
      </c>
      <c r="DI16" s="9">
        <v>0.72399999999999998</v>
      </c>
      <c r="DJ16" s="9">
        <v>11.814</v>
      </c>
      <c r="DK16" s="9">
        <v>6.8460000000000001</v>
      </c>
      <c r="DL16" s="9">
        <v>4.968</v>
      </c>
      <c r="DM16" s="9">
        <v>10.417999999999999</v>
      </c>
      <c r="DN16" s="9">
        <v>6.3339999999999996</v>
      </c>
      <c r="DO16" s="9">
        <v>4.0839999999999996</v>
      </c>
      <c r="DP16" s="9">
        <v>1.3959999999999999</v>
      </c>
      <c r="DQ16" s="9">
        <v>0.51300000000000001</v>
      </c>
      <c r="DR16" s="9">
        <v>0.88400000000000001</v>
      </c>
      <c r="DS16" s="9">
        <v>0.878</v>
      </c>
      <c r="DT16" s="9">
        <v>0.35599999999999998</v>
      </c>
      <c r="DU16" s="9">
        <v>0.52200000000000002</v>
      </c>
      <c r="DV16" s="9">
        <v>0.878</v>
      </c>
      <c r="DW16" s="9">
        <v>0.35599999999999998</v>
      </c>
      <c r="DX16" s="9">
        <v>0.52200000000000002</v>
      </c>
      <c r="DY16" s="9">
        <v>0.878</v>
      </c>
      <c r="DZ16" s="9">
        <v>0.35599999999999998</v>
      </c>
      <c r="EA16" s="9">
        <v>0.52200000000000002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15.324</v>
      </c>
      <c r="EU16" s="9">
        <v>8.6679999999999993</v>
      </c>
      <c r="EV16" s="9">
        <v>6.6559999999999997</v>
      </c>
      <c r="EW16" s="9">
        <v>13.928000000000001</v>
      </c>
      <c r="EX16" s="9">
        <v>8.1549999999999994</v>
      </c>
      <c r="EY16" s="9">
        <v>5.7729999999999997</v>
      </c>
      <c r="EZ16" s="9">
        <v>0.185</v>
      </c>
      <c r="FA16" s="9">
        <v>0</v>
      </c>
      <c r="FB16" s="9">
        <v>0.185</v>
      </c>
      <c r="FC16" s="9">
        <v>0.78</v>
      </c>
      <c r="FD16" s="9">
        <v>0</v>
      </c>
      <c r="FE16" s="9">
        <v>0.78</v>
      </c>
      <c r="FF16" s="9">
        <v>0.56399999999999995</v>
      </c>
      <c r="FG16" s="9">
        <v>0.56399999999999995</v>
      </c>
      <c r="FH16" s="9">
        <v>0</v>
      </c>
      <c r="FI16" s="9">
        <v>1.9810000000000001</v>
      </c>
      <c r="FJ16" s="9">
        <v>1.258</v>
      </c>
      <c r="FK16" s="9">
        <v>0.72399999999999998</v>
      </c>
      <c r="FL16" s="9">
        <v>11.814</v>
      </c>
      <c r="FM16" s="9">
        <v>6.8460000000000001</v>
      </c>
      <c r="FN16" s="9">
        <v>4.968</v>
      </c>
      <c r="FO16" s="9">
        <v>10.417999999999999</v>
      </c>
      <c r="FP16" s="9">
        <v>6.3339999999999996</v>
      </c>
      <c r="FQ16" s="9">
        <v>4.0839999999999996</v>
      </c>
      <c r="FR16" s="9">
        <v>1.3959999999999999</v>
      </c>
      <c r="FS16" s="9">
        <v>0.51300000000000001</v>
      </c>
      <c r="FT16" s="9">
        <v>0.88400000000000001</v>
      </c>
      <c r="FU16" s="9">
        <v>21.774999999999999</v>
      </c>
      <c r="FV16" s="9">
        <v>10.282999999999999</v>
      </c>
      <c r="FW16" s="9">
        <v>11.492000000000001</v>
      </c>
      <c r="FX16" s="9">
        <v>21.132999999999999</v>
      </c>
      <c r="FY16" s="9">
        <v>9.641</v>
      </c>
      <c r="FZ16" s="9">
        <v>11.492000000000001</v>
      </c>
      <c r="GA16" s="9">
        <v>16.315000000000001</v>
      </c>
      <c r="GB16" s="9">
        <v>8.34</v>
      </c>
      <c r="GC16" s="9">
        <v>7.9749999999999996</v>
      </c>
      <c r="GD16" s="9">
        <v>4.1669999999999998</v>
      </c>
      <c r="GE16" s="9">
        <v>1.3009999999999999</v>
      </c>
      <c r="GF16" s="9">
        <v>2.8660000000000001</v>
      </c>
      <c r="GG16" s="9">
        <v>0</v>
      </c>
      <c r="GH16" s="9">
        <v>0</v>
      </c>
      <c r="GI16" s="9">
        <v>0</v>
      </c>
      <c r="GJ16" s="9">
        <v>0.65100000000000002</v>
      </c>
      <c r="GK16" s="9">
        <v>0</v>
      </c>
      <c r="GL16" s="9">
        <v>0.65100000000000002</v>
      </c>
      <c r="GM16" s="9">
        <v>0.64200000000000002</v>
      </c>
      <c r="GN16" s="9">
        <v>0.64200000000000002</v>
      </c>
      <c r="GO16" s="9">
        <v>0</v>
      </c>
      <c r="GP16" s="9">
        <v>0</v>
      </c>
      <c r="GQ16" s="9">
        <v>0</v>
      </c>
      <c r="GR16" s="9">
        <v>0</v>
      </c>
      <c r="GS16" s="9">
        <v>0.64200000000000002</v>
      </c>
      <c r="GT16" s="9">
        <v>0.64200000000000002</v>
      </c>
      <c r="GU16" s="9">
        <v>0</v>
      </c>
      <c r="GV16" s="9">
        <v>12.372999999999999</v>
      </c>
      <c r="GW16" s="9">
        <v>7.3470000000000004</v>
      </c>
      <c r="GX16" s="9">
        <v>5.0259999999999998</v>
      </c>
      <c r="GY16" s="9">
        <v>12.372999999999999</v>
      </c>
      <c r="GZ16" s="9">
        <v>7.3470000000000004</v>
      </c>
      <c r="HA16" s="9">
        <v>5.0259999999999998</v>
      </c>
      <c r="HB16" s="9">
        <v>5.3310000000000004</v>
      </c>
      <c r="HC16" s="9">
        <v>3.9470000000000001</v>
      </c>
      <c r="HD16" s="9">
        <v>1.385</v>
      </c>
      <c r="HE16" s="9">
        <v>1.802</v>
      </c>
      <c r="HF16" s="9">
        <v>1.0329999999999999</v>
      </c>
      <c r="HG16" s="9">
        <v>0.76900000000000002</v>
      </c>
      <c r="HH16" s="9">
        <v>3.0009999999999999</v>
      </c>
      <c r="HI16" s="9">
        <v>1.855</v>
      </c>
      <c r="HJ16" s="9">
        <v>1.1459999999999999</v>
      </c>
      <c r="HK16" s="9">
        <v>1.2010000000000001</v>
      </c>
      <c r="HL16" s="9">
        <v>0</v>
      </c>
      <c r="HM16" s="9">
        <v>1.2010000000000001</v>
      </c>
      <c r="HN16" s="9">
        <v>1.038</v>
      </c>
      <c r="HO16" s="9">
        <v>0.51200000000000001</v>
      </c>
      <c r="HP16" s="9">
        <v>0.52500000000000002</v>
      </c>
      <c r="HQ16" s="9">
        <v>1.038</v>
      </c>
      <c r="HR16" s="9">
        <v>0.51200000000000001</v>
      </c>
      <c r="HS16" s="9">
        <v>0.52500000000000002</v>
      </c>
      <c r="HT16" s="9">
        <v>0</v>
      </c>
      <c r="HU16" s="9">
        <v>0</v>
      </c>
      <c r="HV16" s="9">
        <v>0</v>
      </c>
      <c r="HW16" s="9">
        <v>11.111000000000001</v>
      </c>
      <c r="HX16" s="9">
        <v>8.14</v>
      </c>
      <c r="HY16" s="9">
        <v>2.9710000000000001</v>
      </c>
      <c r="HZ16" s="9">
        <v>11.111000000000001</v>
      </c>
      <c r="IA16" s="9">
        <v>8.14</v>
      </c>
      <c r="IB16" s="9">
        <v>2.9710000000000001</v>
      </c>
      <c r="IC16" s="9">
        <v>1.4019999999999999</v>
      </c>
      <c r="ID16" s="9">
        <v>0.753</v>
      </c>
      <c r="IE16" s="9">
        <v>0.64900000000000002</v>
      </c>
      <c r="IF16" s="9">
        <v>2.6179999999999999</v>
      </c>
      <c r="IG16" s="9">
        <v>1.9550000000000001</v>
      </c>
      <c r="IH16" s="9">
        <v>0.66300000000000003</v>
      </c>
      <c r="II16" s="9">
        <v>1.4670000000000001</v>
      </c>
      <c r="IJ16" s="9">
        <v>1.4670000000000001</v>
      </c>
      <c r="IK16" s="9">
        <v>0</v>
      </c>
      <c r="IL16" s="9">
        <v>4.3970000000000002</v>
      </c>
      <c r="IM16" s="9">
        <v>3.3319999999999999</v>
      </c>
      <c r="IN16" s="9">
        <v>1.0649999999999999</v>
      </c>
      <c r="IO16" s="9">
        <v>1.228</v>
      </c>
      <c r="IP16" s="9">
        <v>0.63300000000000001</v>
      </c>
      <c r="IQ16" s="9">
        <v>0.59499999999999997</v>
      </c>
    </row>
    <row r="17" spans="1:251">
      <c r="A17" s="10">
        <v>44228</v>
      </c>
      <c r="B17" s="9">
        <v>14.385</v>
      </c>
      <c r="C17" s="9">
        <v>39.591999999999999</v>
      </c>
      <c r="D17" s="9">
        <v>21.852</v>
      </c>
      <c r="E17" s="9">
        <v>17.739999999999998</v>
      </c>
      <c r="F17" s="9">
        <v>43.645000000000003</v>
      </c>
      <c r="G17" s="9">
        <v>24.811</v>
      </c>
      <c r="H17" s="9">
        <v>18.834</v>
      </c>
      <c r="I17" s="9">
        <v>38.81</v>
      </c>
      <c r="J17" s="9">
        <v>21.553999999999998</v>
      </c>
      <c r="K17" s="9">
        <v>17.256</v>
      </c>
      <c r="L17" s="9">
        <v>4.835</v>
      </c>
      <c r="M17" s="9">
        <v>3.258</v>
      </c>
      <c r="N17" s="9">
        <v>1.577</v>
      </c>
      <c r="O17" s="9">
        <v>216.18799999999999</v>
      </c>
      <c r="P17" s="9">
        <v>123.73</v>
      </c>
      <c r="Q17" s="9">
        <v>92.457999999999998</v>
      </c>
      <c r="R17" s="9">
        <v>212.38</v>
      </c>
      <c r="S17" s="9">
        <v>120.473</v>
      </c>
      <c r="T17" s="9">
        <v>91.908000000000001</v>
      </c>
      <c r="U17" s="9">
        <v>65.254000000000005</v>
      </c>
      <c r="V17" s="9">
        <v>35.475999999999999</v>
      </c>
      <c r="W17" s="9">
        <v>29.777999999999999</v>
      </c>
      <c r="X17" s="9">
        <v>43.893999999999998</v>
      </c>
      <c r="Y17" s="9">
        <v>27.690999999999999</v>
      </c>
      <c r="Z17" s="9">
        <v>16.204000000000001</v>
      </c>
      <c r="AA17" s="9">
        <v>28.469000000000001</v>
      </c>
      <c r="AB17" s="9">
        <v>16.652999999999999</v>
      </c>
      <c r="AC17" s="9">
        <v>11.816000000000001</v>
      </c>
      <c r="AD17" s="9">
        <v>37.244</v>
      </c>
      <c r="AE17" s="9">
        <v>19.988</v>
      </c>
      <c r="AF17" s="9">
        <v>17.254999999999999</v>
      </c>
      <c r="AG17" s="9">
        <v>41.328000000000003</v>
      </c>
      <c r="AH17" s="9">
        <v>23.922000000000001</v>
      </c>
      <c r="AI17" s="9">
        <v>17.405000000000001</v>
      </c>
      <c r="AJ17" s="9">
        <v>37.520000000000003</v>
      </c>
      <c r="AK17" s="9">
        <v>20.664999999999999</v>
      </c>
      <c r="AL17" s="9">
        <v>16.855</v>
      </c>
      <c r="AM17" s="9">
        <v>3.8079999999999998</v>
      </c>
      <c r="AN17" s="9">
        <v>3.258</v>
      </c>
      <c r="AO17" s="9">
        <v>0.55000000000000004</v>
      </c>
      <c r="AP17" s="9">
        <v>44.99</v>
      </c>
      <c r="AQ17" s="9">
        <v>26.463999999999999</v>
      </c>
      <c r="AR17" s="9">
        <v>18.526</v>
      </c>
      <c r="AS17" s="9">
        <v>44.323</v>
      </c>
      <c r="AT17" s="9">
        <v>25.797999999999998</v>
      </c>
      <c r="AU17" s="9">
        <v>18.526</v>
      </c>
      <c r="AV17" s="9">
        <v>13.673999999999999</v>
      </c>
      <c r="AW17" s="9">
        <v>6.8940000000000001</v>
      </c>
      <c r="AX17" s="9">
        <v>6.78</v>
      </c>
      <c r="AY17" s="9">
        <v>12.21</v>
      </c>
      <c r="AZ17" s="9">
        <v>8.3550000000000004</v>
      </c>
      <c r="BA17" s="9">
        <v>3.855</v>
      </c>
      <c r="BB17" s="9">
        <v>4.5389999999999997</v>
      </c>
      <c r="BC17" s="9">
        <v>2.3639999999999999</v>
      </c>
      <c r="BD17" s="9">
        <v>2.1749999999999998</v>
      </c>
      <c r="BE17" s="9">
        <v>7.4870000000000001</v>
      </c>
      <c r="BF17" s="9">
        <v>5.0069999999999997</v>
      </c>
      <c r="BG17" s="9">
        <v>2.48</v>
      </c>
      <c r="BH17" s="9">
        <v>7.0789999999999997</v>
      </c>
      <c r="BI17" s="9">
        <v>3.843</v>
      </c>
      <c r="BJ17" s="9">
        <v>3.2360000000000002</v>
      </c>
      <c r="BK17" s="9">
        <v>6.4130000000000003</v>
      </c>
      <c r="BL17" s="9">
        <v>3.177</v>
      </c>
      <c r="BM17" s="9">
        <v>3.2360000000000002</v>
      </c>
      <c r="BN17" s="9">
        <v>0.66600000000000004</v>
      </c>
      <c r="BO17" s="9">
        <v>0.66600000000000004</v>
      </c>
      <c r="BP17" s="9">
        <v>0</v>
      </c>
      <c r="BQ17" s="9">
        <v>17.98</v>
      </c>
      <c r="BR17" s="9">
        <v>11.406000000000001</v>
      </c>
      <c r="BS17" s="9">
        <v>6.5739999999999998</v>
      </c>
      <c r="BT17" s="9">
        <v>17.98</v>
      </c>
      <c r="BU17" s="9">
        <v>11.406000000000001</v>
      </c>
      <c r="BV17" s="9">
        <v>6.5739999999999998</v>
      </c>
      <c r="BW17" s="9">
        <v>10.188000000000001</v>
      </c>
      <c r="BX17" s="9">
        <v>6.1340000000000003</v>
      </c>
      <c r="BY17" s="9">
        <v>4.0540000000000003</v>
      </c>
      <c r="BZ17" s="9">
        <v>1.2250000000000001</v>
      </c>
      <c r="CA17" s="9">
        <v>1.2250000000000001</v>
      </c>
      <c r="CB17" s="9">
        <v>0</v>
      </c>
      <c r="CC17" s="9">
        <v>1.9079999999999999</v>
      </c>
      <c r="CD17" s="9">
        <v>1.268</v>
      </c>
      <c r="CE17" s="9">
        <v>0.64</v>
      </c>
      <c r="CF17" s="9">
        <v>3.2469999999999999</v>
      </c>
      <c r="CG17" s="9">
        <v>1.7949999999999999</v>
      </c>
      <c r="CH17" s="9">
        <v>1.452</v>
      </c>
      <c r="CI17" s="9">
        <v>1.4119999999999999</v>
      </c>
      <c r="CJ17" s="9">
        <v>0.98299999999999998</v>
      </c>
      <c r="CK17" s="9">
        <v>0.42899999999999999</v>
      </c>
      <c r="CL17" s="9">
        <v>1.4119999999999999</v>
      </c>
      <c r="CM17" s="9">
        <v>0.98299999999999998</v>
      </c>
      <c r="CN17" s="9">
        <v>0.42899999999999999</v>
      </c>
      <c r="CO17" s="9">
        <v>0</v>
      </c>
      <c r="CP17" s="9">
        <v>0</v>
      </c>
      <c r="CQ17" s="9">
        <v>0</v>
      </c>
      <c r="CR17" s="9">
        <v>15.275</v>
      </c>
      <c r="CS17" s="9">
        <v>8.2100000000000009</v>
      </c>
      <c r="CT17" s="9">
        <v>7.0650000000000004</v>
      </c>
      <c r="CU17" s="9">
        <v>13.689</v>
      </c>
      <c r="CV17" s="9">
        <v>6.6239999999999997</v>
      </c>
      <c r="CW17" s="9">
        <v>7.0650000000000004</v>
      </c>
      <c r="CX17" s="9">
        <v>1.5649999999999999</v>
      </c>
      <c r="CY17" s="9">
        <v>0.84199999999999997</v>
      </c>
      <c r="CZ17" s="9">
        <v>0.72299999999999998</v>
      </c>
      <c r="DA17" s="9">
        <v>0</v>
      </c>
      <c r="DB17" s="9">
        <v>0</v>
      </c>
      <c r="DC17" s="9">
        <v>0</v>
      </c>
      <c r="DD17" s="9">
        <v>0.49099999999999999</v>
      </c>
      <c r="DE17" s="9">
        <v>0.49099999999999999</v>
      </c>
      <c r="DF17" s="9">
        <v>0</v>
      </c>
      <c r="DG17" s="9">
        <v>2.0139999999999998</v>
      </c>
      <c r="DH17" s="9">
        <v>0.55300000000000005</v>
      </c>
      <c r="DI17" s="9">
        <v>1.4610000000000001</v>
      </c>
      <c r="DJ17" s="9">
        <v>11.206</v>
      </c>
      <c r="DK17" s="9">
        <v>6.3239999999999998</v>
      </c>
      <c r="DL17" s="9">
        <v>4.8819999999999997</v>
      </c>
      <c r="DM17" s="9">
        <v>9.6199999999999992</v>
      </c>
      <c r="DN17" s="9">
        <v>4.7389999999999999</v>
      </c>
      <c r="DO17" s="9">
        <v>4.8819999999999997</v>
      </c>
      <c r="DP17" s="9">
        <v>1.5860000000000001</v>
      </c>
      <c r="DQ17" s="9">
        <v>1.5860000000000001</v>
      </c>
      <c r="DR17" s="9">
        <v>0</v>
      </c>
      <c r="DS17" s="9">
        <v>1.5649999999999999</v>
      </c>
      <c r="DT17" s="9">
        <v>0.84199999999999997</v>
      </c>
      <c r="DU17" s="9">
        <v>0.72299999999999998</v>
      </c>
      <c r="DV17" s="9">
        <v>1.5649999999999999</v>
      </c>
      <c r="DW17" s="9">
        <v>0.84199999999999997</v>
      </c>
      <c r="DX17" s="9">
        <v>0.72299999999999998</v>
      </c>
      <c r="DY17" s="9">
        <v>1.5649999999999999</v>
      </c>
      <c r="DZ17" s="9">
        <v>0.84199999999999997</v>
      </c>
      <c r="EA17" s="9">
        <v>0.72299999999999998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13.71</v>
      </c>
      <c r="EU17" s="9">
        <v>7.3680000000000003</v>
      </c>
      <c r="EV17" s="9">
        <v>6.343</v>
      </c>
      <c r="EW17" s="9">
        <v>12.125</v>
      </c>
      <c r="EX17" s="9">
        <v>5.782</v>
      </c>
      <c r="EY17" s="9">
        <v>6.343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0.49099999999999999</v>
      </c>
      <c r="FG17" s="9">
        <v>0.49099999999999999</v>
      </c>
      <c r="FH17" s="9">
        <v>0</v>
      </c>
      <c r="FI17" s="9">
        <v>2.0139999999999998</v>
      </c>
      <c r="FJ17" s="9">
        <v>0.55300000000000005</v>
      </c>
      <c r="FK17" s="9">
        <v>1.4610000000000001</v>
      </c>
      <c r="FL17" s="9">
        <v>11.206</v>
      </c>
      <c r="FM17" s="9">
        <v>6.3239999999999998</v>
      </c>
      <c r="FN17" s="9">
        <v>4.8819999999999997</v>
      </c>
      <c r="FO17" s="9">
        <v>9.6199999999999992</v>
      </c>
      <c r="FP17" s="9">
        <v>4.7389999999999999</v>
      </c>
      <c r="FQ17" s="9">
        <v>4.8819999999999997</v>
      </c>
      <c r="FR17" s="9">
        <v>1.5860000000000001</v>
      </c>
      <c r="FS17" s="9">
        <v>1.5860000000000001</v>
      </c>
      <c r="FT17" s="9">
        <v>0</v>
      </c>
      <c r="FU17" s="9">
        <v>26.902000000000001</v>
      </c>
      <c r="FV17" s="9">
        <v>14.824999999999999</v>
      </c>
      <c r="FW17" s="9">
        <v>12.076000000000001</v>
      </c>
      <c r="FX17" s="9">
        <v>26.902000000000001</v>
      </c>
      <c r="FY17" s="9">
        <v>14.824999999999999</v>
      </c>
      <c r="FZ17" s="9">
        <v>12.076000000000001</v>
      </c>
      <c r="GA17" s="9">
        <v>15.042999999999999</v>
      </c>
      <c r="GB17" s="9">
        <v>9.0839999999999996</v>
      </c>
      <c r="GC17" s="9">
        <v>5.9580000000000002</v>
      </c>
      <c r="GD17" s="9">
        <v>6.5030000000000001</v>
      </c>
      <c r="GE17" s="9">
        <v>3.266</v>
      </c>
      <c r="GF17" s="9">
        <v>3.238</v>
      </c>
      <c r="GG17" s="9">
        <v>3.8839999999999999</v>
      </c>
      <c r="GH17" s="9">
        <v>2.0009999999999999</v>
      </c>
      <c r="GI17" s="9">
        <v>1.883</v>
      </c>
      <c r="GJ17" s="9">
        <v>1.472</v>
      </c>
      <c r="GK17" s="9">
        <v>0.47399999999999998</v>
      </c>
      <c r="GL17" s="9">
        <v>0.997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13.069000000000001</v>
      </c>
      <c r="GW17" s="9">
        <v>8.1679999999999993</v>
      </c>
      <c r="GX17" s="9">
        <v>4.9009999999999998</v>
      </c>
      <c r="GY17" s="9">
        <v>12.519</v>
      </c>
      <c r="GZ17" s="9">
        <v>8.1679999999999993</v>
      </c>
      <c r="HA17" s="9">
        <v>4.351</v>
      </c>
      <c r="HB17" s="9">
        <v>3.1869999999999998</v>
      </c>
      <c r="HC17" s="9">
        <v>2.4609999999999999</v>
      </c>
      <c r="HD17" s="9">
        <v>0.72599999999999998</v>
      </c>
      <c r="HE17" s="9">
        <v>2.7170000000000001</v>
      </c>
      <c r="HF17" s="9">
        <v>2.0720000000000001</v>
      </c>
      <c r="HG17" s="9">
        <v>0.64500000000000002</v>
      </c>
      <c r="HH17" s="9">
        <v>1.7809999999999999</v>
      </c>
      <c r="HI17" s="9">
        <v>1.3979999999999999</v>
      </c>
      <c r="HJ17" s="9">
        <v>0.38300000000000001</v>
      </c>
      <c r="HK17" s="9">
        <v>2.2330000000000001</v>
      </c>
      <c r="HL17" s="9">
        <v>1.7350000000000001</v>
      </c>
      <c r="HM17" s="9">
        <v>0.498</v>
      </c>
      <c r="HN17" s="9">
        <v>3.1509999999999998</v>
      </c>
      <c r="HO17" s="9">
        <v>0.501</v>
      </c>
      <c r="HP17" s="9">
        <v>2.65</v>
      </c>
      <c r="HQ17" s="9">
        <v>2.601</v>
      </c>
      <c r="HR17" s="9">
        <v>0.501</v>
      </c>
      <c r="HS17" s="9">
        <v>2.1</v>
      </c>
      <c r="HT17" s="9">
        <v>0.55000000000000004</v>
      </c>
      <c r="HU17" s="9">
        <v>0</v>
      </c>
      <c r="HV17" s="9">
        <v>0.55000000000000004</v>
      </c>
      <c r="HW17" s="9">
        <v>26.273</v>
      </c>
      <c r="HX17" s="9">
        <v>17.709</v>
      </c>
      <c r="HY17" s="9">
        <v>8.5640000000000001</v>
      </c>
      <c r="HZ17" s="9">
        <v>26.273</v>
      </c>
      <c r="IA17" s="9">
        <v>17.709</v>
      </c>
      <c r="IB17" s="9">
        <v>8.5640000000000001</v>
      </c>
      <c r="IC17" s="9">
        <v>3.1440000000000001</v>
      </c>
      <c r="ID17" s="9">
        <v>0.56299999999999994</v>
      </c>
      <c r="IE17" s="9">
        <v>2.581</v>
      </c>
      <c r="IF17" s="9">
        <v>6.3369999999999997</v>
      </c>
      <c r="IG17" s="9">
        <v>5.5449999999999999</v>
      </c>
      <c r="IH17" s="9">
        <v>0.79200000000000004</v>
      </c>
      <c r="II17" s="9">
        <v>4.8170000000000002</v>
      </c>
      <c r="IJ17" s="9">
        <v>2.8290000000000002</v>
      </c>
      <c r="IK17" s="9">
        <v>1.988</v>
      </c>
      <c r="IL17" s="9">
        <v>6.4619999999999997</v>
      </c>
      <c r="IM17" s="9">
        <v>4.7130000000000001</v>
      </c>
      <c r="IN17" s="9">
        <v>1.7490000000000001</v>
      </c>
      <c r="IO17" s="9">
        <v>5.5140000000000002</v>
      </c>
      <c r="IP17" s="9">
        <v>4.0599999999999996</v>
      </c>
      <c r="IQ17" s="9">
        <v>1.454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7549</v>
      </c>
      <c r="C1" s="3" t="s">
        <v>7550</v>
      </c>
      <c r="D1" s="3" t="s">
        <v>7551</v>
      </c>
      <c r="E1" s="3" t="s">
        <v>8437</v>
      </c>
      <c r="F1" s="3" t="s">
        <v>8438</v>
      </c>
      <c r="G1" s="3" t="s">
        <v>8439</v>
      </c>
      <c r="H1" s="3" t="s">
        <v>846</v>
      </c>
      <c r="I1" s="3" t="s">
        <v>847</v>
      </c>
      <c r="J1" s="3" t="s">
        <v>848</v>
      </c>
      <c r="K1" s="3" t="s">
        <v>5122</v>
      </c>
      <c r="L1" s="3" t="s">
        <v>5123</v>
      </c>
      <c r="M1" s="3" t="s">
        <v>5124</v>
      </c>
      <c r="N1" s="3" t="s">
        <v>5125</v>
      </c>
      <c r="O1" s="3" t="s">
        <v>5126</v>
      </c>
      <c r="P1" s="3" t="s">
        <v>5127</v>
      </c>
      <c r="Q1" s="3" t="s">
        <v>6010</v>
      </c>
      <c r="R1" s="3" t="s">
        <v>6011</v>
      </c>
      <c r="S1" s="3" t="s">
        <v>6012</v>
      </c>
      <c r="T1" s="3" t="s">
        <v>6496</v>
      </c>
      <c r="U1" s="3" t="s">
        <v>6497</v>
      </c>
      <c r="V1" s="3" t="s">
        <v>6498</v>
      </c>
      <c r="W1" s="3" t="s">
        <v>6982</v>
      </c>
      <c r="X1" s="3" t="s">
        <v>6983</v>
      </c>
      <c r="Y1" s="3" t="s">
        <v>6984</v>
      </c>
      <c r="Z1" s="3" t="s">
        <v>7552</v>
      </c>
      <c r="AA1" s="3" t="s">
        <v>7553</v>
      </c>
      <c r="AB1" s="3" t="s">
        <v>7554</v>
      </c>
      <c r="AC1" s="3" t="s">
        <v>7555</v>
      </c>
      <c r="AD1" s="3" t="s">
        <v>7556</v>
      </c>
      <c r="AE1" s="3" t="s">
        <v>7557</v>
      </c>
      <c r="AF1" s="3" t="s">
        <v>8440</v>
      </c>
      <c r="AG1" s="3" t="s">
        <v>8441</v>
      </c>
      <c r="AH1" s="3" t="s">
        <v>8442</v>
      </c>
      <c r="AI1" s="3" t="s">
        <v>849</v>
      </c>
      <c r="AJ1" s="3" t="s">
        <v>850</v>
      </c>
      <c r="AK1" s="3" t="s">
        <v>851</v>
      </c>
      <c r="AL1" s="3" t="s">
        <v>5128</v>
      </c>
      <c r="AM1" s="3" t="s">
        <v>5129</v>
      </c>
      <c r="AN1" s="3" t="s">
        <v>5130</v>
      </c>
      <c r="AO1" s="3" t="s">
        <v>5131</v>
      </c>
      <c r="AP1" s="3" t="s">
        <v>5132</v>
      </c>
      <c r="AQ1" s="3" t="s">
        <v>5133</v>
      </c>
      <c r="AR1" s="3" t="s">
        <v>6013</v>
      </c>
      <c r="AS1" s="3" t="s">
        <v>6014</v>
      </c>
      <c r="AT1" s="3" t="s">
        <v>6015</v>
      </c>
      <c r="AU1" s="3" t="s">
        <v>6499</v>
      </c>
      <c r="AV1" s="3" t="s">
        <v>6500</v>
      </c>
      <c r="AW1" s="3" t="s">
        <v>6501</v>
      </c>
      <c r="AX1" s="3" t="s">
        <v>6985</v>
      </c>
      <c r="AY1" s="3" t="s">
        <v>6986</v>
      </c>
      <c r="AZ1" s="3" t="s">
        <v>6987</v>
      </c>
      <c r="BA1" s="3" t="s">
        <v>7558</v>
      </c>
      <c r="BB1" s="3" t="s">
        <v>7559</v>
      </c>
      <c r="BC1" s="3" t="s">
        <v>7560</v>
      </c>
      <c r="BD1" s="3" t="s">
        <v>7561</v>
      </c>
      <c r="BE1" s="3" t="s">
        <v>7562</v>
      </c>
      <c r="BF1" s="3" t="s">
        <v>7563</v>
      </c>
      <c r="BG1" s="3" t="s">
        <v>8443</v>
      </c>
      <c r="BH1" s="3" t="s">
        <v>8444</v>
      </c>
      <c r="BI1" s="3" t="s">
        <v>8445</v>
      </c>
      <c r="BJ1" s="3" t="s">
        <v>852</v>
      </c>
      <c r="BK1" s="3" t="s">
        <v>853</v>
      </c>
      <c r="BL1" s="3" t="s">
        <v>854</v>
      </c>
      <c r="BM1" s="3" t="s">
        <v>5134</v>
      </c>
      <c r="BN1" s="3" t="s">
        <v>5135</v>
      </c>
      <c r="BO1" s="3" t="s">
        <v>5136</v>
      </c>
      <c r="BP1" s="3" t="s">
        <v>5137</v>
      </c>
      <c r="BQ1" s="3" t="s">
        <v>5138</v>
      </c>
      <c r="BR1" s="3" t="s">
        <v>5139</v>
      </c>
      <c r="BS1" s="3" t="s">
        <v>6016</v>
      </c>
      <c r="BT1" s="3" t="s">
        <v>6017</v>
      </c>
      <c r="BU1" s="3" t="s">
        <v>6018</v>
      </c>
      <c r="BV1" s="3" t="s">
        <v>6502</v>
      </c>
      <c r="BW1" s="3" t="s">
        <v>6503</v>
      </c>
      <c r="BX1" s="3" t="s">
        <v>6504</v>
      </c>
      <c r="BY1" s="3" t="s">
        <v>6988</v>
      </c>
      <c r="BZ1" s="3" t="s">
        <v>6989</v>
      </c>
      <c r="CA1" s="3" t="s">
        <v>6990</v>
      </c>
      <c r="CB1" s="3" t="s">
        <v>7564</v>
      </c>
      <c r="CC1" s="3" t="s">
        <v>7565</v>
      </c>
      <c r="CD1" s="3" t="s">
        <v>7566</v>
      </c>
      <c r="CE1" s="3" t="s">
        <v>7567</v>
      </c>
      <c r="CF1" s="3" t="s">
        <v>7568</v>
      </c>
      <c r="CG1" s="3" t="s">
        <v>7569</v>
      </c>
      <c r="CH1" s="3" t="s">
        <v>8446</v>
      </c>
      <c r="CI1" s="3" t="s">
        <v>8447</v>
      </c>
      <c r="CJ1" s="3" t="s">
        <v>8448</v>
      </c>
      <c r="CK1" s="3" t="s">
        <v>855</v>
      </c>
      <c r="CL1" s="3" t="s">
        <v>856</v>
      </c>
      <c r="CM1" s="3" t="s">
        <v>857</v>
      </c>
      <c r="CN1" s="3" t="s">
        <v>5140</v>
      </c>
      <c r="CO1" s="3" t="s">
        <v>5141</v>
      </c>
      <c r="CP1" s="3" t="s">
        <v>5142</v>
      </c>
      <c r="CQ1" s="3" t="s">
        <v>5143</v>
      </c>
      <c r="CR1" s="3" t="s">
        <v>5144</v>
      </c>
      <c r="CS1" s="3" t="s">
        <v>5145</v>
      </c>
      <c r="CT1" s="3" t="s">
        <v>6019</v>
      </c>
      <c r="CU1" s="3" t="s">
        <v>6020</v>
      </c>
      <c r="CV1" s="3" t="s">
        <v>6021</v>
      </c>
      <c r="CW1" s="3" t="s">
        <v>6505</v>
      </c>
      <c r="CX1" s="3" t="s">
        <v>6506</v>
      </c>
      <c r="CY1" s="3" t="s">
        <v>6507</v>
      </c>
      <c r="CZ1" s="3" t="s">
        <v>6991</v>
      </c>
      <c r="DA1" s="3" t="s">
        <v>6992</v>
      </c>
      <c r="DB1" s="3" t="s">
        <v>6993</v>
      </c>
      <c r="DC1" s="3" t="s">
        <v>7570</v>
      </c>
      <c r="DD1" s="3" t="s">
        <v>7571</v>
      </c>
      <c r="DE1" s="3" t="s">
        <v>7572</v>
      </c>
      <c r="DF1" s="3" t="s">
        <v>7573</v>
      </c>
      <c r="DG1" s="3" t="s">
        <v>7574</v>
      </c>
      <c r="DH1" s="3" t="s">
        <v>7575</v>
      </c>
      <c r="DI1" s="3" t="s">
        <v>8449</v>
      </c>
      <c r="DJ1" s="3" t="s">
        <v>8450</v>
      </c>
      <c r="DK1" s="3" t="s">
        <v>8451</v>
      </c>
      <c r="DL1" s="3" t="s">
        <v>858</v>
      </c>
      <c r="DM1" s="3" t="s">
        <v>859</v>
      </c>
      <c r="DN1" s="3" t="s">
        <v>860</v>
      </c>
      <c r="DO1" s="3" t="s">
        <v>5146</v>
      </c>
      <c r="DP1" s="3" t="s">
        <v>5147</v>
      </c>
      <c r="DQ1" s="3" t="s">
        <v>5148</v>
      </c>
      <c r="DR1" s="3" t="s">
        <v>5149</v>
      </c>
      <c r="DS1" s="3" t="s">
        <v>5150</v>
      </c>
      <c r="DT1" s="3" t="s">
        <v>5151</v>
      </c>
      <c r="DU1" s="3" t="s">
        <v>6022</v>
      </c>
      <c r="DV1" s="3" t="s">
        <v>6023</v>
      </c>
      <c r="DW1" s="3" t="s">
        <v>6024</v>
      </c>
      <c r="DX1" s="3" t="s">
        <v>6508</v>
      </c>
      <c r="DY1" s="3" t="s">
        <v>6509</v>
      </c>
      <c r="DZ1" s="3" t="s">
        <v>6510</v>
      </c>
      <c r="EA1" s="3" t="s">
        <v>6994</v>
      </c>
      <c r="EB1" s="3" t="s">
        <v>6995</v>
      </c>
      <c r="EC1" s="3" t="s">
        <v>6996</v>
      </c>
      <c r="ED1" s="3" t="s">
        <v>7576</v>
      </c>
      <c r="EE1" s="3" t="s">
        <v>7577</v>
      </c>
      <c r="EF1" s="3" t="s">
        <v>7578</v>
      </c>
      <c r="EG1" s="3" t="s">
        <v>7579</v>
      </c>
      <c r="EH1" s="3" t="s">
        <v>7580</v>
      </c>
      <c r="EI1" s="3" t="s">
        <v>7581</v>
      </c>
      <c r="EJ1" s="3" t="s">
        <v>8452</v>
      </c>
      <c r="EK1" s="3" t="s">
        <v>8453</v>
      </c>
      <c r="EL1" s="3" t="s">
        <v>8454</v>
      </c>
      <c r="EM1" s="3" t="s">
        <v>861</v>
      </c>
      <c r="EN1" s="3" t="s">
        <v>862</v>
      </c>
      <c r="EO1" s="3" t="s">
        <v>863</v>
      </c>
      <c r="EP1" s="3" t="s">
        <v>5152</v>
      </c>
      <c r="EQ1" s="3" t="s">
        <v>5153</v>
      </c>
      <c r="ER1" s="3" t="s">
        <v>5154</v>
      </c>
      <c r="ES1" s="3" t="s">
        <v>5155</v>
      </c>
      <c r="ET1" s="3" t="s">
        <v>5156</v>
      </c>
      <c r="EU1" s="3" t="s">
        <v>5157</v>
      </c>
      <c r="EV1" s="3" t="s">
        <v>6025</v>
      </c>
      <c r="EW1" s="3" t="s">
        <v>6026</v>
      </c>
      <c r="EX1" s="3" t="s">
        <v>6027</v>
      </c>
      <c r="EY1" s="3" t="s">
        <v>6511</v>
      </c>
      <c r="EZ1" s="3" t="s">
        <v>6512</v>
      </c>
      <c r="FA1" s="3" t="s">
        <v>6513</v>
      </c>
      <c r="FB1" s="3" t="s">
        <v>6997</v>
      </c>
      <c r="FC1" s="3" t="s">
        <v>6998</v>
      </c>
      <c r="FD1" s="3" t="s">
        <v>6999</v>
      </c>
      <c r="FE1" s="3" t="s">
        <v>7582</v>
      </c>
      <c r="FF1" s="3" t="s">
        <v>7583</v>
      </c>
      <c r="FG1" s="3" t="s">
        <v>7584</v>
      </c>
      <c r="FH1" s="3" t="s">
        <v>7585</v>
      </c>
      <c r="FI1" s="3" t="s">
        <v>7586</v>
      </c>
      <c r="FJ1" s="3" t="s">
        <v>7587</v>
      </c>
      <c r="FK1" s="3" t="s">
        <v>8455</v>
      </c>
      <c r="FL1" s="3" t="s">
        <v>8456</v>
      </c>
      <c r="FM1" s="3" t="s">
        <v>8457</v>
      </c>
      <c r="FN1" s="3" t="s">
        <v>864</v>
      </c>
      <c r="FO1" s="3" t="s">
        <v>865</v>
      </c>
      <c r="FP1" s="3" t="s">
        <v>866</v>
      </c>
      <c r="FQ1" s="3" t="s">
        <v>5158</v>
      </c>
      <c r="FR1" s="3" t="s">
        <v>5159</v>
      </c>
      <c r="FS1" s="3" t="s">
        <v>5160</v>
      </c>
      <c r="FT1" s="3" t="s">
        <v>5161</v>
      </c>
      <c r="FU1" s="3" t="s">
        <v>5162</v>
      </c>
      <c r="FV1" s="3" t="s">
        <v>5163</v>
      </c>
      <c r="FW1" s="3" t="s">
        <v>6028</v>
      </c>
      <c r="FX1" s="3" t="s">
        <v>6029</v>
      </c>
      <c r="FY1" s="3" t="s">
        <v>6030</v>
      </c>
      <c r="FZ1" s="3" t="s">
        <v>6514</v>
      </c>
      <c r="GA1" s="3" t="s">
        <v>6515</v>
      </c>
      <c r="GB1" s="3" t="s">
        <v>6516</v>
      </c>
      <c r="GC1" s="3" t="s">
        <v>7000</v>
      </c>
      <c r="GD1" s="3" t="s">
        <v>7001</v>
      </c>
      <c r="GE1" s="3" t="s">
        <v>7002</v>
      </c>
      <c r="GF1" s="3" t="s">
        <v>7588</v>
      </c>
      <c r="GG1" s="3" t="s">
        <v>7589</v>
      </c>
      <c r="GH1" s="3" t="s">
        <v>7590</v>
      </c>
      <c r="GI1" s="3" t="s">
        <v>7591</v>
      </c>
      <c r="GJ1" s="3" t="s">
        <v>7592</v>
      </c>
      <c r="GK1" s="3" t="s">
        <v>7593</v>
      </c>
      <c r="GL1" s="3" t="s">
        <v>8458</v>
      </c>
      <c r="GM1" s="3" t="s">
        <v>8459</v>
      </c>
      <c r="GN1" s="3" t="s">
        <v>8460</v>
      </c>
      <c r="GO1" s="3" t="s">
        <v>867</v>
      </c>
      <c r="GP1" s="3" t="s">
        <v>868</v>
      </c>
      <c r="GQ1" s="3" t="s">
        <v>869</v>
      </c>
      <c r="GR1" s="3" t="s">
        <v>5164</v>
      </c>
      <c r="GS1" s="3" t="s">
        <v>5165</v>
      </c>
      <c r="GT1" s="3" t="s">
        <v>5166</v>
      </c>
      <c r="GU1" s="3" t="s">
        <v>5167</v>
      </c>
      <c r="GV1" s="3" t="s">
        <v>5168</v>
      </c>
      <c r="GW1" s="3" t="s">
        <v>5169</v>
      </c>
      <c r="GX1" s="3" t="s">
        <v>6031</v>
      </c>
      <c r="GY1" s="3" t="s">
        <v>6032</v>
      </c>
      <c r="GZ1" s="3" t="s">
        <v>6033</v>
      </c>
      <c r="HA1" s="3" t="s">
        <v>6517</v>
      </c>
      <c r="HB1" s="3" t="s">
        <v>6518</v>
      </c>
      <c r="HC1" s="3" t="s">
        <v>6519</v>
      </c>
      <c r="HD1" s="3" t="s">
        <v>7003</v>
      </c>
      <c r="HE1" s="3" t="s">
        <v>7004</v>
      </c>
      <c r="HF1" s="3" t="s">
        <v>7005</v>
      </c>
      <c r="HG1" s="3" t="s">
        <v>7594</v>
      </c>
      <c r="HH1" s="3" t="s">
        <v>7595</v>
      </c>
      <c r="HI1" s="3" t="s">
        <v>7596</v>
      </c>
      <c r="HJ1" s="3" t="s">
        <v>7597</v>
      </c>
      <c r="HK1" s="3" t="s">
        <v>7598</v>
      </c>
      <c r="HL1" s="3" t="s">
        <v>7599</v>
      </c>
      <c r="HM1" s="3" t="s">
        <v>8461</v>
      </c>
      <c r="HN1" s="3" t="s">
        <v>8462</v>
      </c>
      <c r="HO1" s="3" t="s">
        <v>8463</v>
      </c>
      <c r="HP1" s="3" t="s">
        <v>870</v>
      </c>
      <c r="HQ1" s="3" t="s">
        <v>871</v>
      </c>
      <c r="HR1" s="3" t="s">
        <v>872</v>
      </c>
      <c r="HS1" s="3" t="s">
        <v>5170</v>
      </c>
      <c r="HT1" s="3" t="s">
        <v>5171</v>
      </c>
      <c r="HU1" s="3" t="s">
        <v>5172</v>
      </c>
      <c r="HV1" s="3" t="s">
        <v>5173</v>
      </c>
      <c r="HW1" s="3" t="s">
        <v>5174</v>
      </c>
      <c r="HX1" s="3" t="s">
        <v>5175</v>
      </c>
      <c r="HY1" s="3" t="s">
        <v>6034</v>
      </c>
      <c r="HZ1" s="3" t="s">
        <v>6035</v>
      </c>
      <c r="IA1" s="3" t="s">
        <v>6036</v>
      </c>
      <c r="IB1" s="3" t="s">
        <v>6520</v>
      </c>
      <c r="IC1" s="3" t="s">
        <v>6521</v>
      </c>
      <c r="ID1" s="3" t="s">
        <v>6522</v>
      </c>
      <c r="IE1" s="3" t="s">
        <v>7006</v>
      </c>
      <c r="IF1" s="3" t="s">
        <v>7007</v>
      </c>
      <c r="IG1" s="3" t="s">
        <v>7008</v>
      </c>
      <c r="IH1" s="3" t="s">
        <v>7600</v>
      </c>
      <c r="II1" s="3" t="s">
        <v>7601</v>
      </c>
      <c r="IJ1" s="3" t="s">
        <v>7602</v>
      </c>
      <c r="IK1" s="3" t="s">
        <v>7603</v>
      </c>
      <c r="IL1" s="3" t="s">
        <v>7604</v>
      </c>
      <c r="IM1" s="3" t="s">
        <v>7605</v>
      </c>
      <c r="IN1" s="3" t="s">
        <v>8464</v>
      </c>
      <c r="IO1" s="3" t="s">
        <v>8465</v>
      </c>
      <c r="IP1" s="3" t="s">
        <v>8466</v>
      </c>
      <c r="IQ1" s="3" t="s">
        <v>873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874</v>
      </c>
      <c r="C10" s="8" t="s">
        <v>875</v>
      </c>
      <c r="D10" s="8" t="s">
        <v>876</v>
      </c>
      <c r="E10" s="8" t="s">
        <v>877</v>
      </c>
      <c r="F10" s="8" t="s">
        <v>878</v>
      </c>
      <c r="G10" s="8" t="s">
        <v>879</v>
      </c>
      <c r="H10" s="8" t="s">
        <v>880</v>
      </c>
      <c r="I10" s="8" t="s">
        <v>881</v>
      </c>
      <c r="J10" s="8" t="s">
        <v>882</v>
      </c>
      <c r="K10" s="8" t="s">
        <v>883</v>
      </c>
      <c r="L10" s="8" t="s">
        <v>884</v>
      </c>
      <c r="M10" s="8" t="s">
        <v>885</v>
      </c>
      <c r="N10" s="8" t="s">
        <v>886</v>
      </c>
      <c r="O10" s="8" t="s">
        <v>887</v>
      </c>
      <c r="P10" s="8" t="s">
        <v>888</v>
      </c>
      <c r="Q10" s="8" t="s">
        <v>889</v>
      </c>
      <c r="R10" s="8" t="s">
        <v>890</v>
      </c>
      <c r="S10" s="8" t="s">
        <v>891</v>
      </c>
      <c r="T10" s="8" t="s">
        <v>892</v>
      </c>
      <c r="U10" s="8" t="s">
        <v>893</v>
      </c>
      <c r="V10" s="8" t="s">
        <v>894</v>
      </c>
      <c r="W10" s="8" t="s">
        <v>895</v>
      </c>
      <c r="X10" s="8" t="s">
        <v>896</v>
      </c>
      <c r="Y10" s="8" t="s">
        <v>897</v>
      </c>
      <c r="Z10" s="8" t="s">
        <v>898</v>
      </c>
      <c r="AA10" s="8" t="s">
        <v>899</v>
      </c>
      <c r="AB10" s="8" t="s">
        <v>900</v>
      </c>
      <c r="AC10" s="8" t="s">
        <v>901</v>
      </c>
      <c r="AD10" s="8" t="s">
        <v>902</v>
      </c>
      <c r="AE10" s="8" t="s">
        <v>903</v>
      </c>
      <c r="AF10" s="8" t="s">
        <v>904</v>
      </c>
      <c r="AG10" s="8" t="s">
        <v>905</v>
      </c>
      <c r="AH10" s="8" t="s">
        <v>906</v>
      </c>
      <c r="AI10" s="8" t="s">
        <v>907</v>
      </c>
      <c r="AJ10" s="8" t="s">
        <v>908</v>
      </c>
      <c r="AK10" s="8" t="s">
        <v>909</v>
      </c>
      <c r="AL10" s="8" t="s">
        <v>910</v>
      </c>
      <c r="AM10" s="8" t="s">
        <v>911</v>
      </c>
      <c r="AN10" s="8" t="s">
        <v>912</v>
      </c>
      <c r="AO10" s="8" t="s">
        <v>913</v>
      </c>
      <c r="AP10" s="8" t="s">
        <v>914</v>
      </c>
      <c r="AQ10" s="8" t="s">
        <v>915</v>
      </c>
      <c r="AR10" s="8" t="s">
        <v>916</v>
      </c>
      <c r="AS10" s="8" t="s">
        <v>917</v>
      </c>
      <c r="AT10" s="8" t="s">
        <v>918</v>
      </c>
      <c r="AU10" s="8" t="s">
        <v>919</v>
      </c>
      <c r="AV10" s="8" t="s">
        <v>920</v>
      </c>
      <c r="AW10" s="8" t="s">
        <v>921</v>
      </c>
      <c r="AX10" s="8" t="s">
        <v>922</v>
      </c>
      <c r="AY10" s="8" t="s">
        <v>923</v>
      </c>
      <c r="AZ10" s="8" t="s">
        <v>924</v>
      </c>
      <c r="BA10" s="8" t="s">
        <v>925</v>
      </c>
      <c r="BB10" s="8" t="s">
        <v>926</v>
      </c>
      <c r="BC10" s="8" t="s">
        <v>927</v>
      </c>
      <c r="BD10" s="8" t="s">
        <v>928</v>
      </c>
      <c r="BE10" s="8" t="s">
        <v>929</v>
      </c>
      <c r="BF10" s="8" t="s">
        <v>930</v>
      </c>
      <c r="BG10" s="8" t="s">
        <v>931</v>
      </c>
      <c r="BH10" s="8" t="s">
        <v>932</v>
      </c>
      <c r="BI10" s="8" t="s">
        <v>933</v>
      </c>
      <c r="BJ10" s="8" t="s">
        <v>934</v>
      </c>
      <c r="BK10" s="8" t="s">
        <v>935</v>
      </c>
      <c r="BL10" s="8" t="s">
        <v>936</v>
      </c>
      <c r="BM10" s="8" t="s">
        <v>937</v>
      </c>
      <c r="BN10" s="8" t="s">
        <v>938</v>
      </c>
      <c r="BO10" s="8" t="s">
        <v>939</v>
      </c>
      <c r="BP10" s="8" t="s">
        <v>940</v>
      </c>
      <c r="BQ10" s="8" t="s">
        <v>941</v>
      </c>
      <c r="BR10" s="8" t="s">
        <v>942</v>
      </c>
      <c r="BS10" s="8" t="s">
        <v>943</v>
      </c>
      <c r="BT10" s="8" t="s">
        <v>944</v>
      </c>
      <c r="BU10" s="8" t="s">
        <v>945</v>
      </c>
      <c r="BV10" s="8" t="s">
        <v>946</v>
      </c>
      <c r="BW10" s="8" t="s">
        <v>947</v>
      </c>
      <c r="BX10" s="8" t="s">
        <v>948</v>
      </c>
      <c r="BY10" s="8" t="s">
        <v>949</v>
      </c>
      <c r="BZ10" s="8" t="s">
        <v>950</v>
      </c>
      <c r="CA10" s="8" t="s">
        <v>951</v>
      </c>
      <c r="CB10" s="8" t="s">
        <v>952</v>
      </c>
      <c r="CC10" s="8" t="s">
        <v>953</v>
      </c>
      <c r="CD10" s="8" t="s">
        <v>954</v>
      </c>
      <c r="CE10" s="8" t="s">
        <v>955</v>
      </c>
      <c r="CF10" s="8" t="s">
        <v>956</v>
      </c>
      <c r="CG10" s="8" t="s">
        <v>957</v>
      </c>
      <c r="CH10" s="8" t="s">
        <v>958</v>
      </c>
      <c r="CI10" s="8" t="s">
        <v>959</v>
      </c>
      <c r="CJ10" s="8" t="s">
        <v>960</v>
      </c>
      <c r="CK10" s="8" t="s">
        <v>961</v>
      </c>
      <c r="CL10" s="8" t="s">
        <v>962</v>
      </c>
      <c r="CM10" s="8" t="s">
        <v>963</v>
      </c>
      <c r="CN10" s="8" t="s">
        <v>964</v>
      </c>
      <c r="CO10" s="8" t="s">
        <v>965</v>
      </c>
      <c r="CP10" s="8" t="s">
        <v>966</v>
      </c>
      <c r="CQ10" s="8" t="s">
        <v>967</v>
      </c>
      <c r="CR10" s="8" t="s">
        <v>968</v>
      </c>
      <c r="CS10" s="8" t="s">
        <v>969</v>
      </c>
      <c r="CT10" s="8" t="s">
        <v>970</v>
      </c>
      <c r="CU10" s="8" t="s">
        <v>971</v>
      </c>
      <c r="CV10" s="8" t="s">
        <v>972</v>
      </c>
      <c r="CW10" s="8" t="s">
        <v>973</v>
      </c>
      <c r="CX10" s="8" t="s">
        <v>974</v>
      </c>
      <c r="CY10" s="8" t="s">
        <v>975</v>
      </c>
      <c r="CZ10" s="8" t="s">
        <v>976</v>
      </c>
      <c r="DA10" s="8" t="s">
        <v>977</v>
      </c>
      <c r="DB10" s="8" t="s">
        <v>978</v>
      </c>
      <c r="DC10" s="8" t="s">
        <v>979</v>
      </c>
      <c r="DD10" s="8" t="s">
        <v>980</v>
      </c>
      <c r="DE10" s="8" t="s">
        <v>981</v>
      </c>
      <c r="DF10" s="8" t="s">
        <v>982</v>
      </c>
      <c r="DG10" s="8" t="s">
        <v>983</v>
      </c>
      <c r="DH10" s="8" t="s">
        <v>984</v>
      </c>
      <c r="DI10" s="8" t="s">
        <v>985</v>
      </c>
      <c r="DJ10" s="8" t="s">
        <v>986</v>
      </c>
      <c r="DK10" s="8" t="s">
        <v>987</v>
      </c>
      <c r="DL10" s="8" t="s">
        <v>988</v>
      </c>
      <c r="DM10" s="8" t="s">
        <v>989</v>
      </c>
      <c r="DN10" s="8" t="s">
        <v>990</v>
      </c>
      <c r="DO10" s="8" t="s">
        <v>991</v>
      </c>
      <c r="DP10" s="8" t="s">
        <v>992</v>
      </c>
      <c r="DQ10" s="8" t="s">
        <v>993</v>
      </c>
      <c r="DR10" s="8" t="s">
        <v>994</v>
      </c>
      <c r="DS10" s="8" t="s">
        <v>995</v>
      </c>
      <c r="DT10" s="8" t="s">
        <v>996</v>
      </c>
      <c r="DU10" s="8" t="s">
        <v>997</v>
      </c>
      <c r="DV10" s="8" t="s">
        <v>998</v>
      </c>
      <c r="DW10" s="8" t="s">
        <v>999</v>
      </c>
      <c r="DX10" s="8" t="s">
        <v>1000</v>
      </c>
      <c r="DY10" s="8" t="s">
        <v>1001</v>
      </c>
      <c r="DZ10" s="8" t="s">
        <v>1002</v>
      </c>
      <c r="EA10" s="8" t="s">
        <v>1003</v>
      </c>
      <c r="EB10" s="8" t="s">
        <v>1004</v>
      </c>
      <c r="EC10" s="8" t="s">
        <v>1005</v>
      </c>
      <c r="ED10" s="8" t="s">
        <v>1006</v>
      </c>
      <c r="EE10" s="8" t="s">
        <v>1007</v>
      </c>
      <c r="EF10" s="8" t="s">
        <v>1008</v>
      </c>
      <c r="EG10" s="8" t="s">
        <v>1009</v>
      </c>
      <c r="EH10" s="8" t="s">
        <v>1010</v>
      </c>
      <c r="EI10" s="8" t="s">
        <v>1011</v>
      </c>
      <c r="EJ10" s="8" t="s">
        <v>1012</v>
      </c>
      <c r="EK10" s="8" t="s">
        <v>1013</v>
      </c>
      <c r="EL10" s="8" t="s">
        <v>1014</v>
      </c>
      <c r="EM10" s="8" t="s">
        <v>1015</v>
      </c>
      <c r="EN10" s="8" t="s">
        <v>1016</v>
      </c>
      <c r="EO10" s="8" t="s">
        <v>1017</v>
      </c>
      <c r="EP10" s="8" t="s">
        <v>1018</v>
      </c>
      <c r="EQ10" s="8" t="s">
        <v>1019</v>
      </c>
      <c r="ER10" s="8" t="s">
        <v>1020</v>
      </c>
      <c r="ES10" s="8" t="s">
        <v>1021</v>
      </c>
      <c r="ET10" s="8" t="s">
        <v>1022</v>
      </c>
      <c r="EU10" s="8" t="s">
        <v>1023</v>
      </c>
      <c r="EV10" s="8" t="s">
        <v>1024</v>
      </c>
      <c r="EW10" s="8" t="s">
        <v>1025</v>
      </c>
      <c r="EX10" s="8" t="s">
        <v>1026</v>
      </c>
      <c r="EY10" s="8" t="s">
        <v>1027</v>
      </c>
      <c r="EZ10" s="8" t="s">
        <v>1028</v>
      </c>
      <c r="FA10" s="8" t="s">
        <v>1029</v>
      </c>
      <c r="FB10" s="8" t="s">
        <v>1030</v>
      </c>
      <c r="FC10" s="8" t="s">
        <v>1031</v>
      </c>
      <c r="FD10" s="8" t="s">
        <v>1032</v>
      </c>
      <c r="FE10" s="8" t="s">
        <v>1033</v>
      </c>
      <c r="FF10" s="8" t="s">
        <v>1034</v>
      </c>
      <c r="FG10" s="8" t="s">
        <v>1035</v>
      </c>
      <c r="FH10" s="8" t="s">
        <v>1036</v>
      </c>
      <c r="FI10" s="8" t="s">
        <v>1037</v>
      </c>
      <c r="FJ10" s="8" t="s">
        <v>1038</v>
      </c>
      <c r="FK10" s="8" t="s">
        <v>1039</v>
      </c>
      <c r="FL10" s="8" t="s">
        <v>1040</v>
      </c>
      <c r="FM10" s="8" t="s">
        <v>1041</v>
      </c>
      <c r="FN10" s="8" t="s">
        <v>1042</v>
      </c>
      <c r="FO10" s="8" t="s">
        <v>1043</v>
      </c>
      <c r="FP10" s="8" t="s">
        <v>1044</v>
      </c>
      <c r="FQ10" s="8" t="s">
        <v>1045</v>
      </c>
      <c r="FR10" s="8" t="s">
        <v>1046</v>
      </c>
      <c r="FS10" s="8" t="s">
        <v>1047</v>
      </c>
      <c r="FT10" s="8" t="s">
        <v>1048</v>
      </c>
      <c r="FU10" s="8" t="s">
        <v>1049</v>
      </c>
      <c r="FV10" s="8" t="s">
        <v>1050</v>
      </c>
      <c r="FW10" s="8" t="s">
        <v>1051</v>
      </c>
      <c r="FX10" s="8" t="s">
        <v>1052</v>
      </c>
      <c r="FY10" s="8" t="s">
        <v>1053</v>
      </c>
      <c r="FZ10" s="8" t="s">
        <v>1054</v>
      </c>
      <c r="GA10" s="8" t="s">
        <v>1055</v>
      </c>
      <c r="GB10" s="8" t="s">
        <v>1056</v>
      </c>
      <c r="GC10" s="8" t="s">
        <v>1057</v>
      </c>
      <c r="GD10" s="8" t="s">
        <v>1058</v>
      </c>
      <c r="GE10" s="8" t="s">
        <v>1059</v>
      </c>
      <c r="GF10" s="8" t="s">
        <v>1060</v>
      </c>
      <c r="GG10" s="8" t="s">
        <v>1061</v>
      </c>
      <c r="GH10" s="8" t="s">
        <v>1062</v>
      </c>
      <c r="GI10" s="8" t="s">
        <v>1063</v>
      </c>
      <c r="GJ10" s="8" t="s">
        <v>1064</v>
      </c>
      <c r="GK10" s="8" t="s">
        <v>1065</v>
      </c>
      <c r="GL10" s="8" t="s">
        <v>1066</v>
      </c>
      <c r="GM10" s="8" t="s">
        <v>1067</v>
      </c>
      <c r="GN10" s="8" t="s">
        <v>1068</v>
      </c>
      <c r="GO10" s="8" t="s">
        <v>1069</v>
      </c>
      <c r="GP10" s="8" t="s">
        <v>1070</v>
      </c>
      <c r="GQ10" s="8" t="s">
        <v>1071</v>
      </c>
      <c r="GR10" s="8" t="s">
        <v>1072</v>
      </c>
      <c r="GS10" s="8" t="s">
        <v>1073</v>
      </c>
      <c r="GT10" s="8" t="s">
        <v>1074</v>
      </c>
      <c r="GU10" s="8" t="s">
        <v>1075</v>
      </c>
      <c r="GV10" s="8" t="s">
        <v>1076</v>
      </c>
      <c r="GW10" s="8" t="s">
        <v>1077</v>
      </c>
      <c r="GX10" s="8" t="s">
        <v>1078</v>
      </c>
      <c r="GY10" s="8" t="s">
        <v>1079</v>
      </c>
      <c r="GZ10" s="8" t="s">
        <v>1080</v>
      </c>
      <c r="HA10" s="8" t="s">
        <v>1081</v>
      </c>
      <c r="HB10" s="8" t="s">
        <v>1082</v>
      </c>
      <c r="HC10" s="8" t="s">
        <v>1083</v>
      </c>
      <c r="HD10" s="8" t="s">
        <v>1084</v>
      </c>
      <c r="HE10" s="8" t="s">
        <v>1085</v>
      </c>
      <c r="HF10" s="8" t="s">
        <v>1086</v>
      </c>
      <c r="HG10" s="8" t="s">
        <v>1087</v>
      </c>
      <c r="HH10" s="8" t="s">
        <v>1088</v>
      </c>
      <c r="HI10" s="8" t="s">
        <v>1089</v>
      </c>
      <c r="HJ10" s="8" t="s">
        <v>1090</v>
      </c>
      <c r="HK10" s="8" t="s">
        <v>1091</v>
      </c>
      <c r="HL10" s="8" t="s">
        <v>1092</v>
      </c>
      <c r="HM10" s="8" t="s">
        <v>1093</v>
      </c>
      <c r="HN10" s="8" t="s">
        <v>1094</v>
      </c>
      <c r="HO10" s="8" t="s">
        <v>1095</v>
      </c>
      <c r="HP10" s="8" t="s">
        <v>1096</v>
      </c>
      <c r="HQ10" s="8" t="s">
        <v>1097</v>
      </c>
      <c r="HR10" s="8" t="s">
        <v>1098</v>
      </c>
      <c r="HS10" s="8" t="s">
        <v>1099</v>
      </c>
      <c r="HT10" s="8" t="s">
        <v>1100</v>
      </c>
      <c r="HU10" s="8" t="s">
        <v>1101</v>
      </c>
      <c r="HV10" s="8" t="s">
        <v>1102</v>
      </c>
      <c r="HW10" s="8" t="s">
        <v>1103</v>
      </c>
      <c r="HX10" s="8" t="s">
        <v>1104</v>
      </c>
      <c r="HY10" s="8" t="s">
        <v>1105</v>
      </c>
      <c r="HZ10" s="8" t="s">
        <v>1106</v>
      </c>
      <c r="IA10" s="8" t="s">
        <v>1107</v>
      </c>
      <c r="IB10" s="8" t="s">
        <v>1108</v>
      </c>
      <c r="IC10" s="8" t="s">
        <v>1109</v>
      </c>
      <c r="ID10" s="8" t="s">
        <v>1110</v>
      </c>
      <c r="IE10" s="8" t="s">
        <v>1111</v>
      </c>
      <c r="IF10" s="8" t="s">
        <v>1112</v>
      </c>
      <c r="IG10" s="8" t="s">
        <v>1113</v>
      </c>
      <c r="IH10" s="8" t="s">
        <v>1114</v>
      </c>
      <c r="II10" s="8" t="s">
        <v>1115</v>
      </c>
      <c r="IJ10" s="8" t="s">
        <v>1116</v>
      </c>
      <c r="IK10" s="8" t="s">
        <v>1117</v>
      </c>
      <c r="IL10" s="8" t="s">
        <v>1118</v>
      </c>
      <c r="IM10" s="8" t="s">
        <v>1119</v>
      </c>
      <c r="IN10" s="8" t="s">
        <v>1120</v>
      </c>
      <c r="IO10" s="8" t="s">
        <v>1121</v>
      </c>
      <c r="IP10" s="8" t="s">
        <v>1122</v>
      </c>
      <c r="IQ10" s="8" t="s">
        <v>1123</v>
      </c>
    </row>
    <row r="11" spans="1:251">
      <c r="A11" s="10">
        <v>42036</v>
      </c>
      <c r="B11" s="9">
        <v>2.0779999999999998</v>
      </c>
      <c r="C11" s="9">
        <v>2.0779999999999998</v>
      </c>
      <c r="D11" s="9">
        <v>0</v>
      </c>
      <c r="E11" s="9">
        <v>0</v>
      </c>
      <c r="F11" s="9">
        <v>0</v>
      </c>
      <c r="G11" s="9">
        <v>0</v>
      </c>
      <c r="H11" s="9">
        <v>9.7319999999999993</v>
      </c>
      <c r="I11" s="9">
        <v>6.6260000000000003</v>
      </c>
      <c r="J11" s="9">
        <v>3.1059999999999999</v>
      </c>
      <c r="K11" s="9">
        <v>9.7319999999999993</v>
      </c>
      <c r="L11" s="9">
        <v>6.6260000000000003</v>
      </c>
      <c r="M11" s="9">
        <v>3.1059999999999999</v>
      </c>
      <c r="N11" s="9">
        <v>5.7089999999999996</v>
      </c>
      <c r="O11" s="9">
        <v>4.1980000000000004</v>
      </c>
      <c r="P11" s="9">
        <v>1.5109999999999999</v>
      </c>
      <c r="Q11" s="9">
        <v>1.17</v>
      </c>
      <c r="R11" s="9">
        <v>1.17</v>
      </c>
      <c r="S11" s="9">
        <v>0</v>
      </c>
      <c r="T11" s="9">
        <v>1.355</v>
      </c>
      <c r="U11" s="9">
        <v>0.67600000000000005</v>
      </c>
      <c r="V11" s="9">
        <v>0.67900000000000005</v>
      </c>
      <c r="W11" s="9">
        <v>1.0389999999999999</v>
      </c>
      <c r="X11" s="9">
        <v>0.58199999999999996</v>
      </c>
      <c r="Y11" s="9">
        <v>0.45700000000000002</v>
      </c>
      <c r="Z11" s="9">
        <v>0.45900000000000002</v>
      </c>
      <c r="AA11" s="9">
        <v>0</v>
      </c>
      <c r="AB11" s="9">
        <v>0.45900000000000002</v>
      </c>
      <c r="AC11" s="9">
        <v>0.45900000000000002</v>
      </c>
      <c r="AD11" s="9">
        <v>0</v>
      </c>
      <c r="AE11" s="9">
        <v>0.45900000000000002</v>
      </c>
      <c r="AF11" s="9">
        <v>0</v>
      </c>
      <c r="AG11" s="9">
        <v>0</v>
      </c>
      <c r="AH11" s="9">
        <v>0</v>
      </c>
      <c r="AI11" s="9">
        <v>16.349</v>
      </c>
      <c r="AJ11" s="9">
        <v>12.085000000000001</v>
      </c>
      <c r="AK11" s="9">
        <v>4.2640000000000002</v>
      </c>
      <c r="AL11" s="9">
        <v>16.349</v>
      </c>
      <c r="AM11" s="9">
        <v>12.085000000000001</v>
      </c>
      <c r="AN11" s="9">
        <v>4.2640000000000002</v>
      </c>
      <c r="AO11" s="9">
        <v>2.4430000000000001</v>
      </c>
      <c r="AP11" s="9">
        <v>2.4430000000000001</v>
      </c>
      <c r="AQ11" s="9">
        <v>0</v>
      </c>
      <c r="AR11" s="9">
        <v>4.1900000000000004</v>
      </c>
      <c r="AS11" s="9">
        <v>3.2879999999999998</v>
      </c>
      <c r="AT11" s="9">
        <v>0.90300000000000002</v>
      </c>
      <c r="AU11" s="9">
        <v>1.3220000000000001</v>
      </c>
      <c r="AV11" s="9">
        <v>1.3220000000000001</v>
      </c>
      <c r="AW11" s="9">
        <v>0</v>
      </c>
      <c r="AX11" s="9">
        <v>4.1059999999999999</v>
      </c>
      <c r="AY11" s="9">
        <v>2.298</v>
      </c>
      <c r="AZ11" s="9">
        <v>1.8080000000000001</v>
      </c>
      <c r="BA11" s="9">
        <v>4.2869999999999999</v>
      </c>
      <c r="BB11" s="9">
        <v>2.7330000000000001</v>
      </c>
      <c r="BC11" s="9">
        <v>1.554</v>
      </c>
      <c r="BD11" s="9">
        <v>4.2869999999999999</v>
      </c>
      <c r="BE11" s="9">
        <v>2.7330000000000001</v>
      </c>
      <c r="BF11" s="9">
        <v>1.554</v>
      </c>
      <c r="BG11" s="9">
        <v>0</v>
      </c>
      <c r="BH11" s="9">
        <v>0</v>
      </c>
      <c r="BI11" s="9">
        <v>0</v>
      </c>
      <c r="BJ11" s="9">
        <v>6.6539999999999999</v>
      </c>
      <c r="BK11" s="9">
        <v>2.839</v>
      </c>
      <c r="BL11" s="9">
        <v>3.8149999999999999</v>
      </c>
      <c r="BM11" s="9">
        <v>6.6539999999999999</v>
      </c>
      <c r="BN11" s="9">
        <v>2.839</v>
      </c>
      <c r="BO11" s="9">
        <v>3.8149999999999999</v>
      </c>
      <c r="BP11" s="9">
        <v>0</v>
      </c>
      <c r="BQ11" s="9">
        <v>0</v>
      </c>
      <c r="BR11" s="9">
        <v>0</v>
      </c>
      <c r="BS11" s="9">
        <v>0.625</v>
      </c>
      <c r="BT11" s="9">
        <v>0.625</v>
      </c>
      <c r="BU11" s="9">
        <v>0</v>
      </c>
      <c r="BV11" s="9">
        <v>2.899</v>
      </c>
      <c r="BW11" s="9">
        <v>1.222</v>
      </c>
      <c r="BX11" s="9">
        <v>1.677</v>
      </c>
      <c r="BY11" s="9">
        <v>0.504</v>
      </c>
      <c r="BZ11" s="9">
        <v>0</v>
      </c>
      <c r="CA11" s="9">
        <v>0.504</v>
      </c>
      <c r="CB11" s="9">
        <v>2.6259999999999999</v>
      </c>
      <c r="CC11" s="9">
        <v>0.99199999999999999</v>
      </c>
      <c r="CD11" s="9">
        <v>1.6339999999999999</v>
      </c>
      <c r="CE11" s="9">
        <v>2.6259999999999999</v>
      </c>
      <c r="CF11" s="9">
        <v>0.99199999999999999</v>
      </c>
      <c r="CG11" s="9">
        <v>1.6339999999999999</v>
      </c>
      <c r="CH11" s="9">
        <v>0</v>
      </c>
      <c r="CI11" s="9">
        <v>0</v>
      </c>
      <c r="CJ11" s="9">
        <v>0</v>
      </c>
      <c r="CK11" s="9">
        <v>14.7</v>
      </c>
      <c r="CL11" s="9">
        <v>2.1230000000000002</v>
      </c>
      <c r="CM11" s="9">
        <v>12.577</v>
      </c>
      <c r="CN11" s="9">
        <v>14.7</v>
      </c>
      <c r="CO11" s="9">
        <v>2.1230000000000002</v>
      </c>
      <c r="CP11" s="9">
        <v>12.577</v>
      </c>
      <c r="CQ11" s="9">
        <v>6.7380000000000004</v>
      </c>
      <c r="CR11" s="9">
        <v>1.0169999999999999</v>
      </c>
      <c r="CS11" s="9">
        <v>5.72</v>
      </c>
      <c r="CT11" s="9">
        <v>2.0190000000000001</v>
      </c>
      <c r="CU11" s="9">
        <v>0</v>
      </c>
      <c r="CV11" s="9">
        <v>2.0190000000000001</v>
      </c>
      <c r="CW11" s="9">
        <v>4.6429999999999998</v>
      </c>
      <c r="CX11" s="9">
        <v>0.70599999999999996</v>
      </c>
      <c r="CY11" s="9">
        <v>3.9369999999999998</v>
      </c>
      <c r="CZ11" s="9">
        <v>1.3009999999999999</v>
      </c>
      <c r="DA11" s="9">
        <v>0.4</v>
      </c>
      <c r="DB11" s="9">
        <v>0.90100000000000002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8.4320000000000004</v>
      </c>
      <c r="DM11" s="9">
        <v>1.8520000000000001</v>
      </c>
      <c r="DN11" s="9">
        <v>6.58</v>
      </c>
      <c r="DO11" s="9">
        <v>8.4320000000000004</v>
      </c>
      <c r="DP11" s="9">
        <v>1.8520000000000001</v>
      </c>
      <c r="DQ11" s="9">
        <v>6.58</v>
      </c>
      <c r="DR11" s="9">
        <v>0.53300000000000003</v>
      </c>
      <c r="DS11" s="9">
        <v>0</v>
      </c>
      <c r="DT11" s="9">
        <v>0.53300000000000003</v>
      </c>
      <c r="DU11" s="9">
        <v>2.496</v>
      </c>
      <c r="DV11" s="9">
        <v>0.58199999999999996</v>
      </c>
      <c r="DW11" s="9">
        <v>1.915</v>
      </c>
      <c r="DX11" s="9">
        <v>2.7879999999999998</v>
      </c>
      <c r="DY11" s="9">
        <v>0.72899999999999998</v>
      </c>
      <c r="DZ11" s="9">
        <v>2.0579999999999998</v>
      </c>
      <c r="EA11" s="9">
        <v>2.6150000000000002</v>
      </c>
      <c r="EB11" s="9">
        <v>0.54100000000000004</v>
      </c>
      <c r="EC11" s="9">
        <v>2.073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12.233000000000001</v>
      </c>
      <c r="EN11" s="9">
        <v>7.5819999999999999</v>
      </c>
      <c r="EO11" s="9">
        <v>4.6509999999999998</v>
      </c>
      <c r="EP11" s="9">
        <v>12.233000000000001</v>
      </c>
      <c r="EQ11" s="9">
        <v>7.5819999999999999</v>
      </c>
      <c r="ER11" s="9">
        <v>4.6509999999999998</v>
      </c>
      <c r="ES11" s="9">
        <v>4.9290000000000003</v>
      </c>
      <c r="ET11" s="9">
        <v>2.7370000000000001</v>
      </c>
      <c r="EU11" s="9">
        <v>2.1920000000000002</v>
      </c>
      <c r="EV11" s="9">
        <v>2.359</v>
      </c>
      <c r="EW11" s="9">
        <v>1.75</v>
      </c>
      <c r="EX11" s="9">
        <v>0.60799999999999998</v>
      </c>
      <c r="EY11" s="9">
        <v>2.5680000000000001</v>
      </c>
      <c r="EZ11" s="9">
        <v>2.089</v>
      </c>
      <c r="FA11" s="9">
        <v>0.47899999999999998</v>
      </c>
      <c r="FB11" s="9">
        <v>1.8759999999999999</v>
      </c>
      <c r="FC11" s="9">
        <v>0.505</v>
      </c>
      <c r="FD11" s="9">
        <v>1.371</v>
      </c>
      <c r="FE11" s="9">
        <v>0.501</v>
      </c>
      <c r="FF11" s="9">
        <v>0.501</v>
      </c>
      <c r="FG11" s="9">
        <v>0</v>
      </c>
      <c r="FH11" s="9">
        <v>0.501</v>
      </c>
      <c r="FI11" s="9">
        <v>0.501</v>
      </c>
      <c r="FJ11" s="9">
        <v>0</v>
      </c>
      <c r="FK11" s="9">
        <v>0</v>
      </c>
      <c r="FL11" s="9">
        <v>0</v>
      </c>
      <c r="FM11" s="9">
        <v>0</v>
      </c>
      <c r="FN11" s="9">
        <v>15.891</v>
      </c>
      <c r="FO11" s="9">
        <v>8.4949999999999992</v>
      </c>
      <c r="FP11" s="9">
        <v>7.3949999999999996</v>
      </c>
      <c r="FQ11" s="9">
        <v>15.891</v>
      </c>
      <c r="FR11" s="9">
        <v>8.4949999999999992</v>
      </c>
      <c r="FS11" s="9">
        <v>7.3949999999999996</v>
      </c>
      <c r="FT11" s="9">
        <v>4.516</v>
      </c>
      <c r="FU11" s="9">
        <v>2.9209999999999998</v>
      </c>
      <c r="FV11" s="9">
        <v>1.5960000000000001</v>
      </c>
      <c r="FW11" s="9">
        <v>6.4560000000000004</v>
      </c>
      <c r="FX11" s="9">
        <v>3.0289999999999999</v>
      </c>
      <c r="FY11" s="9">
        <v>3.427</v>
      </c>
      <c r="FZ11" s="9">
        <v>3.46</v>
      </c>
      <c r="GA11" s="9">
        <v>1.9630000000000001</v>
      </c>
      <c r="GB11" s="9">
        <v>1.496</v>
      </c>
      <c r="GC11" s="9">
        <v>1.458</v>
      </c>
      <c r="GD11" s="9">
        <v>0.58199999999999996</v>
      </c>
      <c r="GE11" s="9">
        <v>0.876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24.030999999999999</v>
      </c>
      <c r="GP11" s="9">
        <v>10.497999999999999</v>
      </c>
      <c r="GQ11" s="9">
        <v>13.532999999999999</v>
      </c>
      <c r="GR11" s="9">
        <v>23.071999999999999</v>
      </c>
      <c r="GS11" s="9">
        <v>10.497999999999999</v>
      </c>
      <c r="GT11" s="9">
        <v>12.574</v>
      </c>
      <c r="GU11" s="9">
        <v>12.273</v>
      </c>
      <c r="GV11" s="9">
        <v>5.75</v>
      </c>
      <c r="GW11" s="9">
        <v>6.5229999999999997</v>
      </c>
      <c r="GX11" s="9">
        <v>2.048</v>
      </c>
      <c r="GY11" s="9">
        <v>1.1080000000000001</v>
      </c>
      <c r="GZ11" s="9">
        <v>0.94</v>
      </c>
      <c r="HA11" s="9">
        <v>3.63</v>
      </c>
      <c r="HB11" s="9">
        <v>2.5489999999999999</v>
      </c>
      <c r="HC11" s="9">
        <v>1.081</v>
      </c>
      <c r="HD11" s="9">
        <v>4.1120000000000001</v>
      </c>
      <c r="HE11" s="9">
        <v>0.60599999999999998</v>
      </c>
      <c r="HF11" s="9">
        <v>3.5070000000000001</v>
      </c>
      <c r="HG11" s="9">
        <v>1.968</v>
      </c>
      <c r="HH11" s="9">
        <v>0.48499999999999999</v>
      </c>
      <c r="HI11" s="9">
        <v>1.4830000000000001</v>
      </c>
      <c r="HJ11" s="9">
        <v>1.01</v>
      </c>
      <c r="HK11" s="9">
        <v>0.48499999999999999</v>
      </c>
      <c r="HL11" s="9">
        <v>0.52400000000000002</v>
      </c>
      <c r="HM11" s="9">
        <v>0.95899999999999996</v>
      </c>
      <c r="HN11" s="9">
        <v>0</v>
      </c>
      <c r="HO11" s="9">
        <v>0.95899999999999996</v>
      </c>
      <c r="HP11" s="9">
        <v>187.804</v>
      </c>
      <c r="HQ11" s="9">
        <v>99.135000000000005</v>
      </c>
      <c r="HR11" s="9">
        <v>88.668999999999997</v>
      </c>
      <c r="HS11" s="9">
        <v>186.77699999999999</v>
      </c>
      <c r="HT11" s="9">
        <v>98.108000000000004</v>
      </c>
      <c r="HU11" s="9">
        <v>88.668999999999997</v>
      </c>
      <c r="HV11" s="9">
        <v>84.751999999999995</v>
      </c>
      <c r="HW11" s="9">
        <v>44.689</v>
      </c>
      <c r="HX11" s="9">
        <v>40.061999999999998</v>
      </c>
      <c r="HY11" s="9">
        <v>40.707999999999998</v>
      </c>
      <c r="HZ11" s="9">
        <v>24.635000000000002</v>
      </c>
      <c r="IA11" s="9">
        <v>16.073</v>
      </c>
      <c r="IB11" s="9">
        <v>26.280999999999999</v>
      </c>
      <c r="IC11" s="9">
        <v>9.4670000000000005</v>
      </c>
      <c r="ID11" s="9">
        <v>16.815000000000001</v>
      </c>
      <c r="IE11" s="9">
        <v>19.678999999999998</v>
      </c>
      <c r="IF11" s="9">
        <v>9.4990000000000006</v>
      </c>
      <c r="IG11" s="9">
        <v>10.179</v>
      </c>
      <c r="IH11" s="9">
        <v>16.385000000000002</v>
      </c>
      <c r="II11" s="9">
        <v>10.843999999999999</v>
      </c>
      <c r="IJ11" s="9">
        <v>5.54</v>
      </c>
      <c r="IK11" s="9">
        <v>15.358000000000001</v>
      </c>
      <c r="IL11" s="9">
        <v>9.8170000000000002</v>
      </c>
      <c r="IM11" s="9">
        <v>5.54</v>
      </c>
      <c r="IN11" s="9">
        <v>1.0269999999999999</v>
      </c>
      <c r="IO11" s="9">
        <v>1.0269999999999999</v>
      </c>
      <c r="IP11" s="9">
        <v>0</v>
      </c>
      <c r="IQ11" s="9">
        <v>165.922</v>
      </c>
    </row>
    <row r="12" spans="1:251">
      <c r="A12" s="10">
        <v>42401</v>
      </c>
      <c r="B12" s="9">
        <v>1.653</v>
      </c>
      <c r="C12" s="9">
        <v>0.79700000000000004</v>
      </c>
      <c r="D12" s="9">
        <v>0.85699999999999998</v>
      </c>
      <c r="E12" s="9">
        <v>0</v>
      </c>
      <c r="F12" s="9">
        <v>0</v>
      </c>
      <c r="G12" s="9">
        <v>0</v>
      </c>
      <c r="H12" s="9">
        <v>6.9139999999999997</v>
      </c>
      <c r="I12" s="9">
        <v>3.698</v>
      </c>
      <c r="J12" s="9">
        <v>3.2160000000000002</v>
      </c>
      <c r="K12" s="9">
        <v>6.9139999999999997</v>
      </c>
      <c r="L12" s="9">
        <v>3.698</v>
      </c>
      <c r="M12" s="9">
        <v>3.2160000000000002</v>
      </c>
      <c r="N12" s="9">
        <v>3.4009999999999998</v>
      </c>
      <c r="O12" s="9">
        <v>2.5470000000000002</v>
      </c>
      <c r="P12" s="9">
        <v>0.85399999999999998</v>
      </c>
      <c r="Q12" s="9">
        <v>1.833</v>
      </c>
      <c r="R12" s="9">
        <v>1.151</v>
      </c>
      <c r="S12" s="9">
        <v>0.68200000000000005</v>
      </c>
      <c r="T12" s="9">
        <v>0.49099999999999999</v>
      </c>
      <c r="U12" s="9">
        <v>0</v>
      </c>
      <c r="V12" s="9">
        <v>0.49099999999999999</v>
      </c>
      <c r="W12" s="9">
        <v>1.1890000000000001</v>
      </c>
      <c r="X12" s="9">
        <v>0</v>
      </c>
      <c r="Y12" s="9">
        <v>1.1890000000000001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21.387</v>
      </c>
      <c r="AJ12" s="9">
        <v>13.042999999999999</v>
      </c>
      <c r="AK12" s="9">
        <v>8.3439999999999994</v>
      </c>
      <c r="AL12" s="9">
        <v>21.387</v>
      </c>
      <c r="AM12" s="9">
        <v>13.042999999999999</v>
      </c>
      <c r="AN12" s="9">
        <v>8.3439999999999994</v>
      </c>
      <c r="AO12" s="9">
        <v>4.87</v>
      </c>
      <c r="AP12" s="9">
        <v>3.6</v>
      </c>
      <c r="AQ12" s="9">
        <v>1.2689999999999999</v>
      </c>
      <c r="AR12" s="9">
        <v>3.839</v>
      </c>
      <c r="AS12" s="9">
        <v>1.909</v>
      </c>
      <c r="AT12" s="9">
        <v>1.93</v>
      </c>
      <c r="AU12" s="9">
        <v>4.6020000000000003</v>
      </c>
      <c r="AV12" s="9">
        <v>2.7149999999999999</v>
      </c>
      <c r="AW12" s="9">
        <v>1.887</v>
      </c>
      <c r="AX12" s="9">
        <v>5.5629999999999997</v>
      </c>
      <c r="AY12" s="9">
        <v>2.3050000000000002</v>
      </c>
      <c r="AZ12" s="9">
        <v>3.258</v>
      </c>
      <c r="BA12" s="9">
        <v>2.5139999999999998</v>
      </c>
      <c r="BB12" s="9">
        <v>2.5139999999999998</v>
      </c>
      <c r="BC12" s="9">
        <v>0</v>
      </c>
      <c r="BD12" s="9">
        <v>2.5139999999999998</v>
      </c>
      <c r="BE12" s="9">
        <v>2.5139999999999998</v>
      </c>
      <c r="BF12" s="9">
        <v>0</v>
      </c>
      <c r="BG12" s="9">
        <v>0</v>
      </c>
      <c r="BH12" s="9">
        <v>0</v>
      </c>
      <c r="BI12" s="9">
        <v>0</v>
      </c>
      <c r="BJ12" s="9">
        <v>5.423</v>
      </c>
      <c r="BK12" s="9">
        <v>2.294</v>
      </c>
      <c r="BL12" s="9">
        <v>3.129</v>
      </c>
      <c r="BM12" s="9">
        <v>5.423</v>
      </c>
      <c r="BN12" s="9">
        <v>2.294</v>
      </c>
      <c r="BO12" s="9">
        <v>3.129</v>
      </c>
      <c r="BP12" s="9">
        <v>1.3260000000000001</v>
      </c>
      <c r="BQ12" s="9">
        <v>0.64700000000000002</v>
      </c>
      <c r="BR12" s="9">
        <v>0.67900000000000005</v>
      </c>
      <c r="BS12" s="9">
        <v>1.476</v>
      </c>
      <c r="BT12" s="9">
        <v>0.873</v>
      </c>
      <c r="BU12" s="9">
        <v>0.60299999999999998</v>
      </c>
      <c r="BV12" s="9">
        <v>1.9690000000000001</v>
      </c>
      <c r="BW12" s="9">
        <v>0.77400000000000002</v>
      </c>
      <c r="BX12" s="9">
        <v>1.1950000000000001</v>
      </c>
      <c r="BY12" s="9">
        <v>0</v>
      </c>
      <c r="BZ12" s="9">
        <v>0</v>
      </c>
      <c r="CA12" s="9">
        <v>0</v>
      </c>
      <c r="CB12" s="9">
        <v>0.65200000000000002</v>
      </c>
      <c r="CC12" s="9">
        <v>0</v>
      </c>
      <c r="CD12" s="9">
        <v>0.65200000000000002</v>
      </c>
      <c r="CE12" s="9">
        <v>0.65200000000000002</v>
      </c>
      <c r="CF12" s="9">
        <v>0</v>
      </c>
      <c r="CG12" s="9">
        <v>0.65200000000000002</v>
      </c>
      <c r="CH12" s="9">
        <v>0</v>
      </c>
      <c r="CI12" s="9">
        <v>0</v>
      </c>
      <c r="CJ12" s="9">
        <v>0</v>
      </c>
      <c r="CK12" s="9">
        <v>10.254</v>
      </c>
      <c r="CL12" s="9">
        <v>2.6280000000000001</v>
      </c>
      <c r="CM12" s="9">
        <v>7.6260000000000003</v>
      </c>
      <c r="CN12" s="9">
        <v>10.254</v>
      </c>
      <c r="CO12" s="9">
        <v>2.6280000000000001</v>
      </c>
      <c r="CP12" s="9">
        <v>7.6260000000000003</v>
      </c>
      <c r="CQ12" s="9">
        <v>2.036</v>
      </c>
      <c r="CR12" s="9">
        <v>0.42899999999999999</v>
      </c>
      <c r="CS12" s="9">
        <v>1.607</v>
      </c>
      <c r="CT12" s="9">
        <v>5.0149999999999997</v>
      </c>
      <c r="CU12" s="9">
        <v>0.59699999999999998</v>
      </c>
      <c r="CV12" s="9">
        <v>4.4180000000000001</v>
      </c>
      <c r="CW12" s="9">
        <v>1.665</v>
      </c>
      <c r="CX12" s="9">
        <v>1.1120000000000001</v>
      </c>
      <c r="CY12" s="9">
        <v>0.55300000000000005</v>
      </c>
      <c r="CZ12" s="9">
        <v>1.5389999999999999</v>
      </c>
      <c r="DA12" s="9">
        <v>0.49</v>
      </c>
      <c r="DB12" s="9">
        <v>1.048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4.4160000000000004</v>
      </c>
      <c r="DM12" s="9">
        <v>0.71</v>
      </c>
      <c r="DN12" s="9">
        <v>3.706</v>
      </c>
      <c r="DO12" s="9">
        <v>4.4160000000000004</v>
      </c>
      <c r="DP12" s="9">
        <v>0.71</v>
      </c>
      <c r="DQ12" s="9">
        <v>3.706</v>
      </c>
      <c r="DR12" s="9">
        <v>0</v>
      </c>
      <c r="DS12" s="9">
        <v>0</v>
      </c>
      <c r="DT12" s="9">
        <v>0</v>
      </c>
      <c r="DU12" s="9">
        <v>1.663</v>
      </c>
      <c r="DV12" s="9">
        <v>0</v>
      </c>
      <c r="DW12" s="9">
        <v>1.663</v>
      </c>
      <c r="DX12" s="9">
        <v>1.579</v>
      </c>
      <c r="DY12" s="9">
        <v>0</v>
      </c>
      <c r="DZ12" s="9">
        <v>1.579</v>
      </c>
      <c r="EA12" s="9">
        <v>0.71</v>
      </c>
      <c r="EB12" s="9">
        <v>0.71</v>
      </c>
      <c r="EC12" s="9">
        <v>0</v>
      </c>
      <c r="ED12" s="9">
        <v>0.46500000000000002</v>
      </c>
      <c r="EE12" s="9">
        <v>0</v>
      </c>
      <c r="EF12" s="9">
        <v>0.46500000000000002</v>
      </c>
      <c r="EG12" s="9">
        <v>0.46500000000000002</v>
      </c>
      <c r="EH12" s="9">
        <v>0</v>
      </c>
      <c r="EI12" s="9">
        <v>0.46500000000000002</v>
      </c>
      <c r="EJ12" s="9">
        <v>0</v>
      </c>
      <c r="EK12" s="9">
        <v>0</v>
      </c>
      <c r="EL12" s="9">
        <v>0</v>
      </c>
      <c r="EM12" s="9">
        <v>3.64</v>
      </c>
      <c r="EN12" s="9">
        <v>2.3250000000000002</v>
      </c>
      <c r="EO12" s="9">
        <v>1.3149999999999999</v>
      </c>
      <c r="EP12" s="9">
        <v>3.64</v>
      </c>
      <c r="EQ12" s="9">
        <v>2.3250000000000002</v>
      </c>
      <c r="ER12" s="9">
        <v>1.3149999999999999</v>
      </c>
      <c r="ES12" s="9">
        <v>1.337</v>
      </c>
      <c r="ET12" s="9">
        <v>0.46200000000000002</v>
      </c>
      <c r="EU12" s="9">
        <v>0.876</v>
      </c>
      <c r="EV12" s="9">
        <v>1.8640000000000001</v>
      </c>
      <c r="EW12" s="9">
        <v>1.8640000000000001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0.439</v>
      </c>
      <c r="FF12" s="9">
        <v>0</v>
      </c>
      <c r="FG12" s="9">
        <v>0.439</v>
      </c>
      <c r="FH12" s="9">
        <v>0.439</v>
      </c>
      <c r="FI12" s="9">
        <v>0</v>
      </c>
      <c r="FJ12" s="9">
        <v>0.439</v>
      </c>
      <c r="FK12" s="9">
        <v>0</v>
      </c>
      <c r="FL12" s="9">
        <v>0</v>
      </c>
      <c r="FM12" s="9">
        <v>0</v>
      </c>
      <c r="FN12" s="9">
        <v>21.579000000000001</v>
      </c>
      <c r="FO12" s="9">
        <v>9.8179999999999996</v>
      </c>
      <c r="FP12" s="9">
        <v>11.760999999999999</v>
      </c>
      <c r="FQ12" s="9">
        <v>21.579000000000001</v>
      </c>
      <c r="FR12" s="9">
        <v>9.8179999999999996</v>
      </c>
      <c r="FS12" s="9">
        <v>11.760999999999999</v>
      </c>
      <c r="FT12" s="9">
        <v>8.6359999999999992</v>
      </c>
      <c r="FU12" s="9">
        <v>1.6919999999999999</v>
      </c>
      <c r="FV12" s="9">
        <v>6.944</v>
      </c>
      <c r="FW12" s="9">
        <v>3.508</v>
      </c>
      <c r="FX12" s="9">
        <v>2.2999999999999998</v>
      </c>
      <c r="FY12" s="9">
        <v>1.208</v>
      </c>
      <c r="FZ12" s="9">
        <v>3.9870000000000001</v>
      </c>
      <c r="GA12" s="9">
        <v>1.4810000000000001</v>
      </c>
      <c r="GB12" s="9">
        <v>2.5070000000000001</v>
      </c>
      <c r="GC12" s="9">
        <v>3.5750000000000002</v>
      </c>
      <c r="GD12" s="9">
        <v>2.472</v>
      </c>
      <c r="GE12" s="9">
        <v>1.103</v>
      </c>
      <c r="GF12" s="9">
        <v>1.873</v>
      </c>
      <c r="GG12" s="9">
        <v>1.873</v>
      </c>
      <c r="GH12" s="9">
        <v>0</v>
      </c>
      <c r="GI12" s="9">
        <v>1.873</v>
      </c>
      <c r="GJ12" s="9">
        <v>1.873</v>
      </c>
      <c r="GK12" s="9">
        <v>0</v>
      </c>
      <c r="GL12" s="9">
        <v>0</v>
      </c>
      <c r="GM12" s="9">
        <v>0</v>
      </c>
      <c r="GN12" s="9">
        <v>0</v>
      </c>
      <c r="GO12" s="9">
        <v>22.698</v>
      </c>
      <c r="GP12" s="9">
        <v>11.43</v>
      </c>
      <c r="GQ12" s="9">
        <v>11.266999999999999</v>
      </c>
      <c r="GR12" s="9">
        <v>21.033000000000001</v>
      </c>
      <c r="GS12" s="9">
        <v>10.68</v>
      </c>
      <c r="GT12" s="9">
        <v>10.353</v>
      </c>
      <c r="GU12" s="9">
        <v>7.7089999999999996</v>
      </c>
      <c r="GV12" s="9">
        <v>5.343</v>
      </c>
      <c r="GW12" s="9">
        <v>2.3660000000000001</v>
      </c>
      <c r="GX12" s="9">
        <v>1.3009999999999999</v>
      </c>
      <c r="GY12" s="9">
        <v>0.57299999999999995</v>
      </c>
      <c r="GZ12" s="9">
        <v>0.72699999999999998</v>
      </c>
      <c r="HA12" s="9">
        <v>5.835</v>
      </c>
      <c r="HB12" s="9">
        <v>2.2570000000000001</v>
      </c>
      <c r="HC12" s="9">
        <v>3.5779999999999998</v>
      </c>
      <c r="HD12" s="9">
        <v>4.17</v>
      </c>
      <c r="HE12" s="9">
        <v>2.5070000000000001</v>
      </c>
      <c r="HF12" s="9">
        <v>1.663</v>
      </c>
      <c r="HG12" s="9">
        <v>3.6840000000000002</v>
      </c>
      <c r="HH12" s="9">
        <v>0.751</v>
      </c>
      <c r="HI12" s="9">
        <v>2.9329999999999998</v>
      </c>
      <c r="HJ12" s="9">
        <v>2.0190000000000001</v>
      </c>
      <c r="HK12" s="9">
        <v>0</v>
      </c>
      <c r="HL12" s="9">
        <v>2.0190000000000001</v>
      </c>
      <c r="HM12" s="9">
        <v>1.665</v>
      </c>
      <c r="HN12" s="9">
        <v>0.751</v>
      </c>
      <c r="HO12" s="9">
        <v>0.91400000000000003</v>
      </c>
      <c r="HP12" s="9">
        <v>189.012</v>
      </c>
      <c r="HQ12" s="9">
        <v>101.276</v>
      </c>
      <c r="HR12" s="9">
        <v>87.736000000000004</v>
      </c>
      <c r="HS12" s="9">
        <v>187.11099999999999</v>
      </c>
      <c r="HT12" s="9">
        <v>100.46599999999999</v>
      </c>
      <c r="HU12" s="9">
        <v>86.644999999999996</v>
      </c>
      <c r="HV12" s="9">
        <v>69.331000000000003</v>
      </c>
      <c r="HW12" s="9">
        <v>40.103000000000002</v>
      </c>
      <c r="HX12" s="9">
        <v>29.227</v>
      </c>
      <c r="HY12" s="9">
        <v>38.402999999999999</v>
      </c>
      <c r="HZ12" s="9">
        <v>18.690999999999999</v>
      </c>
      <c r="IA12" s="9">
        <v>19.712</v>
      </c>
      <c r="IB12" s="9">
        <v>30.216000000000001</v>
      </c>
      <c r="IC12" s="9">
        <v>14.491</v>
      </c>
      <c r="ID12" s="9">
        <v>15.724</v>
      </c>
      <c r="IE12" s="9">
        <v>28.006</v>
      </c>
      <c r="IF12" s="9">
        <v>13.16</v>
      </c>
      <c r="IG12" s="9">
        <v>14.846</v>
      </c>
      <c r="IH12" s="9">
        <v>23.056000000000001</v>
      </c>
      <c r="II12" s="9">
        <v>14.83</v>
      </c>
      <c r="IJ12" s="9">
        <v>8.2260000000000009</v>
      </c>
      <c r="IK12" s="9">
        <v>21.155000000000001</v>
      </c>
      <c r="IL12" s="9">
        <v>14.021000000000001</v>
      </c>
      <c r="IM12" s="9">
        <v>7.1340000000000003</v>
      </c>
      <c r="IN12" s="9">
        <v>1.901</v>
      </c>
      <c r="IO12" s="9">
        <v>0.81</v>
      </c>
      <c r="IP12" s="9">
        <v>1.0920000000000001</v>
      </c>
      <c r="IQ12" s="9">
        <v>170.84700000000001</v>
      </c>
    </row>
    <row r="13" spans="1:251">
      <c r="A13" s="10">
        <v>42767</v>
      </c>
      <c r="B13" s="9">
        <v>1.1160000000000001</v>
      </c>
      <c r="C13" s="9">
        <v>0.52</v>
      </c>
      <c r="D13" s="9">
        <v>0.59599999999999997</v>
      </c>
      <c r="E13" s="9">
        <v>0</v>
      </c>
      <c r="F13" s="9">
        <v>0</v>
      </c>
      <c r="G13" s="9">
        <v>0</v>
      </c>
      <c r="H13" s="9">
        <v>7.4290000000000003</v>
      </c>
      <c r="I13" s="9">
        <v>4.9240000000000004</v>
      </c>
      <c r="J13" s="9">
        <v>2.5059999999999998</v>
      </c>
      <c r="K13" s="9">
        <v>7.032</v>
      </c>
      <c r="L13" s="9">
        <v>4.5270000000000001</v>
      </c>
      <c r="M13" s="9">
        <v>2.5059999999999998</v>
      </c>
      <c r="N13" s="9">
        <v>4.6310000000000002</v>
      </c>
      <c r="O13" s="9">
        <v>3.2839999999999998</v>
      </c>
      <c r="P13" s="9">
        <v>1.347</v>
      </c>
      <c r="Q13" s="9">
        <v>0.79200000000000004</v>
      </c>
      <c r="R13" s="9">
        <v>0.79200000000000004</v>
      </c>
      <c r="S13" s="9">
        <v>0</v>
      </c>
      <c r="T13" s="9">
        <v>1.032</v>
      </c>
      <c r="U13" s="9">
        <v>0.45</v>
      </c>
      <c r="V13" s="9">
        <v>0.58199999999999996</v>
      </c>
      <c r="W13" s="9">
        <v>0.57699999999999996</v>
      </c>
      <c r="X13" s="9">
        <v>0</v>
      </c>
      <c r="Y13" s="9">
        <v>0.57699999999999996</v>
      </c>
      <c r="Z13" s="9">
        <v>0.39700000000000002</v>
      </c>
      <c r="AA13" s="9">
        <v>0.39700000000000002</v>
      </c>
      <c r="AB13" s="9">
        <v>0</v>
      </c>
      <c r="AC13" s="9">
        <v>0</v>
      </c>
      <c r="AD13" s="9">
        <v>0</v>
      </c>
      <c r="AE13" s="9">
        <v>0</v>
      </c>
      <c r="AF13" s="9">
        <v>0.39700000000000002</v>
      </c>
      <c r="AG13" s="9">
        <v>0.39700000000000002</v>
      </c>
      <c r="AH13" s="9">
        <v>0</v>
      </c>
      <c r="AI13" s="9">
        <v>26.24</v>
      </c>
      <c r="AJ13" s="9">
        <v>18.03</v>
      </c>
      <c r="AK13" s="9">
        <v>8.2100000000000009</v>
      </c>
      <c r="AL13" s="9">
        <v>25.724</v>
      </c>
      <c r="AM13" s="9">
        <v>17.513999999999999</v>
      </c>
      <c r="AN13" s="9">
        <v>8.2100000000000009</v>
      </c>
      <c r="AO13" s="9">
        <v>7.0010000000000003</v>
      </c>
      <c r="AP13" s="9">
        <v>5.6950000000000003</v>
      </c>
      <c r="AQ13" s="9">
        <v>1.306</v>
      </c>
      <c r="AR13" s="9">
        <v>5.14</v>
      </c>
      <c r="AS13" s="9">
        <v>2.71</v>
      </c>
      <c r="AT13" s="9">
        <v>2.4300000000000002</v>
      </c>
      <c r="AU13" s="9">
        <v>2.9980000000000002</v>
      </c>
      <c r="AV13" s="9">
        <v>2.448</v>
      </c>
      <c r="AW13" s="9">
        <v>0.55000000000000004</v>
      </c>
      <c r="AX13" s="9">
        <v>5.2089999999999996</v>
      </c>
      <c r="AY13" s="9">
        <v>2.44</v>
      </c>
      <c r="AZ13" s="9">
        <v>2.7690000000000001</v>
      </c>
      <c r="BA13" s="9">
        <v>5.8929999999999998</v>
      </c>
      <c r="BB13" s="9">
        <v>4.7370000000000001</v>
      </c>
      <c r="BC13" s="9">
        <v>1.1559999999999999</v>
      </c>
      <c r="BD13" s="9">
        <v>5.3769999999999998</v>
      </c>
      <c r="BE13" s="9">
        <v>4.2210000000000001</v>
      </c>
      <c r="BF13" s="9">
        <v>1.1559999999999999</v>
      </c>
      <c r="BG13" s="9">
        <v>0.51600000000000001</v>
      </c>
      <c r="BH13" s="9">
        <v>0.51600000000000001</v>
      </c>
      <c r="BI13" s="9">
        <v>0</v>
      </c>
      <c r="BJ13" s="9">
        <v>4.57</v>
      </c>
      <c r="BK13" s="9">
        <v>2.2850000000000001</v>
      </c>
      <c r="BL13" s="9">
        <v>2.2850000000000001</v>
      </c>
      <c r="BM13" s="9">
        <v>4.57</v>
      </c>
      <c r="BN13" s="9">
        <v>2.2850000000000001</v>
      </c>
      <c r="BO13" s="9">
        <v>2.2850000000000001</v>
      </c>
      <c r="BP13" s="9">
        <v>0</v>
      </c>
      <c r="BQ13" s="9">
        <v>0</v>
      </c>
      <c r="BR13" s="9">
        <v>0</v>
      </c>
      <c r="BS13" s="9">
        <v>0.74099999999999999</v>
      </c>
      <c r="BT13" s="9">
        <v>0.74099999999999999</v>
      </c>
      <c r="BU13" s="9">
        <v>0</v>
      </c>
      <c r="BV13" s="9">
        <v>1.617</v>
      </c>
      <c r="BW13" s="9">
        <v>0.46300000000000002</v>
      </c>
      <c r="BX13" s="9">
        <v>1.1539999999999999</v>
      </c>
      <c r="BY13" s="9">
        <v>1.66</v>
      </c>
      <c r="BZ13" s="9">
        <v>1.081</v>
      </c>
      <c r="CA13" s="9">
        <v>0.57899999999999996</v>
      </c>
      <c r="CB13" s="9">
        <v>0.55200000000000005</v>
      </c>
      <c r="CC13" s="9">
        <v>0</v>
      </c>
      <c r="CD13" s="9">
        <v>0.55200000000000005</v>
      </c>
      <c r="CE13" s="9">
        <v>0.55200000000000005</v>
      </c>
      <c r="CF13" s="9">
        <v>0</v>
      </c>
      <c r="CG13" s="9">
        <v>0.55200000000000005</v>
      </c>
      <c r="CH13" s="9">
        <v>0</v>
      </c>
      <c r="CI13" s="9">
        <v>0</v>
      </c>
      <c r="CJ13" s="9">
        <v>0</v>
      </c>
      <c r="CK13" s="9">
        <v>11.337</v>
      </c>
      <c r="CL13" s="9">
        <v>2.1549999999999998</v>
      </c>
      <c r="CM13" s="9">
        <v>9.1820000000000004</v>
      </c>
      <c r="CN13" s="9">
        <v>11.337</v>
      </c>
      <c r="CO13" s="9">
        <v>2.1549999999999998</v>
      </c>
      <c r="CP13" s="9">
        <v>9.1820000000000004</v>
      </c>
      <c r="CQ13" s="9">
        <v>4.5209999999999999</v>
      </c>
      <c r="CR13" s="9">
        <v>1.1160000000000001</v>
      </c>
      <c r="CS13" s="9">
        <v>3.4049999999999998</v>
      </c>
      <c r="CT13" s="9">
        <v>2.879</v>
      </c>
      <c r="CU13" s="9">
        <v>0.57799999999999996</v>
      </c>
      <c r="CV13" s="9">
        <v>2.302</v>
      </c>
      <c r="CW13" s="9">
        <v>2.8319999999999999</v>
      </c>
      <c r="CX13" s="9">
        <v>0</v>
      </c>
      <c r="CY13" s="9">
        <v>2.8319999999999999</v>
      </c>
      <c r="CZ13" s="9">
        <v>0</v>
      </c>
      <c r="DA13" s="9">
        <v>0</v>
      </c>
      <c r="DB13" s="9">
        <v>0</v>
      </c>
      <c r="DC13" s="9">
        <v>1.105</v>
      </c>
      <c r="DD13" s="9">
        <v>0.46100000000000002</v>
      </c>
      <c r="DE13" s="9">
        <v>0.64300000000000002</v>
      </c>
      <c r="DF13" s="9">
        <v>1.105</v>
      </c>
      <c r="DG13" s="9">
        <v>0.46100000000000002</v>
      </c>
      <c r="DH13" s="9">
        <v>0.64300000000000002</v>
      </c>
      <c r="DI13" s="9">
        <v>0</v>
      </c>
      <c r="DJ13" s="9">
        <v>0</v>
      </c>
      <c r="DK13" s="9">
        <v>0</v>
      </c>
      <c r="DL13" s="9">
        <v>7.0350000000000001</v>
      </c>
      <c r="DM13" s="9">
        <v>2.331</v>
      </c>
      <c r="DN13" s="9">
        <v>4.7030000000000003</v>
      </c>
      <c r="DO13" s="9">
        <v>7.0350000000000001</v>
      </c>
      <c r="DP13" s="9">
        <v>2.331</v>
      </c>
      <c r="DQ13" s="9">
        <v>4.7030000000000003</v>
      </c>
      <c r="DR13" s="9">
        <v>0</v>
      </c>
      <c r="DS13" s="9">
        <v>0</v>
      </c>
      <c r="DT13" s="9">
        <v>0</v>
      </c>
      <c r="DU13" s="9">
        <v>3.64</v>
      </c>
      <c r="DV13" s="9">
        <v>1.83</v>
      </c>
      <c r="DW13" s="9">
        <v>1.81</v>
      </c>
      <c r="DX13" s="9">
        <v>2.2509999999999999</v>
      </c>
      <c r="DY13" s="9">
        <v>0.501</v>
      </c>
      <c r="DZ13" s="9">
        <v>1.7490000000000001</v>
      </c>
      <c r="EA13" s="9">
        <v>1.1439999999999999</v>
      </c>
      <c r="EB13" s="9">
        <v>0</v>
      </c>
      <c r="EC13" s="9">
        <v>1.1439999999999999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2.4689999999999999</v>
      </c>
      <c r="EN13" s="9">
        <v>0.56899999999999995</v>
      </c>
      <c r="EO13" s="9">
        <v>1.9</v>
      </c>
      <c r="EP13" s="9">
        <v>2.4689999999999999</v>
      </c>
      <c r="EQ13" s="9">
        <v>0.56899999999999995</v>
      </c>
      <c r="ER13" s="9">
        <v>1.9</v>
      </c>
      <c r="ES13" s="9">
        <v>1.369</v>
      </c>
      <c r="ET13" s="9">
        <v>0.56899999999999995</v>
      </c>
      <c r="EU13" s="9">
        <v>0.79900000000000004</v>
      </c>
      <c r="EV13" s="9">
        <v>0</v>
      </c>
      <c r="EW13" s="9">
        <v>0</v>
      </c>
      <c r="EX13" s="9">
        <v>0</v>
      </c>
      <c r="EY13" s="9">
        <v>0.58199999999999996</v>
      </c>
      <c r="EZ13" s="9">
        <v>0</v>
      </c>
      <c r="FA13" s="9">
        <v>0.58199999999999996</v>
      </c>
      <c r="FB13" s="9">
        <v>0.51900000000000002</v>
      </c>
      <c r="FC13" s="9">
        <v>0</v>
      </c>
      <c r="FD13" s="9">
        <v>0.51900000000000002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19.96</v>
      </c>
      <c r="FO13" s="9">
        <v>12.143000000000001</v>
      </c>
      <c r="FP13" s="9">
        <v>7.8179999999999996</v>
      </c>
      <c r="FQ13" s="9">
        <v>19.408999999999999</v>
      </c>
      <c r="FR13" s="9">
        <v>12.143000000000001</v>
      </c>
      <c r="FS13" s="9">
        <v>7.2670000000000003</v>
      </c>
      <c r="FT13" s="9">
        <v>9.7230000000000008</v>
      </c>
      <c r="FU13" s="9">
        <v>7.0709999999999997</v>
      </c>
      <c r="FV13" s="9">
        <v>2.6520000000000001</v>
      </c>
      <c r="FW13" s="9">
        <v>3.169</v>
      </c>
      <c r="FX13" s="9">
        <v>1.413</v>
      </c>
      <c r="FY13" s="9">
        <v>1.756</v>
      </c>
      <c r="FZ13" s="9">
        <v>3.3580000000000001</v>
      </c>
      <c r="GA13" s="9">
        <v>1.744</v>
      </c>
      <c r="GB13" s="9">
        <v>1.6140000000000001</v>
      </c>
      <c r="GC13" s="9">
        <v>0.42299999999999999</v>
      </c>
      <c r="GD13" s="9">
        <v>0.42299999999999999</v>
      </c>
      <c r="GE13" s="9">
        <v>0</v>
      </c>
      <c r="GF13" s="9">
        <v>3.2869999999999999</v>
      </c>
      <c r="GG13" s="9">
        <v>1.4910000000000001</v>
      </c>
      <c r="GH13" s="9">
        <v>1.796</v>
      </c>
      <c r="GI13" s="9">
        <v>2.7360000000000002</v>
      </c>
      <c r="GJ13" s="9">
        <v>1.4910000000000001</v>
      </c>
      <c r="GK13" s="9">
        <v>1.2450000000000001</v>
      </c>
      <c r="GL13" s="9">
        <v>0.55100000000000005</v>
      </c>
      <c r="GM13" s="9">
        <v>0</v>
      </c>
      <c r="GN13" s="9">
        <v>0.55100000000000005</v>
      </c>
      <c r="GO13" s="9">
        <v>27.573</v>
      </c>
      <c r="GP13" s="9">
        <v>12.347</v>
      </c>
      <c r="GQ13" s="9">
        <v>15.226000000000001</v>
      </c>
      <c r="GR13" s="9">
        <v>27.573</v>
      </c>
      <c r="GS13" s="9">
        <v>12.347</v>
      </c>
      <c r="GT13" s="9">
        <v>15.226000000000001</v>
      </c>
      <c r="GU13" s="9">
        <v>9.7710000000000008</v>
      </c>
      <c r="GV13" s="9">
        <v>5.008</v>
      </c>
      <c r="GW13" s="9">
        <v>4.7619999999999996</v>
      </c>
      <c r="GX13" s="9">
        <v>9.0719999999999992</v>
      </c>
      <c r="GY13" s="9">
        <v>3.4529999999999998</v>
      </c>
      <c r="GZ13" s="9">
        <v>5.6180000000000003</v>
      </c>
      <c r="HA13" s="9">
        <v>3.3719999999999999</v>
      </c>
      <c r="HB13" s="9">
        <v>1.504</v>
      </c>
      <c r="HC13" s="9">
        <v>1.8680000000000001</v>
      </c>
      <c r="HD13" s="9">
        <v>3.4849999999999999</v>
      </c>
      <c r="HE13" s="9">
        <v>1.155</v>
      </c>
      <c r="HF13" s="9">
        <v>2.33</v>
      </c>
      <c r="HG13" s="9">
        <v>1.873</v>
      </c>
      <c r="HH13" s="9">
        <v>1.2270000000000001</v>
      </c>
      <c r="HI13" s="9">
        <v>0.64700000000000002</v>
      </c>
      <c r="HJ13" s="9">
        <v>1.873</v>
      </c>
      <c r="HK13" s="9">
        <v>1.2270000000000001</v>
      </c>
      <c r="HL13" s="9">
        <v>0.64700000000000002</v>
      </c>
      <c r="HM13" s="9">
        <v>0</v>
      </c>
      <c r="HN13" s="9">
        <v>0</v>
      </c>
      <c r="HO13" s="9">
        <v>0</v>
      </c>
      <c r="HP13" s="9">
        <v>201.01900000000001</v>
      </c>
      <c r="HQ13" s="9">
        <v>99.563999999999993</v>
      </c>
      <c r="HR13" s="9">
        <v>101.456</v>
      </c>
      <c r="HS13" s="9">
        <v>198.999</v>
      </c>
      <c r="HT13" s="9">
        <v>97.887</v>
      </c>
      <c r="HU13" s="9">
        <v>101.11199999999999</v>
      </c>
      <c r="HV13" s="9">
        <v>72.248999999999995</v>
      </c>
      <c r="HW13" s="9">
        <v>37.091999999999999</v>
      </c>
      <c r="HX13" s="9">
        <v>35.156999999999996</v>
      </c>
      <c r="HY13" s="9">
        <v>44.308999999999997</v>
      </c>
      <c r="HZ13" s="9">
        <v>20.126999999999999</v>
      </c>
      <c r="IA13" s="9">
        <v>24.181999999999999</v>
      </c>
      <c r="IB13" s="9">
        <v>33.805999999999997</v>
      </c>
      <c r="IC13" s="9">
        <v>13.948</v>
      </c>
      <c r="ID13" s="9">
        <v>19.858000000000001</v>
      </c>
      <c r="IE13" s="9">
        <v>29.131</v>
      </c>
      <c r="IF13" s="9">
        <v>15.875</v>
      </c>
      <c r="IG13" s="9">
        <v>13.256</v>
      </c>
      <c r="IH13" s="9">
        <v>21.524000000000001</v>
      </c>
      <c r="II13" s="9">
        <v>12.522</v>
      </c>
      <c r="IJ13" s="9">
        <v>9.0020000000000007</v>
      </c>
      <c r="IK13" s="9">
        <v>19.503</v>
      </c>
      <c r="IL13" s="9">
        <v>10.845000000000001</v>
      </c>
      <c r="IM13" s="9">
        <v>8.6590000000000007</v>
      </c>
      <c r="IN13" s="9">
        <v>2.0209999999999999</v>
      </c>
      <c r="IO13" s="9">
        <v>1.677</v>
      </c>
      <c r="IP13" s="9">
        <v>0.34399999999999997</v>
      </c>
      <c r="IQ13" s="9">
        <v>175.744</v>
      </c>
    </row>
    <row r="14" spans="1:251">
      <c r="A14" s="10">
        <v>43132</v>
      </c>
      <c r="B14" s="9">
        <v>0.65900000000000003</v>
      </c>
      <c r="C14" s="9">
        <v>0.65900000000000003</v>
      </c>
      <c r="D14" s="9">
        <v>0</v>
      </c>
      <c r="E14" s="9">
        <v>0.44500000000000001</v>
      </c>
      <c r="F14" s="9">
        <v>0.44500000000000001</v>
      </c>
      <c r="G14" s="9">
        <v>0</v>
      </c>
      <c r="H14" s="9">
        <v>11.685</v>
      </c>
      <c r="I14" s="9">
        <v>6.3860000000000001</v>
      </c>
      <c r="J14" s="9">
        <v>5.3</v>
      </c>
      <c r="K14" s="9">
        <v>11.685</v>
      </c>
      <c r="L14" s="9">
        <v>6.3860000000000001</v>
      </c>
      <c r="M14" s="9">
        <v>5.3</v>
      </c>
      <c r="N14" s="9">
        <v>3.0539999999999998</v>
      </c>
      <c r="O14" s="9">
        <v>0.52100000000000002</v>
      </c>
      <c r="P14" s="9">
        <v>2.5329999999999999</v>
      </c>
      <c r="Q14" s="9">
        <v>3.1360000000000001</v>
      </c>
      <c r="R14" s="9">
        <v>3.1360000000000001</v>
      </c>
      <c r="S14" s="9">
        <v>0</v>
      </c>
      <c r="T14" s="9">
        <v>3.125</v>
      </c>
      <c r="U14" s="9">
        <v>2.137</v>
      </c>
      <c r="V14" s="9">
        <v>0.98799999999999999</v>
      </c>
      <c r="W14" s="9">
        <v>1.7789999999999999</v>
      </c>
      <c r="X14" s="9">
        <v>0</v>
      </c>
      <c r="Y14" s="9">
        <v>1.7789999999999999</v>
      </c>
      <c r="Z14" s="9">
        <v>0.59199999999999997</v>
      </c>
      <c r="AA14" s="9">
        <v>0.59199999999999997</v>
      </c>
      <c r="AB14" s="9">
        <v>0</v>
      </c>
      <c r="AC14" s="9">
        <v>0.59199999999999997</v>
      </c>
      <c r="AD14" s="9">
        <v>0.59199999999999997</v>
      </c>
      <c r="AE14" s="9">
        <v>0</v>
      </c>
      <c r="AF14" s="9">
        <v>0</v>
      </c>
      <c r="AG14" s="9">
        <v>0</v>
      </c>
      <c r="AH14" s="9">
        <v>0</v>
      </c>
      <c r="AI14" s="9">
        <v>22.526</v>
      </c>
      <c r="AJ14" s="9">
        <v>17.739000000000001</v>
      </c>
      <c r="AK14" s="9">
        <v>4.7869999999999999</v>
      </c>
      <c r="AL14" s="9">
        <v>22.526</v>
      </c>
      <c r="AM14" s="9">
        <v>17.739000000000001</v>
      </c>
      <c r="AN14" s="9">
        <v>4.7869999999999999</v>
      </c>
      <c r="AO14" s="9">
        <v>5.3220000000000001</v>
      </c>
      <c r="AP14" s="9">
        <v>3.806</v>
      </c>
      <c r="AQ14" s="9">
        <v>1.516</v>
      </c>
      <c r="AR14" s="9">
        <v>3.8839999999999999</v>
      </c>
      <c r="AS14" s="9">
        <v>3.3380000000000001</v>
      </c>
      <c r="AT14" s="9">
        <v>0.54600000000000004</v>
      </c>
      <c r="AU14" s="9">
        <v>4.298</v>
      </c>
      <c r="AV14" s="9">
        <v>3.1150000000000002</v>
      </c>
      <c r="AW14" s="9">
        <v>1.1830000000000001</v>
      </c>
      <c r="AX14" s="9">
        <v>3.4039999999999999</v>
      </c>
      <c r="AY14" s="9">
        <v>2.8889999999999998</v>
      </c>
      <c r="AZ14" s="9">
        <v>0.51500000000000001</v>
      </c>
      <c r="BA14" s="9">
        <v>5.6180000000000003</v>
      </c>
      <c r="BB14" s="9">
        <v>4.5919999999999996</v>
      </c>
      <c r="BC14" s="9">
        <v>1.026</v>
      </c>
      <c r="BD14" s="9">
        <v>5.6180000000000003</v>
      </c>
      <c r="BE14" s="9">
        <v>4.5919999999999996</v>
      </c>
      <c r="BF14" s="9">
        <v>1.026</v>
      </c>
      <c r="BG14" s="9">
        <v>0</v>
      </c>
      <c r="BH14" s="9">
        <v>0</v>
      </c>
      <c r="BI14" s="9">
        <v>0</v>
      </c>
      <c r="BJ14" s="9">
        <v>6.03</v>
      </c>
      <c r="BK14" s="9">
        <v>3.323</v>
      </c>
      <c r="BL14" s="9">
        <v>2.7069999999999999</v>
      </c>
      <c r="BM14" s="9">
        <v>6.03</v>
      </c>
      <c r="BN14" s="9">
        <v>3.323</v>
      </c>
      <c r="BO14" s="9">
        <v>2.7069999999999999</v>
      </c>
      <c r="BP14" s="9">
        <v>0.59599999999999997</v>
      </c>
      <c r="BQ14" s="9">
        <v>0.59599999999999997</v>
      </c>
      <c r="BR14" s="9">
        <v>0</v>
      </c>
      <c r="BS14" s="9">
        <v>0</v>
      </c>
      <c r="BT14" s="9">
        <v>0</v>
      </c>
      <c r="BU14" s="9">
        <v>0</v>
      </c>
      <c r="BV14" s="9">
        <v>3.3250000000000002</v>
      </c>
      <c r="BW14" s="9">
        <v>1.7589999999999999</v>
      </c>
      <c r="BX14" s="9">
        <v>1.5669999999999999</v>
      </c>
      <c r="BY14" s="9">
        <v>1.6020000000000001</v>
      </c>
      <c r="BZ14" s="9">
        <v>0.96899999999999997</v>
      </c>
      <c r="CA14" s="9">
        <v>0.63400000000000001</v>
      </c>
      <c r="CB14" s="9">
        <v>0.50700000000000001</v>
      </c>
      <c r="CC14" s="9">
        <v>0</v>
      </c>
      <c r="CD14" s="9">
        <v>0.50700000000000001</v>
      </c>
      <c r="CE14" s="9">
        <v>0.50700000000000001</v>
      </c>
      <c r="CF14" s="9">
        <v>0</v>
      </c>
      <c r="CG14" s="9">
        <v>0.50700000000000001</v>
      </c>
      <c r="CH14" s="9">
        <v>0</v>
      </c>
      <c r="CI14" s="9">
        <v>0</v>
      </c>
      <c r="CJ14" s="9">
        <v>0</v>
      </c>
      <c r="CK14" s="9">
        <v>8.8659999999999997</v>
      </c>
      <c r="CL14" s="9">
        <v>1.8580000000000001</v>
      </c>
      <c r="CM14" s="9">
        <v>7.008</v>
      </c>
      <c r="CN14" s="9">
        <v>8.8659999999999997</v>
      </c>
      <c r="CO14" s="9">
        <v>1.8580000000000001</v>
      </c>
      <c r="CP14" s="9">
        <v>7.008</v>
      </c>
      <c r="CQ14" s="9">
        <v>3.87</v>
      </c>
      <c r="CR14" s="9">
        <v>1.8580000000000001</v>
      </c>
      <c r="CS14" s="9">
        <v>2.012</v>
      </c>
      <c r="CT14" s="9">
        <v>1.923</v>
      </c>
      <c r="CU14" s="9">
        <v>0</v>
      </c>
      <c r="CV14" s="9">
        <v>1.923</v>
      </c>
      <c r="CW14" s="9">
        <v>1.4350000000000001</v>
      </c>
      <c r="CX14" s="9">
        <v>0</v>
      </c>
      <c r="CY14" s="9">
        <v>1.4350000000000001</v>
      </c>
      <c r="CZ14" s="9">
        <v>1.639</v>
      </c>
      <c r="DA14" s="9">
        <v>0</v>
      </c>
      <c r="DB14" s="9">
        <v>1.639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4.798</v>
      </c>
      <c r="DM14" s="9">
        <v>3.3250000000000002</v>
      </c>
      <c r="DN14" s="9">
        <v>1.4730000000000001</v>
      </c>
      <c r="DO14" s="9">
        <v>4.798</v>
      </c>
      <c r="DP14" s="9">
        <v>3.3250000000000002</v>
      </c>
      <c r="DQ14" s="9">
        <v>1.4730000000000001</v>
      </c>
      <c r="DR14" s="9">
        <v>0.60499999999999998</v>
      </c>
      <c r="DS14" s="9">
        <v>0.60499999999999998</v>
      </c>
      <c r="DT14" s="9">
        <v>0</v>
      </c>
      <c r="DU14" s="9">
        <v>1.2729999999999999</v>
      </c>
      <c r="DV14" s="9">
        <v>0.68</v>
      </c>
      <c r="DW14" s="9">
        <v>0.59299999999999997</v>
      </c>
      <c r="DX14" s="9">
        <v>1.1180000000000001</v>
      </c>
      <c r="DY14" s="9">
        <v>0.7</v>
      </c>
      <c r="DZ14" s="9">
        <v>0.41799999999999998</v>
      </c>
      <c r="EA14" s="9">
        <v>1.4179999999999999</v>
      </c>
      <c r="EB14" s="9">
        <v>0.95599999999999996</v>
      </c>
      <c r="EC14" s="9">
        <v>0.46200000000000002</v>
      </c>
      <c r="ED14" s="9">
        <v>0.38500000000000001</v>
      </c>
      <c r="EE14" s="9">
        <v>0.38500000000000001</v>
      </c>
      <c r="EF14" s="9">
        <v>0</v>
      </c>
      <c r="EG14" s="9">
        <v>0.38500000000000001</v>
      </c>
      <c r="EH14" s="9">
        <v>0.38500000000000001</v>
      </c>
      <c r="EI14" s="9">
        <v>0</v>
      </c>
      <c r="EJ14" s="9">
        <v>0</v>
      </c>
      <c r="EK14" s="9">
        <v>0</v>
      </c>
      <c r="EL14" s="9">
        <v>0</v>
      </c>
      <c r="EM14" s="9">
        <v>1.958</v>
      </c>
      <c r="EN14" s="9">
        <v>0.99199999999999999</v>
      </c>
      <c r="EO14" s="9">
        <v>0.96599999999999997</v>
      </c>
      <c r="EP14" s="9">
        <v>1.958</v>
      </c>
      <c r="EQ14" s="9">
        <v>0.99199999999999999</v>
      </c>
      <c r="ER14" s="9">
        <v>0.96599999999999997</v>
      </c>
      <c r="ES14" s="9">
        <v>0.42199999999999999</v>
      </c>
      <c r="ET14" s="9">
        <v>0</v>
      </c>
      <c r="EU14" s="9">
        <v>0.42199999999999999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0.95799999999999996</v>
      </c>
      <c r="FC14" s="9">
        <v>0.41299999999999998</v>
      </c>
      <c r="FD14" s="9">
        <v>0.54500000000000004</v>
      </c>
      <c r="FE14" s="9">
        <v>0.57799999999999996</v>
      </c>
      <c r="FF14" s="9">
        <v>0.57799999999999996</v>
      </c>
      <c r="FG14" s="9">
        <v>0</v>
      </c>
      <c r="FH14" s="9">
        <v>0.57799999999999996</v>
      </c>
      <c r="FI14" s="9">
        <v>0.57799999999999996</v>
      </c>
      <c r="FJ14" s="9">
        <v>0</v>
      </c>
      <c r="FK14" s="9">
        <v>0</v>
      </c>
      <c r="FL14" s="9">
        <v>0</v>
      </c>
      <c r="FM14" s="9">
        <v>0</v>
      </c>
      <c r="FN14" s="9">
        <v>20.332000000000001</v>
      </c>
      <c r="FO14" s="9">
        <v>11.324999999999999</v>
      </c>
      <c r="FP14" s="9">
        <v>9.0069999999999997</v>
      </c>
      <c r="FQ14" s="9">
        <v>20.332000000000001</v>
      </c>
      <c r="FR14" s="9">
        <v>11.324999999999999</v>
      </c>
      <c r="FS14" s="9">
        <v>9.0069999999999997</v>
      </c>
      <c r="FT14" s="9">
        <v>7.383</v>
      </c>
      <c r="FU14" s="9">
        <v>4.6660000000000004</v>
      </c>
      <c r="FV14" s="9">
        <v>2.7170000000000001</v>
      </c>
      <c r="FW14" s="9">
        <v>3.9390000000000001</v>
      </c>
      <c r="FX14" s="9">
        <v>1.4319999999999999</v>
      </c>
      <c r="FY14" s="9">
        <v>2.5070000000000001</v>
      </c>
      <c r="FZ14" s="9">
        <v>2.8010000000000002</v>
      </c>
      <c r="GA14" s="9">
        <v>1.1299999999999999</v>
      </c>
      <c r="GB14" s="9">
        <v>1.671</v>
      </c>
      <c r="GC14" s="9">
        <v>2.0529999999999999</v>
      </c>
      <c r="GD14" s="9">
        <v>0.97499999999999998</v>
      </c>
      <c r="GE14" s="9">
        <v>1.0780000000000001</v>
      </c>
      <c r="GF14" s="9">
        <v>4.1559999999999997</v>
      </c>
      <c r="GG14" s="9">
        <v>3.1219999999999999</v>
      </c>
      <c r="GH14" s="9">
        <v>1.0349999999999999</v>
      </c>
      <c r="GI14" s="9">
        <v>4.1559999999999997</v>
      </c>
      <c r="GJ14" s="9">
        <v>3.1219999999999999</v>
      </c>
      <c r="GK14" s="9">
        <v>1.0349999999999999</v>
      </c>
      <c r="GL14" s="9">
        <v>0</v>
      </c>
      <c r="GM14" s="9">
        <v>0</v>
      </c>
      <c r="GN14" s="9">
        <v>0</v>
      </c>
      <c r="GO14" s="9">
        <v>22.242999999999999</v>
      </c>
      <c r="GP14" s="9">
        <v>9.0730000000000004</v>
      </c>
      <c r="GQ14" s="9">
        <v>13.17</v>
      </c>
      <c r="GR14" s="9">
        <v>21.449000000000002</v>
      </c>
      <c r="GS14" s="9">
        <v>8.2799999999999994</v>
      </c>
      <c r="GT14" s="9">
        <v>13.17</v>
      </c>
      <c r="GU14" s="9">
        <v>10.798999999999999</v>
      </c>
      <c r="GV14" s="9">
        <v>5.0170000000000003</v>
      </c>
      <c r="GW14" s="9">
        <v>5.782</v>
      </c>
      <c r="GX14" s="9">
        <v>3.8929999999999998</v>
      </c>
      <c r="GY14" s="9">
        <v>0.53500000000000003</v>
      </c>
      <c r="GZ14" s="9">
        <v>3.3580000000000001</v>
      </c>
      <c r="HA14" s="9">
        <v>2.8250000000000002</v>
      </c>
      <c r="HB14" s="9">
        <v>1.4650000000000001</v>
      </c>
      <c r="HC14" s="9">
        <v>1.36</v>
      </c>
      <c r="HD14" s="9">
        <v>2.5979999999999999</v>
      </c>
      <c r="HE14" s="9">
        <v>0.92500000000000004</v>
      </c>
      <c r="HF14" s="9">
        <v>1.673</v>
      </c>
      <c r="HG14" s="9">
        <v>2.1280000000000001</v>
      </c>
      <c r="HH14" s="9">
        <v>1.1319999999999999</v>
      </c>
      <c r="HI14" s="9">
        <v>0.997</v>
      </c>
      <c r="HJ14" s="9">
        <v>1.3340000000000001</v>
      </c>
      <c r="HK14" s="9">
        <v>0.33800000000000002</v>
      </c>
      <c r="HL14" s="9">
        <v>0.997</v>
      </c>
      <c r="HM14" s="9">
        <v>0.79400000000000004</v>
      </c>
      <c r="HN14" s="9">
        <v>0.79400000000000004</v>
      </c>
      <c r="HO14" s="9">
        <v>0</v>
      </c>
      <c r="HP14" s="9">
        <v>193.869</v>
      </c>
      <c r="HQ14" s="9">
        <v>97.093000000000004</v>
      </c>
      <c r="HR14" s="9">
        <v>96.775999999999996</v>
      </c>
      <c r="HS14" s="9">
        <v>192.33099999999999</v>
      </c>
      <c r="HT14" s="9">
        <v>96.081000000000003</v>
      </c>
      <c r="HU14" s="9">
        <v>96.251000000000005</v>
      </c>
      <c r="HV14" s="9">
        <v>77.207999999999998</v>
      </c>
      <c r="HW14" s="9">
        <v>41.261000000000003</v>
      </c>
      <c r="HX14" s="9">
        <v>35.947000000000003</v>
      </c>
      <c r="HY14" s="9">
        <v>40.546999999999997</v>
      </c>
      <c r="HZ14" s="9">
        <v>20.167000000000002</v>
      </c>
      <c r="IA14" s="9">
        <v>20.38</v>
      </c>
      <c r="IB14" s="9">
        <v>25.890999999999998</v>
      </c>
      <c r="IC14" s="9">
        <v>12.558</v>
      </c>
      <c r="ID14" s="9">
        <v>13.333</v>
      </c>
      <c r="IE14" s="9">
        <v>26.353000000000002</v>
      </c>
      <c r="IF14" s="9">
        <v>11.419</v>
      </c>
      <c r="IG14" s="9">
        <v>14.933999999999999</v>
      </c>
      <c r="IH14" s="9">
        <v>23.870999999999999</v>
      </c>
      <c r="II14" s="9">
        <v>11.688000000000001</v>
      </c>
      <c r="IJ14" s="9">
        <v>12.183</v>
      </c>
      <c r="IK14" s="9">
        <v>22.332999999999998</v>
      </c>
      <c r="IL14" s="9">
        <v>10.676</v>
      </c>
      <c r="IM14" s="9">
        <v>11.657</v>
      </c>
      <c r="IN14" s="9">
        <v>1.5369999999999999</v>
      </c>
      <c r="IO14" s="9">
        <v>1.012</v>
      </c>
      <c r="IP14" s="9">
        <v>0.52600000000000002</v>
      </c>
      <c r="IQ14" s="9">
        <v>171.38900000000001</v>
      </c>
    </row>
    <row r="15" spans="1:251">
      <c r="A15" s="10">
        <v>43497</v>
      </c>
      <c r="B15" s="9">
        <v>1.111</v>
      </c>
      <c r="C15" s="9">
        <v>1.111</v>
      </c>
      <c r="D15" s="9">
        <v>0</v>
      </c>
      <c r="E15" s="9">
        <v>0.43</v>
      </c>
      <c r="F15" s="9">
        <v>0.43</v>
      </c>
      <c r="G15" s="9">
        <v>0</v>
      </c>
      <c r="H15" s="9">
        <v>8.9039999999999999</v>
      </c>
      <c r="I15" s="9">
        <v>3.5019999999999998</v>
      </c>
      <c r="J15" s="9">
        <v>5.4020000000000001</v>
      </c>
      <c r="K15" s="9">
        <v>8.9039999999999999</v>
      </c>
      <c r="L15" s="9">
        <v>3.5019999999999998</v>
      </c>
      <c r="M15" s="9">
        <v>5.4020000000000001</v>
      </c>
      <c r="N15" s="9">
        <v>5.2510000000000003</v>
      </c>
      <c r="O15" s="9">
        <v>2.161</v>
      </c>
      <c r="P15" s="9">
        <v>3.09</v>
      </c>
      <c r="Q15" s="9">
        <v>0</v>
      </c>
      <c r="R15" s="9">
        <v>0</v>
      </c>
      <c r="S15" s="9">
        <v>0</v>
      </c>
      <c r="T15" s="9">
        <v>0.88200000000000001</v>
      </c>
      <c r="U15" s="9">
        <v>0</v>
      </c>
      <c r="V15" s="9">
        <v>0.88200000000000001</v>
      </c>
      <c r="W15" s="9">
        <v>2.347</v>
      </c>
      <c r="X15" s="9">
        <v>1.341</v>
      </c>
      <c r="Y15" s="9">
        <v>1.006</v>
      </c>
      <c r="Z15" s="9">
        <v>0.42399999999999999</v>
      </c>
      <c r="AA15" s="9">
        <v>0</v>
      </c>
      <c r="AB15" s="9">
        <v>0.42399999999999999</v>
      </c>
      <c r="AC15" s="9">
        <v>0.42399999999999999</v>
      </c>
      <c r="AD15" s="9">
        <v>0</v>
      </c>
      <c r="AE15" s="9">
        <v>0.42399999999999999</v>
      </c>
      <c r="AF15" s="9">
        <v>0</v>
      </c>
      <c r="AG15" s="9">
        <v>0</v>
      </c>
      <c r="AH15" s="9">
        <v>0</v>
      </c>
      <c r="AI15" s="9">
        <v>16.831</v>
      </c>
      <c r="AJ15" s="9">
        <v>10.391</v>
      </c>
      <c r="AK15" s="9">
        <v>6.44</v>
      </c>
      <c r="AL15" s="9">
        <v>16.831</v>
      </c>
      <c r="AM15" s="9">
        <v>10.391</v>
      </c>
      <c r="AN15" s="9">
        <v>6.44</v>
      </c>
      <c r="AO15" s="9">
        <v>5.6420000000000003</v>
      </c>
      <c r="AP15" s="9">
        <v>4.1459999999999999</v>
      </c>
      <c r="AQ15" s="9">
        <v>1.496</v>
      </c>
      <c r="AR15" s="9">
        <v>3.476</v>
      </c>
      <c r="AS15" s="9">
        <v>1.198</v>
      </c>
      <c r="AT15" s="9">
        <v>2.278</v>
      </c>
      <c r="AU15" s="9">
        <v>2.1509999999999998</v>
      </c>
      <c r="AV15" s="9">
        <v>1.137</v>
      </c>
      <c r="AW15" s="9">
        <v>1.014</v>
      </c>
      <c r="AX15" s="9">
        <v>2.6840000000000002</v>
      </c>
      <c r="AY15" s="9">
        <v>2.2669999999999999</v>
      </c>
      <c r="AZ15" s="9">
        <v>0.41599999999999998</v>
      </c>
      <c r="BA15" s="9">
        <v>2.8780000000000001</v>
      </c>
      <c r="BB15" s="9">
        <v>1.6419999999999999</v>
      </c>
      <c r="BC15" s="9">
        <v>1.236</v>
      </c>
      <c r="BD15" s="9">
        <v>2.8780000000000001</v>
      </c>
      <c r="BE15" s="9">
        <v>1.6419999999999999</v>
      </c>
      <c r="BF15" s="9">
        <v>1.236</v>
      </c>
      <c r="BG15" s="9">
        <v>0</v>
      </c>
      <c r="BH15" s="9">
        <v>0</v>
      </c>
      <c r="BI15" s="9">
        <v>0</v>
      </c>
      <c r="BJ15" s="9">
        <v>4.431</v>
      </c>
      <c r="BK15" s="9">
        <v>2.831</v>
      </c>
      <c r="BL15" s="9">
        <v>1.6</v>
      </c>
      <c r="BM15" s="9">
        <v>4.431</v>
      </c>
      <c r="BN15" s="9">
        <v>2.831</v>
      </c>
      <c r="BO15" s="9">
        <v>1.6</v>
      </c>
      <c r="BP15" s="9">
        <v>1.819</v>
      </c>
      <c r="BQ15" s="9">
        <v>1.819</v>
      </c>
      <c r="BR15" s="9">
        <v>0</v>
      </c>
      <c r="BS15" s="9">
        <v>1.163</v>
      </c>
      <c r="BT15" s="9">
        <v>0.61799999999999999</v>
      </c>
      <c r="BU15" s="9">
        <v>0.54500000000000004</v>
      </c>
      <c r="BV15" s="9">
        <v>0.51500000000000001</v>
      </c>
      <c r="BW15" s="9">
        <v>0</v>
      </c>
      <c r="BX15" s="9">
        <v>0.51500000000000001</v>
      </c>
      <c r="BY15" s="9">
        <v>0.54</v>
      </c>
      <c r="BZ15" s="9">
        <v>0</v>
      </c>
      <c r="CA15" s="9">
        <v>0.54</v>
      </c>
      <c r="CB15" s="9">
        <v>0.39400000000000002</v>
      </c>
      <c r="CC15" s="9">
        <v>0.39400000000000002</v>
      </c>
      <c r="CD15" s="9">
        <v>0</v>
      </c>
      <c r="CE15" s="9">
        <v>0.39400000000000002</v>
      </c>
      <c r="CF15" s="9">
        <v>0.39400000000000002</v>
      </c>
      <c r="CG15" s="9">
        <v>0</v>
      </c>
      <c r="CH15" s="9">
        <v>0</v>
      </c>
      <c r="CI15" s="9">
        <v>0</v>
      </c>
      <c r="CJ15" s="9">
        <v>0</v>
      </c>
      <c r="CK15" s="9">
        <v>9.7159999999999993</v>
      </c>
      <c r="CL15" s="9">
        <v>5.6820000000000004</v>
      </c>
      <c r="CM15" s="9">
        <v>4.0339999999999998</v>
      </c>
      <c r="CN15" s="9">
        <v>9.7159999999999993</v>
      </c>
      <c r="CO15" s="9">
        <v>5.6820000000000004</v>
      </c>
      <c r="CP15" s="9">
        <v>4.0339999999999998</v>
      </c>
      <c r="CQ15" s="9">
        <v>3.11</v>
      </c>
      <c r="CR15" s="9">
        <v>2.0299999999999998</v>
      </c>
      <c r="CS15" s="9">
        <v>1.08</v>
      </c>
      <c r="CT15" s="9">
        <v>5.0810000000000004</v>
      </c>
      <c r="CU15" s="9">
        <v>2.556</v>
      </c>
      <c r="CV15" s="9">
        <v>2.5249999999999999</v>
      </c>
      <c r="CW15" s="9">
        <v>0.622</v>
      </c>
      <c r="CX15" s="9">
        <v>0.622</v>
      </c>
      <c r="CY15" s="9">
        <v>0</v>
      </c>
      <c r="CZ15" s="9">
        <v>0.90300000000000002</v>
      </c>
      <c r="DA15" s="9">
        <v>0.47399999999999998</v>
      </c>
      <c r="DB15" s="9">
        <v>0.42899999999999999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6.976</v>
      </c>
      <c r="DM15" s="9">
        <v>1.19</v>
      </c>
      <c r="DN15" s="9">
        <v>5.7859999999999996</v>
      </c>
      <c r="DO15" s="9">
        <v>6.976</v>
      </c>
      <c r="DP15" s="9">
        <v>1.19</v>
      </c>
      <c r="DQ15" s="9">
        <v>5.7859999999999996</v>
      </c>
      <c r="DR15" s="9">
        <v>0</v>
      </c>
      <c r="DS15" s="9">
        <v>0</v>
      </c>
      <c r="DT15" s="9">
        <v>0</v>
      </c>
      <c r="DU15" s="9">
        <v>2.6440000000000001</v>
      </c>
      <c r="DV15" s="9">
        <v>0.72899999999999998</v>
      </c>
      <c r="DW15" s="9">
        <v>1.9139999999999999</v>
      </c>
      <c r="DX15" s="9">
        <v>3.431</v>
      </c>
      <c r="DY15" s="9">
        <v>0</v>
      </c>
      <c r="DZ15" s="9">
        <v>3.431</v>
      </c>
      <c r="EA15" s="9">
        <v>0.44</v>
      </c>
      <c r="EB15" s="9">
        <v>0</v>
      </c>
      <c r="EC15" s="9">
        <v>0.44</v>
      </c>
      <c r="ED15" s="9">
        <v>0.46100000000000002</v>
      </c>
      <c r="EE15" s="9">
        <v>0.46100000000000002</v>
      </c>
      <c r="EF15" s="9">
        <v>0</v>
      </c>
      <c r="EG15" s="9">
        <v>0.46100000000000002</v>
      </c>
      <c r="EH15" s="9">
        <v>0.46100000000000002</v>
      </c>
      <c r="EI15" s="9">
        <v>0</v>
      </c>
      <c r="EJ15" s="9">
        <v>0</v>
      </c>
      <c r="EK15" s="9">
        <v>0</v>
      </c>
      <c r="EL15" s="9">
        <v>0</v>
      </c>
      <c r="EM15" s="9">
        <v>2.2200000000000002</v>
      </c>
      <c r="EN15" s="9">
        <v>0.47799999999999998</v>
      </c>
      <c r="EO15" s="9">
        <v>1.742</v>
      </c>
      <c r="EP15" s="9">
        <v>2.2200000000000002</v>
      </c>
      <c r="EQ15" s="9">
        <v>0.47799999999999998</v>
      </c>
      <c r="ER15" s="9">
        <v>1.742</v>
      </c>
      <c r="ES15" s="9">
        <v>0.745</v>
      </c>
      <c r="ET15" s="9">
        <v>0</v>
      </c>
      <c r="EU15" s="9">
        <v>0.745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1.474</v>
      </c>
      <c r="FC15" s="9">
        <v>0.47799999999999998</v>
      </c>
      <c r="FD15" s="9">
        <v>0.996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20.802</v>
      </c>
      <c r="FO15" s="9">
        <v>13.019</v>
      </c>
      <c r="FP15" s="9">
        <v>7.7830000000000004</v>
      </c>
      <c r="FQ15" s="9">
        <v>20.802</v>
      </c>
      <c r="FR15" s="9">
        <v>13.019</v>
      </c>
      <c r="FS15" s="9">
        <v>7.7830000000000004</v>
      </c>
      <c r="FT15" s="9">
        <v>4.9420000000000002</v>
      </c>
      <c r="FU15" s="9">
        <v>3.3359999999999999</v>
      </c>
      <c r="FV15" s="9">
        <v>1.607</v>
      </c>
      <c r="FW15" s="9">
        <v>8.6760000000000002</v>
      </c>
      <c r="FX15" s="9">
        <v>5.7919999999999998</v>
      </c>
      <c r="FY15" s="9">
        <v>2.8839999999999999</v>
      </c>
      <c r="FZ15" s="9">
        <v>4.8899999999999997</v>
      </c>
      <c r="GA15" s="9">
        <v>2.1949999999999998</v>
      </c>
      <c r="GB15" s="9">
        <v>2.6960000000000002</v>
      </c>
      <c r="GC15" s="9">
        <v>0.74</v>
      </c>
      <c r="GD15" s="9">
        <v>0.74</v>
      </c>
      <c r="GE15" s="9">
        <v>0</v>
      </c>
      <c r="GF15" s="9">
        <v>1.554</v>
      </c>
      <c r="GG15" s="9">
        <v>0.95699999999999996</v>
      </c>
      <c r="GH15" s="9">
        <v>0.59699999999999998</v>
      </c>
      <c r="GI15" s="9">
        <v>1.554</v>
      </c>
      <c r="GJ15" s="9">
        <v>0.95699999999999996</v>
      </c>
      <c r="GK15" s="9">
        <v>0.59699999999999998</v>
      </c>
      <c r="GL15" s="9">
        <v>0</v>
      </c>
      <c r="GM15" s="9">
        <v>0</v>
      </c>
      <c r="GN15" s="9">
        <v>0</v>
      </c>
      <c r="GO15" s="9">
        <v>28.295000000000002</v>
      </c>
      <c r="GP15" s="9">
        <v>13.694000000000001</v>
      </c>
      <c r="GQ15" s="9">
        <v>14.601000000000001</v>
      </c>
      <c r="GR15" s="9">
        <v>27.34</v>
      </c>
      <c r="GS15" s="9">
        <v>13.694000000000001</v>
      </c>
      <c r="GT15" s="9">
        <v>13.646000000000001</v>
      </c>
      <c r="GU15" s="9">
        <v>13.483000000000001</v>
      </c>
      <c r="GV15" s="9">
        <v>6.431</v>
      </c>
      <c r="GW15" s="9">
        <v>7.0529999999999999</v>
      </c>
      <c r="GX15" s="9">
        <v>5.7060000000000004</v>
      </c>
      <c r="GY15" s="9">
        <v>2.9740000000000002</v>
      </c>
      <c r="GZ15" s="9">
        <v>2.7320000000000002</v>
      </c>
      <c r="HA15" s="9">
        <v>4.7460000000000004</v>
      </c>
      <c r="HB15" s="9">
        <v>1.7410000000000001</v>
      </c>
      <c r="HC15" s="9">
        <v>3.0049999999999999</v>
      </c>
      <c r="HD15" s="9">
        <v>2.496</v>
      </c>
      <c r="HE15" s="9">
        <v>2.069</v>
      </c>
      <c r="HF15" s="9">
        <v>0.42699999999999999</v>
      </c>
      <c r="HG15" s="9">
        <v>1.8640000000000001</v>
      </c>
      <c r="HH15" s="9">
        <v>0.47899999999999998</v>
      </c>
      <c r="HI15" s="9">
        <v>1.385</v>
      </c>
      <c r="HJ15" s="9">
        <v>0.90900000000000003</v>
      </c>
      <c r="HK15" s="9">
        <v>0.47899999999999998</v>
      </c>
      <c r="HL15" s="9">
        <v>0.42899999999999999</v>
      </c>
      <c r="HM15" s="9">
        <v>0.95599999999999996</v>
      </c>
      <c r="HN15" s="9">
        <v>0</v>
      </c>
      <c r="HO15" s="9">
        <v>0.95599999999999996</v>
      </c>
      <c r="HP15" s="9">
        <v>169.774</v>
      </c>
      <c r="HQ15" s="9">
        <v>88.603999999999999</v>
      </c>
      <c r="HR15" s="9">
        <v>81.17</v>
      </c>
      <c r="HS15" s="9">
        <v>165.328</v>
      </c>
      <c r="HT15" s="9">
        <v>85.468999999999994</v>
      </c>
      <c r="HU15" s="9">
        <v>79.858999999999995</v>
      </c>
      <c r="HV15" s="9">
        <v>64.811000000000007</v>
      </c>
      <c r="HW15" s="9">
        <v>33.805</v>
      </c>
      <c r="HX15" s="9">
        <v>31.004999999999999</v>
      </c>
      <c r="HY15" s="9">
        <v>29.748999999999999</v>
      </c>
      <c r="HZ15" s="9">
        <v>14.529</v>
      </c>
      <c r="IA15" s="9">
        <v>15.22</v>
      </c>
      <c r="IB15" s="9">
        <v>31.04</v>
      </c>
      <c r="IC15" s="9">
        <v>18.207999999999998</v>
      </c>
      <c r="ID15" s="9">
        <v>12.833</v>
      </c>
      <c r="IE15" s="9">
        <v>20.791</v>
      </c>
      <c r="IF15" s="9">
        <v>8.4149999999999991</v>
      </c>
      <c r="IG15" s="9">
        <v>12.375999999999999</v>
      </c>
      <c r="IH15" s="9">
        <v>23.382999999999999</v>
      </c>
      <c r="II15" s="9">
        <v>13.647</v>
      </c>
      <c r="IJ15" s="9">
        <v>9.7360000000000007</v>
      </c>
      <c r="IK15" s="9">
        <v>18.937000000000001</v>
      </c>
      <c r="IL15" s="9">
        <v>10.512</v>
      </c>
      <c r="IM15" s="9">
        <v>8.4250000000000007</v>
      </c>
      <c r="IN15" s="9">
        <v>4.4459999999999997</v>
      </c>
      <c r="IO15" s="9">
        <v>3.1349999999999998</v>
      </c>
      <c r="IP15" s="9">
        <v>1.3109999999999999</v>
      </c>
      <c r="IQ15" s="9">
        <v>148.66399999999999</v>
      </c>
    </row>
    <row r="16" spans="1:251">
      <c r="A16" s="10">
        <v>43862</v>
      </c>
      <c r="B16" s="9">
        <v>1.228</v>
      </c>
      <c r="C16" s="9">
        <v>0.63300000000000001</v>
      </c>
      <c r="D16" s="9">
        <v>0.59499999999999997</v>
      </c>
      <c r="E16" s="9">
        <v>0</v>
      </c>
      <c r="F16" s="9">
        <v>0</v>
      </c>
      <c r="G16" s="9">
        <v>0</v>
      </c>
      <c r="H16" s="9">
        <v>8.766</v>
      </c>
      <c r="I16" s="9">
        <v>7.5220000000000002</v>
      </c>
      <c r="J16" s="9">
        <v>1.244</v>
      </c>
      <c r="K16" s="9">
        <v>8.766</v>
      </c>
      <c r="L16" s="9">
        <v>7.5220000000000002</v>
      </c>
      <c r="M16" s="9">
        <v>1.244</v>
      </c>
      <c r="N16" s="9">
        <v>4.4029999999999996</v>
      </c>
      <c r="O16" s="9">
        <v>3.661</v>
      </c>
      <c r="P16" s="9">
        <v>0.74099999999999999</v>
      </c>
      <c r="Q16" s="9">
        <v>1.228</v>
      </c>
      <c r="R16" s="9">
        <v>1.228</v>
      </c>
      <c r="S16" s="9">
        <v>0</v>
      </c>
      <c r="T16" s="9">
        <v>1.484</v>
      </c>
      <c r="U16" s="9">
        <v>1.484</v>
      </c>
      <c r="V16" s="9">
        <v>0</v>
      </c>
      <c r="W16" s="9">
        <v>1.149</v>
      </c>
      <c r="X16" s="9">
        <v>1.149</v>
      </c>
      <c r="Y16" s="9">
        <v>0</v>
      </c>
      <c r="Z16" s="9">
        <v>0.502</v>
      </c>
      <c r="AA16" s="9">
        <v>0</v>
      </c>
      <c r="AB16" s="9">
        <v>0.502</v>
      </c>
      <c r="AC16" s="9">
        <v>0.502</v>
      </c>
      <c r="AD16" s="9">
        <v>0</v>
      </c>
      <c r="AE16" s="9">
        <v>0.502</v>
      </c>
      <c r="AF16" s="9">
        <v>0</v>
      </c>
      <c r="AG16" s="9">
        <v>0</v>
      </c>
      <c r="AH16" s="9">
        <v>0</v>
      </c>
      <c r="AI16" s="9">
        <v>14.888999999999999</v>
      </c>
      <c r="AJ16" s="9">
        <v>9.6869999999999994</v>
      </c>
      <c r="AK16" s="9">
        <v>5.202</v>
      </c>
      <c r="AL16" s="9">
        <v>14.888999999999999</v>
      </c>
      <c r="AM16" s="9">
        <v>9.6869999999999994</v>
      </c>
      <c r="AN16" s="9">
        <v>5.202</v>
      </c>
      <c r="AO16" s="9">
        <v>5.2530000000000001</v>
      </c>
      <c r="AP16" s="9">
        <v>4.0469999999999997</v>
      </c>
      <c r="AQ16" s="9">
        <v>1.206</v>
      </c>
      <c r="AR16" s="9">
        <v>1.1160000000000001</v>
      </c>
      <c r="AS16" s="9">
        <v>0.46400000000000002</v>
      </c>
      <c r="AT16" s="9">
        <v>0.65100000000000002</v>
      </c>
      <c r="AU16" s="9">
        <v>2.1219999999999999</v>
      </c>
      <c r="AV16" s="9">
        <v>2.1219999999999999</v>
      </c>
      <c r="AW16" s="9">
        <v>0</v>
      </c>
      <c r="AX16" s="9">
        <v>4.6529999999999996</v>
      </c>
      <c r="AY16" s="9">
        <v>2.4740000000000002</v>
      </c>
      <c r="AZ16" s="9">
        <v>2.1789999999999998</v>
      </c>
      <c r="BA16" s="9">
        <v>1.746</v>
      </c>
      <c r="BB16" s="9">
        <v>0.57899999999999996</v>
      </c>
      <c r="BC16" s="9">
        <v>1.167</v>
      </c>
      <c r="BD16" s="9">
        <v>1.746</v>
      </c>
      <c r="BE16" s="9">
        <v>0.57899999999999996</v>
      </c>
      <c r="BF16" s="9">
        <v>1.167</v>
      </c>
      <c r="BG16" s="9">
        <v>0</v>
      </c>
      <c r="BH16" s="9">
        <v>0</v>
      </c>
      <c r="BI16" s="9">
        <v>0</v>
      </c>
      <c r="BJ16" s="9">
        <v>4.3620000000000001</v>
      </c>
      <c r="BK16" s="9">
        <v>1.996</v>
      </c>
      <c r="BL16" s="9">
        <v>2.3660000000000001</v>
      </c>
      <c r="BM16" s="9">
        <v>4.3620000000000001</v>
      </c>
      <c r="BN16" s="9">
        <v>1.996</v>
      </c>
      <c r="BO16" s="9">
        <v>2.3660000000000001</v>
      </c>
      <c r="BP16" s="9">
        <v>0.51300000000000001</v>
      </c>
      <c r="BQ16" s="9">
        <v>0</v>
      </c>
      <c r="BR16" s="9">
        <v>0.51300000000000001</v>
      </c>
      <c r="BS16" s="9">
        <v>1.4330000000000001</v>
      </c>
      <c r="BT16" s="9">
        <v>0.70899999999999996</v>
      </c>
      <c r="BU16" s="9">
        <v>0.72499999999999998</v>
      </c>
      <c r="BV16" s="9">
        <v>1.2709999999999999</v>
      </c>
      <c r="BW16" s="9">
        <v>0.69</v>
      </c>
      <c r="BX16" s="9">
        <v>0.58099999999999996</v>
      </c>
      <c r="BY16" s="9">
        <v>0.54800000000000004</v>
      </c>
      <c r="BZ16" s="9">
        <v>0</v>
      </c>
      <c r="CA16" s="9">
        <v>0.54800000000000004</v>
      </c>
      <c r="CB16" s="9">
        <v>0.59699999999999998</v>
      </c>
      <c r="CC16" s="9">
        <v>0.59699999999999998</v>
      </c>
      <c r="CD16" s="9">
        <v>0</v>
      </c>
      <c r="CE16" s="9">
        <v>0.59699999999999998</v>
      </c>
      <c r="CF16" s="9">
        <v>0.59699999999999998</v>
      </c>
      <c r="CG16" s="9">
        <v>0</v>
      </c>
      <c r="CH16" s="9">
        <v>0</v>
      </c>
      <c r="CI16" s="9">
        <v>0</v>
      </c>
      <c r="CJ16" s="9">
        <v>0</v>
      </c>
      <c r="CK16" s="9">
        <v>10.414999999999999</v>
      </c>
      <c r="CL16" s="9">
        <v>3.121</v>
      </c>
      <c r="CM16" s="9">
        <v>7.2939999999999996</v>
      </c>
      <c r="CN16" s="9">
        <v>10.414999999999999</v>
      </c>
      <c r="CO16" s="9">
        <v>3.121</v>
      </c>
      <c r="CP16" s="9">
        <v>7.2939999999999996</v>
      </c>
      <c r="CQ16" s="9">
        <v>3.831</v>
      </c>
      <c r="CR16" s="9">
        <v>1.109</v>
      </c>
      <c r="CS16" s="9">
        <v>2.7210000000000001</v>
      </c>
      <c r="CT16" s="9">
        <v>1.1990000000000001</v>
      </c>
      <c r="CU16" s="9">
        <v>0.54800000000000004</v>
      </c>
      <c r="CV16" s="9">
        <v>0.65100000000000002</v>
      </c>
      <c r="CW16" s="9">
        <v>3.476</v>
      </c>
      <c r="CX16" s="9">
        <v>1.464</v>
      </c>
      <c r="CY16" s="9">
        <v>2.0129999999999999</v>
      </c>
      <c r="CZ16" s="9">
        <v>1.909</v>
      </c>
      <c r="DA16" s="9">
        <v>0</v>
      </c>
      <c r="DB16" s="9">
        <v>1.909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4.5919999999999996</v>
      </c>
      <c r="DM16" s="9">
        <v>1.516</v>
      </c>
      <c r="DN16" s="9">
        <v>3.0760000000000001</v>
      </c>
      <c r="DO16" s="9">
        <v>4.5919999999999996</v>
      </c>
      <c r="DP16" s="9">
        <v>1.516</v>
      </c>
      <c r="DQ16" s="9">
        <v>3.0760000000000001</v>
      </c>
      <c r="DR16" s="9">
        <v>0.97599999999999998</v>
      </c>
      <c r="DS16" s="9">
        <v>0.97599999999999998</v>
      </c>
      <c r="DT16" s="9">
        <v>0</v>
      </c>
      <c r="DU16" s="9">
        <v>1.3049999999999999</v>
      </c>
      <c r="DV16" s="9">
        <v>0.54</v>
      </c>
      <c r="DW16" s="9">
        <v>0.76600000000000001</v>
      </c>
      <c r="DX16" s="9">
        <v>1.038</v>
      </c>
      <c r="DY16" s="9">
        <v>0</v>
      </c>
      <c r="DZ16" s="9">
        <v>1.038</v>
      </c>
      <c r="EA16" s="9">
        <v>1.2729999999999999</v>
      </c>
      <c r="EB16" s="9">
        <v>0</v>
      </c>
      <c r="EC16" s="9">
        <v>1.2729999999999999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0.82899999999999996</v>
      </c>
      <c r="EN16" s="9">
        <v>0.42699999999999999</v>
      </c>
      <c r="EO16" s="9">
        <v>0.40200000000000002</v>
      </c>
      <c r="EP16" s="9">
        <v>0.82899999999999996</v>
      </c>
      <c r="EQ16" s="9">
        <v>0.42699999999999999</v>
      </c>
      <c r="ER16" s="9">
        <v>0.40200000000000002</v>
      </c>
      <c r="ES16" s="9">
        <v>0</v>
      </c>
      <c r="ET16" s="9">
        <v>0</v>
      </c>
      <c r="EU16" s="9">
        <v>0</v>
      </c>
      <c r="EV16" s="9">
        <v>0.82899999999999996</v>
      </c>
      <c r="EW16" s="9">
        <v>0.42699999999999999</v>
      </c>
      <c r="EX16" s="9">
        <v>0.40200000000000002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19.050999999999998</v>
      </c>
      <c r="FO16" s="9">
        <v>11.797000000000001</v>
      </c>
      <c r="FP16" s="9">
        <v>7.2549999999999999</v>
      </c>
      <c r="FQ16" s="9">
        <v>19.050999999999998</v>
      </c>
      <c r="FR16" s="9">
        <v>11.797000000000001</v>
      </c>
      <c r="FS16" s="9">
        <v>7.2549999999999999</v>
      </c>
      <c r="FT16" s="9">
        <v>7.7229999999999999</v>
      </c>
      <c r="FU16" s="9">
        <v>4.9379999999999997</v>
      </c>
      <c r="FV16" s="9">
        <v>2.7850000000000001</v>
      </c>
      <c r="FW16" s="9">
        <v>6.4560000000000004</v>
      </c>
      <c r="FX16" s="9">
        <v>3.488</v>
      </c>
      <c r="FY16" s="9">
        <v>2.9689999999999999</v>
      </c>
      <c r="FZ16" s="9">
        <v>2.6459999999999999</v>
      </c>
      <c r="GA16" s="9">
        <v>1.4610000000000001</v>
      </c>
      <c r="GB16" s="9">
        <v>1.1850000000000001</v>
      </c>
      <c r="GC16" s="9">
        <v>0</v>
      </c>
      <c r="GD16" s="9">
        <v>0</v>
      </c>
      <c r="GE16" s="9">
        <v>0</v>
      </c>
      <c r="GF16" s="9">
        <v>2.226</v>
      </c>
      <c r="GG16" s="9">
        <v>1.91</v>
      </c>
      <c r="GH16" s="9">
        <v>0.315</v>
      </c>
      <c r="GI16" s="9">
        <v>2.226</v>
      </c>
      <c r="GJ16" s="9">
        <v>1.91</v>
      </c>
      <c r="GK16" s="9">
        <v>0.315</v>
      </c>
      <c r="GL16" s="9">
        <v>0</v>
      </c>
      <c r="GM16" s="9">
        <v>0</v>
      </c>
      <c r="GN16" s="9">
        <v>0</v>
      </c>
      <c r="GO16" s="9">
        <v>33.567</v>
      </c>
      <c r="GP16" s="9">
        <v>17.088999999999999</v>
      </c>
      <c r="GQ16" s="9">
        <v>16.478000000000002</v>
      </c>
      <c r="GR16" s="9">
        <v>32.924999999999997</v>
      </c>
      <c r="GS16" s="9">
        <v>16.446999999999999</v>
      </c>
      <c r="GT16" s="9">
        <v>16.478000000000002</v>
      </c>
      <c r="GU16" s="9">
        <v>13.903</v>
      </c>
      <c r="GV16" s="9">
        <v>7.5739999999999998</v>
      </c>
      <c r="GW16" s="9">
        <v>6.3289999999999997</v>
      </c>
      <c r="GX16" s="9">
        <v>8.0039999999999996</v>
      </c>
      <c r="GY16" s="9">
        <v>3.496</v>
      </c>
      <c r="GZ16" s="9">
        <v>4.5090000000000003</v>
      </c>
      <c r="HA16" s="9">
        <v>5.5910000000000002</v>
      </c>
      <c r="HB16" s="9">
        <v>2.633</v>
      </c>
      <c r="HC16" s="9">
        <v>2.9580000000000002</v>
      </c>
      <c r="HD16" s="9">
        <v>2.85</v>
      </c>
      <c r="HE16" s="9">
        <v>0.745</v>
      </c>
      <c r="HF16" s="9">
        <v>2.1040000000000001</v>
      </c>
      <c r="HG16" s="9">
        <v>3.2189999999999999</v>
      </c>
      <c r="HH16" s="9">
        <v>2.641</v>
      </c>
      <c r="HI16" s="9">
        <v>0.57799999999999996</v>
      </c>
      <c r="HJ16" s="9">
        <v>2.577</v>
      </c>
      <c r="HK16" s="9">
        <v>1.998</v>
      </c>
      <c r="HL16" s="9">
        <v>0.57799999999999996</v>
      </c>
      <c r="HM16" s="9">
        <v>0.64300000000000002</v>
      </c>
      <c r="HN16" s="9">
        <v>0.64300000000000002</v>
      </c>
      <c r="HO16" s="9">
        <v>0</v>
      </c>
      <c r="HP16" s="9">
        <v>193.39500000000001</v>
      </c>
      <c r="HQ16" s="9">
        <v>101.161</v>
      </c>
      <c r="HR16" s="9">
        <v>92.233999999999995</v>
      </c>
      <c r="HS16" s="9">
        <v>190.11</v>
      </c>
      <c r="HT16" s="9">
        <v>99.95</v>
      </c>
      <c r="HU16" s="9">
        <v>90.161000000000001</v>
      </c>
      <c r="HV16" s="9">
        <v>74.903000000000006</v>
      </c>
      <c r="HW16" s="9">
        <v>41.018999999999998</v>
      </c>
      <c r="HX16" s="9">
        <v>33.884</v>
      </c>
      <c r="HY16" s="9">
        <v>40.418999999999997</v>
      </c>
      <c r="HZ16" s="9">
        <v>22.457000000000001</v>
      </c>
      <c r="IA16" s="9">
        <v>17.962</v>
      </c>
      <c r="IB16" s="9">
        <v>27.736000000000001</v>
      </c>
      <c r="IC16" s="9">
        <v>12.962</v>
      </c>
      <c r="ID16" s="9">
        <v>14.773999999999999</v>
      </c>
      <c r="IE16" s="9">
        <v>29.704999999999998</v>
      </c>
      <c r="IF16" s="9">
        <v>13.731999999999999</v>
      </c>
      <c r="IG16" s="9">
        <v>15.973000000000001</v>
      </c>
      <c r="IH16" s="9">
        <v>20.632999999999999</v>
      </c>
      <c r="II16" s="9">
        <v>10.992000000000001</v>
      </c>
      <c r="IJ16" s="9">
        <v>9.641</v>
      </c>
      <c r="IK16" s="9">
        <v>17.347999999999999</v>
      </c>
      <c r="IL16" s="9">
        <v>9.7799999999999994</v>
      </c>
      <c r="IM16" s="9">
        <v>7.5679999999999996</v>
      </c>
      <c r="IN16" s="9">
        <v>3.2850000000000001</v>
      </c>
      <c r="IO16" s="9">
        <v>1.2110000000000001</v>
      </c>
      <c r="IP16" s="9">
        <v>2.0739999999999998</v>
      </c>
      <c r="IQ16" s="9">
        <v>165.483</v>
      </c>
    </row>
    <row r="17" spans="1:251">
      <c r="A17" s="10">
        <v>44228</v>
      </c>
      <c r="B17" s="9">
        <v>5.5140000000000002</v>
      </c>
      <c r="C17" s="9">
        <v>4.0599999999999996</v>
      </c>
      <c r="D17" s="9">
        <v>1.454</v>
      </c>
      <c r="E17" s="9">
        <v>0</v>
      </c>
      <c r="F17" s="9">
        <v>0</v>
      </c>
      <c r="G17" s="9">
        <v>0</v>
      </c>
      <c r="H17" s="9">
        <v>7.0090000000000003</v>
      </c>
      <c r="I17" s="9">
        <v>3.984</v>
      </c>
      <c r="J17" s="9">
        <v>3.0249999999999999</v>
      </c>
      <c r="K17" s="9">
        <v>7.0090000000000003</v>
      </c>
      <c r="L17" s="9">
        <v>3.984</v>
      </c>
      <c r="M17" s="9">
        <v>3.0249999999999999</v>
      </c>
      <c r="N17" s="9">
        <v>2.802</v>
      </c>
      <c r="O17" s="9">
        <v>1.206</v>
      </c>
      <c r="P17" s="9">
        <v>1.5960000000000001</v>
      </c>
      <c r="Q17" s="9">
        <v>0.66400000000000003</v>
      </c>
      <c r="R17" s="9">
        <v>0.66400000000000003</v>
      </c>
      <c r="S17" s="9">
        <v>0</v>
      </c>
      <c r="T17" s="9">
        <v>1.288</v>
      </c>
      <c r="U17" s="9">
        <v>0.84199999999999997</v>
      </c>
      <c r="V17" s="9">
        <v>0.44600000000000001</v>
      </c>
      <c r="W17" s="9">
        <v>2.2559999999999998</v>
      </c>
      <c r="X17" s="9">
        <v>1.2729999999999999</v>
      </c>
      <c r="Y17" s="9">
        <v>0.98299999999999998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24.324000000000002</v>
      </c>
      <c r="AJ17" s="9">
        <v>16.417999999999999</v>
      </c>
      <c r="AK17" s="9">
        <v>7.9059999999999997</v>
      </c>
      <c r="AL17" s="9">
        <v>23.849</v>
      </c>
      <c r="AM17" s="9">
        <v>15.943</v>
      </c>
      <c r="AN17" s="9">
        <v>7.9059999999999997</v>
      </c>
      <c r="AO17" s="9">
        <v>7.6</v>
      </c>
      <c r="AP17" s="9">
        <v>4.7539999999999996</v>
      </c>
      <c r="AQ17" s="9">
        <v>2.8460000000000001</v>
      </c>
      <c r="AR17" s="9">
        <v>3.8719999999999999</v>
      </c>
      <c r="AS17" s="9">
        <v>2.7480000000000002</v>
      </c>
      <c r="AT17" s="9">
        <v>1.123</v>
      </c>
      <c r="AU17" s="9">
        <v>2.3849999999999998</v>
      </c>
      <c r="AV17" s="9">
        <v>2.3849999999999998</v>
      </c>
      <c r="AW17" s="9">
        <v>0</v>
      </c>
      <c r="AX17" s="9">
        <v>5.9420000000000002</v>
      </c>
      <c r="AY17" s="9">
        <v>2.786</v>
      </c>
      <c r="AZ17" s="9">
        <v>3.1560000000000001</v>
      </c>
      <c r="BA17" s="9">
        <v>4.5259999999999998</v>
      </c>
      <c r="BB17" s="9">
        <v>3.7440000000000002</v>
      </c>
      <c r="BC17" s="9">
        <v>0.78200000000000003</v>
      </c>
      <c r="BD17" s="9">
        <v>4.05</v>
      </c>
      <c r="BE17" s="9">
        <v>3.2690000000000001</v>
      </c>
      <c r="BF17" s="9">
        <v>0.78200000000000003</v>
      </c>
      <c r="BG17" s="9">
        <v>0.47499999999999998</v>
      </c>
      <c r="BH17" s="9">
        <v>0.47499999999999998</v>
      </c>
      <c r="BI17" s="9">
        <v>0</v>
      </c>
      <c r="BJ17" s="9">
        <v>3.8879999999999999</v>
      </c>
      <c r="BK17" s="9">
        <v>1.083</v>
      </c>
      <c r="BL17" s="9">
        <v>2.8050000000000002</v>
      </c>
      <c r="BM17" s="9">
        <v>3.8879999999999999</v>
      </c>
      <c r="BN17" s="9">
        <v>1.083</v>
      </c>
      <c r="BO17" s="9">
        <v>2.8050000000000002</v>
      </c>
      <c r="BP17" s="9">
        <v>0</v>
      </c>
      <c r="BQ17" s="9">
        <v>0</v>
      </c>
      <c r="BR17" s="9">
        <v>0</v>
      </c>
      <c r="BS17" s="9">
        <v>1.2210000000000001</v>
      </c>
      <c r="BT17" s="9">
        <v>0.57599999999999996</v>
      </c>
      <c r="BU17" s="9">
        <v>0.64500000000000002</v>
      </c>
      <c r="BV17" s="9">
        <v>0</v>
      </c>
      <c r="BW17" s="9">
        <v>0</v>
      </c>
      <c r="BX17" s="9">
        <v>0</v>
      </c>
      <c r="BY17" s="9">
        <v>1.7390000000000001</v>
      </c>
      <c r="BZ17" s="9">
        <v>0</v>
      </c>
      <c r="CA17" s="9">
        <v>1.7390000000000001</v>
      </c>
      <c r="CB17" s="9">
        <v>0.92700000000000005</v>
      </c>
      <c r="CC17" s="9">
        <v>0.50700000000000001</v>
      </c>
      <c r="CD17" s="9">
        <v>0.42</v>
      </c>
      <c r="CE17" s="9">
        <v>0.92700000000000005</v>
      </c>
      <c r="CF17" s="9">
        <v>0.50700000000000001</v>
      </c>
      <c r="CG17" s="9">
        <v>0.42</v>
      </c>
      <c r="CH17" s="9">
        <v>0</v>
      </c>
      <c r="CI17" s="9">
        <v>0</v>
      </c>
      <c r="CJ17" s="9">
        <v>0</v>
      </c>
      <c r="CK17" s="9">
        <v>7.63</v>
      </c>
      <c r="CL17" s="9">
        <v>2.512</v>
      </c>
      <c r="CM17" s="9">
        <v>5.1189999999999998</v>
      </c>
      <c r="CN17" s="9">
        <v>7.63</v>
      </c>
      <c r="CO17" s="9">
        <v>2.512</v>
      </c>
      <c r="CP17" s="9">
        <v>5.1189999999999998</v>
      </c>
      <c r="CQ17" s="9">
        <v>1.889</v>
      </c>
      <c r="CR17" s="9">
        <v>1.0009999999999999</v>
      </c>
      <c r="CS17" s="9">
        <v>0.88800000000000001</v>
      </c>
      <c r="CT17" s="9">
        <v>1.639</v>
      </c>
      <c r="CU17" s="9">
        <v>0</v>
      </c>
      <c r="CV17" s="9">
        <v>1.639</v>
      </c>
      <c r="CW17" s="9">
        <v>2.5569999999999999</v>
      </c>
      <c r="CX17" s="9">
        <v>1.0640000000000001</v>
      </c>
      <c r="CY17" s="9">
        <v>1.4930000000000001</v>
      </c>
      <c r="CZ17" s="9">
        <v>1.099</v>
      </c>
      <c r="DA17" s="9">
        <v>0</v>
      </c>
      <c r="DB17" s="9">
        <v>1.099</v>
      </c>
      <c r="DC17" s="9">
        <v>0.44600000000000001</v>
      </c>
      <c r="DD17" s="9">
        <v>0.44600000000000001</v>
      </c>
      <c r="DE17" s="9">
        <v>0</v>
      </c>
      <c r="DF17" s="9">
        <v>0.44600000000000001</v>
      </c>
      <c r="DG17" s="9">
        <v>0.44600000000000001</v>
      </c>
      <c r="DH17" s="9">
        <v>0</v>
      </c>
      <c r="DI17" s="9">
        <v>0</v>
      </c>
      <c r="DJ17" s="9">
        <v>0</v>
      </c>
      <c r="DK17" s="9">
        <v>0</v>
      </c>
      <c r="DL17" s="9">
        <v>3.67</v>
      </c>
      <c r="DM17" s="9">
        <v>0.89400000000000002</v>
      </c>
      <c r="DN17" s="9">
        <v>2.7759999999999998</v>
      </c>
      <c r="DO17" s="9">
        <v>3.67</v>
      </c>
      <c r="DP17" s="9">
        <v>0.89400000000000002</v>
      </c>
      <c r="DQ17" s="9">
        <v>2.7759999999999998</v>
      </c>
      <c r="DR17" s="9">
        <v>0</v>
      </c>
      <c r="DS17" s="9">
        <v>0</v>
      </c>
      <c r="DT17" s="9">
        <v>0</v>
      </c>
      <c r="DU17" s="9">
        <v>0.95599999999999996</v>
      </c>
      <c r="DV17" s="9">
        <v>0</v>
      </c>
      <c r="DW17" s="9">
        <v>0.95599999999999996</v>
      </c>
      <c r="DX17" s="9">
        <v>2.27</v>
      </c>
      <c r="DY17" s="9">
        <v>0.45</v>
      </c>
      <c r="DZ17" s="9">
        <v>1.82</v>
      </c>
      <c r="EA17" s="9">
        <v>0</v>
      </c>
      <c r="EB17" s="9">
        <v>0</v>
      </c>
      <c r="EC17" s="9">
        <v>0</v>
      </c>
      <c r="ED17" s="9">
        <v>0.44400000000000001</v>
      </c>
      <c r="EE17" s="9">
        <v>0.44400000000000001</v>
      </c>
      <c r="EF17" s="9">
        <v>0</v>
      </c>
      <c r="EG17" s="9">
        <v>0.44400000000000001</v>
      </c>
      <c r="EH17" s="9">
        <v>0.44400000000000001</v>
      </c>
      <c r="EI17" s="9">
        <v>0</v>
      </c>
      <c r="EJ17" s="9">
        <v>0</v>
      </c>
      <c r="EK17" s="9">
        <v>0</v>
      </c>
      <c r="EL17" s="9">
        <v>0</v>
      </c>
      <c r="EM17" s="9">
        <v>2.524</v>
      </c>
      <c r="EN17" s="9">
        <v>1.915</v>
      </c>
      <c r="EO17" s="9">
        <v>0.60899999999999999</v>
      </c>
      <c r="EP17" s="9">
        <v>2.524</v>
      </c>
      <c r="EQ17" s="9">
        <v>1.915</v>
      </c>
      <c r="ER17" s="9">
        <v>0.60899999999999999</v>
      </c>
      <c r="ES17" s="9">
        <v>0.48199999999999998</v>
      </c>
      <c r="ET17" s="9">
        <v>0.48199999999999998</v>
      </c>
      <c r="EU17" s="9">
        <v>0</v>
      </c>
      <c r="EV17" s="9">
        <v>0</v>
      </c>
      <c r="EW17" s="9">
        <v>0</v>
      </c>
      <c r="EX17" s="9">
        <v>0</v>
      </c>
      <c r="EY17" s="9">
        <v>0.96699999999999997</v>
      </c>
      <c r="EZ17" s="9">
        <v>0.96699999999999997</v>
      </c>
      <c r="FA17" s="9">
        <v>0</v>
      </c>
      <c r="FB17" s="9">
        <v>1.0760000000000001</v>
      </c>
      <c r="FC17" s="9">
        <v>0.46700000000000003</v>
      </c>
      <c r="FD17" s="9">
        <v>0.60899999999999999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22.652999999999999</v>
      </c>
      <c r="FO17" s="9">
        <v>10.143000000000001</v>
      </c>
      <c r="FP17" s="9">
        <v>12.51</v>
      </c>
      <c r="FQ17" s="9">
        <v>22.123000000000001</v>
      </c>
      <c r="FR17" s="9">
        <v>9.6120000000000001</v>
      </c>
      <c r="FS17" s="9">
        <v>12.51</v>
      </c>
      <c r="FT17" s="9">
        <v>5.681</v>
      </c>
      <c r="FU17" s="9">
        <v>2.0539999999999998</v>
      </c>
      <c r="FV17" s="9">
        <v>3.6269999999999998</v>
      </c>
      <c r="FW17" s="9">
        <v>6.5510000000000002</v>
      </c>
      <c r="FX17" s="9">
        <v>3.24</v>
      </c>
      <c r="FY17" s="9">
        <v>3.3109999999999999</v>
      </c>
      <c r="FZ17" s="9">
        <v>1.5820000000000001</v>
      </c>
      <c r="GA17" s="9">
        <v>0.59399999999999997</v>
      </c>
      <c r="GB17" s="9">
        <v>0.98799999999999999</v>
      </c>
      <c r="GC17" s="9">
        <v>2.2170000000000001</v>
      </c>
      <c r="GD17" s="9">
        <v>1.1850000000000001</v>
      </c>
      <c r="GE17" s="9">
        <v>1.032</v>
      </c>
      <c r="GF17" s="9">
        <v>6.6219999999999999</v>
      </c>
      <c r="GG17" s="9">
        <v>3.069</v>
      </c>
      <c r="GH17" s="9">
        <v>3.5529999999999999</v>
      </c>
      <c r="GI17" s="9">
        <v>6.0919999999999996</v>
      </c>
      <c r="GJ17" s="9">
        <v>2.5390000000000001</v>
      </c>
      <c r="GK17" s="9">
        <v>3.5529999999999999</v>
      </c>
      <c r="GL17" s="9">
        <v>0.53</v>
      </c>
      <c r="GM17" s="9">
        <v>0.53</v>
      </c>
      <c r="GN17" s="9">
        <v>0</v>
      </c>
      <c r="GO17" s="9">
        <v>29.03</v>
      </c>
      <c r="GP17" s="9">
        <v>14.712</v>
      </c>
      <c r="GQ17" s="9">
        <v>14.318</v>
      </c>
      <c r="GR17" s="9">
        <v>28.003</v>
      </c>
      <c r="GS17" s="9">
        <v>14.712</v>
      </c>
      <c r="GT17" s="9">
        <v>13.291</v>
      </c>
      <c r="GU17" s="9">
        <v>14.268000000000001</v>
      </c>
      <c r="GV17" s="9">
        <v>7.1740000000000004</v>
      </c>
      <c r="GW17" s="9">
        <v>7.0940000000000003</v>
      </c>
      <c r="GX17" s="9">
        <v>5.8529999999999998</v>
      </c>
      <c r="GY17" s="9">
        <v>3.1120000000000001</v>
      </c>
      <c r="GZ17" s="9">
        <v>2.7410000000000001</v>
      </c>
      <c r="HA17" s="9">
        <v>4.2430000000000003</v>
      </c>
      <c r="HB17" s="9">
        <v>1.6739999999999999</v>
      </c>
      <c r="HC17" s="9">
        <v>2.569</v>
      </c>
      <c r="HD17" s="9">
        <v>2.3479999999999999</v>
      </c>
      <c r="HE17" s="9">
        <v>1.863</v>
      </c>
      <c r="HF17" s="9">
        <v>0.48499999999999999</v>
      </c>
      <c r="HG17" s="9">
        <v>2.3180000000000001</v>
      </c>
      <c r="HH17" s="9">
        <v>0.88900000000000001</v>
      </c>
      <c r="HI17" s="9">
        <v>1.4279999999999999</v>
      </c>
      <c r="HJ17" s="9">
        <v>1.2909999999999999</v>
      </c>
      <c r="HK17" s="9">
        <v>0.88900000000000001</v>
      </c>
      <c r="HL17" s="9">
        <v>0.40200000000000002</v>
      </c>
      <c r="HM17" s="9">
        <v>1.0269999999999999</v>
      </c>
      <c r="HN17" s="9">
        <v>0</v>
      </c>
      <c r="HO17" s="9">
        <v>1.0269999999999999</v>
      </c>
      <c r="HP17" s="9">
        <v>207.54400000000001</v>
      </c>
      <c r="HQ17" s="9">
        <v>106.789</v>
      </c>
      <c r="HR17" s="9">
        <v>100.755</v>
      </c>
      <c r="HS17" s="9">
        <v>203.52699999999999</v>
      </c>
      <c r="HT17" s="9">
        <v>105.398</v>
      </c>
      <c r="HU17" s="9">
        <v>98.13</v>
      </c>
      <c r="HV17" s="9">
        <v>67.55</v>
      </c>
      <c r="HW17" s="9">
        <v>35.35</v>
      </c>
      <c r="HX17" s="9">
        <v>32.200000000000003</v>
      </c>
      <c r="HY17" s="9">
        <v>53.74</v>
      </c>
      <c r="HZ17" s="9">
        <v>32.076999999999998</v>
      </c>
      <c r="IA17" s="9">
        <v>21.663</v>
      </c>
      <c r="IB17" s="9">
        <v>34.942999999999998</v>
      </c>
      <c r="IC17" s="9">
        <v>15.236000000000001</v>
      </c>
      <c r="ID17" s="9">
        <v>19.707000000000001</v>
      </c>
      <c r="IE17" s="9">
        <v>27.16</v>
      </c>
      <c r="IF17" s="9">
        <v>11.778</v>
      </c>
      <c r="IG17" s="9">
        <v>15.382</v>
      </c>
      <c r="IH17" s="9">
        <v>24.151</v>
      </c>
      <c r="II17" s="9">
        <v>12.348000000000001</v>
      </c>
      <c r="IJ17" s="9">
        <v>11.804</v>
      </c>
      <c r="IK17" s="9">
        <v>20.134</v>
      </c>
      <c r="IL17" s="9">
        <v>10.956</v>
      </c>
      <c r="IM17" s="9">
        <v>9.1780000000000008</v>
      </c>
      <c r="IN17" s="9">
        <v>4.0170000000000003</v>
      </c>
      <c r="IO17" s="9">
        <v>1.391</v>
      </c>
      <c r="IP17" s="9">
        <v>2.6259999999999999</v>
      </c>
      <c r="IQ17" s="9">
        <v>184.34200000000001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1124</v>
      </c>
      <c r="C1" s="3" t="s">
        <v>1125</v>
      </c>
      <c r="D1" s="3" t="s">
        <v>5176</v>
      </c>
      <c r="E1" s="3" t="s">
        <v>5177</v>
      </c>
      <c r="F1" s="3" t="s">
        <v>5178</v>
      </c>
      <c r="G1" s="3" t="s">
        <v>5179</v>
      </c>
      <c r="H1" s="3" t="s">
        <v>5180</v>
      </c>
      <c r="I1" s="3" t="s">
        <v>5181</v>
      </c>
      <c r="J1" s="3" t="s">
        <v>6037</v>
      </c>
      <c r="K1" s="3" t="s">
        <v>6038</v>
      </c>
      <c r="L1" s="3" t="s">
        <v>6039</v>
      </c>
      <c r="M1" s="3" t="s">
        <v>6523</v>
      </c>
      <c r="N1" s="3" t="s">
        <v>6524</v>
      </c>
      <c r="O1" s="3" t="s">
        <v>6525</v>
      </c>
      <c r="P1" s="3" t="s">
        <v>7009</v>
      </c>
      <c r="Q1" s="3" t="s">
        <v>7010</v>
      </c>
      <c r="R1" s="3" t="s">
        <v>7011</v>
      </c>
      <c r="S1" s="3" t="s">
        <v>7606</v>
      </c>
      <c r="T1" s="3" t="s">
        <v>7607</v>
      </c>
      <c r="U1" s="3" t="s">
        <v>7608</v>
      </c>
      <c r="V1" s="3" t="s">
        <v>7609</v>
      </c>
      <c r="W1" s="3" t="s">
        <v>7610</v>
      </c>
      <c r="X1" s="3" t="s">
        <v>7611</v>
      </c>
      <c r="Y1" s="3" t="s">
        <v>8467</v>
      </c>
      <c r="Z1" s="3" t="s">
        <v>8468</v>
      </c>
      <c r="AA1" s="3" t="s">
        <v>8469</v>
      </c>
      <c r="AB1" s="3" t="s">
        <v>1126</v>
      </c>
      <c r="AC1" s="3" t="s">
        <v>1127</v>
      </c>
      <c r="AD1" s="3" t="s">
        <v>1128</v>
      </c>
      <c r="AE1" s="3" t="s">
        <v>5182</v>
      </c>
      <c r="AF1" s="3" t="s">
        <v>5183</v>
      </c>
      <c r="AG1" s="3" t="s">
        <v>5184</v>
      </c>
      <c r="AH1" s="3" t="s">
        <v>5185</v>
      </c>
      <c r="AI1" s="3" t="s">
        <v>5186</v>
      </c>
      <c r="AJ1" s="3" t="s">
        <v>5187</v>
      </c>
      <c r="AK1" s="3" t="s">
        <v>6040</v>
      </c>
      <c r="AL1" s="3" t="s">
        <v>6041</v>
      </c>
      <c r="AM1" s="3" t="s">
        <v>6042</v>
      </c>
      <c r="AN1" s="3" t="s">
        <v>6526</v>
      </c>
      <c r="AO1" s="3" t="s">
        <v>6527</v>
      </c>
      <c r="AP1" s="3" t="s">
        <v>6528</v>
      </c>
      <c r="AQ1" s="3" t="s">
        <v>7012</v>
      </c>
      <c r="AR1" s="3" t="s">
        <v>7013</v>
      </c>
      <c r="AS1" s="3" t="s">
        <v>7014</v>
      </c>
      <c r="AT1" s="3" t="s">
        <v>7612</v>
      </c>
      <c r="AU1" s="3" t="s">
        <v>7613</v>
      </c>
      <c r="AV1" s="3" t="s">
        <v>7614</v>
      </c>
      <c r="AW1" s="3" t="s">
        <v>7615</v>
      </c>
      <c r="AX1" s="3" t="s">
        <v>7616</v>
      </c>
      <c r="AY1" s="3" t="s">
        <v>7617</v>
      </c>
      <c r="AZ1" s="3" t="s">
        <v>8470</v>
      </c>
      <c r="BA1" s="3" t="s">
        <v>8471</v>
      </c>
      <c r="BB1" s="3" t="s">
        <v>8472</v>
      </c>
      <c r="BC1" s="3" t="s">
        <v>1129</v>
      </c>
      <c r="BD1" s="3" t="s">
        <v>1130</v>
      </c>
      <c r="BE1" s="3" t="s">
        <v>1131</v>
      </c>
      <c r="BF1" s="3" t="s">
        <v>5188</v>
      </c>
      <c r="BG1" s="3" t="s">
        <v>5189</v>
      </c>
      <c r="BH1" s="3" t="s">
        <v>5190</v>
      </c>
      <c r="BI1" s="3" t="s">
        <v>5191</v>
      </c>
      <c r="BJ1" s="3" t="s">
        <v>5192</v>
      </c>
      <c r="BK1" s="3" t="s">
        <v>5193</v>
      </c>
      <c r="BL1" s="3" t="s">
        <v>6043</v>
      </c>
      <c r="BM1" s="3" t="s">
        <v>6044</v>
      </c>
      <c r="BN1" s="3" t="s">
        <v>6045</v>
      </c>
      <c r="BO1" s="3" t="s">
        <v>6529</v>
      </c>
      <c r="BP1" s="3" t="s">
        <v>6530</v>
      </c>
      <c r="BQ1" s="3" t="s">
        <v>6531</v>
      </c>
      <c r="BR1" s="3" t="s">
        <v>7015</v>
      </c>
      <c r="BS1" s="3" t="s">
        <v>7016</v>
      </c>
      <c r="BT1" s="3" t="s">
        <v>7017</v>
      </c>
      <c r="BU1" s="3" t="s">
        <v>7618</v>
      </c>
      <c r="BV1" s="3" t="s">
        <v>7619</v>
      </c>
      <c r="BW1" s="3" t="s">
        <v>7620</v>
      </c>
      <c r="BX1" s="3" t="s">
        <v>7621</v>
      </c>
      <c r="BY1" s="3" t="s">
        <v>7622</v>
      </c>
      <c r="BZ1" s="3" t="s">
        <v>7623</v>
      </c>
      <c r="CA1" s="3" t="s">
        <v>8473</v>
      </c>
      <c r="CB1" s="3" t="s">
        <v>8474</v>
      </c>
      <c r="CC1" s="3" t="s">
        <v>8475</v>
      </c>
      <c r="CD1" s="3" t="s">
        <v>1132</v>
      </c>
      <c r="CE1" s="3" t="s">
        <v>1133</v>
      </c>
      <c r="CF1" s="3" t="s">
        <v>1134</v>
      </c>
      <c r="CG1" s="3" t="s">
        <v>5194</v>
      </c>
      <c r="CH1" s="3" t="s">
        <v>5195</v>
      </c>
      <c r="CI1" s="3" t="s">
        <v>5196</v>
      </c>
      <c r="CJ1" s="3" t="s">
        <v>5197</v>
      </c>
      <c r="CK1" s="3" t="s">
        <v>5198</v>
      </c>
      <c r="CL1" s="3" t="s">
        <v>5199</v>
      </c>
      <c r="CM1" s="3" t="s">
        <v>6046</v>
      </c>
      <c r="CN1" s="3" t="s">
        <v>6047</v>
      </c>
      <c r="CO1" s="3" t="s">
        <v>6048</v>
      </c>
      <c r="CP1" s="3" t="s">
        <v>6532</v>
      </c>
      <c r="CQ1" s="3" t="s">
        <v>6533</v>
      </c>
      <c r="CR1" s="3" t="s">
        <v>6534</v>
      </c>
      <c r="CS1" s="3" t="s">
        <v>7018</v>
      </c>
      <c r="CT1" s="3" t="s">
        <v>7019</v>
      </c>
      <c r="CU1" s="3" t="s">
        <v>7020</v>
      </c>
      <c r="CV1" s="3" t="s">
        <v>7624</v>
      </c>
      <c r="CW1" s="3" t="s">
        <v>7625</v>
      </c>
      <c r="CX1" s="3" t="s">
        <v>7626</v>
      </c>
      <c r="CY1" s="3" t="s">
        <v>7627</v>
      </c>
      <c r="CZ1" s="3" t="s">
        <v>7628</v>
      </c>
      <c r="DA1" s="3" t="s">
        <v>7629</v>
      </c>
      <c r="DB1" s="3" t="s">
        <v>8476</v>
      </c>
      <c r="DC1" s="3" t="s">
        <v>8477</v>
      </c>
      <c r="DD1" s="3" t="s">
        <v>8478</v>
      </c>
      <c r="DE1" s="3" t="s">
        <v>1135</v>
      </c>
      <c r="DF1" s="3" t="s">
        <v>1136</v>
      </c>
      <c r="DG1" s="3" t="s">
        <v>1137</v>
      </c>
      <c r="DH1" s="3" t="s">
        <v>5200</v>
      </c>
      <c r="DI1" s="3" t="s">
        <v>5201</v>
      </c>
      <c r="DJ1" s="3" t="s">
        <v>5202</v>
      </c>
      <c r="DK1" s="3" t="s">
        <v>5203</v>
      </c>
      <c r="DL1" s="3" t="s">
        <v>5204</v>
      </c>
      <c r="DM1" s="3" t="s">
        <v>5205</v>
      </c>
      <c r="DN1" s="3" t="s">
        <v>6049</v>
      </c>
      <c r="DO1" s="3" t="s">
        <v>6050</v>
      </c>
      <c r="DP1" s="3" t="s">
        <v>6051</v>
      </c>
      <c r="DQ1" s="3" t="s">
        <v>6535</v>
      </c>
      <c r="DR1" s="3" t="s">
        <v>6536</v>
      </c>
      <c r="DS1" s="3" t="s">
        <v>6537</v>
      </c>
      <c r="DT1" s="3" t="s">
        <v>7021</v>
      </c>
      <c r="DU1" s="3" t="s">
        <v>7022</v>
      </c>
      <c r="DV1" s="3" t="s">
        <v>7023</v>
      </c>
      <c r="DW1" s="3" t="s">
        <v>7630</v>
      </c>
      <c r="DX1" s="3" t="s">
        <v>7631</v>
      </c>
      <c r="DY1" s="3" t="s">
        <v>7632</v>
      </c>
      <c r="DZ1" s="3" t="s">
        <v>7633</v>
      </c>
      <c r="EA1" s="3" t="s">
        <v>7634</v>
      </c>
      <c r="EB1" s="3" t="s">
        <v>7635</v>
      </c>
      <c r="EC1" s="3" t="s">
        <v>8479</v>
      </c>
      <c r="ED1" s="3" t="s">
        <v>8480</v>
      </c>
      <c r="EE1" s="3" t="s">
        <v>8481</v>
      </c>
      <c r="EF1" s="3" t="s">
        <v>1138</v>
      </c>
      <c r="EG1" s="3" t="s">
        <v>1139</v>
      </c>
      <c r="EH1" s="3" t="s">
        <v>1140</v>
      </c>
      <c r="EI1" s="3" t="s">
        <v>5206</v>
      </c>
      <c r="EJ1" s="3" t="s">
        <v>5207</v>
      </c>
      <c r="EK1" s="3" t="s">
        <v>5208</v>
      </c>
      <c r="EL1" s="3" t="s">
        <v>5209</v>
      </c>
      <c r="EM1" s="3" t="s">
        <v>5210</v>
      </c>
      <c r="EN1" s="3" t="s">
        <v>5211</v>
      </c>
      <c r="EO1" s="3" t="s">
        <v>6052</v>
      </c>
      <c r="EP1" s="3" t="s">
        <v>6053</v>
      </c>
      <c r="EQ1" s="3" t="s">
        <v>6054</v>
      </c>
      <c r="ER1" s="3" t="s">
        <v>6538</v>
      </c>
      <c r="ES1" s="3" t="s">
        <v>6539</v>
      </c>
      <c r="ET1" s="3" t="s">
        <v>6540</v>
      </c>
      <c r="EU1" s="3" t="s">
        <v>7024</v>
      </c>
      <c r="EV1" s="3" t="s">
        <v>7025</v>
      </c>
      <c r="EW1" s="3" t="s">
        <v>7026</v>
      </c>
      <c r="EX1" s="3" t="s">
        <v>7636</v>
      </c>
      <c r="EY1" s="3" t="s">
        <v>7637</v>
      </c>
      <c r="EZ1" s="3" t="s">
        <v>7638</v>
      </c>
      <c r="FA1" s="3" t="s">
        <v>7639</v>
      </c>
      <c r="FB1" s="3" t="s">
        <v>7640</v>
      </c>
      <c r="FC1" s="3" t="s">
        <v>7641</v>
      </c>
      <c r="FD1" s="3" t="s">
        <v>8482</v>
      </c>
      <c r="FE1" s="3" t="s">
        <v>8483</v>
      </c>
      <c r="FF1" s="3" t="s">
        <v>8484</v>
      </c>
      <c r="FG1" s="3" t="s">
        <v>1141</v>
      </c>
      <c r="FH1" s="3" t="s">
        <v>1142</v>
      </c>
      <c r="FI1" s="3" t="s">
        <v>1143</v>
      </c>
      <c r="FJ1" s="3" t="s">
        <v>5212</v>
      </c>
      <c r="FK1" s="3" t="s">
        <v>5213</v>
      </c>
      <c r="FL1" s="3" t="s">
        <v>5214</v>
      </c>
      <c r="FM1" s="3" t="s">
        <v>5215</v>
      </c>
      <c r="FN1" s="3" t="s">
        <v>5216</v>
      </c>
      <c r="FO1" s="3" t="s">
        <v>5217</v>
      </c>
      <c r="FP1" s="3" t="s">
        <v>6055</v>
      </c>
      <c r="FQ1" s="3" t="s">
        <v>6056</v>
      </c>
      <c r="FR1" s="3" t="s">
        <v>6057</v>
      </c>
      <c r="FS1" s="3" t="s">
        <v>6541</v>
      </c>
      <c r="FT1" s="3" t="s">
        <v>6542</v>
      </c>
      <c r="FU1" s="3" t="s">
        <v>6543</v>
      </c>
      <c r="FV1" s="3" t="s">
        <v>7027</v>
      </c>
      <c r="FW1" s="3" t="s">
        <v>7028</v>
      </c>
      <c r="FX1" s="3" t="s">
        <v>7029</v>
      </c>
      <c r="FY1" s="3" t="s">
        <v>7642</v>
      </c>
      <c r="FZ1" s="3" t="s">
        <v>7643</v>
      </c>
      <c r="GA1" s="3" t="s">
        <v>7644</v>
      </c>
      <c r="GB1" s="3" t="s">
        <v>7645</v>
      </c>
      <c r="GC1" s="3" t="s">
        <v>7646</v>
      </c>
      <c r="GD1" s="3" t="s">
        <v>7647</v>
      </c>
      <c r="GE1" s="3" t="s">
        <v>8485</v>
      </c>
      <c r="GF1" s="3" t="s">
        <v>8486</v>
      </c>
      <c r="GG1" s="3" t="s">
        <v>8487</v>
      </c>
      <c r="GH1" s="3" t="s">
        <v>1144</v>
      </c>
      <c r="GI1" s="3" t="s">
        <v>1145</v>
      </c>
      <c r="GJ1" s="3" t="s">
        <v>1146</v>
      </c>
      <c r="GK1" s="3" t="s">
        <v>5218</v>
      </c>
      <c r="GL1" s="3" t="s">
        <v>5219</v>
      </c>
      <c r="GM1" s="3" t="s">
        <v>5220</v>
      </c>
      <c r="GN1" s="3" t="s">
        <v>5221</v>
      </c>
      <c r="GO1" s="3" t="s">
        <v>5222</v>
      </c>
      <c r="GP1" s="3" t="s">
        <v>5223</v>
      </c>
      <c r="GQ1" s="3" t="s">
        <v>6058</v>
      </c>
      <c r="GR1" s="3" t="s">
        <v>6059</v>
      </c>
      <c r="GS1" s="3" t="s">
        <v>6060</v>
      </c>
      <c r="GT1" s="3" t="s">
        <v>6544</v>
      </c>
      <c r="GU1" s="3" t="s">
        <v>6545</v>
      </c>
      <c r="GV1" s="3" t="s">
        <v>6546</v>
      </c>
      <c r="GW1" s="3" t="s">
        <v>7030</v>
      </c>
      <c r="GX1" s="3" t="s">
        <v>7031</v>
      </c>
      <c r="GY1" s="3" t="s">
        <v>7032</v>
      </c>
      <c r="GZ1" s="3" t="s">
        <v>7648</v>
      </c>
      <c r="HA1" s="3" t="s">
        <v>7649</v>
      </c>
      <c r="HB1" s="3" t="s">
        <v>7650</v>
      </c>
      <c r="HC1" s="3" t="s">
        <v>7651</v>
      </c>
      <c r="HD1" s="3" t="s">
        <v>7652</v>
      </c>
      <c r="HE1" s="3" t="s">
        <v>7653</v>
      </c>
      <c r="HF1" s="3" t="s">
        <v>8488</v>
      </c>
      <c r="HG1" s="3" t="s">
        <v>8489</v>
      </c>
      <c r="HH1" s="3" t="s">
        <v>8490</v>
      </c>
      <c r="HI1" s="3" t="s">
        <v>1147</v>
      </c>
      <c r="HJ1" s="3" t="s">
        <v>1148</v>
      </c>
      <c r="HK1" s="3" t="s">
        <v>1149</v>
      </c>
      <c r="HL1" s="3" t="s">
        <v>5224</v>
      </c>
      <c r="HM1" s="3" t="s">
        <v>5225</v>
      </c>
      <c r="HN1" s="3" t="s">
        <v>5226</v>
      </c>
      <c r="HO1" s="3" t="s">
        <v>5227</v>
      </c>
      <c r="HP1" s="3" t="s">
        <v>5228</v>
      </c>
      <c r="HQ1" s="3" t="s">
        <v>5229</v>
      </c>
      <c r="HR1" s="3" t="s">
        <v>6061</v>
      </c>
      <c r="HS1" s="3" t="s">
        <v>6062</v>
      </c>
      <c r="HT1" s="3" t="s">
        <v>6063</v>
      </c>
      <c r="HU1" s="3" t="s">
        <v>6547</v>
      </c>
      <c r="HV1" s="3" t="s">
        <v>6548</v>
      </c>
      <c r="HW1" s="3" t="s">
        <v>6549</v>
      </c>
      <c r="HX1" s="3" t="s">
        <v>7033</v>
      </c>
      <c r="HY1" s="3" t="s">
        <v>7034</v>
      </c>
      <c r="HZ1" s="3" t="s">
        <v>7035</v>
      </c>
      <c r="IA1" s="3" t="s">
        <v>7654</v>
      </c>
      <c r="IB1" s="3" t="s">
        <v>7655</v>
      </c>
      <c r="IC1" s="3" t="s">
        <v>7656</v>
      </c>
      <c r="ID1" s="3" t="s">
        <v>7657</v>
      </c>
      <c r="IE1" s="3" t="s">
        <v>7658</v>
      </c>
      <c r="IF1" s="3" t="s">
        <v>7659</v>
      </c>
      <c r="IG1" s="3" t="s">
        <v>8491</v>
      </c>
      <c r="IH1" s="3" t="s">
        <v>8492</v>
      </c>
      <c r="II1" s="3" t="s">
        <v>8493</v>
      </c>
      <c r="IJ1" s="3" t="s">
        <v>1150</v>
      </c>
      <c r="IK1" s="3" t="s">
        <v>1151</v>
      </c>
      <c r="IL1" s="3" t="s">
        <v>1152</v>
      </c>
      <c r="IM1" s="3" t="s">
        <v>5230</v>
      </c>
      <c r="IN1" s="3" t="s">
        <v>5231</v>
      </c>
      <c r="IO1" s="3" t="s">
        <v>5232</v>
      </c>
      <c r="IP1" s="3" t="s">
        <v>5233</v>
      </c>
      <c r="IQ1" s="3" t="s">
        <v>5234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1153</v>
      </c>
      <c r="C10" s="8" t="s">
        <v>1154</v>
      </c>
      <c r="D10" s="8" t="s">
        <v>1155</v>
      </c>
      <c r="E10" s="8" t="s">
        <v>1156</v>
      </c>
      <c r="F10" s="8" t="s">
        <v>1157</v>
      </c>
      <c r="G10" s="8" t="s">
        <v>1158</v>
      </c>
      <c r="H10" s="8" t="s">
        <v>1159</v>
      </c>
      <c r="I10" s="8" t="s">
        <v>1160</v>
      </c>
      <c r="J10" s="8" t="s">
        <v>1161</v>
      </c>
      <c r="K10" s="8" t="s">
        <v>1162</v>
      </c>
      <c r="L10" s="8" t="s">
        <v>1163</v>
      </c>
      <c r="M10" s="8" t="s">
        <v>1164</v>
      </c>
      <c r="N10" s="8" t="s">
        <v>1165</v>
      </c>
      <c r="O10" s="8" t="s">
        <v>1166</v>
      </c>
      <c r="P10" s="8" t="s">
        <v>1167</v>
      </c>
      <c r="Q10" s="8" t="s">
        <v>1168</v>
      </c>
      <c r="R10" s="8" t="s">
        <v>1169</v>
      </c>
      <c r="S10" s="8" t="s">
        <v>1170</v>
      </c>
      <c r="T10" s="8" t="s">
        <v>1171</v>
      </c>
      <c r="U10" s="8" t="s">
        <v>1172</v>
      </c>
      <c r="V10" s="8" t="s">
        <v>1173</v>
      </c>
      <c r="W10" s="8" t="s">
        <v>1174</v>
      </c>
      <c r="X10" s="8" t="s">
        <v>1175</v>
      </c>
      <c r="Y10" s="8" t="s">
        <v>1176</v>
      </c>
      <c r="Z10" s="8" t="s">
        <v>1177</v>
      </c>
      <c r="AA10" s="8" t="s">
        <v>1178</v>
      </c>
      <c r="AB10" s="8" t="s">
        <v>1179</v>
      </c>
      <c r="AC10" s="8" t="s">
        <v>1180</v>
      </c>
      <c r="AD10" s="8" t="s">
        <v>1181</v>
      </c>
      <c r="AE10" s="8" t="s">
        <v>1182</v>
      </c>
      <c r="AF10" s="8" t="s">
        <v>1183</v>
      </c>
      <c r="AG10" s="8" t="s">
        <v>1184</v>
      </c>
      <c r="AH10" s="8" t="s">
        <v>1185</v>
      </c>
      <c r="AI10" s="8" t="s">
        <v>1186</v>
      </c>
      <c r="AJ10" s="8" t="s">
        <v>1187</v>
      </c>
      <c r="AK10" s="8" t="s">
        <v>1188</v>
      </c>
      <c r="AL10" s="8" t="s">
        <v>1189</v>
      </c>
      <c r="AM10" s="8" t="s">
        <v>1190</v>
      </c>
      <c r="AN10" s="8" t="s">
        <v>1191</v>
      </c>
      <c r="AO10" s="8" t="s">
        <v>1192</v>
      </c>
      <c r="AP10" s="8" t="s">
        <v>1193</v>
      </c>
      <c r="AQ10" s="8" t="s">
        <v>1194</v>
      </c>
      <c r="AR10" s="8" t="s">
        <v>1195</v>
      </c>
      <c r="AS10" s="8" t="s">
        <v>1196</v>
      </c>
      <c r="AT10" s="8" t="s">
        <v>1197</v>
      </c>
      <c r="AU10" s="8" t="s">
        <v>1198</v>
      </c>
      <c r="AV10" s="8" t="s">
        <v>1199</v>
      </c>
      <c r="AW10" s="8" t="s">
        <v>1200</v>
      </c>
      <c r="AX10" s="8" t="s">
        <v>1201</v>
      </c>
      <c r="AY10" s="8" t="s">
        <v>1202</v>
      </c>
      <c r="AZ10" s="8" t="s">
        <v>1203</v>
      </c>
      <c r="BA10" s="8" t="s">
        <v>1204</v>
      </c>
      <c r="BB10" s="8" t="s">
        <v>1205</v>
      </c>
      <c r="BC10" s="8" t="s">
        <v>1206</v>
      </c>
      <c r="BD10" s="8" t="s">
        <v>1207</v>
      </c>
      <c r="BE10" s="8" t="s">
        <v>1208</v>
      </c>
      <c r="BF10" s="8" t="s">
        <v>1209</v>
      </c>
      <c r="BG10" s="8" t="s">
        <v>1210</v>
      </c>
      <c r="BH10" s="8" t="s">
        <v>1211</v>
      </c>
      <c r="BI10" s="8" t="s">
        <v>1212</v>
      </c>
      <c r="BJ10" s="8" t="s">
        <v>1213</v>
      </c>
      <c r="BK10" s="8" t="s">
        <v>1214</v>
      </c>
      <c r="BL10" s="8" t="s">
        <v>1215</v>
      </c>
      <c r="BM10" s="8" t="s">
        <v>1216</v>
      </c>
      <c r="BN10" s="8" t="s">
        <v>1217</v>
      </c>
      <c r="BO10" s="8" t="s">
        <v>1218</v>
      </c>
      <c r="BP10" s="8" t="s">
        <v>1219</v>
      </c>
      <c r="BQ10" s="8" t="s">
        <v>1220</v>
      </c>
      <c r="BR10" s="8" t="s">
        <v>1221</v>
      </c>
      <c r="BS10" s="8" t="s">
        <v>1222</v>
      </c>
      <c r="BT10" s="8" t="s">
        <v>1223</v>
      </c>
      <c r="BU10" s="8" t="s">
        <v>1224</v>
      </c>
      <c r="BV10" s="8" t="s">
        <v>1225</v>
      </c>
      <c r="BW10" s="8" t="s">
        <v>1226</v>
      </c>
      <c r="BX10" s="8" t="s">
        <v>1227</v>
      </c>
      <c r="BY10" s="8" t="s">
        <v>1228</v>
      </c>
      <c r="BZ10" s="8" t="s">
        <v>1229</v>
      </c>
      <c r="CA10" s="8" t="s">
        <v>1230</v>
      </c>
      <c r="CB10" s="8" t="s">
        <v>1231</v>
      </c>
      <c r="CC10" s="8" t="s">
        <v>1232</v>
      </c>
      <c r="CD10" s="8" t="s">
        <v>1233</v>
      </c>
      <c r="CE10" s="8" t="s">
        <v>1234</v>
      </c>
      <c r="CF10" s="8" t="s">
        <v>1235</v>
      </c>
      <c r="CG10" s="8" t="s">
        <v>1236</v>
      </c>
      <c r="CH10" s="8" t="s">
        <v>1237</v>
      </c>
      <c r="CI10" s="8" t="s">
        <v>1238</v>
      </c>
      <c r="CJ10" s="8" t="s">
        <v>1239</v>
      </c>
      <c r="CK10" s="8" t="s">
        <v>1240</v>
      </c>
      <c r="CL10" s="8" t="s">
        <v>1241</v>
      </c>
      <c r="CM10" s="8" t="s">
        <v>1242</v>
      </c>
      <c r="CN10" s="8" t="s">
        <v>1243</v>
      </c>
      <c r="CO10" s="8" t="s">
        <v>1244</v>
      </c>
      <c r="CP10" s="8" t="s">
        <v>1245</v>
      </c>
      <c r="CQ10" s="8" t="s">
        <v>1246</v>
      </c>
      <c r="CR10" s="8" t="s">
        <v>1247</v>
      </c>
      <c r="CS10" s="8" t="s">
        <v>1248</v>
      </c>
      <c r="CT10" s="8" t="s">
        <v>1249</v>
      </c>
      <c r="CU10" s="8" t="s">
        <v>1250</v>
      </c>
      <c r="CV10" s="8" t="s">
        <v>1251</v>
      </c>
      <c r="CW10" s="8" t="s">
        <v>1252</v>
      </c>
      <c r="CX10" s="8" t="s">
        <v>1253</v>
      </c>
      <c r="CY10" s="8" t="s">
        <v>1254</v>
      </c>
      <c r="CZ10" s="8" t="s">
        <v>1255</v>
      </c>
      <c r="DA10" s="8" t="s">
        <v>1256</v>
      </c>
      <c r="DB10" s="8" t="s">
        <v>1257</v>
      </c>
      <c r="DC10" s="8" t="s">
        <v>1258</v>
      </c>
      <c r="DD10" s="8" t="s">
        <v>1259</v>
      </c>
      <c r="DE10" s="8" t="s">
        <v>1260</v>
      </c>
      <c r="DF10" s="8" t="s">
        <v>1261</v>
      </c>
      <c r="DG10" s="8" t="s">
        <v>1262</v>
      </c>
      <c r="DH10" s="8" t="s">
        <v>1263</v>
      </c>
      <c r="DI10" s="8" t="s">
        <v>1264</v>
      </c>
      <c r="DJ10" s="8" t="s">
        <v>1265</v>
      </c>
      <c r="DK10" s="8" t="s">
        <v>1266</v>
      </c>
      <c r="DL10" s="8" t="s">
        <v>1267</v>
      </c>
      <c r="DM10" s="8" t="s">
        <v>1268</v>
      </c>
      <c r="DN10" s="8" t="s">
        <v>1269</v>
      </c>
      <c r="DO10" s="8" t="s">
        <v>1270</v>
      </c>
      <c r="DP10" s="8" t="s">
        <v>1271</v>
      </c>
      <c r="DQ10" s="8" t="s">
        <v>1272</v>
      </c>
      <c r="DR10" s="8" t="s">
        <v>1273</v>
      </c>
      <c r="DS10" s="8" t="s">
        <v>1274</v>
      </c>
      <c r="DT10" s="8" t="s">
        <v>1275</v>
      </c>
      <c r="DU10" s="8" t="s">
        <v>1276</v>
      </c>
      <c r="DV10" s="8" t="s">
        <v>1277</v>
      </c>
      <c r="DW10" s="8" t="s">
        <v>1278</v>
      </c>
      <c r="DX10" s="8" t="s">
        <v>1279</v>
      </c>
      <c r="DY10" s="8" t="s">
        <v>1280</v>
      </c>
      <c r="DZ10" s="8" t="s">
        <v>1281</v>
      </c>
      <c r="EA10" s="8" t="s">
        <v>1282</v>
      </c>
      <c r="EB10" s="8" t="s">
        <v>1283</v>
      </c>
      <c r="EC10" s="8" t="s">
        <v>1284</v>
      </c>
      <c r="ED10" s="8" t="s">
        <v>1285</v>
      </c>
      <c r="EE10" s="8" t="s">
        <v>1286</v>
      </c>
      <c r="EF10" s="8" t="s">
        <v>1287</v>
      </c>
      <c r="EG10" s="8" t="s">
        <v>1288</v>
      </c>
      <c r="EH10" s="8" t="s">
        <v>1289</v>
      </c>
      <c r="EI10" s="8" t="s">
        <v>1290</v>
      </c>
      <c r="EJ10" s="8" t="s">
        <v>1291</v>
      </c>
      <c r="EK10" s="8" t="s">
        <v>1292</v>
      </c>
      <c r="EL10" s="8" t="s">
        <v>1293</v>
      </c>
      <c r="EM10" s="8" t="s">
        <v>1294</v>
      </c>
      <c r="EN10" s="8" t="s">
        <v>1295</v>
      </c>
      <c r="EO10" s="8" t="s">
        <v>1296</v>
      </c>
      <c r="EP10" s="8" t="s">
        <v>1297</v>
      </c>
      <c r="EQ10" s="8" t="s">
        <v>1298</v>
      </c>
      <c r="ER10" s="8" t="s">
        <v>1299</v>
      </c>
      <c r="ES10" s="8" t="s">
        <v>1300</v>
      </c>
      <c r="ET10" s="8" t="s">
        <v>1301</v>
      </c>
      <c r="EU10" s="8" t="s">
        <v>1302</v>
      </c>
      <c r="EV10" s="8" t="s">
        <v>1303</v>
      </c>
      <c r="EW10" s="8" t="s">
        <v>1304</v>
      </c>
      <c r="EX10" s="8" t="s">
        <v>1305</v>
      </c>
      <c r="EY10" s="8" t="s">
        <v>1306</v>
      </c>
      <c r="EZ10" s="8" t="s">
        <v>1307</v>
      </c>
      <c r="FA10" s="8" t="s">
        <v>1308</v>
      </c>
      <c r="FB10" s="8" t="s">
        <v>1309</v>
      </c>
      <c r="FC10" s="8" t="s">
        <v>1310</v>
      </c>
      <c r="FD10" s="8" t="s">
        <v>1311</v>
      </c>
      <c r="FE10" s="8" t="s">
        <v>1312</v>
      </c>
      <c r="FF10" s="8" t="s">
        <v>1313</v>
      </c>
      <c r="FG10" s="8" t="s">
        <v>1314</v>
      </c>
      <c r="FH10" s="8" t="s">
        <v>1315</v>
      </c>
      <c r="FI10" s="8" t="s">
        <v>1316</v>
      </c>
      <c r="FJ10" s="8" t="s">
        <v>1317</v>
      </c>
      <c r="FK10" s="8" t="s">
        <v>1318</v>
      </c>
      <c r="FL10" s="8" t="s">
        <v>1319</v>
      </c>
      <c r="FM10" s="8" t="s">
        <v>1320</v>
      </c>
      <c r="FN10" s="8" t="s">
        <v>1321</v>
      </c>
      <c r="FO10" s="8" t="s">
        <v>1322</v>
      </c>
      <c r="FP10" s="8" t="s">
        <v>1323</v>
      </c>
      <c r="FQ10" s="8" t="s">
        <v>1324</v>
      </c>
      <c r="FR10" s="8" t="s">
        <v>1325</v>
      </c>
      <c r="FS10" s="8" t="s">
        <v>1326</v>
      </c>
      <c r="FT10" s="8" t="s">
        <v>1327</v>
      </c>
      <c r="FU10" s="8" t="s">
        <v>1328</v>
      </c>
      <c r="FV10" s="8" t="s">
        <v>1329</v>
      </c>
      <c r="FW10" s="8" t="s">
        <v>1330</v>
      </c>
      <c r="FX10" s="8" t="s">
        <v>1331</v>
      </c>
      <c r="FY10" s="8" t="s">
        <v>1332</v>
      </c>
      <c r="FZ10" s="8" t="s">
        <v>1333</v>
      </c>
      <c r="GA10" s="8" t="s">
        <v>1334</v>
      </c>
      <c r="GB10" s="8" t="s">
        <v>1335</v>
      </c>
      <c r="GC10" s="8" t="s">
        <v>1336</v>
      </c>
      <c r="GD10" s="8" t="s">
        <v>1337</v>
      </c>
      <c r="GE10" s="8" t="s">
        <v>1338</v>
      </c>
      <c r="GF10" s="8" t="s">
        <v>1339</v>
      </c>
      <c r="GG10" s="8" t="s">
        <v>1340</v>
      </c>
      <c r="GH10" s="8" t="s">
        <v>1341</v>
      </c>
      <c r="GI10" s="8" t="s">
        <v>1342</v>
      </c>
      <c r="GJ10" s="8" t="s">
        <v>1343</v>
      </c>
      <c r="GK10" s="8" t="s">
        <v>1344</v>
      </c>
      <c r="GL10" s="8" t="s">
        <v>1345</v>
      </c>
      <c r="GM10" s="8" t="s">
        <v>1346</v>
      </c>
      <c r="GN10" s="8" t="s">
        <v>1347</v>
      </c>
      <c r="GO10" s="8" t="s">
        <v>1348</v>
      </c>
      <c r="GP10" s="8" t="s">
        <v>1349</v>
      </c>
      <c r="GQ10" s="8" t="s">
        <v>1350</v>
      </c>
      <c r="GR10" s="8" t="s">
        <v>1351</v>
      </c>
      <c r="GS10" s="8" t="s">
        <v>1352</v>
      </c>
      <c r="GT10" s="8" t="s">
        <v>1353</v>
      </c>
      <c r="GU10" s="8" t="s">
        <v>1354</v>
      </c>
      <c r="GV10" s="8" t="s">
        <v>1355</v>
      </c>
      <c r="GW10" s="8" t="s">
        <v>1356</v>
      </c>
      <c r="GX10" s="8" t="s">
        <v>1357</v>
      </c>
      <c r="GY10" s="8" t="s">
        <v>1358</v>
      </c>
      <c r="GZ10" s="8" t="s">
        <v>1359</v>
      </c>
      <c r="HA10" s="8" t="s">
        <v>1360</v>
      </c>
      <c r="HB10" s="8" t="s">
        <v>1361</v>
      </c>
      <c r="HC10" s="8" t="s">
        <v>1362</v>
      </c>
      <c r="HD10" s="8" t="s">
        <v>1363</v>
      </c>
      <c r="HE10" s="8" t="s">
        <v>1364</v>
      </c>
      <c r="HF10" s="8" t="s">
        <v>1365</v>
      </c>
      <c r="HG10" s="8" t="s">
        <v>1366</v>
      </c>
      <c r="HH10" s="8" t="s">
        <v>1367</v>
      </c>
      <c r="HI10" s="8" t="s">
        <v>1368</v>
      </c>
      <c r="HJ10" s="8" t="s">
        <v>1369</v>
      </c>
      <c r="HK10" s="8" t="s">
        <v>1370</v>
      </c>
      <c r="HL10" s="8" t="s">
        <v>1371</v>
      </c>
      <c r="HM10" s="8" t="s">
        <v>1372</v>
      </c>
      <c r="HN10" s="8" t="s">
        <v>1373</v>
      </c>
      <c r="HO10" s="8" t="s">
        <v>1374</v>
      </c>
      <c r="HP10" s="8" t="s">
        <v>1375</v>
      </c>
      <c r="HQ10" s="8" t="s">
        <v>1376</v>
      </c>
      <c r="HR10" s="8" t="s">
        <v>1377</v>
      </c>
      <c r="HS10" s="8" t="s">
        <v>1378</v>
      </c>
      <c r="HT10" s="8" t="s">
        <v>1379</v>
      </c>
      <c r="HU10" s="8" t="s">
        <v>1380</v>
      </c>
      <c r="HV10" s="8" t="s">
        <v>1381</v>
      </c>
      <c r="HW10" s="8" t="s">
        <v>1382</v>
      </c>
      <c r="HX10" s="8" t="s">
        <v>1383</v>
      </c>
      <c r="HY10" s="8" t="s">
        <v>1384</v>
      </c>
      <c r="HZ10" s="8" t="s">
        <v>1385</v>
      </c>
      <c r="IA10" s="8" t="s">
        <v>1386</v>
      </c>
      <c r="IB10" s="8" t="s">
        <v>1387</v>
      </c>
      <c r="IC10" s="8" t="s">
        <v>1388</v>
      </c>
      <c r="ID10" s="8" t="s">
        <v>1389</v>
      </c>
      <c r="IE10" s="8" t="s">
        <v>1390</v>
      </c>
      <c r="IF10" s="8" t="s">
        <v>1391</v>
      </c>
      <c r="IG10" s="8" t="s">
        <v>1392</v>
      </c>
      <c r="IH10" s="8" t="s">
        <v>1393</v>
      </c>
      <c r="II10" s="8" t="s">
        <v>1394</v>
      </c>
      <c r="IJ10" s="8" t="s">
        <v>1395</v>
      </c>
      <c r="IK10" s="8" t="s">
        <v>1396</v>
      </c>
      <c r="IL10" s="8" t="s">
        <v>1397</v>
      </c>
      <c r="IM10" s="8" t="s">
        <v>1398</v>
      </c>
      <c r="IN10" s="8" t="s">
        <v>1399</v>
      </c>
      <c r="IO10" s="8" t="s">
        <v>1400</v>
      </c>
      <c r="IP10" s="8" t="s">
        <v>1401</v>
      </c>
      <c r="IQ10" s="8" t="s">
        <v>1402</v>
      </c>
    </row>
    <row r="11" spans="1:251">
      <c r="A11" s="10">
        <v>42036</v>
      </c>
      <c r="B11" s="9">
        <v>87.165000000000006</v>
      </c>
      <c r="C11" s="9">
        <v>78.757999999999996</v>
      </c>
      <c r="D11" s="9">
        <v>164.89500000000001</v>
      </c>
      <c r="E11" s="9">
        <v>86.138000000000005</v>
      </c>
      <c r="F11" s="9">
        <v>78.757999999999996</v>
      </c>
      <c r="G11" s="9">
        <v>72.423000000000002</v>
      </c>
      <c r="H11" s="9">
        <v>38.540999999999997</v>
      </c>
      <c r="I11" s="9">
        <v>33.881999999999998</v>
      </c>
      <c r="J11" s="9">
        <v>38.075000000000003</v>
      </c>
      <c r="K11" s="9">
        <v>22.556000000000001</v>
      </c>
      <c r="L11" s="9">
        <v>15.519</v>
      </c>
      <c r="M11" s="9">
        <v>22.972000000000001</v>
      </c>
      <c r="N11" s="9">
        <v>8.27</v>
      </c>
      <c r="O11" s="9">
        <v>14.702999999999999</v>
      </c>
      <c r="P11" s="9">
        <v>18.613</v>
      </c>
      <c r="Q11" s="9">
        <v>9.4990000000000006</v>
      </c>
      <c r="R11" s="9">
        <v>9.1140000000000008</v>
      </c>
      <c r="S11" s="9">
        <v>13.839</v>
      </c>
      <c r="T11" s="9">
        <v>8.2989999999999995</v>
      </c>
      <c r="U11" s="9">
        <v>5.54</v>
      </c>
      <c r="V11" s="9">
        <v>12.811999999999999</v>
      </c>
      <c r="W11" s="9">
        <v>7.2720000000000002</v>
      </c>
      <c r="X11" s="9">
        <v>5.54</v>
      </c>
      <c r="Y11" s="9">
        <v>1.0269999999999999</v>
      </c>
      <c r="Z11" s="9">
        <v>1.0269999999999999</v>
      </c>
      <c r="AA11" s="9">
        <v>0</v>
      </c>
      <c r="AB11" s="9">
        <v>30.962</v>
      </c>
      <c r="AC11" s="9">
        <v>16.257000000000001</v>
      </c>
      <c r="AD11" s="9">
        <v>14.704000000000001</v>
      </c>
      <c r="AE11" s="9">
        <v>30.962</v>
      </c>
      <c r="AF11" s="9">
        <v>16.257000000000001</v>
      </c>
      <c r="AG11" s="9">
        <v>14.704000000000001</v>
      </c>
      <c r="AH11" s="9">
        <v>13.343</v>
      </c>
      <c r="AI11" s="9">
        <v>7.36</v>
      </c>
      <c r="AJ11" s="9">
        <v>5.9829999999999997</v>
      </c>
      <c r="AK11" s="9">
        <v>5.2210000000000001</v>
      </c>
      <c r="AL11" s="9">
        <v>3.2290000000000001</v>
      </c>
      <c r="AM11" s="9">
        <v>1.992</v>
      </c>
      <c r="AN11" s="9">
        <v>4.8540000000000001</v>
      </c>
      <c r="AO11" s="9">
        <v>1.139</v>
      </c>
      <c r="AP11" s="9">
        <v>3.7149999999999999</v>
      </c>
      <c r="AQ11" s="9">
        <v>3.3889999999999998</v>
      </c>
      <c r="AR11" s="9">
        <v>2.1680000000000001</v>
      </c>
      <c r="AS11" s="9">
        <v>1.2210000000000001</v>
      </c>
      <c r="AT11" s="9">
        <v>4.1550000000000002</v>
      </c>
      <c r="AU11" s="9">
        <v>2.3620000000000001</v>
      </c>
      <c r="AV11" s="9">
        <v>1.7929999999999999</v>
      </c>
      <c r="AW11" s="9">
        <v>4.1550000000000002</v>
      </c>
      <c r="AX11" s="9">
        <v>2.3620000000000001</v>
      </c>
      <c r="AY11" s="9">
        <v>1.7929999999999999</v>
      </c>
      <c r="AZ11" s="9">
        <v>0</v>
      </c>
      <c r="BA11" s="9">
        <v>0</v>
      </c>
      <c r="BB11" s="9">
        <v>0</v>
      </c>
      <c r="BC11" s="9">
        <v>16.451000000000001</v>
      </c>
      <c r="BD11" s="9">
        <v>7.9340000000000002</v>
      </c>
      <c r="BE11" s="9">
        <v>8.5169999999999995</v>
      </c>
      <c r="BF11" s="9">
        <v>16.451000000000001</v>
      </c>
      <c r="BG11" s="9">
        <v>7.9340000000000002</v>
      </c>
      <c r="BH11" s="9">
        <v>8.5169999999999995</v>
      </c>
      <c r="BI11" s="9">
        <v>8.9469999999999992</v>
      </c>
      <c r="BJ11" s="9">
        <v>4.43</v>
      </c>
      <c r="BK11" s="9">
        <v>4.5170000000000003</v>
      </c>
      <c r="BL11" s="9">
        <v>2.8180000000000001</v>
      </c>
      <c r="BM11" s="9">
        <v>1.3680000000000001</v>
      </c>
      <c r="BN11" s="9">
        <v>1.45</v>
      </c>
      <c r="BO11" s="9">
        <v>2.1669999999999998</v>
      </c>
      <c r="BP11" s="9">
        <v>1.173</v>
      </c>
      <c r="BQ11" s="9">
        <v>0.995</v>
      </c>
      <c r="BR11" s="9">
        <v>2.5190000000000001</v>
      </c>
      <c r="BS11" s="9">
        <v>0.96399999999999997</v>
      </c>
      <c r="BT11" s="9">
        <v>1.5549999999999999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6.5709999999999997</v>
      </c>
      <c r="CE11" s="9">
        <v>4.0259999999999998</v>
      </c>
      <c r="CF11" s="9">
        <v>2.5449999999999999</v>
      </c>
      <c r="CG11" s="9">
        <v>6.069</v>
      </c>
      <c r="CH11" s="9">
        <v>3.524</v>
      </c>
      <c r="CI11" s="9">
        <v>2.5449999999999999</v>
      </c>
      <c r="CJ11" s="9">
        <v>1.85</v>
      </c>
      <c r="CK11" s="9">
        <v>1.4670000000000001</v>
      </c>
      <c r="CL11" s="9">
        <v>0.38300000000000001</v>
      </c>
      <c r="CM11" s="9">
        <v>0</v>
      </c>
      <c r="CN11" s="9">
        <v>0</v>
      </c>
      <c r="CO11" s="9">
        <v>0</v>
      </c>
      <c r="CP11" s="9">
        <v>0.51500000000000001</v>
      </c>
      <c r="CQ11" s="9">
        <v>0.51500000000000001</v>
      </c>
      <c r="CR11" s="9">
        <v>0</v>
      </c>
      <c r="CS11" s="9">
        <v>1.7410000000000001</v>
      </c>
      <c r="CT11" s="9">
        <v>0.55200000000000005</v>
      </c>
      <c r="CU11" s="9">
        <v>1.1890000000000001</v>
      </c>
      <c r="CV11" s="9">
        <v>2.4649999999999999</v>
      </c>
      <c r="CW11" s="9">
        <v>1.492</v>
      </c>
      <c r="CX11" s="9">
        <v>0.97299999999999998</v>
      </c>
      <c r="CY11" s="9">
        <v>1.9630000000000001</v>
      </c>
      <c r="CZ11" s="9">
        <v>0.99</v>
      </c>
      <c r="DA11" s="9">
        <v>0.97299999999999998</v>
      </c>
      <c r="DB11" s="9">
        <v>0.502</v>
      </c>
      <c r="DC11" s="9">
        <v>0.502</v>
      </c>
      <c r="DD11" s="9">
        <v>0</v>
      </c>
      <c r="DE11" s="9">
        <v>1.4870000000000001</v>
      </c>
      <c r="DF11" s="9">
        <v>1.1040000000000001</v>
      </c>
      <c r="DG11" s="9">
        <v>0.38300000000000001</v>
      </c>
      <c r="DH11" s="9">
        <v>1.4870000000000001</v>
      </c>
      <c r="DI11" s="9">
        <v>1.1040000000000001</v>
      </c>
      <c r="DJ11" s="9">
        <v>0.38300000000000001</v>
      </c>
      <c r="DK11" s="9">
        <v>1.4870000000000001</v>
      </c>
      <c r="DL11" s="9">
        <v>1.1040000000000001</v>
      </c>
      <c r="DM11" s="9">
        <v>0.38300000000000001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5.0839999999999996</v>
      </c>
      <c r="EG11" s="9">
        <v>2.9220000000000002</v>
      </c>
      <c r="EH11" s="9">
        <v>2.1619999999999999</v>
      </c>
      <c r="EI11" s="9">
        <v>4.5810000000000004</v>
      </c>
      <c r="EJ11" s="9">
        <v>2.42</v>
      </c>
      <c r="EK11" s="9">
        <v>2.1619999999999999</v>
      </c>
      <c r="EL11" s="9">
        <v>0.36299999999999999</v>
      </c>
      <c r="EM11" s="9">
        <v>0.36299999999999999</v>
      </c>
      <c r="EN11" s="9">
        <v>0</v>
      </c>
      <c r="EO11" s="9">
        <v>0</v>
      </c>
      <c r="EP11" s="9">
        <v>0</v>
      </c>
      <c r="EQ11" s="9">
        <v>0</v>
      </c>
      <c r="ER11" s="9">
        <v>0.51500000000000001</v>
      </c>
      <c r="ES11" s="9">
        <v>0.51500000000000001</v>
      </c>
      <c r="ET11" s="9">
        <v>0</v>
      </c>
      <c r="EU11" s="9">
        <v>1.7410000000000001</v>
      </c>
      <c r="EV11" s="9">
        <v>0.55200000000000005</v>
      </c>
      <c r="EW11" s="9">
        <v>1.1890000000000001</v>
      </c>
      <c r="EX11" s="9">
        <v>2.4649999999999999</v>
      </c>
      <c r="EY11" s="9">
        <v>1.492</v>
      </c>
      <c r="EZ11" s="9">
        <v>0.97299999999999998</v>
      </c>
      <c r="FA11" s="9">
        <v>1.9630000000000001</v>
      </c>
      <c r="FB11" s="9">
        <v>0.99</v>
      </c>
      <c r="FC11" s="9">
        <v>0.97299999999999998</v>
      </c>
      <c r="FD11" s="9">
        <v>0.502</v>
      </c>
      <c r="FE11" s="9">
        <v>0.502</v>
      </c>
      <c r="FF11" s="9">
        <v>0</v>
      </c>
      <c r="FG11" s="9">
        <v>21.408999999999999</v>
      </c>
      <c r="FH11" s="9">
        <v>10.601000000000001</v>
      </c>
      <c r="FI11" s="9">
        <v>10.808999999999999</v>
      </c>
      <c r="FJ11" s="9">
        <v>21.408999999999999</v>
      </c>
      <c r="FK11" s="9">
        <v>10.601000000000001</v>
      </c>
      <c r="FL11" s="9">
        <v>10.808999999999999</v>
      </c>
      <c r="FM11" s="9">
        <v>14.186999999999999</v>
      </c>
      <c r="FN11" s="9">
        <v>6.5220000000000002</v>
      </c>
      <c r="FO11" s="9">
        <v>7.6639999999999997</v>
      </c>
      <c r="FP11" s="9">
        <v>5.5510000000000002</v>
      </c>
      <c r="FQ11" s="9">
        <v>4.0780000000000003</v>
      </c>
      <c r="FR11" s="9">
        <v>1.472</v>
      </c>
      <c r="FS11" s="9">
        <v>0.96299999999999997</v>
      </c>
      <c r="FT11" s="9">
        <v>0</v>
      </c>
      <c r="FU11" s="9">
        <v>0.96299999999999997</v>
      </c>
      <c r="FV11" s="9">
        <v>0.70899999999999996</v>
      </c>
      <c r="FW11" s="9">
        <v>0</v>
      </c>
      <c r="FX11" s="9">
        <v>0.70899999999999996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12.311</v>
      </c>
      <c r="GI11" s="9">
        <v>8.202</v>
      </c>
      <c r="GJ11" s="9">
        <v>4.109</v>
      </c>
      <c r="GK11" s="9">
        <v>12.311</v>
      </c>
      <c r="GL11" s="9">
        <v>8.202</v>
      </c>
      <c r="GM11" s="9">
        <v>4.109</v>
      </c>
      <c r="GN11" s="9">
        <v>6.8769999999999998</v>
      </c>
      <c r="GO11" s="9">
        <v>6.0220000000000002</v>
      </c>
      <c r="GP11" s="9">
        <v>0.85499999999999998</v>
      </c>
      <c r="GQ11" s="9">
        <v>2.302</v>
      </c>
      <c r="GR11" s="9">
        <v>0.71199999999999997</v>
      </c>
      <c r="GS11" s="9">
        <v>1.591</v>
      </c>
      <c r="GT11" s="9">
        <v>0.43</v>
      </c>
      <c r="GU11" s="9">
        <v>0</v>
      </c>
      <c r="GV11" s="9">
        <v>0.43</v>
      </c>
      <c r="GW11" s="9">
        <v>2.181</v>
      </c>
      <c r="GX11" s="9">
        <v>0.94799999999999995</v>
      </c>
      <c r="GY11" s="9">
        <v>1.2330000000000001</v>
      </c>
      <c r="GZ11" s="9">
        <v>0.52</v>
      </c>
      <c r="HA11" s="9">
        <v>0.52</v>
      </c>
      <c r="HB11" s="9">
        <v>0</v>
      </c>
      <c r="HC11" s="9">
        <v>0.52</v>
      </c>
      <c r="HD11" s="9">
        <v>0.52</v>
      </c>
      <c r="HE11" s="9">
        <v>0</v>
      </c>
      <c r="HF11" s="9">
        <v>0</v>
      </c>
      <c r="HG11" s="9">
        <v>0</v>
      </c>
      <c r="HH11" s="9">
        <v>0</v>
      </c>
      <c r="HI11" s="9">
        <v>16.41</v>
      </c>
      <c r="HJ11" s="9">
        <v>7.8170000000000002</v>
      </c>
      <c r="HK11" s="9">
        <v>8.593</v>
      </c>
      <c r="HL11" s="9">
        <v>15.885</v>
      </c>
      <c r="HM11" s="9">
        <v>7.2919999999999998</v>
      </c>
      <c r="HN11" s="9">
        <v>8.593</v>
      </c>
      <c r="HO11" s="9">
        <v>3.5750000000000002</v>
      </c>
      <c r="HP11" s="9">
        <v>0.96</v>
      </c>
      <c r="HQ11" s="9">
        <v>2.6150000000000002</v>
      </c>
      <c r="HR11" s="9">
        <v>4.5369999999999999</v>
      </c>
      <c r="HS11" s="9">
        <v>2.927</v>
      </c>
      <c r="HT11" s="9">
        <v>1.61</v>
      </c>
      <c r="HU11" s="9">
        <v>3.3570000000000002</v>
      </c>
      <c r="HV11" s="9">
        <v>0.70199999999999996</v>
      </c>
      <c r="HW11" s="9">
        <v>2.6549999999999998</v>
      </c>
      <c r="HX11" s="9">
        <v>2.6019999999999999</v>
      </c>
      <c r="HY11" s="9">
        <v>2.2370000000000001</v>
      </c>
      <c r="HZ11" s="9">
        <v>0.36499999999999999</v>
      </c>
      <c r="IA11" s="9">
        <v>2.339</v>
      </c>
      <c r="IB11" s="9">
        <v>0.99099999999999999</v>
      </c>
      <c r="IC11" s="9">
        <v>1.3480000000000001</v>
      </c>
      <c r="ID11" s="9">
        <v>1.8149999999999999</v>
      </c>
      <c r="IE11" s="9">
        <v>0.46600000000000003</v>
      </c>
      <c r="IF11" s="9">
        <v>1.3480000000000001</v>
      </c>
      <c r="IG11" s="9">
        <v>0.52500000000000002</v>
      </c>
      <c r="IH11" s="9">
        <v>0.52500000000000002</v>
      </c>
      <c r="II11" s="9">
        <v>0</v>
      </c>
      <c r="IJ11" s="9">
        <v>8.9670000000000005</v>
      </c>
      <c r="IK11" s="9">
        <v>6.0449999999999999</v>
      </c>
      <c r="IL11" s="9">
        <v>2.9220000000000002</v>
      </c>
      <c r="IM11" s="9">
        <v>8.9670000000000005</v>
      </c>
      <c r="IN11" s="9">
        <v>6.0449999999999999</v>
      </c>
      <c r="IO11" s="9">
        <v>2.9220000000000002</v>
      </c>
      <c r="IP11" s="9">
        <v>5.4960000000000004</v>
      </c>
      <c r="IQ11" s="9">
        <v>3.4489999999999998</v>
      </c>
    </row>
    <row r="12" spans="1:251">
      <c r="A12" s="10">
        <v>42401</v>
      </c>
      <c r="B12" s="9">
        <v>89.792000000000002</v>
      </c>
      <c r="C12" s="9">
        <v>81.055000000000007</v>
      </c>
      <c r="D12" s="9">
        <v>169.22200000000001</v>
      </c>
      <c r="E12" s="9">
        <v>88.981999999999999</v>
      </c>
      <c r="F12" s="9">
        <v>80.239999999999995</v>
      </c>
      <c r="G12" s="9">
        <v>62.317999999999998</v>
      </c>
      <c r="H12" s="9">
        <v>34.942999999999998</v>
      </c>
      <c r="I12" s="9">
        <v>27.375</v>
      </c>
      <c r="J12" s="9">
        <v>34.601999999999997</v>
      </c>
      <c r="K12" s="9">
        <v>15.914</v>
      </c>
      <c r="L12" s="9">
        <v>18.687999999999999</v>
      </c>
      <c r="M12" s="9">
        <v>27.024000000000001</v>
      </c>
      <c r="N12" s="9">
        <v>12.366</v>
      </c>
      <c r="O12" s="9">
        <v>14.659000000000001</v>
      </c>
      <c r="P12" s="9">
        <v>25.771999999999998</v>
      </c>
      <c r="Q12" s="9">
        <v>12.645</v>
      </c>
      <c r="R12" s="9">
        <v>13.127000000000001</v>
      </c>
      <c r="S12" s="9">
        <v>21.13</v>
      </c>
      <c r="T12" s="9">
        <v>13.923999999999999</v>
      </c>
      <c r="U12" s="9">
        <v>7.2060000000000004</v>
      </c>
      <c r="V12" s="9">
        <v>19.504999999999999</v>
      </c>
      <c r="W12" s="9">
        <v>13.115</v>
      </c>
      <c r="X12" s="9">
        <v>6.39</v>
      </c>
      <c r="Y12" s="9">
        <v>1.625</v>
      </c>
      <c r="Z12" s="9">
        <v>0.81</v>
      </c>
      <c r="AA12" s="9">
        <v>0.81499999999999995</v>
      </c>
      <c r="AB12" s="9">
        <v>30.821000000000002</v>
      </c>
      <c r="AC12" s="9">
        <v>14.069000000000001</v>
      </c>
      <c r="AD12" s="9">
        <v>16.751999999999999</v>
      </c>
      <c r="AE12" s="9">
        <v>30.48</v>
      </c>
      <c r="AF12" s="9">
        <v>13.728</v>
      </c>
      <c r="AG12" s="9">
        <v>16.751999999999999</v>
      </c>
      <c r="AH12" s="9">
        <v>10.321999999999999</v>
      </c>
      <c r="AI12" s="9">
        <v>4.0730000000000004</v>
      </c>
      <c r="AJ12" s="9">
        <v>6.25</v>
      </c>
      <c r="AK12" s="9">
        <v>6.7430000000000003</v>
      </c>
      <c r="AL12" s="9">
        <v>3.4249999999999998</v>
      </c>
      <c r="AM12" s="9">
        <v>3.3180000000000001</v>
      </c>
      <c r="AN12" s="9">
        <v>4.53</v>
      </c>
      <c r="AO12" s="9">
        <v>0.54800000000000004</v>
      </c>
      <c r="AP12" s="9">
        <v>3.9809999999999999</v>
      </c>
      <c r="AQ12" s="9">
        <v>7.22</v>
      </c>
      <c r="AR12" s="9">
        <v>4.0170000000000003</v>
      </c>
      <c r="AS12" s="9">
        <v>3.2029999999999998</v>
      </c>
      <c r="AT12" s="9">
        <v>2.0059999999999998</v>
      </c>
      <c r="AU12" s="9">
        <v>2.0059999999999998</v>
      </c>
      <c r="AV12" s="9">
        <v>0</v>
      </c>
      <c r="AW12" s="9">
        <v>1.6639999999999999</v>
      </c>
      <c r="AX12" s="9">
        <v>1.6639999999999999</v>
      </c>
      <c r="AY12" s="9">
        <v>0</v>
      </c>
      <c r="AZ12" s="9">
        <v>0.34200000000000003</v>
      </c>
      <c r="BA12" s="9">
        <v>0.34200000000000003</v>
      </c>
      <c r="BB12" s="9">
        <v>0</v>
      </c>
      <c r="BC12" s="9">
        <v>11.738</v>
      </c>
      <c r="BD12" s="9">
        <v>9.3409999999999993</v>
      </c>
      <c r="BE12" s="9">
        <v>2.3969999999999998</v>
      </c>
      <c r="BF12" s="9">
        <v>11.738</v>
      </c>
      <c r="BG12" s="9">
        <v>9.3409999999999993</v>
      </c>
      <c r="BH12" s="9">
        <v>2.3969999999999998</v>
      </c>
      <c r="BI12" s="9">
        <v>5.2759999999999998</v>
      </c>
      <c r="BJ12" s="9">
        <v>4.7629999999999999</v>
      </c>
      <c r="BK12" s="9">
        <v>0.51200000000000001</v>
      </c>
      <c r="BL12" s="9">
        <v>1.9890000000000001</v>
      </c>
      <c r="BM12" s="9">
        <v>1.9890000000000001</v>
      </c>
      <c r="BN12" s="9">
        <v>0</v>
      </c>
      <c r="BO12" s="9">
        <v>2.7130000000000001</v>
      </c>
      <c r="BP12" s="9">
        <v>2.181</v>
      </c>
      <c r="BQ12" s="9">
        <v>0.53300000000000003</v>
      </c>
      <c r="BR12" s="9">
        <v>0.876</v>
      </c>
      <c r="BS12" s="9">
        <v>0</v>
      </c>
      <c r="BT12" s="9">
        <v>0.876</v>
      </c>
      <c r="BU12" s="9">
        <v>0.88400000000000001</v>
      </c>
      <c r="BV12" s="9">
        <v>0.40799999999999997</v>
      </c>
      <c r="BW12" s="9">
        <v>0.47599999999999998</v>
      </c>
      <c r="BX12" s="9">
        <v>0.88400000000000001</v>
      </c>
      <c r="BY12" s="9">
        <v>0.40799999999999997</v>
      </c>
      <c r="BZ12" s="9">
        <v>0.47599999999999998</v>
      </c>
      <c r="CA12" s="9">
        <v>0</v>
      </c>
      <c r="CB12" s="9">
        <v>0</v>
      </c>
      <c r="CC12" s="9">
        <v>0</v>
      </c>
      <c r="CD12" s="9">
        <v>12.673999999999999</v>
      </c>
      <c r="CE12" s="9">
        <v>6.5549999999999997</v>
      </c>
      <c r="CF12" s="9">
        <v>6.1189999999999998</v>
      </c>
      <c r="CG12" s="9">
        <v>11.391</v>
      </c>
      <c r="CH12" s="9">
        <v>6.0869999999999997</v>
      </c>
      <c r="CI12" s="9">
        <v>5.3040000000000003</v>
      </c>
      <c r="CJ12" s="9">
        <v>4.3789999999999996</v>
      </c>
      <c r="CK12" s="9">
        <v>2.0510000000000002</v>
      </c>
      <c r="CL12" s="9">
        <v>2.3290000000000002</v>
      </c>
      <c r="CM12" s="9">
        <v>0</v>
      </c>
      <c r="CN12" s="9">
        <v>0</v>
      </c>
      <c r="CO12" s="9">
        <v>0</v>
      </c>
      <c r="CP12" s="9">
        <v>0.51700000000000002</v>
      </c>
      <c r="CQ12" s="9">
        <v>0.51700000000000002</v>
      </c>
      <c r="CR12" s="9">
        <v>0</v>
      </c>
      <c r="CS12" s="9">
        <v>2.1930000000000001</v>
      </c>
      <c r="CT12" s="9">
        <v>1.1639999999999999</v>
      </c>
      <c r="CU12" s="9">
        <v>1.0289999999999999</v>
      </c>
      <c r="CV12" s="9">
        <v>5.5839999999999996</v>
      </c>
      <c r="CW12" s="9">
        <v>2.823</v>
      </c>
      <c r="CX12" s="9">
        <v>2.762</v>
      </c>
      <c r="CY12" s="9">
        <v>4.3010000000000002</v>
      </c>
      <c r="CZ12" s="9">
        <v>2.355</v>
      </c>
      <c r="DA12" s="9">
        <v>1.946</v>
      </c>
      <c r="DB12" s="9">
        <v>1.2829999999999999</v>
      </c>
      <c r="DC12" s="9">
        <v>0.46800000000000003</v>
      </c>
      <c r="DD12" s="9">
        <v>0.81499999999999995</v>
      </c>
      <c r="DE12" s="9">
        <v>3.2730000000000001</v>
      </c>
      <c r="DF12" s="9">
        <v>1.506</v>
      </c>
      <c r="DG12" s="9">
        <v>1.7669999999999999</v>
      </c>
      <c r="DH12" s="9">
        <v>3.2730000000000001</v>
      </c>
      <c r="DI12" s="9">
        <v>1.506</v>
      </c>
      <c r="DJ12" s="9">
        <v>1.7669999999999999</v>
      </c>
      <c r="DK12" s="9">
        <v>3.2730000000000001</v>
      </c>
      <c r="DL12" s="9">
        <v>1.506</v>
      </c>
      <c r="DM12" s="9">
        <v>1.7669999999999999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9.4</v>
      </c>
      <c r="EG12" s="9">
        <v>5.0490000000000004</v>
      </c>
      <c r="EH12" s="9">
        <v>4.3520000000000003</v>
      </c>
      <c r="EI12" s="9">
        <v>8.1170000000000009</v>
      </c>
      <c r="EJ12" s="9">
        <v>4.5810000000000004</v>
      </c>
      <c r="EK12" s="9">
        <v>3.536</v>
      </c>
      <c r="EL12" s="9">
        <v>1.1060000000000001</v>
      </c>
      <c r="EM12" s="9">
        <v>0.54500000000000004</v>
      </c>
      <c r="EN12" s="9">
        <v>0.56100000000000005</v>
      </c>
      <c r="EO12" s="9">
        <v>0</v>
      </c>
      <c r="EP12" s="9">
        <v>0</v>
      </c>
      <c r="EQ12" s="9">
        <v>0</v>
      </c>
      <c r="ER12" s="9">
        <v>0.51700000000000002</v>
      </c>
      <c r="ES12" s="9">
        <v>0.51700000000000002</v>
      </c>
      <c r="ET12" s="9">
        <v>0</v>
      </c>
      <c r="EU12" s="9">
        <v>2.1930000000000001</v>
      </c>
      <c r="EV12" s="9">
        <v>1.1639999999999999</v>
      </c>
      <c r="EW12" s="9">
        <v>1.0289999999999999</v>
      </c>
      <c r="EX12" s="9">
        <v>5.5839999999999996</v>
      </c>
      <c r="EY12" s="9">
        <v>2.823</v>
      </c>
      <c r="EZ12" s="9">
        <v>2.762</v>
      </c>
      <c r="FA12" s="9">
        <v>4.3010000000000002</v>
      </c>
      <c r="FB12" s="9">
        <v>2.355</v>
      </c>
      <c r="FC12" s="9">
        <v>1.946</v>
      </c>
      <c r="FD12" s="9">
        <v>1.2829999999999999</v>
      </c>
      <c r="FE12" s="9">
        <v>0.46800000000000003</v>
      </c>
      <c r="FF12" s="9">
        <v>0.81499999999999995</v>
      </c>
      <c r="FG12" s="9">
        <v>24.899000000000001</v>
      </c>
      <c r="FH12" s="9">
        <v>10.17</v>
      </c>
      <c r="FI12" s="9">
        <v>14.728999999999999</v>
      </c>
      <c r="FJ12" s="9">
        <v>24.899000000000001</v>
      </c>
      <c r="FK12" s="9">
        <v>10.17</v>
      </c>
      <c r="FL12" s="9">
        <v>14.728999999999999</v>
      </c>
      <c r="FM12" s="9">
        <v>16.355</v>
      </c>
      <c r="FN12" s="9">
        <v>7.84</v>
      </c>
      <c r="FO12" s="9">
        <v>8.5150000000000006</v>
      </c>
      <c r="FP12" s="9">
        <v>4.8719999999999999</v>
      </c>
      <c r="FQ12" s="9">
        <v>1.782</v>
      </c>
      <c r="FR12" s="9">
        <v>3.09</v>
      </c>
      <c r="FS12" s="9">
        <v>2.0230000000000001</v>
      </c>
      <c r="FT12" s="9">
        <v>0.54800000000000004</v>
      </c>
      <c r="FU12" s="9">
        <v>1.474</v>
      </c>
      <c r="FV12" s="9">
        <v>1.01</v>
      </c>
      <c r="FW12" s="9">
        <v>0</v>
      </c>
      <c r="FX12" s="9">
        <v>1.01</v>
      </c>
      <c r="FY12" s="9">
        <v>0.64</v>
      </c>
      <c r="FZ12" s="9">
        <v>0</v>
      </c>
      <c r="GA12" s="9">
        <v>0.64</v>
      </c>
      <c r="GB12" s="9">
        <v>0.64</v>
      </c>
      <c r="GC12" s="9">
        <v>0</v>
      </c>
      <c r="GD12" s="9">
        <v>0.64</v>
      </c>
      <c r="GE12" s="9">
        <v>0</v>
      </c>
      <c r="GF12" s="9">
        <v>0</v>
      </c>
      <c r="GG12" s="9">
        <v>0</v>
      </c>
      <c r="GH12" s="9">
        <v>7.63</v>
      </c>
      <c r="GI12" s="9">
        <v>4.6440000000000001</v>
      </c>
      <c r="GJ12" s="9">
        <v>2.9860000000000002</v>
      </c>
      <c r="GK12" s="9">
        <v>7.63</v>
      </c>
      <c r="GL12" s="9">
        <v>4.6440000000000001</v>
      </c>
      <c r="GM12" s="9">
        <v>2.9860000000000002</v>
      </c>
      <c r="GN12" s="9">
        <v>3.1520000000000001</v>
      </c>
      <c r="GO12" s="9">
        <v>2.3359999999999999</v>
      </c>
      <c r="GP12" s="9">
        <v>0.81599999999999995</v>
      </c>
      <c r="GQ12" s="9">
        <v>2.4369999999999998</v>
      </c>
      <c r="GR12" s="9">
        <v>1.252</v>
      </c>
      <c r="GS12" s="9">
        <v>1.1839999999999999</v>
      </c>
      <c r="GT12" s="9">
        <v>0</v>
      </c>
      <c r="GU12" s="9">
        <v>0</v>
      </c>
      <c r="GV12" s="9">
        <v>0</v>
      </c>
      <c r="GW12" s="9">
        <v>0.98499999999999999</v>
      </c>
      <c r="GX12" s="9">
        <v>0</v>
      </c>
      <c r="GY12" s="9">
        <v>0.98499999999999999</v>
      </c>
      <c r="GZ12" s="9">
        <v>1.056</v>
      </c>
      <c r="HA12" s="9">
        <v>1.056</v>
      </c>
      <c r="HB12" s="9">
        <v>0</v>
      </c>
      <c r="HC12" s="9">
        <v>1.056</v>
      </c>
      <c r="HD12" s="9">
        <v>1.056</v>
      </c>
      <c r="HE12" s="9">
        <v>0</v>
      </c>
      <c r="HF12" s="9">
        <v>0</v>
      </c>
      <c r="HG12" s="9">
        <v>0</v>
      </c>
      <c r="HH12" s="9">
        <v>0</v>
      </c>
      <c r="HI12" s="9">
        <v>14.532</v>
      </c>
      <c r="HJ12" s="9">
        <v>7.8490000000000002</v>
      </c>
      <c r="HK12" s="9">
        <v>6.6829999999999998</v>
      </c>
      <c r="HL12" s="9">
        <v>14.532</v>
      </c>
      <c r="HM12" s="9">
        <v>7.8490000000000002</v>
      </c>
      <c r="HN12" s="9">
        <v>6.6829999999999998</v>
      </c>
      <c r="HO12" s="9">
        <v>2.5830000000000002</v>
      </c>
      <c r="HP12" s="9">
        <v>2.1669999999999998</v>
      </c>
      <c r="HQ12" s="9">
        <v>0.41599999999999998</v>
      </c>
      <c r="HR12" s="9">
        <v>1.1519999999999999</v>
      </c>
      <c r="HS12" s="9">
        <v>0</v>
      </c>
      <c r="HT12" s="9">
        <v>1.1519999999999999</v>
      </c>
      <c r="HU12" s="9">
        <v>3.129</v>
      </c>
      <c r="HV12" s="9">
        <v>1.512</v>
      </c>
      <c r="HW12" s="9">
        <v>1.617</v>
      </c>
      <c r="HX12" s="9">
        <v>3.75</v>
      </c>
      <c r="HY12" s="9">
        <v>1.9370000000000001</v>
      </c>
      <c r="HZ12" s="9">
        <v>1.8120000000000001</v>
      </c>
      <c r="IA12" s="9">
        <v>3.919</v>
      </c>
      <c r="IB12" s="9">
        <v>2.2330000000000001</v>
      </c>
      <c r="IC12" s="9">
        <v>1.6859999999999999</v>
      </c>
      <c r="ID12" s="9">
        <v>3.919</v>
      </c>
      <c r="IE12" s="9">
        <v>2.2330000000000001</v>
      </c>
      <c r="IF12" s="9">
        <v>1.6859999999999999</v>
      </c>
      <c r="IG12" s="9">
        <v>0</v>
      </c>
      <c r="IH12" s="9">
        <v>0</v>
      </c>
      <c r="II12" s="9">
        <v>0</v>
      </c>
      <c r="IJ12" s="9">
        <v>9.6229999999999993</v>
      </c>
      <c r="IK12" s="9">
        <v>5.9189999999999996</v>
      </c>
      <c r="IL12" s="9">
        <v>3.7040000000000002</v>
      </c>
      <c r="IM12" s="9">
        <v>9.6229999999999993</v>
      </c>
      <c r="IN12" s="9">
        <v>5.9189999999999996</v>
      </c>
      <c r="IO12" s="9">
        <v>3.7040000000000002</v>
      </c>
      <c r="IP12" s="9">
        <v>6.9509999999999996</v>
      </c>
      <c r="IQ12" s="9">
        <v>4.5940000000000003</v>
      </c>
    </row>
    <row r="13" spans="1:251">
      <c r="A13" s="10">
        <v>42767</v>
      </c>
      <c r="B13" s="9">
        <v>86.768000000000001</v>
      </c>
      <c r="C13" s="9">
        <v>88.975999999999999</v>
      </c>
      <c r="D13" s="9">
        <v>174.50399999999999</v>
      </c>
      <c r="E13" s="9">
        <v>85.528999999999996</v>
      </c>
      <c r="F13" s="9">
        <v>88.975999999999999</v>
      </c>
      <c r="G13" s="9">
        <v>59.207000000000001</v>
      </c>
      <c r="H13" s="9">
        <v>28.43</v>
      </c>
      <c r="I13" s="9">
        <v>30.776</v>
      </c>
      <c r="J13" s="9">
        <v>39.392000000000003</v>
      </c>
      <c r="K13" s="9">
        <v>18.591000000000001</v>
      </c>
      <c r="L13" s="9">
        <v>20.802</v>
      </c>
      <c r="M13" s="9">
        <v>32.555</v>
      </c>
      <c r="N13" s="9">
        <v>13.468</v>
      </c>
      <c r="O13" s="9">
        <v>19.087</v>
      </c>
      <c r="P13" s="9">
        <v>26.332999999999998</v>
      </c>
      <c r="Q13" s="9">
        <v>14.688000000000001</v>
      </c>
      <c r="R13" s="9">
        <v>11.645</v>
      </c>
      <c r="S13" s="9">
        <v>18.257000000000001</v>
      </c>
      <c r="T13" s="9">
        <v>11.590999999999999</v>
      </c>
      <c r="U13" s="9">
        <v>6.6660000000000004</v>
      </c>
      <c r="V13" s="9">
        <v>17.018000000000001</v>
      </c>
      <c r="W13" s="9">
        <v>10.351000000000001</v>
      </c>
      <c r="X13" s="9">
        <v>6.6660000000000004</v>
      </c>
      <c r="Y13" s="9">
        <v>1.2390000000000001</v>
      </c>
      <c r="Z13" s="9">
        <v>1.2390000000000001</v>
      </c>
      <c r="AA13" s="9">
        <v>0</v>
      </c>
      <c r="AB13" s="9">
        <v>34.838000000000001</v>
      </c>
      <c r="AC13" s="9">
        <v>17.091999999999999</v>
      </c>
      <c r="AD13" s="9">
        <v>17.745999999999999</v>
      </c>
      <c r="AE13" s="9">
        <v>34.838000000000001</v>
      </c>
      <c r="AF13" s="9">
        <v>17.091999999999999</v>
      </c>
      <c r="AG13" s="9">
        <v>17.745999999999999</v>
      </c>
      <c r="AH13" s="9">
        <v>14.509</v>
      </c>
      <c r="AI13" s="9">
        <v>8.1519999999999992</v>
      </c>
      <c r="AJ13" s="9">
        <v>6.3570000000000002</v>
      </c>
      <c r="AK13" s="9">
        <v>5.38</v>
      </c>
      <c r="AL13" s="9">
        <v>1.794</v>
      </c>
      <c r="AM13" s="9">
        <v>3.5859999999999999</v>
      </c>
      <c r="AN13" s="9">
        <v>8.1270000000000007</v>
      </c>
      <c r="AO13" s="9">
        <v>3.4729999999999999</v>
      </c>
      <c r="AP13" s="9">
        <v>4.6539999999999999</v>
      </c>
      <c r="AQ13" s="9">
        <v>5.8789999999999996</v>
      </c>
      <c r="AR13" s="9">
        <v>3.1589999999999998</v>
      </c>
      <c r="AS13" s="9">
        <v>2.72</v>
      </c>
      <c r="AT13" s="9">
        <v>0.94299999999999995</v>
      </c>
      <c r="AU13" s="9">
        <v>0.51400000000000001</v>
      </c>
      <c r="AV13" s="9">
        <v>0.42899999999999999</v>
      </c>
      <c r="AW13" s="9">
        <v>0.94299999999999995</v>
      </c>
      <c r="AX13" s="9">
        <v>0.51400000000000001</v>
      </c>
      <c r="AY13" s="9">
        <v>0.42899999999999999</v>
      </c>
      <c r="AZ13" s="9">
        <v>0</v>
      </c>
      <c r="BA13" s="9">
        <v>0</v>
      </c>
      <c r="BB13" s="9">
        <v>0</v>
      </c>
      <c r="BC13" s="9">
        <v>13.975</v>
      </c>
      <c r="BD13" s="9">
        <v>7.44</v>
      </c>
      <c r="BE13" s="9">
        <v>6.5339999999999998</v>
      </c>
      <c r="BF13" s="9">
        <v>13.975</v>
      </c>
      <c r="BG13" s="9">
        <v>7.44</v>
      </c>
      <c r="BH13" s="9">
        <v>6.5339999999999998</v>
      </c>
      <c r="BI13" s="9">
        <v>3.7909999999999999</v>
      </c>
      <c r="BJ13" s="9">
        <v>2.14</v>
      </c>
      <c r="BK13" s="9">
        <v>1.651</v>
      </c>
      <c r="BL13" s="9">
        <v>6.181</v>
      </c>
      <c r="BM13" s="9">
        <v>4.7370000000000001</v>
      </c>
      <c r="BN13" s="9">
        <v>1.444</v>
      </c>
      <c r="BO13" s="9">
        <v>0</v>
      </c>
      <c r="BP13" s="9">
        <v>0</v>
      </c>
      <c r="BQ13" s="9">
        <v>0</v>
      </c>
      <c r="BR13" s="9">
        <v>2.633</v>
      </c>
      <c r="BS13" s="9">
        <v>0.56299999999999994</v>
      </c>
      <c r="BT13" s="9">
        <v>2.0699999999999998</v>
      </c>
      <c r="BU13" s="9">
        <v>1.369</v>
      </c>
      <c r="BV13" s="9">
        <v>0</v>
      </c>
      <c r="BW13" s="9">
        <v>1.369</v>
      </c>
      <c r="BX13" s="9">
        <v>1.369</v>
      </c>
      <c r="BY13" s="9">
        <v>0</v>
      </c>
      <c r="BZ13" s="9">
        <v>1.369</v>
      </c>
      <c r="CA13" s="9">
        <v>0</v>
      </c>
      <c r="CB13" s="9">
        <v>0</v>
      </c>
      <c r="CC13" s="9">
        <v>0</v>
      </c>
      <c r="CD13" s="9">
        <v>14.036</v>
      </c>
      <c r="CE13" s="9">
        <v>7.5529999999999999</v>
      </c>
      <c r="CF13" s="9">
        <v>6.4829999999999997</v>
      </c>
      <c r="CG13" s="9">
        <v>13.673999999999999</v>
      </c>
      <c r="CH13" s="9">
        <v>7.1909999999999998</v>
      </c>
      <c r="CI13" s="9">
        <v>6.4829999999999997</v>
      </c>
      <c r="CJ13" s="9">
        <v>1.4350000000000001</v>
      </c>
      <c r="CK13" s="9">
        <v>0.83499999999999996</v>
      </c>
      <c r="CL13" s="9">
        <v>0.6</v>
      </c>
      <c r="CM13" s="9">
        <v>1.0609999999999999</v>
      </c>
      <c r="CN13" s="9">
        <v>0</v>
      </c>
      <c r="CO13" s="9">
        <v>1.0609999999999999</v>
      </c>
      <c r="CP13" s="9">
        <v>1.5129999999999999</v>
      </c>
      <c r="CQ13" s="9">
        <v>0</v>
      </c>
      <c r="CR13" s="9">
        <v>1.5129999999999999</v>
      </c>
      <c r="CS13" s="9">
        <v>3.0990000000000002</v>
      </c>
      <c r="CT13" s="9">
        <v>2.0569999999999999</v>
      </c>
      <c r="CU13" s="9">
        <v>1.042</v>
      </c>
      <c r="CV13" s="9">
        <v>6.9290000000000003</v>
      </c>
      <c r="CW13" s="9">
        <v>4.6609999999999996</v>
      </c>
      <c r="CX13" s="9">
        <v>2.2679999999999998</v>
      </c>
      <c r="CY13" s="9">
        <v>6.5670000000000002</v>
      </c>
      <c r="CZ13" s="9">
        <v>4.298</v>
      </c>
      <c r="DA13" s="9">
        <v>2.2679999999999998</v>
      </c>
      <c r="DB13" s="9">
        <v>0.36199999999999999</v>
      </c>
      <c r="DC13" s="9">
        <v>0.36199999999999999</v>
      </c>
      <c r="DD13" s="9">
        <v>0</v>
      </c>
      <c r="DE13" s="9">
        <v>1.4350000000000001</v>
      </c>
      <c r="DF13" s="9">
        <v>0.83499999999999996</v>
      </c>
      <c r="DG13" s="9">
        <v>0.6</v>
      </c>
      <c r="DH13" s="9">
        <v>1.4350000000000001</v>
      </c>
      <c r="DI13" s="9">
        <v>0.83499999999999996</v>
      </c>
      <c r="DJ13" s="9">
        <v>0.6</v>
      </c>
      <c r="DK13" s="9">
        <v>1.4350000000000001</v>
      </c>
      <c r="DL13" s="9">
        <v>0.83499999999999996</v>
      </c>
      <c r="DM13" s="9">
        <v>0.6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12.601000000000001</v>
      </c>
      <c r="EG13" s="9">
        <v>6.718</v>
      </c>
      <c r="EH13" s="9">
        <v>5.883</v>
      </c>
      <c r="EI13" s="9">
        <v>12.239000000000001</v>
      </c>
      <c r="EJ13" s="9">
        <v>6.3559999999999999</v>
      </c>
      <c r="EK13" s="9">
        <v>5.883</v>
      </c>
      <c r="EL13" s="9">
        <v>0</v>
      </c>
      <c r="EM13" s="9">
        <v>0</v>
      </c>
      <c r="EN13" s="9">
        <v>0</v>
      </c>
      <c r="EO13" s="9">
        <v>1.0609999999999999</v>
      </c>
      <c r="EP13" s="9">
        <v>0</v>
      </c>
      <c r="EQ13" s="9">
        <v>1.0609999999999999</v>
      </c>
      <c r="ER13" s="9">
        <v>1.5129999999999999</v>
      </c>
      <c r="ES13" s="9">
        <v>0</v>
      </c>
      <c r="ET13" s="9">
        <v>1.5129999999999999</v>
      </c>
      <c r="EU13" s="9">
        <v>3.0990000000000002</v>
      </c>
      <c r="EV13" s="9">
        <v>2.0569999999999999</v>
      </c>
      <c r="EW13" s="9">
        <v>1.042</v>
      </c>
      <c r="EX13" s="9">
        <v>6.9290000000000003</v>
      </c>
      <c r="EY13" s="9">
        <v>4.6609999999999996</v>
      </c>
      <c r="EZ13" s="9">
        <v>2.2679999999999998</v>
      </c>
      <c r="FA13" s="9">
        <v>6.5670000000000002</v>
      </c>
      <c r="FB13" s="9">
        <v>4.298</v>
      </c>
      <c r="FC13" s="9">
        <v>2.2679999999999998</v>
      </c>
      <c r="FD13" s="9">
        <v>0.36199999999999999</v>
      </c>
      <c r="FE13" s="9">
        <v>0.36199999999999999</v>
      </c>
      <c r="FF13" s="9">
        <v>0</v>
      </c>
      <c r="FG13" s="9">
        <v>26.050999999999998</v>
      </c>
      <c r="FH13" s="9">
        <v>7.9379999999999997</v>
      </c>
      <c r="FI13" s="9">
        <v>18.113</v>
      </c>
      <c r="FJ13" s="9">
        <v>26.050999999999998</v>
      </c>
      <c r="FK13" s="9">
        <v>7.9379999999999997</v>
      </c>
      <c r="FL13" s="9">
        <v>18.113</v>
      </c>
      <c r="FM13" s="9">
        <v>14.888</v>
      </c>
      <c r="FN13" s="9">
        <v>4.9089999999999998</v>
      </c>
      <c r="FO13" s="9">
        <v>9.9789999999999992</v>
      </c>
      <c r="FP13" s="9">
        <v>6.7149999999999999</v>
      </c>
      <c r="FQ13" s="9">
        <v>1.319</v>
      </c>
      <c r="FR13" s="9">
        <v>5.3959999999999999</v>
      </c>
      <c r="FS13" s="9">
        <v>2.5619999999999998</v>
      </c>
      <c r="FT13" s="9">
        <v>1.1339999999999999</v>
      </c>
      <c r="FU13" s="9">
        <v>1.427</v>
      </c>
      <c r="FV13" s="9">
        <v>1.526</v>
      </c>
      <c r="FW13" s="9">
        <v>0.57499999999999996</v>
      </c>
      <c r="FX13" s="9">
        <v>0.95099999999999996</v>
      </c>
      <c r="FY13" s="9">
        <v>0.36099999999999999</v>
      </c>
      <c r="FZ13" s="9">
        <v>0</v>
      </c>
      <c r="GA13" s="9">
        <v>0.36099999999999999</v>
      </c>
      <c r="GB13" s="9">
        <v>0.36099999999999999</v>
      </c>
      <c r="GC13" s="9">
        <v>0</v>
      </c>
      <c r="GD13" s="9">
        <v>0.36099999999999999</v>
      </c>
      <c r="GE13" s="9">
        <v>0</v>
      </c>
      <c r="GF13" s="9">
        <v>0</v>
      </c>
      <c r="GG13" s="9">
        <v>0</v>
      </c>
      <c r="GH13" s="9">
        <v>8.1270000000000007</v>
      </c>
      <c r="GI13" s="9">
        <v>5.9820000000000002</v>
      </c>
      <c r="GJ13" s="9">
        <v>2.145</v>
      </c>
      <c r="GK13" s="9">
        <v>7.67</v>
      </c>
      <c r="GL13" s="9">
        <v>5.524</v>
      </c>
      <c r="GM13" s="9">
        <v>2.145</v>
      </c>
      <c r="GN13" s="9">
        <v>1.984</v>
      </c>
      <c r="GO13" s="9">
        <v>0.89</v>
      </c>
      <c r="GP13" s="9">
        <v>1.0940000000000001</v>
      </c>
      <c r="GQ13" s="9">
        <v>1.3080000000000001</v>
      </c>
      <c r="GR13" s="9">
        <v>1.3080000000000001</v>
      </c>
      <c r="GS13" s="9">
        <v>0</v>
      </c>
      <c r="GT13" s="9">
        <v>1.7669999999999999</v>
      </c>
      <c r="GU13" s="9">
        <v>1.0720000000000001</v>
      </c>
      <c r="GV13" s="9">
        <v>0.69399999999999995</v>
      </c>
      <c r="GW13" s="9">
        <v>0.52600000000000002</v>
      </c>
      <c r="GX13" s="9">
        <v>0.52600000000000002</v>
      </c>
      <c r="GY13" s="9">
        <v>0</v>
      </c>
      <c r="GZ13" s="9">
        <v>2.5430000000000001</v>
      </c>
      <c r="HA13" s="9">
        <v>2.1859999999999999</v>
      </c>
      <c r="HB13" s="9">
        <v>0.35699999999999998</v>
      </c>
      <c r="HC13" s="9">
        <v>2.0859999999999999</v>
      </c>
      <c r="HD13" s="9">
        <v>1.7290000000000001</v>
      </c>
      <c r="HE13" s="9">
        <v>0.35699999999999998</v>
      </c>
      <c r="HF13" s="9">
        <v>0.45700000000000002</v>
      </c>
      <c r="HG13" s="9">
        <v>0.45700000000000002</v>
      </c>
      <c r="HH13" s="9">
        <v>0</v>
      </c>
      <c r="HI13" s="9">
        <v>13.919</v>
      </c>
      <c r="HJ13" s="9">
        <v>8.9250000000000007</v>
      </c>
      <c r="HK13" s="9">
        <v>4.9939999999999998</v>
      </c>
      <c r="HL13" s="9">
        <v>13.919</v>
      </c>
      <c r="HM13" s="9">
        <v>8.9250000000000007</v>
      </c>
      <c r="HN13" s="9">
        <v>4.9939999999999998</v>
      </c>
      <c r="HO13" s="9">
        <v>0.91300000000000003</v>
      </c>
      <c r="HP13" s="9">
        <v>0.441</v>
      </c>
      <c r="HQ13" s="9">
        <v>0.47099999999999997</v>
      </c>
      <c r="HR13" s="9">
        <v>3.1869999999999998</v>
      </c>
      <c r="HS13" s="9">
        <v>1.3080000000000001</v>
      </c>
      <c r="HT13" s="9">
        <v>1.879</v>
      </c>
      <c r="HU13" s="9">
        <v>5.5410000000000004</v>
      </c>
      <c r="HV13" s="9">
        <v>3.4249999999999998</v>
      </c>
      <c r="HW13" s="9">
        <v>2.1160000000000001</v>
      </c>
      <c r="HX13" s="9">
        <v>3.2269999999999999</v>
      </c>
      <c r="HY13" s="9">
        <v>2.6989999999999998</v>
      </c>
      <c r="HZ13" s="9">
        <v>0.52800000000000002</v>
      </c>
      <c r="IA13" s="9">
        <v>1.052</v>
      </c>
      <c r="IB13" s="9">
        <v>1.052</v>
      </c>
      <c r="IC13" s="9">
        <v>0</v>
      </c>
      <c r="ID13" s="9">
        <v>1.052</v>
      </c>
      <c r="IE13" s="9">
        <v>1.052</v>
      </c>
      <c r="IF13" s="9">
        <v>0</v>
      </c>
      <c r="IG13" s="9">
        <v>0</v>
      </c>
      <c r="IH13" s="9">
        <v>0</v>
      </c>
      <c r="II13" s="9">
        <v>0</v>
      </c>
      <c r="IJ13" s="9">
        <v>10.708</v>
      </c>
      <c r="IK13" s="9">
        <v>5.7279999999999998</v>
      </c>
      <c r="IL13" s="9">
        <v>4.9800000000000004</v>
      </c>
      <c r="IM13" s="9">
        <v>10.708</v>
      </c>
      <c r="IN13" s="9">
        <v>5.7279999999999998</v>
      </c>
      <c r="IO13" s="9">
        <v>4.9800000000000004</v>
      </c>
      <c r="IP13" s="9">
        <v>7.6849999999999996</v>
      </c>
      <c r="IQ13" s="9">
        <v>4.0759999999999996</v>
      </c>
    </row>
    <row r="14" spans="1:251">
      <c r="A14" s="10">
        <v>43132</v>
      </c>
      <c r="B14" s="9">
        <v>87.951999999999998</v>
      </c>
      <c r="C14" s="9">
        <v>83.436999999999998</v>
      </c>
      <c r="D14" s="9">
        <v>170.37700000000001</v>
      </c>
      <c r="E14" s="9">
        <v>86.94</v>
      </c>
      <c r="F14" s="9">
        <v>83.436999999999998</v>
      </c>
      <c r="G14" s="9">
        <v>66.111999999999995</v>
      </c>
      <c r="H14" s="9">
        <v>37.542000000000002</v>
      </c>
      <c r="I14" s="9">
        <v>28.571000000000002</v>
      </c>
      <c r="J14" s="9">
        <v>35.914999999999999</v>
      </c>
      <c r="K14" s="9">
        <v>18.146999999999998</v>
      </c>
      <c r="L14" s="9">
        <v>17.766999999999999</v>
      </c>
      <c r="M14" s="9">
        <v>24.8</v>
      </c>
      <c r="N14" s="9">
        <v>12.042999999999999</v>
      </c>
      <c r="O14" s="9">
        <v>12.757</v>
      </c>
      <c r="P14" s="9">
        <v>23.785</v>
      </c>
      <c r="Q14" s="9">
        <v>9.9079999999999995</v>
      </c>
      <c r="R14" s="9">
        <v>13.877000000000001</v>
      </c>
      <c r="S14" s="9">
        <v>20.777000000000001</v>
      </c>
      <c r="T14" s="9">
        <v>10.313000000000001</v>
      </c>
      <c r="U14" s="9">
        <v>10.465</v>
      </c>
      <c r="V14" s="9">
        <v>19.765000000000001</v>
      </c>
      <c r="W14" s="9">
        <v>9.3010000000000002</v>
      </c>
      <c r="X14" s="9">
        <v>10.465</v>
      </c>
      <c r="Y14" s="9">
        <v>1.012</v>
      </c>
      <c r="Z14" s="9">
        <v>1.012</v>
      </c>
      <c r="AA14" s="9">
        <v>0</v>
      </c>
      <c r="AB14" s="9">
        <v>26.713999999999999</v>
      </c>
      <c r="AC14" s="9">
        <v>11.948</v>
      </c>
      <c r="AD14" s="9">
        <v>14.766</v>
      </c>
      <c r="AE14" s="9">
        <v>26.713999999999999</v>
      </c>
      <c r="AF14" s="9">
        <v>11.948</v>
      </c>
      <c r="AG14" s="9">
        <v>14.766</v>
      </c>
      <c r="AH14" s="9">
        <v>9.25</v>
      </c>
      <c r="AI14" s="9">
        <v>4.8769999999999998</v>
      </c>
      <c r="AJ14" s="9">
        <v>4.3730000000000002</v>
      </c>
      <c r="AK14" s="9">
        <v>6.5439999999999996</v>
      </c>
      <c r="AL14" s="9">
        <v>3.1789999999999998</v>
      </c>
      <c r="AM14" s="9">
        <v>3.3650000000000002</v>
      </c>
      <c r="AN14" s="9">
        <v>3.05</v>
      </c>
      <c r="AO14" s="9">
        <v>1.054</v>
      </c>
      <c r="AP14" s="9">
        <v>1.996</v>
      </c>
      <c r="AQ14" s="9">
        <v>5.3280000000000003</v>
      </c>
      <c r="AR14" s="9">
        <v>1.893</v>
      </c>
      <c r="AS14" s="9">
        <v>3.4350000000000001</v>
      </c>
      <c r="AT14" s="9">
        <v>2.5409999999999999</v>
      </c>
      <c r="AU14" s="9">
        <v>0.94499999999999995</v>
      </c>
      <c r="AV14" s="9">
        <v>1.597</v>
      </c>
      <c r="AW14" s="9">
        <v>2.5409999999999999</v>
      </c>
      <c r="AX14" s="9">
        <v>0.94499999999999995</v>
      </c>
      <c r="AY14" s="9">
        <v>1.597</v>
      </c>
      <c r="AZ14" s="9">
        <v>0</v>
      </c>
      <c r="BA14" s="9">
        <v>0</v>
      </c>
      <c r="BB14" s="9">
        <v>0</v>
      </c>
      <c r="BC14" s="9">
        <v>14.833</v>
      </c>
      <c r="BD14" s="9">
        <v>8.7360000000000007</v>
      </c>
      <c r="BE14" s="9">
        <v>6.0970000000000004</v>
      </c>
      <c r="BF14" s="9">
        <v>14.833</v>
      </c>
      <c r="BG14" s="9">
        <v>8.7360000000000007</v>
      </c>
      <c r="BH14" s="9">
        <v>6.0970000000000004</v>
      </c>
      <c r="BI14" s="9">
        <v>4.181</v>
      </c>
      <c r="BJ14" s="9">
        <v>2.8079999999999998</v>
      </c>
      <c r="BK14" s="9">
        <v>1.3720000000000001</v>
      </c>
      <c r="BL14" s="9">
        <v>5.9459999999999997</v>
      </c>
      <c r="BM14" s="9">
        <v>3.9660000000000002</v>
      </c>
      <c r="BN14" s="9">
        <v>1.98</v>
      </c>
      <c r="BO14" s="9">
        <v>0.51500000000000001</v>
      </c>
      <c r="BP14" s="9">
        <v>0.51500000000000001</v>
      </c>
      <c r="BQ14" s="9">
        <v>0</v>
      </c>
      <c r="BR14" s="9">
        <v>2.6920000000000002</v>
      </c>
      <c r="BS14" s="9">
        <v>0.96499999999999997</v>
      </c>
      <c r="BT14" s="9">
        <v>1.728</v>
      </c>
      <c r="BU14" s="9">
        <v>1.4990000000000001</v>
      </c>
      <c r="BV14" s="9">
        <v>0.48199999999999998</v>
      </c>
      <c r="BW14" s="9">
        <v>1.0169999999999999</v>
      </c>
      <c r="BX14" s="9">
        <v>1.4990000000000001</v>
      </c>
      <c r="BY14" s="9">
        <v>0.48199999999999998</v>
      </c>
      <c r="BZ14" s="9">
        <v>1.0169999999999999</v>
      </c>
      <c r="CA14" s="9">
        <v>0</v>
      </c>
      <c r="CB14" s="9">
        <v>0</v>
      </c>
      <c r="CC14" s="9">
        <v>0</v>
      </c>
      <c r="CD14" s="9">
        <v>11.026</v>
      </c>
      <c r="CE14" s="9">
        <v>6.7759999999999998</v>
      </c>
      <c r="CF14" s="9">
        <v>4.25</v>
      </c>
      <c r="CG14" s="9">
        <v>10.500999999999999</v>
      </c>
      <c r="CH14" s="9">
        <v>6.2510000000000003</v>
      </c>
      <c r="CI14" s="9">
        <v>4.25</v>
      </c>
      <c r="CJ14" s="9">
        <v>4.0620000000000003</v>
      </c>
      <c r="CK14" s="9">
        <v>3.0920000000000001</v>
      </c>
      <c r="CL14" s="9">
        <v>0.97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1.4239999999999999</v>
      </c>
      <c r="CT14" s="9">
        <v>0.46500000000000002</v>
      </c>
      <c r="CU14" s="9">
        <v>0.95899999999999996</v>
      </c>
      <c r="CV14" s="9">
        <v>5.54</v>
      </c>
      <c r="CW14" s="9">
        <v>3.2189999999999999</v>
      </c>
      <c r="CX14" s="9">
        <v>2.3220000000000001</v>
      </c>
      <c r="CY14" s="9">
        <v>5.0149999999999997</v>
      </c>
      <c r="CZ14" s="9">
        <v>2.694</v>
      </c>
      <c r="DA14" s="9">
        <v>2.3220000000000001</v>
      </c>
      <c r="DB14" s="9">
        <v>0.52500000000000002</v>
      </c>
      <c r="DC14" s="9">
        <v>0.52500000000000002</v>
      </c>
      <c r="DD14" s="9">
        <v>0</v>
      </c>
      <c r="DE14" s="9">
        <v>3.1019999999999999</v>
      </c>
      <c r="DF14" s="9">
        <v>2.6190000000000002</v>
      </c>
      <c r="DG14" s="9">
        <v>0.48299999999999998</v>
      </c>
      <c r="DH14" s="9">
        <v>3.1019999999999999</v>
      </c>
      <c r="DI14" s="9">
        <v>2.6190000000000002</v>
      </c>
      <c r="DJ14" s="9">
        <v>0.48299999999999998</v>
      </c>
      <c r="DK14" s="9">
        <v>3.1019999999999999</v>
      </c>
      <c r="DL14" s="9">
        <v>2.6190000000000002</v>
      </c>
      <c r="DM14" s="9">
        <v>0.48299999999999998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7.9240000000000004</v>
      </c>
      <c r="EG14" s="9">
        <v>4.157</v>
      </c>
      <c r="EH14" s="9">
        <v>3.7669999999999999</v>
      </c>
      <c r="EI14" s="9">
        <v>7.399</v>
      </c>
      <c r="EJ14" s="9">
        <v>3.6320000000000001</v>
      </c>
      <c r="EK14" s="9">
        <v>3.7669999999999999</v>
      </c>
      <c r="EL14" s="9">
        <v>0.96</v>
      </c>
      <c r="EM14" s="9">
        <v>0.47299999999999998</v>
      </c>
      <c r="EN14" s="9">
        <v>0.48699999999999999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1.4239999999999999</v>
      </c>
      <c r="EV14" s="9">
        <v>0.46500000000000002</v>
      </c>
      <c r="EW14" s="9">
        <v>0.95899999999999996</v>
      </c>
      <c r="EX14" s="9">
        <v>5.54</v>
      </c>
      <c r="EY14" s="9">
        <v>3.2189999999999999</v>
      </c>
      <c r="EZ14" s="9">
        <v>2.3220000000000001</v>
      </c>
      <c r="FA14" s="9">
        <v>5.0149999999999997</v>
      </c>
      <c r="FB14" s="9">
        <v>2.694</v>
      </c>
      <c r="FC14" s="9">
        <v>2.3220000000000001</v>
      </c>
      <c r="FD14" s="9">
        <v>0.52500000000000002</v>
      </c>
      <c r="FE14" s="9">
        <v>0.52500000000000002</v>
      </c>
      <c r="FF14" s="9">
        <v>0</v>
      </c>
      <c r="FG14" s="9">
        <v>24.774000000000001</v>
      </c>
      <c r="FH14" s="9">
        <v>13.282999999999999</v>
      </c>
      <c r="FI14" s="9">
        <v>11.491</v>
      </c>
      <c r="FJ14" s="9">
        <v>24.774000000000001</v>
      </c>
      <c r="FK14" s="9">
        <v>13.282999999999999</v>
      </c>
      <c r="FL14" s="9">
        <v>11.491</v>
      </c>
      <c r="FM14" s="9">
        <v>17.277000000000001</v>
      </c>
      <c r="FN14" s="9">
        <v>10.105</v>
      </c>
      <c r="FO14" s="9">
        <v>7.1719999999999997</v>
      </c>
      <c r="FP14" s="9">
        <v>4.867</v>
      </c>
      <c r="FQ14" s="9">
        <v>2.5960000000000001</v>
      </c>
      <c r="FR14" s="9">
        <v>2.2709999999999999</v>
      </c>
      <c r="FS14" s="9">
        <v>1.2549999999999999</v>
      </c>
      <c r="FT14" s="9">
        <v>0.58199999999999996</v>
      </c>
      <c r="FU14" s="9">
        <v>0.67300000000000004</v>
      </c>
      <c r="FV14" s="9">
        <v>0.92200000000000004</v>
      </c>
      <c r="FW14" s="9">
        <v>0</v>
      </c>
      <c r="FX14" s="9">
        <v>0.92200000000000004</v>
      </c>
      <c r="FY14" s="9">
        <v>0.45300000000000001</v>
      </c>
      <c r="FZ14" s="9">
        <v>0</v>
      </c>
      <c r="GA14" s="9">
        <v>0.45300000000000001</v>
      </c>
      <c r="GB14" s="9">
        <v>0.45300000000000001</v>
      </c>
      <c r="GC14" s="9">
        <v>0</v>
      </c>
      <c r="GD14" s="9">
        <v>0.45300000000000001</v>
      </c>
      <c r="GE14" s="9">
        <v>0</v>
      </c>
      <c r="GF14" s="9">
        <v>0</v>
      </c>
      <c r="GG14" s="9">
        <v>0</v>
      </c>
      <c r="GH14" s="9">
        <v>9.1739999999999995</v>
      </c>
      <c r="GI14" s="9">
        <v>3.8919999999999999</v>
      </c>
      <c r="GJ14" s="9">
        <v>5.2830000000000004</v>
      </c>
      <c r="GK14" s="9">
        <v>9.1739999999999995</v>
      </c>
      <c r="GL14" s="9">
        <v>3.8919999999999999</v>
      </c>
      <c r="GM14" s="9">
        <v>5.2830000000000004</v>
      </c>
      <c r="GN14" s="9">
        <v>4.2489999999999997</v>
      </c>
      <c r="GO14" s="9">
        <v>0.60899999999999999</v>
      </c>
      <c r="GP14" s="9">
        <v>3.64</v>
      </c>
      <c r="GQ14" s="9">
        <v>1.113</v>
      </c>
      <c r="GR14" s="9">
        <v>0.57999999999999996</v>
      </c>
      <c r="GS14" s="9">
        <v>0.53300000000000003</v>
      </c>
      <c r="GT14" s="9">
        <v>1.6259999999999999</v>
      </c>
      <c r="GU14" s="9">
        <v>1.6259999999999999</v>
      </c>
      <c r="GV14" s="9">
        <v>0</v>
      </c>
      <c r="GW14" s="9">
        <v>2.1869999999999998</v>
      </c>
      <c r="GX14" s="9">
        <v>1.077</v>
      </c>
      <c r="GY14" s="9">
        <v>1.1100000000000001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8.173</v>
      </c>
      <c r="HJ14" s="9">
        <v>3.0129999999999999</v>
      </c>
      <c r="HK14" s="9">
        <v>5.16</v>
      </c>
      <c r="HL14" s="9">
        <v>8.173</v>
      </c>
      <c r="HM14" s="9">
        <v>3.0129999999999999</v>
      </c>
      <c r="HN14" s="9">
        <v>5.16</v>
      </c>
      <c r="HO14" s="9">
        <v>2.5219999999999998</v>
      </c>
      <c r="HP14" s="9">
        <v>1.1479999999999999</v>
      </c>
      <c r="HQ14" s="9">
        <v>1.3740000000000001</v>
      </c>
      <c r="HR14" s="9">
        <v>1.056</v>
      </c>
      <c r="HS14" s="9">
        <v>0</v>
      </c>
      <c r="HT14" s="9">
        <v>1.056</v>
      </c>
      <c r="HU14" s="9">
        <v>1.982</v>
      </c>
      <c r="HV14" s="9">
        <v>0</v>
      </c>
      <c r="HW14" s="9">
        <v>1.982</v>
      </c>
      <c r="HX14" s="9">
        <v>1.7270000000000001</v>
      </c>
      <c r="HY14" s="9">
        <v>0.97899999999999998</v>
      </c>
      <c r="HZ14" s="9">
        <v>0.748</v>
      </c>
      <c r="IA14" s="9">
        <v>0.88600000000000001</v>
      </c>
      <c r="IB14" s="9">
        <v>0.88600000000000001</v>
      </c>
      <c r="IC14" s="9">
        <v>0</v>
      </c>
      <c r="ID14" s="9">
        <v>0.88600000000000001</v>
      </c>
      <c r="IE14" s="9">
        <v>0.88600000000000001</v>
      </c>
      <c r="IF14" s="9">
        <v>0</v>
      </c>
      <c r="IG14" s="9">
        <v>0</v>
      </c>
      <c r="IH14" s="9">
        <v>0</v>
      </c>
      <c r="II14" s="9">
        <v>0</v>
      </c>
      <c r="IJ14" s="9">
        <v>8.9039999999999999</v>
      </c>
      <c r="IK14" s="9">
        <v>4.0270000000000001</v>
      </c>
      <c r="IL14" s="9">
        <v>4.8769999999999998</v>
      </c>
      <c r="IM14" s="9">
        <v>8.9039999999999999</v>
      </c>
      <c r="IN14" s="9">
        <v>4.0270000000000001</v>
      </c>
      <c r="IO14" s="9">
        <v>4.8769999999999998</v>
      </c>
      <c r="IP14" s="9">
        <v>2.3319999999999999</v>
      </c>
      <c r="IQ14" s="9">
        <v>0.64300000000000002</v>
      </c>
    </row>
    <row r="15" spans="1:251">
      <c r="A15" s="10">
        <v>43497</v>
      </c>
      <c r="B15" s="9">
        <v>78.655000000000001</v>
      </c>
      <c r="C15" s="9">
        <v>70.009</v>
      </c>
      <c r="D15" s="9">
        <v>144.91499999999999</v>
      </c>
      <c r="E15" s="9">
        <v>76.216999999999999</v>
      </c>
      <c r="F15" s="9">
        <v>68.697999999999993</v>
      </c>
      <c r="G15" s="9">
        <v>55.014000000000003</v>
      </c>
      <c r="H15" s="9">
        <v>29.183</v>
      </c>
      <c r="I15" s="9">
        <v>25.832000000000001</v>
      </c>
      <c r="J15" s="9">
        <v>26.306999999999999</v>
      </c>
      <c r="K15" s="9">
        <v>12.974</v>
      </c>
      <c r="L15" s="9">
        <v>13.333</v>
      </c>
      <c r="M15" s="9">
        <v>27.472000000000001</v>
      </c>
      <c r="N15" s="9">
        <v>16.686</v>
      </c>
      <c r="O15" s="9">
        <v>10.785</v>
      </c>
      <c r="P15" s="9">
        <v>18.742000000000001</v>
      </c>
      <c r="Q15" s="9">
        <v>7.9109999999999996</v>
      </c>
      <c r="R15" s="9">
        <v>10.831</v>
      </c>
      <c r="S15" s="9">
        <v>21.128</v>
      </c>
      <c r="T15" s="9">
        <v>11.9</v>
      </c>
      <c r="U15" s="9">
        <v>9.2279999999999998</v>
      </c>
      <c r="V15" s="9">
        <v>17.38</v>
      </c>
      <c r="W15" s="9">
        <v>9.4619999999999997</v>
      </c>
      <c r="X15" s="9">
        <v>7.9169999999999998</v>
      </c>
      <c r="Y15" s="9">
        <v>3.7490000000000001</v>
      </c>
      <c r="Z15" s="9">
        <v>2.4380000000000002</v>
      </c>
      <c r="AA15" s="9">
        <v>1.3109999999999999</v>
      </c>
      <c r="AB15" s="9">
        <v>21.47</v>
      </c>
      <c r="AC15" s="9">
        <v>10.38</v>
      </c>
      <c r="AD15" s="9">
        <v>11.09</v>
      </c>
      <c r="AE15" s="9">
        <v>21.47</v>
      </c>
      <c r="AF15" s="9">
        <v>10.38</v>
      </c>
      <c r="AG15" s="9">
        <v>11.09</v>
      </c>
      <c r="AH15" s="9">
        <v>7.74</v>
      </c>
      <c r="AI15" s="9">
        <v>4.1420000000000003</v>
      </c>
      <c r="AJ15" s="9">
        <v>3.5979999999999999</v>
      </c>
      <c r="AK15" s="9">
        <v>5.4029999999999996</v>
      </c>
      <c r="AL15" s="9">
        <v>0.72899999999999998</v>
      </c>
      <c r="AM15" s="9">
        <v>4.6749999999999998</v>
      </c>
      <c r="AN15" s="9">
        <v>4.883</v>
      </c>
      <c r="AO15" s="9">
        <v>3.008</v>
      </c>
      <c r="AP15" s="9">
        <v>1.875</v>
      </c>
      <c r="AQ15" s="9">
        <v>1.9670000000000001</v>
      </c>
      <c r="AR15" s="9">
        <v>1.0249999999999999</v>
      </c>
      <c r="AS15" s="9">
        <v>0.94199999999999995</v>
      </c>
      <c r="AT15" s="9">
        <v>1.4770000000000001</v>
      </c>
      <c r="AU15" s="9">
        <v>1.4770000000000001</v>
      </c>
      <c r="AV15" s="9">
        <v>0</v>
      </c>
      <c r="AW15" s="9">
        <v>1.4770000000000001</v>
      </c>
      <c r="AX15" s="9">
        <v>1.4770000000000001</v>
      </c>
      <c r="AY15" s="9">
        <v>0</v>
      </c>
      <c r="AZ15" s="9">
        <v>0</v>
      </c>
      <c r="BA15" s="9">
        <v>0</v>
      </c>
      <c r="BB15" s="9">
        <v>0</v>
      </c>
      <c r="BC15" s="9">
        <v>7.4729999999999999</v>
      </c>
      <c r="BD15" s="9">
        <v>4.798</v>
      </c>
      <c r="BE15" s="9">
        <v>2.6749999999999998</v>
      </c>
      <c r="BF15" s="9">
        <v>7.4729999999999999</v>
      </c>
      <c r="BG15" s="9">
        <v>4.798</v>
      </c>
      <c r="BH15" s="9">
        <v>2.6749999999999998</v>
      </c>
      <c r="BI15" s="9">
        <v>3.157</v>
      </c>
      <c r="BJ15" s="9">
        <v>3.157</v>
      </c>
      <c r="BK15" s="9">
        <v>0</v>
      </c>
      <c r="BL15" s="9">
        <v>1.2250000000000001</v>
      </c>
      <c r="BM15" s="9">
        <v>0</v>
      </c>
      <c r="BN15" s="9">
        <v>1.2250000000000001</v>
      </c>
      <c r="BO15" s="9">
        <v>1.2729999999999999</v>
      </c>
      <c r="BP15" s="9">
        <v>0.58799999999999997</v>
      </c>
      <c r="BQ15" s="9">
        <v>0.68500000000000005</v>
      </c>
      <c r="BR15" s="9">
        <v>0.91</v>
      </c>
      <c r="BS15" s="9">
        <v>0.48399999999999999</v>
      </c>
      <c r="BT15" s="9">
        <v>0.42599999999999999</v>
      </c>
      <c r="BU15" s="9">
        <v>0.90800000000000003</v>
      </c>
      <c r="BV15" s="9">
        <v>0.56899999999999995</v>
      </c>
      <c r="BW15" s="9">
        <v>0.33900000000000002</v>
      </c>
      <c r="BX15" s="9">
        <v>0.90800000000000003</v>
      </c>
      <c r="BY15" s="9">
        <v>0.56899999999999995</v>
      </c>
      <c r="BZ15" s="9">
        <v>0.33900000000000002</v>
      </c>
      <c r="CA15" s="9">
        <v>0</v>
      </c>
      <c r="CB15" s="9">
        <v>0</v>
      </c>
      <c r="CC15" s="9">
        <v>0</v>
      </c>
      <c r="CD15" s="9">
        <v>11.63</v>
      </c>
      <c r="CE15" s="9">
        <v>6.1539999999999999</v>
      </c>
      <c r="CF15" s="9">
        <v>5.476</v>
      </c>
      <c r="CG15" s="9">
        <v>10.577</v>
      </c>
      <c r="CH15" s="9">
        <v>5.0999999999999996</v>
      </c>
      <c r="CI15" s="9">
        <v>5.476</v>
      </c>
      <c r="CJ15" s="9">
        <v>2.9630000000000001</v>
      </c>
      <c r="CK15" s="9">
        <v>0.58899999999999997</v>
      </c>
      <c r="CL15" s="9">
        <v>2.3740000000000001</v>
      </c>
      <c r="CM15" s="9">
        <v>0</v>
      </c>
      <c r="CN15" s="9">
        <v>0</v>
      </c>
      <c r="CO15" s="9">
        <v>0</v>
      </c>
      <c r="CP15" s="9">
        <v>1.9690000000000001</v>
      </c>
      <c r="CQ15" s="9">
        <v>1.9690000000000001</v>
      </c>
      <c r="CR15" s="9">
        <v>0</v>
      </c>
      <c r="CS15" s="9">
        <v>0.60799999999999998</v>
      </c>
      <c r="CT15" s="9">
        <v>0</v>
      </c>
      <c r="CU15" s="9">
        <v>0.60799999999999998</v>
      </c>
      <c r="CV15" s="9">
        <v>6.0910000000000002</v>
      </c>
      <c r="CW15" s="9">
        <v>3.597</v>
      </c>
      <c r="CX15" s="9">
        <v>2.4940000000000002</v>
      </c>
      <c r="CY15" s="9">
        <v>5.0369999999999999</v>
      </c>
      <c r="CZ15" s="9">
        <v>2.5430000000000001</v>
      </c>
      <c r="DA15" s="9">
        <v>2.4940000000000002</v>
      </c>
      <c r="DB15" s="9">
        <v>1.054</v>
      </c>
      <c r="DC15" s="9">
        <v>1.054</v>
      </c>
      <c r="DD15" s="9">
        <v>0</v>
      </c>
      <c r="DE15" s="9">
        <v>2.3740000000000001</v>
      </c>
      <c r="DF15" s="9">
        <v>0</v>
      </c>
      <c r="DG15" s="9">
        <v>2.3740000000000001</v>
      </c>
      <c r="DH15" s="9">
        <v>2.3740000000000001</v>
      </c>
      <c r="DI15" s="9">
        <v>0</v>
      </c>
      <c r="DJ15" s="9">
        <v>2.3740000000000001</v>
      </c>
      <c r="DK15" s="9">
        <v>2.3740000000000001</v>
      </c>
      <c r="DL15" s="9">
        <v>0</v>
      </c>
      <c r="DM15" s="9">
        <v>2.3740000000000001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9.2560000000000002</v>
      </c>
      <c r="EG15" s="9">
        <v>6.1539999999999999</v>
      </c>
      <c r="EH15" s="9">
        <v>3.1019999999999999</v>
      </c>
      <c r="EI15" s="9">
        <v>8.202</v>
      </c>
      <c r="EJ15" s="9">
        <v>5.0999999999999996</v>
      </c>
      <c r="EK15" s="9">
        <v>3.1019999999999999</v>
      </c>
      <c r="EL15" s="9">
        <v>0.58899999999999997</v>
      </c>
      <c r="EM15" s="9">
        <v>0.58899999999999997</v>
      </c>
      <c r="EN15" s="9">
        <v>0</v>
      </c>
      <c r="EO15" s="9">
        <v>0</v>
      </c>
      <c r="EP15" s="9">
        <v>0</v>
      </c>
      <c r="EQ15" s="9">
        <v>0</v>
      </c>
      <c r="ER15" s="9">
        <v>1.9690000000000001</v>
      </c>
      <c r="ES15" s="9">
        <v>1.9690000000000001</v>
      </c>
      <c r="ET15" s="9">
        <v>0</v>
      </c>
      <c r="EU15" s="9">
        <v>0.60799999999999998</v>
      </c>
      <c r="EV15" s="9">
        <v>0</v>
      </c>
      <c r="EW15" s="9">
        <v>0.60799999999999998</v>
      </c>
      <c r="EX15" s="9">
        <v>6.0910000000000002</v>
      </c>
      <c r="EY15" s="9">
        <v>3.597</v>
      </c>
      <c r="EZ15" s="9">
        <v>2.4940000000000002</v>
      </c>
      <c r="FA15" s="9">
        <v>5.0369999999999999</v>
      </c>
      <c r="FB15" s="9">
        <v>2.5430000000000001</v>
      </c>
      <c r="FC15" s="9">
        <v>2.4940000000000002</v>
      </c>
      <c r="FD15" s="9">
        <v>1.054</v>
      </c>
      <c r="FE15" s="9">
        <v>1.054</v>
      </c>
      <c r="FF15" s="9">
        <v>0</v>
      </c>
      <c r="FG15" s="9">
        <v>25.875</v>
      </c>
      <c r="FH15" s="9">
        <v>15.565</v>
      </c>
      <c r="FI15" s="9">
        <v>10.31</v>
      </c>
      <c r="FJ15" s="9">
        <v>25.875</v>
      </c>
      <c r="FK15" s="9">
        <v>15.565</v>
      </c>
      <c r="FL15" s="9">
        <v>10.31</v>
      </c>
      <c r="FM15" s="9">
        <v>17.806000000000001</v>
      </c>
      <c r="FN15" s="9">
        <v>10.599</v>
      </c>
      <c r="FO15" s="9">
        <v>7.2069999999999999</v>
      </c>
      <c r="FP15" s="9">
        <v>5.0449999999999999</v>
      </c>
      <c r="FQ15" s="9">
        <v>3.089</v>
      </c>
      <c r="FR15" s="9">
        <v>1.956</v>
      </c>
      <c r="FS15" s="9">
        <v>2.0350000000000001</v>
      </c>
      <c r="FT15" s="9">
        <v>1.34</v>
      </c>
      <c r="FU15" s="9">
        <v>0.69499999999999995</v>
      </c>
      <c r="FV15" s="9">
        <v>0.45200000000000001</v>
      </c>
      <c r="FW15" s="9">
        <v>0</v>
      </c>
      <c r="FX15" s="9">
        <v>0.45200000000000001</v>
      </c>
      <c r="FY15" s="9">
        <v>0.53700000000000003</v>
      </c>
      <c r="FZ15" s="9">
        <v>0.53700000000000003</v>
      </c>
      <c r="GA15" s="9">
        <v>0</v>
      </c>
      <c r="GB15" s="9">
        <v>0.53700000000000003</v>
      </c>
      <c r="GC15" s="9">
        <v>0.53700000000000003</v>
      </c>
      <c r="GD15" s="9">
        <v>0</v>
      </c>
      <c r="GE15" s="9">
        <v>0</v>
      </c>
      <c r="GF15" s="9">
        <v>0</v>
      </c>
      <c r="GG15" s="9">
        <v>0</v>
      </c>
      <c r="GH15" s="9">
        <v>7.43</v>
      </c>
      <c r="GI15" s="9">
        <v>4.3869999999999996</v>
      </c>
      <c r="GJ15" s="9">
        <v>3.0430000000000001</v>
      </c>
      <c r="GK15" s="9">
        <v>7.43</v>
      </c>
      <c r="GL15" s="9">
        <v>4.3869999999999996</v>
      </c>
      <c r="GM15" s="9">
        <v>3.0430000000000001</v>
      </c>
      <c r="GN15" s="9">
        <v>4.1609999999999996</v>
      </c>
      <c r="GO15" s="9">
        <v>2.395</v>
      </c>
      <c r="GP15" s="9">
        <v>1.7669999999999999</v>
      </c>
      <c r="GQ15" s="9">
        <v>0.48099999999999998</v>
      </c>
      <c r="GR15" s="9">
        <v>0.48099999999999998</v>
      </c>
      <c r="GS15" s="9">
        <v>0</v>
      </c>
      <c r="GT15" s="9">
        <v>1.331</v>
      </c>
      <c r="GU15" s="9">
        <v>0.63600000000000001</v>
      </c>
      <c r="GV15" s="9">
        <v>0.69499999999999995</v>
      </c>
      <c r="GW15" s="9">
        <v>0.58099999999999996</v>
      </c>
      <c r="GX15" s="9">
        <v>0</v>
      </c>
      <c r="GY15" s="9">
        <v>0.58099999999999996</v>
      </c>
      <c r="GZ15" s="9">
        <v>0.876</v>
      </c>
      <c r="HA15" s="9">
        <v>0.876</v>
      </c>
      <c r="HB15" s="9">
        <v>0</v>
      </c>
      <c r="HC15" s="9">
        <v>0.876</v>
      </c>
      <c r="HD15" s="9">
        <v>0.876</v>
      </c>
      <c r="HE15" s="9">
        <v>0</v>
      </c>
      <c r="HF15" s="9">
        <v>0</v>
      </c>
      <c r="HG15" s="9">
        <v>0</v>
      </c>
      <c r="HH15" s="9">
        <v>0</v>
      </c>
      <c r="HI15" s="9">
        <v>10.663</v>
      </c>
      <c r="HJ15" s="9">
        <v>7.2869999999999999</v>
      </c>
      <c r="HK15" s="9">
        <v>3.3759999999999999</v>
      </c>
      <c r="HL15" s="9">
        <v>10.186</v>
      </c>
      <c r="HM15" s="9">
        <v>6.81</v>
      </c>
      <c r="HN15" s="9">
        <v>3.3759999999999999</v>
      </c>
      <c r="HO15" s="9">
        <v>1.88</v>
      </c>
      <c r="HP15" s="9">
        <v>1.147</v>
      </c>
      <c r="HQ15" s="9">
        <v>0.73299999999999998</v>
      </c>
      <c r="HR15" s="9">
        <v>2.5649999999999999</v>
      </c>
      <c r="HS15" s="9">
        <v>1.4650000000000001</v>
      </c>
      <c r="HT15" s="9">
        <v>1.1000000000000001</v>
      </c>
      <c r="HU15" s="9">
        <v>1.8839999999999999</v>
      </c>
      <c r="HV15" s="9">
        <v>1.8839999999999999</v>
      </c>
      <c r="HW15" s="9">
        <v>0</v>
      </c>
      <c r="HX15" s="9">
        <v>2.9129999999999998</v>
      </c>
      <c r="HY15" s="9">
        <v>1.369</v>
      </c>
      <c r="HZ15" s="9">
        <v>1.544</v>
      </c>
      <c r="IA15" s="9">
        <v>1.4219999999999999</v>
      </c>
      <c r="IB15" s="9">
        <v>1.4219999999999999</v>
      </c>
      <c r="IC15" s="9">
        <v>0</v>
      </c>
      <c r="ID15" s="9">
        <v>0.94399999999999995</v>
      </c>
      <c r="IE15" s="9">
        <v>0.94399999999999995</v>
      </c>
      <c r="IF15" s="9">
        <v>0</v>
      </c>
      <c r="IG15" s="9">
        <v>0.47699999999999998</v>
      </c>
      <c r="IH15" s="9">
        <v>0.47699999999999998</v>
      </c>
      <c r="II15" s="9">
        <v>0</v>
      </c>
      <c r="IJ15" s="9">
        <v>7.4109999999999996</v>
      </c>
      <c r="IK15" s="9">
        <v>2.98</v>
      </c>
      <c r="IL15" s="9">
        <v>4.431</v>
      </c>
      <c r="IM15" s="9">
        <v>7.4109999999999996</v>
      </c>
      <c r="IN15" s="9">
        <v>2.98</v>
      </c>
      <c r="IO15" s="9">
        <v>4.431</v>
      </c>
      <c r="IP15" s="9">
        <v>4.3849999999999998</v>
      </c>
      <c r="IQ15" s="9">
        <v>2.472</v>
      </c>
    </row>
    <row r="16" spans="1:251">
      <c r="A16" s="10">
        <v>43862</v>
      </c>
      <c r="B16" s="9">
        <v>87.638000000000005</v>
      </c>
      <c r="C16" s="9">
        <v>77.844999999999999</v>
      </c>
      <c r="D16" s="9">
        <v>162.70599999999999</v>
      </c>
      <c r="E16" s="9">
        <v>86.426000000000002</v>
      </c>
      <c r="F16" s="9">
        <v>76.278999999999996</v>
      </c>
      <c r="G16" s="9">
        <v>64.185000000000002</v>
      </c>
      <c r="H16" s="9">
        <v>35.548999999999999</v>
      </c>
      <c r="I16" s="9">
        <v>28.635999999999999</v>
      </c>
      <c r="J16" s="9">
        <v>34.924999999999997</v>
      </c>
      <c r="K16" s="9">
        <v>18.587</v>
      </c>
      <c r="L16" s="9">
        <v>16.338000000000001</v>
      </c>
      <c r="M16" s="9">
        <v>23.928999999999998</v>
      </c>
      <c r="N16" s="9">
        <v>11.42</v>
      </c>
      <c r="O16" s="9">
        <v>12.509</v>
      </c>
      <c r="P16" s="9">
        <v>23.373999999999999</v>
      </c>
      <c r="Q16" s="9">
        <v>11.696</v>
      </c>
      <c r="R16" s="9">
        <v>11.678000000000001</v>
      </c>
      <c r="S16" s="9">
        <v>19.07</v>
      </c>
      <c r="T16" s="9">
        <v>10.385</v>
      </c>
      <c r="U16" s="9">
        <v>8.6850000000000005</v>
      </c>
      <c r="V16" s="9">
        <v>16.292000000000002</v>
      </c>
      <c r="W16" s="9">
        <v>9.1739999999999995</v>
      </c>
      <c r="X16" s="9">
        <v>7.1189999999999998</v>
      </c>
      <c r="Y16" s="9">
        <v>2.7770000000000001</v>
      </c>
      <c r="Z16" s="9">
        <v>1.2110000000000001</v>
      </c>
      <c r="AA16" s="9">
        <v>1.5660000000000001</v>
      </c>
      <c r="AB16" s="9">
        <v>26.652000000000001</v>
      </c>
      <c r="AC16" s="9">
        <v>15.856</v>
      </c>
      <c r="AD16" s="9">
        <v>10.795999999999999</v>
      </c>
      <c r="AE16" s="9">
        <v>26.652000000000001</v>
      </c>
      <c r="AF16" s="9">
        <v>15.856</v>
      </c>
      <c r="AG16" s="9">
        <v>10.795999999999999</v>
      </c>
      <c r="AH16" s="9">
        <v>11.319000000000001</v>
      </c>
      <c r="AI16" s="9">
        <v>6.8079999999999998</v>
      </c>
      <c r="AJ16" s="9">
        <v>4.5110000000000001</v>
      </c>
      <c r="AK16" s="9">
        <v>6.0270000000000001</v>
      </c>
      <c r="AL16" s="9">
        <v>3.992</v>
      </c>
      <c r="AM16" s="9">
        <v>2.0350000000000001</v>
      </c>
      <c r="AN16" s="9">
        <v>5.1989999999999998</v>
      </c>
      <c r="AO16" s="9">
        <v>2.7050000000000001</v>
      </c>
      <c r="AP16" s="9">
        <v>2.4940000000000002</v>
      </c>
      <c r="AQ16" s="9">
        <v>2.4239999999999999</v>
      </c>
      <c r="AR16" s="9">
        <v>1.3340000000000001</v>
      </c>
      <c r="AS16" s="9">
        <v>1.0900000000000001</v>
      </c>
      <c r="AT16" s="9">
        <v>1.6830000000000001</v>
      </c>
      <c r="AU16" s="9">
        <v>1.016</v>
      </c>
      <c r="AV16" s="9">
        <v>0.66700000000000004</v>
      </c>
      <c r="AW16" s="9">
        <v>1.6830000000000001</v>
      </c>
      <c r="AX16" s="9">
        <v>1.016</v>
      </c>
      <c r="AY16" s="9">
        <v>0.66700000000000004</v>
      </c>
      <c r="AZ16" s="9">
        <v>0</v>
      </c>
      <c r="BA16" s="9">
        <v>0</v>
      </c>
      <c r="BB16" s="9">
        <v>0</v>
      </c>
      <c r="BC16" s="9">
        <v>11.961</v>
      </c>
      <c r="BD16" s="9">
        <v>5.585</v>
      </c>
      <c r="BE16" s="9">
        <v>6.375</v>
      </c>
      <c r="BF16" s="9">
        <v>11.961</v>
      </c>
      <c r="BG16" s="9">
        <v>5.585</v>
      </c>
      <c r="BH16" s="9">
        <v>6.375</v>
      </c>
      <c r="BI16" s="9">
        <v>4.6479999999999997</v>
      </c>
      <c r="BJ16" s="9">
        <v>2.13</v>
      </c>
      <c r="BK16" s="9">
        <v>2.5179999999999998</v>
      </c>
      <c r="BL16" s="9">
        <v>3.8780000000000001</v>
      </c>
      <c r="BM16" s="9">
        <v>2.3769999999999998</v>
      </c>
      <c r="BN16" s="9">
        <v>1.5009999999999999</v>
      </c>
      <c r="BO16" s="9">
        <v>0.59899999999999998</v>
      </c>
      <c r="BP16" s="9">
        <v>0</v>
      </c>
      <c r="BQ16" s="9">
        <v>0.59899999999999998</v>
      </c>
      <c r="BR16" s="9">
        <v>1.6180000000000001</v>
      </c>
      <c r="BS16" s="9">
        <v>0.53300000000000003</v>
      </c>
      <c r="BT16" s="9">
        <v>1.085</v>
      </c>
      <c r="BU16" s="9">
        <v>1.218</v>
      </c>
      <c r="BV16" s="9">
        <v>0.54500000000000004</v>
      </c>
      <c r="BW16" s="9">
        <v>0.67200000000000004</v>
      </c>
      <c r="BX16" s="9">
        <v>1.218</v>
      </c>
      <c r="BY16" s="9">
        <v>0.54500000000000004</v>
      </c>
      <c r="BZ16" s="9">
        <v>0.67200000000000004</v>
      </c>
      <c r="CA16" s="9">
        <v>0</v>
      </c>
      <c r="CB16" s="9">
        <v>0</v>
      </c>
      <c r="CC16" s="9">
        <v>0</v>
      </c>
      <c r="CD16" s="9">
        <v>10.72</v>
      </c>
      <c r="CE16" s="9">
        <v>6.1420000000000003</v>
      </c>
      <c r="CF16" s="9">
        <v>4.5780000000000003</v>
      </c>
      <c r="CG16" s="9">
        <v>9.0510000000000002</v>
      </c>
      <c r="CH16" s="9">
        <v>4.931</v>
      </c>
      <c r="CI16" s="9">
        <v>4.12</v>
      </c>
      <c r="CJ16" s="9">
        <v>2.9910000000000001</v>
      </c>
      <c r="CK16" s="9">
        <v>1.2430000000000001</v>
      </c>
      <c r="CL16" s="9">
        <v>1.748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2.0129999999999999</v>
      </c>
      <c r="CT16" s="9">
        <v>1.43</v>
      </c>
      <c r="CU16" s="9">
        <v>0.58299999999999996</v>
      </c>
      <c r="CV16" s="9">
        <v>5.7160000000000002</v>
      </c>
      <c r="CW16" s="9">
        <v>3.4689999999999999</v>
      </c>
      <c r="CX16" s="9">
        <v>2.2469999999999999</v>
      </c>
      <c r="CY16" s="9">
        <v>4.0460000000000003</v>
      </c>
      <c r="CZ16" s="9">
        <v>2.258</v>
      </c>
      <c r="DA16" s="9">
        <v>1.7889999999999999</v>
      </c>
      <c r="DB16" s="9">
        <v>1.669</v>
      </c>
      <c r="DC16" s="9">
        <v>1.2110000000000001</v>
      </c>
      <c r="DD16" s="9">
        <v>0.45800000000000002</v>
      </c>
      <c r="DE16" s="9">
        <v>1.3080000000000001</v>
      </c>
      <c r="DF16" s="9">
        <v>0.873</v>
      </c>
      <c r="DG16" s="9">
        <v>0.435</v>
      </c>
      <c r="DH16" s="9">
        <v>1.3080000000000001</v>
      </c>
      <c r="DI16" s="9">
        <v>0.873</v>
      </c>
      <c r="DJ16" s="9">
        <v>0.435</v>
      </c>
      <c r="DK16" s="9">
        <v>1.3080000000000001</v>
      </c>
      <c r="DL16" s="9">
        <v>0.873</v>
      </c>
      <c r="DM16" s="9">
        <v>0.435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9.4120000000000008</v>
      </c>
      <c r="EG16" s="9">
        <v>5.2690000000000001</v>
      </c>
      <c r="EH16" s="9">
        <v>4.1440000000000001</v>
      </c>
      <c r="EI16" s="9">
        <v>7.7430000000000003</v>
      </c>
      <c r="EJ16" s="9">
        <v>4.0579999999999998</v>
      </c>
      <c r="EK16" s="9">
        <v>3.6850000000000001</v>
      </c>
      <c r="EL16" s="9">
        <v>1.6830000000000001</v>
      </c>
      <c r="EM16" s="9">
        <v>0.36899999999999999</v>
      </c>
      <c r="EN16" s="9">
        <v>1.3140000000000001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2.0129999999999999</v>
      </c>
      <c r="EV16" s="9">
        <v>1.43</v>
      </c>
      <c r="EW16" s="9">
        <v>0.58299999999999996</v>
      </c>
      <c r="EX16" s="9">
        <v>5.7160000000000002</v>
      </c>
      <c r="EY16" s="9">
        <v>3.4689999999999999</v>
      </c>
      <c r="EZ16" s="9">
        <v>2.2469999999999999</v>
      </c>
      <c r="FA16" s="9">
        <v>4.0460000000000003</v>
      </c>
      <c r="FB16" s="9">
        <v>2.258</v>
      </c>
      <c r="FC16" s="9">
        <v>1.7889999999999999</v>
      </c>
      <c r="FD16" s="9">
        <v>1.669</v>
      </c>
      <c r="FE16" s="9">
        <v>1.2110000000000001</v>
      </c>
      <c r="FF16" s="9">
        <v>0.45800000000000002</v>
      </c>
      <c r="FG16" s="9">
        <v>26.382999999999999</v>
      </c>
      <c r="FH16" s="9">
        <v>13.582000000000001</v>
      </c>
      <c r="FI16" s="9">
        <v>12.801</v>
      </c>
      <c r="FJ16" s="9">
        <v>26.382999999999999</v>
      </c>
      <c r="FK16" s="9">
        <v>13.582000000000001</v>
      </c>
      <c r="FL16" s="9">
        <v>12.801</v>
      </c>
      <c r="FM16" s="9">
        <v>18.901</v>
      </c>
      <c r="FN16" s="9">
        <v>10.707000000000001</v>
      </c>
      <c r="FO16" s="9">
        <v>8.1940000000000008</v>
      </c>
      <c r="FP16" s="9">
        <v>3.403</v>
      </c>
      <c r="FQ16" s="9">
        <v>1.8220000000000001</v>
      </c>
      <c r="FR16" s="9">
        <v>1.581</v>
      </c>
      <c r="FS16" s="9">
        <v>1.9710000000000001</v>
      </c>
      <c r="FT16" s="9">
        <v>0.56399999999999995</v>
      </c>
      <c r="FU16" s="9">
        <v>1.4059999999999999</v>
      </c>
      <c r="FV16" s="9">
        <v>2.109</v>
      </c>
      <c r="FW16" s="9">
        <v>0.48899999999999999</v>
      </c>
      <c r="FX16" s="9">
        <v>1.62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7.367</v>
      </c>
      <c r="GI16" s="9">
        <v>4.7</v>
      </c>
      <c r="GJ16" s="9">
        <v>2.6669999999999998</v>
      </c>
      <c r="GK16" s="9">
        <v>7.367</v>
      </c>
      <c r="GL16" s="9">
        <v>4.7</v>
      </c>
      <c r="GM16" s="9">
        <v>2.6669999999999998</v>
      </c>
      <c r="GN16" s="9">
        <v>3.125</v>
      </c>
      <c r="GO16" s="9">
        <v>2.3260000000000001</v>
      </c>
      <c r="GP16" s="9">
        <v>0.79900000000000004</v>
      </c>
      <c r="GQ16" s="9">
        <v>1.32</v>
      </c>
      <c r="GR16" s="9">
        <v>0.62</v>
      </c>
      <c r="GS16" s="9">
        <v>0.7</v>
      </c>
      <c r="GT16" s="9">
        <v>0</v>
      </c>
      <c r="GU16" s="9">
        <v>0</v>
      </c>
      <c r="GV16" s="9">
        <v>0</v>
      </c>
      <c r="GW16" s="9">
        <v>0.47299999999999998</v>
      </c>
      <c r="GX16" s="9">
        <v>0.47299999999999998</v>
      </c>
      <c r="GY16" s="9">
        <v>0</v>
      </c>
      <c r="GZ16" s="9">
        <v>2.4489999999999998</v>
      </c>
      <c r="HA16" s="9">
        <v>1.2809999999999999</v>
      </c>
      <c r="HB16" s="9">
        <v>1.1679999999999999</v>
      </c>
      <c r="HC16" s="9">
        <v>2.4489999999999998</v>
      </c>
      <c r="HD16" s="9">
        <v>1.2809999999999999</v>
      </c>
      <c r="HE16" s="9">
        <v>1.1679999999999999</v>
      </c>
      <c r="HF16" s="9">
        <v>0</v>
      </c>
      <c r="HG16" s="9">
        <v>0</v>
      </c>
      <c r="HH16" s="9">
        <v>0</v>
      </c>
      <c r="HI16" s="9">
        <v>9.0299999999999994</v>
      </c>
      <c r="HJ16" s="9">
        <v>4.3220000000000001</v>
      </c>
      <c r="HK16" s="9">
        <v>4.7080000000000002</v>
      </c>
      <c r="HL16" s="9">
        <v>9.0299999999999994</v>
      </c>
      <c r="HM16" s="9">
        <v>4.3220000000000001</v>
      </c>
      <c r="HN16" s="9">
        <v>4.7080000000000002</v>
      </c>
      <c r="HO16" s="9">
        <v>3.137</v>
      </c>
      <c r="HP16" s="9">
        <v>0.41399999999999998</v>
      </c>
      <c r="HQ16" s="9">
        <v>2.7229999999999999</v>
      </c>
      <c r="HR16" s="9">
        <v>1.4810000000000001</v>
      </c>
      <c r="HS16" s="9">
        <v>0.59499999999999997</v>
      </c>
      <c r="HT16" s="9">
        <v>0.88500000000000001</v>
      </c>
      <c r="HU16" s="9">
        <v>2.3820000000000001</v>
      </c>
      <c r="HV16" s="9">
        <v>1.282</v>
      </c>
      <c r="HW16" s="9">
        <v>1.1000000000000001</v>
      </c>
      <c r="HX16" s="9">
        <v>2.0310000000000001</v>
      </c>
      <c r="HY16" s="9">
        <v>2.0310000000000001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6.476</v>
      </c>
      <c r="IK16" s="9">
        <v>5.5339999999999998</v>
      </c>
      <c r="IL16" s="9">
        <v>0.94199999999999995</v>
      </c>
      <c r="IM16" s="9">
        <v>6.476</v>
      </c>
      <c r="IN16" s="9">
        <v>5.5339999999999998</v>
      </c>
      <c r="IO16" s="9">
        <v>0.94199999999999995</v>
      </c>
      <c r="IP16" s="9">
        <v>3.145</v>
      </c>
      <c r="IQ16" s="9">
        <v>2.202</v>
      </c>
    </row>
    <row r="17" spans="1:251">
      <c r="A17" s="10">
        <v>44228</v>
      </c>
      <c r="B17" s="9">
        <v>96.816000000000003</v>
      </c>
      <c r="C17" s="9">
        <v>87.525999999999996</v>
      </c>
      <c r="D17" s="9">
        <v>180.99100000000001</v>
      </c>
      <c r="E17" s="9">
        <v>95.424999999999997</v>
      </c>
      <c r="F17" s="9">
        <v>85.566999999999993</v>
      </c>
      <c r="G17" s="9">
        <v>56.848999999999997</v>
      </c>
      <c r="H17" s="9">
        <v>30.553999999999998</v>
      </c>
      <c r="I17" s="9">
        <v>26.295000000000002</v>
      </c>
      <c r="J17" s="9">
        <v>48.415999999999997</v>
      </c>
      <c r="K17" s="9">
        <v>28.841999999999999</v>
      </c>
      <c r="L17" s="9">
        <v>19.574000000000002</v>
      </c>
      <c r="M17" s="9">
        <v>33.744999999999997</v>
      </c>
      <c r="N17" s="9">
        <v>14.477</v>
      </c>
      <c r="O17" s="9">
        <v>19.268999999999998</v>
      </c>
      <c r="P17" s="9">
        <v>23.971</v>
      </c>
      <c r="Q17" s="9">
        <v>11.238</v>
      </c>
      <c r="R17" s="9">
        <v>12.733000000000001</v>
      </c>
      <c r="S17" s="9">
        <v>21.361000000000001</v>
      </c>
      <c r="T17" s="9">
        <v>11.706</v>
      </c>
      <c r="U17" s="9">
        <v>9.6549999999999994</v>
      </c>
      <c r="V17" s="9">
        <v>18.010000000000002</v>
      </c>
      <c r="W17" s="9">
        <v>10.315</v>
      </c>
      <c r="X17" s="9">
        <v>7.6959999999999997</v>
      </c>
      <c r="Y17" s="9">
        <v>3.351</v>
      </c>
      <c r="Z17" s="9">
        <v>1.391</v>
      </c>
      <c r="AA17" s="9">
        <v>1.9590000000000001</v>
      </c>
      <c r="AB17" s="9">
        <v>32.305999999999997</v>
      </c>
      <c r="AC17" s="9">
        <v>14.553000000000001</v>
      </c>
      <c r="AD17" s="9">
        <v>17.753</v>
      </c>
      <c r="AE17" s="9">
        <v>32.305999999999997</v>
      </c>
      <c r="AF17" s="9">
        <v>14.553000000000001</v>
      </c>
      <c r="AG17" s="9">
        <v>17.753</v>
      </c>
      <c r="AH17" s="9">
        <v>12.125999999999999</v>
      </c>
      <c r="AI17" s="9">
        <v>5.1040000000000001</v>
      </c>
      <c r="AJ17" s="9">
        <v>7.0220000000000002</v>
      </c>
      <c r="AK17" s="9">
        <v>6.5540000000000003</v>
      </c>
      <c r="AL17" s="9">
        <v>3.76</v>
      </c>
      <c r="AM17" s="9">
        <v>2.794</v>
      </c>
      <c r="AN17" s="9">
        <v>7.0659999999999998</v>
      </c>
      <c r="AO17" s="9">
        <v>2.2120000000000002</v>
      </c>
      <c r="AP17" s="9">
        <v>4.8540000000000001</v>
      </c>
      <c r="AQ17" s="9">
        <v>4.6619999999999999</v>
      </c>
      <c r="AR17" s="9">
        <v>2.206</v>
      </c>
      <c r="AS17" s="9">
        <v>2.456</v>
      </c>
      <c r="AT17" s="9">
        <v>1.899</v>
      </c>
      <c r="AU17" s="9">
        <v>1.2709999999999999</v>
      </c>
      <c r="AV17" s="9">
        <v>0.628</v>
      </c>
      <c r="AW17" s="9">
        <v>1.899</v>
      </c>
      <c r="AX17" s="9">
        <v>1.2709999999999999</v>
      </c>
      <c r="AY17" s="9">
        <v>0.628</v>
      </c>
      <c r="AZ17" s="9">
        <v>0</v>
      </c>
      <c r="BA17" s="9">
        <v>0</v>
      </c>
      <c r="BB17" s="9">
        <v>0</v>
      </c>
      <c r="BC17" s="9">
        <v>10.878</v>
      </c>
      <c r="BD17" s="9">
        <v>6.7169999999999996</v>
      </c>
      <c r="BE17" s="9">
        <v>4.1609999999999996</v>
      </c>
      <c r="BF17" s="9">
        <v>10.878</v>
      </c>
      <c r="BG17" s="9">
        <v>6.7169999999999996</v>
      </c>
      <c r="BH17" s="9">
        <v>4.1609999999999996</v>
      </c>
      <c r="BI17" s="9">
        <v>1.931</v>
      </c>
      <c r="BJ17" s="9">
        <v>0.88600000000000001</v>
      </c>
      <c r="BK17" s="9">
        <v>1.046</v>
      </c>
      <c r="BL17" s="9">
        <v>5.6159999999999997</v>
      </c>
      <c r="BM17" s="9">
        <v>3.8639999999999999</v>
      </c>
      <c r="BN17" s="9">
        <v>1.752</v>
      </c>
      <c r="BO17" s="9">
        <v>2.5579999999999998</v>
      </c>
      <c r="BP17" s="9">
        <v>1.5369999999999999</v>
      </c>
      <c r="BQ17" s="9">
        <v>1.0209999999999999</v>
      </c>
      <c r="BR17" s="9">
        <v>0</v>
      </c>
      <c r="BS17" s="9">
        <v>0</v>
      </c>
      <c r="BT17" s="9">
        <v>0</v>
      </c>
      <c r="BU17" s="9">
        <v>0.77200000000000002</v>
      </c>
      <c r="BV17" s="9">
        <v>0.42899999999999999</v>
      </c>
      <c r="BW17" s="9">
        <v>0.34200000000000003</v>
      </c>
      <c r="BX17" s="9">
        <v>0.77200000000000002</v>
      </c>
      <c r="BY17" s="9">
        <v>0.42899999999999999</v>
      </c>
      <c r="BZ17" s="9">
        <v>0.34200000000000003</v>
      </c>
      <c r="CA17" s="9">
        <v>0</v>
      </c>
      <c r="CB17" s="9">
        <v>0</v>
      </c>
      <c r="CC17" s="9">
        <v>0</v>
      </c>
      <c r="CD17" s="9">
        <v>10.17</v>
      </c>
      <c r="CE17" s="9">
        <v>5.1740000000000004</v>
      </c>
      <c r="CF17" s="9">
        <v>4.9960000000000004</v>
      </c>
      <c r="CG17" s="9">
        <v>7.92</v>
      </c>
      <c r="CH17" s="9">
        <v>4.2210000000000001</v>
      </c>
      <c r="CI17" s="9">
        <v>3.6989999999999998</v>
      </c>
      <c r="CJ17" s="9">
        <v>0.74</v>
      </c>
      <c r="CK17" s="9">
        <v>0</v>
      </c>
      <c r="CL17" s="9">
        <v>0.74</v>
      </c>
      <c r="CM17" s="9">
        <v>1.169</v>
      </c>
      <c r="CN17" s="9">
        <v>0.66800000000000004</v>
      </c>
      <c r="CO17" s="9">
        <v>0.502</v>
      </c>
      <c r="CP17" s="9">
        <v>0</v>
      </c>
      <c r="CQ17" s="9">
        <v>0</v>
      </c>
      <c r="CR17" s="9">
        <v>0</v>
      </c>
      <c r="CS17" s="9">
        <v>1.6759999999999999</v>
      </c>
      <c r="CT17" s="9">
        <v>1.0609999999999999</v>
      </c>
      <c r="CU17" s="9">
        <v>0.61599999999999999</v>
      </c>
      <c r="CV17" s="9">
        <v>6.585</v>
      </c>
      <c r="CW17" s="9">
        <v>3.4460000000000002</v>
      </c>
      <c r="CX17" s="9">
        <v>3.1389999999999998</v>
      </c>
      <c r="CY17" s="9">
        <v>4.3339999999999996</v>
      </c>
      <c r="CZ17" s="9">
        <v>2.492</v>
      </c>
      <c r="DA17" s="9">
        <v>1.8420000000000001</v>
      </c>
      <c r="DB17" s="9">
        <v>2.25</v>
      </c>
      <c r="DC17" s="9">
        <v>0.95399999999999996</v>
      </c>
      <c r="DD17" s="9">
        <v>1.2969999999999999</v>
      </c>
      <c r="DE17" s="9">
        <v>0.74</v>
      </c>
      <c r="DF17" s="9">
        <v>0</v>
      </c>
      <c r="DG17" s="9">
        <v>0.74</v>
      </c>
      <c r="DH17" s="9">
        <v>0.74</v>
      </c>
      <c r="DI17" s="9">
        <v>0</v>
      </c>
      <c r="DJ17" s="9">
        <v>0.74</v>
      </c>
      <c r="DK17" s="9">
        <v>0.74</v>
      </c>
      <c r="DL17" s="9">
        <v>0</v>
      </c>
      <c r="DM17" s="9">
        <v>0.74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9.43</v>
      </c>
      <c r="EG17" s="9">
        <v>5.1740000000000004</v>
      </c>
      <c r="EH17" s="9">
        <v>4.2560000000000002</v>
      </c>
      <c r="EI17" s="9">
        <v>7.18</v>
      </c>
      <c r="EJ17" s="9">
        <v>4.2210000000000001</v>
      </c>
      <c r="EK17" s="9">
        <v>2.9590000000000001</v>
      </c>
      <c r="EL17" s="9">
        <v>0</v>
      </c>
      <c r="EM17" s="9">
        <v>0</v>
      </c>
      <c r="EN17" s="9">
        <v>0</v>
      </c>
      <c r="EO17" s="9">
        <v>1.169</v>
      </c>
      <c r="EP17" s="9">
        <v>0.66800000000000004</v>
      </c>
      <c r="EQ17" s="9">
        <v>0.502</v>
      </c>
      <c r="ER17" s="9">
        <v>0</v>
      </c>
      <c r="ES17" s="9">
        <v>0</v>
      </c>
      <c r="ET17" s="9">
        <v>0</v>
      </c>
      <c r="EU17" s="9">
        <v>1.6759999999999999</v>
      </c>
      <c r="EV17" s="9">
        <v>1.0609999999999999</v>
      </c>
      <c r="EW17" s="9">
        <v>0.61599999999999999</v>
      </c>
      <c r="EX17" s="9">
        <v>6.585</v>
      </c>
      <c r="EY17" s="9">
        <v>3.4460000000000002</v>
      </c>
      <c r="EZ17" s="9">
        <v>3.1389999999999998</v>
      </c>
      <c r="FA17" s="9">
        <v>4.3339999999999996</v>
      </c>
      <c r="FB17" s="9">
        <v>2.492</v>
      </c>
      <c r="FC17" s="9">
        <v>1.8420000000000001</v>
      </c>
      <c r="FD17" s="9">
        <v>2.25</v>
      </c>
      <c r="FE17" s="9">
        <v>0.95399999999999996</v>
      </c>
      <c r="FF17" s="9">
        <v>1.2969999999999999</v>
      </c>
      <c r="FG17" s="9">
        <v>34.677999999999997</v>
      </c>
      <c r="FH17" s="9">
        <v>16.306999999999999</v>
      </c>
      <c r="FI17" s="9">
        <v>18.370999999999999</v>
      </c>
      <c r="FJ17" s="9">
        <v>34.677999999999997</v>
      </c>
      <c r="FK17" s="9">
        <v>16.306999999999999</v>
      </c>
      <c r="FL17" s="9">
        <v>18.370999999999999</v>
      </c>
      <c r="FM17" s="9">
        <v>15.808999999999999</v>
      </c>
      <c r="FN17" s="9">
        <v>6.8129999999999997</v>
      </c>
      <c r="FO17" s="9">
        <v>8.9960000000000004</v>
      </c>
      <c r="FP17" s="9">
        <v>11.486000000000001</v>
      </c>
      <c r="FQ17" s="9">
        <v>6.8639999999999999</v>
      </c>
      <c r="FR17" s="9">
        <v>4.6230000000000002</v>
      </c>
      <c r="FS17" s="9">
        <v>4.5510000000000002</v>
      </c>
      <c r="FT17" s="9">
        <v>1.633</v>
      </c>
      <c r="FU17" s="9">
        <v>2.9180000000000001</v>
      </c>
      <c r="FV17" s="9">
        <v>1.093</v>
      </c>
      <c r="FW17" s="9">
        <v>0</v>
      </c>
      <c r="FX17" s="9">
        <v>1.093</v>
      </c>
      <c r="FY17" s="9">
        <v>1.738</v>
      </c>
      <c r="FZ17" s="9">
        <v>0.997</v>
      </c>
      <c r="GA17" s="9">
        <v>0.74099999999999999</v>
      </c>
      <c r="GB17" s="9">
        <v>1.738</v>
      </c>
      <c r="GC17" s="9">
        <v>0.997</v>
      </c>
      <c r="GD17" s="9">
        <v>0.74099999999999999</v>
      </c>
      <c r="GE17" s="9">
        <v>0</v>
      </c>
      <c r="GF17" s="9">
        <v>0</v>
      </c>
      <c r="GG17" s="9">
        <v>0</v>
      </c>
      <c r="GH17" s="9">
        <v>9.1980000000000004</v>
      </c>
      <c r="GI17" s="9">
        <v>4.681</v>
      </c>
      <c r="GJ17" s="9">
        <v>4.5179999999999998</v>
      </c>
      <c r="GK17" s="9">
        <v>9.1980000000000004</v>
      </c>
      <c r="GL17" s="9">
        <v>4.681</v>
      </c>
      <c r="GM17" s="9">
        <v>4.5179999999999998</v>
      </c>
      <c r="GN17" s="9">
        <v>3.673</v>
      </c>
      <c r="GO17" s="9">
        <v>2.286</v>
      </c>
      <c r="GP17" s="9">
        <v>1.387</v>
      </c>
      <c r="GQ17" s="9">
        <v>3.1379999999999999</v>
      </c>
      <c r="GR17" s="9">
        <v>1.31</v>
      </c>
      <c r="GS17" s="9">
        <v>1.827</v>
      </c>
      <c r="GT17" s="9">
        <v>0</v>
      </c>
      <c r="GU17" s="9">
        <v>0</v>
      </c>
      <c r="GV17" s="9">
        <v>0</v>
      </c>
      <c r="GW17" s="9">
        <v>1.9419999999999999</v>
      </c>
      <c r="GX17" s="9">
        <v>0.63800000000000001</v>
      </c>
      <c r="GY17" s="9">
        <v>1.304</v>
      </c>
      <c r="GZ17" s="9">
        <v>0.44500000000000001</v>
      </c>
      <c r="HA17" s="9">
        <v>0.44500000000000001</v>
      </c>
      <c r="HB17" s="9">
        <v>0</v>
      </c>
      <c r="HC17" s="9">
        <v>0.44500000000000001</v>
      </c>
      <c r="HD17" s="9">
        <v>0.44500000000000001</v>
      </c>
      <c r="HE17" s="9">
        <v>0</v>
      </c>
      <c r="HF17" s="9">
        <v>0</v>
      </c>
      <c r="HG17" s="9">
        <v>0</v>
      </c>
      <c r="HH17" s="9">
        <v>0</v>
      </c>
      <c r="HI17" s="9">
        <v>16.983000000000001</v>
      </c>
      <c r="HJ17" s="9">
        <v>10.965999999999999</v>
      </c>
      <c r="HK17" s="9">
        <v>6.0170000000000003</v>
      </c>
      <c r="HL17" s="9">
        <v>16.545000000000002</v>
      </c>
      <c r="HM17" s="9">
        <v>10.528</v>
      </c>
      <c r="HN17" s="9">
        <v>6.0170000000000003</v>
      </c>
      <c r="HO17" s="9">
        <v>7.1239999999999997</v>
      </c>
      <c r="HP17" s="9">
        <v>4.0759999999999996</v>
      </c>
      <c r="HQ17" s="9">
        <v>3.0489999999999999</v>
      </c>
      <c r="HR17" s="9">
        <v>2.4340000000000002</v>
      </c>
      <c r="HS17" s="9">
        <v>2.4340000000000002</v>
      </c>
      <c r="HT17" s="9">
        <v>0</v>
      </c>
      <c r="HU17" s="9">
        <v>1.8340000000000001</v>
      </c>
      <c r="HV17" s="9">
        <v>1.3520000000000001</v>
      </c>
      <c r="HW17" s="9">
        <v>0.48199999999999998</v>
      </c>
      <c r="HX17" s="9">
        <v>2.0350000000000001</v>
      </c>
      <c r="HY17" s="9">
        <v>0.53500000000000003</v>
      </c>
      <c r="HZ17" s="9">
        <v>1.5</v>
      </c>
      <c r="IA17" s="9">
        <v>3.5550000000000002</v>
      </c>
      <c r="IB17" s="9">
        <v>2.569</v>
      </c>
      <c r="IC17" s="9">
        <v>0.98599999999999999</v>
      </c>
      <c r="ID17" s="9">
        <v>3.117</v>
      </c>
      <c r="IE17" s="9">
        <v>2.1309999999999998</v>
      </c>
      <c r="IF17" s="9">
        <v>0.98599999999999999</v>
      </c>
      <c r="IG17" s="9">
        <v>0.438</v>
      </c>
      <c r="IH17" s="9">
        <v>0.438</v>
      </c>
      <c r="II17" s="9">
        <v>0</v>
      </c>
      <c r="IJ17" s="9">
        <v>10.141</v>
      </c>
      <c r="IK17" s="9">
        <v>6.7830000000000004</v>
      </c>
      <c r="IL17" s="9">
        <v>3.3580000000000001</v>
      </c>
      <c r="IM17" s="9">
        <v>10.141</v>
      </c>
      <c r="IN17" s="9">
        <v>6.7830000000000004</v>
      </c>
      <c r="IO17" s="9">
        <v>3.3580000000000001</v>
      </c>
      <c r="IP17" s="9">
        <v>2.5190000000000001</v>
      </c>
      <c r="IQ17" s="9">
        <v>2.008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5235</v>
      </c>
      <c r="C1" s="3" t="s">
        <v>6064</v>
      </c>
      <c r="D1" s="3" t="s">
        <v>6065</v>
      </c>
      <c r="E1" s="3" t="s">
        <v>6066</v>
      </c>
      <c r="F1" s="3" t="s">
        <v>6550</v>
      </c>
      <c r="G1" s="3" t="s">
        <v>6551</v>
      </c>
      <c r="H1" s="3" t="s">
        <v>6552</v>
      </c>
      <c r="I1" s="3" t="s">
        <v>7036</v>
      </c>
      <c r="J1" s="3" t="s">
        <v>7037</v>
      </c>
      <c r="K1" s="3" t="s">
        <v>7038</v>
      </c>
      <c r="L1" s="3" t="s">
        <v>7660</v>
      </c>
      <c r="M1" s="3" t="s">
        <v>7661</v>
      </c>
      <c r="N1" s="3" t="s">
        <v>7662</v>
      </c>
      <c r="O1" s="3" t="s">
        <v>7663</v>
      </c>
      <c r="P1" s="3" t="s">
        <v>7664</v>
      </c>
      <c r="Q1" s="3" t="s">
        <v>7665</v>
      </c>
      <c r="R1" s="3" t="s">
        <v>8494</v>
      </c>
      <c r="S1" s="3" t="s">
        <v>8495</v>
      </c>
      <c r="T1" s="3" t="s">
        <v>8496</v>
      </c>
      <c r="U1" s="3" t="s">
        <v>1403</v>
      </c>
      <c r="V1" s="3" t="s">
        <v>1404</v>
      </c>
      <c r="W1" s="3" t="s">
        <v>1405</v>
      </c>
      <c r="X1" s="3" t="s">
        <v>5236</v>
      </c>
      <c r="Y1" s="3" t="s">
        <v>5237</v>
      </c>
      <c r="Z1" s="3" t="s">
        <v>5238</v>
      </c>
      <c r="AA1" s="3" t="s">
        <v>5239</v>
      </c>
      <c r="AB1" s="3" t="s">
        <v>5240</v>
      </c>
      <c r="AC1" s="3" t="s">
        <v>5241</v>
      </c>
      <c r="AD1" s="3" t="s">
        <v>6067</v>
      </c>
      <c r="AE1" s="3" t="s">
        <v>6068</v>
      </c>
      <c r="AF1" s="3" t="s">
        <v>6069</v>
      </c>
      <c r="AG1" s="3" t="s">
        <v>6553</v>
      </c>
      <c r="AH1" s="3" t="s">
        <v>6554</v>
      </c>
      <c r="AI1" s="3" t="s">
        <v>6555</v>
      </c>
      <c r="AJ1" s="3" t="s">
        <v>7039</v>
      </c>
      <c r="AK1" s="3" t="s">
        <v>7040</v>
      </c>
      <c r="AL1" s="3" t="s">
        <v>7041</v>
      </c>
      <c r="AM1" s="3" t="s">
        <v>7666</v>
      </c>
      <c r="AN1" s="3" t="s">
        <v>7667</v>
      </c>
      <c r="AO1" s="3" t="s">
        <v>7668</v>
      </c>
      <c r="AP1" s="3" t="s">
        <v>7669</v>
      </c>
      <c r="AQ1" s="3" t="s">
        <v>7670</v>
      </c>
      <c r="AR1" s="3" t="s">
        <v>7671</v>
      </c>
      <c r="AS1" s="3" t="s">
        <v>8497</v>
      </c>
      <c r="AT1" s="3" t="s">
        <v>8498</v>
      </c>
      <c r="AU1" s="3" t="s">
        <v>8499</v>
      </c>
      <c r="AV1" s="3" t="s">
        <v>1406</v>
      </c>
      <c r="AW1" s="3" t="s">
        <v>1407</v>
      </c>
      <c r="AX1" s="3" t="s">
        <v>1408</v>
      </c>
      <c r="AY1" s="3" t="s">
        <v>5242</v>
      </c>
      <c r="AZ1" s="3" t="s">
        <v>5243</v>
      </c>
      <c r="BA1" s="3" t="s">
        <v>5244</v>
      </c>
      <c r="BB1" s="3" t="s">
        <v>5245</v>
      </c>
      <c r="BC1" s="3" t="s">
        <v>5246</v>
      </c>
      <c r="BD1" s="3" t="s">
        <v>5247</v>
      </c>
      <c r="BE1" s="3" t="s">
        <v>6070</v>
      </c>
      <c r="BF1" s="3" t="s">
        <v>6071</v>
      </c>
      <c r="BG1" s="3" t="s">
        <v>6072</v>
      </c>
      <c r="BH1" s="3" t="s">
        <v>6556</v>
      </c>
      <c r="BI1" s="3" t="s">
        <v>6557</v>
      </c>
      <c r="BJ1" s="3" t="s">
        <v>6558</v>
      </c>
      <c r="BK1" s="3" t="s">
        <v>7042</v>
      </c>
      <c r="BL1" s="3" t="s">
        <v>7043</v>
      </c>
      <c r="BM1" s="3" t="s">
        <v>7044</v>
      </c>
      <c r="BN1" s="3" t="s">
        <v>7672</v>
      </c>
      <c r="BO1" s="3" t="s">
        <v>7673</v>
      </c>
      <c r="BP1" s="3" t="s">
        <v>7674</v>
      </c>
      <c r="BQ1" s="3" t="s">
        <v>7675</v>
      </c>
      <c r="BR1" s="3" t="s">
        <v>7676</v>
      </c>
      <c r="BS1" s="3" t="s">
        <v>7677</v>
      </c>
      <c r="BT1" s="3" t="s">
        <v>8500</v>
      </c>
      <c r="BU1" s="3" t="s">
        <v>8501</v>
      </c>
      <c r="BV1" s="3" t="s">
        <v>8502</v>
      </c>
      <c r="BW1" s="3" t="s">
        <v>1409</v>
      </c>
      <c r="BX1" s="3" t="s">
        <v>1410</v>
      </c>
      <c r="BY1" s="3" t="s">
        <v>1411</v>
      </c>
      <c r="BZ1" s="3" t="s">
        <v>5248</v>
      </c>
      <c r="CA1" s="3" t="s">
        <v>5249</v>
      </c>
      <c r="CB1" s="3" t="s">
        <v>5250</v>
      </c>
      <c r="CC1" s="3" t="s">
        <v>5251</v>
      </c>
      <c r="CD1" s="3" t="s">
        <v>5252</v>
      </c>
      <c r="CE1" s="3" t="s">
        <v>5253</v>
      </c>
      <c r="CF1" s="3" t="s">
        <v>6073</v>
      </c>
      <c r="CG1" s="3" t="s">
        <v>6074</v>
      </c>
      <c r="CH1" s="3" t="s">
        <v>6075</v>
      </c>
      <c r="CI1" s="3" t="s">
        <v>6559</v>
      </c>
      <c r="CJ1" s="3" t="s">
        <v>6560</v>
      </c>
      <c r="CK1" s="3" t="s">
        <v>6561</v>
      </c>
      <c r="CL1" s="3" t="s">
        <v>7045</v>
      </c>
      <c r="CM1" s="3" t="s">
        <v>7046</v>
      </c>
      <c r="CN1" s="3" t="s">
        <v>7047</v>
      </c>
      <c r="CO1" s="3" t="s">
        <v>7678</v>
      </c>
      <c r="CP1" s="3" t="s">
        <v>7679</v>
      </c>
      <c r="CQ1" s="3" t="s">
        <v>7680</v>
      </c>
      <c r="CR1" s="3" t="s">
        <v>7681</v>
      </c>
      <c r="CS1" s="3" t="s">
        <v>7682</v>
      </c>
      <c r="CT1" s="3" t="s">
        <v>7683</v>
      </c>
      <c r="CU1" s="3" t="s">
        <v>8503</v>
      </c>
      <c r="CV1" s="3" t="s">
        <v>8504</v>
      </c>
      <c r="CW1" s="3" t="s">
        <v>8505</v>
      </c>
      <c r="CX1" s="3" t="s">
        <v>1412</v>
      </c>
      <c r="CY1" s="3" t="s">
        <v>1413</v>
      </c>
      <c r="CZ1" s="3" t="s">
        <v>1414</v>
      </c>
      <c r="DA1" s="3" t="s">
        <v>5254</v>
      </c>
      <c r="DB1" s="3" t="s">
        <v>5255</v>
      </c>
      <c r="DC1" s="3" t="s">
        <v>5256</v>
      </c>
      <c r="DD1" s="3" t="s">
        <v>5257</v>
      </c>
      <c r="DE1" s="3" t="s">
        <v>5258</v>
      </c>
      <c r="DF1" s="3" t="s">
        <v>5259</v>
      </c>
      <c r="DG1" s="3" t="s">
        <v>6076</v>
      </c>
      <c r="DH1" s="3" t="s">
        <v>6077</v>
      </c>
      <c r="DI1" s="3" t="s">
        <v>6078</v>
      </c>
      <c r="DJ1" s="3" t="s">
        <v>6562</v>
      </c>
      <c r="DK1" s="3" t="s">
        <v>6563</v>
      </c>
      <c r="DL1" s="3" t="s">
        <v>6564</v>
      </c>
      <c r="DM1" s="3" t="s">
        <v>7048</v>
      </c>
      <c r="DN1" s="3" t="s">
        <v>7049</v>
      </c>
      <c r="DO1" s="3" t="s">
        <v>7050</v>
      </c>
      <c r="DP1" s="3" t="s">
        <v>7684</v>
      </c>
      <c r="DQ1" s="3" t="s">
        <v>7685</v>
      </c>
      <c r="DR1" s="3" t="s">
        <v>7686</v>
      </c>
      <c r="DS1" s="3" t="s">
        <v>7687</v>
      </c>
      <c r="DT1" s="3" t="s">
        <v>7688</v>
      </c>
      <c r="DU1" s="3" t="s">
        <v>7689</v>
      </c>
      <c r="DV1" s="3" t="s">
        <v>8506</v>
      </c>
      <c r="DW1" s="3" t="s">
        <v>8507</v>
      </c>
      <c r="DX1" s="3" t="s">
        <v>8508</v>
      </c>
      <c r="DY1" s="3" t="s">
        <v>1415</v>
      </c>
      <c r="DZ1" s="3" t="s">
        <v>1416</v>
      </c>
      <c r="EA1" s="3" t="s">
        <v>1417</v>
      </c>
      <c r="EB1" s="3" t="s">
        <v>5260</v>
      </c>
      <c r="EC1" s="3" t="s">
        <v>5261</v>
      </c>
      <c r="ED1" s="3" t="s">
        <v>5262</v>
      </c>
      <c r="EE1" s="3" t="s">
        <v>5263</v>
      </c>
      <c r="EF1" s="3" t="s">
        <v>5264</v>
      </c>
      <c r="EG1" s="3" t="s">
        <v>5265</v>
      </c>
      <c r="EH1" s="3" t="s">
        <v>6079</v>
      </c>
      <c r="EI1" s="3" t="s">
        <v>6080</v>
      </c>
      <c r="EJ1" s="3" t="s">
        <v>6081</v>
      </c>
      <c r="EK1" s="3" t="s">
        <v>6565</v>
      </c>
      <c r="EL1" s="3" t="s">
        <v>6566</v>
      </c>
      <c r="EM1" s="3" t="s">
        <v>6567</v>
      </c>
      <c r="EN1" s="3" t="s">
        <v>7051</v>
      </c>
      <c r="EO1" s="3" t="s">
        <v>7052</v>
      </c>
      <c r="EP1" s="3" t="s">
        <v>7053</v>
      </c>
      <c r="EQ1" s="3" t="s">
        <v>7690</v>
      </c>
      <c r="ER1" s="3" t="s">
        <v>7691</v>
      </c>
      <c r="ES1" s="3" t="s">
        <v>7692</v>
      </c>
      <c r="ET1" s="3" t="s">
        <v>7693</v>
      </c>
      <c r="EU1" s="3" t="s">
        <v>7694</v>
      </c>
      <c r="EV1" s="3" t="s">
        <v>7695</v>
      </c>
      <c r="EW1" s="3" t="s">
        <v>8509</v>
      </c>
      <c r="EX1" s="3" t="s">
        <v>8510</v>
      </c>
      <c r="EY1" s="3" t="s">
        <v>8511</v>
      </c>
      <c r="EZ1" s="3" t="s">
        <v>1418</v>
      </c>
      <c r="FA1" s="3" t="s">
        <v>1419</v>
      </c>
      <c r="FB1" s="3" t="s">
        <v>1420</v>
      </c>
      <c r="FC1" s="3" t="s">
        <v>5266</v>
      </c>
      <c r="FD1" s="3" t="s">
        <v>5267</v>
      </c>
      <c r="FE1" s="3" t="s">
        <v>5268</v>
      </c>
      <c r="FF1" s="3" t="s">
        <v>5269</v>
      </c>
      <c r="FG1" s="3" t="s">
        <v>5270</v>
      </c>
      <c r="FH1" s="3" t="s">
        <v>5271</v>
      </c>
      <c r="FI1" s="3" t="s">
        <v>6082</v>
      </c>
      <c r="FJ1" s="3" t="s">
        <v>6083</v>
      </c>
      <c r="FK1" s="3" t="s">
        <v>6084</v>
      </c>
      <c r="FL1" s="3" t="s">
        <v>6568</v>
      </c>
      <c r="FM1" s="3" t="s">
        <v>6569</v>
      </c>
      <c r="FN1" s="3" t="s">
        <v>6570</v>
      </c>
      <c r="FO1" s="3" t="s">
        <v>7054</v>
      </c>
      <c r="FP1" s="3" t="s">
        <v>7055</v>
      </c>
      <c r="FQ1" s="3" t="s">
        <v>7056</v>
      </c>
      <c r="FR1" s="3" t="s">
        <v>7696</v>
      </c>
      <c r="FS1" s="3" t="s">
        <v>7697</v>
      </c>
      <c r="FT1" s="3" t="s">
        <v>7698</v>
      </c>
      <c r="FU1" s="3" t="s">
        <v>7699</v>
      </c>
      <c r="FV1" s="3" t="s">
        <v>7700</v>
      </c>
      <c r="FW1" s="3" t="s">
        <v>7701</v>
      </c>
      <c r="FX1" s="3" t="s">
        <v>8512</v>
      </c>
      <c r="FY1" s="3" t="s">
        <v>8513</v>
      </c>
      <c r="FZ1" s="3" t="s">
        <v>8514</v>
      </c>
      <c r="GA1" s="3" t="s">
        <v>1421</v>
      </c>
      <c r="GB1" s="3" t="s">
        <v>1422</v>
      </c>
      <c r="GC1" s="3" t="s">
        <v>1423</v>
      </c>
      <c r="GD1" s="3" t="s">
        <v>5272</v>
      </c>
      <c r="GE1" s="3" t="s">
        <v>5273</v>
      </c>
      <c r="GF1" s="3" t="s">
        <v>5274</v>
      </c>
      <c r="GG1" s="3" t="s">
        <v>5275</v>
      </c>
      <c r="GH1" s="3" t="s">
        <v>5276</v>
      </c>
      <c r="GI1" s="3" t="s">
        <v>5277</v>
      </c>
      <c r="GJ1" s="3" t="s">
        <v>6085</v>
      </c>
      <c r="GK1" s="3" t="s">
        <v>6086</v>
      </c>
      <c r="GL1" s="3" t="s">
        <v>6087</v>
      </c>
      <c r="GM1" s="3" t="s">
        <v>6571</v>
      </c>
      <c r="GN1" s="3" t="s">
        <v>6572</v>
      </c>
      <c r="GO1" s="3" t="s">
        <v>6573</v>
      </c>
      <c r="GP1" s="3" t="s">
        <v>7057</v>
      </c>
      <c r="GQ1" s="3" t="s">
        <v>7058</v>
      </c>
      <c r="GR1" s="3" t="s">
        <v>7059</v>
      </c>
      <c r="GS1" s="3" t="s">
        <v>7702</v>
      </c>
      <c r="GT1" s="3" t="s">
        <v>7703</v>
      </c>
      <c r="GU1" s="3" t="s">
        <v>7704</v>
      </c>
      <c r="GV1" s="3" t="s">
        <v>7705</v>
      </c>
      <c r="GW1" s="3" t="s">
        <v>7706</v>
      </c>
      <c r="GX1" s="3" t="s">
        <v>7707</v>
      </c>
      <c r="GY1" s="3" t="s">
        <v>8515</v>
      </c>
      <c r="GZ1" s="3" t="s">
        <v>8516</v>
      </c>
      <c r="HA1" s="3" t="s">
        <v>8517</v>
      </c>
      <c r="HB1" s="3" t="s">
        <v>1424</v>
      </c>
      <c r="HC1" s="3" t="s">
        <v>1425</v>
      </c>
      <c r="HD1" s="3" t="s">
        <v>1426</v>
      </c>
      <c r="HE1" s="3" t="s">
        <v>5278</v>
      </c>
      <c r="HF1" s="3" t="s">
        <v>5279</v>
      </c>
      <c r="HG1" s="3" t="s">
        <v>5280</v>
      </c>
      <c r="HH1" s="3" t="s">
        <v>5281</v>
      </c>
      <c r="HI1" s="3" t="s">
        <v>5282</v>
      </c>
      <c r="HJ1" s="3" t="s">
        <v>5283</v>
      </c>
      <c r="HK1" s="3" t="s">
        <v>6088</v>
      </c>
      <c r="HL1" s="3" t="s">
        <v>6089</v>
      </c>
      <c r="HM1" s="3" t="s">
        <v>6090</v>
      </c>
      <c r="HN1" s="3" t="s">
        <v>6574</v>
      </c>
      <c r="HO1" s="3" t="s">
        <v>6575</v>
      </c>
      <c r="HP1" s="3" t="s">
        <v>6576</v>
      </c>
      <c r="HQ1" s="3" t="s">
        <v>7060</v>
      </c>
      <c r="HR1" s="3" t="s">
        <v>7061</v>
      </c>
      <c r="HS1" s="3" t="s">
        <v>7062</v>
      </c>
      <c r="HT1" s="3" t="s">
        <v>7708</v>
      </c>
      <c r="HU1" s="3" t="s">
        <v>7709</v>
      </c>
      <c r="HV1" s="3" t="s">
        <v>7710</v>
      </c>
      <c r="HW1" s="3" t="s">
        <v>7711</v>
      </c>
      <c r="HX1" s="3" t="s">
        <v>7712</v>
      </c>
      <c r="HY1" s="3" t="s">
        <v>7713</v>
      </c>
      <c r="HZ1" s="3" t="s">
        <v>8518</v>
      </c>
      <c r="IA1" s="3" t="s">
        <v>8519</v>
      </c>
      <c r="IB1" s="3" t="s">
        <v>8520</v>
      </c>
      <c r="IC1" s="3" t="s">
        <v>1427</v>
      </c>
      <c r="ID1" s="3" t="s">
        <v>1428</v>
      </c>
      <c r="IE1" s="3" t="s">
        <v>1429</v>
      </c>
      <c r="IF1" s="3" t="s">
        <v>5284</v>
      </c>
      <c r="IG1" s="3" t="s">
        <v>5285</v>
      </c>
      <c r="IH1" s="3" t="s">
        <v>5286</v>
      </c>
      <c r="II1" s="3" t="s">
        <v>5287</v>
      </c>
      <c r="IJ1" s="3" t="s">
        <v>5288</v>
      </c>
      <c r="IK1" s="3" t="s">
        <v>5289</v>
      </c>
      <c r="IL1" s="3" t="s">
        <v>6091</v>
      </c>
      <c r="IM1" s="3" t="s">
        <v>6092</v>
      </c>
      <c r="IN1" s="3" t="s">
        <v>6093</v>
      </c>
      <c r="IO1" s="3" t="s">
        <v>6577</v>
      </c>
      <c r="IP1" s="3" t="s">
        <v>6578</v>
      </c>
      <c r="IQ1" s="3" t="s">
        <v>6579</v>
      </c>
    </row>
    <row r="2" spans="1:251">
      <c r="A2" s="4" t="s">
        <v>30</v>
      </c>
      <c r="B2" s="7" t="s">
        <v>39</v>
      </c>
      <c r="C2" s="7" t="s">
        <v>39</v>
      </c>
      <c r="D2" s="7" t="s">
        <v>39</v>
      </c>
      <c r="E2" s="7" t="s">
        <v>39</v>
      </c>
      <c r="F2" s="7" t="s">
        <v>39</v>
      </c>
      <c r="G2" s="7" t="s">
        <v>39</v>
      </c>
      <c r="H2" s="7" t="s">
        <v>39</v>
      </c>
      <c r="I2" s="7" t="s">
        <v>39</v>
      </c>
      <c r="J2" s="7" t="s">
        <v>39</v>
      </c>
      <c r="K2" s="7" t="s">
        <v>39</v>
      </c>
      <c r="L2" s="7" t="s">
        <v>39</v>
      </c>
      <c r="M2" s="7" t="s">
        <v>39</v>
      </c>
      <c r="N2" s="7" t="s">
        <v>39</v>
      </c>
      <c r="O2" s="7" t="s">
        <v>39</v>
      </c>
      <c r="P2" s="7" t="s">
        <v>39</v>
      </c>
      <c r="Q2" s="7" t="s">
        <v>39</v>
      </c>
      <c r="R2" s="7" t="s">
        <v>39</v>
      </c>
      <c r="S2" s="7" t="s">
        <v>39</v>
      </c>
      <c r="T2" s="7" t="s">
        <v>39</v>
      </c>
      <c r="U2" s="7" t="s">
        <v>39</v>
      </c>
      <c r="V2" s="7" t="s">
        <v>39</v>
      </c>
      <c r="W2" s="7" t="s">
        <v>39</v>
      </c>
      <c r="X2" s="7" t="s">
        <v>39</v>
      </c>
      <c r="Y2" s="7" t="s">
        <v>39</v>
      </c>
      <c r="Z2" s="7" t="s">
        <v>39</v>
      </c>
      <c r="AA2" s="7" t="s">
        <v>39</v>
      </c>
      <c r="AB2" s="7" t="s">
        <v>39</v>
      </c>
      <c r="AC2" s="7" t="s">
        <v>39</v>
      </c>
      <c r="AD2" s="7" t="s">
        <v>39</v>
      </c>
      <c r="AE2" s="7" t="s">
        <v>39</v>
      </c>
      <c r="AF2" s="7" t="s">
        <v>39</v>
      </c>
      <c r="AG2" s="7" t="s">
        <v>39</v>
      </c>
      <c r="AH2" s="7" t="s">
        <v>39</v>
      </c>
      <c r="AI2" s="7" t="s">
        <v>39</v>
      </c>
      <c r="AJ2" s="7" t="s">
        <v>39</v>
      </c>
      <c r="AK2" s="7" t="s">
        <v>39</v>
      </c>
      <c r="AL2" s="7" t="s">
        <v>39</v>
      </c>
      <c r="AM2" s="7" t="s">
        <v>39</v>
      </c>
      <c r="AN2" s="7" t="s">
        <v>39</v>
      </c>
      <c r="AO2" s="7" t="s">
        <v>39</v>
      </c>
      <c r="AP2" s="7" t="s">
        <v>39</v>
      </c>
      <c r="AQ2" s="7" t="s">
        <v>39</v>
      </c>
      <c r="AR2" s="7" t="s">
        <v>39</v>
      </c>
      <c r="AS2" s="7" t="s">
        <v>39</v>
      </c>
      <c r="AT2" s="7" t="s">
        <v>39</v>
      </c>
      <c r="AU2" s="7" t="s">
        <v>39</v>
      </c>
      <c r="AV2" s="7" t="s">
        <v>39</v>
      </c>
      <c r="AW2" s="7" t="s">
        <v>39</v>
      </c>
      <c r="AX2" s="7" t="s">
        <v>39</v>
      </c>
      <c r="AY2" s="7" t="s">
        <v>39</v>
      </c>
      <c r="AZ2" s="7" t="s">
        <v>39</v>
      </c>
      <c r="BA2" s="7" t="s">
        <v>39</v>
      </c>
      <c r="BB2" s="7" t="s">
        <v>39</v>
      </c>
      <c r="BC2" s="7" t="s">
        <v>39</v>
      </c>
      <c r="BD2" s="7" t="s">
        <v>39</v>
      </c>
      <c r="BE2" s="7" t="s">
        <v>39</v>
      </c>
      <c r="BF2" s="7" t="s">
        <v>39</v>
      </c>
      <c r="BG2" s="7" t="s">
        <v>39</v>
      </c>
      <c r="BH2" s="7" t="s">
        <v>39</v>
      </c>
      <c r="BI2" s="7" t="s">
        <v>39</v>
      </c>
      <c r="BJ2" s="7" t="s">
        <v>39</v>
      </c>
      <c r="BK2" s="7" t="s">
        <v>39</v>
      </c>
      <c r="BL2" s="7" t="s">
        <v>39</v>
      </c>
      <c r="BM2" s="7" t="s">
        <v>39</v>
      </c>
      <c r="BN2" s="7" t="s">
        <v>39</v>
      </c>
      <c r="BO2" s="7" t="s">
        <v>39</v>
      </c>
      <c r="BP2" s="7" t="s">
        <v>39</v>
      </c>
      <c r="BQ2" s="7" t="s">
        <v>39</v>
      </c>
      <c r="BR2" s="7" t="s">
        <v>39</v>
      </c>
      <c r="BS2" s="7" t="s">
        <v>39</v>
      </c>
      <c r="BT2" s="7" t="s">
        <v>39</v>
      </c>
      <c r="BU2" s="7" t="s">
        <v>39</v>
      </c>
      <c r="BV2" s="7" t="s">
        <v>39</v>
      </c>
      <c r="BW2" s="7" t="s">
        <v>39</v>
      </c>
      <c r="BX2" s="7" t="s">
        <v>39</v>
      </c>
      <c r="BY2" s="7" t="s">
        <v>39</v>
      </c>
      <c r="BZ2" s="7" t="s">
        <v>39</v>
      </c>
      <c r="CA2" s="7" t="s">
        <v>39</v>
      </c>
      <c r="CB2" s="7" t="s">
        <v>39</v>
      </c>
      <c r="CC2" s="7" t="s">
        <v>39</v>
      </c>
      <c r="CD2" s="7" t="s">
        <v>39</v>
      </c>
      <c r="CE2" s="7" t="s">
        <v>39</v>
      </c>
      <c r="CF2" s="7" t="s">
        <v>39</v>
      </c>
      <c r="CG2" s="7" t="s">
        <v>39</v>
      </c>
      <c r="CH2" s="7" t="s">
        <v>39</v>
      </c>
      <c r="CI2" s="7" t="s">
        <v>39</v>
      </c>
      <c r="CJ2" s="7" t="s">
        <v>39</v>
      </c>
      <c r="CK2" s="7" t="s">
        <v>39</v>
      </c>
      <c r="CL2" s="7" t="s">
        <v>39</v>
      </c>
      <c r="CM2" s="7" t="s">
        <v>39</v>
      </c>
      <c r="CN2" s="7" t="s">
        <v>39</v>
      </c>
      <c r="CO2" s="7" t="s">
        <v>39</v>
      </c>
      <c r="CP2" s="7" t="s">
        <v>39</v>
      </c>
      <c r="CQ2" s="7" t="s">
        <v>39</v>
      </c>
      <c r="CR2" s="7" t="s">
        <v>39</v>
      </c>
      <c r="CS2" s="7" t="s">
        <v>39</v>
      </c>
      <c r="CT2" s="7" t="s">
        <v>39</v>
      </c>
      <c r="CU2" s="7" t="s">
        <v>39</v>
      </c>
      <c r="CV2" s="7" t="s">
        <v>39</v>
      </c>
      <c r="CW2" s="7" t="s">
        <v>39</v>
      </c>
      <c r="CX2" s="7" t="s">
        <v>39</v>
      </c>
      <c r="CY2" s="7" t="s">
        <v>39</v>
      </c>
      <c r="CZ2" s="7" t="s">
        <v>39</v>
      </c>
      <c r="DA2" s="7" t="s">
        <v>39</v>
      </c>
      <c r="DB2" s="7" t="s">
        <v>39</v>
      </c>
      <c r="DC2" s="7" t="s">
        <v>39</v>
      </c>
      <c r="DD2" s="7" t="s">
        <v>39</v>
      </c>
      <c r="DE2" s="7" t="s">
        <v>39</v>
      </c>
      <c r="DF2" s="7" t="s">
        <v>39</v>
      </c>
      <c r="DG2" s="7" t="s">
        <v>39</v>
      </c>
      <c r="DH2" s="7" t="s">
        <v>39</v>
      </c>
      <c r="DI2" s="7" t="s">
        <v>39</v>
      </c>
      <c r="DJ2" s="7" t="s">
        <v>39</v>
      </c>
      <c r="DK2" s="7" t="s">
        <v>39</v>
      </c>
      <c r="DL2" s="7" t="s">
        <v>39</v>
      </c>
      <c r="DM2" s="7" t="s">
        <v>39</v>
      </c>
      <c r="DN2" s="7" t="s">
        <v>39</v>
      </c>
      <c r="DO2" s="7" t="s">
        <v>39</v>
      </c>
      <c r="DP2" s="7" t="s">
        <v>39</v>
      </c>
      <c r="DQ2" s="7" t="s">
        <v>39</v>
      </c>
      <c r="DR2" s="7" t="s">
        <v>39</v>
      </c>
      <c r="DS2" s="7" t="s">
        <v>39</v>
      </c>
      <c r="DT2" s="7" t="s">
        <v>39</v>
      </c>
      <c r="DU2" s="7" t="s">
        <v>39</v>
      </c>
      <c r="DV2" s="7" t="s">
        <v>39</v>
      </c>
      <c r="DW2" s="7" t="s">
        <v>39</v>
      </c>
      <c r="DX2" s="7" t="s">
        <v>39</v>
      </c>
      <c r="DY2" s="7" t="s">
        <v>39</v>
      </c>
      <c r="DZ2" s="7" t="s">
        <v>39</v>
      </c>
      <c r="EA2" s="7" t="s">
        <v>39</v>
      </c>
      <c r="EB2" s="7" t="s">
        <v>39</v>
      </c>
      <c r="EC2" s="7" t="s">
        <v>39</v>
      </c>
      <c r="ED2" s="7" t="s">
        <v>39</v>
      </c>
      <c r="EE2" s="7" t="s">
        <v>39</v>
      </c>
      <c r="EF2" s="7" t="s">
        <v>39</v>
      </c>
      <c r="EG2" s="7" t="s">
        <v>39</v>
      </c>
      <c r="EH2" s="7" t="s">
        <v>39</v>
      </c>
      <c r="EI2" s="7" t="s">
        <v>39</v>
      </c>
      <c r="EJ2" s="7" t="s">
        <v>39</v>
      </c>
      <c r="EK2" s="7" t="s">
        <v>39</v>
      </c>
      <c r="EL2" s="7" t="s">
        <v>39</v>
      </c>
      <c r="EM2" s="7" t="s">
        <v>39</v>
      </c>
      <c r="EN2" s="7" t="s">
        <v>39</v>
      </c>
      <c r="EO2" s="7" t="s">
        <v>39</v>
      </c>
      <c r="EP2" s="7" t="s">
        <v>39</v>
      </c>
      <c r="EQ2" s="7" t="s">
        <v>39</v>
      </c>
      <c r="ER2" s="7" t="s">
        <v>39</v>
      </c>
      <c r="ES2" s="7" t="s">
        <v>39</v>
      </c>
      <c r="ET2" s="7" t="s">
        <v>39</v>
      </c>
      <c r="EU2" s="7" t="s">
        <v>39</v>
      </c>
      <c r="EV2" s="7" t="s">
        <v>39</v>
      </c>
      <c r="EW2" s="7" t="s">
        <v>39</v>
      </c>
      <c r="EX2" s="7" t="s">
        <v>39</v>
      </c>
      <c r="EY2" s="7" t="s">
        <v>39</v>
      </c>
      <c r="EZ2" s="7" t="s">
        <v>39</v>
      </c>
      <c r="FA2" s="7" t="s">
        <v>39</v>
      </c>
      <c r="FB2" s="7" t="s">
        <v>39</v>
      </c>
      <c r="FC2" s="7" t="s">
        <v>39</v>
      </c>
      <c r="FD2" s="7" t="s">
        <v>39</v>
      </c>
      <c r="FE2" s="7" t="s">
        <v>39</v>
      </c>
      <c r="FF2" s="7" t="s">
        <v>39</v>
      </c>
      <c r="FG2" s="7" t="s">
        <v>39</v>
      </c>
      <c r="FH2" s="7" t="s">
        <v>39</v>
      </c>
      <c r="FI2" s="7" t="s">
        <v>39</v>
      </c>
      <c r="FJ2" s="7" t="s">
        <v>39</v>
      </c>
      <c r="FK2" s="7" t="s">
        <v>39</v>
      </c>
      <c r="FL2" s="7" t="s">
        <v>39</v>
      </c>
      <c r="FM2" s="7" t="s">
        <v>39</v>
      </c>
      <c r="FN2" s="7" t="s">
        <v>39</v>
      </c>
      <c r="FO2" s="7" t="s">
        <v>39</v>
      </c>
      <c r="FP2" s="7" t="s">
        <v>39</v>
      </c>
      <c r="FQ2" s="7" t="s">
        <v>39</v>
      </c>
      <c r="FR2" s="7" t="s">
        <v>39</v>
      </c>
      <c r="FS2" s="7" t="s">
        <v>39</v>
      </c>
      <c r="FT2" s="7" t="s">
        <v>39</v>
      </c>
      <c r="FU2" s="7" t="s">
        <v>39</v>
      </c>
      <c r="FV2" s="7" t="s">
        <v>39</v>
      </c>
      <c r="FW2" s="7" t="s">
        <v>39</v>
      </c>
      <c r="FX2" s="7" t="s">
        <v>39</v>
      </c>
      <c r="FY2" s="7" t="s">
        <v>39</v>
      </c>
      <c r="FZ2" s="7" t="s">
        <v>39</v>
      </c>
      <c r="GA2" s="7" t="s">
        <v>39</v>
      </c>
      <c r="GB2" s="7" t="s">
        <v>39</v>
      </c>
      <c r="GC2" s="7" t="s">
        <v>39</v>
      </c>
      <c r="GD2" s="7" t="s">
        <v>39</v>
      </c>
      <c r="GE2" s="7" t="s">
        <v>39</v>
      </c>
      <c r="GF2" s="7" t="s">
        <v>39</v>
      </c>
      <c r="GG2" s="7" t="s">
        <v>39</v>
      </c>
      <c r="GH2" s="7" t="s">
        <v>39</v>
      </c>
      <c r="GI2" s="7" t="s">
        <v>39</v>
      </c>
      <c r="GJ2" s="7" t="s">
        <v>39</v>
      </c>
      <c r="GK2" s="7" t="s">
        <v>39</v>
      </c>
      <c r="GL2" s="7" t="s">
        <v>39</v>
      </c>
      <c r="GM2" s="7" t="s">
        <v>39</v>
      </c>
      <c r="GN2" s="7" t="s">
        <v>39</v>
      </c>
      <c r="GO2" s="7" t="s">
        <v>39</v>
      </c>
      <c r="GP2" s="7" t="s">
        <v>39</v>
      </c>
      <c r="GQ2" s="7" t="s">
        <v>39</v>
      </c>
      <c r="GR2" s="7" t="s">
        <v>39</v>
      </c>
      <c r="GS2" s="7" t="s">
        <v>39</v>
      </c>
      <c r="GT2" s="7" t="s">
        <v>39</v>
      </c>
      <c r="GU2" s="7" t="s">
        <v>39</v>
      </c>
      <c r="GV2" s="7" t="s">
        <v>39</v>
      </c>
      <c r="GW2" s="7" t="s">
        <v>39</v>
      </c>
      <c r="GX2" s="7" t="s">
        <v>39</v>
      </c>
      <c r="GY2" s="7" t="s">
        <v>39</v>
      </c>
      <c r="GZ2" s="7" t="s">
        <v>39</v>
      </c>
      <c r="HA2" s="7" t="s">
        <v>39</v>
      </c>
      <c r="HB2" s="7" t="s">
        <v>39</v>
      </c>
      <c r="HC2" s="7" t="s">
        <v>39</v>
      </c>
      <c r="HD2" s="7" t="s">
        <v>39</v>
      </c>
      <c r="HE2" s="7" t="s">
        <v>39</v>
      </c>
      <c r="HF2" s="7" t="s">
        <v>39</v>
      </c>
      <c r="HG2" s="7" t="s">
        <v>39</v>
      </c>
      <c r="HH2" s="7" t="s">
        <v>39</v>
      </c>
      <c r="HI2" s="7" t="s">
        <v>39</v>
      </c>
      <c r="HJ2" s="7" t="s">
        <v>39</v>
      </c>
      <c r="HK2" s="7" t="s">
        <v>39</v>
      </c>
      <c r="HL2" s="7" t="s">
        <v>39</v>
      </c>
      <c r="HM2" s="7" t="s">
        <v>39</v>
      </c>
      <c r="HN2" s="7" t="s">
        <v>39</v>
      </c>
      <c r="HO2" s="7" t="s">
        <v>39</v>
      </c>
      <c r="HP2" s="7" t="s">
        <v>39</v>
      </c>
      <c r="HQ2" s="7" t="s">
        <v>39</v>
      </c>
      <c r="HR2" s="7" t="s">
        <v>39</v>
      </c>
      <c r="HS2" s="7" t="s">
        <v>39</v>
      </c>
      <c r="HT2" s="7" t="s">
        <v>39</v>
      </c>
      <c r="HU2" s="7" t="s">
        <v>39</v>
      </c>
      <c r="HV2" s="7" t="s">
        <v>39</v>
      </c>
      <c r="HW2" s="7" t="s">
        <v>39</v>
      </c>
      <c r="HX2" s="7" t="s">
        <v>39</v>
      </c>
      <c r="HY2" s="7" t="s">
        <v>39</v>
      </c>
      <c r="HZ2" s="7" t="s">
        <v>39</v>
      </c>
      <c r="IA2" s="7" t="s">
        <v>39</v>
      </c>
      <c r="IB2" s="7" t="s">
        <v>39</v>
      </c>
      <c r="IC2" s="7" t="s">
        <v>39</v>
      </c>
      <c r="ID2" s="7" t="s">
        <v>39</v>
      </c>
      <c r="IE2" s="7" t="s">
        <v>39</v>
      </c>
      <c r="IF2" s="7" t="s">
        <v>39</v>
      </c>
      <c r="IG2" s="7" t="s">
        <v>39</v>
      </c>
      <c r="IH2" s="7" t="s">
        <v>39</v>
      </c>
      <c r="II2" s="7" t="s">
        <v>39</v>
      </c>
      <c r="IJ2" s="7" t="s">
        <v>39</v>
      </c>
      <c r="IK2" s="7" t="s">
        <v>39</v>
      </c>
      <c r="IL2" s="7" t="s">
        <v>39</v>
      </c>
      <c r="IM2" s="7" t="s">
        <v>39</v>
      </c>
      <c r="IN2" s="7" t="s">
        <v>39</v>
      </c>
      <c r="IO2" s="7" t="s">
        <v>39</v>
      </c>
      <c r="IP2" s="7" t="s">
        <v>39</v>
      </c>
      <c r="IQ2" s="7" t="s">
        <v>39</v>
      </c>
    </row>
    <row r="3" spans="1:251">
      <c r="A3" s="4" t="s">
        <v>31</v>
      </c>
      <c r="B3" s="8" t="s">
        <v>40</v>
      </c>
      <c r="C3" s="8" t="s">
        <v>40</v>
      </c>
      <c r="D3" s="8" t="s">
        <v>40</v>
      </c>
      <c r="E3" s="8" t="s">
        <v>40</v>
      </c>
      <c r="F3" s="8" t="s">
        <v>40</v>
      </c>
      <c r="G3" s="8" t="s">
        <v>40</v>
      </c>
      <c r="H3" s="8" t="s">
        <v>40</v>
      </c>
      <c r="I3" s="8" t="s">
        <v>40</v>
      </c>
      <c r="J3" s="8" t="s">
        <v>40</v>
      </c>
      <c r="K3" s="8" t="s">
        <v>40</v>
      </c>
      <c r="L3" s="8" t="s">
        <v>40</v>
      </c>
      <c r="M3" s="8" t="s">
        <v>40</v>
      </c>
      <c r="N3" s="8" t="s">
        <v>40</v>
      </c>
      <c r="O3" s="8" t="s">
        <v>40</v>
      </c>
      <c r="P3" s="8" t="s">
        <v>40</v>
      </c>
      <c r="Q3" s="8" t="s">
        <v>40</v>
      </c>
      <c r="R3" s="8" t="s">
        <v>40</v>
      </c>
      <c r="S3" s="8" t="s">
        <v>40</v>
      </c>
      <c r="T3" s="8" t="s">
        <v>40</v>
      </c>
      <c r="U3" s="8" t="s">
        <v>40</v>
      </c>
      <c r="V3" s="8" t="s">
        <v>40</v>
      </c>
      <c r="W3" s="8" t="s">
        <v>40</v>
      </c>
      <c r="X3" s="8" t="s">
        <v>40</v>
      </c>
      <c r="Y3" s="8" t="s">
        <v>40</v>
      </c>
      <c r="Z3" s="8" t="s">
        <v>40</v>
      </c>
      <c r="AA3" s="8" t="s">
        <v>40</v>
      </c>
      <c r="AB3" s="8" t="s">
        <v>40</v>
      </c>
      <c r="AC3" s="8" t="s">
        <v>40</v>
      </c>
      <c r="AD3" s="8" t="s">
        <v>40</v>
      </c>
      <c r="AE3" s="8" t="s">
        <v>40</v>
      </c>
      <c r="AF3" s="8" t="s">
        <v>40</v>
      </c>
      <c r="AG3" s="8" t="s">
        <v>40</v>
      </c>
      <c r="AH3" s="8" t="s">
        <v>40</v>
      </c>
      <c r="AI3" s="8" t="s">
        <v>40</v>
      </c>
      <c r="AJ3" s="8" t="s">
        <v>40</v>
      </c>
      <c r="AK3" s="8" t="s">
        <v>40</v>
      </c>
      <c r="AL3" s="8" t="s">
        <v>40</v>
      </c>
      <c r="AM3" s="8" t="s">
        <v>40</v>
      </c>
      <c r="AN3" s="8" t="s">
        <v>40</v>
      </c>
      <c r="AO3" s="8" t="s">
        <v>40</v>
      </c>
      <c r="AP3" s="8" t="s">
        <v>40</v>
      </c>
      <c r="AQ3" s="8" t="s">
        <v>40</v>
      </c>
      <c r="AR3" s="8" t="s">
        <v>40</v>
      </c>
      <c r="AS3" s="8" t="s">
        <v>40</v>
      </c>
      <c r="AT3" s="8" t="s">
        <v>40</v>
      </c>
      <c r="AU3" s="8" t="s">
        <v>40</v>
      </c>
      <c r="AV3" s="8" t="s">
        <v>40</v>
      </c>
      <c r="AW3" s="8" t="s">
        <v>40</v>
      </c>
      <c r="AX3" s="8" t="s">
        <v>40</v>
      </c>
      <c r="AY3" s="8" t="s">
        <v>40</v>
      </c>
      <c r="AZ3" s="8" t="s">
        <v>40</v>
      </c>
      <c r="BA3" s="8" t="s">
        <v>40</v>
      </c>
      <c r="BB3" s="8" t="s">
        <v>40</v>
      </c>
      <c r="BC3" s="8" t="s">
        <v>40</v>
      </c>
      <c r="BD3" s="8" t="s">
        <v>40</v>
      </c>
      <c r="BE3" s="8" t="s">
        <v>40</v>
      </c>
      <c r="BF3" s="8" t="s">
        <v>40</v>
      </c>
      <c r="BG3" s="8" t="s">
        <v>40</v>
      </c>
      <c r="BH3" s="8" t="s">
        <v>40</v>
      </c>
      <c r="BI3" s="8" t="s">
        <v>40</v>
      </c>
      <c r="BJ3" s="8" t="s">
        <v>40</v>
      </c>
      <c r="BK3" s="8" t="s">
        <v>40</v>
      </c>
      <c r="BL3" s="8" t="s">
        <v>40</v>
      </c>
      <c r="BM3" s="8" t="s">
        <v>40</v>
      </c>
      <c r="BN3" s="8" t="s">
        <v>40</v>
      </c>
      <c r="BO3" s="8" t="s">
        <v>40</v>
      </c>
      <c r="BP3" s="8" t="s">
        <v>40</v>
      </c>
      <c r="BQ3" s="8" t="s">
        <v>40</v>
      </c>
      <c r="BR3" s="8" t="s">
        <v>40</v>
      </c>
      <c r="BS3" s="8" t="s">
        <v>40</v>
      </c>
      <c r="BT3" s="8" t="s">
        <v>40</v>
      </c>
      <c r="BU3" s="8" t="s">
        <v>40</v>
      </c>
      <c r="BV3" s="8" t="s">
        <v>40</v>
      </c>
      <c r="BW3" s="8" t="s">
        <v>40</v>
      </c>
      <c r="BX3" s="8" t="s">
        <v>40</v>
      </c>
      <c r="BY3" s="8" t="s">
        <v>40</v>
      </c>
      <c r="BZ3" s="8" t="s">
        <v>40</v>
      </c>
      <c r="CA3" s="8" t="s">
        <v>40</v>
      </c>
      <c r="CB3" s="8" t="s">
        <v>40</v>
      </c>
      <c r="CC3" s="8" t="s">
        <v>40</v>
      </c>
      <c r="CD3" s="8" t="s">
        <v>40</v>
      </c>
      <c r="CE3" s="8" t="s">
        <v>40</v>
      </c>
      <c r="CF3" s="8" t="s">
        <v>40</v>
      </c>
      <c r="CG3" s="8" t="s">
        <v>40</v>
      </c>
      <c r="CH3" s="8" t="s">
        <v>40</v>
      </c>
      <c r="CI3" s="8" t="s">
        <v>40</v>
      </c>
      <c r="CJ3" s="8" t="s">
        <v>40</v>
      </c>
      <c r="CK3" s="8" t="s">
        <v>40</v>
      </c>
      <c r="CL3" s="8" t="s">
        <v>40</v>
      </c>
      <c r="CM3" s="8" t="s">
        <v>40</v>
      </c>
      <c r="CN3" s="8" t="s">
        <v>40</v>
      </c>
      <c r="CO3" s="8" t="s">
        <v>40</v>
      </c>
      <c r="CP3" s="8" t="s">
        <v>40</v>
      </c>
      <c r="CQ3" s="8" t="s">
        <v>40</v>
      </c>
      <c r="CR3" s="8" t="s">
        <v>40</v>
      </c>
      <c r="CS3" s="8" t="s">
        <v>40</v>
      </c>
      <c r="CT3" s="8" t="s">
        <v>40</v>
      </c>
      <c r="CU3" s="8" t="s">
        <v>40</v>
      </c>
      <c r="CV3" s="8" t="s">
        <v>40</v>
      </c>
      <c r="CW3" s="8" t="s">
        <v>40</v>
      </c>
      <c r="CX3" s="8" t="s">
        <v>40</v>
      </c>
      <c r="CY3" s="8" t="s">
        <v>40</v>
      </c>
      <c r="CZ3" s="8" t="s">
        <v>40</v>
      </c>
      <c r="DA3" s="8" t="s">
        <v>40</v>
      </c>
      <c r="DB3" s="8" t="s">
        <v>40</v>
      </c>
      <c r="DC3" s="8" t="s">
        <v>40</v>
      </c>
      <c r="DD3" s="8" t="s">
        <v>40</v>
      </c>
      <c r="DE3" s="8" t="s">
        <v>40</v>
      </c>
      <c r="DF3" s="8" t="s">
        <v>40</v>
      </c>
      <c r="DG3" s="8" t="s">
        <v>40</v>
      </c>
      <c r="DH3" s="8" t="s">
        <v>40</v>
      </c>
      <c r="DI3" s="8" t="s">
        <v>40</v>
      </c>
      <c r="DJ3" s="8" t="s">
        <v>40</v>
      </c>
      <c r="DK3" s="8" t="s">
        <v>40</v>
      </c>
      <c r="DL3" s="8" t="s">
        <v>40</v>
      </c>
      <c r="DM3" s="8" t="s">
        <v>40</v>
      </c>
      <c r="DN3" s="8" t="s">
        <v>40</v>
      </c>
      <c r="DO3" s="8" t="s">
        <v>40</v>
      </c>
      <c r="DP3" s="8" t="s">
        <v>40</v>
      </c>
      <c r="DQ3" s="8" t="s">
        <v>40</v>
      </c>
      <c r="DR3" s="8" t="s">
        <v>40</v>
      </c>
      <c r="DS3" s="8" t="s">
        <v>40</v>
      </c>
      <c r="DT3" s="8" t="s">
        <v>40</v>
      </c>
      <c r="DU3" s="8" t="s">
        <v>40</v>
      </c>
      <c r="DV3" s="8" t="s">
        <v>40</v>
      </c>
      <c r="DW3" s="8" t="s">
        <v>40</v>
      </c>
      <c r="DX3" s="8" t="s">
        <v>40</v>
      </c>
      <c r="DY3" s="8" t="s">
        <v>40</v>
      </c>
      <c r="DZ3" s="8" t="s">
        <v>40</v>
      </c>
      <c r="EA3" s="8" t="s">
        <v>40</v>
      </c>
      <c r="EB3" s="8" t="s">
        <v>40</v>
      </c>
      <c r="EC3" s="8" t="s">
        <v>40</v>
      </c>
      <c r="ED3" s="8" t="s">
        <v>40</v>
      </c>
      <c r="EE3" s="8" t="s">
        <v>40</v>
      </c>
      <c r="EF3" s="8" t="s">
        <v>40</v>
      </c>
      <c r="EG3" s="8" t="s">
        <v>40</v>
      </c>
      <c r="EH3" s="8" t="s">
        <v>40</v>
      </c>
      <c r="EI3" s="8" t="s">
        <v>40</v>
      </c>
      <c r="EJ3" s="8" t="s">
        <v>40</v>
      </c>
      <c r="EK3" s="8" t="s">
        <v>40</v>
      </c>
      <c r="EL3" s="8" t="s">
        <v>40</v>
      </c>
      <c r="EM3" s="8" t="s">
        <v>40</v>
      </c>
      <c r="EN3" s="8" t="s">
        <v>40</v>
      </c>
      <c r="EO3" s="8" t="s">
        <v>40</v>
      </c>
      <c r="EP3" s="8" t="s">
        <v>40</v>
      </c>
      <c r="EQ3" s="8" t="s">
        <v>40</v>
      </c>
      <c r="ER3" s="8" t="s">
        <v>40</v>
      </c>
      <c r="ES3" s="8" t="s">
        <v>40</v>
      </c>
      <c r="ET3" s="8" t="s">
        <v>40</v>
      </c>
      <c r="EU3" s="8" t="s">
        <v>40</v>
      </c>
      <c r="EV3" s="8" t="s">
        <v>40</v>
      </c>
      <c r="EW3" s="8" t="s">
        <v>40</v>
      </c>
      <c r="EX3" s="8" t="s">
        <v>40</v>
      </c>
      <c r="EY3" s="8" t="s">
        <v>40</v>
      </c>
      <c r="EZ3" s="8" t="s">
        <v>40</v>
      </c>
      <c r="FA3" s="8" t="s">
        <v>40</v>
      </c>
      <c r="FB3" s="8" t="s">
        <v>40</v>
      </c>
      <c r="FC3" s="8" t="s">
        <v>40</v>
      </c>
      <c r="FD3" s="8" t="s">
        <v>40</v>
      </c>
      <c r="FE3" s="8" t="s">
        <v>40</v>
      </c>
      <c r="FF3" s="8" t="s">
        <v>40</v>
      </c>
      <c r="FG3" s="8" t="s">
        <v>40</v>
      </c>
      <c r="FH3" s="8" t="s">
        <v>40</v>
      </c>
      <c r="FI3" s="8" t="s">
        <v>40</v>
      </c>
      <c r="FJ3" s="8" t="s">
        <v>40</v>
      </c>
      <c r="FK3" s="8" t="s">
        <v>40</v>
      </c>
      <c r="FL3" s="8" t="s">
        <v>40</v>
      </c>
      <c r="FM3" s="8" t="s">
        <v>40</v>
      </c>
      <c r="FN3" s="8" t="s">
        <v>40</v>
      </c>
      <c r="FO3" s="8" t="s">
        <v>40</v>
      </c>
      <c r="FP3" s="8" t="s">
        <v>40</v>
      </c>
      <c r="FQ3" s="8" t="s">
        <v>40</v>
      </c>
      <c r="FR3" s="8" t="s">
        <v>40</v>
      </c>
      <c r="FS3" s="8" t="s">
        <v>40</v>
      </c>
      <c r="FT3" s="8" t="s">
        <v>40</v>
      </c>
      <c r="FU3" s="8" t="s">
        <v>40</v>
      </c>
      <c r="FV3" s="8" t="s">
        <v>40</v>
      </c>
      <c r="FW3" s="8" t="s">
        <v>40</v>
      </c>
      <c r="FX3" s="8" t="s">
        <v>40</v>
      </c>
      <c r="FY3" s="8" t="s">
        <v>40</v>
      </c>
      <c r="FZ3" s="8" t="s">
        <v>40</v>
      </c>
      <c r="GA3" s="8" t="s">
        <v>40</v>
      </c>
      <c r="GB3" s="8" t="s">
        <v>40</v>
      </c>
      <c r="GC3" s="8" t="s">
        <v>40</v>
      </c>
      <c r="GD3" s="8" t="s">
        <v>40</v>
      </c>
      <c r="GE3" s="8" t="s">
        <v>40</v>
      </c>
      <c r="GF3" s="8" t="s">
        <v>40</v>
      </c>
      <c r="GG3" s="8" t="s">
        <v>40</v>
      </c>
      <c r="GH3" s="8" t="s">
        <v>40</v>
      </c>
      <c r="GI3" s="8" t="s">
        <v>40</v>
      </c>
      <c r="GJ3" s="8" t="s">
        <v>40</v>
      </c>
      <c r="GK3" s="8" t="s">
        <v>40</v>
      </c>
      <c r="GL3" s="8" t="s">
        <v>40</v>
      </c>
      <c r="GM3" s="8" t="s">
        <v>40</v>
      </c>
      <c r="GN3" s="8" t="s">
        <v>40</v>
      </c>
      <c r="GO3" s="8" t="s">
        <v>40</v>
      </c>
      <c r="GP3" s="8" t="s">
        <v>40</v>
      </c>
      <c r="GQ3" s="8" t="s">
        <v>40</v>
      </c>
      <c r="GR3" s="8" t="s">
        <v>40</v>
      </c>
      <c r="GS3" s="8" t="s">
        <v>40</v>
      </c>
      <c r="GT3" s="8" t="s">
        <v>40</v>
      </c>
      <c r="GU3" s="8" t="s">
        <v>40</v>
      </c>
      <c r="GV3" s="8" t="s">
        <v>40</v>
      </c>
      <c r="GW3" s="8" t="s">
        <v>40</v>
      </c>
      <c r="GX3" s="8" t="s">
        <v>40</v>
      </c>
      <c r="GY3" s="8" t="s">
        <v>40</v>
      </c>
      <c r="GZ3" s="8" t="s">
        <v>40</v>
      </c>
      <c r="HA3" s="8" t="s">
        <v>40</v>
      </c>
      <c r="HB3" s="8" t="s">
        <v>40</v>
      </c>
      <c r="HC3" s="8" t="s">
        <v>40</v>
      </c>
      <c r="HD3" s="8" t="s">
        <v>40</v>
      </c>
      <c r="HE3" s="8" t="s">
        <v>40</v>
      </c>
      <c r="HF3" s="8" t="s">
        <v>40</v>
      </c>
      <c r="HG3" s="8" t="s">
        <v>40</v>
      </c>
      <c r="HH3" s="8" t="s">
        <v>40</v>
      </c>
      <c r="HI3" s="8" t="s">
        <v>40</v>
      </c>
      <c r="HJ3" s="8" t="s">
        <v>40</v>
      </c>
      <c r="HK3" s="8" t="s">
        <v>40</v>
      </c>
      <c r="HL3" s="8" t="s">
        <v>40</v>
      </c>
      <c r="HM3" s="8" t="s">
        <v>40</v>
      </c>
      <c r="HN3" s="8" t="s">
        <v>40</v>
      </c>
      <c r="HO3" s="8" t="s">
        <v>40</v>
      </c>
      <c r="HP3" s="8" t="s">
        <v>40</v>
      </c>
      <c r="HQ3" s="8" t="s">
        <v>40</v>
      </c>
      <c r="HR3" s="8" t="s">
        <v>40</v>
      </c>
      <c r="HS3" s="8" t="s">
        <v>40</v>
      </c>
      <c r="HT3" s="8" t="s">
        <v>40</v>
      </c>
      <c r="HU3" s="8" t="s">
        <v>40</v>
      </c>
      <c r="HV3" s="8" t="s">
        <v>40</v>
      </c>
      <c r="HW3" s="8" t="s">
        <v>40</v>
      </c>
      <c r="HX3" s="8" t="s">
        <v>40</v>
      </c>
      <c r="HY3" s="8" t="s">
        <v>40</v>
      </c>
      <c r="HZ3" s="8" t="s">
        <v>40</v>
      </c>
      <c r="IA3" s="8" t="s">
        <v>40</v>
      </c>
      <c r="IB3" s="8" t="s">
        <v>40</v>
      </c>
      <c r="IC3" s="8" t="s">
        <v>40</v>
      </c>
      <c r="ID3" s="8" t="s">
        <v>40</v>
      </c>
      <c r="IE3" s="8" t="s">
        <v>40</v>
      </c>
      <c r="IF3" s="8" t="s">
        <v>40</v>
      </c>
      <c r="IG3" s="8" t="s">
        <v>40</v>
      </c>
      <c r="IH3" s="8" t="s">
        <v>40</v>
      </c>
      <c r="II3" s="8" t="s">
        <v>40</v>
      </c>
      <c r="IJ3" s="8" t="s">
        <v>40</v>
      </c>
      <c r="IK3" s="8" t="s">
        <v>40</v>
      </c>
      <c r="IL3" s="8" t="s">
        <v>40</v>
      </c>
      <c r="IM3" s="8" t="s">
        <v>40</v>
      </c>
      <c r="IN3" s="8" t="s">
        <v>40</v>
      </c>
      <c r="IO3" s="8" t="s">
        <v>40</v>
      </c>
      <c r="IP3" s="8" t="s">
        <v>40</v>
      </c>
      <c r="IQ3" s="8" t="s">
        <v>40</v>
      </c>
    </row>
    <row r="4" spans="1:251">
      <c r="A4" s="4" t="s">
        <v>32</v>
      </c>
      <c r="B4" s="8" t="s">
        <v>41</v>
      </c>
      <c r="C4" s="8" t="s">
        <v>41</v>
      </c>
      <c r="D4" s="8" t="s">
        <v>41</v>
      </c>
      <c r="E4" s="8" t="s">
        <v>41</v>
      </c>
      <c r="F4" s="8" t="s">
        <v>41</v>
      </c>
      <c r="G4" s="8" t="s">
        <v>41</v>
      </c>
      <c r="H4" s="8" t="s">
        <v>41</v>
      </c>
      <c r="I4" s="8" t="s">
        <v>41</v>
      </c>
      <c r="J4" s="8" t="s">
        <v>41</v>
      </c>
      <c r="K4" s="8" t="s">
        <v>41</v>
      </c>
      <c r="L4" s="8" t="s">
        <v>41</v>
      </c>
      <c r="M4" s="8" t="s">
        <v>41</v>
      </c>
      <c r="N4" s="8" t="s">
        <v>41</v>
      </c>
      <c r="O4" s="8" t="s">
        <v>41</v>
      </c>
      <c r="P4" s="8" t="s">
        <v>41</v>
      </c>
      <c r="Q4" s="8" t="s">
        <v>41</v>
      </c>
      <c r="R4" s="8" t="s">
        <v>41</v>
      </c>
      <c r="S4" s="8" t="s">
        <v>41</v>
      </c>
      <c r="T4" s="8" t="s">
        <v>41</v>
      </c>
      <c r="U4" s="8" t="s">
        <v>41</v>
      </c>
      <c r="V4" s="8" t="s">
        <v>41</v>
      </c>
      <c r="W4" s="8" t="s">
        <v>41</v>
      </c>
      <c r="X4" s="8" t="s">
        <v>41</v>
      </c>
      <c r="Y4" s="8" t="s">
        <v>41</v>
      </c>
      <c r="Z4" s="8" t="s">
        <v>41</v>
      </c>
      <c r="AA4" s="8" t="s">
        <v>41</v>
      </c>
      <c r="AB4" s="8" t="s">
        <v>41</v>
      </c>
      <c r="AC4" s="8" t="s">
        <v>41</v>
      </c>
      <c r="AD4" s="8" t="s">
        <v>41</v>
      </c>
      <c r="AE4" s="8" t="s">
        <v>41</v>
      </c>
      <c r="AF4" s="8" t="s">
        <v>41</v>
      </c>
      <c r="AG4" s="8" t="s">
        <v>41</v>
      </c>
      <c r="AH4" s="8" t="s">
        <v>41</v>
      </c>
      <c r="AI4" s="8" t="s">
        <v>41</v>
      </c>
      <c r="AJ4" s="8" t="s">
        <v>41</v>
      </c>
      <c r="AK4" s="8" t="s">
        <v>41</v>
      </c>
      <c r="AL4" s="8" t="s">
        <v>41</v>
      </c>
      <c r="AM4" s="8" t="s">
        <v>41</v>
      </c>
      <c r="AN4" s="8" t="s">
        <v>41</v>
      </c>
      <c r="AO4" s="8" t="s">
        <v>41</v>
      </c>
      <c r="AP4" s="8" t="s">
        <v>41</v>
      </c>
      <c r="AQ4" s="8" t="s">
        <v>41</v>
      </c>
      <c r="AR4" s="8" t="s">
        <v>41</v>
      </c>
      <c r="AS4" s="8" t="s">
        <v>41</v>
      </c>
      <c r="AT4" s="8" t="s">
        <v>41</v>
      </c>
      <c r="AU4" s="8" t="s">
        <v>41</v>
      </c>
      <c r="AV4" s="8" t="s">
        <v>41</v>
      </c>
      <c r="AW4" s="8" t="s">
        <v>41</v>
      </c>
      <c r="AX4" s="8" t="s">
        <v>41</v>
      </c>
      <c r="AY4" s="8" t="s">
        <v>41</v>
      </c>
      <c r="AZ4" s="8" t="s">
        <v>41</v>
      </c>
      <c r="BA4" s="8" t="s">
        <v>41</v>
      </c>
      <c r="BB4" s="8" t="s">
        <v>41</v>
      </c>
      <c r="BC4" s="8" t="s">
        <v>41</v>
      </c>
      <c r="BD4" s="8" t="s">
        <v>41</v>
      </c>
      <c r="BE4" s="8" t="s">
        <v>41</v>
      </c>
      <c r="BF4" s="8" t="s">
        <v>41</v>
      </c>
      <c r="BG4" s="8" t="s">
        <v>41</v>
      </c>
      <c r="BH4" s="8" t="s">
        <v>41</v>
      </c>
      <c r="BI4" s="8" t="s">
        <v>41</v>
      </c>
      <c r="BJ4" s="8" t="s">
        <v>41</v>
      </c>
      <c r="BK4" s="8" t="s">
        <v>41</v>
      </c>
      <c r="BL4" s="8" t="s">
        <v>41</v>
      </c>
      <c r="BM4" s="8" t="s">
        <v>41</v>
      </c>
      <c r="BN4" s="8" t="s">
        <v>41</v>
      </c>
      <c r="BO4" s="8" t="s">
        <v>41</v>
      </c>
      <c r="BP4" s="8" t="s">
        <v>41</v>
      </c>
      <c r="BQ4" s="8" t="s">
        <v>41</v>
      </c>
      <c r="BR4" s="8" t="s">
        <v>41</v>
      </c>
      <c r="BS4" s="8" t="s">
        <v>41</v>
      </c>
      <c r="BT4" s="8" t="s">
        <v>41</v>
      </c>
      <c r="BU4" s="8" t="s">
        <v>41</v>
      </c>
      <c r="BV4" s="8" t="s">
        <v>41</v>
      </c>
      <c r="BW4" s="8" t="s">
        <v>41</v>
      </c>
      <c r="BX4" s="8" t="s">
        <v>41</v>
      </c>
      <c r="BY4" s="8" t="s">
        <v>41</v>
      </c>
      <c r="BZ4" s="8" t="s">
        <v>41</v>
      </c>
      <c r="CA4" s="8" t="s">
        <v>41</v>
      </c>
      <c r="CB4" s="8" t="s">
        <v>41</v>
      </c>
      <c r="CC4" s="8" t="s">
        <v>41</v>
      </c>
      <c r="CD4" s="8" t="s">
        <v>41</v>
      </c>
      <c r="CE4" s="8" t="s">
        <v>41</v>
      </c>
      <c r="CF4" s="8" t="s">
        <v>41</v>
      </c>
      <c r="CG4" s="8" t="s">
        <v>41</v>
      </c>
      <c r="CH4" s="8" t="s">
        <v>41</v>
      </c>
      <c r="CI4" s="8" t="s">
        <v>41</v>
      </c>
      <c r="CJ4" s="8" t="s">
        <v>41</v>
      </c>
      <c r="CK4" s="8" t="s">
        <v>41</v>
      </c>
      <c r="CL4" s="8" t="s">
        <v>41</v>
      </c>
      <c r="CM4" s="8" t="s">
        <v>41</v>
      </c>
      <c r="CN4" s="8" t="s">
        <v>41</v>
      </c>
      <c r="CO4" s="8" t="s">
        <v>41</v>
      </c>
      <c r="CP4" s="8" t="s">
        <v>41</v>
      </c>
      <c r="CQ4" s="8" t="s">
        <v>41</v>
      </c>
      <c r="CR4" s="8" t="s">
        <v>41</v>
      </c>
      <c r="CS4" s="8" t="s">
        <v>41</v>
      </c>
      <c r="CT4" s="8" t="s">
        <v>41</v>
      </c>
      <c r="CU4" s="8" t="s">
        <v>41</v>
      </c>
      <c r="CV4" s="8" t="s">
        <v>41</v>
      </c>
      <c r="CW4" s="8" t="s">
        <v>41</v>
      </c>
      <c r="CX4" s="8" t="s">
        <v>41</v>
      </c>
      <c r="CY4" s="8" t="s">
        <v>41</v>
      </c>
      <c r="CZ4" s="8" t="s">
        <v>41</v>
      </c>
      <c r="DA4" s="8" t="s">
        <v>41</v>
      </c>
      <c r="DB4" s="8" t="s">
        <v>41</v>
      </c>
      <c r="DC4" s="8" t="s">
        <v>41</v>
      </c>
      <c r="DD4" s="8" t="s">
        <v>41</v>
      </c>
      <c r="DE4" s="8" t="s">
        <v>41</v>
      </c>
      <c r="DF4" s="8" t="s">
        <v>41</v>
      </c>
      <c r="DG4" s="8" t="s">
        <v>41</v>
      </c>
      <c r="DH4" s="8" t="s">
        <v>41</v>
      </c>
      <c r="DI4" s="8" t="s">
        <v>41</v>
      </c>
      <c r="DJ4" s="8" t="s">
        <v>41</v>
      </c>
      <c r="DK4" s="8" t="s">
        <v>41</v>
      </c>
      <c r="DL4" s="8" t="s">
        <v>41</v>
      </c>
      <c r="DM4" s="8" t="s">
        <v>41</v>
      </c>
      <c r="DN4" s="8" t="s">
        <v>41</v>
      </c>
      <c r="DO4" s="8" t="s">
        <v>41</v>
      </c>
      <c r="DP4" s="8" t="s">
        <v>41</v>
      </c>
      <c r="DQ4" s="8" t="s">
        <v>41</v>
      </c>
      <c r="DR4" s="8" t="s">
        <v>41</v>
      </c>
      <c r="DS4" s="8" t="s">
        <v>41</v>
      </c>
      <c r="DT4" s="8" t="s">
        <v>41</v>
      </c>
      <c r="DU4" s="8" t="s">
        <v>41</v>
      </c>
      <c r="DV4" s="8" t="s">
        <v>41</v>
      </c>
      <c r="DW4" s="8" t="s">
        <v>41</v>
      </c>
      <c r="DX4" s="8" t="s">
        <v>41</v>
      </c>
      <c r="DY4" s="8" t="s">
        <v>41</v>
      </c>
      <c r="DZ4" s="8" t="s">
        <v>41</v>
      </c>
      <c r="EA4" s="8" t="s">
        <v>41</v>
      </c>
      <c r="EB4" s="8" t="s">
        <v>41</v>
      </c>
      <c r="EC4" s="8" t="s">
        <v>41</v>
      </c>
      <c r="ED4" s="8" t="s">
        <v>41</v>
      </c>
      <c r="EE4" s="8" t="s">
        <v>41</v>
      </c>
      <c r="EF4" s="8" t="s">
        <v>41</v>
      </c>
      <c r="EG4" s="8" t="s">
        <v>41</v>
      </c>
      <c r="EH4" s="8" t="s">
        <v>41</v>
      </c>
      <c r="EI4" s="8" t="s">
        <v>41</v>
      </c>
      <c r="EJ4" s="8" t="s">
        <v>41</v>
      </c>
      <c r="EK4" s="8" t="s">
        <v>41</v>
      </c>
      <c r="EL4" s="8" t="s">
        <v>41</v>
      </c>
      <c r="EM4" s="8" t="s">
        <v>41</v>
      </c>
      <c r="EN4" s="8" t="s">
        <v>41</v>
      </c>
      <c r="EO4" s="8" t="s">
        <v>41</v>
      </c>
      <c r="EP4" s="8" t="s">
        <v>41</v>
      </c>
      <c r="EQ4" s="8" t="s">
        <v>41</v>
      </c>
      <c r="ER4" s="8" t="s">
        <v>41</v>
      </c>
      <c r="ES4" s="8" t="s">
        <v>41</v>
      </c>
      <c r="ET4" s="8" t="s">
        <v>41</v>
      </c>
      <c r="EU4" s="8" t="s">
        <v>41</v>
      </c>
      <c r="EV4" s="8" t="s">
        <v>41</v>
      </c>
      <c r="EW4" s="8" t="s">
        <v>41</v>
      </c>
      <c r="EX4" s="8" t="s">
        <v>41</v>
      </c>
      <c r="EY4" s="8" t="s">
        <v>41</v>
      </c>
      <c r="EZ4" s="8" t="s">
        <v>41</v>
      </c>
      <c r="FA4" s="8" t="s">
        <v>41</v>
      </c>
      <c r="FB4" s="8" t="s">
        <v>41</v>
      </c>
      <c r="FC4" s="8" t="s">
        <v>41</v>
      </c>
      <c r="FD4" s="8" t="s">
        <v>41</v>
      </c>
      <c r="FE4" s="8" t="s">
        <v>41</v>
      </c>
      <c r="FF4" s="8" t="s">
        <v>41</v>
      </c>
      <c r="FG4" s="8" t="s">
        <v>41</v>
      </c>
      <c r="FH4" s="8" t="s">
        <v>41</v>
      </c>
      <c r="FI4" s="8" t="s">
        <v>41</v>
      </c>
      <c r="FJ4" s="8" t="s">
        <v>41</v>
      </c>
      <c r="FK4" s="8" t="s">
        <v>41</v>
      </c>
      <c r="FL4" s="8" t="s">
        <v>41</v>
      </c>
      <c r="FM4" s="8" t="s">
        <v>41</v>
      </c>
      <c r="FN4" s="8" t="s">
        <v>41</v>
      </c>
      <c r="FO4" s="8" t="s">
        <v>41</v>
      </c>
      <c r="FP4" s="8" t="s">
        <v>41</v>
      </c>
      <c r="FQ4" s="8" t="s">
        <v>41</v>
      </c>
      <c r="FR4" s="8" t="s">
        <v>41</v>
      </c>
      <c r="FS4" s="8" t="s">
        <v>41</v>
      </c>
      <c r="FT4" s="8" t="s">
        <v>41</v>
      </c>
      <c r="FU4" s="8" t="s">
        <v>41</v>
      </c>
      <c r="FV4" s="8" t="s">
        <v>41</v>
      </c>
      <c r="FW4" s="8" t="s">
        <v>41</v>
      </c>
      <c r="FX4" s="8" t="s">
        <v>41</v>
      </c>
      <c r="FY4" s="8" t="s">
        <v>41</v>
      </c>
      <c r="FZ4" s="8" t="s">
        <v>41</v>
      </c>
      <c r="GA4" s="8" t="s">
        <v>41</v>
      </c>
      <c r="GB4" s="8" t="s">
        <v>41</v>
      </c>
      <c r="GC4" s="8" t="s">
        <v>41</v>
      </c>
      <c r="GD4" s="8" t="s">
        <v>41</v>
      </c>
      <c r="GE4" s="8" t="s">
        <v>41</v>
      </c>
      <c r="GF4" s="8" t="s">
        <v>41</v>
      </c>
      <c r="GG4" s="8" t="s">
        <v>41</v>
      </c>
      <c r="GH4" s="8" t="s">
        <v>41</v>
      </c>
      <c r="GI4" s="8" t="s">
        <v>41</v>
      </c>
      <c r="GJ4" s="8" t="s">
        <v>41</v>
      </c>
      <c r="GK4" s="8" t="s">
        <v>41</v>
      </c>
      <c r="GL4" s="8" t="s">
        <v>41</v>
      </c>
      <c r="GM4" s="8" t="s">
        <v>41</v>
      </c>
      <c r="GN4" s="8" t="s">
        <v>41</v>
      </c>
      <c r="GO4" s="8" t="s">
        <v>41</v>
      </c>
      <c r="GP4" s="8" t="s">
        <v>41</v>
      </c>
      <c r="GQ4" s="8" t="s">
        <v>41</v>
      </c>
      <c r="GR4" s="8" t="s">
        <v>41</v>
      </c>
      <c r="GS4" s="8" t="s">
        <v>41</v>
      </c>
      <c r="GT4" s="8" t="s">
        <v>41</v>
      </c>
      <c r="GU4" s="8" t="s">
        <v>41</v>
      </c>
      <c r="GV4" s="8" t="s">
        <v>41</v>
      </c>
      <c r="GW4" s="8" t="s">
        <v>41</v>
      </c>
      <c r="GX4" s="8" t="s">
        <v>41</v>
      </c>
      <c r="GY4" s="8" t="s">
        <v>41</v>
      </c>
      <c r="GZ4" s="8" t="s">
        <v>41</v>
      </c>
      <c r="HA4" s="8" t="s">
        <v>41</v>
      </c>
      <c r="HB4" s="8" t="s">
        <v>41</v>
      </c>
      <c r="HC4" s="8" t="s">
        <v>41</v>
      </c>
      <c r="HD4" s="8" t="s">
        <v>41</v>
      </c>
      <c r="HE4" s="8" t="s">
        <v>41</v>
      </c>
      <c r="HF4" s="8" t="s">
        <v>41</v>
      </c>
      <c r="HG4" s="8" t="s">
        <v>41</v>
      </c>
      <c r="HH4" s="8" t="s">
        <v>41</v>
      </c>
      <c r="HI4" s="8" t="s">
        <v>41</v>
      </c>
      <c r="HJ4" s="8" t="s">
        <v>41</v>
      </c>
      <c r="HK4" s="8" t="s">
        <v>41</v>
      </c>
      <c r="HL4" s="8" t="s">
        <v>41</v>
      </c>
      <c r="HM4" s="8" t="s">
        <v>41</v>
      </c>
      <c r="HN4" s="8" t="s">
        <v>41</v>
      </c>
      <c r="HO4" s="8" t="s">
        <v>41</v>
      </c>
      <c r="HP4" s="8" t="s">
        <v>41</v>
      </c>
      <c r="HQ4" s="8" t="s">
        <v>41</v>
      </c>
      <c r="HR4" s="8" t="s">
        <v>41</v>
      </c>
      <c r="HS4" s="8" t="s">
        <v>41</v>
      </c>
      <c r="HT4" s="8" t="s">
        <v>41</v>
      </c>
      <c r="HU4" s="8" t="s">
        <v>41</v>
      </c>
      <c r="HV4" s="8" t="s">
        <v>41</v>
      </c>
      <c r="HW4" s="8" t="s">
        <v>41</v>
      </c>
      <c r="HX4" s="8" t="s">
        <v>41</v>
      </c>
      <c r="HY4" s="8" t="s">
        <v>41</v>
      </c>
      <c r="HZ4" s="8" t="s">
        <v>41</v>
      </c>
      <c r="IA4" s="8" t="s">
        <v>41</v>
      </c>
      <c r="IB4" s="8" t="s">
        <v>41</v>
      </c>
      <c r="IC4" s="8" t="s">
        <v>41</v>
      </c>
      <c r="ID4" s="8" t="s">
        <v>41</v>
      </c>
      <c r="IE4" s="8" t="s">
        <v>41</v>
      </c>
      <c r="IF4" s="8" t="s">
        <v>41</v>
      </c>
      <c r="IG4" s="8" t="s">
        <v>41</v>
      </c>
      <c r="IH4" s="8" t="s">
        <v>41</v>
      </c>
      <c r="II4" s="8" t="s">
        <v>41</v>
      </c>
      <c r="IJ4" s="8" t="s">
        <v>41</v>
      </c>
      <c r="IK4" s="8" t="s">
        <v>41</v>
      </c>
      <c r="IL4" s="8" t="s">
        <v>41</v>
      </c>
      <c r="IM4" s="8" t="s">
        <v>41</v>
      </c>
      <c r="IN4" s="8" t="s">
        <v>41</v>
      </c>
      <c r="IO4" s="8" t="s">
        <v>41</v>
      </c>
      <c r="IP4" s="8" t="s">
        <v>41</v>
      </c>
      <c r="IQ4" s="8" t="s">
        <v>41</v>
      </c>
    </row>
    <row r="5" spans="1:251">
      <c r="A5" s="4" t="s">
        <v>33</v>
      </c>
      <c r="B5" s="8" t="s">
        <v>4881</v>
      </c>
      <c r="C5" s="8" t="s">
        <v>4881</v>
      </c>
      <c r="D5" s="8" t="s">
        <v>4881</v>
      </c>
      <c r="E5" s="8" t="s">
        <v>4881</v>
      </c>
      <c r="F5" s="8" t="s">
        <v>4881</v>
      </c>
      <c r="G5" s="8" t="s">
        <v>4881</v>
      </c>
      <c r="H5" s="8" t="s">
        <v>4881</v>
      </c>
      <c r="I5" s="8" t="s">
        <v>4881</v>
      </c>
      <c r="J5" s="8" t="s">
        <v>4881</v>
      </c>
      <c r="K5" s="8" t="s">
        <v>4881</v>
      </c>
      <c r="L5" s="8" t="s">
        <v>4881</v>
      </c>
      <c r="M5" s="8" t="s">
        <v>4881</v>
      </c>
      <c r="N5" s="8" t="s">
        <v>4881</v>
      </c>
      <c r="O5" s="8" t="s">
        <v>4881</v>
      </c>
      <c r="P5" s="8" t="s">
        <v>4881</v>
      </c>
      <c r="Q5" s="8" t="s">
        <v>4881</v>
      </c>
      <c r="R5" s="8" t="s">
        <v>4881</v>
      </c>
      <c r="S5" s="8" t="s">
        <v>4881</v>
      </c>
      <c r="T5" s="8" t="s">
        <v>4881</v>
      </c>
      <c r="U5" s="8" t="s">
        <v>4881</v>
      </c>
      <c r="V5" s="8" t="s">
        <v>4881</v>
      </c>
      <c r="W5" s="8" t="s">
        <v>4881</v>
      </c>
      <c r="X5" s="8" t="s">
        <v>4881</v>
      </c>
      <c r="Y5" s="8" t="s">
        <v>4881</v>
      </c>
      <c r="Z5" s="8" t="s">
        <v>4881</v>
      </c>
      <c r="AA5" s="8" t="s">
        <v>4881</v>
      </c>
      <c r="AB5" s="8" t="s">
        <v>4881</v>
      </c>
      <c r="AC5" s="8" t="s">
        <v>4881</v>
      </c>
      <c r="AD5" s="8" t="s">
        <v>4881</v>
      </c>
      <c r="AE5" s="8" t="s">
        <v>4881</v>
      </c>
      <c r="AF5" s="8" t="s">
        <v>4881</v>
      </c>
      <c r="AG5" s="8" t="s">
        <v>4881</v>
      </c>
      <c r="AH5" s="8" t="s">
        <v>4881</v>
      </c>
      <c r="AI5" s="8" t="s">
        <v>4881</v>
      </c>
      <c r="AJ5" s="8" t="s">
        <v>4881</v>
      </c>
      <c r="AK5" s="8" t="s">
        <v>4881</v>
      </c>
      <c r="AL5" s="8" t="s">
        <v>4881</v>
      </c>
      <c r="AM5" s="8" t="s">
        <v>4881</v>
      </c>
      <c r="AN5" s="8" t="s">
        <v>4881</v>
      </c>
      <c r="AO5" s="8" t="s">
        <v>4881</v>
      </c>
      <c r="AP5" s="8" t="s">
        <v>4881</v>
      </c>
      <c r="AQ5" s="8" t="s">
        <v>4881</v>
      </c>
      <c r="AR5" s="8" t="s">
        <v>4881</v>
      </c>
      <c r="AS5" s="8" t="s">
        <v>4881</v>
      </c>
      <c r="AT5" s="8" t="s">
        <v>4881</v>
      </c>
      <c r="AU5" s="8" t="s">
        <v>4881</v>
      </c>
      <c r="AV5" s="8" t="s">
        <v>4881</v>
      </c>
      <c r="AW5" s="8" t="s">
        <v>4881</v>
      </c>
      <c r="AX5" s="8" t="s">
        <v>4881</v>
      </c>
      <c r="AY5" s="8" t="s">
        <v>4881</v>
      </c>
      <c r="AZ5" s="8" t="s">
        <v>4881</v>
      </c>
      <c r="BA5" s="8" t="s">
        <v>4881</v>
      </c>
      <c r="BB5" s="8" t="s">
        <v>4881</v>
      </c>
      <c r="BC5" s="8" t="s">
        <v>4881</v>
      </c>
      <c r="BD5" s="8" t="s">
        <v>4881</v>
      </c>
      <c r="BE5" s="8" t="s">
        <v>4881</v>
      </c>
      <c r="BF5" s="8" t="s">
        <v>4881</v>
      </c>
      <c r="BG5" s="8" t="s">
        <v>4881</v>
      </c>
      <c r="BH5" s="8" t="s">
        <v>4881</v>
      </c>
      <c r="BI5" s="8" t="s">
        <v>4881</v>
      </c>
      <c r="BJ5" s="8" t="s">
        <v>4881</v>
      </c>
      <c r="BK5" s="8" t="s">
        <v>4881</v>
      </c>
      <c r="BL5" s="8" t="s">
        <v>4881</v>
      </c>
      <c r="BM5" s="8" t="s">
        <v>4881</v>
      </c>
      <c r="BN5" s="8" t="s">
        <v>4881</v>
      </c>
      <c r="BO5" s="8" t="s">
        <v>4881</v>
      </c>
      <c r="BP5" s="8" t="s">
        <v>4881</v>
      </c>
      <c r="BQ5" s="8" t="s">
        <v>4881</v>
      </c>
      <c r="BR5" s="8" t="s">
        <v>4881</v>
      </c>
      <c r="BS5" s="8" t="s">
        <v>4881</v>
      </c>
      <c r="BT5" s="8" t="s">
        <v>4881</v>
      </c>
      <c r="BU5" s="8" t="s">
        <v>4881</v>
      </c>
      <c r="BV5" s="8" t="s">
        <v>4881</v>
      </c>
      <c r="BW5" s="8" t="s">
        <v>4881</v>
      </c>
      <c r="BX5" s="8" t="s">
        <v>4881</v>
      </c>
      <c r="BY5" s="8" t="s">
        <v>4881</v>
      </c>
      <c r="BZ5" s="8" t="s">
        <v>4881</v>
      </c>
      <c r="CA5" s="8" t="s">
        <v>4881</v>
      </c>
      <c r="CB5" s="8" t="s">
        <v>4881</v>
      </c>
      <c r="CC5" s="8" t="s">
        <v>4881</v>
      </c>
      <c r="CD5" s="8" t="s">
        <v>4881</v>
      </c>
      <c r="CE5" s="8" t="s">
        <v>4881</v>
      </c>
      <c r="CF5" s="8" t="s">
        <v>4881</v>
      </c>
      <c r="CG5" s="8" t="s">
        <v>4881</v>
      </c>
      <c r="CH5" s="8" t="s">
        <v>4881</v>
      </c>
      <c r="CI5" s="8" t="s">
        <v>4881</v>
      </c>
      <c r="CJ5" s="8" t="s">
        <v>4881</v>
      </c>
      <c r="CK5" s="8" t="s">
        <v>4881</v>
      </c>
      <c r="CL5" s="8" t="s">
        <v>4881</v>
      </c>
      <c r="CM5" s="8" t="s">
        <v>4881</v>
      </c>
      <c r="CN5" s="8" t="s">
        <v>4881</v>
      </c>
      <c r="CO5" s="8" t="s">
        <v>4881</v>
      </c>
      <c r="CP5" s="8" t="s">
        <v>4881</v>
      </c>
      <c r="CQ5" s="8" t="s">
        <v>4881</v>
      </c>
      <c r="CR5" s="8" t="s">
        <v>4881</v>
      </c>
      <c r="CS5" s="8" t="s">
        <v>4881</v>
      </c>
      <c r="CT5" s="8" t="s">
        <v>4881</v>
      </c>
      <c r="CU5" s="8" t="s">
        <v>4881</v>
      </c>
      <c r="CV5" s="8" t="s">
        <v>4881</v>
      </c>
      <c r="CW5" s="8" t="s">
        <v>4881</v>
      </c>
      <c r="CX5" s="8" t="s">
        <v>4881</v>
      </c>
      <c r="CY5" s="8" t="s">
        <v>4881</v>
      </c>
      <c r="CZ5" s="8" t="s">
        <v>4881</v>
      </c>
      <c r="DA5" s="8" t="s">
        <v>4881</v>
      </c>
      <c r="DB5" s="8" t="s">
        <v>4881</v>
      </c>
      <c r="DC5" s="8" t="s">
        <v>4881</v>
      </c>
      <c r="DD5" s="8" t="s">
        <v>4881</v>
      </c>
      <c r="DE5" s="8" t="s">
        <v>4881</v>
      </c>
      <c r="DF5" s="8" t="s">
        <v>4881</v>
      </c>
      <c r="DG5" s="8" t="s">
        <v>4881</v>
      </c>
      <c r="DH5" s="8" t="s">
        <v>4881</v>
      </c>
      <c r="DI5" s="8" t="s">
        <v>4881</v>
      </c>
      <c r="DJ5" s="8" t="s">
        <v>4881</v>
      </c>
      <c r="DK5" s="8" t="s">
        <v>4881</v>
      </c>
      <c r="DL5" s="8" t="s">
        <v>4881</v>
      </c>
      <c r="DM5" s="8" t="s">
        <v>4881</v>
      </c>
      <c r="DN5" s="8" t="s">
        <v>4881</v>
      </c>
      <c r="DO5" s="8" t="s">
        <v>4881</v>
      </c>
      <c r="DP5" s="8" t="s">
        <v>4881</v>
      </c>
      <c r="DQ5" s="8" t="s">
        <v>4881</v>
      </c>
      <c r="DR5" s="8" t="s">
        <v>4881</v>
      </c>
      <c r="DS5" s="8" t="s">
        <v>4881</v>
      </c>
      <c r="DT5" s="8" t="s">
        <v>4881</v>
      </c>
      <c r="DU5" s="8" t="s">
        <v>4881</v>
      </c>
      <c r="DV5" s="8" t="s">
        <v>4881</v>
      </c>
      <c r="DW5" s="8" t="s">
        <v>4881</v>
      </c>
      <c r="DX5" s="8" t="s">
        <v>4881</v>
      </c>
      <c r="DY5" s="8" t="s">
        <v>4881</v>
      </c>
      <c r="DZ5" s="8" t="s">
        <v>4881</v>
      </c>
      <c r="EA5" s="8" t="s">
        <v>4881</v>
      </c>
      <c r="EB5" s="8" t="s">
        <v>4881</v>
      </c>
      <c r="EC5" s="8" t="s">
        <v>4881</v>
      </c>
      <c r="ED5" s="8" t="s">
        <v>4881</v>
      </c>
      <c r="EE5" s="8" t="s">
        <v>4881</v>
      </c>
      <c r="EF5" s="8" t="s">
        <v>4881</v>
      </c>
      <c r="EG5" s="8" t="s">
        <v>4881</v>
      </c>
      <c r="EH5" s="8" t="s">
        <v>4881</v>
      </c>
      <c r="EI5" s="8" t="s">
        <v>4881</v>
      </c>
      <c r="EJ5" s="8" t="s">
        <v>4881</v>
      </c>
      <c r="EK5" s="8" t="s">
        <v>4881</v>
      </c>
      <c r="EL5" s="8" t="s">
        <v>4881</v>
      </c>
      <c r="EM5" s="8" t="s">
        <v>4881</v>
      </c>
      <c r="EN5" s="8" t="s">
        <v>4881</v>
      </c>
      <c r="EO5" s="8" t="s">
        <v>4881</v>
      </c>
      <c r="EP5" s="8" t="s">
        <v>4881</v>
      </c>
      <c r="EQ5" s="8" t="s">
        <v>4881</v>
      </c>
      <c r="ER5" s="8" t="s">
        <v>4881</v>
      </c>
      <c r="ES5" s="8" t="s">
        <v>4881</v>
      </c>
      <c r="ET5" s="8" t="s">
        <v>4881</v>
      </c>
      <c r="EU5" s="8" t="s">
        <v>4881</v>
      </c>
      <c r="EV5" s="8" t="s">
        <v>4881</v>
      </c>
      <c r="EW5" s="8" t="s">
        <v>4881</v>
      </c>
      <c r="EX5" s="8" t="s">
        <v>4881</v>
      </c>
      <c r="EY5" s="8" t="s">
        <v>4881</v>
      </c>
      <c r="EZ5" s="8" t="s">
        <v>4881</v>
      </c>
      <c r="FA5" s="8" t="s">
        <v>4881</v>
      </c>
      <c r="FB5" s="8" t="s">
        <v>4881</v>
      </c>
      <c r="FC5" s="8" t="s">
        <v>4881</v>
      </c>
      <c r="FD5" s="8" t="s">
        <v>4881</v>
      </c>
      <c r="FE5" s="8" t="s">
        <v>4881</v>
      </c>
      <c r="FF5" s="8" t="s">
        <v>4881</v>
      </c>
      <c r="FG5" s="8" t="s">
        <v>4881</v>
      </c>
      <c r="FH5" s="8" t="s">
        <v>4881</v>
      </c>
      <c r="FI5" s="8" t="s">
        <v>4881</v>
      </c>
      <c r="FJ5" s="8" t="s">
        <v>4881</v>
      </c>
      <c r="FK5" s="8" t="s">
        <v>4881</v>
      </c>
      <c r="FL5" s="8" t="s">
        <v>4881</v>
      </c>
      <c r="FM5" s="8" t="s">
        <v>4881</v>
      </c>
      <c r="FN5" s="8" t="s">
        <v>4881</v>
      </c>
      <c r="FO5" s="8" t="s">
        <v>4881</v>
      </c>
      <c r="FP5" s="8" t="s">
        <v>4881</v>
      </c>
      <c r="FQ5" s="8" t="s">
        <v>4881</v>
      </c>
      <c r="FR5" s="8" t="s">
        <v>4881</v>
      </c>
      <c r="FS5" s="8" t="s">
        <v>4881</v>
      </c>
      <c r="FT5" s="8" t="s">
        <v>4881</v>
      </c>
      <c r="FU5" s="8" t="s">
        <v>4881</v>
      </c>
      <c r="FV5" s="8" t="s">
        <v>4881</v>
      </c>
      <c r="FW5" s="8" t="s">
        <v>4881</v>
      </c>
      <c r="FX5" s="8" t="s">
        <v>4881</v>
      </c>
      <c r="FY5" s="8" t="s">
        <v>4881</v>
      </c>
      <c r="FZ5" s="8" t="s">
        <v>4881</v>
      </c>
      <c r="GA5" s="8" t="s">
        <v>4881</v>
      </c>
      <c r="GB5" s="8" t="s">
        <v>4881</v>
      </c>
      <c r="GC5" s="8" t="s">
        <v>4881</v>
      </c>
      <c r="GD5" s="8" t="s">
        <v>4881</v>
      </c>
      <c r="GE5" s="8" t="s">
        <v>4881</v>
      </c>
      <c r="GF5" s="8" t="s">
        <v>4881</v>
      </c>
      <c r="GG5" s="8" t="s">
        <v>4881</v>
      </c>
      <c r="GH5" s="8" t="s">
        <v>4881</v>
      </c>
      <c r="GI5" s="8" t="s">
        <v>4881</v>
      </c>
      <c r="GJ5" s="8" t="s">
        <v>4881</v>
      </c>
      <c r="GK5" s="8" t="s">
        <v>4881</v>
      </c>
      <c r="GL5" s="8" t="s">
        <v>4881</v>
      </c>
      <c r="GM5" s="8" t="s">
        <v>4881</v>
      </c>
      <c r="GN5" s="8" t="s">
        <v>4881</v>
      </c>
      <c r="GO5" s="8" t="s">
        <v>4881</v>
      </c>
      <c r="GP5" s="8" t="s">
        <v>4881</v>
      </c>
      <c r="GQ5" s="8" t="s">
        <v>4881</v>
      </c>
      <c r="GR5" s="8" t="s">
        <v>4881</v>
      </c>
      <c r="GS5" s="8" t="s">
        <v>4881</v>
      </c>
      <c r="GT5" s="8" t="s">
        <v>4881</v>
      </c>
      <c r="GU5" s="8" t="s">
        <v>4881</v>
      </c>
      <c r="GV5" s="8" t="s">
        <v>4881</v>
      </c>
      <c r="GW5" s="8" t="s">
        <v>4881</v>
      </c>
      <c r="GX5" s="8" t="s">
        <v>4881</v>
      </c>
      <c r="GY5" s="8" t="s">
        <v>4881</v>
      </c>
      <c r="GZ5" s="8" t="s">
        <v>4881</v>
      </c>
      <c r="HA5" s="8" t="s">
        <v>4881</v>
      </c>
      <c r="HB5" s="8" t="s">
        <v>4881</v>
      </c>
      <c r="HC5" s="8" t="s">
        <v>4881</v>
      </c>
      <c r="HD5" s="8" t="s">
        <v>4881</v>
      </c>
      <c r="HE5" s="8" t="s">
        <v>4881</v>
      </c>
      <c r="HF5" s="8" t="s">
        <v>4881</v>
      </c>
      <c r="HG5" s="8" t="s">
        <v>4881</v>
      </c>
      <c r="HH5" s="8" t="s">
        <v>4881</v>
      </c>
      <c r="HI5" s="8" t="s">
        <v>4881</v>
      </c>
      <c r="HJ5" s="8" t="s">
        <v>4881</v>
      </c>
      <c r="HK5" s="8" t="s">
        <v>4881</v>
      </c>
      <c r="HL5" s="8" t="s">
        <v>4881</v>
      </c>
      <c r="HM5" s="8" t="s">
        <v>4881</v>
      </c>
      <c r="HN5" s="8" t="s">
        <v>4881</v>
      </c>
      <c r="HO5" s="8" t="s">
        <v>4881</v>
      </c>
      <c r="HP5" s="8" t="s">
        <v>4881</v>
      </c>
      <c r="HQ5" s="8" t="s">
        <v>4881</v>
      </c>
      <c r="HR5" s="8" t="s">
        <v>4881</v>
      </c>
      <c r="HS5" s="8" t="s">
        <v>4881</v>
      </c>
      <c r="HT5" s="8" t="s">
        <v>4881</v>
      </c>
      <c r="HU5" s="8" t="s">
        <v>4881</v>
      </c>
      <c r="HV5" s="8" t="s">
        <v>4881</v>
      </c>
      <c r="HW5" s="8" t="s">
        <v>4881</v>
      </c>
      <c r="HX5" s="8" t="s">
        <v>4881</v>
      </c>
      <c r="HY5" s="8" t="s">
        <v>4881</v>
      </c>
      <c r="HZ5" s="8" t="s">
        <v>4881</v>
      </c>
      <c r="IA5" s="8" t="s">
        <v>4881</v>
      </c>
      <c r="IB5" s="8" t="s">
        <v>4881</v>
      </c>
      <c r="IC5" s="8" t="s">
        <v>4881</v>
      </c>
      <c r="ID5" s="8" t="s">
        <v>4881</v>
      </c>
      <c r="IE5" s="8" t="s">
        <v>4881</v>
      </c>
      <c r="IF5" s="8" t="s">
        <v>4881</v>
      </c>
      <c r="IG5" s="8" t="s">
        <v>4881</v>
      </c>
      <c r="IH5" s="8" t="s">
        <v>4881</v>
      </c>
      <c r="II5" s="8" t="s">
        <v>4881</v>
      </c>
      <c r="IJ5" s="8" t="s">
        <v>4881</v>
      </c>
      <c r="IK5" s="8" t="s">
        <v>4881</v>
      </c>
      <c r="IL5" s="8" t="s">
        <v>4881</v>
      </c>
      <c r="IM5" s="8" t="s">
        <v>4881</v>
      </c>
      <c r="IN5" s="8" t="s">
        <v>4881</v>
      </c>
      <c r="IO5" s="8" t="s">
        <v>4881</v>
      </c>
      <c r="IP5" s="8" t="s">
        <v>4881</v>
      </c>
      <c r="IQ5" s="8" t="s">
        <v>4881</v>
      </c>
    </row>
    <row r="6" spans="1:251">
      <c r="A6" s="4" t="s">
        <v>34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35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36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37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38</v>
      </c>
      <c r="B10" s="8" t="s">
        <v>1430</v>
      </c>
      <c r="C10" s="8" t="s">
        <v>1431</v>
      </c>
      <c r="D10" s="8" t="s">
        <v>1432</v>
      </c>
      <c r="E10" s="8" t="s">
        <v>1433</v>
      </c>
      <c r="F10" s="8" t="s">
        <v>1434</v>
      </c>
      <c r="G10" s="8" t="s">
        <v>1435</v>
      </c>
      <c r="H10" s="8" t="s">
        <v>1436</v>
      </c>
      <c r="I10" s="8" t="s">
        <v>1437</v>
      </c>
      <c r="J10" s="8" t="s">
        <v>1438</v>
      </c>
      <c r="K10" s="8" t="s">
        <v>1439</v>
      </c>
      <c r="L10" s="8" t="s">
        <v>1440</v>
      </c>
      <c r="M10" s="8" t="s">
        <v>1441</v>
      </c>
      <c r="N10" s="8" t="s">
        <v>1442</v>
      </c>
      <c r="O10" s="8" t="s">
        <v>1443</v>
      </c>
      <c r="P10" s="8" t="s">
        <v>1444</v>
      </c>
      <c r="Q10" s="8" t="s">
        <v>1445</v>
      </c>
      <c r="R10" s="8" t="s">
        <v>1446</v>
      </c>
      <c r="S10" s="8" t="s">
        <v>1447</v>
      </c>
      <c r="T10" s="8" t="s">
        <v>1448</v>
      </c>
      <c r="U10" s="8" t="s">
        <v>1449</v>
      </c>
      <c r="V10" s="8" t="s">
        <v>1450</v>
      </c>
      <c r="W10" s="8" t="s">
        <v>1451</v>
      </c>
      <c r="X10" s="8" t="s">
        <v>1452</v>
      </c>
      <c r="Y10" s="8" t="s">
        <v>1453</v>
      </c>
      <c r="Z10" s="8" t="s">
        <v>1454</v>
      </c>
      <c r="AA10" s="8" t="s">
        <v>1455</v>
      </c>
      <c r="AB10" s="8" t="s">
        <v>1456</v>
      </c>
      <c r="AC10" s="8" t="s">
        <v>1457</v>
      </c>
      <c r="AD10" s="8" t="s">
        <v>1458</v>
      </c>
      <c r="AE10" s="8" t="s">
        <v>1459</v>
      </c>
      <c r="AF10" s="8" t="s">
        <v>1460</v>
      </c>
      <c r="AG10" s="8" t="s">
        <v>1461</v>
      </c>
      <c r="AH10" s="8" t="s">
        <v>1462</v>
      </c>
      <c r="AI10" s="8" t="s">
        <v>1463</v>
      </c>
      <c r="AJ10" s="8" t="s">
        <v>1464</v>
      </c>
      <c r="AK10" s="8" t="s">
        <v>1465</v>
      </c>
      <c r="AL10" s="8" t="s">
        <v>1466</v>
      </c>
      <c r="AM10" s="8" t="s">
        <v>1467</v>
      </c>
      <c r="AN10" s="8" t="s">
        <v>1468</v>
      </c>
      <c r="AO10" s="8" t="s">
        <v>1469</v>
      </c>
      <c r="AP10" s="8" t="s">
        <v>1470</v>
      </c>
      <c r="AQ10" s="8" t="s">
        <v>1471</v>
      </c>
      <c r="AR10" s="8" t="s">
        <v>1472</v>
      </c>
      <c r="AS10" s="8" t="s">
        <v>1473</v>
      </c>
      <c r="AT10" s="8" t="s">
        <v>1474</v>
      </c>
      <c r="AU10" s="8" t="s">
        <v>1475</v>
      </c>
      <c r="AV10" s="8" t="s">
        <v>1476</v>
      </c>
      <c r="AW10" s="8" t="s">
        <v>1477</v>
      </c>
      <c r="AX10" s="8" t="s">
        <v>1478</v>
      </c>
      <c r="AY10" s="8" t="s">
        <v>1479</v>
      </c>
      <c r="AZ10" s="8" t="s">
        <v>1480</v>
      </c>
      <c r="BA10" s="8" t="s">
        <v>1481</v>
      </c>
      <c r="BB10" s="8" t="s">
        <v>1482</v>
      </c>
      <c r="BC10" s="8" t="s">
        <v>1483</v>
      </c>
      <c r="BD10" s="8" t="s">
        <v>1484</v>
      </c>
      <c r="BE10" s="8" t="s">
        <v>1485</v>
      </c>
      <c r="BF10" s="8" t="s">
        <v>1486</v>
      </c>
      <c r="BG10" s="8" t="s">
        <v>1487</v>
      </c>
      <c r="BH10" s="8" t="s">
        <v>1488</v>
      </c>
      <c r="BI10" s="8" t="s">
        <v>1489</v>
      </c>
      <c r="BJ10" s="8" t="s">
        <v>1490</v>
      </c>
      <c r="BK10" s="8" t="s">
        <v>1491</v>
      </c>
      <c r="BL10" s="8" t="s">
        <v>1492</v>
      </c>
      <c r="BM10" s="8" t="s">
        <v>1493</v>
      </c>
      <c r="BN10" s="8" t="s">
        <v>1494</v>
      </c>
      <c r="BO10" s="8" t="s">
        <v>1495</v>
      </c>
      <c r="BP10" s="8" t="s">
        <v>1496</v>
      </c>
      <c r="BQ10" s="8" t="s">
        <v>1497</v>
      </c>
      <c r="BR10" s="8" t="s">
        <v>1498</v>
      </c>
      <c r="BS10" s="8" t="s">
        <v>1499</v>
      </c>
      <c r="BT10" s="8" t="s">
        <v>1500</v>
      </c>
      <c r="BU10" s="8" t="s">
        <v>1501</v>
      </c>
      <c r="BV10" s="8" t="s">
        <v>1502</v>
      </c>
      <c r="BW10" s="8" t="s">
        <v>1503</v>
      </c>
      <c r="BX10" s="8" t="s">
        <v>1504</v>
      </c>
      <c r="BY10" s="8" t="s">
        <v>1505</v>
      </c>
      <c r="BZ10" s="8" t="s">
        <v>1506</v>
      </c>
      <c r="CA10" s="8" t="s">
        <v>1507</v>
      </c>
      <c r="CB10" s="8" t="s">
        <v>1508</v>
      </c>
      <c r="CC10" s="8" t="s">
        <v>1509</v>
      </c>
      <c r="CD10" s="8" t="s">
        <v>1510</v>
      </c>
      <c r="CE10" s="8" t="s">
        <v>1511</v>
      </c>
      <c r="CF10" s="8" t="s">
        <v>1512</v>
      </c>
      <c r="CG10" s="8" t="s">
        <v>1513</v>
      </c>
      <c r="CH10" s="8" t="s">
        <v>1514</v>
      </c>
      <c r="CI10" s="8" t="s">
        <v>1515</v>
      </c>
      <c r="CJ10" s="8" t="s">
        <v>1516</v>
      </c>
      <c r="CK10" s="8" t="s">
        <v>1517</v>
      </c>
      <c r="CL10" s="8" t="s">
        <v>1518</v>
      </c>
      <c r="CM10" s="8" t="s">
        <v>1519</v>
      </c>
      <c r="CN10" s="8" t="s">
        <v>1520</v>
      </c>
      <c r="CO10" s="8" t="s">
        <v>1521</v>
      </c>
      <c r="CP10" s="8" t="s">
        <v>1522</v>
      </c>
      <c r="CQ10" s="8" t="s">
        <v>1523</v>
      </c>
      <c r="CR10" s="8" t="s">
        <v>1524</v>
      </c>
      <c r="CS10" s="8" t="s">
        <v>1525</v>
      </c>
      <c r="CT10" s="8" t="s">
        <v>1526</v>
      </c>
      <c r="CU10" s="8" t="s">
        <v>1527</v>
      </c>
      <c r="CV10" s="8" t="s">
        <v>1528</v>
      </c>
      <c r="CW10" s="8" t="s">
        <v>1529</v>
      </c>
      <c r="CX10" s="8" t="s">
        <v>1530</v>
      </c>
      <c r="CY10" s="8" t="s">
        <v>1531</v>
      </c>
      <c r="CZ10" s="8" t="s">
        <v>1532</v>
      </c>
      <c r="DA10" s="8" t="s">
        <v>1533</v>
      </c>
      <c r="DB10" s="8" t="s">
        <v>1534</v>
      </c>
      <c r="DC10" s="8" t="s">
        <v>1535</v>
      </c>
      <c r="DD10" s="8" t="s">
        <v>1536</v>
      </c>
      <c r="DE10" s="8" t="s">
        <v>1537</v>
      </c>
      <c r="DF10" s="8" t="s">
        <v>1538</v>
      </c>
      <c r="DG10" s="8" t="s">
        <v>1539</v>
      </c>
      <c r="DH10" s="8" t="s">
        <v>1540</v>
      </c>
      <c r="DI10" s="8" t="s">
        <v>1541</v>
      </c>
      <c r="DJ10" s="8" t="s">
        <v>1542</v>
      </c>
      <c r="DK10" s="8" t="s">
        <v>1543</v>
      </c>
      <c r="DL10" s="8" t="s">
        <v>1544</v>
      </c>
      <c r="DM10" s="8" t="s">
        <v>1545</v>
      </c>
      <c r="DN10" s="8" t="s">
        <v>1546</v>
      </c>
      <c r="DO10" s="8" t="s">
        <v>1547</v>
      </c>
      <c r="DP10" s="8" t="s">
        <v>1548</v>
      </c>
      <c r="DQ10" s="8" t="s">
        <v>1549</v>
      </c>
      <c r="DR10" s="8" t="s">
        <v>1550</v>
      </c>
      <c r="DS10" s="8" t="s">
        <v>1551</v>
      </c>
      <c r="DT10" s="8" t="s">
        <v>1552</v>
      </c>
      <c r="DU10" s="8" t="s">
        <v>1553</v>
      </c>
      <c r="DV10" s="8" t="s">
        <v>1554</v>
      </c>
      <c r="DW10" s="8" t="s">
        <v>1555</v>
      </c>
      <c r="DX10" s="8" t="s">
        <v>1556</v>
      </c>
      <c r="DY10" s="8" t="s">
        <v>1557</v>
      </c>
      <c r="DZ10" s="8" t="s">
        <v>1558</v>
      </c>
      <c r="EA10" s="8" t="s">
        <v>1559</v>
      </c>
      <c r="EB10" s="8" t="s">
        <v>1560</v>
      </c>
      <c r="EC10" s="8" t="s">
        <v>1561</v>
      </c>
      <c r="ED10" s="8" t="s">
        <v>1562</v>
      </c>
      <c r="EE10" s="8" t="s">
        <v>1563</v>
      </c>
      <c r="EF10" s="8" t="s">
        <v>1564</v>
      </c>
      <c r="EG10" s="8" t="s">
        <v>1565</v>
      </c>
      <c r="EH10" s="8" t="s">
        <v>1566</v>
      </c>
      <c r="EI10" s="8" t="s">
        <v>1567</v>
      </c>
      <c r="EJ10" s="8" t="s">
        <v>1568</v>
      </c>
      <c r="EK10" s="8" t="s">
        <v>1569</v>
      </c>
      <c r="EL10" s="8" t="s">
        <v>1570</v>
      </c>
      <c r="EM10" s="8" t="s">
        <v>1571</v>
      </c>
      <c r="EN10" s="8" t="s">
        <v>1572</v>
      </c>
      <c r="EO10" s="8" t="s">
        <v>1573</v>
      </c>
      <c r="EP10" s="8" t="s">
        <v>1574</v>
      </c>
      <c r="EQ10" s="8" t="s">
        <v>1575</v>
      </c>
      <c r="ER10" s="8" t="s">
        <v>1576</v>
      </c>
      <c r="ES10" s="8" t="s">
        <v>1577</v>
      </c>
      <c r="ET10" s="8" t="s">
        <v>1578</v>
      </c>
      <c r="EU10" s="8" t="s">
        <v>1579</v>
      </c>
      <c r="EV10" s="8" t="s">
        <v>1580</v>
      </c>
      <c r="EW10" s="8" t="s">
        <v>1581</v>
      </c>
      <c r="EX10" s="8" t="s">
        <v>1582</v>
      </c>
      <c r="EY10" s="8" t="s">
        <v>1583</v>
      </c>
      <c r="EZ10" s="8" t="s">
        <v>1584</v>
      </c>
      <c r="FA10" s="8" t="s">
        <v>1585</v>
      </c>
      <c r="FB10" s="8" t="s">
        <v>1586</v>
      </c>
      <c r="FC10" s="8" t="s">
        <v>1587</v>
      </c>
      <c r="FD10" s="8" t="s">
        <v>1588</v>
      </c>
      <c r="FE10" s="8" t="s">
        <v>1589</v>
      </c>
      <c r="FF10" s="8" t="s">
        <v>1590</v>
      </c>
      <c r="FG10" s="8" t="s">
        <v>1591</v>
      </c>
      <c r="FH10" s="8" t="s">
        <v>1592</v>
      </c>
      <c r="FI10" s="8" t="s">
        <v>1593</v>
      </c>
      <c r="FJ10" s="8" t="s">
        <v>1594</v>
      </c>
      <c r="FK10" s="8" t="s">
        <v>1595</v>
      </c>
      <c r="FL10" s="8" t="s">
        <v>1596</v>
      </c>
      <c r="FM10" s="8" t="s">
        <v>1597</v>
      </c>
      <c r="FN10" s="8" t="s">
        <v>1598</v>
      </c>
      <c r="FO10" s="8" t="s">
        <v>1599</v>
      </c>
      <c r="FP10" s="8" t="s">
        <v>1600</v>
      </c>
      <c r="FQ10" s="8" t="s">
        <v>1601</v>
      </c>
      <c r="FR10" s="8" t="s">
        <v>1602</v>
      </c>
      <c r="FS10" s="8" t="s">
        <v>1603</v>
      </c>
      <c r="FT10" s="8" t="s">
        <v>1604</v>
      </c>
      <c r="FU10" s="8" t="s">
        <v>1605</v>
      </c>
      <c r="FV10" s="8" t="s">
        <v>1606</v>
      </c>
      <c r="FW10" s="8" t="s">
        <v>1607</v>
      </c>
      <c r="FX10" s="8" t="s">
        <v>1608</v>
      </c>
      <c r="FY10" s="8" t="s">
        <v>1609</v>
      </c>
      <c r="FZ10" s="8" t="s">
        <v>1610</v>
      </c>
      <c r="GA10" s="8" t="s">
        <v>1611</v>
      </c>
      <c r="GB10" s="8" t="s">
        <v>1612</v>
      </c>
      <c r="GC10" s="8" t="s">
        <v>1613</v>
      </c>
      <c r="GD10" s="8" t="s">
        <v>1614</v>
      </c>
      <c r="GE10" s="8" t="s">
        <v>1615</v>
      </c>
      <c r="GF10" s="8" t="s">
        <v>1616</v>
      </c>
      <c r="GG10" s="8" t="s">
        <v>1617</v>
      </c>
      <c r="GH10" s="8" t="s">
        <v>1618</v>
      </c>
      <c r="GI10" s="8" t="s">
        <v>1619</v>
      </c>
      <c r="GJ10" s="8" t="s">
        <v>1620</v>
      </c>
      <c r="GK10" s="8" t="s">
        <v>1621</v>
      </c>
      <c r="GL10" s="8" t="s">
        <v>1622</v>
      </c>
      <c r="GM10" s="8" t="s">
        <v>1623</v>
      </c>
      <c r="GN10" s="8" t="s">
        <v>1624</v>
      </c>
      <c r="GO10" s="8" t="s">
        <v>1625</v>
      </c>
      <c r="GP10" s="8" t="s">
        <v>1626</v>
      </c>
      <c r="GQ10" s="8" t="s">
        <v>1627</v>
      </c>
      <c r="GR10" s="8" t="s">
        <v>1628</v>
      </c>
      <c r="GS10" s="8" t="s">
        <v>1629</v>
      </c>
      <c r="GT10" s="8" t="s">
        <v>1630</v>
      </c>
      <c r="GU10" s="8" t="s">
        <v>1631</v>
      </c>
      <c r="GV10" s="8" t="s">
        <v>1632</v>
      </c>
      <c r="GW10" s="8" t="s">
        <v>1633</v>
      </c>
      <c r="GX10" s="8" t="s">
        <v>1634</v>
      </c>
      <c r="GY10" s="8" t="s">
        <v>1635</v>
      </c>
      <c r="GZ10" s="8" t="s">
        <v>1636</v>
      </c>
      <c r="HA10" s="8" t="s">
        <v>1637</v>
      </c>
      <c r="HB10" s="8" t="s">
        <v>1638</v>
      </c>
      <c r="HC10" s="8" t="s">
        <v>1639</v>
      </c>
      <c r="HD10" s="8" t="s">
        <v>1640</v>
      </c>
      <c r="HE10" s="8" t="s">
        <v>1641</v>
      </c>
      <c r="HF10" s="8" t="s">
        <v>1642</v>
      </c>
      <c r="HG10" s="8" t="s">
        <v>1643</v>
      </c>
      <c r="HH10" s="8" t="s">
        <v>1644</v>
      </c>
      <c r="HI10" s="8" t="s">
        <v>1645</v>
      </c>
      <c r="HJ10" s="8" t="s">
        <v>1646</v>
      </c>
      <c r="HK10" s="8" t="s">
        <v>1647</v>
      </c>
      <c r="HL10" s="8" t="s">
        <v>1648</v>
      </c>
      <c r="HM10" s="8" t="s">
        <v>1649</v>
      </c>
      <c r="HN10" s="8" t="s">
        <v>1650</v>
      </c>
      <c r="HO10" s="8" t="s">
        <v>1651</v>
      </c>
      <c r="HP10" s="8" t="s">
        <v>1652</v>
      </c>
      <c r="HQ10" s="8" t="s">
        <v>1653</v>
      </c>
      <c r="HR10" s="8" t="s">
        <v>1654</v>
      </c>
      <c r="HS10" s="8" t="s">
        <v>1655</v>
      </c>
      <c r="HT10" s="8" t="s">
        <v>1656</v>
      </c>
      <c r="HU10" s="8" t="s">
        <v>1657</v>
      </c>
      <c r="HV10" s="8" t="s">
        <v>1658</v>
      </c>
      <c r="HW10" s="8" t="s">
        <v>1659</v>
      </c>
      <c r="HX10" s="8" t="s">
        <v>1660</v>
      </c>
      <c r="HY10" s="8" t="s">
        <v>1661</v>
      </c>
      <c r="HZ10" s="8" t="s">
        <v>1662</v>
      </c>
      <c r="IA10" s="8" t="s">
        <v>1663</v>
      </c>
      <c r="IB10" s="8" t="s">
        <v>1664</v>
      </c>
      <c r="IC10" s="8" t="s">
        <v>1665</v>
      </c>
      <c r="ID10" s="8" t="s">
        <v>1666</v>
      </c>
      <c r="IE10" s="8" t="s">
        <v>1667</v>
      </c>
      <c r="IF10" s="8" t="s">
        <v>1668</v>
      </c>
      <c r="IG10" s="8" t="s">
        <v>1669</v>
      </c>
      <c r="IH10" s="8" t="s">
        <v>1670</v>
      </c>
      <c r="II10" s="8" t="s">
        <v>1671</v>
      </c>
      <c r="IJ10" s="8" t="s">
        <v>1672</v>
      </c>
      <c r="IK10" s="8" t="s">
        <v>1673</v>
      </c>
      <c r="IL10" s="8" t="s">
        <v>1674</v>
      </c>
      <c r="IM10" s="8" t="s">
        <v>1675</v>
      </c>
      <c r="IN10" s="8" t="s">
        <v>1676</v>
      </c>
      <c r="IO10" s="8" t="s">
        <v>1677</v>
      </c>
      <c r="IP10" s="8" t="s">
        <v>1678</v>
      </c>
      <c r="IQ10" s="8" t="s">
        <v>1679</v>
      </c>
    </row>
    <row r="11" spans="1:251">
      <c r="A11" s="10">
        <v>42036</v>
      </c>
      <c r="B11" s="9">
        <v>2.0470000000000002</v>
      </c>
      <c r="C11" s="9">
        <v>1.921</v>
      </c>
      <c r="D11" s="9">
        <v>1.3680000000000001</v>
      </c>
      <c r="E11" s="9">
        <v>0.55300000000000005</v>
      </c>
      <c r="F11" s="9">
        <v>0.57999999999999996</v>
      </c>
      <c r="G11" s="9">
        <v>0.57999999999999996</v>
      </c>
      <c r="H11" s="9">
        <v>0</v>
      </c>
      <c r="I11" s="9">
        <v>0.97</v>
      </c>
      <c r="J11" s="9">
        <v>0.64800000000000002</v>
      </c>
      <c r="K11" s="9">
        <v>0.32200000000000001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13.377000000000001</v>
      </c>
      <c r="V11" s="9">
        <v>7.5990000000000002</v>
      </c>
      <c r="W11" s="9">
        <v>5.7779999999999996</v>
      </c>
      <c r="X11" s="9">
        <v>13.377000000000001</v>
      </c>
      <c r="Y11" s="9">
        <v>7.5990000000000002</v>
      </c>
      <c r="Z11" s="9">
        <v>5.7779999999999996</v>
      </c>
      <c r="AA11" s="9">
        <v>5.2519999999999998</v>
      </c>
      <c r="AB11" s="9">
        <v>1.865</v>
      </c>
      <c r="AC11" s="9">
        <v>3.387</v>
      </c>
      <c r="AD11" s="9">
        <v>3.4180000000000001</v>
      </c>
      <c r="AE11" s="9">
        <v>2.819</v>
      </c>
      <c r="AF11" s="9">
        <v>0.59899999999999998</v>
      </c>
      <c r="AG11" s="9">
        <v>1.0860000000000001</v>
      </c>
      <c r="AH11" s="9">
        <v>0.61</v>
      </c>
      <c r="AI11" s="9">
        <v>0.47599999999999998</v>
      </c>
      <c r="AJ11" s="9">
        <v>1.782</v>
      </c>
      <c r="AK11" s="9">
        <v>0.46600000000000003</v>
      </c>
      <c r="AL11" s="9">
        <v>1.3160000000000001</v>
      </c>
      <c r="AM11" s="9">
        <v>1.839</v>
      </c>
      <c r="AN11" s="9">
        <v>1.839</v>
      </c>
      <c r="AO11" s="9">
        <v>0</v>
      </c>
      <c r="AP11" s="9">
        <v>1.839</v>
      </c>
      <c r="AQ11" s="9">
        <v>1.839</v>
      </c>
      <c r="AR11" s="9">
        <v>0</v>
      </c>
      <c r="AS11" s="9">
        <v>0</v>
      </c>
      <c r="AT11" s="9">
        <v>0</v>
      </c>
      <c r="AU11" s="9">
        <v>0</v>
      </c>
      <c r="AV11" s="9">
        <v>3.262</v>
      </c>
      <c r="AW11" s="9">
        <v>2.3090000000000002</v>
      </c>
      <c r="AX11" s="9">
        <v>0.95299999999999996</v>
      </c>
      <c r="AY11" s="9">
        <v>3.262</v>
      </c>
      <c r="AZ11" s="9">
        <v>2.3090000000000002</v>
      </c>
      <c r="BA11" s="9">
        <v>0.95299999999999996</v>
      </c>
      <c r="BB11" s="9">
        <v>0</v>
      </c>
      <c r="BC11" s="9">
        <v>0</v>
      </c>
      <c r="BD11" s="9">
        <v>0</v>
      </c>
      <c r="BE11" s="9">
        <v>0.57399999999999995</v>
      </c>
      <c r="BF11" s="9">
        <v>0.57399999999999995</v>
      </c>
      <c r="BG11" s="9">
        <v>0</v>
      </c>
      <c r="BH11" s="9">
        <v>1.655</v>
      </c>
      <c r="BI11" s="9">
        <v>0.70199999999999996</v>
      </c>
      <c r="BJ11" s="9">
        <v>0.95299999999999996</v>
      </c>
      <c r="BK11" s="9">
        <v>1.0329999999999999</v>
      </c>
      <c r="BL11" s="9">
        <v>1.0329999999999999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6.48</v>
      </c>
      <c r="BX11" s="9">
        <v>2.2599999999999998</v>
      </c>
      <c r="BY11" s="9">
        <v>4.22</v>
      </c>
      <c r="BZ11" s="9">
        <v>6.48</v>
      </c>
      <c r="CA11" s="9">
        <v>2.2599999999999998</v>
      </c>
      <c r="CB11" s="9">
        <v>4.22</v>
      </c>
      <c r="CC11" s="9">
        <v>2.9079999999999999</v>
      </c>
      <c r="CD11" s="9">
        <v>1.702</v>
      </c>
      <c r="CE11" s="9">
        <v>1.206</v>
      </c>
      <c r="CF11" s="9">
        <v>2.5430000000000001</v>
      </c>
      <c r="CG11" s="9">
        <v>0</v>
      </c>
      <c r="CH11" s="9">
        <v>2.5430000000000001</v>
      </c>
      <c r="CI11" s="9">
        <v>0.47099999999999997</v>
      </c>
      <c r="CJ11" s="9">
        <v>0</v>
      </c>
      <c r="CK11" s="9">
        <v>0.47099999999999997</v>
      </c>
      <c r="CL11" s="9">
        <v>0</v>
      </c>
      <c r="CM11" s="9">
        <v>0</v>
      </c>
      <c r="CN11" s="9">
        <v>0</v>
      </c>
      <c r="CO11" s="9">
        <v>0.55800000000000005</v>
      </c>
      <c r="CP11" s="9">
        <v>0.55800000000000005</v>
      </c>
      <c r="CQ11" s="9">
        <v>0</v>
      </c>
      <c r="CR11" s="9">
        <v>0.55800000000000005</v>
      </c>
      <c r="CS11" s="9">
        <v>0.55800000000000005</v>
      </c>
      <c r="CT11" s="9">
        <v>0</v>
      </c>
      <c r="CU11" s="9">
        <v>0</v>
      </c>
      <c r="CV11" s="9">
        <v>0</v>
      </c>
      <c r="CW11" s="9">
        <v>0</v>
      </c>
      <c r="CX11" s="9">
        <v>8.2889999999999997</v>
      </c>
      <c r="CY11" s="9">
        <v>2.649</v>
      </c>
      <c r="CZ11" s="9">
        <v>5.6390000000000002</v>
      </c>
      <c r="DA11" s="9">
        <v>8.2889999999999997</v>
      </c>
      <c r="DB11" s="9">
        <v>2.649</v>
      </c>
      <c r="DC11" s="9">
        <v>5.6390000000000002</v>
      </c>
      <c r="DD11" s="9">
        <v>0</v>
      </c>
      <c r="DE11" s="9">
        <v>0</v>
      </c>
      <c r="DF11" s="9">
        <v>0</v>
      </c>
      <c r="DG11" s="9">
        <v>4.2210000000000001</v>
      </c>
      <c r="DH11" s="9">
        <v>2.149</v>
      </c>
      <c r="DI11" s="9">
        <v>2.0710000000000002</v>
      </c>
      <c r="DJ11" s="9">
        <v>3.1040000000000001</v>
      </c>
      <c r="DK11" s="9">
        <v>0.5</v>
      </c>
      <c r="DL11" s="9">
        <v>2.6040000000000001</v>
      </c>
      <c r="DM11" s="9">
        <v>0</v>
      </c>
      <c r="DN11" s="9">
        <v>0</v>
      </c>
      <c r="DO11" s="9">
        <v>0</v>
      </c>
      <c r="DP11" s="9">
        <v>0.96399999999999997</v>
      </c>
      <c r="DQ11" s="9">
        <v>0</v>
      </c>
      <c r="DR11" s="9">
        <v>0.96399999999999997</v>
      </c>
      <c r="DS11" s="9">
        <v>0.96399999999999997</v>
      </c>
      <c r="DT11" s="9">
        <v>0</v>
      </c>
      <c r="DU11" s="9">
        <v>0.96399999999999997</v>
      </c>
      <c r="DV11" s="9">
        <v>0</v>
      </c>
      <c r="DW11" s="9">
        <v>0</v>
      </c>
      <c r="DX11" s="9">
        <v>0</v>
      </c>
      <c r="DY11" s="9">
        <v>10.016</v>
      </c>
      <c r="DZ11" s="9">
        <v>5.399</v>
      </c>
      <c r="EA11" s="9">
        <v>4.617</v>
      </c>
      <c r="EB11" s="9">
        <v>10.016</v>
      </c>
      <c r="EC11" s="9">
        <v>5.399</v>
      </c>
      <c r="ED11" s="9">
        <v>4.617</v>
      </c>
      <c r="EE11" s="9">
        <v>5.4139999999999997</v>
      </c>
      <c r="EF11" s="9">
        <v>2.6019999999999999</v>
      </c>
      <c r="EG11" s="9">
        <v>2.8119999999999998</v>
      </c>
      <c r="EH11" s="9">
        <v>1.109</v>
      </c>
      <c r="EI11" s="9">
        <v>0.57399999999999995</v>
      </c>
      <c r="EJ11" s="9">
        <v>0.53500000000000003</v>
      </c>
      <c r="EK11" s="9">
        <v>1.6950000000000001</v>
      </c>
      <c r="EL11" s="9">
        <v>1.2030000000000001</v>
      </c>
      <c r="EM11" s="9">
        <v>0.49199999999999999</v>
      </c>
      <c r="EN11" s="9">
        <v>1.262</v>
      </c>
      <c r="EO11" s="9">
        <v>0.48399999999999999</v>
      </c>
      <c r="EP11" s="9">
        <v>0.77900000000000003</v>
      </c>
      <c r="EQ11" s="9">
        <v>0.53600000000000003</v>
      </c>
      <c r="ER11" s="9">
        <v>0.53600000000000003</v>
      </c>
      <c r="ES11" s="9">
        <v>0</v>
      </c>
      <c r="ET11" s="9">
        <v>0.53600000000000003</v>
      </c>
      <c r="EU11" s="9">
        <v>0.53600000000000003</v>
      </c>
      <c r="EV11" s="9">
        <v>0</v>
      </c>
      <c r="EW11" s="9">
        <v>0</v>
      </c>
      <c r="EX11" s="9">
        <v>0</v>
      </c>
      <c r="EY11" s="9">
        <v>0</v>
      </c>
      <c r="EZ11" s="9">
        <v>11.419</v>
      </c>
      <c r="FA11" s="9">
        <v>6.0679999999999996</v>
      </c>
      <c r="FB11" s="9">
        <v>5.351</v>
      </c>
      <c r="FC11" s="9">
        <v>11.419</v>
      </c>
      <c r="FD11" s="9">
        <v>6.0679999999999996</v>
      </c>
      <c r="FE11" s="9">
        <v>5.351</v>
      </c>
      <c r="FF11" s="9">
        <v>4.5750000000000002</v>
      </c>
      <c r="FG11" s="9">
        <v>2.1619999999999999</v>
      </c>
      <c r="FH11" s="9">
        <v>2.4129999999999998</v>
      </c>
      <c r="FI11" s="9">
        <v>3.8610000000000002</v>
      </c>
      <c r="FJ11" s="9">
        <v>2.7589999999999999</v>
      </c>
      <c r="FK11" s="9">
        <v>1.1020000000000001</v>
      </c>
      <c r="FL11" s="9">
        <v>2.0950000000000002</v>
      </c>
      <c r="FM11" s="9">
        <v>1.147</v>
      </c>
      <c r="FN11" s="9">
        <v>0.94799999999999995</v>
      </c>
      <c r="FO11" s="9">
        <v>0.42499999999999999</v>
      </c>
      <c r="FP11" s="9">
        <v>0</v>
      </c>
      <c r="FQ11" s="9">
        <v>0.42499999999999999</v>
      </c>
      <c r="FR11" s="9">
        <v>0.46200000000000002</v>
      </c>
      <c r="FS11" s="9">
        <v>0</v>
      </c>
      <c r="FT11" s="9">
        <v>0.46200000000000002</v>
      </c>
      <c r="FU11" s="9">
        <v>0.46200000000000002</v>
      </c>
      <c r="FV11" s="9">
        <v>0</v>
      </c>
      <c r="FW11" s="9">
        <v>0.46200000000000002</v>
      </c>
      <c r="FX11" s="9">
        <v>0</v>
      </c>
      <c r="FY11" s="9">
        <v>0</v>
      </c>
      <c r="FZ11" s="9">
        <v>0</v>
      </c>
      <c r="GA11" s="9">
        <v>21.882000000000001</v>
      </c>
      <c r="GB11" s="9">
        <v>11.97</v>
      </c>
      <c r="GC11" s="9">
        <v>9.9120000000000008</v>
      </c>
      <c r="GD11" s="9">
        <v>21.882000000000001</v>
      </c>
      <c r="GE11" s="9">
        <v>11.97</v>
      </c>
      <c r="GF11" s="9">
        <v>9.9120000000000008</v>
      </c>
      <c r="GG11" s="9">
        <v>12.329000000000001</v>
      </c>
      <c r="GH11" s="9">
        <v>6.149</v>
      </c>
      <c r="GI11" s="9">
        <v>6.18</v>
      </c>
      <c r="GJ11" s="9">
        <v>2.633</v>
      </c>
      <c r="GK11" s="9">
        <v>2.0790000000000002</v>
      </c>
      <c r="GL11" s="9">
        <v>0.55400000000000005</v>
      </c>
      <c r="GM11" s="9">
        <v>3.3090000000000002</v>
      </c>
      <c r="GN11" s="9">
        <v>1.1970000000000001</v>
      </c>
      <c r="GO11" s="9">
        <v>2.1120000000000001</v>
      </c>
      <c r="GP11" s="9">
        <v>1.0649999999999999</v>
      </c>
      <c r="GQ11" s="9">
        <v>0</v>
      </c>
      <c r="GR11" s="9">
        <v>1.0649999999999999</v>
      </c>
      <c r="GS11" s="9">
        <v>2.5459999999999998</v>
      </c>
      <c r="GT11" s="9">
        <v>2.5459999999999998</v>
      </c>
      <c r="GU11" s="9">
        <v>0</v>
      </c>
      <c r="GV11" s="9">
        <v>2.5459999999999998</v>
      </c>
      <c r="GW11" s="9">
        <v>2.5459999999999998</v>
      </c>
      <c r="GX11" s="9">
        <v>0</v>
      </c>
      <c r="GY11" s="9">
        <v>0</v>
      </c>
      <c r="GZ11" s="9">
        <v>0</v>
      </c>
      <c r="HA11" s="9">
        <v>0</v>
      </c>
      <c r="HB11" s="9">
        <v>163.095</v>
      </c>
      <c r="HC11" s="9">
        <v>93.206000000000003</v>
      </c>
      <c r="HD11" s="9">
        <v>69.89</v>
      </c>
      <c r="HE11" s="9">
        <v>161.20500000000001</v>
      </c>
      <c r="HF11" s="9">
        <v>91.701999999999998</v>
      </c>
      <c r="HG11" s="9">
        <v>69.503</v>
      </c>
      <c r="HH11" s="9">
        <v>62.244999999999997</v>
      </c>
      <c r="HI11" s="9">
        <v>35.963000000000001</v>
      </c>
      <c r="HJ11" s="9">
        <v>26.282</v>
      </c>
      <c r="HK11" s="9">
        <v>31.427</v>
      </c>
      <c r="HL11" s="9">
        <v>17.768999999999998</v>
      </c>
      <c r="HM11" s="9">
        <v>13.657999999999999</v>
      </c>
      <c r="HN11" s="9">
        <v>28.951000000000001</v>
      </c>
      <c r="HO11" s="9">
        <v>15.236000000000001</v>
      </c>
      <c r="HP11" s="9">
        <v>13.715</v>
      </c>
      <c r="HQ11" s="9">
        <v>20.795000000000002</v>
      </c>
      <c r="HR11" s="9">
        <v>11.601000000000001</v>
      </c>
      <c r="HS11" s="9">
        <v>9.1950000000000003</v>
      </c>
      <c r="HT11" s="9">
        <v>19.677</v>
      </c>
      <c r="HU11" s="9">
        <v>12.637</v>
      </c>
      <c r="HV11" s="9">
        <v>7.04</v>
      </c>
      <c r="HW11" s="9">
        <v>17.786000000000001</v>
      </c>
      <c r="HX11" s="9">
        <v>11.134</v>
      </c>
      <c r="HY11" s="9">
        <v>6.6529999999999996</v>
      </c>
      <c r="HZ11" s="9">
        <v>1.89</v>
      </c>
      <c r="IA11" s="9">
        <v>1.5029999999999999</v>
      </c>
      <c r="IB11" s="9">
        <v>0.38700000000000001</v>
      </c>
      <c r="IC11" s="9">
        <v>147.678</v>
      </c>
      <c r="ID11" s="9">
        <v>83.492999999999995</v>
      </c>
      <c r="IE11" s="9">
        <v>64.185000000000002</v>
      </c>
      <c r="IF11" s="9">
        <v>146.63800000000001</v>
      </c>
      <c r="IG11" s="9">
        <v>82.84</v>
      </c>
      <c r="IH11" s="9">
        <v>63.798000000000002</v>
      </c>
      <c r="II11" s="9">
        <v>54.146999999999998</v>
      </c>
      <c r="IJ11" s="9">
        <v>31.344999999999999</v>
      </c>
      <c r="IK11" s="9">
        <v>22.800999999999998</v>
      </c>
      <c r="IL11" s="9">
        <v>28.309000000000001</v>
      </c>
      <c r="IM11" s="9">
        <v>15.63</v>
      </c>
      <c r="IN11" s="9">
        <v>12.678000000000001</v>
      </c>
      <c r="IO11" s="9">
        <v>28.009</v>
      </c>
      <c r="IP11" s="9">
        <v>14.292999999999999</v>
      </c>
      <c r="IQ11" s="9">
        <v>13.715</v>
      </c>
    </row>
    <row r="12" spans="1:251">
      <c r="A12" s="10">
        <v>42401</v>
      </c>
      <c r="B12" s="9">
        <v>2.3559999999999999</v>
      </c>
      <c r="C12" s="9">
        <v>0.50600000000000001</v>
      </c>
      <c r="D12" s="9">
        <v>0</v>
      </c>
      <c r="E12" s="9">
        <v>0.50600000000000001</v>
      </c>
      <c r="F12" s="9">
        <v>0.61199999999999999</v>
      </c>
      <c r="G12" s="9">
        <v>0.61199999999999999</v>
      </c>
      <c r="H12" s="9">
        <v>0</v>
      </c>
      <c r="I12" s="9">
        <v>0.45500000000000002</v>
      </c>
      <c r="J12" s="9">
        <v>0</v>
      </c>
      <c r="K12" s="9">
        <v>0.45500000000000002</v>
      </c>
      <c r="L12" s="9">
        <v>1.1000000000000001</v>
      </c>
      <c r="M12" s="9">
        <v>0.71299999999999997</v>
      </c>
      <c r="N12" s="9">
        <v>0.38700000000000001</v>
      </c>
      <c r="O12" s="9">
        <v>1.1000000000000001</v>
      </c>
      <c r="P12" s="9">
        <v>0.71299999999999997</v>
      </c>
      <c r="Q12" s="9">
        <v>0.38700000000000001</v>
      </c>
      <c r="R12" s="9">
        <v>0</v>
      </c>
      <c r="S12" s="9">
        <v>0</v>
      </c>
      <c r="T12" s="9">
        <v>0</v>
      </c>
      <c r="U12" s="9">
        <v>16.617999999999999</v>
      </c>
      <c r="V12" s="9">
        <v>11.377000000000001</v>
      </c>
      <c r="W12" s="9">
        <v>5.2409999999999997</v>
      </c>
      <c r="X12" s="9">
        <v>16.617999999999999</v>
      </c>
      <c r="Y12" s="9">
        <v>11.377000000000001</v>
      </c>
      <c r="Z12" s="9">
        <v>5.2409999999999997</v>
      </c>
      <c r="AA12" s="9">
        <v>2.3359999999999999</v>
      </c>
      <c r="AB12" s="9">
        <v>1.7490000000000001</v>
      </c>
      <c r="AC12" s="9">
        <v>0.58699999999999997</v>
      </c>
      <c r="AD12" s="9">
        <v>6.2160000000000002</v>
      </c>
      <c r="AE12" s="9">
        <v>3.4969999999999999</v>
      </c>
      <c r="AF12" s="9">
        <v>2.7189999999999999</v>
      </c>
      <c r="AG12" s="9">
        <v>2.3319999999999999</v>
      </c>
      <c r="AH12" s="9">
        <v>1.7150000000000001</v>
      </c>
      <c r="AI12" s="9">
        <v>0.61699999999999999</v>
      </c>
      <c r="AJ12" s="9">
        <v>2.6920000000000002</v>
      </c>
      <c r="AK12" s="9">
        <v>1.706</v>
      </c>
      <c r="AL12" s="9">
        <v>0.98599999999999999</v>
      </c>
      <c r="AM12" s="9">
        <v>3.0419999999999998</v>
      </c>
      <c r="AN12" s="9">
        <v>2.7109999999999999</v>
      </c>
      <c r="AO12" s="9">
        <v>0.33100000000000002</v>
      </c>
      <c r="AP12" s="9">
        <v>3.0419999999999998</v>
      </c>
      <c r="AQ12" s="9">
        <v>2.7109999999999999</v>
      </c>
      <c r="AR12" s="9">
        <v>0.33100000000000002</v>
      </c>
      <c r="AS12" s="9">
        <v>0</v>
      </c>
      <c r="AT12" s="9">
        <v>0</v>
      </c>
      <c r="AU12" s="9">
        <v>0</v>
      </c>
      <c r="AV12" s="9">
        <v>7.008</v>
      </c>
      <c r="AW12" s="9">
        <v>3.2829999999999999</v>
      </c>
      <c r="AX12" s="9">
        <v>3.7250000000000001</v>
      </c>
      <c r="AY12" s="9">
        <v>7.008</v>
      </c>
      <c r="AZ12" s="9">
        <v>3.2829999999999999</v>
      </c>
      <c r="BA12" s="9">
        <v>3.7250000000000001</v>
      </c>
      <c r="BB12" s="9">
        <v>2.698</v>
      </c>
      <c r="BC12" s="9">
        <v>0.61499999999999999</v>
      </c>
      <c r="BD12" s="9">
        <v>2.0830000000000002</v>
      </c>
      <c r="BE12" s="9">
        <v>1.6910000000000001</v>
      </c>
      <c r="BF12" s="9">
        <v>1.123</v>
      </c>
      <c r="BG12" s="9">
        <v>0.56899999999999995</v>
      </c>
      <c r="BH12" s="9">
        <v>0.47099999999999997</v>
      </c>
      <c r="BI12" s="9">
        <v>0</v>
      </c>
      <c r="BJ12" s="9">
        <v>0.47099999999999997</v>
      </c>
      <c r="BK12" s="9">
        <v>1.099</v>
      </c>
      <c r="BL12" s="9">
        <v>1.099</v>
      </c>
      <c r="BM12" s="9">
        <v>0</v>
      </c>
      <c r="BN12" s="9">
        <v>1.0489999999999999</v>
      </c>
      <c r="BO12" s="9">
        <v>0.44600000000000001</v>
      </c>
      <c r="BP12" s="9">
        <v>0.60199999999999998</v>
      </c>
      <c r="BQ12" s="9">
        <v>1.0489999999999999</v>
      </c>
      <c r="BR12" s="9">
        <v>0.44600000000000001</v>
      </c>
      <c r="BS12" s="9">
        <v>0.60199999999999998</v>
      </c>
      <c r="BT12" s="9">
        <v>0</v>
      </c>
      <c r="BU12" s="9">
        <v>0</v>
      </c>
      <c r="BV12" s="9">
        <v>0</v>
      </c>
      <c r="BW12" s="9">
        <v>10.459</v>
      </c>
      <c r="BX12" s="9">
        <v>0.94399999999999995</v>
      </c>
      <c r="BY12" s="9">
        <v>9.5150000000000006</v>
      </c>
      <c r="BZ12" s="9">
        <v>10.459</v>
      </c>
      <c r="CA12" s="9">
        <v>0.94399999999999995</v>
      </c>
      <c r="CB12" s="9">
        <v>9.5150000000000006</v>
      </c>
      <c r="CC12" s="9">
        <v>1.333</v>
      </c>
      <c r="CD12" s="9">
        <v>0.48099999999999998</v>
      </c>
      <c r="CE12" s="9">
        <v>0.85199999999999998</v>
      </c>
      <c r="CF12" s="9">
        <v>5.1360000000000001</v>
      </c>
      <c r="CG12" s="9">
        <v>0</v>
      </c>
      <c r="CH12" s="9">
        <v>5.1360000000000001</v>
      </c>
      <c r="CI12" s="9">
        <v>3.2629999999999999</v>
      </c>
      <c r="CJ12" s="9">
        <v>0.46300000000000002</v>
      </c>
      <c r="CK12" s="9">
        <v>2.8</v>
      </c>
      <c r="CL12" s="9">
        <v>0.40600000000000003</v>
      </c>
      <c r="CM12" s="9">
        <v>0</v>
      </c>
      <c r="CN12" s="9">
        <v>0.40600000000000003</v>
      </c>
      <c r="CO12" s="9">
        <v>0.32100000000000001</v>
      </c>
      <c r="CP12" s="9">
        <v>0</v>
      </c>
      <c r="CQ12" s="9">
        <v>0.32100000000000001</v>
      </c>
      <c r="CR12" s="9">
        <v>0.32100000000000001</v>
      </c>
      <c r="CS12" s="9">
        <v>0</v>
      </c>
      <c r="CT12" s="9">
        <v>0.32100000000000001</v>
      </c>
      <c r="CU12" s="9">
        <v>0</v>
      </c>
      <c r="CV12" s="9">
        <v>0</v>
      </c>
      <c r="CW12" s="9">
        <v>0</v>
      </c>
      <c r="CX12" s="9">
        <v>3.9129999999999998</v>
      </c>
      <c r="CY12" s="9">
        <v>0.55100000000000005</v>
      </c>
      <c r="CZ12" s="9">
        <v>3.3620000000000001</v>
      </c>
      <c r="DA12" s="9">
        <v>3.9129999999999998</v>
      </c>
      <c r="DB12" s="9">
        <v>0.55100000000000005</v>
      </c>
      <c r="DC12" s="9">
        <v>3.3620000000000001</v>
      </c>
      <c r="DD12" s="9">
        <v>0</v>
      </c>
      <c r="DE12" s="9">
        <v>0</v>
      </c>
      <c r="DF12" s="9">
        <v>0</v>
      </c>
      <c r="DG12" s="9">
        <v>0.97099999999999997</v>
      </c>
      <c r="DH12" s="9">
        <v>0.55100000000000005</v>
      </c>
      <c r="DI12" s="9">
        <v>0.42</v>
      </c>
      <c r="DJ12" s="9">
        <v>1.482</v>
      </c>
      <c r="DK12" s="9">
        <v>0</v>
      </c>
      <c r="DL12" s="9">
        <v>1.482</v>
      </c>
      <c r="DM12" s="9">
        <v>1.46</v>
      </c>
      <c r="DN12" s="9">
        <v>0</v>
      </c>
      <c r="DO12" s="9">
        <v>1.46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3.181</v>
      </c>
      <c r="DZ12" s="9">
        <v>2.63</v>
      </c>
      <c r="EA12" s="9">
        <v>0.55000000000000004</v>
      </c>
      <c r="EB12" s="9">
        <v>3.181</v>
      </c>
      <c r="EC12" s="9">
        <v>2.63</v>
      </c>
      <c r="ED12" s="9">
        <v>0.55000000000000004</v>
      </c>
      <c r="EE12" s="9">
        <v>0.99199999999999999</v>
      </c>
      <c r="EF12" s="9">
        <v>0.99199999999999999</v>
      </c>
      <c r="EG12" s="9">
        <v>0</v>
      </c>
      <c r="EH12" s="9">
        <v>0</v>
      </c>
      <c r="EI12" s="9">
        <v>0</v>
      </c>
      <c r="EJ12" s="9">
        <v>0</v>
      </c>
      <c r="EK12" s="9">
        <v>1.694</v>
      </c>
      <c r="EL12" s="9">
        <v>1.1439999999999999</v>
      </c>
      <c r="EM12" s="9">
        <v>0.55000000000000004</v>
      </c>
      <c r="EN12" s="9">
        <v>0.495</v>
      </c>
      <c r="EO12" s="9">
        <v>0.495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17.751999999999999</v>
      </c>
      <c r="FA12" s="9">
        <v>12.459</v>
      </c>
      <c r="FB12" s="9">
        <v>5.2930000000000001</v>
      </c>
      <c r="FC12" s="9">
        <v>17.751999999999999</v>
      </c>
      <c r="FD12" s="9">
        <v>12.459</v>
      </c>
      <c r="FE12" s="9">
        <v>5.2930000000000001</v>
      </c>
      <c r="FF12" s="9">
        <v>5.9429999999999996</v>
      </c>
      <c r="FG12" s="9">
        <v>3.2839999999999998</v>
      </c>
      <c r="FH12" s="9">
        <v>2.6589999999999998</v>
      </c>
      <c r="FI12" s="9">
        <v>2.8889999999999998</v>
      </c>
      <c r="FJ12" s="9">
        <v>2.294</v>
      </c>
      <c r="FK12" s="9">
        <v>0.59499999999999997</v>
      </c>
      <c r="FL12" s="9">
        <v>4.26</v>
      </c>
      <c r="FM12" s="9">
        <v>3.1259999999999999</v>
      </c>
      <c r="FN12" s="9">
        <v>1.133</v>
      </c>
      <c r="FO12" s="9">
        <v>3.1320000000000001</v>
      </c>
      <c r="FP12" s="9">
        <v>2.226</v>
      </c>
      <c r="FQ12" s="9">
        <v>0.90500000000000003</v>
      </c>
      <c r="FR12" s="9">
        <v>1.5289999999999999</v>
      </c>
      <c r="FS12" s="9">
        <v>1.5289999999999999</v>
      </c>
      <c r="FT12" s="9">
        <v>0</v>
      </c>
      <c r="FU12" s="9">
        <v>1.5289999999999999</v>
      </c>
      <c r="FV12" s="9">
        <v>1.5289999999999999</v>
      </c>
      <c r="FW12" s="9">
        <v>0</v>
      </c>
      <c r="FX12" s="9">
        <v>0</v>
      </c>
      <c r="FY12" s="9">
        <v>0</v>
      </c>
      <c r="FZ12" s="9">
        <v>0</v>
      </c>
      <c r="GA12" s="9">
        <v>18.164999999999999</v>
      </c>
      <c r="GB12" s="9">
        <v>11.484</v>
      </c>
      <c r="GC12" s="9">
        <v>6.681</v>
      </c>
      <c r="GD12" s="9">
        <v>17.888999999999999</v>
      </c>
      <c r="GE12" s="9">
        <v>11.484</v>
      </c>
      <c r="GF12" s="9">
        <v>6.4050000000000002</v>
      </c>
      <c r="GG12" s="9">
        <v>7.0129999999999999</v>
      </c>
      <c r="GH12" s="9">
        <v>5.1609999999999996</v>
      </c>
      <c r="GI12" s="9">
        <v>1.8520000000000001</v>
      </c>
      <c r="GJ12" s="9">
        <v>3.8010000000000002</v>
      </c>
      <c r="GK12" s="9">
        <v>2.7770000000000001</v>
      </c>
      <c r="GL12" s="9">
        <v>1.024</v>
      </c>
      <c r="GM12" s="9">
        <v>3.1909999999999998</v>
      </c>
      <c r="GN12" s="9">
        <v>2.1259999999999999</v>
      </c>
      <c r="GO12" s="9">
        <v>1.0649999999999999</v>
      </c>
      <c r="GP12" s="9">
        <v>2.234</v>
      </c>
      <c r="GQ12" s="9">
        <v>0.51500000000000001</v>
      </c>
      <c r="GR12" s="9">
        <v>1.7190000000000001</v>
      </c>
      <c r="GS12" s="9">
        <v>1.9259999999999999</v>
      </c>
      <c r="GT12" s="9">
        <v>0.90600000000000003</v>
      </c>
      <c r="GU12" s="9">
        <v>1.02</v>
      </c>
      <c r="GV12" s="9">
        <v>1.65</v>
      </c>
      <c r="GW12" s="9">
        <v>0.90600000000000003</v>
      </c>
      <c r="GX12" s="9">
        <v>0.74399999999999999</v>
      </c>
      <c r="GY12" s="9">
        <v>0.27600000000000002</v>
      </c>
      <c r="GZ12" s="9">
        <v>0</v>
      </c>
      <c r="HA12" s="9">
        <v>0.27600000000000002</v>
      </c>
      <c r="HB12" s="9">
        <v>138.208</v>
      </c>
      <c r="HC12" s="9">
        <v>68.557000000000002</v>
      </c>
      <c r="HD12" s="9">
        <v>69.650999999999996</v>
      </c>
      <c r="HE12" s="9">
        <v>136.96100000000001</v>
      </c>
      <c r="HF12" s="9">
        <v>68.263000000000005</v>
      </c>
      <c r="HG12" s="9">
        <v>68.698999999999998</v>
      </c>
      <c r="HH12" s="9">
        <v>50.688000000000002</v>
      </c>
      <c r="HI12" s="9">
        <v>28.821999999999999</v>
      </c>
      <c r="HJ12" s="9">
        <v>21.866</v>
      </c>
      <c r="HK12" s="9">
        <v>24.45</v>
      </c>
      <c r="HL12" s="9">
        <v>11.638999999999999</v>
      </c>
      <c r="HM12" s="9">
        <v>12.81</v>
      </c>
      <c r="HN12" s="9">
        <v>31.158999999999999</v>
      </c>
      <c r="HO12" s="9">
        <v>13.558</v>
      </c>
      <c r="HP12" s="9">
        <v>17.600000000000001</v>
      </c>
      <c r="HQ12" s="9">
        <v>17.07</v>
      </c>
      <c r="HR12" s="9">
        <v>7.6449999999999996</v>
      </c>
      <c r="HS12" s="9">
        <v>9.4250000000000007</v>
      </c>
      <c r="HT12" s="9">
        <v>14.842000000000001</v>
      </c>
      <c r="HU12" s="9">
        <v>6.8920000000000003</v>
      </c>
      <c r="HV12" s="9">
        <v>7.95</v>
      </c>
      <c r="HW12" s="9">
        <v>13.595000000000001</v>
      </c>
      <c r="HX12" s="9">
        <v>6.5979999999999999</v>
      </c>
      <c r="HY12" s="9">
        <v>6.9969999999999999</v>
      </c>
      <c r="HZ12" s="9">
        <v>1.2470000000000001</v>
      </c>
      <c r="IA12" s="9">
        <v>0.29399999999999998</v>
      </c>
      <c r="IB12" s="9">
        <v>0.95299999999999996</v>
      </c>
      <c r="IC12" s="9">
        <v>126.633</v>
      </c>
      <c r="ID12" s="9">
        <v>64.510999999999996</v>
      </c>
      <c r="IE12" s="9">
        <v>62.122</v>
      </c>
      <c r="IF12" s="9">
        <v>125.387</v>
      </c>
      <c r="IG12" s="9">
        <v>64.216999999999999</v>
      </c>
      <c r="IH12" s="9">
        <v>61.17</v>
      </c>
      <c r="II12" s="9">
        <v>46.488</v>
      </c>
      <c r="IJ12" s="9">
        <v>26.96</v>
      </c>
      <c r="IK12" s="9">
        <v>19.527999999999999</v>
      </c>
      <c r="IL12" s="9">
        <v>21.754000000000001</v>
      </c>
      <c r="IM12" s="9">
        <v>10.606999999999999</v>
      </c>
      <c r="IN12" s="9">
        <v>11.147</v>
      </c>
      <c r="IO12" s="9">
        <v>29.385000000000002</v>
      </c>
      <c r="IP12" s="9">
        <v>13.144</v>
      </c>
      <c r="IQ12" s="9">
        <v>16.241</v>
      </c>
    </row>
    <row r="13" spans="1:251">
      <c r="A13" s="10">
        <v>42767</v>
      </c>
      <c r="B13" s="9">
        <v>3.61</v>
      </c>
      <c r="C13" s="9">
        <v>1.079</v>
      </c>
      <c r="D13" s="9">
        <v>0.57599999999999996</v>
      </c>
      <c r="E13" s="9">
        <v>0.503</v>
      </c>
      <c r="F13" s="9">
        <v>0.54600000000000004</v>
      </c>
      <c r="G13" s="9">
        <v>0.54600000000000004</v>
      </c>
      <c r="H13" s="9">
        <v>0</v>
      </c>
      <c r="I13" s="9">
        <v>0.53400000000000003</v>
      </c>
      <c r="J13" s="9">
        <v>0</v>
      </c>
      <c r="K13" s="9">
        <v>0.53400000000000003</v>
      </c>
      <c r="L13" s="9">
        <v>0.86399999999999999</v>
      </c>
      <c r="M13" s="9">
        <v>0.53100000000000003</v>
      </c>
      <c r="N13" s="9">
        <v>0.33400000000000002</v>
      </c>
      <c r="O13" s="9">
        <v>0.86399999999999999</v>
      </c>
      <c r="P13" s="9">
        <v>0.53100000000000003</v>
      </c>
      <c r="Q13" s="9">
        <v>0.33400000000000002</v>
      </c>
      <c r="R13" s="9">
        <v>0</v>
      </c>
      <c r="S13" s="9">
        <v>0</v>
      </c>
      <c r="T13" s="9">
        <v>0</v>
      </c>
      <c r="U13" s="9">
        <v>17.63</v>
      </c>
      <c r="V13" s="9">
        <v>11.494</v>
      </c>
      <c r="W13" s="9">
        <v>6.1360000000000001</v>
      </c>
      <c r="X13" s="9">
        <v>17.21</v>
      </c>
      <c r="Y13" s="9">
        <v>11.074</v>
      </c>
      <c r="Z13" s="9">
        <v>6.1360000000000001</v>
      </c>
      <c r="AA13" s="9">
        <v>4.0380000000000003</v>
      </c>
      <c r="AB13" s="9">
        <v>3.444</v>
      </c>
      <c r="AC13" s="9">
        <v>0.59399999999999997</v>
      </c>
      <c r="AD13" s="9">
        <v>5.0309999999999997</v>
      </c>
      <c r="AE13" s="9">
        <v>3.5630000000000002</v>
      </c>
      <c r="AF13" s="9">
        <v>1.468</v>
      </c>
      <c r="AG13" s="9">
        <v>1.58</v>
      </c>
      <c r="AH13" s="9">
        <v>0</v>
      </c>
      <c r="AI13" s="9">
        <v>1.58</v>
      </c>
      <c r="AJ13" s="9">
        <v>4.0590000000000002</v>
      </c>
      <c r="AK13" s="9">
        <v>2.278</v>
      </c>
      <c r="AL13" s="9">
        <v>1.7809999999999999</v>
      </c>
      <c r="AM13" s="9">
        <v>2.9220000000000002</v>
      </c>
      <c r="AN13" s="9">
        <v>2.2090000000000001</v>
      </c>
      <c r="AO13" s="9">
        <v>0.71299999999999997</v>
      </c>
      <c r="AP13" s="9">
        <v>2.5019999999999998</v>
      </c>
      <c r="AQ13" s="9">
        <v>1.7889999999999999</v>
      </c>
      <c r="AR13" s="9">
        <v>0.71299999999999997</v>
      </c>
      <c r="AS13" s="9">
        <v>0.42</v>
      </c>
      <c r="AT13" s="9">
        <v>0.42</v>
      </c>
      <c r="AU13" s="9">
        <v>0</v>
      </c>
      <c r="AV13" s="9">
        <v>4.21</v>
      </c>
      <c r="AW13" s="9">
        <v>3.3690000000000002</v>
      </c>
      <c r="AX13" s="9">
        <v>0.84099999999999997</v>
      </c>
      <c r="AY13" s="9">
        <v>4.21</v>
      </c>
      <c r="AZ13" s="9">
        <v>3.3690000000000002</v>
      </c>
      <c r="BA13" s="9">
        <v>0.84099999999999997</v>
      </c>
      <c r="BB13" s="9">
        <v>0</v>
      </c>
      <c r="BC13" s="9">
        <v>0</v>
      </c>
      <c r="BD13" s="9">
        <v>0</v>
      </c>
      <c r="BE13" s="9">
        <v>1.27</v>
      </c>
      <c r="BF13" s="9">
        <v>1.27</v>
      </c>
      <c r="BG13" s="9">
        <v>0</v>
      </c>
      <c r="BH13" s="9">
        <v>1.9850000000000001</v>
      </c>
      <c r="BI13" s="9">
        <v>1.526</v>
      </c>
      <c r="BJ13" s="9">
        <v>0.45800000000000002</v>
      </c>
      <c r="BK13" s="9">
        <v>0.57299999999999995</v>
      </c>
      <c r="BL13" s="9">
        <v>0.57299999999999995</v>
      </c>
      <c r="BM13" s="9">
        <v>0</v>
      </c>
      <c r="BN13" s="9">
        <v>0.38300000000000001</v>
      </c>
      <c r="BO13" s="9">
        <v>0</v>
      </c>
      <c r="BP13" s="9">
        <v>0.38300000000000001</v>
      </c>
      <c r="BQ13" s="9">
        <v>0.38300000000000001</v>
      </c>
      <c r="BR13" s="9">
        <v>0</v>
      </c>
      <c r="BS13" s="9">
        <v>0.38300000000000001</v>
      </c>
      <c r="BT13" s="9">
        <v>0</v>
      </c>
      <c r="BU13" s="9">
        <v>0</v>
      </c>
      <c r="BV13" s="9">
        <v>0</v>
      </c>
      <c r="BW13" s="9">
        <v>7.5039999999999996</v>
      </c>
      <c r="BX13" s="9">
        <v>1.637</v>
      </c>
      <c r="BY13" s="9">
        <v>5.867</v>
      </c>
      <c r="BZ13" s="9">
        <v>7.5039999999999996</v>
      </c>
      <c r="CA13" s="9">
        <v>1.637</v>
      </c>
      <c r="CB13" s="9">
        <v>5.867</v>
      </c>
      <c r="CC13" s="9">
        <v>3.0979999999999999</v>
      </c>
      <c r="CD13" s="9">
        <v>1.026</v>
      </c>
      <c r="CE13" s="9">
        <v>2.0720000000000001</v>
      </c>
      <c r="CF13" s="9">
        <v>2.0369999999999999</v>
      </c>
      <c r="CG13" s="9">
        <v>0.61099999999999999</v>
      </c>
      <c r="CH13" s="9">
        <v>1.4259999999999999</v>
      </c>
      <c r="CI13" s="9">
        <v>2.3679999999999999</v>
      </c>
      <c r="CJ13" s="9">
        <v>0</v>
      </c>
      <c r="CK13" s="9">
        <v>2.3679999999999999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3.9430000000000001</v>
      </c>
      <c r="CY13" s="9">
        <v>1.7989999999999999</v>
      </c>
      <c r="CZ13" s="9">
        <v>2.1440000000000001</v>
      </c>
      <c r="DA13" s="9">
        <v>3.9430000000000001</v>
      </c>
      <c r="DB13" s="9">
        <v>1.7989999999999999</v>
      </c>
      <c r="DC13" s="9">
        <v>2.1440000000000001</v>
      </c>
      <c r="DD13" s="9">
        <v>0.76400000000000001</v>
      </c>
      <c r="DE13" s="9">
        <v>0</v>
      </c>
      <c r="DF13" s="9">
        <v>0.76400000000000001</v>
      </c>
      <c r="DG13" s="9">
        <v>0.48799999999999999</v>
      </c>
      <c r="DH13" s="9">
        <v>0</v>
      </c>
      <c r="DI13" s="9">
        <v>0.48799999999999999</v>
      </c>
      <c r="DJ13" s="9">
        <v>2.0920000000000001</v>
      </c>
      <c r="DK13" s="9">
        <v>1.1990000000000001</v>
      </c>
      <c r="DL13" s="9">
        <v>0.89200000000000002</v>
      </c>
      <c r="DM13" s="9">
        <v>0.6</v>
      </c>
      <c r="DN13" s="9">
        <v>0.6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2</v>
      </c>
      <c r="DZ13" s="9">
        <v>1.091</v>
      </c>
      <c r="EA13" s="9">
        <v>0.90900000000000003</v>
      </c>
      <c r="EB13" s="9">
        <v>2</v>
      </c>
      <c r="EC13" s="9">
        <v>1.091</v>
      </c>
      <c r="ED13" s="9">
        <v>0.90900000000000003</v>
      </c>
      <c r="EE13" s="9">
        <v>0.47799999999999998</v>
      </c>
      <c r="EF13" s="9">
        <v>0</v>
      </c>
      <c r="EG13" s="9">
        <v>0.47799999999999998</v>
      </c>
      <c r="EH13" s="9">
        <v>1.002</v>
      </c>
      <c r="EI13" s="9">
        <v>0.57099999999999995</v>
      </c>
      <c r="EJ13" s="9">
        <v>0.43099999999999999</v>
      </c>
      <c r="EK13" s="9">
        <v>0.52</v>
      </c>
      <c r="EL13" s="9">
        <v>0.52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18.800999999999998</v>
      </c>
      <c r="FA13" s="9">
        <v>6.7190000000000003</v>
      </c>
      <c r="FB13" s="9">
        <v>12.082000000000001</v>
      </c>
      <c r="FC13" s="9">
        <v>18.800999999999998</v>
      </c>
      <c r="FD13" s="9">
        <v>6.7190000000000003</v>
      </c>
      <c r="FE13" s="9">
        <v>12.082000000000001</v>
      </c>
      <c r="FF13" s="9">
        <v>5.625</v>
      </c>
      <c r="FG13" s="9">
        <v>2.5190000000000001</v>
      </c>
      <c r="FH13" s="9">
        <v>3.1059999999999999</v>
      </c>
      <c r="FI13" s="9">
        <v>4.6529999999999996</v>
      </c>
      <c r="FJ13" s="9">
        <v>1.534</v>
      </c>
      <c r="FK13" s="9">
        <v>3.1190000000000002</v>
      </c>
      <c r="FL13" s="9">
        <v>3.9550000000000001</v>
      </c>
      <c r="FM13" s="9">
        <v>0.57099999999999995</v>
      </c>
      <c r="FN13" s="9">
        <v>3.3839999999999999</v>
      </c>
      <c r="FO13" s="9">
        <v>3.677</v>
      </c>
      <c r="FP13" s="9">
        <v>1.657</v>
      </c>
      <c r="FQ13" s="9">
        <v>2.02</v>
      </c>
      <c r="FR13" s="9">
        <v>0.89200000000000002</v>
      </c>
      <c r="FS13" s="9">
        <v>0.438</v>
      </c>
      <c r="FT13" s="9">
        <v>0.45400000000000001</v>
      </c>
      <c r="FU13" s="9">
        <v>0.89200000000000002</v>
      </c>
      <c r="FV13" s="9">
        <v>0.438</v>
      </c>
      <c r="FW13" s="9">
        <v>0.45400000000000001</v>
      </c>
      <c r="FX13" s="9">
        <v>0</v>
      </c>
      <c r="FY13" s="9">
        <v>0</v>
      </c>
      <c r="FZ13" s="9">
        <v>0</v>
      </c>
      <c r="GA13" s="9">
        <v>25.276</v>
      </c>
      <c r="GB13" s="9">
        <v>12.795999999999999</v>
      </c>
      <c r="GC13" s="9">
        <v>12.48</v>
      </c>
      <c r="GD13" s="9">
        <v>24.494</v>
      </c>
      <c r="GE13" s="9">
        <v>12.358000000000001</v>
      </c>
      <c r="GF13" s="9">
        <v>12.135999999999999</v>
      </c>
      <c r="GG13" s="9">
        <v>13.042999999999999</v>
      </c>
      <c r="GH13" s="9">
        <v>8.6620000000000008</v>
      </c>
      <c r="GI13" s="9">
        <v>4.3810000000000002</v>
      </c>
      <c r="GJ13" s="9">
        <v>4.9160000000000004</v>
      </c>
      <c r="GK13" s="9">
        <v>1.536</v>
      </c>
      <c r="GL13" s="9">
        <v>3.38</v>
      </c>
      <c r="GM13" s="9">
        <v>1.2509999999999999</v>
      </c>
      <c r="GN13" s="9">
        <v>0.48</v>
      </c>
      <c r="GO13" s="9">
        <v>0.77200000000000002</v>
      </c>
      <c r="GP13" s="9">
        <v>2.798</v>
      </c>
      <c r="GQ13" s="9">
        <v>1.1870000000000001</v>
      </c>
      <c r="GR13" s="9">
        <v>1.611</v>
      </c>
      <c r="GS13" s="9">
        <v>3.2669999999999999</v>
      </c>
      <c r="GT13" s="9">
        <v>0.93100000000000005</v>
      </c>
      <c r="GU13" s="9">
        <v>2.3359999999999999</v>
      </c>
      <c r="GV13" s="9">
        <v>2.4860000000000002</v>
      </c>
      <c r="GW13" s="9">
        <v>0.49299999999999999</v>
      </c>
      <c r="GX13" s="9">
        <v>1.992</v>
      </c>
      <c r="GY13" s="9">
        <v>0.78200000000000003</v>
      </c>
      <c r="GZ13" s="9">
        <v>0.438</v>
      </c>
      <c r="HA13" s="9">
        <v>0.34399999999999997</v>
      </c>
      <c r="HB13" s="9">
        <v>169.155</v>
      </c>
      <c r="HC13" s="9">
        <v>91.912999999999997</v>
      </c>
      <c r="HD13" s="9">
        <v>77.242000000000004</v>
      </c>
      <c r="HE13" s="9">
        <v>168.11699999999999</v>
      </c>
      <c r="HF13" s="9">
        <v>91.227000000000004</v>
      </c>
      <c r="HG13" s="9">
        <v>76.89</v>
      </c>
      <c r="HH13" s="9">
        <v>59.097999999999999</v>
      </c>
      <c r="HI13" s="9">
        <v>35.600999999999999</v>
      </c>
      <c r="HJ13" s="9">
        <v>23.497</v>
      </c>
      <c r="HK13" s="9">
        <v>35.752000000000002</v>
      </c>
      <c r="HL13" s="9">
        <v>21.99</v>
      </c>
      <c r="HM13" s="9">
        <v>13.762</v>
      </c>
      <c r="HN13" s="9">
        <v>30.713999999999999</v>
      </c>
      <c r="HO13" s="9">
        <v>13.769</v>
      </c>
      <c r="HP13" s="9">
        <v>16.945</v>
      </c>
      <c r="HQ13" s="9">
        <v>28.484999999999999</v>
      </c>
      <c r="HR13" s="9">
        <v>13.853</v>
      </c>
      <c r="HS13" s="9">
        <v>14.632</v>
      </c>
      <c r="HT13" s="9">
        <v>15.106999999999999</v>
      </c>
      <c r="HU13" s="9">
        <v>6.7</v>
      </c>
      <c r="HV13" s="9">
        <v>8.4060000000000006</v>
      </c>
      <c r="HW13" s="9">
        <v>14.069000000000001</v>
      </c>
      <c r="HX13" s="9">
        <v>6.0149999999999997</v>
      </c>
      <c r="HY13" s="9">
        <v>8.0540000000000003</v>
      </c>
      <c r="HZ13" s="9">
        <v>1.038</v>
      </c>
      <c r="IA13" s="9">
        <v>0.68600000000000005</v>
      </c>
      <c r="IB13" s="9">
        <v>0.35199999999999998</v>
      </c>
      <c r="IC13" s="9">
        <v>149.55699999999999</v>
      </c>
      <c r="ID13" s="9">
        <v>76.906000000000006</v>
      </c>
      <c r="IE13" s="9">
        <v>72.650000000000006</v>
      </c>
      <c r="IF13" s="9">
        <v>148.90100000000001</v>
      </c>
      <c r="IG13" s="9">
        <v>76.602999999999994</v>
      </c>
      <c r="IH13" s="9">
        <v>72.298000000000002</v>
      </c>
      <c r="II13" s="9">
        <v>50.853000000000002</v>
      </c>
      <c r="IJ13" s="9">
        <v>29.431999999999999</v>
      </c>
      <c r="IK13" s="9">
        <v>21.420999999999999</v>
      </c>
      <c r="IL13" s="9">
        <v>30.138000000000002</v>
      </c>
      <c r="IM13" s="9">
        <v>17.016999999999999</v>
      </c>
      <c r="IN13" s="9">
        <v>13.121</v>
      </c>
      <c r="IO13" s="9">
        <v>27.350999999999999</v>
      </c>
      <c r="IP13" s="9">
        <v>11.164</v>
      </c>
      <c r="IQ13" s="9">
        <v>16.187000000000001</v>
      </c>
    </row>
    <row r="14" spans="1:251">
      <c r="A14" s="10">
        <v>43132</v>
      </c>
      <c r="B14" s="9">
        <v>1.69</v>
      </c>
      <c r="C14" s="9">
        <v>3.08</v>
      </c>
      <c r="D14" s="9">
        <v>1.417</v>
      </c>
      <c r="E14" s="9">
        <v>1.663</v>
      </c>
      <c r="F14" s="9">
        <v>2.1</v>
      </c>
      <c r="G14" s="9">
        <v>1.5249999999999999</v>
      </c>
      <c r="H14" s="9">
        <v>0.57499999999999996</v>
      </c>
      <c r="I14" s="9">
        <v>0.442</v>
      </c>
      <c r="J14" s="9">
        <v>0.442</v>
      </c>
      <c r="K14" s="9">
        <v>0</v>
      </c>
      <c r="L14" s="9">
        <v>0.94899999999999995</v>
      </c>
      <c r="M14" s="9">
        <v>0</v>
      </c>
      <c r="N14" s="9">
        <v>0.94899999999999995</v>
      </c>
      <c r="O14" s="9">
        <v>0.94899999999999995</v>
      </c>
      <c r="P14" s="9">
        <v>0</v>
      </c>
      <c r="Q14" s="9">
        <v>0.94899999999999995</v>
      </c>
      <c r="R14" s="9">
        <v>0</v>
      </c>
      <c r="S14" s="9">
        <v>0</v>
      </c>
      <c r="T14" s="9">
        <v>0</v>
      </c>
      <c r="U14" s="9">
        <v>15.074999999999999</v>
      </c>
      <c r="V14" s="9">
        <v>11.525</v>
      </c>
      <c r="W14" s="9">
        <v>3.55</v>
      </c>
      <c r="X14" s="9">
        <v>15.074999999999999</v>
      </c>
      <c r="Y14" s="9">
        <v>11.525</v>
      </c>
      <c r="Z14" s="9">
        <v>3.55</v>
      </c>
      <c r="AA14" s="9">
        <v>4.1280000000000001</v>
      </c>
      <c r="AB14" s="9">
        <v>3.1579999999999999</v>
      </c>
      <c r="AC14" s="9">
        <v>0.97</v>
      </c>
      <c r="AD14" s="9">
        <v>2.403</v>
      </c>
      <c r="AE14" s="9">
        <v>1.9710000000000001</v>
      </c>
      <c r="AF14" s="9">
        <v>0.432</v>
      </c>
      <c r="AG14" s="9">
        <v>3.3650000000000002</v>
      </c>
      <c r="AH14" s="9">
        <v>2.0369999999999999</v>
      </c>
      <c r="AI14" s="9">
        <v>1.3280000000000001</v>
      </c>
      <c r="AJ14" s="9">
        <v>3.234</v>
      </c>
      <c r="AK14" s="9">
        <v>2.4129999999999998</v>
      </c>
      <c r="AL14" s="9">
        <v>0.82099999999999995</v>
      </c>
      <c r="AM14" s="9">
        <v>1.946</v>
      </c>
      <c r="AN14" s="9">
        <v>1.946</v>
      </c>
      <c r="AO14" s="9">
        <v>0</v>
      </c>
      <c r="AP14" s="9">
        <v>1.946</v>
      </c>
      <c r="AQ14" s="9">
        <v>1.946</v>
      </c>
      <c r="AR14" s="9">
        <v>0</v>
      </c>
      <c r="AS14" s="9">
        <v>0</v>
      </c>
      <c r="AT14" s="9">
        <v>0</v>
      </c>
      <c r="AU14" s="9">
        <v>0</v>
      </c>
      <c r="AV14" s="9">
        <v>11.86</v>
      </c>
      <c r="AW14" s="9">
        <v>6.58</v>
      </c>
      <c r="AX14" s="9">
        <v>5.28</v>
      </c>
      <c r="AY14" s="9">
        <v>11.86</v>
      </c>
      <c r="AZ14" s="9">
        <v>6.58</v>
      </c>
      <c r="BA14" s="9">
        <v>5.28</v>
      </c>
      <c r="BB14" s="9">
        <v>1.8</v>
      </c>
      <c r="BC14" s="9">
        <v>1.31</v>
      </c>
      <c r="BD14" s="9">
        <v>0.48899999999999999</v>
      </c>
      <c r="BE14" s="9">
        <v>2.4169999999999998</v>
      </c>
      <c r="BF14" s="9">
        <v>1.327</v>
      </c>
      <c r="BG14" s="9">
        <v>1.091</v>
      </c>
      <c r="BH14" s="9">
        <v>3.274</v>
      </c>
      <c r="BI14" s="9">
        <v>2.0510000000000002</v>
      </c>
      <c r="BJ14" s="9">
        <v>1.2230000000000001</v>
      </c>
      <c r="BK14" s="9">
        <v>1.5289999999999999</v>
      </c>
      <c r="BL14" s="9">
        <v>0</v>
      </c>
      <c r="BM14" s="9">
        <v>1.5289999999999999</v>
      </c>
      <c r="BN14" s="9">
        <v>2.84</v>
      </c>
      <c r="BO14" s="9">
        <v>1.8919999999999999</v>
      </c>
      <c r="BP14" s="9">
        <v>0.94799999999999995</v>
      </c>
      <c r="BQ14" s="9">
        <v>2.84</v>
      </c>
      <c r="BR14" s="9">
        <v>1.8919999999999999</v>
      </c>
      <c r="BS14" s="9">
        <v>0.94799999999999995</v>
      </c>
      <c r="BT14" s="9">
        <v>0</v>
      </c>
      <c r="BU14" s="9">
        <v>0</v>
      </c>
      <c r="BV14" s="9">
        <v>0</v>
      </c>
      <c r="BW14" s="9">
        <v>11.176</v>
      </c>
      <c r="BX14" s="9">
        <v>3.246</v>
      </c>
      <c r="BY14" s="9">
        <v>7.931</v>
      </c>
      <c r="BZ14" s="9">
        <v>11.176</v>
      </c>
      <c r="CA14" s="9">
        <v>3.246</v>
      </c>
      <c r="CB14" s="9">
        <v>7.931</v>
      </c>
      <c r="CC14" s="9">
        <v>3.859</v>
      </c>
      <c r="CD14" s="9">
        <v>1.58</v>
      </c>
      <c r="CE14" s="9">
        <v>2.278</v>
      </c>
      <c r="CF14" s="9">
        <v>1.4930000000000001</v>
      </c>
      <c r="CG14" s="9">
        <v>0</v>
      </c>
      <c r="CH14" s="9">
        <v>1.4930000000000001</v>
      </c>
      <c r="CI14" s="9">
        <v>4.3029999999999999</v>
      </c>
      <c r="CJ14" s="9">
        <v>1.121</v>
      </c>
      <c r="CK14" s="9">
        <v>3.1819999999999999</v>
      </c>
      <c r="CL14" s="9">
        <v>1.522</v>
      </c>
      <c r="CM14" s="9">
        <v>0.54400000000000004</v>
      </c>
      <c r="CN14" s="9">
        <v>0.97799999999999998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3.2490000000000001</v>
      </c>
      <c r="CY14" s="9">
        <v>1.4730000000000001</v>
      </c>
      <c r="CZ14" s="9">
        <v>1.776</v>
      </c>
      <c r="DA14" s="9">
        <v>3.2490000000000001</v>
      </c>
      <c r="DB14" s="9">
        <v>1.4730000000000001</v>
      </c>
      <c r="DC14" s="9">
        <v>1.776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2.2400000000000002</v>
      </c>
      <c r="DK14" s="9">
        <v>1.0169999999999999</v>
      </c>
      <c r="DL14" s="9">
        <v>1.2230000000000001</v>
      </c>
      <c r="DM14" s="9">
        <v>0.55300000000000005</v>
      </c>
      <c r="DN14" s="9">
        <v>0</v>
      </c>
      <c r="DO14" s="9">
        <v>0.55300000000000005</v>
      </c>
      <c r="DP14" s="9">
        <v>0.45600000000000002</v>
      </c>
      <c r="DQ14" s="9">
        <v>0.45600000000000002</v>
      </c>
      <c r="DR14" s="9">
        <v>0</v>
      </c>
      <c r="DS14" s="9">
        <v>0.45600000000000002</v>
      </c>
      <c r="DT14" s="9">
        <v>0.45600000000000002</v>
      </c>
      <c r="DU14" s="9">
        <v>0</v>
      </c>
      <c r="DV14" s="9">
        <v>0</v>
      </c>
      <c r="DW14" s="9">
        <v>0</v>
      </c>
      <c r="DX14" s="9">
        <v>0</v>
      </c>
      <c r="DY14" s="9">
        <v>2.7949999999999999</v>
      </c>
      <c r="DZ14" s="9">
        <v>2.1429999999999998</v>
      </c>
      <c r="EA14" s="9">
        <v>0.65200000000000002</v>
      </c>
      <c r="EB14" s="9">
        <v>2.7949999999999999</v>
      </c>
      <c r="EC14" s="9">
        <v>2.1429999999999998</v>
      </c>
      <c r="ED14" s="9">
        <v>0.65200000000000002</v>
      </c>
      <c r="EE14" s="9">
        <v>0.98799999999999999</v>
      </c>
      <c r="EF14" s="9">
        <v>0.98799999999999999</v>
      </c>
      <c r="EG14" s="9">
        <v>0</v>
      </c>
      <c r="EH14" s="9">
        <v>0.64</v>
      </c>
      <c r="EI14" s="9">
        <v>0.64</v>
      </c>
      <c r="EJ14" s="9">
        <v>0</v>
      </c>
      <c r="EK14" s="9">
        <v>0.51500000000000001</v>
      </c>
      <c r="EL14" s="9">
        <v>0.51500000000000001</v>
      </c>
      <c r="EM14" s="9">
        <v>0</v>
      </c>
      <c r="EN14" s="9">
        <v>0</v>
      </c>
      <c r="EO14" s="9">
        <v>0</v>
      </c>
      <c r="EP14" s="9">
        <v>0</v>
      </c>
      <c r="EQ14" s="9">
        <v>0.65200000000000002</v>
      </c>
      <c r="ER14" s="9">
        <v>0</v>
      </c>
      <c r="ES14" s="9">
        <v>0.65200000000000002</v>
      </c>
      <c r="ET14" s="9">
        <v>0.65200000000000002</v>
      </c>
      <c r="EU14" s="9">
        <v>0</v>
      </c>
      <c r="EV14" s="9">
        <v>0.65200000000000002</v>
      </c>
      <c r="EW14" s="9">
        <v>0</v>
      </c>
      <c r="EX14" s="9">
        <v>0</v>
      </c>
      <c r="EY14" s="9">
        <v>0</v>
      </c>
      <c r="EZ14" s="9">
        <v>23.635999999999999</v>
      </c>
      <c r="FA14" s="9">
        <v>11.311</v>
      </c>
      <c r="FB14" s="9">
        <v>12.324999999999999</v>
      </c>
      <c r="FC14" s="9">
        <v>23.149000000000001</v>
      </c>
      <c r="FD14" s="9">
        <v>10.824</v>
      </c>
      <c r="FE14" s="9">
        <v>12.324999999999999</v>
      </c>
      <c r="FF14" s="9">
        <v>11.465</v>
      </c>
      <c r="FG14" s="9">
        <v>7.2229999999999999</v>
      </c>
      <c r="FH14" s="9">
        <v>4.242</v>
      </c>
      <c r="FI14" s="9">
        <v>6.3570000000000002</v>
      </c>
      <c r="FJ14" s="9">
        <v>2.472</v>
      </c>
      <c r="FK14" s="9">
        <v>3.8839999999999999</v>
      </c>
      <c r="FL14" s="9">
        <v>0.57499999999999996</v>
      </c>
      <c r="FM14" s="9">
        <v>0</v>
      </c>
      <c r="FN14" s="9">
        <v>0.57499999999999996</v>
      </c>
      <c r="FO14" s="9">
        <v>2.2250000000000001</v>
      </c>
      <c r="FP14" s="9">
        <v>1.129</v>
      </c>
      <c r="FQ14" s="9">
        <v>1.0960000000000001</v>
      </c>
      <c r="FR14" s="9">
        <v>3.0139999999999998</v>
      </c>
      <c r="FS14" s="9">
        <v>0.48699999999999999</v>
      </c>
      <c r="FT14" s="9">
        <v>2.5270000000000001</v>
      </c>
      <c r="FU14" s="9">
        <v>2.5270000000000001</v>
      </c>
      <c r="FV14" s="9">
        <v>0</v>
      </c>
      <c r="FW14" s="9">
        <v>2.5270000000000001</v>
      </c>
      <c r="FX14" s="9">
        <v>0.48699999999999999</v>
      </c>
      <c r="FY14" s="9">
        <v>0.48699999999999999</v>
      </c>
      <c r="FZ14" s="9">
        <v>0</v>
      </c>
      <c r="GA14" s="9">
        <v>22.48</v>
      </c>
      <c r="GB14" s="9">
        <v>9.14</v>
      </c>
      <c r="GC14" s="9">
        <v>13.339</v>
      </c>
      <c r="GD14" s="9">
        <v>21.954000000000001</v>
      </c>
      <c r="GE14" s="9">
        <v>9.14</v>
      </c>
      <c r="GF14" s="9">
        <v>12.814</v>
      </c>
      <c r="GG14" s="9">
        <v>11.096</v>
      </c>
      <c r="GH14" s="9">
        <v>3.7189999999999999</v>
      </c>
      <c r="GI14" s="9">
        <v>7.3769999999999998</v>
      </c>
      <c r="GJ14" s="9">
        <v>4.6319999999999997</v>
      </c>
      <c r="GK14" s="9">
        <v>2.02</v>
      </c>
      <c r="GL14" s="9">
        <v>2.6120000000000001</v>
      </c>
      <c r="GM14" s="9">
        <v>1.091</v>
      </c>
      <c r="GN14" s="9">
        <v>0.51500000000000001</v>
      </c>
      <c r="GO14" s="9">
        <v>0.57599999999999996</v>
      </c>
      <c r="GP14" s="9">
        <v>2.5680000000000001</v>
      </c>
      <c r="GQ14" s="9">
        <v>1.5109999999999999</v>
      </c>
      <c r="GR14" s="9">
        <v>1.0569999999999999</v>
      </c>
      <c r="GS14" s="9">
        <v>3.093</v>
      </c>
      <c r="GT14" s="9">
        <v>1.375</v>
      </c>
      <c r="GU14" s="9">
        <v>1.718</v>
      </c>
      <c r="GV14" s="9">
        <v>2.5680000000000001</v>
      </c>
      <c r="GW14" s="9">
        <v>1.375</v>
      </c>
      <c r="GX14" s="9">
        <v>1.1919999999999999</v>
      </c>
      <c r="GY14" s="9">
        <v>0.52600000000000002</v>
      </c>
      <c r="GZ14" s="9">
        <v>0</v>
      </c>
      <c r="HA14" s="9">
        <v>0.52600000000000002</v>
      </c>
      <c r="HB14" s="9">
        <v>165.232</v>
      </c>
      <c r="HC14" s="9">
        <v>84.614999999999995</v>
      </c>
      <c r="HD14" s="9">
        <v>80.616</v>
      </c>
      <c r="HE14" s="9">
        <v>162.089</v>
      </c>
      <c r="HF14" s="9">
        <v>82.415000000000006</v>
      </c>
      <c r="HG14" s="9">
        <v>79.674999999999997</v>
      </c>
      <c r="HH14" s="9">
        <v>67.058999999999997</v>
      </c>
      <c r="HI14" s="9">
        <v>34.593000000000004</v>
      </c>
      <c r="HJ14" s="9">
        <v>32.466000000000001</v>
      </c>
      <c r="HK14" s="9">
        <v>35.113</v>
      </c>
      <c r="HL14" s="9">
        <v>18.45</v>
      </c>
      <c r="HM14" s="9">
        <v>16.663</v>
      </c>
      <c r="HN14" s="9">
        <v>25.995000000000001</v>
      </c>
      <c r="HO14" s="9">
        <v>10.555999999999999</v>
      </c>
      <c r="HP14" s="9">
        <v>15.439</v>
      </c>
      <c r="HQ14" s="9">
        <v>20.145</v>
      </c>
      <c r="HR14" s="9">
        <v>9.9909999999999997</v>
      </c>
      <c r="HS14" s="9">
        <v>10.154</v>
      </c>
      <c r="HT14" s="9">
        <v>16.919</v>
      </c>
      <c r="HU14" s="9">
        <v>11.025</v>
      </c>
      <c r="HV14" s="9">
        <v>5.8940000000000001</v>
      </c>
      <c r="HW14" s="9">
        <v>13.776999999999999</v>
      </c>
      <c r="HX14" s="9">
        <v>8.8239999999999998</v>
      </c>
      <c r="HY14" s="9">
        <v>4.9530000000000003</v>
      </c>
      <c r="HZ14" s="9">
        <v>3.1419999999999999</v>
      </c>
      <c r="IA14" s="9">
        <v>2.2010000000000001</v>
      </c>
      <c r="IB14" s="9">
        <v>0.94199999999999995</v>
      </c>
      <c r="IC14" s="9">
        <v>143.26599999999999</v>
      </c>
      <c r="ID14" s="9">
        <v>72.933000000000007</v>
      </c>
      <c r="IE14" s="9">
        <v>70.332999999999998</v>
      </c>
      <c r="IF14" s="9">
        <v>140.46299999999999</v>
      </c>
      <c r="IG14" s="9">
        <v>71.072000000000003</v>
      </c>
      <c r="IH14" s="9">
        <v>69.391000000000005</v>
      </c>
      <c r="II14" s="9">
        <v>55.363</v>
      </c>
      <c r="IJ14" s="9">
        <v>28.495000000000001</v>
      </c>
      <c r="IK14" s="9">
        <v>26.869</v>
      </c>
      <c r="IL14" s="9">
        <v>31.497</v>
      </c>
      <c r="IM14" s="9">
        <v>16.484999999999999</v>
      </c>
      <c r="IN14" s="9">
        <v>15.010999999999999</v>
      </c>
      <c r="IO14" s="9">
        <v>23.370999999999999</v>
      </c>
      <c r="IP14" s="9">
        <v>10.238</v>
      </c>
      <c r="IQ14" s="9">
        <v>13.132999999999999</v>
      </c>
    </row>
    <row r="15" spans="1:251">
      <c r="A15" s="10">
        <v>43497</v>
      </c>
      <c r="B15" s="9">
        <v>1.9139999999999999</v>
      </c>
      <c r="C15" s="9">
        <v>0</v>
      </c>
      <c r="D15" s="9">
        <v>0</v>
      </c>
      <c r="E15" s="9">
        <v>0</v>
      </c>
      <c r="F15" s="9">
        <v>1.29</v>
      </c>
      <c r="G15" s="9">
        <v>0</v>
      </c>
      <c r="H15" s="9">
        <v>1.29</v>
      </c>
      <c r="I15" s="9">
        <v>0.50900000000000001</v>
      </c>
      <c r="J15" s="9">
        <v>0.50900000000000001</v>
      </c>
      <c r="K15" s="9">
        <v>0</v>
      </c>
      <c r="L15" s="9">
        <v>1.2270000000000001</v>
      </c>
      <c r="M15" s="9">
        <v>0</v>
      </c>
      <c r="N15" s="9">
        <v>1.2270000000000001</v>
      </c>
      <c r="O15" s="9">
        <v>1.2270000000000001</v>
      </c>
      <c r="P15" s="9">
        <v>0</v>
      </c>
      <c r="Q15" s="9">
        <v>1.2270000000000001</v>
      </c>
      <c r="R15" s="9">
        <v>0</v>
      </c>
      <c r="S15" s="9">
        <v>0</v>
      </c>
      <c r="T15" s="9">
        <v>0</v>
      </c>
      <c r="U15" s="9">
        <v>18.501000000000001</v>
      </c>
      <c r="V15" s="9">
        <v>10.132999999999999</v>
      </c>
      <c r="W15" s="9">
        <v>8.3670000000000009</v>
      </c>
      <c r="X15" s="9">
        <v>18</v>
      </c>
      <c r="Y15" s="9">
        <v>9.6329999999999991</v>
      </c>
      <c r="Z15" s="9">
        <v>8.3670000000000009</v>
      </c>
      <c r="AA15" s="9">
        <v>4.5880000000000001</v>
      </c>
      <c r="AB15" s="9">
        <v>1.8520000000000001</v>
      </c>
      <c r="AC15" s="9">
        <v>2.7370000000000001</v>
      </c>
      <c r="AD15" s="9">
        <v>3.411</v>
      </c>
      <c r="AE15" s="9">
        <v>3.411</v>
      </c>
      <c r="AF15" s="9">
        <v>0</v>
      </c>
      <c r="AG15" s="9">
        <v>1.8149999999999999</v>
      </c>
      <c r="AH15" s="9">
        <v>1.8149999999999999</v>
      </c>
      <c r="AI15" s="9">
        <v>0</v>
      </c>
      <c r="AJ15" s="9">
        <v>3.863</v>
      </c>
      <c r="AK15" s="9">
        <v>1.0649999999999999</v>
      </c>
      <c r="AL15" s="9">
        <v>2.798</v>
      </c>
      <c r="AM15" s="9">
        <v>4.8230000000000004</v>
      </c>
      <c r="AN15" s="9">
        <v>1.99</v>
      </c>
      <c r="AO15" s="9">
        <v>2.8319999999999999</v>
      </c>
      <c r="AP15" s="9">
        <v>4.3220000000000001</v>
      </c>
      <c r="AQ15" s="9">
        <v>1.49</v>
      </c>
      <c r="AR15" s="9">
        <v>2.8319999999999999</v>
      </c>
      <c r="AS15" s="9">
        <v>0.501</v>
      </c>
      <c r="AT15" s="9">
        <v>0.501</v>
      </c>
      <c r="AU15" s="9">
        <v>0</v>
      </c>
      <c r="AV15" s="9">
        <v>3.8450000000000002</v>
      </c>
      <c r="AW15" s="9">
        <v>1.085</v>
      </c>
      <c r="AX15" s="9">
        <v>2.76</v>
      </c>
      <c r="AY15" s="9">
        <v>3.8450000000000002</v>
      </c>
      <c r="AZ15" s="9">
        <v>1.085</v>
      </c>
      <c r="BA15" s="9">
        <v>2.76</v>
      </c>
      <c r="BB15" s="9">
        <v>0.81</v>
      </c>
      <c r="BC15" s="9">
        <v>0</v>
      </c>
      <c r="BD15" s="9">
        <v>0.81</v>
      </c>
      <c r="BE15" s="9">
        <v>0.57099999999999995</v>
      </c>
      <c r="BF15" s="9">
        <v>0</v>
      </c>
      <c r="BG15" s="9">
        <v>0.57099999999999995</v>
      </c>
      <c r="BH15" s="9">
        <v>0.76100000000000001</v>
      </c>
      <c r="BI15" s="9">
        <v>0</v>
      </c>
      <c r="BJ15" s="9">
        <v>0.76100000000000001</v>
      </c>
      <c r="BK15" s="9">
        <v>1.085</v>
      </c>
      <c r="BL15" s="9">
        <v>1.085</v>
      </c>
      <c r="BM15" s="9">
        <v>0</v>
      </c>
      <c r="BN15" s="9">
        <v>0.61799999999999999</v>
      </c>
      <c r="BO15" s="9">
        <v>0</v>
      </c>
      <c r="BP15" s="9">
        <v>0.61799999999999999</v>
      </c>
      <c r="BQ15" s="9">
        <v>0.61799999999999999</v>
      </c>
      <c r="BR15" s="9">
        <v>0</v>
      </c>
      <c r="BS15" s="9">
        <v>0.61799999999999999</v>
      </c>
      <c r="BT15" s="9">
        <v>0</v>
      </c>
      <c r="BU15" s="9">
        <v>0</v>
      </c>
      <c r="BV15" s="9">
        <v>0</v>
      </c>
      <c r="BW15" s="9">
        <v>7.8659999999999997</v>
      </c>
      <c r="BX15" s="9">
        <v>4.1900000000000004</v>
      </c>
      <c r="BY15" s="9">
        <v>3.6760000000000002</v>
      </c>
      <c r="BZ15" s="9">
        <v>7.8659999999999997</v>
      </c>
      <c r="CA15" s="9">
        <v>4.1900000000000004</v>
      </c>
      <c r="CB15" s="9">
        <v>3.6760000000000002</v>
      </c>
      <c r="CC15" s="9">
        <v>2.2349999999999999</v>
      </c>
      <c r="CD15" s="9">
        <v>1.698</v>
      </c>
      <c r="CE15" s="9">
        <v>0.53600000000000003</v>
      </c>
      <c r="CF15" s="9">
        <v>2.0830000000000002</v>
      </c>
      <c r="CG15" s="9">
        <v>0.85699999999999998</v>
      </c>
      <c r="CH15" s="9">
        <v>1.226</v>
      </c>
      <c r="CI15" s="9">
        <v>1.9510000000000001</v>
      </c>
      <c r="CJ15" s="9">
        <v>0.60799999999999998</v>
      </c>
      <c r="CK15" s="9">
        <v>1.343</v>
      </c>
      <c r="CL15" s="9">
        <v>0.56999999999999995</v>
      </c>
      <c r="CM15" s="9">
        <v>0</v>
      </c>
      <c r="CN15" s="9">
        <v>0.56999999999999995</v>
      </c>
      <c r="CO15" s="9">
        <v>1.0269999999999999</v>
      </c>
      <c r="CP15" s="9">
        <v>1.0269999999999999</v>
      </c>
      <c r="CQ15" s="9">
        <v>0</v>
      </c>
      <c r="CR15" s="9">
        <v>1.0269999999999999</v>
      </c>
      <c r="CS15" s="9">
        <v>1.0269999999999999</v>
      </c>
      <c r="CT15" s="9">
        <v>0</v>
      </c>
      <c r="CU15" s="9">
        <v>0</v>
      </c>
      <c r="CV15" s="9">
        <v>0</v>
      </c>
      <c r="CW15" s="9">
        <v>0</v>
      </c>
      <c r="CX15" s="9">
        <v>7.0990000000000002</v>
      </c>
      <c r="CY15" s="9">
        <v>1.409</v>
      </c>
      <c r="CZ15" s="9">
        <v>5.69</v>
      </c>
      <c r="DA15" s="9">
        <v>7.0990000000000002</v>
      </c>
      <c r="DB15" s="9">
        <v>1.409</v>
      </c>
      <c r="DC15" s="9">
        <v>5.69</v>
      </c>
      <c r="DD15" s="9">
        <v>1.2869999999999999</v>
      </c>
      <c r="DE15" s="9">
        <v>0</v>
      </c>
      <c r="DF15" s="9">
        <v>1.2869999999999999</v>
      </c>
      <c r="DG15" s="9">
        <v>1.4610000000000001</v>
      </c>
      <c r="DH15" s="9">
        <v>0</v>
      </c>
      <c r="DI15" s="9">
        <v>1.4610000000000001</v>
      </c>
      <c r="DJ15" s="9">
        <v>2.7069999999999999</v>
      </c>
      <c r="DK15" s="9">
        <v>1.409</v>
      </c>
      <c r="DL15" s="9">
        <v>1.298</v>
      </c>
      <c r="DM15" s="9">
        <v>1.645</v>
      </c>
      <c r="DN15" s="9">
        <v>0</v>
      </c>
      <c r="DO15" s="9">
        <v>1.645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3.4359999999999999</v>
      </c>
      <c r="DZ15" s="9">
        <v>1.5029999999999999</v>
      </c>
      <c r="EA15" s="9">
        <v>1.9330000000000001</v>
      </c>
      <c r="EB15" s="9">
        <v>3.4359999999999999</v>
      </c>
      <c r="EC15" s="9">
        <v>1.5029999999999999</v>
      </c>
      <c r="ED15" s="9">
        <v>1.9330000000000001</v>
      </c>
      <c r="EE15" s="9">
        <v>0</v>
      </c>
      <c r="EF15" s="9">
        <v>0</v>
      </c>
      <c r="EG15" s="9">
        <v>0</v>
      </c>
      <c r="EH15" s="9">
        <v>1.25</v>
      </c>
      <c r="EI15" s="9">
        <v>0.77400000000000002</v>
      </c>
      <c r="EJ15" s="9">
        <v>0.47599999999999998</v>
      </c>
      <c r="EK15" s="9">
        <v>1.5269999999999999</v>
      </c>
      <c r="EL15" s="9">
        <v>0.72899999999999998</v>
      </c>
      <c r="EM15" s="9">
        <v>0.79800000000000004</v>
      </c>
      <c r="EN15" s="9">
        <v>0.65800000000000003</v>
      </c>
      <c r="EO15" s="9">
        <v>0</v>
      </c>
      <c r="EP15" s="9">
        <v>0.65800000000000003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15.964</v>
      </c>
      <c r="FA15" s="9">
        <v>8.7829999999999995</v>
      </c>
      <c r="FB15" s="9">
        <v>7.181</v>
      </c>
      <c r="FC15" s="9">
        <v>14.247</v>
      </c>
      <c r="FD15" s="9">
        <v>8.3770000000000007</v>
      </c>
      <c r="FE15" s="9">
        <v>5.87</v>
      </c>
      <c r="FF15" s="9">
        <v>4.0019999999999998</v>
      </c>
      <c r="FG15" s="9">
        <v>1.133</v>
      </c>
      <c r="FH15" s="9">
        <v>2.8690000000000002</v>
      </c>
      <c r="FI15" s="9">
        <v>2.8109999999999999</v>
      </c>
      <c r="FJ15" s="9">
        <v>2.1680000000000001</v>
      </c>
      <c r="FK15" s="9">
        <v>0.64400000000000002</v>
      </c>
      <c r="FL15" s="9">
        <v>4.0460000000000003</v>
      </c>
      <c r="FM15" s="9">
        <v>2.7029999999999998</v>
      </c>
      <c r="FN15" s="9">
        <v>1.343</v>
      </c>
      <c r="FO15" s="9">
        <v>2.9820000000000002</v>
      </c>
      <c r="FP15" s="9">
        <v>2.3740000000000001</v>
      </c>
      <c r="FQ15" s="9">
        <v>0.60799999999999998</v>
      </c>
      <c r="FR15" s="9">
        <v>2.1230000000000002</v>
      </c>
      <c r="FS15" s="9">
        <v>0.40600000000000003</v>
      </c>
      <c r="FT15" s="9">
        <v>1.7170000000000001</v>
      </c>
      <c r="FU15" s="9">
        <v>0.40600000000000003</v>
      </c>
      <c r="FV15" s="9">
        <v>0</v>
      </c>
      <c r="FW15" s="9">
        <v>0.40600000000000003</v>
      </c>
      <c r="FX15" s="9">
        <v>1.7170000000000001</v>
      </c>
      <c r="FY15" s="9">
        <v>0.40600000000000003</v>
      </c>
      <c r="FZ15" s="9">
        <v>1.3109999999999999</v>
      </c>
      <c r="GA15" s="9">
        <v>21.11</v>
      </c>
      <c r="GB15" s="9">
        <v>9.9499999999999993</v>
      </c>
      <c r="GC15" s="9">
        <v>11.161</v>
      </c>
      <c r="GD15" s="9">
        <v>20.413</v>
      </c>
      <c r="GE15" s="9">
        <v>9.2520000000000007</v>
      </c>
      <c r="GF15" s="9">
        <v>11.161</v>
      </c>
      <c r="GG15" s="9">
        <v>9.7959999999999994</v>
      </c>
      <c r="GH15" s="9">
        <v>4.6230000000000002</v>
      </c>
      <c r="GI15" s="9">
        <v>5.173</v>
      </c>
      <c r="GJ15" s="9">
        <v>3.4420000000000002</v>
      </c>
      <c r="GK15" s="9">
        <v>1.5549999999999999</v>
      </c>
      <c r="GL15" s="9">
        <v>1.887</v>
      </c>
      <c r="GM15" s="9">
        <v>3.569</v>
      </c>
      <c r="GN15" s="9">
        <v>1.5209999999999999</v>
      </c>
      <c r="GO15" s="9">
        <v>2.0470000000000002</v>
      </c>
      <c r="GP15" s="9">
        <v>2.0489999999999999</v>
      </c>
      <c r="GQ15" s="9">
        <v>0.503</v>
      </c>
      <c r="GR15" s="9">
        <v>1.5449999999999999</v>
      </c>
      <c r="GS15" s="9">
        <v>2.2549999999999999</v>
      </c>
      <c r="GT15" s="9">
        <v>1.7470000000000001</v>
      </c>
      <c r="GU15" s="9">
        <v>0.50800000000000001</v>
      </c>
      <c r="GV15" s="9">
        <v>1.5580000000000001</v>
      </c>
      <c r="GW15" s="9">
        <v>1.05</v>
      </c>
      <c r="GX15" s="9">
        <v>0.50800000000000001</v>
      </c>
      <c r="GY15" s="9">
        <v>0.69699999999999995</v>
      </c>
      <c r="GZ15" s="9">
        <v>0.69699999999999995</v>
      </c>
      <c r="HA15" s="9">
        <v>0</v>
      </c>
      <c r="HB15" s="9">
        <v>147.69300000000001</v>
      </c>
      <c r="HC15" s="9">
        <v>74.216999999999999</v>
      </c>
      <c r="HD15" s="9">
        <v>73.475999999999999</v>
      </c>
      <c r="HE15" s="9">
        <v>145.53</v>
      </c>
      <c r="HF15" s="9">
        <v>72.784999999999997</v>
      </c>
      <c r="HG15" s="9">
        <v>72.744</v>
      </c>
      <c r="HH15" s="9">
        <v>52.982999999999997</v>
      </c>
      <c r="HI15" s="9">
        <v>30.28</v>
      </c>
      <c r="HJ15" s="9">
        <v>22.702999999999999</v>
      </c>
      <c r="HK15" s="9">
        <v>28.148</v>
      </c>
      <c r="HL15" s="9">
        <v>15.794</v>
      </c>
      <c r="HM15" s="9">
        <v>12.353999999999999</v>
      </c>
      <c r="HN15" s="9">
        <v>23.302</v>
      </c>
      <c r="HO15" s="9">
        <v>8.9700000000000006</v>
      </c>
      <c r="HP15" s="9">
        <v>14.332000000000001</v>
      </c>
      <c r="HQ15" s="9">
        <v>22.658999999999999</v>
      </c>
      <c r="HR15" s="9">
        <v>9.8710000000000004</v>
      </c>
      <c r="HS15" s="9">
        <v>12.787000000000001</v>
      </c>
      <c r="HT15" s="9">
        <v>20.602</v>
      </c>
      <c r="HU15" s="9">
        <v>9.3019999999999996</v>
      </c>
      <c r="HV15" s="9">
        <v>11.298999999999999</v>
      </c>
      <c r="HW15" s="9">
        <v>18.437999999999999</v>
      </c>
      <c r="HX15" s="9">
        <v>7.87</v>
      </c>
      <c r="HY15" s="9">
        <v>10.568</v>
      </c>
      <c r="HZ15" s="9">
        <v>2.1629999999999998</v>
      </c>
      <c r="IA15" s="9">
        <v>1.4319999999999999</v>
      </c>
      <c r="IB15" s="9">
        <v>0.73199999999999998</v>
      </c>
      <c r="IC15" s="9">
        <v>131.09800000000001</v>
      </c>
      <c r="ID15" s="9">
        <v>63.805</v>
      </c>
      <c r="IE15" s="9">
        <v>67.293000000000006</v>
      </c>
      <c r="IF15" s="9">
        <v>129.28299999999999</v>
      </c>
      <c r="IG15" s="9">
        <v>62.372999999999998</v>
      </c>
      <c r="IH15" s="9">
        <v>66.91</v>
      </c>
      <c r="II15" s="9">
        <v>45.720999999999997</v>
      </c>
      <c r="IJ15" s="9">
        <v>25.288</v>
      </c>
      <c r="IK15" s="9">
        <v>20.434000000000001</v>
      </c>
      <c r="IL15" s="9">
        <v>24.844000000000001</v>
      </c>
      <c r="IM15" s="9">
        <v>13.037000000000001</v>
      </c>
      <c r="IN15" s="9">
        <v>11.805999999999999</v>
      </c>
      <c r="IO15" s="9">
        <v>20.449000000000002</v>
      </c>
      <c r="IP15" s="9">
        <v>7.9870000000000001</v>
      </c>
      <c r="IQ15" s="9">
        <v>12.462</v>
      </c>
    </row>
    <row r="16" spans="1:251">
      <c r="A16" s="10">
        <v>43862</v>
      </c>
      <c r="B16" s="9">
        <v>0.94199999999999995</v>
      </c>
      <c r="C16" s="9">
        <v>0.58899999999999997</v>
      </c>
      <c r="D16" s="9">
        <v>0.58899999999999997</v>
      </c>
      <c r="E16" s="9">
        <v>0</v>
      </c>
      <c r="F16" s="9">
        <v>0.56399999999999995</v>
      </c>
      <c r="G16" s="9">
        <v>0.56399999999999995</v>
      </c>
      <c r="H16" s="9">
        <v>0</v>
      </c>
      <c r="I16" s="9">
        <v>0.48899999999999999</v>
      </c>
      <c r="J16" s="9">
        <v>0.48899999999999999</v>
      </c>
      <c r="K16" s="9">
        <v>0</v>
      </c>
      <c r="L16" s="9">
        <v>1.69</v>
      </c>
      <c r="M16" s="9">
        <v>1.69</v>
      </c>
      <c r="N16" s="9">
        <v>0</v>
      </c>
      <c r="O16" s="9">
        <v>1.69</v>
      </c>
      <c r="P16" s="9">
        <v>1.69</v>
      </c>
      <c r="Q16" s="9">
        <v>0</v>
      </c>
      <c r="R16" s="9">
        <v>0</v>
      </c>
      <c r="S16" s="9">
        <v>0</v>
      </c>
      <c r="T16" s="9">
        <v>0</v>
      </c>
      <c r="U16" s="9">
        <v>14.941000000000001</v>
      </c>
      <c r="V16" s="9">
        <v>8.5519999999999996</v>
      </c>
      <c r="W16" s="9">
        <v>6.3879999999999999</v>
      </c>
      <c r="X16" s="9">
        <v>14.941000000000001</v>
      </c>
      <c r="Y16" s="9">
        <v>8.5519999999999996</v>
      </c>
      <c r="Z16" s="9">
        <v>6.3879999999999999</v>
      </c>
      <c r="AA16" s="9">
        <v>3.07</v>
      </c>
      <c r="AB16" s="9">
        <v>1.804</v>
      </c>
      <c r="AC16" s="9">
        <v>1.2669999999999999</v>
      </c>
      <c r="AD16" s="9">
        <v>4.7060000000000004</v>
      </c>
      <c r="AE16" s="9">
        <v>2.4969999999999999</v>
      </c>
      <c r="AF16" s="9">
        <v>2.21</v>
      </c>
      <c r="AG16" s="9">
        <v>4.444</v>
      </c>
      <c r="AH16" s="9">
        <v>3.153</v>
      </c>
      <c r="AI16" s="9">
        <v>1.2909999999999999</v>
      </c>
      <c r="AJ16" s="9">
        <v>2.117</v>
      </c>
      <c r="AK16" s="9">
        <v>0.496</v>
      </c>
      <c r="AL16" s="9">
        <v>1.621</v>
      </c>
      <c r="AM16" s="9">
        <v>0.60299999999999998</v>
      </c>
      <c r="AN16" s="9">
        <v>0.60299999999999998</v>
      </c>
      <c r="AO16" s="9">
        <v>0</v>
      </c>
      <c r="AP16" s="9">
        <v>0.60299999999999998</v>
      </c>
      <c r="AQ16" s="9">
        <v>0.60299999999999998</v>
      </c>
      <c r="AR16" s="9">
        <v>0</v>
      </c>
      <c r="AS16" s="9">
        <v>0</v>
      </c>
      <c r="AT16" s="9">
        <v>0</v>
      </c>
      <c r="AU16" s="9">
        <v>0</v>
      </c>
      <c r="AV16" s="9">
        <v>7.7770000000000001</v>
      </c>
      <c r="AW16" s="9">
        <v>2.5049999999999999</v>
      </c>
      <c r="AX16" s="9">
        <v>5.2720000000000002</v>
      </c>
      <c r="AY16" s="9">
        <v>7.7770000000000001</v>
      </c>
      <c r="AZ16" s="9">
        <v>2.5049999999999999</v>
      </c>
      <c r="BA16" s="9">
        <v>5.2720000000000002</v>
      </c>
      <c r="BB16" s="9">
        <v>0.89800000000000002</v>
      </c>
      <c r="BC16" s="9">
        <v>0.89800000000000002</v>
      </c>
      <c r="BD16" s="9">
        <v>0</v>
      </c>
      <c r="BE16" s="9">
        <v>0.84499999999999997</v>
      </c>
      <c r="BF16" s="9">
        <v>0</v>
      </c>
      <c r="BG16" s="9">
        <v>0.84499999999999997</v>
      </c>
      <c r="BH16" s="9">
        <v>1.496</v>
      </c>
      <c r="BI16" s="9">
        <v>0.48799999999999999</v>
      </c>
      <c r="BJ16" s="9">
        <v>1.008</v>
      </c>
      <c r="BK16" s="9">
        <v>2.7730000000000001</v>
      </c>
      <c r="BL16" s="9">
        <v>0.46400000000000002</v>
      </c>
      <c r="BM16" s="9">
        <v>2.3090000000000002</v>
      </c>
      <c r="BN16" s="9">
        <v>1.7649999999999999</v>
      </c>
      <c r="BO16" s="9">
        <v>0.65500000000000003</v>
      </c>
      <c r="BP16" s="9">
        <v>1.1100000000000001</v>
      </c>
      <c r="BQ16" s="9">
        <v>1.7649999999999999</v>
      </c>
      <c r="BR16" s="9">
        <v>0.65500000000000003</v>
      </c>
      <c r="BS16" s="9">
        <v>1.1100000000000001</v>
      </c>
      <c r="BT16" s="9">
        <v>0</v>
      </c>
      <c r="BU16" s="9">
        <v>0</v>
      </c>
      <c r="BV16" s="9">
        <v>0</v>
      </c>
      <c r="BW16" s="9">
        <v>11.898999999999999</v>
      </c>
      <c r="BX16" s="9">
        <v>4.952</v>
      </c>
      <c r="BY16" s="9">
        <v>6.9470000000000001</v>
      </c>
      <c r="BZ16" s="9">
        <v>11.324</v>
      </c>
      <c r="CA16" s="9">
        <v>4.952</v>
      </c>
      <c r="CB16" s="9">
        <v>6.3719999999999999</v>
      </c>
      <c r="CC16" s="9">
        <v>3.9670000000000001</v>
      </c>
      <c r="CD16" s="9">
        <v>2.843</v>
      </c>
      <c r="CE16" s="9">
        <v>1.1240000000000001</v>
      </c>
      <c r="CF16" s="9">
        <v>2.153</v>
      </c>
      <c r="CG16" s="9">
        <v>0.60899999999999999</v>
      </c>
      <c r="CH16" s="9">
        <v>1.544</v>
      </c>
      <c r="CI16" s="9">
        <v>3.1280000000000001</v>
      </c>
      <c r="CJ16" s="9">
        <v>1.0649999999999999</v>
      </c>
      <c r="CK16" s="9">
        <v>2.0619999999999998</v>
      </c>
      <c r="CL16" s="9">
        <v>2.077</v>
      </c>
      <c r="CM16" s="9">
        <v>0.435</v>
      </c>
      <c r="CN16" s="9">
        <v>1.6419999999999999</v>
      </c>
      <c r="CO16" s="9">
        <v>0.57499999999999996</v>
      </c>
      <c r="CP16" s="9">
        <v>0</v>
      </c>
      <c r="CQ16" s="9">
        <v>0.57499999999999996</v>
      </c>
      <c r="CR16" s="9">
        <v>0</v>
      </c>
      <c r="CS16" s="9">
        <v>0</v>
      </c>
      <c r="CT16" s="9">
        <v>0</v>
      </c>
      <c r="CU16" s="9">
        <v>0.57499999999999996</v>
      </c>
      <c r="CV16" s="9">
        <v>0</v>
      </c>
      <c r="CW16" s="9">
        <v>0.57499999999999996</v>
      </c>
      <c r="CX16" s="9">
        <v>5.3579999999999997</v>
      </c>
      <c r="CY16" s="9">
        <v>1.9770000000000001</v>
      </c>
      <c r="CZ16" s="9">
        <v>3.38</v>
      </c>
      <c r="DA16" s="9">
        <v>5.3579999999999997</v>
      </c>
      <c r="DB16" s="9">
        <v>1.9770000000000001</v>
      </c>
      <c r="DC16" s="9">
        <v>3.38</v>
      </c>
      <c r="DD16" s="9">
        <v>0.38</v>
      </c>
      <c r="DE16" s="9">
        <v>0</v>
      </c>
      <c r="DF16" s="9">
        <v>0.38</v>
      </c>
      <c r="DG16" s="9">
        <v>0.81299999999999994</v>
      </c>
      <c r="DH16" s="9">
        <v>0</v>
      </c>
      <c r="DI16" s="9">
        <v>0.81299999999999994</v>
      </c>
      <c r="DJ16" s="9">
        <v>0.59899999999999998</v>
      </c>
      <c r="DK16" s="9">
        <v>0</v>
      </c>
      <c r="DL16" s="9">
        <v>0.59899999999999998</v>
      </c>
      <c r="DM16" s="9">
        <v>3.1219999999999999</v>
      </c>
      <c r="DN16" s="9">
        <v>1.9770000000000001</v>
      </c>
      <c r="DO16" s="9">
        <v>1.145</v>
      </c>
      <c r="DP16" s="9">
        <v>0.44400000000000001</v>
      </c>
      <c r="DQ16" s="9">
        <v>0</v>
      </c>
      <c r="DR16" s="9">
        <v>0.44400000000000001</v>
      </c>
      <c r="DS16" s="9">
        <v>0.44400000000000001</v>
      </c>
      <c r="DT16" s="9">
        <v>0</v>
      </c>
      <c r="DU16" s="9">
        <v>0.44400000000000001</v>
      </c>
      <c r="DV16" s="9">
        <v>0</v>
      </c>
      <c r="DW16" s="9">
        <v>0</v>
      </c>
      <c r="DX16" s="9">
        <v>0</v>
      </c>
      <c r="DY16" s="9">
        <v>3.36</v>
      </c>
      <c r="DZ16" s="9">
        <v>1.1200000000000001</v>
      </c>
      <c r="EA16" s="9">
        <v>2.2400000000000002</v>
      </c>
      <c r="EB16" s="9">
        <v>3.36</v>
      </c>
      <c r="EC16" s="9">
        <v>1.1200000000000001</v>
      </c>
      <c r="ED16" s="9">
        <v>2.2400000000000002</v>
      </c>
      <c r="EE16" s="9">
        <v>0.99199999999999999</v>
      </c>
      <c r="EF16" s="9">
        <v>0</v>
      </c>
      <c r="EG16" s="9">
        <v>0.99199999999999999</v>
      </c>
      <c r="EH16" s="9">
        <v>0.77400000000000002</v>
      </c>
      <c r="EI16" s="9">
        <v>0</v>
      </c>
      <c r="EJ16" s="9">
        <v>0.77400000000000002</v>
      </c>
      <c r="EK16" s="9">
        <v>0.995</v>
      </c>
      <c r="EL16" s="9">
        <v>0.52100000000000002</v>
      </c>
      <c r="EM16" s="9">
        <v>0.47399999999999998</v>
      </c>
      <c r="EN16" s="9">
        <v>0.59899999999999998</v>
      </c>
      <c r="EO16" s="9">
        <v>0.59899999999999998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23.559000000000001</v>
      </c>
      <c r="FA16" s="9">
        <v>12.811</v>
      </c>
      <c r="FB16" s="9">
        <v>10.749000000000001</v>
      </c>
      <c r="FC16" s="9">
        <v>23.026</v>
      </c>
      <c r="FD16" s="9">
        <v>12.811</v>
      </c>
      <c r="FE16" s="9">
        <v>10.215999999999999</v>
      </c>
      <c r="FF16" s="9">
        <v>7.6139999999999999</v>
      </c>
      <c r="FG16" s="9">
        <v>4.1740000000000004</v>
      </c>
      <c r="FH16" s="9">
        <v>3.4390000000000001</v>
      </c>
      <c r="FI16" s="9">
        <v>8.9369999999999994</v>
      </c>
      <c r="FJ16" s="9">
        <v>5.4880000000000004</v>
      </c>
      <c r="FK16" s="9">
        <v>3.4489999999999998</v>
      </c>
      <c r="FL16" s="9">
        <v>2.5510000000000002</v>
      </c>
      <c r="FM16" s="9">
        <v>1.0760000000000001</v>
      </c>
      <c r="FN16" s="9">
        <v>1.4750000000000001</v>
      </c>
      <c r="FO16" s="9">
        <v>1.5289999999999999</v>
      </c>
      <c r="FP16" s="9">
        <v>0.94599999999999995</v>
      </c>
      <c r="FQ16" s="9">
        <v>0.58299999999999996</v>
      </c>
      <c r="FR16" s="9">
        <v>2.9279999999999999</v>
      </c>
      <c r="FS16" s="9">
        <v>1.127</v>
      </c>
      <c r="FT16" s="9">
        <v>1.802</v>
      </c>
      <c r="FU16" s="9">
        <v>2.395</v>
      </c>
      <c r="FV16" s="9">
        <v>1.127</v>
      </c>
      <c r="FW16" s="9">
        <v>1.2689999999999999</v>
      </c>
      <c r="FX16" s="9">
        <v>0.53300000000000003</v>
      </c>
      <c r="FY16" s="9">
        <v>0</v>
      </c>
      <c r="FZ16" s="9">
        <v>0.53300000000000003</v>
      </c>
      <c r="GA16" s="9">
        <v>27.911999999999999</v>
      </c>
      <c r="GB16" s="9">
        <v>13.523999999999999</v>
      </c>
      <c r="GC16" s="9">
        <v>14.388999999999999</v>
      </c>
      <c r="GD16" s="9">
        <v>27.405000000000001</v>
      </c>
      <c r="GE16" s="9">
        <v>13.523999999999999</v>
      </c>
      <c r="GF16" s="9">
        <v>13.881</v>
      </c>
      <c r="GG16" s="9">
        <v>10.717000000000001</v>
      </c>
      <c r="GH16" s="9">
        <v>5.4690000000000003</v>
      </c>
      <c r="GI16" s="9">
        <v>5.2480000000000002</v>
      </c>
      <c r="GJ16" s="9">
        <v>5.4939999999999998</v>
      </c>
      <c r="GK16" s="9">
        <v>3.87</v>
      </c>
      <c r="GL16" s="9">
        <v>1.6240000000000001</v>
      </c>
      <c r="GM16" s="9">
        <v>3.8069999999999999</v>
      </c>
      <c r="GN16" s="9">
        <v>1.5409999999999999</v>
      </c>
      <c r="GO16" s="9">
        <v>2.2650000000000001</v>
      </c>
      <c r="GP16" s="9">
        <v>6.3310000000000004</v>
      </c>
      <c r="GQ16" s="9">
        <v>2.0369999999999999</v>
      </c>
      <c r="GR16" s="9">
        <v>4.2949999999999999</v>
      </c>
      <c r="GS16" s="9">
        <v>1.5629999999999999</v>
      </c>
      <c r="GT16" s="9">
        <v>0.60699999999999998</v>
      </c>
      <c r="GU16" s="9">
        <v>0.95699999999999996</v>
      </c>
      <c r="GV16" s="9">
        <v>1.056</v>
      </c>
      <c r="GW16" s="9">
        <v>0.60699999999999998</v>
      </c>
      <c r="GX16" s="9">
        <v>0.44900000000000001</v>
      </c>
      <c r="GY16" s="9">
        <v>0.50800000000000001</v>
      </c>
      <c r="GZ16" s="9">
        <v>0</v>
      </c>
      <c r="HA16" s="9">
        <v>0.50800000000000001</v>
      </c>
      <c r="HB16" s="9">
        <v>152.892</v>
      </c>
      <c r="HC16" s="9">
        <v>88.972999999999999</v>
      </c>
      <c r="HD16" s="9">
        <v>63.918999999999997</v>
      </c>
      <c r="HE16" s="9">
        <v>151.78399999999999</v>
      </c>
      <c r="HF16" s="9">
        <v>88.369</v>
      </c>
      <c r="HG16" s="9">
        <v>63.414999999999999</v>
      </c>
      <c r="HH16" s="9">
        <v>70.103999999999999</v>
      </c>
      <c r="HI16" s="9">
        <v>42.155000000000001</v>
      </c>
      <c r="HJ16" s="9">
        <v>27.949000000000002</v>
      </c>
      <c r="HK16" s="9">
        <v>27.314</v>
      </c>
      <c r="HL16" s="9">
        <v>17.416</v>
      </c>
      <c r="HM16" s="9">
        <v>9.8979999999999997</v>
      </c>
      <c r="HN16" s="9">
        <v>20.614999999999998</v>
      </c>
      <c r="HO16" s="9">
        <v>9.8650000000000002</v>
      </c>
      <c r="HP16" s="9">
        <v>10.75</v>
      </c>
      <c r="HQ16" s="9">
        <v>14.497999999999999</v>
      </c>
      <c r="HR16" s="9">
        <v>8.2509999999999994</v>
      </c>
      <c r="HS16" s="9">
        <v>6.2469999999999999</v>
      </c>
      <c r="HT16" s="9">
        <v>20.361000000000001</v>
      </c>
      <c r="HU16" s="9">
        <v>11.286</v>
      </c>
      <c r="HV16" s="9">
        <v>9.0749999999999993</v>
      </c>
      <c r="HW16" s="9">
        <v>19.253</v>
      </c>
      <c r="HX16" s="9">
        <v>10.682</v>
      </c>
      <c r="HY16" s="9">
        <v>8.5709999999999997</v>
      </c>
      <c r="HZ16" s="9">
        <v>1.1080000000000001</v>
      </c>
      <c r="IA16" s="9">
        <v>0.60399999999999998</v>
      </c>
      <c r="IB16" s="9">
        <v>0.504</v>
      </c>
      <c r="IC16" s="9">
        <v>131.477</v>
      </c>
      <c r="ID16" s="9">
        <v>74.909000000000006</v>
      </c>
      <c r="IE16" s="9">
        <v>56.567999999999998</v>
      </c>
      <c r="IF16" s="9">
        <v>131.477</v>
      </c>
      <c r="IG16" s="9">
        <v>74.909000000000006</v>
      </c>
      <c r="IH16" s="9">
        <v>56.567999999999998</v>
      </c>
      <c r="II16" s="9">
        <v>60.319000000000003</v>
      </c>
      <c r="IJ16" s="9">
        <v>36.003999999999998</v>
      </c>
      <c r="IK16" s="9">
        <v>24.315000000000001</v>
      </c>
      <c r="IL16" s="9">
        <v>21.986999999999998</v>
      </c>
      <c r="IM16" s="9">
        <v>13.315</v>
      </c>
      <c r="IN16" s="9">
        <v>8.673</v>
      </c>
      <c r="IO16" s="9">
        <v>18.899999999999999</v>
      </c>
      <c r="IP16" s="9">
        <v>8.4760000000000009</v>
      </c>
      <c r="IQ16" s="9">
        <v>10.425000000000001</v>
      </c>
    </row>
    <row r="17" spans="1:251">
      <c r="A17" s="10">
        <v>44228</v>
      </c>
      <c r="B17" s="9">
        <v>0.51100000000000001</v>
      </c>
      <c r="C17" s="9">
        <v>4.1609999999999996</v>
      </c>
      <c r="D17" s="9">
        <v>3.0529999999999999</v>
      </c>
      <c r="E17" s="9">
        <v>1.1080000000000001</v>
      </c>
      <c r="F17" s="9">
        <v>2.5329999999999999</v>
      </c>
      <c r="G17" s="9">
        <v>1.722</v>
      </c>
      <c r="H17" s="9">
        <v>0.81100000000000005</v>
      </c>
      <c r="I17" s="9">
        <v>0.56499999999999995</v>
      </c>
      <c r="J17" s="9">
        <v>0</v>
      </c>
      <c r="K17" s="9">
        <v>0.56499999999999995</v>
      </c>
      <c r="L17" s="9">
        <v>0.36299999999999999</v>
      </c>
      <c r="M17" s="9">
        <v>0</v>
      </c>
      <c r="N17" s="9">
        <v>0.36299999999999999</v>
      </c>
      <c r="O17" s="9">
        <v>0.36299999999999999</v>
      </c>
      <c r="P17" s="9">
        <v>0</v>
      </c>
      <c r="Q17" s="9">
        <v>0.36299999999999999</v>
      </c>
      <c r="R17" s="9">
        <v>0</v>
      </c>
      <c r="S17" s="9">
        <v>0</v>
      </c>
      <c r="T17" s="9">
        <v>0</v>
      </c>
      <c r="U17" s="9">
        <v>14.976000000000001</v>
      </c>
      <c r="V17" s="9">
        <v>8.6760000000000002</v>
      </c>
      <c r="W17" s="9">
        <v>6.2990000000000004</v>
      </c>
      <c r="X17" s="9">
        <v>14.976000000000001</v>
      </c>
      <c r="Y17" s="9">
        <v>8.6760000000000002</v>
      </c>
      <c r="Z17" s="9">
        <v>6.2990000000000004</v>
      </c>
      <c r="AA17" s="9">
        <v>1.6259999999999999</v>
      </c>
      <c r="AB17" s="9">
        <v>1.194</v>
      </c>
      <c r="AC17" s="9">
        <v>0.432</v>
      </c>
      <c r="AD17" s="9">
        <v>4.335</v>
      </c>
      <c r="AE17" s="9">
        <v>2.6560000000000001</v>
      </c>
      <c r="AF17" s="9">
        <v>1.679</v>
      </c>
      <c r="AG17" s="9">
        <v>4.0199999999999996</v>
      </c>
      <c r="AH17" s="9">
        <v>1.8979999999999999</v>
      </c>
      <c r="AI17" s="9">
        <v>2.1219999999999999</v>
      </c>
      <c r="AJ17" s="9">
        <v>3.2679999999999998</v>
      </c>
      <c r="AK17" s="9">
        <v>1.794</v>
      </c>
      <c r="AL17" s="9">
        <v>1.474</v>
      </c>
      <c r="AM17" s="9">
        <v>1.7270000000000001</v>
      </c>
      <c r="AN17" s="9">
        <v>1.1339999999999999</v>
      </c>
      <c r="AO17" s="9">
        <v>0.59299999999999997</v>
      </c>
      <c r="AP17" s="9">
        <v>1.7270000000000001</v>
      </c>
      <c r="AQ17" s="9">
        <v>1.1339999999999999</v>
      </c>
      <c r="AR17" s="9">
        <v>0.59299999999999997</v>
      </c>
      <c r="AS17" s="9">
        <v>0</v>
      </c>
      <c r="AT17" s="9">
        <v>0</v>
      </c>
      <c r="AU17" s="9">
        <v>0</v>
      </c>
      <c r="AV17" s="9">
        <v>7.1230000000000002</v>
      </c>
      <c r="AW17" s="9">
        <v>3.34</v>
      </c>
      <c r="AX17" s="9">
        <v>3.7829999999999999</v>
      </c>
      <c r="AY17" s="9">
        <v>7.1230000000000002</v>
      </c>
      <c r="AZ17" s="9">
        <v>3.34</v>
      </c>
      <c r="BA17" s="9">
        <v>3.7829999999999999</v>
      </c>
      <c r="BB17" s="9">
        <v>0.81200000000000006</v>
      </c>
      <c r="BC17" s="9">
        <v>0.81200000000000006</v>
      </c>
      <c r="BD17" s="9">
        <v>0</v>
      </c>
      <c r="BE17" s="9">
        <v>2.7549999999999999</v>
      </c>
      <c r="BF17" s="9">
        <v>0.94399999999999995</v>
      </c>
      <c r="BG17" s="9">
        <v>1.81</v>
      </c>
      <c r="BH17" s="9">
        <v>1.4550000000000001</v>
      </c>
      <c r="BI17" s="9">
        <v>0.81599999999999995</v>
      </c>
      <c r="BJ17" s="9">
        <v>0.63900000000000001</v>
      </c>
      <c r="BK17" s="9">
        <v>1.419</v>
      </c>
      <c r="BL17" s="9">
        <v>0.76700000000000002</v>
      </c>
      <c r="BM17" s="9">
        <v>0.65100000000000002</v>
      </c>
      <c r="BN17" s="9">
        <v>0.68200000000000005</v>
      </c>
      <c r="BO17" s="9">
        <v>0</v>
      </c>
      <c r="BP17" s="9">
        <v>0.68200000000000005</v>
      </c>
      <c r="BQ17" s="9">
        <v>0.68200000000000005</v>
      </c>
      <c r="BR17" s="9">
        <v>0</v>
      </c>
      <c r="BS17" s="9">
        <v>0.68200000000000005</v>
      </c>
      <c r="BT17" s="9">
        <v>0</v>
      </c>
      <c r="BU17" s="9">
        <v>0</v>
      </c>
      <c r="BV17" s="9">
        <v>0</v>
      </c>
      <c r="BW17" s="9">
        <v>6.6589999999999998</v>
      </c>
      <c r="BX17" s="9">
        <v>2.4489999999999998</v>
      </c>
      <c r="BY17" s="9">
        <v>4.2089999999999996</v>
      </c>
      <c r="BZ17" s="9">
        <v>6.6589999999999998</v>
      </c>
      <c r="CA17" s="9">
        <v>2.4489999999999998</v>
      </c>
      <c r="CB17" s="9">
        <v>4.2089999999999996</v>
      </c>
      <c r="CC17" s="9">
        <v>3.0379999999999998</v>
      </c>
      <c r="CD17" s="9">
        <v>1.5</v>
      </c>
      <c r="CE17" s="9">
        <v>1.538</v>
      </c>
      <c r="CF17" s="9">
        <v>0</v>
      </c>
      <c r="CG17" s="9">
        <v>0</v>
      </c>
      <c r="CH17" s="9">
        <v>0</v>
      </c>
      <c r="CI17" s="9">
        <v>2.488</v>
      </c>
      <c r="CJ17" s="9">
        <v>0.51500000000000001</v>
      </c>
      <c r="CK17" s="9">
        <v>1.9730000000000001</v>
      </c>
      <c r="CL17" s="9">
        <v>1.133</v>
      </c>
      <c r="CM17" s="9">
        <v>0.434</v>
      </c>
      <c r="CN17" s="9">
        <v>0.69899999999999995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6.492</v>
      </c>
      <c r="CY17" s="9">
        <v>1.849</v>
      </c>
      <c r="CZ17" s="9">
        <v>4.6429999999999998</v>
      </c>
      <c r="DA17" s="9">
        <v>5.8289999999999997</v>
      </c>
      <c r="DB17" s="9">
        <v>1.849</v>
      </c>
      <c r="DC17" s="9">
        <v>3.9809999999999999</v>
      </c>
      <c r="DD17" s="9">
        <v>1.097</v>
      </c>
      <c r="DE17" s="9">
        <v>0.59499999999999997</v>
      </c>
      <c r="DF17" s="9">
        <v>0.502</v>
      </c>
      <c r="DG17" s="9">
        <v>1.2749999999999999</v>
      </c>
      <c r="DH17" s="9">
        <v>0</v>
      </c>
      <c r="DI17" s="9">
        <v>1.2749999999999999</v>
      </c>
      <c r="DJ17" s="9">
        <v>2.0819999999999999</v>
      </c>
      <c r="DK17" s="9">
        <v>0.61699999999999999</v>
      </c>
      <c r="DL17" s="9">
        <v>1.4650000000000001</v>
      </c>
      <c r="DM17" s="9">
        <v>1.0389999999999999</v>
      </c>
      <c r="DN17" s="9">
        <v>0.63700000000000001</v>
      </c>
      <c r="DO17" s="9">
        <v>0.40200000000000002</v>
      </c>
      <c r="DP17" s="9">
        <v>0.999</v>
      </c>
      <c r="DQ17" s="9">
        <v>0</v>
      </c>
      <c r="DR17" s="9">
        <v>0.999</v>
      </c>
      <c r="DS17" s="9">
        <v>0.33600000000000002</v>
      </c>
      <c r="DT17" s="9">
        <v>0</v>
      </c>
      <c r="DU17" s="9">
        <v>0.33600000000000002</v>
      </c>
      <c r="DV17" s="9">
        <v>0.66200000000000003</v>
      </c>
      <c r="DW17" s="9">
        <v>0</v>
      </c>
      <c r="DX17" s="9">
        <v>0.66200000000000003</v>
      </c>
      <c r="DY17" s="9">
        <v>2.093</v>
      </c>
      <c r="DZ17" s="9">
        <v>0.57399999999999995</v>
      </c>
      <c r="EA17" s="9">
        <v>1.5189999999999999</v>
      </c>
      <c r="EB17" s="9">
        <v>2.093</v>
      </c>
      <c r="EC17" s="9">
        <v>0.57399999999999995</v>
      </c>
      <c r="ED17" s="9">
        <v>1.5189999999999999</v>
      </c>
      <c r="EE17" s="9">
        <v>0.53800000000000003</v>
      </c>
      <c r="EF17" s="9">
        <v>0</v>
      </c>
      <c r="EG17" s="9">
        <v>0.53800000000000003</v>
      </c>
      <c r="EH17" s="9">
        <v>0.57399999999999995</v>
      </c>
      <c r="EI17" s="9">
        <v>0.57399999999999995</v>
      </c>
      <c r="EJ17" s="9">
        <v>0</v>
      </c>
      <c r="EK17" s="9">
        <v>0.98199999999999998</v>
      </c>
      <c r="EL17" s="9">
        <v>0</v>
      </c>
      <c r="EM17" s="9">
        <v>0.98199999999999998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22.646000000000001</v>
      </c>
      <c r="FA17" s="9">
        <v>14.747</v>
      </c>
      <c r="FB17" s="9">
        <v>7.899</v>
      </c>
      <c r="FC17" s="9">
        <v>22.646000000000001</v>
      </c>
      <c r="FD17" s="9">
        <v>14.747</v>
      </c>
      <c r="FE17" s="9">
        <v>7.899</v>
      </c>
      <c r="FF17" s="9">
        <v>5.8159999999999998</v>
      </c>
      <c r="FG17" s="9">
        <v>5.2789999999999999</v>
      </c>
      <c r="FH17" s="9">
        <v>0.53700000000000003</v>
      </c>
      <c r="FI17" s="9">
        <v>4.9180000000000001</v>
      </c>
      <c r="FJ17" s="9">
        <v>2.7130000000000001</v>
      </c>
      <c r="FK17" s="9">
        <v>2.2050000000000001</v>
      </c>
      <c r="FL17" s="9">
        <v>4.1769999999999996</v>
      </c>
      <c r="FM17" s="9">
        <v>2.1749999999999998</v>
      </c>
      <c r="FN17" s="9">
        <v>2.0019999999999998</v>
      </c>
      <c r="FO17" s="9">
        <v>5.1390000000000002</v>
      </c>
      <c r="FP17" s="9">
        <v>3.1659999999999999</v>
      </c>
      <c r="FQ17" s="9">
        <v>1.9730000000000001</v>
      </c>
      <c r="FR17" s="9">
        <v>2.5960000000000001</v>
      </c>
      <c r="FS17" s="9">
        <v>1.415</v>
      </c>
      <c r="FT17" s="9">
        <v>1.1819999999999999</v>
      </c>
      <c r="FU17" s="9">
        <v>2.5960000000000001</v>
      </c>
      <c r="FV17" s="9">
        <v>1.415</v>
      </c>
      <c r="FW17" s="9">
        <v>1.1819999999999999</v>
      </c>
      <c r="FX17" s="9">
        <v>0</v>
      </c>
      <c r="FY17" s="9">
        <v>0</v>
      </c>
      <c r="FZ17" s="9">
        <v>0</v>
      </c>
      <c r="GA17" s="9">
        <v>23.202999999999999</v>
      </c>
      <c r="GB17" s="9">
        <v>9.9730000000000008</v>
      </c>
      <c r="GC17" s="9">
        <v>13.23</v>
      </c>
      <c r="GD17" s="9">
        <v>22.536000000000001</v>
      </c>
      <c r="GE17" s="9">
        <v>9.9730000000000008</v>
      </c>
      <c r="GF17" s="9">
        <v>12.563000000000001</v>
      </c>
      <c r="GG17" s="9">
        <v>10.7</v>
      </c>
      <c r="GH17" s="9">
        <v>4.7960000000000003</v>
      </c>
      <c r="GI17" s="9">
        <v>5.9039999999999999</v>
      </c>
      <c r="GJ17" s="9">
        <v>5.3239999999999998</v>
      </c>
      <c r="GK17" s="9">
        <v>3.2349999999999999</v>
      </c>
      <c r="GL17" s="9">
        <v>2.089</v>
      </c>
      <c r="GM17" s="9">
        <v>1.198</v>
      </c>
      <c r="GN17" s="9">
        <v>0.76</v>
      </c>
      <c r="GO17" s="9">
        <v>0.438</v>
      </c>
      <c r="GP17" s="9">
        <v>3.19</v>
      </c>
      <c r="GQ17" s="9">
        <v>0.54</v>
      </c>
      <c r="GR17" s="9">
        <v>2.649</v>
      </c>
      <c r="GS17" s="9">
        <v>2.7909999999999999</v>
      </c>
      <c r="GT17" s="9">
        <v>0.64200000000000002</v>
      </c>
      <c r="GU17" s="9">
        <v>2.149</v>
      </c>
      <c r="GV17" s="9">
        <v>2.1240000000000001</v>
      </c>
      <c r="GW17" s="9">
        <v>0.64200000000000002</v>
      </c>
      <c r="GX17" s="9">
        <v>1.4830000000000001</v>
      </c>
      <c r="GY17" s="9">
        <v>0.66600000000000004</v>
      </c>
      <c r="GZ17" s="9">
        <v>0</v>
      </c>
      <c r="HA17" s="9">
        <v>0.66600000000000004</v>
      </c>
      <c r="HB17" s="9">
        <v>170.29499999999999</v>
      </c>
      <c r="HC17" s="9">
        <v>94.795000000000002</v>
      </c>
      <c r="HD17" s="9">
        <v>75.498999999999995</v>
      </c>
      <c r="HE17" s="9">
        <v>167.57300000000001</v>
      </c>
      <c r="HF17" s="9">
        <v>92.825999999999993</v>
      </c>
      <c r="HG17" s="9">
        <v>74.747</v>
      </c>
      <c r="HH17" s="9">
        <v>64.769000000000005</v>
      </c>
      <c r="HI17" s="9">
        <v>39.03</v>
      </c>
      <c r="HJ17" s="9">
        <v>25.739000000000001</v>
      </c>
      <c r="HK17" s="9">
        <v>34.543999999999997</v>
      </c>
      <c r="HL17" s="9">
        <v>18.329999999999998</v>
      </c>
      <c r="HM17" s="9">
        <v>16.213999999999999</v>
      </c>
      <c r="HN17" s="9">
        <v>26.422999999999998</v>
      </c>
      <c r="HO17" s="9">
        <v>13.183</v>
      </c>
      <c r="HP17" s="9">
        <v>13.241</v>
      </c>
      <c r="HQ17" s="9">
        <v>22.385000000000002</v>
      </c>
      <c r="HR17" s="9">
        <v>11.147</v>
      </c>
      <c r="HS17" s="9">
        <v>11.238</v>
      </c>
      <c r="HT17" s="9">
        <v>22.173999999999999</v>
      </c>
      <c r="HU17" s="9">
        <v>13.106</v>
      </c>
      <c r="HV17" s="9">
        <v>9.0679999999999996</v>
      </c>
      <c r="HW17" s="9">
        <v>19.452000000000002</v>
      </c>
      <c r="HX17" s="9">
        <v>11.137</v>
      </c>
      <c r="HY17" s="9">
        <v>8.3149999999999995</v>
      </c>
      <c r="HZ17" s="9">
        <v>2.722</v>
      </c>
      <c r="IA17" s="9">
        <v>1.9690000000000001</v>
      </c>
      <c r="IB17" s="9">
        <v>0.752</v>
      </c>
      <c r="IC17" s="9">
        <v>151.05199999999999</v>
      </c>
      <c r="ID17" s="9">
        <v>84.186999999999998</v>
      </c>
      <c r="IE17" s="9">
        <v>66.864999999999995</v>
      </c>
      <c r="IF17" s="9">
        <v>148.66300000000001</v>
      </c>
      <c r="IG17" s="9">
        <v>82.551000000000002</v>
      </c>
      <c r="IH17" s="9">
        <v>66.111999999999995</v>
      </c>
      <c r="II17" s="9">
        <v>53.7</v>
      </c>
      <c r="IJ17" s="9">
        <v>33.628999999999998</v>
      </c>
      <c r="IK17" s="9">
        <v>20.071000000000002</v>
      </c>
      <c r="IL17" s="9">
        <v>32.232999999999997</v>
      </c>
      <c r="IM17" s="9">
        <v>17.527999999999999</v>
      </c>
      <c r="IN17" s="9">
        <v>14.705</v>
      </c>
      <c r="IO17" s="9">
        <v>24.209</v>
      </c>
      <c r="IP17" s="9">
        <v>10.968</v>
      </c>
      <c r="IQ17" s="9">
        <v>13.241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13124</vt:i4>
      </vt:variant>
    </vt:vector>
  </HeadingPairs>
  <TitlesOfParts>
    <vt:vector size="13145" baseType="lpstr">
      <vt:lpstr>Contents</vt:lpstr>
      <vt:lpstr>Table 9.1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A126230258A</vt:lpstr>
      <vt:lpstr>A126230258A_Data</vt:lpstr>
      <vt:lpstr>A126230258A_Latest</vt:lpstr>
      <vt:lpstr>A126230262T</vt:lpstr>
      <vt:lpstr>A126230262T_Data</vt:lpstr>
      <vt:lpstr>A126230262T_Latest</vt:lpstr>
      <vt:lpstr>A126230266A</vt:lpstr>
      <vt:lpstr>A126230266A_Data</vt:lpstr>
      <vt:lpstr>A126230266A_Latest</vt:lpstr>
      <vt:lpstr>A126230270T</vt:lpstr>
      <vt:lpstr>A126230270T_Data</vt:lpstr>
      <vt:lpstr>A126230270T_Latest</vt:lpstr>
      <vt:lpstr>A126230274A</vt:lpstr>
      <vt:lpstr>A126230274A_Data</vt:lpstr>
      <vt:lpstr>A126230274A_Latest</vt:lpstr>
      <vt:lpstr>A126230278K</vt:lpstr>
      <vt:lpstr>A126230278K_Data</vt:lpstr>
      <vt:lpstr>A126230278K_Latest</vt:lpstr>
      <vt:lpstr>A126230282A</vt:lpstr>
      <vt:lpstr>A126230282A_Data</vt:lpstr>
      <vt:lpstr>A126230282A_Latest</vt:lpstr>
      <vt:lpstr>A126230286K</vt:lpstr>
      <vt:lpstr>A126230286K_Data</vt:lpstr>
      <vt:lpstr>A126230286K_Latest</vt:lpstr>
      <vt:lpstr>A126230290A</vt:lpstr>
      <vt:lpstr>A126230290A_Data</vt:lpstr>
      <vt:lpstr>A126230290A_Latest</vt:lpstr>
      <vt:lpstr>A126230294K</vt:lpstr>
      <vt:lpstr>A126230294K_Data</vt:lpstr>
      <vt:lpstr>A126230294K_Latest</vt:lpstr>
      <vt:lpstr>A126230298V</vt:lpstr>
      <vt:lpstr>A126230298V_Data</vt:lpstr>
      <vt:lpstr>A126230298V_Latest</vt:lpstr>
      <vt:lpstr>A126230302X</vt:lpstr>
      <vt:lpstr>A126230302X_Data</vt:lpstr>
      <vt:lpstr>A126230302X_Latest</vt:lpstr>
      <vt:lpstr>A126230306J</vt:lpstr>
      <vt:lpstr>A126230306J_Data</vt:lpstr>
      <vt:lpstr>A126230306J_Latest</vt:lpstr>
      <vt:lpstr>A126230310X</vt:lpstr>
      <vt:lpstr>A126230310X_Data</vt:lpstr>
      <vt:lpstr>A126230310X_Latest</vt:lpstr>
      <vt:lpstr>A126230314J</vt:lpstr>
      <vt:lpstr>A126230314J_Data</vt:lpstr>
      <vt:lpstr>A126230314J_Latest</vt:lpstr>
      <vt:lpstr>A126230318T</vt:lpstr>
      <vt:lpstr>A126230318T_Data</vt:lpstr>
      <vt:lpstr>A126230318T_Latest</vt:lpstr>
      <vt:lpstr>A126230322J</vt:lpstr>
      <vt:lpstr>A126230322J_Data</vt:lpstr>
      <vt:lpstr>A126230322J_Latest</vt:lpstr>
      <vt:lpstr>A126230326T</vt:lpstr>
      <vt:lpstr>A126230326T_Data</vt:lpstr>
      <vt:lpstr>A126230326T_Latest</vt:lpstr>
      <vt:lpstr>A126230330J</vt:lpstr>
      <vt:lpstr>A126230330J_Data</vt:lpstr>
      <vt:lpstr>A126230330J_Latest</vt:lpstr>
      <vt:lpstr>A126230334T</vt:lpstr>
      <vt:lpstr>A126230334T_Data</vt:lpstr>
      <vt:lpstr>A126230334T_Latest</vt:lpstr>
      <vt:lpstr>A126230338A</vt:lpstr>
      <vt:lpstr>A126230338A_Data</vt:lpstr>
      <vt:lpstr>A126230338A_Latest</vt:lpstr>
      <vt:lpstr>A126230342T</vt:lpstr>
      <vt:lpstr>A126230342T_Data</vt:lpstr>
      <vt:lpstr>A126230342T_Latest</vt:lpstr>
      <vt:lpstr>A126230346A</vt:lpstr>
      <vt:lpstr>A126230346A_Data</vt:lpstr>
      <vt:lpstr>A126230346A_Latest</vt:lpstr>
      <vt:lpstr>A126230350T</vt:lpstr>
      <vt:lpstr>A126230350T_Data</vt:lpstr>
      <vt:lpstr>A126230350T_Latest</vt:lpstr>
      <vt:lpstr>A126230354A</vt:lpstr>
      <vt:lpstr>A126230354A_Data</vt:lpstr>
      <vt:lpstr>A126230354A_Latest</vt:lpstr>
      <vt:lpstr>A126230358K</vt:lpstr>
      <vt:lpstr>A126230358K_Data</vt:lpstr>
      <vt:lpstr>A126230358K_Latest</vt:lpstr>
      <vt:lpstr>A126230362A</vt:lpstr>
      <vt:lpstr>A126230362A_Data</vt:lpstr>
      <vt:lpstr>A126230362A_Latest</vt:lpstr>
      <vt:lpstr>A126230366K</vt:lpstr>
      <vt:lpstr>A126230366K_Data</vt:lpstr>
      <vt:lpstr>A126230366K_Latest</vt:lpstr>
      <vt:lpstr>A126230370A</vt:lpstr>
      <vt:lpstr>A126230370A_Data</vt:lpstr>
      <vt:lpstr>A126230370A_Latest</vt:lpstr>
      <vt:lpstr>A126230374K</vt:lpstr>
      <vt:lpstr>A126230374K_Data</vt:lpstr>
      <vt:lpstr>A126230374K_Latest</vt:lpstr>
      <vt:lpstr>A126230378V</vt:lpstr>
      <vt:lpstr>A126230378V_Data</vt:lpstr>
      <vt:lpstr>A126230378V_Latest</vt:lpstr>
      <vt:lpstr>A126230382K</vt:lpstr>
      <vt:lpstr>A126230382K_Data</vt:lpstr>
      <vt:lpstr>A126230382K_Latest</vt:lpstr>
      <vt:lpstr>A126230386V</vt:lpstr>
      <vt:lpstr>A126230386V_Data</vt:lpstr>
      <vt:lpstr>A126230386V_Latest</vt:lpstr>
      <vt:lpstr>A126230390K</vt:lpstr>
      <vt:lpstr>A126230390K_Data</vt:lpstr>
      <vt:lpstr>A126230390K_Latest</vt:lpstr>
      <vt:lpstr>A126230394V</vt:lpstr>
      <vt:lpstr>A126230394V_Data</vt:lpstr>
      <vt:lpstr>A126230394V_Latest</vt:lpstr>
      <vt:lpstr>A126230398C</vt:lpstr>
      <vt:lpstr>A126230398C_Data</vt:lpstr>
      <vt:lpstr>A126230398C_Latest</vt:lpstr>
      <vt:lpstr>A126230402J</vt:lpstr>
      <vt:lpstr>A126230402J_Data</vt:lpstr>
      <vt:lpstr>A126230402J_Latest</vt:lpstr>
      <vt:lpstr>A126230406T</vt:lpstr>
      <vt:lpstr>A126230406T_Data</vt:lpstr>
      <vt:lpstr>A126230406T_Latest</vt:lpstr>
      <vt:lpstr>A126230410J</vt:lpstr>
      <vt:lpstr>A126230410J_Data</vt:lpstr>
      <vt:lpstr>A126230410J_Latest</vt:lpstr>
      <vt:lpstr>A126230414T</vt:lpstr>
      <vt:lpstr>A126230414T_Data</vt:lpstr>
      <vt:lpstr>A126230414T_Latest</vt:lpstr>
      <vt:lpstr>A126230418A</vt:lpstr>
      <vt:lpstr>A126230418A_Data</vt:lpstr>
      <vt:lpstr>A126230418A_Latest</vt:lpstr>
      <vt:lpstr>A126230422T</vt:lpstr>
      <vt:lpstr>A126230422T_Data</vt:lpstr>
      <vt:lpstr>A126230422T_Latest</vt:lpstr>
      <vt:lpstr>A126230426A</vt:lpstr>
      <vt:lpstr>A126230426A_Data</vt:lpstr>
      <vt:lpstr>A126230426A_Latest</vt:lpstr>
      <vt:lpstr>A126230430T</vt:lpstr>
      <vt:lpstr>A126230430T_Data</vt:lpstr>
      <vt:lpstr>A126230430T_Latest</vt:lpstr>
      <vt:lpstr>A126230434A</vt:lpstr>
      <vt:lpstr>A126230434A_Data</vt:lpstr>
      <vt:lpstr>A126230434A_Latest</vt:lpstr>
      <vt:lpstr>A126230438K</vt:lpstr>
      <vt:lpstr>A126230438K_Data</vt:lpstr>
      <vt:lpstr>A126230438K_Latest</vt:lpstr>
      <vt:lpstr>A126230442A</vt:lpstr>
      <vt:lpstr>A126230442A_Data</vt:lpstr>
      <vt:lpstr>A126230442A_Latest</vt:lpstr>
      <vt:lpstr>A126230446K</vt:lpstr>
      <vt:lpstr>A126230446K_Data</vt:lpstr>
      <vt:lpstr>A126230446K_Latest</vt:lpstr>
      <vt:lpstr>A126230450A</vt:lpstr>
      <vt:lpstr>A126230450A_Data</vt:lpstr>
      <vt:lpstr>A126230450A_Latest</vt:lpstr>
      <vt:lpstr>A126230454K</vt:lpstr>
      <vt:lpstr>A126230454K_Data</vt:lpstr>
      <vt:lpstr>A126230454K_Latest</vt:lpstr>
      <vt:lpstr>A126230458V</vt:lpstr>
      <vt:lpstr>A126230458V_Data</vt:lpstr>
      <vt:lpstr>A126230458V_Latest</vt:lpstr>
      <vt:lpstr>A126230462K</vt:lpstr>
      <vt:lpstr>A126230462K_Data</vt:lpstr>
      <vt:lpstr>A126230462K_Latest</vt:lpstr>
      <vt:lpstr>A126230466V</vt:lpstr>
      <vt:lpstr>A126230466V_Data</vt:lpstr>
      <vt:lpstr>A126230466V_Latest</vt:lpstr>
      <vt:lpstr>A126230470K</vt:lpstr>
      <vt:lpstr>A126230470K_Data</vt:lpstr>
      <vt:lpstr>A126230470K_Latest</vt:lpstr>
      <vt:lpstr>A126230474V</vt:lpstr>
      <vt:lpstr>A126230474V_Data</vt:lpstr>
      <vt:lpstr>A126230474V_Latest</vt:lpstr>
      <vt:lpstr>A126230478C</vt:lpstr>
      <vt:lpstr>A126230478C_Data</vt:lpstr>
      <vt:lpstr>A126230478C_Latest</vt:lpstr>
      <vt:lpstr>A126230482V</vt:lpstr>
      <vt:lpstr>A126230482V_Data</vt:lpstr>
      <vt:lpstr>A126230482V_Latest</vt:lpstr>
      <vt:lpstr>A126230486C</vt:lpstr>
      <vt:lpstr>A126230486C_Data</vt:lpstr>
      <vt:lpstr>A126230486C_Latest</vt:lpstr>
      <vt:lpstr>A126230490V</vt:lpstr>
      <vt:lpstr>A126230490V_Data</vt:lpstr>
      <vt:lpstr>A126230490V_Latest</vt:lpstr>
      <vt:lpstr>A126230494C</vt:lpstr>
      <vt:lpstr>A126230494C_Data</vt:lpstr>
      <vt:lpstr>A126230494C_Latest</vt:lpstr>
      <vt:lpstr>A126230498L</vt:lpstr>
      <vt:lpstr>A126230498L_Data</vt:lpstr>
      <vt:lpstr>A126230498L_Latest</vt:lpstr>
      <vt:lpstr>A126230502T</vt:lpstr>
      <vt:lpstr>A126230502T_Data</vt:lpstr>
      <vt:lpstr>A126230502T_Latest</vt:lpstr>
      <vt:lpstr>A126230506A</vt:lpstr>
      <vt:lpstr>A126230506A_Data</vt:lpstr>
      <vt:lpstr>A126230506A_Latest</vt:lpstr>
      <vt:lpstr>A126230510T</vt:lpstr>
      <vt:lpstr>A126230510T_Data</vt:lpstr>
      <vt:lpstr>A126230510T_Latest</vt:lpstr>
      <vt:lpstr>A126230514A</vt:lpstr>
      <vt:lpstr>A126230514A_Data</vt:lpstr>
      <vt:lpstr>A126230514A_Latest</vt:lpstr>
      <vt:lpstr>A126230518K</vt:lpstr>
      <vt:lpstr>A126230518K_Data</vt:lpstr>
      <vt:lpstr>A126230518K_Latest</vt:lpstr>
      <vt:lpstr>A126230522A</vt:lpstr>
      <vt:lpstr>A126230522A_Data</vt:lpstr>
      <vt:lpstr>A126230522A_Latest</vt:lpstr>
      <vt:lpstr>A126230526K</vt:lpstr>
      <vt:lpstr>A126230526K_Data</vt:lpstr>
      <vt:lpstr>A126230526K_Latest</vt:lpstr>
      <vt:lpstr>A126230530A</vt:lpstr>
      <vt:lpstr>A126230530A_Data</vt:lpstr>
      <vt:lpstr>A126230530A_Latest</vt:lpstr>
      <vt:lpstr>A126230534K</vt:lpstr>
      <vt:lpstr>A126230534K_Data</vt:lpstr>
      <vt:lpstr>A126230534K_Latest</vt:lpstr>
      <vt:lpstr>A126230538V</vt:lpstr>
      <vt:lpstr>A126230538V_Data</vt:lpstr>
      <vt:lpstr>A126230538V_Latest</vt:lpstr>
      <vt:lpstr>A126230542K</vt:lpstr>
      <vt:lpstr>A126230542K_Data</vt:lpstr>
      <vt:lpstr>A126230542K_Latest</vt:lpstr>
      <vt:lpstr>A126230618V</vt:lpstr>
      <vt:lpstr>A126230618V_Data</vt:lpstr>
      <vt:lpstr>A126230618V_Latest</vt:lpstr>
      <vt:lpstr>A126230622K</vt:lpstr>
      <vt:lpstr>A126230622K_Data</vt:lpstr>
      <vt:lpstr>A126230622K_Latest</vt:lpstr>
      <vt:lpstr>A126230626V</vt:lpstr>
      <vt:lpstr>A126230626V_Data</vt:lpstr>
      <vt:lpstr>A126230626V_Latest</vt:lpstr>
      <vt:lpstr>A126230630K</vt:lpstr>
      <vt:lpstr>A126230630K_Data</vt:lpstr>
      <vt:lpstr>A126230630K_Latest</vt:lpstr>
      <vt:lpstr>A126230634V</vt:lpstr>
      <vt:lpstr>A126230634V_Data</vt:lpstr>
      <vt:lpstr>A126230634V_Latest</vt:lpstr>
      <vt:lpstr>A126230638C</vt:lpstr>
      <vt:lpstr>A126230638C_Data</vt:lpstr>
      <vt:lpstr>A126230638C_Latest</vt:lpstr>
      <vt:lpstr>A126230642V</vt:lpstr>
      <vt:lpstr>A126230642V_Data</vt:lpstr>
      <vt:lpstr>A126230642V_Latest</vt:lpstr>
      <vt:lpstr>A126230646C</vt:lpstr>
      <vt:lpstr>A126230646C_Data</vt:lpstr>
      <vt:lpstr>A126230646C_Latest</vt:lpstr>
      <vt:lpstr>A126230650V</vt:lpstr>
      <vt:lpstr>A126230650V_Data</vt:lpstr>
      <vt:lpstr>A126230650V_Latest</vt:lpstr>
      <vt:lpstr>A126230654C</vt:lpstr>
      <vt:lpstr>A126230654C_Data</vt:lpstr>
      <vt:lpstr>A126230654C_Latest</vt:lpstr>
      <vt:lpstr>A126230658L</vt:lpstr>
      <vt:lpstr>A126230658L_Data</vt:lpstr>
      <vt:lpstr>A126230658L_Latest</vt:lpstr>
      <vt:lpstr>A126230662C</vt:lpstr>
      <vt:lpstr>A126230662C_Data</vt:lpstr>
      <vt:lpstr>A126230662C_Latest</vt:lpstr>
      <vt:lpstr>A126230666L</vt:lpstr>
      <vt:lpstr>A126230666L_Data</vt:lpstr>
      <vt:lpstr>A126230666L_Latest</vt:lpstr>
      <vt:lpstr>A126230670C</vt:lpstr>
      <vt:lpstr>A126230670C_Data</vt:lpstr>
      <vt:lpstr>A126230670C_Latest</vt:lpstr>
      <vt:lpstr>A126230674L</vt:lpstr>
      <vt:lpstr>A126230674L_Data</vt:lpstr>
      <vt:lpstr>A126230674L_Latest</vt:lpstr>
      <vt:lpstr>A126230678W</vt:lpstr>
      <vt:lpstr>A126230678W_Data</vt:lpstr>
      <vt:lpstr>A126230678W_Latest</vt:lpstr>
      <vt:lpstr>A126230682L</vt:lpstr>
      <vt:lpstr>A126230682L_Data</vt:lpstr>
      <vt:lpstr>A126230682L_Latest</vt:lpstr>
      <vt:lpstr>A126230686W</vt:lpstr>
      <vt:lpstr>A126230686W_Data</vt:lpstr>
      <vt:lpstr>A126230686W_Latest</vt:lpstr>
      <vt:lpstr>A126230690L</vt:lpstr>
      <vt:lpstr>A126230690L_Data</vt:lpstr>
      <vt:lpstr>A126230690L_Latest</vt:lpstr>
      <vt:lpstr>A126230694W</vt:lpstr>
      <vt:lpstr>A126230694W_Data</vt:lpstr>
      <vt:lpstr>A126230694W_Latest</vt:lpstr>
      <vt:lpstr>A126230698F</vt:lpstr>
      <vt:lpstr>A126230698F_Data</vt:lpstr>
      <vt:lpstr>A126230698F_Latest</vt:lpstr>
      <vt:lpstr>A126230702K</vt:lpstr>
      <vt:lpstr>A126230702K_Data</vt:lpstr>
      <vt:lpstr>A126230702K_Latest</vt:lpstr>
      <vt:lpstr>A126230706V</vt:lpstr>
      <vt:lpstr>A126230706V_Data</vt:lpstr>
      <vt:lpstr>A126230706V_Latest</vt:lpstr>
      <vt:lpstr>A126230710K</vt:lpstr>
      <vt:lpstr>A126230710K_Data</vt:lpstr>
      <vt:lpstr>A126230710K_Latest</vt:lpstr>
      <vt:lpstr>A126230714V</vt:lpstr>
      <vt:lpstr>A126230714V_Data</vt:lpstr>
      <vt:lpstr>A126230714V_Latest</vt:lpstr>
      <vt:lpstr>A126230718C</vt:lpstr>
      <vt:lpstr>A126230718C_Data</vt:lpstr>
      <vt:lpstr>A126230718C_Latest</vt:lpstr>
      <vt:lpstr>A126230722V</vt:lpstr>
      <vt:lpstr>A126230722V_Data</vt:lpstr>
      <vt:lpstr>A126230722V_Latest</vt:lpstr>
      <vt:lpstr>A126230726C</vt:lpstr>
      <vt:lpstr>A126230726C_Data</vt:lpstr>
      <vt:lpstr>A126230726C_Latest</vt:lpstr>
      <vt:lpstr>A126230730V</vt:lpstr>
      <vt:lpstr>A126230730V_Data</vt:lpstr>
      <vt:lpstr>A126230730V_Latest</vt:lpstr>
      <vt:lpstr>A126230734C</vt:lpstr>
      <vt:lpstr>A126230734C_Data</vt:lpstr>
      <vt:lpstr>A126230734C_Latest</vt:lpstr>
      <vt:lpstr>A126230738L</vt:lpstr>
      <vt:lpstr>A126230738L_Data</vt:lpstr>
      <vt:lpstr>A126230738L_Latest</vt:lpstr>
      <vt:lpstr>A126230742C</vt:lpstr>
      <vt:lpstr>A126230742C_Data</vt:lpstr>
      <vt:lpstr>A126230742C_Latest</vt:lpstr>
      <vt:lpstr>A126230746L</vt:lpstr>
      <vt:lpstr>A126230746L_Data</vt:lpstr>
      <vt:lpstr>A126230746L_Latest</vt:lpstr>
      <vt:lpstr>A126230750C</vt:lpstr>
      <vt:lpstr>A126230750C_Data</vt:lpstr>
      <vt:lpstr>A126230750C_Latest</vt:lpstr>
      <vt:lpstr>A126230754L</vt:lpstr>
      <vt:lpstr>A126230754L_Data</vt:lpstr>
      <vt:lpstr>A126230754L_Latest</vt:lpstr>
      <vt:lpstr>A126230758W</vt:lpstr>
      <vt:lpstr>A126230758W_Data</vt:lpstr>
      <vt:lpstr>A126230758W_Latest</vt:lpstr>
      <vt:lpstr>A126230762L</vt:lpstr>
      <vt:lpstr>A126230762L_Data</vt:lpstr>
      <vt:lpstr>A126230762L_Latest</vt:lpstr>
      <vt:lpstr>A126230766W</vt:lpstr>
      <vt:lpstr>A126230766W_Data</vt:lpstr>
      <vt:lpstr>A126230766W_Latest</vt:lpstr>
      <vt:lpstr>A126230770L</vt:lpstr>
      <vt:lpstr>A126230770L_Data</vt:lpstr>
      <vt:lpstr>A126230770L_Latest</vt:lpstr>
      <vt:lpstr>A126230774W</vt:lpstr>
      <vt:lpstr>A126230774W_Data</vt:lpstr>
      <vt:lpstr>A126230774W_Latest</vt:lpstr>
      <vt:lpstr>A126230778F</vt:lpstr>
      <vt:lpstr>A126230778F_Data</vt:lpstr>
      <vt:lpstr>A126230778F_Latest</vt:lpstr>
      <vt:lpstr>A126230782W</vt:lpstr>
      <vt:lpstr>A126230782W_Data</vt:lpstr>
      <vt:lpstr>A126230782W_Latest</vt:lpstr>
      <vt:lpstr>A126230786F</vt:lpstr>
      <vt:lpstr>A126230786F_Data</vt:lpstr>
      <vt:lpstr>A126230786F_Latest</vt:lpstr>
      <vt:lpstr>A126230790W</vt:lpstr>
      <vt:lpstr>A126230790W_Data</vt:lpstr>
      <vt:lpstr>A126230790W_Latest</vt:lpstr>
      <vt:lpstr>A126230794F</vt:lpstr>
      <vt:lpstr>A126230794F_Data</vt:lpstr>
      <vt:lpstr>A126230794F_Latest</vt:lpstr>
      <vt:lpstr>A126230798R</vt:lpstr>
      <vt:lpstr>A126230798R_Data</vt:lpstr>
      <vt:lpstr>A126230798R_Latest</vt:lpstr>
      <vt:lpstr>A126230802V</vt:lpstr>
      <vt:lpstr>A126230802V_Data</vt:lpstr>
      <vt:lpstr>A126230802V_Latest</vt:lpstr>
      <vt:lpstr>A126230806C</vt:lpstr>
      <vt:lpstr>A126230806C_Data</vt:lpstr>
      <vt:lpstr>A126230806C_Latest</vt:lpstr>
      <vt:lpstr>A126230810V</vt:lpstr>
      <vt:lpstr>A126230810V_Data</vt:lpstr>
      <vt:lpstr>A126230810V_Latest</vt:lpstr>
      <vt:lpstr>A126230814C</vt:lpstr>
      <vt:lpstr>A126230814C_Data</vt:lpstr>
      <vt:lpstr>A126230814C_Latest</vt:lpstr>
      <vt:lpstr>A126230818L</vt:lpstr>
      <vt:lpstr>A126230818L_Data</vt:lpstr>
      <vt:lpstr>A126230818L_Latest</vt:lpstr>
      <vt:lpstr>A126230822C</vt:lpstr>
      <vt:lpstr>A126230822C_Data</vt:lpstr>
      <vt:lpstr>A126230822C_Latest</vt:lpstr>
      <vt:lpstr>A126230826L</vt:lpstr>
      <vt:lpstr>A126230826L_Data</vt:lpstr>
      <vt:lpstr>A126230826L_Latest</vt:lpstr>
      <vt:lpstr>A126230830C</vt:lpstr>
      <vt:lpstr>A126230830C_Data</vt:lpstr>
      <vt:lpstr>A126230830C_Latest</vt:lpstr>
      <vt:lpstr>A126230906L</vt:lpstr>
      <vt:lpstr>A126230906L_Data</vt:lpstr>
      <vt:lpstr>A126230906L_Latest</vt:lpstr>
      <vt:lpstr>A126230910C</vt:lpstr>
      <vt:lpstr>A126230910C_Data</vt:lpstr>
      <vt:lpstr>A126230910C_Latest</vt:lpstr>
      <vt:lpstr>A126230914L</vt:lpstr>
      <vt:lpstr>A126230914L_Data</vt:lpstr>
      <vt:lpstr>A126230914L_Latest</vt:lpstr>
      <vt:lpstr>A126230918W</vt:lpstr>
      <vt:lpstr>A126230918W_Data</vt:lpstr>
      <vt:lpstr>A126230918W_Latest</vt:lpstr>
      <vt:lpstr>A126230922L</vt:lpstr>
      <vt:lpstr>A126230922L_Data</vt:lpstr>
      <vt:lpstr>A126230922L_Latest</vt:lpstr>
      <vt:lpstr>A126230926W</vt:lpstr>
      <vt:lpstr>A126230926W_Data</vt:lpstr>
      <vt:lpstr>A126230926W_Latest</vt:lpstr>
      <vt:lpstr>A126230930L</vt:lpstr>
      <vt:lpstr>A126230930L_Data</vt:lpstr>
      <vt:lpstr>A126230930L_Latest</vt:lpstr>
      <vt:lpstr>A126230934W</vt:lpstr>
      <vt:lpstr>A126230934W_Data</vt:lpstr>
      <vt:lpstr>A126230934W_Latest</vt:lpstr>
      <vt:lpstr>A126230938F</vt:lpstr>
      <vt:lpstr>A126230938F_Data</vt:lpstr>
      <vt:lpstr>A126230938F_Latest</vt:lpstr>
      <vt:lpstr>A126230942W</vt:lpstr>
      <vt:lpstr>A126230942W_Data</vt:lpstr>
      <vt:lpstr>A126230942W_Latest</vt:lpstr>
      <vt:lpstr>A126230946F</vt:lpstr>
      <vt:lpstr>A126230946F_Data</vt:lpstr>
      <vt:lpstr>A126230946F_Latest</vt:lpstr>
      <vt:lpstr>A126230950W</vt:lpstr>
      <vt:lpstr>A126230950W_Data</vt:lpstr>
      <vt:lpstr>A126230950W_Latest</vt:lpstr>
      <vt:lpstr>A126230954F</vt:lpstr>
      <vt:lpstr>A126230954F_Data</vt:lpstr>
      <vt:lpstr>A126230954F_Latest</vt:lpstr>
      <vt:lpstr>A126230958R</vt:lpstr>
      <vt:lpstr>A126230958R_Data</vt:lpstr>
      <vt:lpstr>A126230958R_Latest</vt:lpstr>
      <vt:lpstr>A126230962F</vt:lpstr>
      <vt:lpstr>A126230962F_Data</vt:lpstr>
      <vt:lpstr>A126230962F_Latest</vt:lpstr>
      <vt:lpstr>A126230966R</vt:lpstr>
      <vt:lpstr>A126230966R_Data</vt:lpstr>
      <vt:lpstr>A126230966R_Latest</vt:lpstr>
      <vt:lpstr>A126230970F</vt:lpstr>
      <vt:lpstr>A126230970F_Data</vt:lpstr>
      <vt:lpstr>A126230970F_Latest</vt:lpstr>
      <vt:lpstr>A126230974R</vt:lpstr>
      <vt:lpstr>A126230974R_Data</vt:lpstr>
      <vt:lpstr>A126230974R_Latest</vt:lpstr>
      <vt:lpstr>A126230978X</vt:lpstr>
      <vt:lpstr>A126230978X_Data</vt:lpstr>
      <vt:lpstr>A126230978X_Latest</vt:lpstr>
      <vt:lpstr>A126230982R</vt:lpstr>
      <vt:lpstr>A126230982R_Data</vt:lpstr>
      <vt:lpstr>A126230982R_Latest</vt:lpstr>
      <vt:lpstr>A126230986X</vt:lpstr>
      <vt:lpstr>A126230986X_Data</vt:lpstr>
      <vt:lpstr>A126230986X_Latest</vt:lpstr>
      <vt:lpstr>A126230990R</vt:lpstr>
      <vt:lpstr>A126230990R_Data</vt:lpstr>
      <vt:lpstr>A126230990R_Latest</vt:lpstr>
      <vt:lpstr>A126230994X</vt:lpstr>
      <vt:lpstr>A126230994X_Data</vt:lpstr>
      <vt:lpstr>A126230994X_Latest</vt:lpstr>
      <vt:lpstr>A126230998J</vt:lpstr>
      <vt:lpstr>A126230998J_Data</vt:lpstr>
      <vt:lpstr>A126230998J_Latest</vt:lpstr>
      <vt:lpstr>A126231002R</vt:lpstr>
      <vt:lpstr>A126231002R_Data</vt:lpstr>
      <vt:lpstr>A126231002R_Latest</vt:lpstr>
      <vt:lpstr>A126231006X</vt:lpstr>
      <vt:lpstr>A126231006X_Data</vt:lpstr>
      <vt:lpstr>A126231006X_Latest</vt:lpstr>
      <vt:lpstr>A126231010R</vt:lpstr>
      <vt:lpstr>A126231010R_Data</vt:lpstr>
      <vt:lpstr>A126231010R_Latest</vt:lpstr>
      <vt:lpstr>A126231014X</vt:lpstr>
      <vt:lpstr>A126231014X_Data</vt:lpstr>
      <vt:lpstr>A126231014X_Latest</vt:lpstr>
      <vt:lpstr>A126231018J</vt:lpstr>
      <vt:lpstr>A126231018J_Data</vt:lpstr>
      <vt:lpstr>A126231018J_Latest</vt:lpstr>
      <vt:lpstr>A126231022X</vt:lpstr>
      <vt:lpstr>A126231022X_Data</vt:lpstr>
      <vt:lpstr>A126231022X_Latest</vt:lpstr>
      <vt:lpstr>A126231026J</vt:lpstr>
      <vt:lpstr>A126231026J_Data</vt:lpstr>
      <vt:lpstr>A126231026J_Latest</vt:lpstr>
      <vt:lpstr>A126231030X</vt:lpstr>
      <vt:lpstr>A126231030X_Data</vt:lpstr>
      <vt:lpstr>A126231030X_Latest</vt:lpstr>
      <vt:lpstr>A126231034J</vt:lpstr>
      <vt:lpstr>A126231034J_Data</vt:lpstr>
      <vt:lpstr>A126231034J_Latest</vt:lpstr>
      <vt:lpstr>A126231038T</vt:lpstr>
      <vt:lpstr>A126231038T_Data</vt:lpstr>
      <vt:lpstr>A126231038T_Latest</vt:lpstr>
      <vt:lpstr>A126231042J</vt:lpstr>
      <vt:lpstr>A126231042J_Data</vt:lpstr>
      <vt:lpstr>A126231042J_Latest</vt:lpstr>
      <vt:lpstr>A126231046T</vt:lpstr>
      <vt:lpstr>A126231046T_Data</vt:lpstr>
      <vt:lpstr>A126231046T_Latest</vt:lpstr>
      <vt:lpstr>A126231050J</vt:lpstr>
      <vt:lpstr>A126231050J_Data</vt:lpstr>
      <vt:lpstr>A126231050J_Latest</vt:lpstr>
      <vt:lpstr>A126231054T</vt:lpstr>
      <vt:lpstr>A126231054T_Data</vt:lpstr>
      <vt:lpstr>A126231054T_Latest</vt:lpstr>
      <vt:lpstr>A126231058A</vt:lpstr>
      <vt:lpstr>A126231058A_Data</vt:lpstr>
      <vt:lpstr>A126231058A_Latest</vt:lpstr>
      <vt:lpstr>A126231062T</vt:lpstr>
      <vt:lpstr>A126231062T_Data</vt:lpstr>
      <vt:lpstr>A126231062T_Latest</vt:lpstr>
      <vt:lpstr>A126231066A</vt:lpstr>
      <vt:lpstr>A126231066A_Data</vt:lpstr>
      <vt:lpstr>A126231066A_Latest</vt:lpstr>
      <vt:lpstr>A126231070T</vt:lpstr>
      <vt:lpstr>A126231070T_Data</vt:lpstr>
      <vt:lpstr>A126231070T_Latest</vt:lpstr>
      <vt:lpstr>A126231074A</vt:lpstr>
      <vt:lpstr>A126231074A_Data</vt:lpstr>
      <vt:lpstr>A126231074A_Latest</vt:lpstr>
      <vt:lpstr>A126231078K</vt:lpstr>
      <vt:lpstr>A126231078K_Data</vt:lpstr>
      <vt:lpstr>A126231078K_Latest</vt:lpstr>
      <vt:lpstr>A126231082A</vt:lpstr>
      <vt:lpstr>A126231082A_Data</vt:lpstr>
      <vt:lpstr>A126231082A_Latest</vt:lpstr>
      <vt:lpstr>A126231086K</vt:lpstr>
      <vt:lpstr>A126231086K_Data</vt:lpstr>
      <vt:lpstr>A126231086K_Latest</vt:lpstr>
      <vt:lpstr>A126231090A</vt:lpstr>
      <vt:lpstr>A126231090A_Data</vt:lpstr>
      <vt:lpstr>A126231090A_Latest</vt:lpstr>
      <vt:lpstr>A126231094K</vt:lpstr>
      <vt:lpstr>A126231094K_Data</vt:lpstr>
      <vt:lpstr>A126231094K_Latest</vt:lpstr>
      <vt:lpstr>A126231098V</vt:lpstr>
      <vt:lpstr>A126231098V_Data</vt:lpstr>
      <vt:lpstr>A126231098V_Latest</vt:lpstr>
      <vt:lpstr>A126231102X</vt:lpstr>
      <vt:lpstr>A126231102X_Data</vt:lpstr>
      <vt:lpstr>A126231102X_Latest</vt:lpstr>
      <vt:lpstr>A126231106J</vt:lpstr>
      <vt:lpstr>A126231106J_Data</vt:lpstr>
      <vt:lpstr>A126231106J_Latest</vt:lpstr>
      <vt:lpstr>A126231110X</vt:lpstr>
      <vt:lpstr>A126231110X_Data</vt:lpstr>
      <vt:lpstr>A126231110X_Latest</vt:lpstr>
      <vt:lpstr>A126231114J</vt:lpstr>
      <vt:lpstr>A126231114J_Data</vt:lpstr>
      <vt:lpstr>A126231114J_Latest</vt:lpstr>
      <vt:lpstr>A126231118T</vt:lpstr>
      <vt:lpstr>A126231118T_Data</vt:lpstr>
      <vt:lpstr>A126231118T_Latest</vt:lpstr>
      <vt:lpstr>A126231122J</vt:lpstr>
      <vt:lpstr>A126231122J_Data</vt:lpstr>
      <vt:lpstr>A126231122J_Latest</vt:lpstr>
      <vt:lpstr>A126231126T</vt:lpstr>
      <vt:lpstr>A126231126T_Data</vt:lpstr>
      <vt:lpstr>A126231126T_Latest</vt:lpstr>
      <vt:lpstr>A126231130J</vt:lpstr>
      <vt:lpstr>A126231130J_Data</vt:lpstr>
      <vt:lpstr>A126231130J_Latest</vt:lpstr>
      <vt:lpstr>A126231134T</vt:lpstr>
      <vt:lpstr>A126231134T_Data</vt:lpstr>
      <vt:lpstr>A126231134T_Latest</vt:lpstr>
      <vt:lpstr>A126231138A</vt:lpstr>
      <vt:lpstr>A126231138A_Data</vt:lpstr>
      <vt:lpstr>A126231138A_Latest</vt:lpstr>
      <vt:lpstr>A126231142T</vt:lpstr>
      <vt:lpstr>A126231142T_Data</vt:lpstr>
      <vt:lpstr>A126231142T_Latest</vt:lpstr>
      <vt:lpstr>A126231146A</vt:lpstr>
      <vt:lpstr>A126231146A_Data</vt:lpstr>
      <vt:lpstr>A126231146A_Latest</vt:lpstr>
      <vt:lpstr>A126231150T</vt:lpstr>
      <vt:lpstr>A126231150T_Data</vt:lpstr>
      <vt:lpstr>A126231150T_Latest</vt:lpstr>
      <vt:lpstr>A126231154A</vt:lpstr>
      <vt:lpstr>A126231154A_Data</vt:lpstr>
      <vt:lpstr>A126231154A_Latest</vt:lpstr>
      <vt:lpstr>A126231158K</vt:lpstr>
      <vt:lpstr>A126231158K_Data</vt:lpstr>
      <vt:lpstr>A126231158K_Latest</vt:lpstr>
      <vt:lpstr>A126231162A</vt:lpstr>
      <vt:lpstr>A126231162A_Data</vt:lpstr>
      <vt:lpstr>A126231162A_Latest</vt:lpstr>
      <vt:lpstr>A126231166K</vt:lpstr>
      <vt:lpstr>A126231166K_Data</vt:lpstr>
      <vt:lpstr>A126231166K_Latest</vt:lpstr>
      <vt:lpstr>A126231170A</vt:lpstr>
      <vt:lpstr>A126231170A_Data</vt:lpstr>
      <vt:lpstr>A126231170A_Latest</vt:lpstr>
      <vt:lpstr>A126231174K</vt:lpstr>
      <vt:lpstr>A126231174K_Data</vt:lpstr>
      <vt:lpstr>A126231174K_Latest</vt:lpstr>
      <vt:lpstr>A126231178V</vt:lpstr>
      <vt:lpstr>A126231178V_Data</vt:lpstr>
      <vt:lpstr>A126231178V_Latest</vt:lpstr>
      <vt:lpstr>A126231182K</vt:lpstr>
      <vt:lpstr>A126231182K_Data</vt:lpstr>
      <vt:lpstr>A126231182K_Latest</vt:lpstr>
      <vt:lpstr>A126231186V</vt:lpstr>
      <vt:lpstr>A126231186V_Data</vt:lpstr>
      <vt:lpstr>A126231186V_Latest</vt:lpstr>
      <vt:lpstr>A126231190K</vt:lpstr>
      <vt:lpstr>A126231190K_Data</vt:lpstr>
      <vt:lpstr>A126231190K_Latest</vt:lpstr>
      <vt:lpstr>A126231194V</vt:lpstr>
      <vt:lpstr>A126231194V_Data</vt:lpstr>
      <vt:lpstr>A126231194V_Latest</vt:lpstr>
      <vt:lpstr>A126231198C</vt:lpstr>
      <vt:lpstr>A126231198C_Data</vt:lpstr>
      <vt:lpstr>A126231198C_Latest</vt:lpstr>
      <vt:lpstr>A126231202J</vt:lpstr>
      <vt:lpstr>A126231202J_Data</vt:lpstr>
      <vt:lpstr>A126231202J_Latest</vt:lpstr>
      <vt:lpstr>A126231206T</vt:lpstr>
      <vt:lpstr>A126231206T_Data</vt:lpstr>
      <vt:lpstr>A126231206T_Latest</vt:lpstr>
      <vt:lpstr>A126231210J</vt:lpstr>
      <vt:lpstr>A126231210J_Data</vt:lpstr>
      <vt:lpstr>A126231210J_Latest</vt:lpstr>
      <vt:lpstr>A126231214T</vt:lpstr>
      <vt:lpstr>A126231214T_Data</vt:lpstr>
      <vt:lpstr>A126231214T_Latest</vt:lpstr>
      <vt:lpstr>A126231218A</vt:lpstr>
      <vt:lpstr>A126231218A_Data</vt:lpstr>
      <vt:lpstr>A126231218A_Latest</vt:lpstr>
      <vt:lpstr>A126231222T</vt:lpstr>
      <vt:lpstr>A126231222T_Data</vt:lpstr>
      <vt:lpstr>A126231222T_Latest</vt:lpstr>
      <vt:lpstr>A126231226A</vt:lpstr>
      <vt:lpstr>A126231226A_Data</vt:lpstr>
      <vt:lpstr>A126231226A_Latest</vt:lpstr>
      <vt:lpstr>A126231230T</vt:lpstr>
      <vt:lpstr>A126231230T_Data</vt:lpstr>
      <vt:lpstr>A126231230T_Latest</vt:lpstr>
      <vt:lpstr>A126231234A</vt:lpstr>
      <vt:lpstr>A126231234A_Data</vt:lpstr>
      <vt:lpstr>A126231234A_Latest</vt:lpstr>
      <vt:lpstr>A126231238K</vt:lpstr>
      <vt:lpstr>A126231238K_Data</vt:lpstr>
      <vt:lpstr>A126231238K_Latest</vt:lpstr>
      <vt:lpstr>A126231242A</vt:lpstr>
      <vt:lpstr>A126231242A_Data</vt:lpstr>
      <vt:lpstr>A126231242A_Latest</vt:lpstr>
      <vt:lpstr>A126231246K</vt:lpstr>
      <vt:lpstr>A126231246K_Data</vt:lpstr>
      <vt:lpstr>A126231246K_Latest</vt:lpstr>
      <vt:lpstr>A126231250A</vt:lpstr>
      <vt:lpstr>A126231250A_Data</vt:lpstr>
      <vt:lpstr>A126231250A_Latest</vt:lpstr>
      <vt:lpstr>A126231254K</vt:lpstr>
      <vt:lpstr>A126231254K_Data</vt:lpstr>
      <vt:lpstr>A126231254K_Latest</vt:lpstr>
      <vt:lpstr>A126231258V</vt:lpstr>
      <vt:lpstr>A126231258V_Data</vt:lpstr>
      <vt:lpstr>A126231258V_Latest</vt:lpstr>
      <vt:lpstr>A126231262K</vt:lpstr>
      <vt:lpstr>A126231262K_Data</vt:lpstr>
      <vt:lpstr>A126231262K_Latest</vt:lpstr>
      <vt:lpstr>A126231266V</vt:lpstr>
      <vt:lpstr>A126231266V_Data</vt:lpstr>
      <vt:lpstr>A126231266V_Latest</vt:lpstr>
      <vt:lpstr>A126231270K</vt:lpstr>
      <vt:lpstr>A126231270K_Data</vt:lpstr>
      <vt:lpstr>A126231270K_Latest</vt:lpstr>
      <vt:lpstr>A126231274V</vt:lpstr>
      <vt:lpstr>A126231274V_Data</vt:lpstr>
      <vt:lpstr>A126231274V_Latest</vt:lpstr>
      <vt:lpstr>A126231278C</vt:lpstr>
      <vt:lpstr>A126231278C_Data</vt:lpstr>
      <vt:lpstr>A126231278C_Latest</vt:lpstr>
      <vt:lpstr>A126231282V</vt:lpstr>
      <vt:lpstr>A126231282V_Data</vt:lpstr>
      <vt:lpstr>A126231282V_Latest</vt:lpstr>
      <vt:lpstr>A126231286C</vt:lpstr>
      <vt:lpstr>A126231286C_Data</vt:lpstr>
      <vt:lpstr>A126231286C_Latest</vt:lpstr>
      <vt:lpstr>A126231290V</vt:lpstr>
      <vt:lpstr>A126231290V_Data</vt:lpstr>
      <vt:lpstr>A126231290V_Latest</vt:lpstr>
      <vt:lpstr>A126231294C</vt:lpstr>
      <vt:lpstr>A126231294C_Data</vt:lpstr>
      <vt:lpstr>A126231294C_Latest</vt:lpstr>
      <vt:lpstr>A126231298L</vt:lpstr>
      <vt:lpstr>A126231298L_Data</vt:lpstr>
      <vt:lpstr>A126231298L_Latest</vt:lpstr>
      <vt:lpstr>A126231302T</vt:lpstr>
      <vt:lpstr>A126231302T_Data</vt:lpstr>
      <vt:lpstr>A126231302T_Latest</vt:lpstr>
      <vt:lpstr>A126231306A</vt:lpstr>
      <vt:lpstr>A126231306A_Data</vt:lpstr>
      <vt:lpstr>A126231306A_Latest</vt:lpstr>
      <vt:lpstr>A126231310T</vt:lpstr>
      <vt:lpstr>A126231310T_Data</vt:lpstr>
      <vt:lpstr>A126231310T_Latest</vt:lpstr>
      <vt:lpstr>A126231314A</vt:lpstr>
      <vt:lpstr>A126231314A_Data</vt:lpstr>
      <vt:lpstr>A126231314A_Latest</vt:lpstr>
      <vt:lpstr>A126231318K</vt:lpstr>
      <vt:lpstr>A126231318K_Data</vt:lpstr>
      <vt:lpstr>A126231318K_Latest</vt:lpstr>
      <vt:lpstr>A126231322A</vt:lpstr>
      <vt:lpstr>A126231322A_Data</vt:lpstr>
      <vt:lpstr>A126231322A_Latest</vt:lpstr>
      <vt:lpstr>A126231326K</vt:lpstr>
      <vt:lpstr>A126231326K_Data</vt:lpstr>
      <vt:lpstr>A126231326K_Latest</vt:lpstr>
      <vt:lpstr>A126231330A</vt:lpstr>
      <vt:lpstr>A126231330A_Data</vt:lpstr>
      <vt:lpstr>A126231330A_Latest</vt:lpstr>
      <vt:lpstr>A126231334K</vt:lpstr>
      <vt:lpstr>A126231334K_Data</vt:lpstr>
      <vt:lpstr>A126231334K_Latest</vt:lpstr>
      <vt:lpstr>A126231410A</vt:lpstr>
      <vt:lpstr>A126231410A_Data</vt:lpstr>
      <vt:lpstr>A126231410A_Latest</vt:lpstr>
      <vt:lpstr>A126231414K</vt:lpstr>
      <vt:lpstr>A126231414K_Data</vt:lpstr>
      <vt:lpstr>A126231414K_Latest</vt:lpstr>
      <vt:lpstr>A126231418V</vt:lpstr>
      <vt:lpstr>A126231418V_Data</vt:lpstr>
      <vt:lpstr>A126231418V_Latest</vt:lpstr>
      <vt:lpstr>A126231422K</vt:lpstr>
      <vt:lpstr>A126231422K_Data</vt:lpstr>
      <vt:lpstr>A126231422K_Latest</vt:lpstr>
      <vt:lpstr>A126231426V</vt:lpstr>
      <vt:lpstr>A126231426V_Data</vt:lpstr>
      <vt:lpstr>A126231426V_Latest</vt:lpstr>
      <vt:lpstr>A126231430K</vt:lpstr>
      <vt:lpstr>A126231430K_Data</vt:lpstr>
      <vt:lpstr>A126231430K_Latest</vt:lpstr>
      <vt:lpstr>A126231434V</vt:lpstr>
      <vt:lpstr>A126231434V_Data</vt:lpstr>
      <vt:lpstr>A126231434V_Latest</vt:lpstr>
      <vt:lpstr>A126231438C</vt:lpstr>
      <vt:lpstr>A126231438C_Data</vt:lpstr>
      <vt:lpstr>A126231438C_Latest</vt:lpstr>
      <vt:lpstr>A126231442V</vt:lpstr>
      <vt:lpstr>A126231442V_Data</vt:lpstr>
      <vt:lpstr>A126231442V_Latest</vt:lpstr>
      <vt:lpstr>A126231446C</vt:lpstr>
      <vt:lpstr>A126231446C_Data</vt:lpstr>
      <vt:lpstr>A126231446C_Latest</vt:lpstr>
      <vt:lpstr>A126231450V</vt:lpstr>
      <vt:lpstr>A126231450V_Data</vt:lpstr>
      <vt:lpstr>A126231450V_Latest</vt:lpstr>
      <vt:lpstr>A126231454C</vt:lpstr>
      <vt:lpstr>A126231454C_Data</vt:lpstr>
      <vt:lpstr>A126231454C_Latest</vt:lpstr>
      <vt:lpstr>A126231458L</vt:lpstr>
      <vt:lpstr>A126231458L_Data</vt:lpstr>
      <vt:lpstr>A126231458L_Latest</vt:lpstr>
      <vt:lpstr>A126231462C</vt:lpstr>
      <vt:lpstr>A126231462C_Data</vt:lpstr>
      <vt:lpstr>A126231462C_Latest</vt:lpstr>
      <vt:lpstr>A126231466L</vt:lpstr>
      <vt:lpstr>A126231466L_Data</vt:lpstr>
      <vt:lpstr>A126231466L_Latest</vt:lpstr>
      <vt:lpstr>A126231470C</vt:lpstr>
      <vt:lpstr>A126231470C_Data</vt:lpstr>
      <vt:lpstr>A126231470C_Latest</vt:lpstr>
      <vt:lpstr>A126231474L</vt:lpstr>
      <vt:lpstr>A126231474L_Data</vt:lpstr>
      <vt:lpstr>A126231474L_Latest</vt:lpstr>
      <vt:lpstr>A126231478W</vt:lpstr>
      <vt:lpstr>A126231478W_Data</vt:lpstr>
      <vt:lpstr>A126231478W_Latest</vt:lpstr>
      <vt:lpstr>A126231482L</vt:lpstr>
      <vt:lpstr>A126231482L_Data</vt:lpstr>
      <vt:lpstr>A126231482L_Latest</vt:lpstr>
      <vt:lpstr>A126231486W</vt:lpstr>
      <vt:lpstr>A126231486W_Data</vt:lpstr>
      <vt:lpstr>A126231486W_Latest</vt:lpstr>
      <vt:lpstr>A126231490L</vt:lpstr>
      <vt:lpstr>A126231490L_Data</vt:lpstr>
      <vt:lpstr>A126231490L_Latest</vt:lpstr>
      <vt:lpstr>A126231494W</vt:lpstr>
      <vt:lpstr>A126231494W_Data</vt:lpstr>
      <vt:lpstr>A126231494W_Latest</vt:lpstr>
      <vt:lpstr>A126231498F</vt:lpstr>
      <vt:lpstr>A126231498F_Data</vt:lpstr>
      <vt:lpstr>A126231498F_Latest</vt:lpstr>
      <vt:lpstr>A126231502K</vt:lpstr>
      <vt:lpstr>A126231502K_Data</vt:lpstr>
      <vt:lpstr>A126231502K_Latest</vt:lpstr>
      <vt:lpstr>A126231506V</vt:lpstr>
      <vt:lpstr>A126231506V_Data</vt:lpstr>
      <vt:lpstr>A126231506V_Latest</vt:lpstr>
      <vt:lpstr>A126231510K</vt:lpstr>
      <vt:lpstr>A126231510K_Data</vt:lpstr>
      <vt:lpstr>A126231510K_Latest</vt:lpstr>
      <vt:lpstr>A126231514V</vt:lpstr>
      <vt:lpstr>A126231514V_Data</vt:lpstr>
      <vt:lpstr>A126231514V_Latest</vt:lpstr>
      <vt:lpstr>A126231518C</vt:lpstr>
      <vt:lpstr>A126231518C_Data</vt:lpstr>
      <vt:lpstr>A126231518C_Latest</vt:lpstr>
      <vt:lpstr>A126231522V</vt:lpstr>
      <vt:lpstr>A126231522V_Data</vt:lpstr>
      <vt:lpstr>A126231522V_Latest</vt:lpstr>
      <vt:lpstr>A126231526C</vt:lpstr>
      <vt:lpstr>A126231526C_Data</vt:lpstr>
      <vt:lpstr>A126231526C_Latest</vt:lpstr>
      <vt:lpstr>A126231530V</vt:lpstr>
      <vt:lpstr>A126231530V_Data</vt:lpstr>
      <vt:lpstr>A126231530V_Latest</vt:lpstr>
      <vt:lpstr>A126231534C</vt:lpstr>
      <vt:lpstr>A126231534C_Data</vt:lpstr>
      <vt:lpstr>A126231534C_Latest</vt:lpstr>
      <vt:lpstr>A126231538L</vt:lpstr>
      <vt:lpstr>A126231538L_Data</vt:lpstr>
      <vt:lpstr>A126231538L_Latest</vt:lpstr>
      <vt:lpstr>A126231542C</vt:lpstr>
      <vt:lpstr>A126231542C_Data</vt:lpstr>
      <vt:lpstr>A126231542C_Latest</vt:lpstr>
      <vt:lpstr>A126231546L</vt:lpstr>
      <vt:lpstr>A126231546L_Data</vt:lpstr>
      <vt:lpstr>A126231546L_Latest</vt:lpstr>
      <vt:lpstr>A126231550C</vt:lpstr>
      <vt:lpstr>A126231550C_Data</vt:lpstr>
      <vt:lpstr>A126231550C_Latest</vt:lpstr>
      <vt:lpstr>A126231554L</vt:lpstr>
      <vt:lpstr>A126231554L_Data</vt:lpstr>
      <vt:lpstr>A126231554L_Latest</vt:lpstr>
      <vt:lpstr>A126231558W</vt:lpstr>
      <vt:lpstr>A126231558W_Data</vt:lpstr>
      <vt:lpstr>A126231558W_Latest</vt:lpstr>
      <vt:lpstr>A126231562L</vt:lpstr>
      <vt:lpstr>A126231562L_Data</vt:lpstr>
      <vt:lpstr>A126231562L_Latest</vt:lpstr>
      <vt:lpstr>A126231566W</vt:lpstr>
      <vt:lpstr>A126231566W_Data</vt:lpstr>
      <vt:lpstr>A126231566W_Latest</vt:lpstr>
      <vt:lpstr>A126231570L</vt:lpstr>
      <vt:lpstr>A126231570L_Data</vt:lpstr>
      <vt:lpstr>A126231570L_Latest</vt:lpstr>
      <vt:lpstr>A126231574W</vt:lpstr>
      <vt:lpstr>A126231574W_Data</vt:lpstr>
      <vt:lpstr>A126231574W_Latest</vt:lpstr>
      <vt:lpstr>A126231578F</vt:lpstr>
      <vt:lpstr>A126231578F_Data</vt:lpstr>
      <vt:lpstr>A126231578F_Latest</vt:lpstr>
      <vt:lpstr>A126231582W</vt:lpstr>
      <vt:lpstr>A126231582W_Data</vt:lpstr>
      <vt:lpstr>A126231582W_Latest</vt:lpstr>
      <vt:lpstr>A126231586F</vt:lpstr>
      <vt:lpstr>A126231586F_Data</vt:lpstr>
      <vt:lpstr>A126231586F_Latest</vt:lpstr>
      <vt:lpstr>A126231590W</vt:lpstr>
      <vt:lpstr>A126231590W_Data</vt:lpstr>
      <vt:lpstr>A126231590W_Latest</vt:lpstr>
      <vt:lpstr>A126231594F</vt:lpstr>
      <vt:lpstr>A126231594F_Data</vt:lpstr>
      <vt:lpstr>A126231594F_Latest</vt:lpstr>
      <vt:lpstr>A126231598R</vt:lpstr>
      <vt:lpstr>A126231598R_Data</vt:lpstr>
      <vt:lpstr>A126231598R_Latest</vt:lpstr>
      <vt:lpstr>A126231602V</vt:lpstr>
      <vt:lpstr>A126231602V_Data</vt:lpstr>
      <vt:lpstr>A126231602V_Latest</vt:lpstr>
      <vt:lpstr>A126231606C</vt:lpstr>
      <vt:lpstr>A126231606C_Data</vt:lpstr>
      <vt:lpstr>A126231606C_Latest</vt:lpstr>
      <vt:lpstr>A126231610V</vt:lpstr>
      <vt:lpstr>A126231610V_Data</vt:lpstr>
      <vt:lpstr>A126231610V_Latest</vt:lpstr>
      <vt:lpstr>A126231614C</vt:lpstr>
      <vt:lpstr>A126231614C_Data</vt:lpstr>
      <vt:lpstr>A126231614C_Latest</vt:lpstr>
      <vt:lpstr>A126231618L</vt:lpstr>
      <vt:lpstr>A126231618L_Data</vt:lpstr>
      <vt:lpstr>A126231618L_Latest</vt:lpstr>
      <vt:lpstr>A126231622C</vt:lpstr>
      <vt:lpstr>A126231622C_Data</vt:lpstr>
      <vt:lpstr>A126231622C_Latest</vt:lpstr>
      <vt:lpstr>A126231698X</vt:lpstr>
      <vt:lpstr>A126231698X_Data</vt:lpstr>
      <vt:lpstr>A126231698X_Latest</vt:lpstr>
      <vt:lpstr>A126231702C</vt:lpstr>
      <vt:lpstr>A126231702C_Data</vt:lpstr>
      <vt:lpstr>A126231702C_Latest</vt:lpstr>
      <vt:lpstr>A126231706L</vt:lpstr>
      <vt:lpstr>A126231706L_Data</vt:lpstr>
      <vt:lpstr>A126231706L_Latest</vt:lpstr>
      <vt:lpstr>A126231710C</vt:lpstr>
      <vt:lpstr>A126231710C_Data</vt:lpstr>
      <vt:lpstr>A126231710C_Latest</vt:lpstr>
      <vt:lpstr>A126231714L</vt:lpstr>
      <vt:lpstr>A126231714L_Data</vt:lpstr>
      <vt:lpstr>A126231714L_Latest</vt:lpstr>
      <vt:lpstr>A126231718W</vt:lpstr>
      <vt:lpstr>A126231718W_Data</vt:lpstr>
      <vt:lpstr>A126231718W_Latest</vt:lpstr>
      <vt:lpstr>A126231722L</vt:lpstr>
      <vt:lpstr>A126231722L_Data</vt:lpstr>
      <vt:lpstr>A126231722L_Latest</vt:lpstr>
      <vt:lpstr>A126231726W</vt:lpstr>
      <vt:lpstr>A126231726W_Data</vt:lpstr>
      <vt:lpstr>A126231726W_Latest</vt:lpstr>
      <vt:lpstr>A126231730L</vt:lpstr>
      <vt:lpstr>A126231730L_Data</vt:lpstr>
      <vt:lpstr>A126231730L_Latest</vt:lpstr>
      <vt:lpstr>A126231734W</vt:lpstr>
      <vt:lpstr>A126231734W_Data</vt:lpstr>
      <vt:lpstr>A126231734W_Latest</vt:lpstr>
      <vt:lpstr>A126231738F</vt:lpstr>
      <vt:lpstr>A126231738F_Data</vt:lpstr>
      <vt:lpstr>A126231738F_Latest</vt:lpstr>
      <vt:lpstr>A126231742W</vt:lpstr>
      <vt:lpstr>A126231742W_Data</vt:lpstr>
      <vt:lpstr>A126231742W_Latest</vt:lpstr>
      <vt:lpstr>A126231746F</vt:lpstr>
      <vt:lpstr>A126231746F_Data</vt:lpstr>
      <vt:lpstr>A126231746F_Latest</vt:lpstr>
      <vt:lpstr>A126231750W</vt:lpstr>
      <vt:lpstr>A126231750W_Data</vt:lpstr>
      <vt:lpstr>A126231750W_Latest</vt:lpstr>
      <vt:lpstr>A126231754F</vt:lpstr>
      <vt:lpstr>A126231754F_Data</vt:lpstr>
      <vt:lpstr>A126231754F_Latest</vt:lpstr>
      <vt:lpstr>A126231758R</vt:lpstr>
      <vt:lpstr>A126231758R_Data</vt:lpstr>
      <vt:lpstr>A126231758R_Latest</vt:lpstr>
      <vt:lpstr>A126231762F</vt:lpstr>
      <vt:lpstr>A126231762F_Data</vt:lpstr>
      <vt:lpstr>A126231762F_Latest</vt:lpstr>
      <vt:lpstr>A126231766R</vt:lpstr>
      <vt:lpstr>A126231766R_Data</vt:lpstr>
      <vt:lpstr>A126231766R_Latest</vt:lpstr>
      <vt:lpstr>A126231770F</vt:lpstr>
      <vt:lpstr>A126231770F_Data</vt:lpstr>
      <vt:lpstr>A126231770F_Latest</vt:lpstr>
      <vt:lpstr>A126231774R</vt:lpstr>
      <vt:lpstr>A126231774R_Data</vt:lpstr>
      <vt:lpstr>A126231774R_Latest</vt:lpstr>
      <vt:lpstr>A126231778X</vt:lpstr>
      <vt:lpstr>A126231778X_Data</vt:lpstr>
      <vt:lpstr>A126231778X_Latest</vt:lpstr>
      <vt:lpstr>A126231782R</vt:lpstr>
      <vt:lpstr>A126231782R_Data</vt:lpstr>
      <vt:lpstr>A126231782R_Latest</vt:lpstr>
      <vt:lpstr>A126231786X</vt:lpstr>
      <vt:lpstr>A126231786X_Data</vt:lpstr>
      <vt:lpstr>A126231786X_Latest</vt:lpstr>
      <vt:lpstr>A126231790R</vt:lpstr>
      <vt:lpstr>A126231790R_Data</vt:lpstr>
      <vt:lpstr>A126231790R_Latest</vt:lpstr>
      <vt:lpstr>A126231794X</vt:lpstr>
      <vt:lpstr>A126231794X_Data</vt:lpstr>
      <vt:lpstr>A126231794X_Latest</vt:lpstr>
      <vt:lpstr>A126231798J</vt:lpstr>
      <vt:lpstr>A126231798J_Data</vt:lpstr>
      <vt:lpstr>A126231798J_Latest</vt:lpstr>
      <vt:lpstr>A126231802L</vt:lpstr>
      <vt:lpstr>A126231802L_Data</vt:lpstr>
      <vt:lpstr>A126231802L_Latest</vt:lpstr>
      <vt:lpstr>A126231806W</vt:lpstr>
      <vt:lpstr>A126231806W_Data</vt:lpstr>
      <vt:lpstr>A126231806W_Latest</vt:lpstr>
      <vt:lpstr>A126231810L</vt:lpstr>
      <vt:lpstr>A126231810L_Data</vt:lpstr>
      <vt:lpstr>A126231810L_Latest</vt:lpstr>
      <vt:lpstr>A126231814W</vt:lpstr>
      <vt:lpstr>A126231814W_Data</vt:lpstr>
      <vt:lpstr>A126231814W_Latest</vt:lpstr>
      <vt:lpstr>A126231818F</vt:lpstr>
      <vt:lpstr>A126231818F_Data</vt:lpstr>
      <vt:lpstr>A126231818F_Latest</vt:lpstr>
      <vt:lpstr>A126231822W</vt:lpstr>
      <vt:lpstr>A126231822W_Data</vt:lpstr>
      <vt:lpstr>A126231822W_Latest</vt:lpstr>
      <vt:lpstr>A126231826F</vt:lpstr>
      <vt:lpstr>A126231826F_Data</vt:lpstr>
      <vt:lpstr>A126231826F_Latest</vt:lpstr>
      <vt:lpstr>A126231830W</vt:lpstr>
      <vt:lpstr>A126231830W_Data</vt:lpstr>
      <vt:lpstr>A126231830W_Latest</vt:lpstr>
      <vt:lpstr>A126231834F</vt:lpstr>
      <vt:lpstr>A126231834F_Data</vt:lpstr>
      <vt:lpstr>A126231834F_Latest</vt:lpstr>
      <vt:lpstr>A126231838R</vt:lpstr>
      <vt:lpstr>A126231838R_Data</vt:lpstr>
      <vt:lpstr>A126231838R_Latest</vt:lpstr>
      <vt:lpstr>A126231842F</vt:lpstr>
      <vt:lpstr>A126231842F_Data</vt:lpstr>
      <vt:lpstr>A126231842F_Latest</vt:lpstr>
      <vt:lpstr>A126231846R</vt:lpstr>
      <vt:lpstr>A126231846R_Data</vt:lpstr>
      <vt:lpstr>A126231846R_Latest</vt:lpstr>
      <vt:lpstr>A126231850F</vt:lpstr>
      <vt:lpstr>A126231850F_Data</vt:lpstr>
      <vt:lpstr>A126231850F_Latest</vt:lpstr>
      <vt:lpstr>A126231854R</vt:lpstr>
      <vt:lpstr>A126231854R_Data</vt:lpstr>
      <vt:lpstr>A126231854R_Latest</vt:lpstr>
      <vt:lpstr>A126231858X</vt:lpstr>
      <vt:lpstr>A126231858X_Data</vt:lpstr>
      <vt:lpstr>A126231858X_Latest</vt:lpstr>
      <vt:lpstr>A126231862R</vt:lpstr>
      <vt:lpstr>A126231862R_Data</vt:lpstr>
      <vt:lpstr>A126231862R_Latest</vt:lpstr>
      <vt:lpstr>A126231866X</vt:lpstr>
      <vt:lpstr>A126231866X_Data</vt:lpstr>
      <vt:lpstr>A126231866X_Latest</vt:lpstr>
      <vt:lpstr>A126231870R</vt:lpstr>
      <vt:lpstr>A126231870R_Data</vt:lpstr>
      <vt:lpstr>A126231870R_Latest</vt:lpstr>
      <vt:lpstr>A126231874X</vt:lpstr>
      <vt:lpstr>A126231874X_Data</vt:lpstr>
      <vt:lpstr>A126231874X_Latest</vt:lpstr>
      <vt:lpstr>A126231878J</vt:lpstr>
      <vt:lpstr>A126231878J_Data</vt:lpstr>
      <vt:lpstr>A126231878J_Latest</vt:lpstr>
      <vt:lpstr>A126231882X</vt:lpstr>
      <vt:lpstr>A126231882X_Data</vt:lpstr>
      <vt:lpstr>A126231882X_Latest</vt:lpstr>
      <vt:lpstr>A126231886J</vt:lpstr>
      <vt:lpstr>A126231886J_Data</vt:lpstr>
      <vt:lpstr>A126231886J_Latest</vt:lpstr>
      <vt:lpstr>A126231890X</vt:lpstr>
      <vt:lpstr>A126231890X_Data</vt:lpstr>
      <vt:lpstr>A126231890X_Latest</vt:lpstr>
      <vt:lpstr>A126231894J</vt:lpstr>
      <vt:lpstr>A126231894J_Data</vt:lpstr>
      <vt:lpstr>A126231894J_Latest</vt:lpstr>
      <vt:lpstr>A126231898T</vt:lpstr>
      <vt:lpstr>A126231898T_Data</vt:lpstr>
      <vt:lpstr>A126231898T_Latest</vt:lpstr>
      <vt:lpstr>A126231902W</vt:lpstr>
      <vt:lpstr>A126231902W_Data</vt:lpstr>
      <vt:lpstr>A126231902W_Latest</vt:lpstr>
      <vt:lpstr>A126231906F</vt:lpstr>
      <vt:lpstr>A126231906F_Data</vt:lpstr>
      <vt:lpstr>A126231906F_Latest</vt:lpstr>
      <vt:lpstr>A126231910W</vt:lpstr>
      <vt:lpstr>A126231910W_Data</vt:lpstr>
      <vt:lpstr>A126231910W_Latest</vt:lpstr>
      <vt:lpstr>A126231914F</vt:lpstr>
      <vt:lpstr>A126231914F_Data</vt:lpstr>
      <vt:lpstr>A126231914F_Latest</vt:lpstr>
      <vt:lpstr>A126231918R</vt:lpstr>
      <vt:lpstr>A126231918R_Data</vt:lpstr>
      <vt:lpstr>A126231918R_Latest</vt:lpstr>
      <vt:lpstr>A126231922F</vt:lpstr>
      <vt:lpstr>A126231922F_Data</vt:lpstr>
      <vt:lpstr>A126231922F_Latest</vt:lpstr>
      <vt:lpstr>A126231926R</vt:lpstr>
      <vt:lpstr>A126231926R_Data</vt:lpstr>
      <vt:lpstr>A126231926R_Latest</vt:lpstr>
      <vt:lpstr>A126231930F</vt:lpstr>
      <vt:lpstr>A126231930F_Data</vt:lpstr>
      <vt:lpstr>A126231930F_Latest</vt:lpstr>
      <vt:lpstr>A126231934R</vt:lpstr>
      <vt:lpstr>A126231934R_Data</vt:lpstr>
      <vt:lpstr>A126231934R_Latest</vt:lpstr>
      <vt:lpstr>A126231938X</vt:lpstr>
      <vt:lpstr>A126231938X_Data</vt:lpstr>
      <vt:lpstr>A126231938X_Latest</vt:lpstr>
      <vt:lpstr>A126231942R</vt:lpstr>
      <vt:lpstr>A126231942R_Data</vt:lpstr>
      <vt:lpstr>A126231942R_Latest</vt:lpstr>
      <vt:lpstr>A126231946X</vt:lpstr>
      <vt:lpstr>A126231946X_Data</vt:lpstr>
      <vt:lpstr>A126231946X_Latest</vt:lpstr>
      <vt:lpstr>A126231950R</vt:lpstr>
      <vt:lpstr>A126231950R_Data</vt:lpstr>
      <vt:lpstr>A126231950R_Latest</vt:lpstr>
      <vt:lpstr>A126231954X</vt:lpstr>
      <vt:lpstr>A126231954X_Data</vt:lpstr>
      <vt:lpstr>A126231954X_Latest</vt:lpstr>
      <vt:lpstr>A126231958J</vt:lpstr>
      <vt:lpstr>A126231958J_Data</vt:lpstr>
      <vt:lpstr>A126231958J_Latest</vt:lpstr>
      <vt:lpstr>A126231962X</vt:lpstr>
      <vt:lpstr>A126231962X_Data</vt:lpstr>
      <vt:lpstr>A126231962X_Latest</vt:lpstr>
      <vt:lpstr>A126231966J</vt:lpstr>
      <vt:lpstr>A126231966J_Data</vt:lpstr>
      <vt:lpstr>A126231966J_Latest</vt:lpstr>
      <vt:lpstr>A126231970X</vt:lpstr>
      <vt:lpstr>A126231970X_Data</vt:lpstr>
      <vt:lpstr>A126231970X_Latest</vt:lpstr>
      <vt:lpstr>A126231974J</vt:lpstr>
      <vt:lpstr>A126231974J_Data</vt:lpstr>
      <vt:lpstr>A126231974J_Latest</vt:lpstr>
      <vt:lpstr>A126231978T</vt:lpstr>
      <vt:lpstr>A126231978T_Data</vt:lpstr>
      <vt:lpstr>A126231978T_Latest</vt:lpstr>
      <vt:lpstr>A126231982J</vt:lpstr>
      <vt:lpstr>A126231982J_Data</vt:lpstr>
      <vt:lpstr>A126231982J_Latest</vt:lpstr>
      <vt:lpstr>A126231986T</vt:lpstr>
      <vt:lpstr>A126231986T_Data</vt:lpstr>
      <vt:lpstr>A126231986T_Latest</vt:lpstr>
      <vt:lpstr>A126231990J</vt:lpstr>
      <vt:lpstr>A126231990J_Data</vt:lpstr>
      <vt:lpstr>A126231990J_Latest</vt:lpstr>
      <vt:lpstr>A126231994T</vt:lpstr>
      <vt:lpstr>A126231994T_Data</vt:lpstr>
      <vt:lpstr>A126231994T_Latest</vt:lpstr>
      <vt:lpstr>A126231998A</vt:lpstr>
      <vt:lpstr>A126231998A_Data</vt:lpstr>
      <vt:lpstr>A126231998A_Latest</vt:lpstr>
      <vt:lpstr>A126232002J</vt:lpstr>
      <vt:lpstr>A126232002J_Data</vt:lpstr>
      <vt:lpstr>A126232002J_Latest</vt:lpstr>
      <vt:lpstr>A126232006T</vt:lpstr>
      <vt:lpstr>A126232006T_Data</vt:lpstr>
      <vt:lpstr>A126232006T_Latest</vt:lpstr>
      <vt:lpstr>A126232010J</vt:lpstr>
      <vt:lpstr>A126232010J_Data</vt:lpstr>
      <vt:lpstr>A126232010J_Latest</vt:lpstr>
      <vt:lpstr>A126232014T</vt:lpstr>
      <vt:lpstr>A126232014T_Data</vt:lpstr>
      <vt:lpstr>A126232014T_Latest</vt:lpstr>
      <vt:lpstr>A126232018A</vt:lpstr>
      <vt:lpstr>A126232018A_Data</vt:lpstr>
      <vt:lpstr>A126232018A_Latest</vt:lpstr>
      <vt:lpstr>A126232022T</vt:lpstr>
      <vt:lpstr>A126232022T_Data</vt:lpstr>
      <vt:lpstr>A126232022T_Latest</vt:lpstr>
      <vt:lpstr>A126232026A</vt:lpstr>
      <vt:lpstr>A126232026A_Data</vt:lpstr>
      <vt:lpstr>A126232026A_Latest</vt:lpstr>
      <vt:lpstr>A126232030T</vt:lpstr>
      <vt:lpstr>A126232030T_Data</vt:lpstr>
      <vt:lpstr>A126232030T_Latest</vt:lpstr>
      <vt:lpstr>A126232034A</vt:lpstr>
      <vt:lpstr>A126232034A_Data</vt:lpstr>
      <vt:lpstr>A126232034A_Latest</vt:lpstr>
      <vt:lpstr>A126232038K</vt:lpstr>
      <vt:lpstr>A126232038K_Data</vt:lpstr>
      <vt:lpstr>A126232038K_Latest</vt:lpstr>
      <vt:lpstr>A126232042A</vt:lpstr>
      <vt:lpstr>A126232042A_Data</vt:lpstr>
      <vt:lpstr>A126232042A_Latest</vt:lpstr>
      <vt:lpstr>A126232046K</vt:lpstr>
      <vt:lpstr>A126232046K_Data</vt:lpstr>
      <vt:lpstr>A126232046K_Latest</vt:lpstr>
      <vt:lpstr>A126232050A</vt:lpstr>
      <vt:lpstr>A126232050A_Data</vt:lpstr>
      <vt:lpstr>A126232050A_Latest</vt:lpstr>
      <vt:lpstr>A126232054K</vt:lpstr>
      <vt:lpstr>A126232054K_Data</vt:lpstr>
      <vt:lpstr>A126232054K_Latest</vt:lpstr>
      <vt:lpstr>A126232058V</vt:lpstr>
      <vt:lpstr>A126232058V_Data</vt:lpstr>
      <vt:lpstr>A126232058V_Latest</vt:lpstr>
      <vt:lpstr>A126232062K</vt:lpstr>
      <vt:lpstr>A126232062K_Data</vt:lpstr>
      <vt:lpstr>A126232062K_Latest</vt:lpstr>
      <vt:lpstr>A126232066V</vt:lpstr>
      <vt:lpstr>A126232066V_Data</vt:lpstr>
      <vt:lpstr>A126232066V_Latest</vt:lpstr>
      <vt:lpstr>A126232070K</vt:lpstr>
      <vt:lpstr>A126232070K_Data</vt:lpstr>
      <vt:lpstr>A126232070K_Latest</vt:lpstr>
      <vt:lpstr>A126232074V</vt:lpstr>
      <vt:lpstr>A126232074V_Data</vt:lpstr>
      <vt:lpstr>A126232074V_Latest</vt:lpstr>
      <vt:lpstr>A126232078C</vt:lpstr>
      <vt:lpstr>A126232078C_Data</vt:lpstr>
      <vt:lpstr>A126232078C_Latest</vt:lpstr>
      <vt:lpstr>A126232082V</vt:lpstr>
      <vt:lpstr>A126232082V_Data</vt:lpstr>
      <vt:lpstr>A126232082V_Latest</vt:lpstr>
      <vt:lpstr>A126232086C</vt:lpstr>
      <vt:lpstr>A126232086C_Data</vt:lpstr>
      <vt:lpstr>A126232086C_Latest</vt:lpstr>
      <vt:lpstr>A126232090V</vt:lpstr>
      <vt:lpstr>A126232090V_Data</vt:lpstr>
      <vt:lpstr>A126232090V_Latest</vt:lpstr>
      <vt:lpstr>A126232094C</vt:lpstr>
      <vt:lpstr>A126232094C_Data</vt:lpstr>
      <vt:lpstr>A126232094C_Latest</vt:lpstr>
      <vt:lpstr>A126232098L</vt:lpstr>
      <vt:lpstr>A126232098L_Data</vt:lpstr>
      <vt:lpstr>A126232098L_Latest</vt:lpstr>
      <vt:lpstr>A126232102T</vt:lpstr>
      <vt:lpstr>A126232102T_Data</vt:lpstr>
      <vt:lpstr>A126232102T_Latest</vt:lpstr>
      <vt:lpstr>A126232106A</vt:lpstr>
      <vt:lpstr>A126232106A_Data</vt:lpstr>
      <vt:lpstr>A126232106A_Latest</vt:lpstr>
      <vt:lpstr>A126232110T</vt:lpstr>
      <vt:lpstr>A126232110T_Data</vt:lpstr>
      <vt:lpstr>A126232110T_Latest</vt:lpstr>
      <vt:lpstr>A126232114A</vt:lpstr>
      <vt:lpstr>A126232114A_Data</vt:lpstr>
      <vt:lpstr>A126232114A_Latest</vt:lpstr>
      <vt:lpstr>A126232118K</vt:lpstr>
      <vt:lpstr>A126232118K_Data</vt:lpstr>
      <vt:lpstr>A126232118K_Latest</vt:lpstr>
      <vt:lpstr>A126232122A</vt:lpstr>
      <vt:lpstr>A126232122A_Data</vt:lpstr>
      <vt:lpstr>A126232122A_Latest</vt:lpstr>
      <vt:lpstr>A126232126K</vt:lpstr>
      <vt:lpstr>A126232126K_Data</vt:lpstr>
      <vt:lpstr>A126232126K_Latest</vt:lpstr>
      <vt:lpstr>A126232202A</vt:lpstr>
      <vt:lpstr>A126232202A_Data</vt:lpstr>
      <vt:lpstr>A126232202A_Latest</vt:lpstr>
      <vt:lpstr>A126232206K</vt:lpstr>
      <vt:lpstr>A126232206K_Data</vt:lpstr>
      <vt:lpstr>A126232206K_Latest</vt:lpstr>
      <vt:lpstr>A126232210A</vt:lpstr>
      <vt:lpstr>A126232210A_Data</vt:lpstr>
      <vt:lpstr>A126232210A_Latest</vt:lpstr>
      <vt:lpstr>A126232214K</vt:lpstr>
      <vt:lpstr>A126232214K_Data</vt:lpstr>
      <vt:lpstr>A126232214K_Latest</vt:lpstr>
      <vt:lpstr>A126232218V</vt:lpstr>
      <vt:lpstr>A126232218V_Data</vt:lpstr>
      <vt:lpstr>A126232218V_Latest</vt:lpstr>
      <vt:lpstr>A126232222K</vt:lpstr>
      <vt:lpstr>A126232222K_Data</vt:lpstr>
      <vt:lpstr>A126232222K_Latest</vt:lpstr>
      <vt:lpstr>A126232226V</vt:lpstr>
      <vt:lpstr>A126232226V_Data</vt:lpstr>
      <vt:lpstr>A126232226V_Latest</vt:lpstr>
      <vt:lpstr>A126232230K</vt:lpstr>
      <vt:lpstr>A126232230K_Data</vt:lpstr>
      <vt:lpstr>A126232230K_Latest</vt:lpstr>
      <vt:lpstr>A126232234V</vt:lpstr>
      <vt:lpstr>A126232234V_Data</vt:lpstr>
      <vt:lpstr>A126232234V_Latest</vt:lpstr>
      <vt:lpstr>A126232238C</vt:lpstr>
      <vt:lpstr>A126232238C_Data</vt:lpstr>
      <vt:lpstr>A126232238C_Latest</vt:lpstr>
      <vt:lpstr>A126232242V</vt:lpstr>
      <vt:lpstr>A126232242V_Data</vt:lpstr>
      <vt:lpstr>A126232242V_Latest</vt:lpstr>
      <vt:lpstr>A126232246C</vt:lpstr>
      <vt:lpstr>A126232246C_Data</vt:lpstr>
      <vt:lpstr>A126232246C_Latest</vt:lpstr>
      <vt:lpstr>A126232250V</vt:lpstr>
      <vt:lpstr>A126232250V_Data</vt:lpstr>
      <vt:lpstr>A126232250V_Latest</vt:lpstr>
      <vt:lpstr>A126232254C</vt:lpstr>
      <vt:lpstr>A126232254C_Data</vt:lpstr>
      <vt:lpstr>A126232254C_Latest</vt:lpstr>
      <vt:lpstr>A126232258L</vt:lpstr>
      <vt:lpstr>A126232258L_Data</vt:lpstr>
      <vt:lpstr>A126232258L_Latest</vt:lpstr>
      <vt:lpstr>A126232262C</vt:lpstr>
      <vt:lpstr>A126232262C_Data</vt:lpstr>
      <vt:lpstr>A126232262C_Latest</vt:lpstr>
      <vt:lpstr>A126232266L</vt:lpstr>
      <vt:lpstr>A126232266L_Data</vt:lpstr>
      <vt:lpstr>A126232266L_Latest</vt:lpstr>
      <vt:lpstr>A126232270C</vt:lpstr>
      <vt:lpstr>A126232270C_Data</vt:lpstr>
      <vt:lpstr>A126232270C_Latest</vt:lpstr>
      <vt:lpstr>A126232274L</vt:lpstr>
      <vt:lpstr>A126232274L_Data</vt:lpstr>
      <vt:lpstr>A126232274L_Latest</vt:lpstr>
      <vt:lpstr>A126232278W</vt:lpstr>
      <vt:lpstr>A126232278W_Data</vt:lpstr>
      <vt:lpstr>A126232278W_Latest</vt:lpstr>
      <vt:lpstr>A126232282L</vt:lpstr>
      <vt:lpstr>A126232282L_Data</vt:lpstr>
      <vt:lpstr>A126232282L_Latest</vt:lpstr>
      <vt:lpstr>A126232286W</vt:lpstr>
      <vt:lpstr>A126232286W_Data</vt:lpstr>
      <vt:lpstr>A126232286W_Latest</vt:lpstr>
      <vt:lpstr>A126232290L</vt:lpstr>
      <vt:lpstr>A126232290L_Data</vt:lpstr>
      <vt:lpstr>A126232290L_Latest</vt:lpstr>
      <vt:lpstr>A126232294W</vt:lpstr>
      <vt:lpstr>A126232294W_Data</vt:lpstr>
      <vt:lpstr>A126232294W_Latest</vt:lpstr>
      <vt:lpstr>A126232298F</vt:lpstr>
      <vt:lpstr>A126232298F_Data</vt:lpstr>
      <vt:lpstr>A126232298F_Latest</vt:lpstr>
      <vt:lpstr>A126232302K</vt:lpstr>
      <vt:lpstr>A126232302K_Data</vt:lpstr>
      <vt:lpstr>A126232302K_Latest</vt:lpstr>
      <vt:lpstr>A126232306V</vt:lpstr>
      <vt:lpstr>A126232306V_Data</vt:lpstr>
      <vt:lpstr>A126232306V_Latest</vt:lpstr>
      <vt:lpstr>A126232310K</vt:lpstr>
      <vt:lpstr>A126232310K_Data</vt:lpstr>
      <vt:lpstr>A126232310K_Latest</vt:lpstr>
      <vt:lpstr>A126232314V</vt:lpstr>
      <vt:lpstr>A126232314V_Data</vt:lpstr>
      <vt:lpstr>A126232314V_Latest</vt:lpstr>
      <vt:lpstr>A126232318C</vt:lpstr>
      <vt:lpstr>A126232318C_Data</vt:lpstr>
      <vt:lpstr>A126232318C_Latest</vt:lpstr>
      <vt:lpstr>A126232322V</vt:lpstr>
      <vt:lpstr>A126232322V_Data</vt:lpstr>
      <vt:lpstr>A126232322V_Latest</vt:lpstr>
      <vt:lpstr>A126232326C</vt:lpstr>
      <vt:lpstr>A126232326C_Data</vt:lpstr>
      <vt:lpstr>A126232326C_Latest</vt:lpstr>
      <vt:lpstr>A126232330V</vt:lpstr>
      <vt:lpstr>A126232330V_Data</vt:lpstr>
      <vt:lpstr>A126232330V_Latest</vt:lpstr>
      <vt:lpstr>A126232334C</vt:lpstr>
      <vt:lpstr>A126232334C_Data</vt:lpstr>
      <vt:lpstr>A126232334C_Latest</vt:lpstr>
      <vt:lpstr>A126232338L</vt:lpstr>
      <vt:lpstr>A126232338L_Data</vt:lpstr>
      <vt:lpstr>A126232338L_Latest</vt:lpstr>
      <vt:lpstr>A126232342C</vt:lpstr>
      <vt:lpstr>A126232342C_Data</vt:lpstr>
      <vt:lpstr>A126232342C_Latest</vt:lpstr>
      <vt:lpstr>A126232346L</vt:lpstr>
      <vt:lpstr>A126232346L_Data</vt:lpstr>
      <vt:lpstr>A126232346L_Latest</vt:lpstr>
      <vt:lpstr>A126232350C</vt:lpstr>
      <vt:lpstr>A126232350C_Data</vt:lpstr>
      <vt:lpstr>A126232350C_Latest</vt:lpstr>
      <vt:lpstr>A126232354L</vt:lpstr>
      <vt:lpstr>A126232354L_Data</vt:lpstr>
      <vt:lpstr>A126232354L_Latest</vt:lpstr>
      <vt:lpstr>A126232358W</vt:lpstr>
      <vt:lpstr>A126232358W_Data</vt:lpstr>
      <vt:lpstr>A126232358W_Latest</vt:lpstr>
      <vt:lpstr>A126232362L</vt:lpstr>
      <vt:lpstr>A126232362L_Data</vt:lpstr>
      <vt:lpstr>A126232362L_Latest</vt:lpstr>
      <vt:lpstr>A126232366W</vt:lpstr>
      <vt:lpstr>A126232366W_Data</vt:lpstr>
      <vt:lpstr>A126232366W_Latest</vt:lpstr>
      <vt:lpstr>A126232370L</vt:lpstr>
      <vt:lpstr>A126232370L_Data</vt:lpstr>
      <vt:lpstr>A126232370L_Latest</vt:lpstr>
      <vt:lpstr>A126232374W</vt:lpstr>
      <vt:lpstr>A126232374W_Data</vt:lpstr>
      <vt:lpstr>A126232374W_Latest</vt:lpstr>
      <vt:lpstr>A126232378F</vt:lpstr>
      <vt:lpstr>A126232378F_Data</vt:lpstr>
      <vt:lpstr>A126232378F_Latest</vt:lpstr>
      <vt:lpstr>A126232382W</vt:lpstr>
      <vt:lpstr>A126232382W_Data</vt:lpstr>
      <vt:lpstr>A126232382W_Latest</vt:lpstr>
      <vt:lpstr>A126232386F</vt:lpstr>
      <vt:lpstr>A126232386F_Data</vt:lpstr>
      <vt:lpstr>A126232386F_Latest</vt:lpstr>
      <vt:lpstr>A126232390W</vt:lpstr>
      <vt:lpstr>A126232390W_Data</vt:lpstr>
      <vt:lpstr>A126232390W_Latest</vt:lpstr>
      <vt:lpstr>A126232394F</vt:lpstr>
      <vt:lpstr>A126232394F_Data</vt:lpstr>
      <vt:lpstr>A126232394F_Latest</vt:lpstr>
      <vt:lpstr>A126232398R</vt:lpstr>
      <vt:lpstr>A126232398R_Data</vt:lpstr>
      <vt:lpstr>A126232398R_Latest</vt:lpstr>
      <vt:lpstr>A126232402V</vt:lpstr>
      <vt:lpstr>A126232402V_Data</vt:lpstr>
      <vt:lpstr>A126232402V_Latest</vt:lpstr>
      <vt:lpstr>A126232406C</vt:lpstr>
      <vt:lpstr>A126232406C_Data</vt:lpstr>
      <vt:lpstr>A126232406C_Latest</vt:lpstr>
      <vt:lpstr>A126232410V</vt:lpstr>
      <vt:lpstr>A126232410V_Data</vt:lpstr>
      <vt:lpstr>A126232410V_Latest</vt:lpstr>
      <vt:lpstr>A126232414C</vt:lpstr>
      <vt:lpstr>A126232414C_Data</vt:lpstr>
      <vt:lpstr>A126232414C_Latest</vt:lpstr>
      <vt:lpstr>A126232490F</vt:lpstr>
      <vt:lpstr>A126232490F_Data</vt:lpstr>
      <vt:lpstr>A126232490F_Latest</vt:lpstr>
      <vt:lpstr>A126232494R</vt:lpstr>
      <vt:lpstr>A126232494R_Data</vt:lpstr>
      <vt:lpstr>A126232494R_Latest</vt:lpstr>
      <vt:lpstr>A126232498X</vt:lpstr>
      <vt:lpstr>A126232498X_Data</vt:lpstr>
      <vt:lpstr>A126232498X_Latest</vt:lpstr>
      <vt:lpstr>A126232502C</vt:lpstr>
      <vt:lpstr>A126232502C_Data</vt:lpstr>
      <vt:lpstr>A126232502C_Latest</vt:lpstr>
      <vt:lpstr>A126232506L</vt:lpstr>
      <vt:lpstr>A126232506L_Data</vt:lpstr>
      <vt:lpstr>A126232506L_Latest</vt:lpstr>
      <vt:lpstr>A126232510C</vt:lpstr>
      <vt:lpstr>A126232510C_Data</vt:lpstr>
      <vt:lpstr>A126232510C_Latest</vt:lpstr>
      <vt:lpstr>A126232514L</vt:lpstr>
      <vt:lpstr>A126232514L_Data</vt:lpstr>
      <vt:lpstr>A126232514L_Latest</vt:lpstr>
      <vt:lpstr>A126232518W</vt:lpstr>
      <vt:lpstr>A126232518W_Data</vt:lpstr>
      <vt:lpstr>A126232518W_Latest</vt:lpstr>
      <vt:lpstr>A126232522L</vt:lpstr>
      <vt:lpstr>A126232522L_Data</vt:lpstr>
      <vt:lpstr>A126232522L_Latest</vt:lpstr>
      <vt:lpstr>A126232526W</vt:lpstr>
      <vt:lpstr>A126232526W_Data</vt:lpstr>
      <vt:lpstr>A126232526W_Latest</vt:lpstr>
      <vt:lpstr>A126232530L</vt:lpstr>
      <vt:lpstr>A126232530L_Data</vt:lpstr>
      <vt:lpstr>A126232530L_Latest</vt:lpstr>
      <vt:lpstr>A126232534W</vt:lpstr>
      <vt:lpstr>A126232534W_Data</vt:lpstr>
      <vt:lpstr>A126232534W_Latest</vt:lpstr>
      <vt:lpstr>A126232538F</vt:lpstr>
      <vt:lpstr>A126232538F_Data</vt:lpstr>
      <vt:lpstr>A126232538F_Latest</vt:lpstr>
      <vt:lpstr>A126232542W</vt:lpstr>
      <vt:lpstr>A126232542W_Data</vt:lpstr>
      <vt:lpstr>A126232542W_Latest</vt:lpstr>
      <vt:lpstr>A126232546F</vt:lpstr>
      <vt:lpstr>A126232546F_Data</vt:lpstr>
      <vt:lpstr>A126232546F_Latest</vt:lpstr>
      <vt:lpstr>A126232550W</vt:lpstr>
      <vt:lpstr>A126232550W_Data</vt:lpstr>
      <vt:lpstr>A126232550W_Latest</vt:lpstr>
      <vt:lpstr>A126232554F</vt:lpstr>
      <vt:lpstr>A126232554F_Data</vt:lpstr>
      <vt:lpstr>A126232554F_Latest</vt:lpstr>
      <vt:lpstr>A126232558R</vt:lpstr>
      <vt:lpstr>A126232558R_Data</vt:lpstr>
      <vt:lpstr>A126232558R_Latest</vt:lpstr>
      <vt:lpstr>A126232562F</vt:lpstr>
      <vt:lpstr>A126232562F_Data</vt:lpstr>
      <vt:lpstr>A126232562F_Latest</vt:lpstr>
      <vt:lpstr>A126232566R</vt:lpstr>
      <vt:lpstr>A126232566R_Data</vt:lpstr>
      <vt:lpstr>A126232566R_Latest</vt:lpstr>
      <vt:lpstr>A126232570F</vt:lpstr>
      <vt:lpstr>A126232570F_Data</vt:lpstr>
      <vt:lpstr>A126232570F_Latest</vt:lpstr>
      <vt:lpstr>A126232574R</vt:lpstr>
      <vt:lpstr>A126232574R_Data</vt:lpstr>
      <vt:lpstr>A126232574R_Latest</vt:lpstr>
      <vt:lpstr>A126232578X</vt:lpstr>
      <vt:lpstr>A126232578X_Data</vt:lpstr>
      <vt:lpstr>A126232578X_Latest</vt:lpstr>
      <vt:lpstr>A126232582R</vt:lpstr>
      <vt:lpstr>A126232582R_Data</vt:lpstr>
      <vt:lpstr>A126232582R_Latest</vt:lpstr>
      <vt:lpstr>A126232586X</vt:lpstr>
      <vt:lpstr>A126232586X_Data</vt:lpstr>
      <vt:lpstr>A126232586X_Latest</vt:lpstr>
      <vt:lpstr>A126232590R</vt:lpstr>
      <vt:lpstr>A126232590R_Data</vt:lpstr>
      <vt:lpstr>A126232590R_Latest</vt:lpstr>
      <vt:lpstr>A126232594X</vt:lpstr>
      <vt:lpstr>A126232594X_Data</vt:lpstr>
      <vt:lpstr>A126232594X_Latest</vt:lpstr>
      <vt:lpstr>A126232598J</vt:lpstr>
      <vt:lpstr>A126232598J_Data</vt:lpstr>
      <vt:lpstr>A126232598J_Latest</vt:lpstr>
      <vt:lpstr>A126232602L</vt:lpstr>
      <vt:lpstr>A126232602L_Data</vt:lpstr>
      <vt:lpstr>A126232602L_Latest</vt:lpstr>
      <vt:lpstr>A126232606W</vt:lpstr>
      <vt:lpstr>A126232606W_Data</vt:lpstr>
      <vt:lpstr>A126232606W_Latest</vt:lpstr>
      <vt:lpstr>A126232610L</vt:lpstr>
      <vt:lpstr>A126232610L_Data</vt:lpstr>
      <vt:lpstr>A126232610L_Latest</vt:lpstr>
      <vt:lpstr>A126232614W</vt:lpstr>
      <vt:lpstr>A126232614W_Data</vt:lpstr>
      <vt:lpstr>A126232614W_Latest</vt:lpstr>
      <vt:lpstr>A126232618F</vt:lpstr>
      <vt:lpstr>A126232618F_Data</vt:lpstr>
      <vt:lpstr>A126232618F_Latest</vt:lpstr>
      <vt:lpstr>A126232622W</vt:lpstr>
      <vt:lpstr>A126232622W_Data</vt:lpstr>
      <vt:lpstr>A126232622W_Latest</vt:lpstr>
      <vt:lpstr>A126232626F</vt:lpstr>
      <vt:lpstr>A126232626F_Data</vt:lpstr>
      <vt:lpstr>A126232626F_Latest</vt:lpstr>
      <vt:lpstr>A126232630W</vt:lpstr>
      <vt:lpstr>A126232630W_Data</vt:lpstr>
      <vt:lpstr>A126232630W_Latest</vt:lpstr>
      <vt:lpstr>A126232634F</vt:lpstr>
      <vt:lpstr>A126232634F_Data</vt:lpstr>
      <vt:lpstr>A126232634F_Latest</vt:lpstr>
      <vt:lpstr>A126232638R</vt:lpstr>
      <vt:lpstr>A126232638R_Data</vt:lpstr>
      <vt:lpstr>A126232638R_Latest</vt:lpstr>
      <vt:lpstr>A126232642F</vt:lpstr>
      <vt:lpstr>A126232642F_Data</vt:lpstr>
      <vt:lpstr>A126232642F_Latest</vt:lpstr>
      <vt:lpstr>A126232646R</vt:lpstr>
      <vt:lpstr>A126232646R_Data</vt:lpstr>
      <vt:lpstr>A126232646R_Latest</vt:lpstr>
      <vt:lpstr>A126232650F</vt:lpstr>
      <vt:lpstr>A126232650F_Data</vt:lpstr>
      <vt:lpstr>A126232650F_Latest</vt:lpstr>
      <vt:lpstr>A126232654R</vt:lpstr>
      <vt:lpstr>A126232654R_Data</vt:lpstr>
      <vt:lpstr>A126232654R_Latest</vt:lpstr>
      <vt:lpstr>A126232658X</vt:lpstr>
      <vt:lpstr>A126232658X_Data</vt:lpstr>
      <vt:lpstr>A126232658X_Latest</vt:lpstr>
      <vt:lpstr>A126232662R</vt:lpstr>
      <vt:lpstr>A126232662R_Data</vt:lpstr>
      <vt:lpstr>A126232662R_Latest</vt:lpstr>
      <vt:lpstr>A126232666X</vt:lpstr>
      <vt:lpstr>A126232666X_Data</vt:lpstr>
      <vt:lpstr>A126232666X_Latest</vt:lpstr>
      <vt:lpstr>A126232670R</vt:lpstr>
      <vt:lpstr>A126232670R_Data</vt:lpstr>
      <vt:lpstr>A126232670R_Latest</vt:lpstr>
      <vt:lpstr>A126232674X</vt:lpstr>
      <vt:lpstr>A126232674X_Data</vt:lpstr>
      <vt:lpstr>A126232674X_Latest</vt:lpstr>
      <vt:lpstr>A126232678J</vt:lpstr>
      <vt:lpstr>A126232678J_Data</vt:lpstr>
      <vt:lpstr>A126232678J_Latest</vt:lpstr>
      <vt:lpstr>A126232682X</vt:lpstr>
      <vt:lpstr>A126232682X_Data</vt:lpstr>
      <vt:lpstr>A126232682X_Latest</vt:lpstr>
      <vt:lpstr>A126232686J</vt:lpstr>
      <vt:lpstr>A126232686J_Data</vt:lpstr>
      <vt:lpstr>A126232686J_Latest</vt:lpstr>
      <vt:lpstr>A126232690X</vt:lpstr>
      <vt:lpstr>A126232690X_Data</vt:lpstr>
      <vt:lpstr>A126232690X_Latest</vt:lpstr>
      <vt:lpstr>A126232694J</vt:lpstr>
      <vt:lpstr>A126232694J_Data</vt:lpstr>
      <vt:lpstr>A126232694J_Latest</vt:lpstr>
      <vt:lpstr>A126232698T</vt:lpstr>
      <vt:lpstr>A126232698T_Data</vt:lpstr>
      <vt:lpstr>A126232698T_Latest</vt:lpstr>
      <vt:lpstr>A126232702W</vt:lpstr>
      <vt:lpstr>A126232702W_Data</vt:lpstr>
      <vt:lpstr>A126232702W_Latest</vt:lpstr>
      <vt:lpstr>A126232706F</vt:lpstr>
      <vt:lpstr>A126232706F_Data</vt:lpstr>
      <vt:lpstr>A126232706F_Latest</vt:lpstr>
      <vt:lpstr>A126232710W</vt:lpstr>
      <vt:lpstr>A126232710W_Data</vt:lpstr>
      <vt:lpstr>A126232710W_Latest</vt:lpstr>
      <vt:lpstr>A126232714F</vt:lpstr>
      <vt:lpstr>A126232714F_Data</vt:lpstr>
      <vt:lpstr>A126232714F_Latest</vt:lpstr>
      <vt:lpstr>A126232718R</vt:lpstr>
      <vt:lpstr>A126232718R_Data</vt:lpstr>
      <vt:lpstr>A126232718R_Latest</vt:lpstr>
      <vt:lpstr>A126232722F</vt:lpstr>
      <vt:lpstr>A126232722F_Data</vt:lpstr>
      <vt:lpstr>A126232722F_Latest</vt:lpstr>
      <vt:lpstr>A126232726R</vt:lpstr>
      <vt:lpstr>A126232726R_Data</vt:lpstr>
      <vt:lpstr>A126232726R_Latest</vt:lpstr>
      <vt:lpstr>A126232730F</vt:lpstr>
      <vt:lpstr>A126232730F_Data</vt:lpstr>
      <vt:lpstr>A126232730F_Latest</vt:lpstr>
      <vt:lpstr>A126232734R</vt:lpstr>
      <vt:lpstr>A126232734R_Data</vt:lpstr>
      <vt:lpstr>A126232734R_Latest</vt:lpstr>
      <vt:lpstr>A126232738X</vt:lpstr>
      <vt:lpstr>A126232738X_Data</vt:lpstr>
      <vt:lpstr>A126232738X_Latest</vt:lpstr>
      <vt:lpstr>A126232742R</vt:lpstr>
      <vt:lpstr>A126232742R_Data</vt:lpstr>
      <vt:lpstr>A126232742R_Latest</vt:lpstr>
      <vt:lpstr>A126232746X</vt:lpstr>
      <vt:lpstr>A126232746X_Data</vt:lpstr>
      <vt:lpstr>A126232746X_Latest</vt:lpstr>
      <vt:lpstr>A126232750R</vt:lpstr>
      <vt:lpstr>A126232750R_Data</vt:lpstr>
      <vt:lpstr>A126232750R_Latest</vt:lpstr>
      <vt:lpstr>A126232754X</vt:lpstr>
      <vt:lpstr>A126232754X_Data</vt:lpstr>
      <vt:lpstr>A126232754X_Latest</vt:lpstr>
      <vt:lpstr>A126232758J</vt:lpstr>
      <vt:lpstr>A126232758J_Data</vt:lpstr>
      <vt:lpstr>A126232758J_Latest</vt:lpstr>
      <vt:lpstr>A126232762X</vt:lpstr>
      <vt:lpstr>A126232762X_Data</vt:lpstr>
      <vt:lpstr>A126232762X_Latest</vt:lpstr>
      <vt:lpstr>A126232766J</vt:lpstr>
      <vt:lpstr>A126232766J_Data</vt:lpstr>
      <vt:lpstr>A126232766J_Latest</vt:lpstr>
      <vt:lpstr>A126232770X</vt:lpstr>
      <vt:lpstr>A126232770X_Data</vt:lpstr>
      <vt:lpstr>A126232770X_Latest</vt:lpstr>
      <vt:lpstr>A126232774J</vt:lpstr>
      <vt:lpstr>A126232774J_Data</vt:lpstr>
      <vt:lpstr>A126232774J_Latest</vt:lpstr>
      <vt:lpstr>A126232778T</vt:lpstr>
      <vt:lpstr>A126232778T_Data</vt:lpstr>
      <vt:lpstr>A126232778T_Latest</vt:lpstr>
      <vt:lpstr>A126232782J</vt:lpstr>
      <vt:lpstr>A126232782J_Data</vt:lpstr>
      <vt:lpstr>A126232782J_Latest</vt:lpstr>
      <vt:lpstr>A126232786T</vt:lpstr>
      <vt:lpstr>A126232786T_Data</vt:lpstr>
      <vt:lpstr>A126232786T_Latest</vt:lpstr>
      <vt:lpstr>A126232790J</vt:lpstr>
      <vt:lpstr>A126232790J_Data</vt:lpstr>
      <vt:lpstr>A126232790J_Latest</vt:lpstr>
      <vt:lpstr>A126232794T</vt:lpstr>
      <vt:lpstr>A126232794T_Data</vt:lpstr>
      <vt:lpstr>A126232794T_Latest</vt:lpstr>
      <vt:lpstr>A126232798A</vt:lpstr>
      <vt:lpstr>A126232798A_Data</vt:lpstr>
      <vt:lpstr>A126232798A_Latest</vt:lpstr>
      <vt:lpstr>A126232802F</vt:lpstr>
      <vt:lpstr>A126232802F_Data</vt:lpstr>
      <vt:lpstr>A126232802F_Latest</vt:lpstr>
      <vt:lpstr>A126232806R</vt:lpstr>
      <vt:lpstr>A126232806R_Data</vt:lpstr>
      <vt:lpstr>A126232806R_Latest</vt:lpstr>
      <vt:lpstr>A126232810F</vt:lpstr>
      <vt:lpstr>A126232810F_Data</vt:lpstr>
      <vt:lpstr>A126232810F_Latest</vt:lpstr>
      <vt:lpstr>A126232814R</vt:lpstr>
      <vt:lpstr>A126232814R_Data</vt:lpstr>
      <vt:lpstr>A126232814R_Latest</vt:lpstr>
      <vt:lpstr>A126232818X</vt:lpstr>
      <vt:lpstr>A126232818X_Data</vt:lpstr>
      <vt:lpstr>A126232818X_Latest</vt:lpstr>
      <vt:lpstr>A126232822R</vt:lpstr>
      <vt:lpstr>A126232822R_Data</vt:lpstr>
      <vt:lpstr>A126232822R_Latest</vt:lpstr>
      <vt:lpstr>A126232826X</vt:lpstr>
      <vt:lpstr>A126232826X_Data</vt:lpstr>
      <vt:lpstr>A126232826X_Latest</vt:lpstr>
      <vt:lpstr>A126232830R</vt:lpstr>
      <vt:lpstr>A126232830R_Data</vt:lpstr>
      <vt:lpstr>A126232830R_Latest</vt:lpstr>
      <vt:lpstr>A126232834X</vt:lpstr>
      <vt:lpstr>A126232834X_Data</vt:lpstr>
      <vt:lpstr>A126232834X_Latest</vt:lpstr>
      <vt:lpstr>A126232838J</vt:lpstr>
      <vt:lpstr>A126232838J_Data</vt:lpstr>
      <vt:lpstr>A126232838J_Latest</vt:lpstr>
      <vt:lpstr>A126232842X</vt:lpstr>
      <vt:lpstr>A126232842X_Data</vt:lpstr>
      <vt:lpstr>A126232842X_Latest</vt:lpstr>
      <vt:lpstr>A126232846J</vt:lpstr>
      <vt:lpstr>A126232846J_Data</vt:lpstr>
      <vt:lpstr>A126232846J_Latest</vt:lpstr>
      <vt:lpstr>A126232850X</vt:lpstr>
      <vt:lpstr>A126232850X_Data</vt:lpstr>
      <vt:lpstr>A126232850X_Latest</vt:lpstr>
      <vt:lpstr>A126232854J</vt:lpstr>
      <vt:lpstr>A126232854J_Data</vt:lpstr>
      <vt:lpstr>A126232854J_Latest</vt:lpstr>
      <vt:lpstr>A126232858T</vt:lpstr>
      <vt:lpstr>A126232858T_Data</vt:lpstr>
      <vt:lpstr>A126232858T_Latest</vt:lpstr>
      <vt:lpstr>A126232862J</vt:lpstr>
      <vt:lpstr>A126232862J_Data</vt:lpstr>
      <vt:lpstr>A126232862J_Latest</vt:lpstr>
      <vt:lpstr>A126232866T</vt:lpstr>
      <vt:lpstr>A126232866T_Data</vt:lpstr>
      <vt:lpstr>A126232866T_Latest</vt:lpstr>
      <vt:lpstr>A126232870J</vt:lpstr>
      <vt:lpstr>A126232870J_Data</vt:lpstr>
      <vt:lpstr>A126232870J_Latest</vt:lpstr>
      <vt:lpstr>A126232874T</vt:lpstr>
      <vt:lpstr>A126232874T_Data</vt:lpstr>
      <vt:lpstr>A126232874T_Latest</vt:lpstr>
      <vt:lpstr>A126232878A</vt:lpstr>
      <vt:lpstr>A126232878A_Data</vt:lpstr>
      <vt:lpstr>A126232878A_Latest</vt:lpstr>
      <vt:lpstr>A126232882T</vt:lpstr>
      <vt:lpstr>A126232882T_Data</vt:lpstr>
      <vt:lpstr>A126232882T_Latest</vt:lpstr>
      <vt:lpstr>A126232886A</vt:lpstr>
      <vt:lpstr>A126232886A_Data</vt:lpstr>
      <vt:lpstr>A126232886A_Latest</vt:lpstr>
      <vt:lpstr>A126232890T</vt:lpstr>
      <vt:lpstr>A126232890T_Data</vt:lpstr>
      <vt:lpstr>A126232890T_Latest</vt:lpstr>
      <vt:lpstr>A126232894A</vt:lpstr>
      <vt:lpstr>A126232894A_Data</vt:lpstr>
      <vt:lpstr>A126232894A_Latest</vt:lpstr>
      <vt:lpstr>A126232898K</vt:lpstr>
      <vt:lpstr>A126232898K_Data</vt:lpstr>
      <vt:lpstr>A126232898K_Latest</vt:lpstr>
      <vt:lpstr>A126232902R</vt:lpstr>
      <vt:lpstr>A126232902R_Data</vt:lpstr>
      <vt:lpstr>A126232902R_Latest</vt:lpstr>
      <vt:lpstr>A126232906X</vt:lpstr>
      <vt:lpstr>A126232906X_Data</vt:lpstr>
      <vt:lpstr>A126232906X_Latest</vt:lpstr>
      <vt:lpstr>A126232910R</vt:lpstr>
      <vt:lpstr>A126232910R_Data</vt:lpstr>
      <vt:lpstr>A126232910R_Latest</vt:lpstr>
      <vt:lpstr>A126232914X</vt:lpstr>
      <vt:lpstr>A126232914X_Data</vt:lpstr>
      <vt:lpstr>A126232914X_Latest</vt:lpstr>
      <vt:lpstr>A126232918J</vt:lpstr>
      <vt:lpstr>A126232918J_Data</vt:lpstr>
      <vt:lpstr>A126232918J_Latest</vt:lpstr>
      <vt:lpstr>A126232994K</vt:lpstr>
      <vt:lpstr>A126232994K_Data</vt:lpstr>
      <vt:lpstr>A126232994K_Latest</vt:lpstr>
      <vt:lpstr>A126232998V</vt:lpstr>
      <vt:lpstr>A126232998V_Data</vt:lpstr>
      <vt:lpstr>A126232998V_Latest</vt:lpstr>
      <vt:lpstr>A126233002A</vt:lpstr>
      <vt:lpstr>A126233002A_Data</vt:lpstr>
      <vt:lpstr>A126233002A_Latest</vt:lpstr>
      <vt:lpstr>A126233006K</vt:lpstr>
      <vt:lpstr>A126233006K_Data</vt:lpstr>
      <vt:lpstr>A126233006K_Latest</vt:lpstr>
      <vt:lpstr>A126233010A</vt:lpstr>
      <vt:lpstr>A126233010A_Data</vt:lpstr>
      <vt:lpstr>A126233010A_Latest</vt:lpstr>
      <vt:lpstr>A126233014K</vt:lpstr>
      <vt:lpstr>A126233014K_Data</vt:lpstr>
      <vt:lpstr>A126233014K_Latest</vt:lpstr>
      <vt:lpstr>A126233018V</vt:lpstr>
      <vt:lpstr>A126233018V_Data</vt:lpstr>
      <vt:lpstr>A126233018V_Latest</vt:lpstr>
      <vt:lpstr>A126233022K</vt:lpstr>
      <vt:lpstr>A126233022K_Data</vt:lpstr>
      <vt:lpstr>A126233022K_Latest</vt:lpstr>
      <vt:lpstr>A126233026V</vt:lpstr>
      <vt:lpstr>A126233026V_Data</vt:lpstr>
      <vt:lpstr>A126233026V_Latest</vt:lpstr>
      <vt:lpstr>A126233030K</vt:lpstr>
      <vt:lpstr>A126233030K_Data</vt:lpstr>
      <vt:lpstr>A126233030K_Latest</vt:lpstr>
      <vt:lpstr>A126233034V</vt:lpstr>
      <vt:lpstr>A126233034V_Data</vt:lpstr>
      <vt:lpstr>A126233034V_Latest</vt:lpstr>
      <vt:lpstr>A126233038C</vt:lpstr>
      <vt:lpstr>A126233038C_Data</vt:lpstr>
      <vt:lpstr>A126233038C_Latest</vt:lpstr>
      <vt:lpstr>A126233042V</vt:lpstr>
      <vt:lpstr>A126233042V_Data</vt:lpstr>
      <vt:lpstr>A126233042V_Latest</vt:lpstr>
      <vt:lpstr>A126233046C</vt:lpstr>
      <vt:lpstr>A126233046C_Data</vt:lpstr>
      <vt:lpstr>A126233046C_Latest</vt:lpstr>
      <vt:lpstr>A126233050V</vt:lpstr>
      <vt:lpstr>A126233050V_Data</vt:lpstr>
      <vt:lpstr>A126233050V_Latest</vt:lpstr>
      <vt:lpstr>A126233054C</vt:lpstr>
      <vt:lpstr>A126233054C_Data</vt:lpstr>
      <vt:lpstr>A126233054C_Latest</vt:lpstr>
      <vt:lpstr>A126233058L</vt:lpstr>
      <vt:lpstr>A126233058L_Data</vt:lpstr>
      <vt:lpstr>A126233058L_Latest</vt:lpstr>
      <vt:lpstr>A126233062C</vt:lpstr>
      <vt:lpstr>A126233062C_Data</vt:lpstr>
      <vt:lpstr>A126233062C_Latest</vt:lpstr>
      <vt:lpstr>A126233066L</vt:lpstr>
      <vt:lpstr>A126233066L_Data</vt:lpstr>
      <vt:lpstr>A126233066L_Latest</vt:lpstr>
      <vt:lpstr>A126233070C</vt:lpstr>
      <vt:lpstr>A126233070C_Data</vt:lpstr>
      <vt:lpstr>A126233070C_Latest</vt:lpstr>
      <vt:lpstr>A126233074L</vt:lpstr>
      <vt:lpstr>A126233074L_Data</vt:lpstr>
      <vt:lpstr>A126233074L_Latest</vt:lpstr>
      <vt:lpstr>A126233078W</vt:lpstr>
      <vt:lpstr>A126233078W_Data</vt:lpstr>
      <vt:lpstr>A126233078W_Latest</vt:lpstr>
      <vt:lpstr>A126233082L</vt:lpstr>
      <vt:lpstr>A126233082L_Data</vt:lpstr>
      <vt:lpstr>A126233082L_Latest</vt:lpstr>
      <vt:lpstr>A126233086W</vt:lpstr>
      <vt:lpstr>A126233086W_Data</vt:lpstr>
      <vt:lpstr>A126233086W_Latest</vt:lpstr>
      <vt:lpstr>A126233090L</vt:lpstr>
      <vt:lpstr>A126233090L_Data</vt:lpstr>
      <vt:lpstr>A126233090L_Latest</vt:lpstr>
      <vt:lpstr>A126233094W</vt:lpstr>
      <vt:lpstr>A126233094W_Data</vt:lpstr>
      <vt:lpstr>A126233094W_Latest</vt:lpstr>
      <vt:lpstr>A126233098F</vt:lpstr>
      <vt:lpstr>A126233098F_Data</vt:lpstr>
      <vt:lpstr>A126233098F_Latest</vt:lpstr>
      <vt:lpstr>A126233102K</vt:lpstr>
      <vt:lpstr>A126233102K_Data</vt:lpstr>
      <vt:lpstr>A126233102K_Latest</vt:lpstr>
      <vt:lpstr>A126233106V</vt:lpstr>
      <vt:lpstr>A126233106V_Data</vt:lpstr>
      <vt:lpstr>A126233106V_Latest</vt:lpstr>
      <vt:lpstr>A126233110K</vt:lpstr>
      <vt:lpstr>A126233110K_Data</vt:lpstr>
      <vt:lpstr>A126233110K_Latest</vt:lpstr>
      <vt:lpstr>A126233114V</vt:lpstr>
      <vt:lpstr>A126233114V_Data</vt:lpstr>
      <vt:lpstr>A126233114V_Latest</vt:lpstr>
      <vt:lpstr>A126233118C</vt:lpstr>
      <vt:lpstr>A126233118C_Data</vt:lpstr>
      <vt:lpstr>A126233118C_Latest</vt:lpstr>
      <vt:lpstr>A126233122V</vt:lpstr>
      <vt:lpstr>A126233122V_Data</vt:lpstr>
      <vt:lpstr>A126233122V_Latest</vt:lpstr>
      <vt:lpstr>A126233126C</vt:lpstr>
      <vt:lpstr>A126233126C_Data</vt:lpstr>
      <vt:lpstr>A126233126C_Latest</vt:lpstr>
      <vt:lpstr>A126233130V</vt:lpstr>
      <vt:lpstr>A126233130V_Data</vt:lpstr>
      <vt:lpstr>A126233130V_Latest</vt:lpstr>
      <vt:lpstr>A126233134C</vt:lpstr>
      <vt:lpstr>A126233134C_Data</vt:lpstr>
      <vt:lpstr>A126233134C_Latest</vt:lpstr>
      <vt:lpstr>A126233138L</vt:lpstr>
      <vt:lpstr>A126233138L_Data</vt:lpstr>
      <vt:lpstr>A126233138L_Latest</vt:lpstr>
      <vt:lpstr>A126233142C</vt:lpstr>
      <vt:lpstr>A126233142C_Data</vt:lpstr>
      <vt:lpstr>A126233142C_Latest</vt:lpstr>
      <vt:lpstr>A126233146L</vt:lpstr>
      <vt:lpstr>A126233146L_Data</vt:lpstr>
      <vt:lpstr>A126233146L_Latest</vt:lpstr>
      <vt:lpstr>A126233150C</vt:lpstr>
      <vt:lpstr>A126233150C_Data</vt:lpstr>
      <vt:lpstr>A126233150C_Latest</vt:lpstr>
      <vt:lpstr>A126233154L</vt:lpstr>
      <vt:lpstr>A126233154L_Data</vt:lpstr>
      <vt:lpstr>A126233154L_Latest</vt:lpstr>
      <vt:lpstr>A126233158W</vt:lpstr>
      <vt:lpstr>A126233158W_Data</vt:lpstr>
      <vt:lpstr>A126233158W_Latest</vt:lpstr>
      <vt:lpstr>A126233162L</vt:lpstr>
      <vt:lpstr>A126233162L_Data</vt:lpstr>
      <vt:lpstr>A126233162L_Latest</vt:lpstr>
      <vt:lpstr>A126233166W</vt:lpstr>
      <vt:lpstr>A126233166W_Data</vt:lpstr>
      <vt:lpstr>A126233166W_Latest</vt:lpstr>
      <vt:lpstr>A126233170L</vt:lpstr>
      <vt:lpstr>A126233170L_Data</vt:lpstr>
      <vt:lpstr>A126233170L_Latest</vt:lpstr>
      <vt:lpstr>A126233174W</vt:lpstr>
      <vt:lpstr>A126233174W_Data</vt:lpstr>
      <vt:lpstr>A126233174W_Latest</vt:lpstr>
      <vt:lpstr>A126233178F</vt:lpstr>
      <vt:lpstr>A126233178F_Data</vt:lpstr>
      <vt:lpstr>A126233178F_Latest</vt:lpstr>
      <vt:lpstr>A126233182W</vt:lpstr>
      <vt:lpstr>A126233182W_Data</vt:lpstr>
      <vt:lpstr>A126233182W_Latest</vt:lpstr>
      <vt:lpstr>A126233186F</vt:lpstr>
      <vt:lpstr>A126233186F_Data</vt:lpstr>
      <vt:lpstr>A126233186F_Latest</vt:lpstr>
      <vt:lpstr>A126233190W</vt:lpstr>
      <vt:lpstr>A126233190W_Data</vt:lpstr>
      <vt:lpstr>A126233190W_Latest</vt:lpstr>
      <vt:lpstr>A126233194F</vt:lpstr>
      <vt:lpstr>A126233194F_Data</vt:lpstr>
      <vt:lpstr>A126233194F_Latest</vt:lpstr>
      <vt:lpstr>A126233198R</vt:lpstr>
      <vt:lpstr>A126233198R_Data</vt:lpstr>
      <vt:lpstr>A126233198R_Latest</vt:lpstr>
      <vt:lpstr>A126233202V</vt:lpstr>
      <vt:lpstr>A126233202V_Data</vt:lpstr>
      <vt:lpstr>A126233202V_Latest</vt:lpstr>
      <vt:lpstr>A126233206C</vt:lpstr>
      <vt:lpstr>A126233206C_Data</vt:lpstr>
      <vt:lpstr>A126233206C_Latest</vt:lpstr>
      <vt:lpstr>A126233282F</vt:lpstr>
      <vt:lpstr>A126233282F_Data</vt:lpstr>
      <vt:lpstr>A126233282F_Latest</vt:lpstr>
      <vt:lpstr>A126233286R</vt:lpstr>
      <vt:lpstr>A126233286R_Data</vt:lpstr>
      <vt:lpstr>A126233286R_Latest</vt:lpstr>
      <vt:lpstr>A126233290F</vt:lpstr>
      <vt:lpstr>A126233290F_Data</vt:lpstr>
      <vt:lpstr>A126233290F_Latest</vt:lpstr>
      <vt:lpstr>A126233294R</vt:lpstr>
      <vt:lpstr>A126233294R_Data</vt:lpstr>
      <vt:lpstr>A126233294R_Latest</vt:lpstr>
      <vt:lpstr>A126233298X</vt:lpstr>
      <vt:lpstr>A126233298X_Data</vt:lpstr>
      <vt:lpstr>A126233298X_Latest</vt:lpstr>
      <vt:lpstr>A126233302C</vt:lpstr>
      <vt:lpstr>A126233302C_Data</vt:lpstr>
      <vt:lpstr>A126233302C_Latest</vt:lpstr>
      <vt:lpstr>A126233306L</vt:lpstr>
      <vt:lpstr>A126233306L_Data</vt:lpstr>
      <vt:lpstr>A126233306L_Latest</vt:lpstr>
      <vt:lpstr>A126233310C</vt:lpstr>
      <vt:lpstr>A126233310C_Data</vt:lpstr>
      <vt:lpstr>A126233310C_Latest</vt:lpstr>
      <vt:lpstr>A126233314L</vt:lpstr>
      <vt:lpstr>A126233314L_Data</vt:lpstr>
      <vt:lpstr>A126233314L_Latest</vt:lpstr>
      <vt:lpstr>A126233318W</vt:lpstr>
      <vt:lpstr>A126233318W_Data</vt:lpstr>
      <vt:lpstr>A126233318W_Latest</vt:lpstr>
      <vt:lpstr>A126233322L</vt:lpstr>
      <vt:lpstr>A126233322L_Data</vt:lpstr>
      <vt:lpstr>A126233322L_Latest</vt:lpstr>
      <vt:lpstr>A126233326W</vt:lpstr>
      <vt:lpstr>A126233326W_Data</vt:lpstr>
      <vt:lpstr>A126233326W_Latest</vt:lpstr>
      <vt:lpstr>A126233330L</vt:lpstr>
      <vt:lpstr>A126233330L_Data</vt:lpstr>
      <vt:lpstr>A126233330L_Latest</vt:lpstr>
      <vt:lpstr>A126233334W</vt:lpstr>
      <vt:lpstr>A126233334W_Data</vt:lpstr>
      <vt:lpstr>A126233334W_Latest</vt:lpstr>
      <vt:lpstr>A126233338F</vt:lpstr>
      <vt:lpstr>A126233338F_Data</vt:lpstr>
      <vt:lpstr>A126233338F_Latest</vt:lpstr>
      <vt:lpstr>A126233342W</vt:lpstr>
      <vt:lpstr>A126233342W_Data</vt:lpstr>
      <vt:lpstr>A126233342W_Latest</vt:lpstr>
      <vt:lpstr>A126233346F</vt:lpstr>
      <vt:lpstr>A126233346F_Data</vt:lpstr>
      <vt:lpstr>A126233346F_Latest</vt:lpstr>
      <vt:lpstr>A126233350W</vt:lpstr>
      <vt:lpstr>A126233350W_Data</vt:lpstr>
      <vt:lpstr>A126233350W_Latest</vt:lpstr>
      <vt:lpstr>A126233354F</vt:lpstr>
      <vt:lpstr>A126233354F_Data</vt:lpstr>
      <vt:lpstr>A126233354F_Latest</vt:lpstr>
      <vt:lpstr>A126233358R</vt:lpstr>
      <vt:lpstr>A126233358R_Data</vt:lpstr>
      <vt:lpstr>A126233358R_Latest</vt:lpstr>
      <vt:lpstr>A126233362F</vt:lpstr>
      <vt:lpstr>A126233362F_Data</vt:lpstr>
      <vt:lpstr>A126233362F_Latest</vt:lpstr>
      <vt:lpstr>A126233366R</vt:lpstr>
      <vt:lpstr>A126233366R_Data</vt:lpstr>
      <vt:lpstr>A126233366R_Latest</vt:lpstr>
      <vt:lpstr>A126233370F</vt:lpstr>
      <vt:lpstr>A126233370F_Data</vt:lpstr>
      <vt:lpstr>A126233370F_Latest</vt:lpstr>
      <vt:lpstr>A126233374R</vt:lpstr>
      <vt:lpstr>A126233374R_Data</vt:lpstr>
      <vt:lpstr>A126233374R_Latest</vt:lpstr>
      <vt:lpstr>A126233378X</vt:lpstr>
      <vt:lpstr>A126233378X_Data</vt:lpstr>
      <vt:lpstr>A126233378X_Latest</vt:lpstr>
      <vt:lpstr>A126233382R</vt:lpstr>
      <vt:lpstr>A126233382R_Data</vt:lpstr>
      <vt:lpstr>A126233382R_Latest</vt:lpstr>
      <vt:lpstr>A126233386X</vt:lpstr>
      <vt:lpstr>A126233386X_Data</vt:lpstr>
      <vt:lpstr>A126233386X_Latest</vt:lpstr>
      <vt:lpstr>A126233390R</vt:lpstr>
      <vt:lpstr>A126233390R_Data</vt:lpstr>
      <vt:lpstr>A126233390R_Latest</vt:lpstr>
      <vt:lpstr>A126233394X</vt:lpstr>
      <vt:lpstr>A126233394X_Data</vt:lpstr>
      <vt:lpstr>A126233394X_Latest</vt:lpstr>
      <vt:lpstr>A126233398J</vt:lpstr>
      <vt:lpstr>A126233398J_Data</vt:lpstr>
      <vt:lpstr>A126233398J_Latest</vt:lpstr>
      <vt:lpstr>A126233402L</vt:lpstr>
      <vt:lpstr>A126233402L_Data</vt:lpstr>
      <vt:lpstr>A126233402L_Latest</vt:lpstr>
      <vt:lpstr>A126233406W</vt:lpstr>
      <vt:lpstr>A126233406W_Data</vt:lpstr>
      <vt:lpstr>A126233406W_Latest</vt:lpstr>
      <vt:lpstr>A126233410L</vt:lpstr>
      <vt:lpstr>A126233410L_Data</vt:lpstr>
      <vt:lpstr>A126233410L_Latest</vt:lpstr>
      <vt:lpstr>A126233414W</vt:lpstr>
      <vt:lpstr>A126233414W_Data</vt:lpstr>
      <vt:lpstr>A126233414W_Latest</vt:lpstr>
      <vt:lpstr>A126233418F</vt:lpstr>
      <vt:lpstr>A126233418F_Data</vt:lpstr>
      <vt:lpstr>A126233418F_Latest</vt:lpstr>
      <vt:lpstr>A126233422W</vt:lpstr>
      <vt:lpstr>A126233422W_Data</vt:lpstr>
      <vt:lpstr>A126233422W_Latest</vt:lpstr>
      <vt:lpstr>A126233426F</vt:lpstr>
      <vt:lpstr>A126233426F_Data</vt:lpstr>
      <vt:lpstr>A126233426F_Latest</vt:lpstr>
      <vt:lpstr>A126233430W</vt:lpstr>
      <vt:lpstr>A126233430W_Data</vt:lpstr>
      <vt:lpstr>A126233430W_Latest</vt:lpstr>
      <vt:lpstr>A126233434F</vt:lpstr>
      <vt:lpstr>A126233434F_Data</vt:lpstr>
      <vt:lpstr>A126233434F_Latest</vt:lpstr>
      <vt:lpstr>A126233438R</vt:lpstr>
      <vt:lpstr>A126233438R_Data</vt:lpstr>
      <vt:lpstr>A126233438R_Latest</vt:lpstr>
      <vt:lpstr>A126233442F</vt:lpstr>
      <vt:lpstr>A126233442F_Data</vt:lpstr>
      <vt:lpstr>A126233442F_Latest</vt:lpstr>
      <vt:lpstr>A126233446R</vt:lpstr>
      <vt:lpstr>A126233446R_Data</vt:lpstr>
      <vt:lpstr>A126233446R_Latest</vt:lpstr>
      <vt:lpstr>A126233450F</vt:lpstr>
      <vt:lpstr>A126233450F_Data</vt:lpstr>
      <vt:lpstr>A126233450F_Latest</vt:lpstr>
      <vt:lpstr>A126233454R</vt:lpstr>
      <vt:lpstr>A126233454R_Data</vt:lpstr>
      <vt:lpstr>A126233454R_Latest</vt:lpstr>
      <vt:lpstr>A126233458X</vt:lpstr>
      <vt:lpstr>A126233458X_Data</vt:lpstr>
      <vt:lpstr>A126233458X_Latest</vt:lpstr>
      <vt:lpstr>A126233462R</vt:lpstr>
      <vt:lpstr>A126233462R_Data</vt:lpstr>
      <vt:lpstr>A126233462R_Latest</vt:lpstr>
      <vt:lpstr>A126233466X</vt:lpstr>
      <vt:lpstr>A126233466X_Data</vt:lpstr>
      <vt:lpstr>A126233466X_Latest</vt:lpstr>
      <vt:lpstr>A126233470R</vt:lpstr>
      <vt:lpstr>A126233470R_Data</vt:lpstr>
      <vt:lpstr>A126233470R_Latest</vt:lpstr>
      <vt:lpstr>A126233474X</vt:lpstr>
      <vt:lpstr>A126233474X_Data</vt:lpstr>
      <vt:lpstr>A126233474X_Latest</vt:lpstr>
      <vt:lpstr>A126233478J</vt:lpstr>
      <vt:lpstr>A126233478J_Data</vt:lpstr>
      <vt:lpstr>A126233478J_Latest</vt:lpstr>
      <vt:lpstr>A126233482X</vt:lpstr>
      <vt:lpstr>A126233482X_Data</vt:lpstr>
      <vt:lpstr>A126233482X_Latest</vt:lpstr>
      <vt:lpstr>A126233486J</vt:lpstr>
      <vt:lpstr>A126233486J_Data</vt:lpstr>
      <vt:lpstr>A126233486J_Latest</vt:lpstr>
      <vt:lpstr>A126233490X</vt:lpstr>
      <vt:lpstr>A126233490X_Data</vt:lpstr>
      <vt:lpstr>A126233490X_Latest</vt:lpstr>
      <vt:lpstr>A126233494J</vt:lpstr>
      <vt:lpstr>A126233494J_Data</vt:lpstr>
      <vt:lpstr>A126233494J_Latest</vt:lpstr>
      <vt:lpstr>A126233498T</vt:lpstr>
      <vt:lpstr>A126233498T_Data</vt:lpstr>
      <vt:lpstr>A126233498T_Latest</vt:lpstr>
      <vt:lpstr>A126233502W</vt:lpstr>
      <vt:lpstr>A126233502W_Data</vt:lpstr>
      <vt:lpstr>A126233502W_Latest</vt:lpstr>
      <vt:lpstr>A126233506F</vt:lpstr>
      <vt:lpstr>A126233506F_Data</vt:lpstr>
      <vt:lpstr>A126233506F_Latest</vt:lpstr>
      <vt:lpstr>A126233510W</vt:lpstr>
      <vt:lpstr>A126233510W_Data</vt:lpstr>
      <vt:lpstr>A126233510W_Latest</vt:lpstr>
      <vt:lpstr>A126233514F</vt:lpstr>
      <vt:lpstr>A126233514F_Data</vt:lpstr>
      <vt:lpstr>A126233514F_Latest</vt:lpstr>
      <vt:lpstr>A126233518R</vt:lpstr>
      <vt:lpstr>A126233518R_Data</vt:lpstr>
      <vt:lpstr>A126233518R_Latest</vt:lpstr>
      <vt:lpstr>A126233522F</vt:lpstr>
      <vt:lpstr>A126233522F_Data</vt:lpstr>
      <vt:lpstr>A126233522F_Latest</vt:lpstr>
      <vt:lpstr>A126233526R</vt:lpstr>
      <vt:lpstr>A126233526R_Data</vt:lpstr>
      <vt:lpstr>A126233526R_Latest</vt:lpstr>
      <vt:lpstr>A126233530F</vt:lpstr>
      <vt:lpstr>A126233530F_Data</vt:lpstr>
      <vt:lpstr>A126233530F_Latest</vt:lpstr>
      <vt:lpstr>A126233534R</vt:lpstr>
      <vt:lpstr>A126233534R_Data</vt:lpstr>
      <vt:lpstr>A126233534R_Latest</vt:lpstr>
      <vt:lpstr>A126233538X</vt:lpstr>
      <vt:lpstr>A126233538X_Data</vt:lpstr>
      <vt:lpstr>A126233538X_Latest</vt:lpstr>
      <vt:lpstr>A126233542R</vt:lpstr>
      <vt:lpstr>A126233542R_Data</vt:lpstr>
      <vt:lpstr>A126233542R_Latest</vt:lpstr>
      <vt:lpstr>A126233546X</vt:lpstr>
      <vt:lpstr>A126233546X_Data</vt:lpstr>
      <vt:lpstr>A126233546X_Latest</vt:lpstr>
      <vt:lpstr>A126233550R</vt:lpstr>
      <vt:lpstr>A126233550R_Data</vt:lpstr>
      <vt:lpstr>A126233550R_Latest</vt:lpstr>
      <vt:lpstr>A126233554X</vt:lpstr>
      <vt:lpstr>A126233554X_Data</vt:lpstr>
      <vt:lpstr>A126233554X_Latest</vt:lpstr>
      <vt:lpstr>A126233558J</vt:lpstr>
      <vt:lpstr>A126233558J_Data</vt:lpstr>
      <vt:lpstr>A126233558J_Latest</vt:lpstr>
      <vt:lpstr>A126233562X</vt:lpstr>
      <vt:lpstr>A126233562X_Data</vt:lpstr>
      <vt:lpstr>A126233562X_Latest</vt:lpstr>
      <vt:lpstr>A126233566J</vt:lpstr>
      <vt:lpstr>A126233566J_Data</vt:lpstr>
      <vt:lpstr>A126233566J_Latest</vt:lpstr>
      <vt:lpstr>A126233570X</vt:lpstr>
      <vt:lpstr>A126233570X_Data</vt:lpstr>
      <vt:lpstr>A126233570X_Latest</vt:lpstr>
      <vt:lpstr>A126233574J</vt:lpstr>
      <vt:lpstr>A126233574J_Data</vt:lpstr>
      <vt:lpstr>A126233574J_Latest</vt:lpstr>
      <vt:lpstr>A126233578T</vt:lpstr>
      <vt:lpstr>A126233578T_Data</vt:lpstr>
      <vt:lpstr>A126233578T_Latest</vt:lpstr>
      <vt:lpstr>A126233582J</vt:lpstr>
      <vt:lpstr>A126233582J_Data</vt:lpstr>
      <vt:lpstr>A126233582J_Latest</vt:lpstr>
      <vt:lpstr>A126233586T</vt:lpstr>
      <vt:lpstr>A126233586T_Data</vt:lpstr>
      <vt:lpstr>A126233586T_Latest</vt:lpstr>
      <vt:lpstr>A126233590J</vt:lpstr>
      <vt:lpstr>A126233590J_Data</vt:lpstr>
      <vt:lpstr>A126233590J_Latest</vt:lpstr>
      <vt:lpstr>A126233594T</vt:lpstr>
      <vt:lpstr>A126233594T_Data</vt:lpstr>
      <vt:lpstr>A126233594T_Latest</vt:lpstr>
      <vt:lpstr>A126233598A</vt:lpstr>
      <vt:lpstr>A126233598A_Data</vt:lpstr>
      <vt:lpstr>A126233598A_Latest</vt:lpstr>
      <vt:lpstr>A126233602F</vt:lpstr>
      <vt:lpstr>A126233602F_Data</vt:lpstr>
      <vt:lpstr>A126233602F_Latest</vt:lpstr>
      <vt:lpstr>A126233606R</vt:lpstr>
      <vt:lpstr>A126233606R_Data</vt:lpstr>
      <vt:lpstr>A126233606R_Latest</vt:lpstr>
      <vt:lpstr>A126233610F</vt:lpstr>
      <vt:lpstr>A126233610F_Data</vt:lpstr>
      <vt:lpstr>A126233610F_Latest</vt:lpstr>
      <vt:lpstr>A126233614R</vt:lpstr>
      <vt:lpstr>A126233614R_Data</vt:lpstr>
      <vt:lpstr>A126233614R_Latest</vt:lpstr>
      <vt:lpstr>A126233618X</vt:lpstr>
      <vt:lpstr>A126233618X_Data</vt:lpstr>
      <vt:lpstr>A126233618X_Latest</vt:lpstr>
      <vt:lpstr>A126233622R</vt:lpstr>
      <vt:lpstr>A126233622R_Data</vt:lpstr>
      <vt:lpstr>A126233622R_Latest</vt:lpstr>
      <vt:lpstr>A126233626X</vt:lpstr>
      <vt:lpstr>A126233626X_Data</vt:lpstr>
      <vt:lpstr>A126233626X_Latest</vt:lpstr>
      <vt:lpstr>A126233630R</vt:lpstr>
      <vt:lpstr>A126233630R_Data</vt:lpstr>
      <vt:lpstr>A126233630R_Latest</vt:lpstr>
      <vt:lpstr>A126233634X</vt:lpstr>
      <vt:lpstr>A126233634X_Data</vt:lpstr>
      <vt:lpstr>A126233634X_Latest</vt:lpstr>
      <vt:lpstr>A126233638J</vt:lpstr>
      <vt:lpstr>A126233638J_Data</vt:lpstr>
      <vt:lpstr>A126233638J_Latest</vt:lpstr>
      <vt:lpstr>A126233642X</vt:lpstr>
      <vt:lpstr>A126233642X_Data</vt:lpstr>
      <vt:lpstr>A126233642X_Latest</vt:lpstr>
      <vt:lpstr>A126233646J</vt:lpstr>
      <vt:lpstr>A126233646J_Data</vt:lpstr>
      <vt:lpstr>A126233646J_Latest</vt:lpstr>
      <vt:lpstr>A126233650X</vt:lpstr>
      <vt:lpstr>A126233650X_Data</vt:lpstr>
      <vt:lpstr>A126233650X_Latest</vt:lpstr>
      <vt:lpstr>A126233654J</vt:lpstr>
      <vt:lpstr>A126233654J_Data</vt:lpstr>
      <vt:lpstr>A126233654J_Latest</vt:lpstr>
      <vt:lpstr>A126233658T</vt:lpstr>
      <vt:lpstr>A126233658T_Data</vt:lpstr>
      <vt:lpstr>A126233658T_Latest</vt:lpstr>
      <vt:lpstr>A126233662J</vt:lpstr>
      <vt:lpstr>A126233662J_Data</vt:lpstr>
      <vt:lpstr>A126233662J_Latest</vt:lpstr>
      <vt:lpstr>A126233666T</vt:lpstr>
      <vt:lpstr>A126233666T_Data</vt:lpstr>
      <vt:lpstr>A126233666T_Latest</vt:lpstr>
      <vt:lpstr>A126233670J</vt:lpstr>
      <vt:lpstr>A126233670J_Data</vt:lpstr>
      <vt:lpstr>A126233670J_Latest</vt:lpstr>
      <vt:lpstr>A126233674T</vt:lpstr>
      <vt:lpstr>A126233674T_Data</vt:lpstr>
      <vt:lpstr>A126233674T_Latest</vt:lpstr>
      <vt:lpstr>A126233678A</vt:lpstr>
      <vt:lpstr>A126233678A_Data</vt:lpstr>
      <vt:lpstr>A126233678A_Latest</vt:lpstr>
      <vt:lpstr>A126233682T</vt:lpstr>
      <vt:lpstr>A126233682T_Data</vt:lpstr>
      <vt:lpstr>A126233682T_Latest</vt:lpstr>
      <vt:lpstr>A126233686A</vt:lpstr>
      <vt:lpstr>A126233686A_Data</vt:lpstr>
      <vt:lpstr>A126233686A_Latest</vt:lpstr>
      <vt:lpstr>A126233690T</vt:lpstr>
      <vt:lpstr>A126233690T_Data</vt:lpstr>
      <vt:lpstr>A126233690T_Latest</vt:lpstr>
      <vt:lpstr>A126233694A</vt:lpstr>
      <vt:lpstr>A126233694A_Data</vt:lpstr>
      <vt:lpstr>A126233694A_Latest</vt:lpstr>
      <vt:lpstr>A126233698K</vt:lpstr>
      <vt:lpstr>A126233698K_Data</vt:lpstr>
      <vt:lpstr>A126233698K_Latest</vt:lpstr>
      <vt:lpstr>A126233702R</vt:lpstr>
      <vt:lpstr>A126233702R_Data</vt:lpstr>
      <vt:lpstr>A126233702R_Latest</vt:lpstr>
      <vt:lpstr>A126233706X</vt:lpstr>
      <vt:lpstr>A126233706X_Data</vt:lpstr>
      <vt:lpstr>A126233706X_Latest</vt:lpstr>
      <vt:lpstr>A126233710R</vt:lpstr>
      <vt:lpstr>A126233710R_Data</vt:lpstr>
      <vt:lpstr>A126233710R_Latest</vt:lpstr>
      <vt:lpstr>A126233786K</vt:lpstr>
      <vt:lpstr>A126233786K_Data</vt:lpstr>
      <vt:lpstr>A126233786K_Latest</vt:lpstr>
      <vt:lpstr>A126233790A</vt:lpstr>
      <vt:lpstr>A126233790A_Data</vt:lpstr>
      <vt:lpstr>A126233790A_Latest</vt:lpstr>
      <vt:lpstr>A126233794K</vt:lpstr>
      <vt:lpstr>A126233794K_Data</vt:lpstr>
      <vt:lpstr>A126233794K_Latest</vt:lpstr>
      <vt:lpstr>A126233798V</vt:lpstr>
      <vt:lpstr>A126233798V_Data</vt:lpstr>
      <vt:lpstr>A126233798V_Latest</vt:lpstr>
      <vt:lpstr>A126233802X</vt:lpstr>
      <vt:lpstr>A126233802X_Data</vt:lpstr>
      <vt:lpstr>A126233802X_Latest</vt:lpstr>
      <vt:lpstr>A126233806J</vt:lpstr>
      <vt:lpstr>A126233806J_Data</vt:lpstr>
      <vt:lpstr>A126233806J_Latest</vt:lpstr>
      <vt:lpstr>A126233810X</vt:lpstr>
      <vt:lpstr>A126233810X_Data</vt:lpstr>
      <vt:lpstr>A126233810X_Latest</vt:lpstr>
      <vt:lpstr>A126233814J</vt:lpstr>
      <vt:lpstr>A126233814J_Data</vt:lpstr>
      <vt:lpstr>A126233814J_Latest</vt:lpstr>
      <vt:lpstr>A126233818T</vt:lpstr>
      <vt:lpstr>A126233818T_Data</vt:lpstr>
      <vt:lpstr>A126233818T_Latest</vt:lpstr>
      <vt:lpstr>A126233822J</vt:lpstr>
      <vt:lpstr>A126233822J_Data</vt:lpstr>
      <vt:lpstr>A126233822J_Latest</vt:lpstr>
      <vt:lpstr>A126233826T</vt:lpstr>
      <vt:lpstr>A126233826T_Data</vt:lpstr>
      <vt:lpstr>A126233826T_Latest</vt:lpstr>
      <vt:lpstr>A126233830J</vt:lpstr>
      <vt:lpstr>A126233830J_Data</vt:lpstr>
      <vt:lpstr>A126233830J_Latest</vt:lpstr>
      <vt:lpstr>A126233834T</vt:lpstr>
      <vt:lpstr>A126233834T_Data</vt:lpstr>
      <vt:lpstr>A126233834T_Latest</vt:lpstr>
      <vt:lpstr>A126233838A</vt:lpstr>
      <vt:lpstr>A126233838A_Data</vt:lpstr>
      <vt:lpstr>A126233838A_Latest</vt:lpstr>
      <vt:lpstr>A126233842T</vt:lpstr>
      <vt:lpstr>A126233842T_Data</vt:lpstr>
      <vt:lpstr>A126233842T_Latest</vt:lpstr>
      <vt:lpstr>A126233846A</vt:lpstr>
      <vt:lpstr>A126233846A_Data</vt:lpstr>
      <vt:lpstr>A126233846A_Latest</vt:lpstr>
      <vt:lpstr>A126233850T</vt:lpstr>
      <vt:lpstr>A126233850T_Data</vt:lpstr>
      <vt:lpstr>A126233850T_Latest</vt:lpstr>
      <vt:lpstr>A126233854A</vt:lpstr>
      <vt:lpstr>A126233854A_Data</vt:lpstr>
      <vt:lpstr>A126233854A_Latest</vt:lpstr>
      <vt:lpstr>A126233858K</vt:lpstr>
      <vt:lpstr>A126233858K_Data</vt:lpstr>
      <vt:lpstr>A126233858K_Latest</vt:lpstr>
      <vt:lpstr>A126233862A</vt:lpstr>
      <vt:lpstr>A126233862A_Data</vt:lpstr>
      <vt:lpstr>A126233862A_Latest</vt:lpstr>
      <vt:lpstr>A126233866K</vt:lpstr>
      <vt:lpstr>A126233866K_Data</vt:lpstr>
      <vt:lpstr>A126233866K_Latest</vt:lpstr>
      <vt:lpstr>A126233870A</vt:lpstr>
      <vt:lpstr>A126233870A_Data</vt:lpstr>
      <vt:lpstr>A126233870A_Latest</vt:lpstr>
      <vt:lpstr>A126233874K</vt:lpstr>
      <vt:lpstr>A126233874K_Data</vt:lpstr>
      <vt:lpstr>A126233874K_Latest</vt:lpstr>
      <vt:lpstr>A126233878V</vt:lpstr>
      <vt:lpstr>A126233878V_Data</vt:lpstr>
      <vt:lpstr>A126233878V_Latest</vt:lpstr>
      <vt:lpstr>A126233882K</vt:lpstr>
      <vt:lpstr>A126233882K_Data</vt:lpstr>
      <vt:lpstr>A126233882K_Latest</vt:lpstr>
      <vt:lpstr>A126233886V</vt:lpstr>
      <vt:lpstr>A126233886V_Data</vt:lpstr>
      <vt:lpstr>A126233886V_Latest</vt:lpstr>
      <vt:lpstr>A126233890K</vt:lpstr>
      <vt:lpstr>A126233890K_Data</vt:lpstr>
      <vt:lpstr>A126233890K_Latest</vt:lpstr>
      <vt:lpstr>A126233894V</vt:lpstr>
      <vt:lpstr>A126233894V_Data</vt:lpstr>
      <vt:lpstr>A126233894V_Latest</vt:lpstr>
      <vt:lpstr>A126233898C</vt:lpstr>
      <vt:lpstr>A126233898C_Data</vt:lpstr>
      <vt:lpstr>A126233898C_Latest</vt:lpstr>
      <vt:lpstr>A126233902J</vt:lpstr>
      <vt:lpstr>A126233902J_Data</vt:lpstr>
      <vt:lpstr>A126233902J_Latest</vt:lpstr>
      <vt:lpstr>A126233906T</vt:lpstr>
      <vt:lpstr>A126233906T_Data</vt:lpstr>
      <vt:lpstr>A126233906T_Latest</vt:lpstr>
      <vt:lpstr>A126233910J</vt:lpstr>
      <vt:lpstr>A126233910J_Data</vt:lpstr>
      <vt:lpstr>A126233910J_Latest</vt:lpstr>
      <vt:lpstr>A126233914T</vt:lpstr>
      <vt:lpstr>A126233914T_Data</vt:lpstr>
      <vt:lpstr>A126233914T_Latest</vt:lpstr>
      <vt:lpstr>A126233918A</vt:lpstr>
      <vt:lpstr>A126233918A_Data</vt:lpstr>
      <vt:lpstr>A126233918A_Latest</vt:lpstr>
      <vt:lpstr>A126233922T</vt:lpstr>
      <vt:lpstr>A126233922T_Data</vt:lpstr>
      <vt:lpstr>A126233922T_Latest</vt:lpstr>
      <vt:lpstr>A126233926A</vt:lpstr>
      <vt:lpstr>A126233926A_Data</vt:lpstr>
      <vt:lpstr>A126233926A_Latest</vt:lpstr>
      <vt:lpstr>A126233930T</vt:lpstr>
      <vt:lpstr>A126233930T_Data</vt:lpstr>
      <vt:lpstr>A126233930T_Latest</vt:lpstr>
      <vt:lpstr>A126233934A</vt:lpstr>
      <vt:lpstr>A126233934A_Data</vt:lpstr>
      <vt:lpstr>A126233934A_Latest</vt:lpstr>
      <vt:lpstr>A126233938K</vt:lpstr>
      <vt:lpstr>A126233938K_Data</vt:lpstr>
      <vt:lpstr>A126233938K_Latest</vt:lpstr>
      <vt:lpstr>A126233942A</vt:lpstr>
      <vt:lpstr>A126233942A_Data</vt:lpstr>
      <vt:lpstr>A126233942A_Latest</vt:lpstr>
      <vt:lpstr>A126233946K</vt:lpstr>
      <vt:lpstr>A126233946K_Data</vt:lpstr>
      <vt:lpstr>A126233946K_Latest</vt:lpstr>
      <vt:lpstr>A126233950A</vt:lpstr>
      <vt:lpstr>A126233950A_Data</vt:lpstr>
      <vt:lpstr>A126233950A_Latest</vt:lpstr>
      <vt:lpstr>A126233954K</vt:lpstr>
      <vt:lpstr>A126233954K_Data</vt:lpstr>
      <vt:lpstr>A126233954K_Latest</vt:lpstr>
      <vt:lpstr>A126233958V</vt:lpstr>
      <vt:lpstr>A126233958V_Data</vt:lpstr>
      <vt:lpstr>A126233958V_Latest</vt:lpstr>
      <vt:lpstr>A126233962K</vt:lpstr>
      <vt:lpstr>A126233962K_Data</vt:lpstr>
      <vt:lpstr>A126233962K_Latest</vt:lpstr>
      <vt:lpstr>A126233966V</vt:lpstr>
      <vt:lpstr>A126233966V_Data</vt:lpstr>
      <vt:lpstr>A126233966V_Latest</vt:lpstr>
      <vt:lpstr>A126233970K</vt:lpstr>
      <vt:lpstr>A126233970K_Data</vt:lpstr>
      <vt:lpstr>A126233970K_Latest</vt:lpstr>
      <vt:lpstr>A126233974V</vt:lpstr>
      <vt:lpstr>A126233974V_Data</vt:lpstr>
      <vt:lpstr>A126233974V_Latest</vt:lpstr>
      <vt:lpstr>A126233978C</vt:lpstr>
      <vt:lpstr>A126233978C_Data</vt:lpstr>
      <vt:lpstr>A126233978C_Latest</vt:lpstr>
      <vt:lpstr>A126233982V</vt:lpstr>
      <vt:lpstr>A126233982V_Data</vt:lpstr>
      <vt:lpstr>A126233982V_Latest</vt:lpstr>
      <vt:lpstr>A126233986C</vt:lpstr>
      <vt:lpstr>A126233986C_Data</vt:lpstr>
      <vt:lpstr>A126233986C_Latest</vt:lpstr>
      <vt:lpstr>A126233990V</vt:lpstr>
      <vt:lpstr>A126233990V_Data</vt:lpstr>
      <vt:lpstr>A126233990V_Latest</vt:lpstr>
      <vt:lpstr>A126233994C</vt:lpstr>
      <vt:lpstr>A126233994C_Data</vt:lpstr>
      <vt:lpstr>A126233994C_Latest</vt:lpstr>
      <vt:lpstr>A126233998L</vt:lpstr>
      <vt:lpstr>A126233998L_Data</vt:lpstr>
      <vt:lpstr>A126233998L_Latest</vt:lpstr>
      <vt:lpstr>A126234074F</vt:lpstr>
      <vt:lpstr>A126234074F_Data</vt:lpstr>
      <vt:lpstr>A126234074F_Latest</vt:lpstr>
      <vt:lpstr>A126234078R</vt:lpstr>
      <vt:lpstr>A126234078R_Data</vt:lpstr>
      <vt:lpstr>A126234078R_Latest</vt:lpstr>
      <vt:lpstr>A126234082F</vt:lpstr>
      <vt:lpstr>A126234082F_Data</vt:lpstr>
      <vt:lpstr>A126234082F_Latest</vt:lpstr>
      <vt:lpstr>A126234086R</vt:lpstr>
      <vt:lpstr>A126234086R_Data</vt:lpstr>
      <vt:lpstr>A126234086R_Latest</vt:lpstr>
      <vt:lpstr>A126234090F</vt:lpstr>
      <vt:lpstr>A126234090F_Data</vt:lpstr>
      <vt:lpstr>A126234090F_Latest</vt:lpstr>
      <vt:lpstr>A126234094R</vt:lpstr>
      <vt:lpstr>A126234094R_Data</vt:lpstr>
      <vt:lpstr>A126234094R_Latest</vt:lpstr>
      <vt:lpstr>A126234098X</vt:lpstr>
      <vt:lpstr>A126234098X_Data</vt:lpstr>
      <vt:lpstr>A126234098X_Latest</vt:lpstr>
      <vt:lpstr>A126234102C</vt:lpstr>
      <vt:lpstr>A126234102C_Data</vt:lpstr>
      <vt:lpstr>A126234102C_Latest</vt:lpstr>
      <vt:lpstr>A126234106L</vt:lpstr>
      <vt:lpstr>A126234106L_Data</vt:lpstr>
      <vt:lpstr>A126234106L_Latest</vt:lpstr>
      <vt:lpstr>A126234110C</vt:lpstr>
      <vt:lpstr>A126234110C_Data</vt:lpstr>
      <vt:lpstr>A126234110C_Latest</vt:lpstr>
      <vt:lpstr>A126234114L</vt:lpstr>
      <vt:lpstr>A126234114L_Data</vt:lpstr>
      <vt:lpstr>A126234114L_Latest</vt:lpstr>
      <vt:lpstr>A126234118W</vt:lpstr>
      <vt:lpstr>A126234118W_Data</vt:lpstr>
      <vt:lpstr>A126234118W_Latest</vt:lpstr>
      <vt:lpstr>A126234122L</vt:lpstr>
      <vt:lpstr>A126234122L_Data</vt:lpstr>
      <vt:lpstr>A126234122L_Latest</vt:lpstr>
      <vt:lpstr>A126234126W</vt:lpstr>
      <vt:lpstr>A126234126W_Data</vt:lpstr>
      <vt:lpstr>A126234126W_Latest</vt:lpstr>
      <vt:lpstr>A126234130L</vt:lpstr>
      <vt:lpstr>A126234130L_Data</vt:lpstr>
      <vt:lpstr>A126234130L_Latest</vt:lpstr>
      <vt:lpstr>A126234134W</vt:lpstr>
      <vt:lpstr>A126234134W_Data</vt:lpstr>
      <vt:lpstr>A126234134W_Latest</vt:lpstr>
      <vt:lpstr>A126234138F</vt:lpstr>
      <vt:lpstr>A126234138F_Data</vt:lpstr>
      <vt:lpstr>A126234138F_Latest</vt:lpstr>
      <vt:lpstr>A126234142W</vt:lpstr>
      <vt:lpstr>A126234142W_Data</vt:lpstr>
      <vt:lpstr>A126234142W_Latest</vt:lpstr>
      <vt:lpstr>A126234146F</vt:lpstr>
      <vt:lpstr>A126234146F_Data</vt:lpstr>
      <vt:lpstr>A126234146F_Latest</vt:lpstr>
      <vt:lpstr>A126234150W</vt:lpstr>
      <vt:lpstr>A126234150W_Data</vt:lpstr>
      <vt:lpstr>A126234150W_Latest</vt:lpstr>
      <vt:lpstr>A126234154F</vt:lpstr>
      <vt:lpstr>A126234154F_Data</vt:lpstr>
      <vt:lpstr>A126234154F_Latest</vt:lpstr>
      <vt:lpstr>A126234158R</vt:lpstr>
      <vt:lpstr>A126234158R_Data</vt:lpstr>
      <vt:lpstr>A126234158R_Latest</vt:lpstr>
      <vt:lpstr>A126234162F</vt:lpstr>
      <vt:lpstr>A126234162F_Data</vt:lpstr>
      <vt:lpstr>A126234162F_Latest</vt:lpstr>
      <vt:lpstr>A126234166R</vt:lpstr>
      <vt:lpstr>A126234166R_Data</vt:lpstr>
      <vt:lpstr>A126234166R_Latest</vt:lpstr>
      <vt:lpstr>A126234170F</vt:lpstr>
      <vt:lpstr>A126234170F_Data</vt:lpstr>
      <vt:lpstr>A126234170F_Latest</vt:lpstr>
      <vt:lpstr>A126234174R</vt:lpstr>
      <vt:lpstr>A126234174R_Data</vt:lpstr>
      <vt:lpstr>A126234174R_Latest</vt:lpstr>
      <vt:lpstr>A126234178X</vt:lpstr>
      <vt:lpstr>A126234178X_Data</vt:lpstr>
      <vt:lpstr>A126234178X_Latest</vt:lpstr>
      <vt:lpstr>A126234182R</vt:lpstr>
      <vt:lpstr>A126234182R_Data</vt:lpstr>
      <vt:lpstr>A126234182R_Latest</vt:lpstr>
      <vt:lpstr>A126234186X</vt:lpstr>
      <vt:lpstr>A126234186X_Data</vt:lpstr>
      <vt:lpstr>A126234186X_Latest</vt:lpstr>
      <vt:lpstr>A126234190R</vt:lpstr>
      <vt:lpstr>A126234190R_Data</vt:lpstr>
      <vt:lpstr>A126234190R_Latest</vt:lpstr>
      <vt:lpstr>A126234194X</vt:lpstr>
      <vt:lpstr>A126234194X_Data</vt:lpstr>
      <vt:lpstr>A126234194X_Latest</vt:lpstr>
      <vt:lpstr>A126234198J</vt:lpstr>
      <vt:lpstr>A126234198J_Data</vt:lpstr>
      <vt:lpstr>A126234198J_Latest</vt:lpstr>
      <vt:lpstr>A126234202L</vt:lpstr>
      <vt:lpstr>A126234202L_Data</vt:lpstr>
      <vt:lpstr>A126234202L_Latest</vt:lpstr>
      <vt:lpstr>A126234206W</vt:lpstr>
      <vt:lpstr>A126234206W_Data</vt:lpstr>
      <vt:lpstr>A126234206W_Latest</vt:lpstr>
      <vt:lpstr>A126234210L</vt:lpstr>
      <vt:lpstr>A126234210L_Data</vt:lpstr>
      <vt:lpstr>A126234210L_Latest</vt:lpstr>
      <vt:lpstr>A126234214W</vt:lpstr>
      <vt:lpstr>A126234214W_Data</vt:lpstr>
      <vt:lpstr>A126234214W_Latest</vt:lpstr>
      <vt:lpstr>A126234218F</vt:lpstr>
      <vt:lpstr>A126234218F_Data</vt:lpstr>
      <vt:lpstr>A126234218F_Latest</vt:lpstr>
      <vt:lpstr>A126234222W</vt:lpstr>
      <vt:lpstr>A126234222W_Data</vt:lpstr>
      <vt:lpstr>A126234222W_Latest</vt:lpstr>
      <vt:lpstr>A126234226F</vt:lpstr>
      <vt:lpstr>A126234226F_Data</vt:lpstr>
      <vt:lpstr>A126234226F_Latest</vt:lpstr>
      <vt:lpstr>A126234230W</vt:lpstr>
      <vt:lpstr>A126234230W_Data</vt:lpstr>
      <vt:lpstr>A126234230W_Latest</vt:lpstr>
      <vt:lpstr>A126234234F</vt:lpstr>
      <vt:lpstr>A126234234F_Data</vt:lpstr>
      <vt:lpstr>A126234234F_Latest</vt:lpstr>
      <vt:lpstr>A126234238R</vt:lpstr>
      <vt:lpstr>A126234238R_Data</vt:lpstr>
      <vt:lpstr>A126234238R_Latest</vt:lpstr>
      <vt:lpstr>A126234242F</vt:lpstr>
      <vt:lpstr>A126234242F_Data</vt:lpstr>
      <vt:lpstr>A126234242F_Latest</vt:lpstr>
      <vt:lpstr>A126234246R</vt:lpstr>
      <vt:lpstr>A126234246R_Data</vt:lpstr>
      <vt:lpstr>A126234246R_Latest</vt:lpstr>
      <vt:lpstr>A126234250F</vt:lpstr>
      <vt:lpstr>A126234250F_Data</vt:lpstr>
      <vt:lpstr>A126234250F_Latest</vt:lpstr>
      <vt:lpstr>A126234254R</vt:lpstr>
      <vt:lpstr>A126234254R_Data</vt:lpstr>
      <vt:lpstr>A126234254R_Latest</vt:lpstr>
      <vt:lpstr>A126234258X</vt:lpstr>
      <vt:lpstr>A126234258X_Data</vt:lpstr>
      <vt:lpstr>A126234258X_Latest</vt:lpstr>
      <vt:lpstr>A126234262R</vt:lpstr>
      <vt:lpstr>A126234262R_Data</vt:lpstr>
      <vt:lpstr>A126234262R_Latest</vt:lpstr>
      <vt:lpstr>A126234266X</vt:lpstr>
      <vt:lpstr>A126234266X_Data</vt:lpstr>
      <vt:lpstr>A126234266X_Latest</vt:lpstr>
      <vt:lpstr>A126234270R</vt:lpstr>
      <vt:lpstr>A126234270R_Data</vt:lpstr>
      <vt:lpstr>A126234270R_Latest</vt:lpstr>
      <vt:lpstr>A126234274X</vt:lpstr>
      <vt:lpstr>A126234274X_Data</vt:lpstr>
      <vt:lpstr>A126234274X_Latest</vt:lpstr>
      <vt:lpstr>A126234278J</vt:lpstr>
      <vt:lpstr>A126234278J_Data</vt:lpstr>
      <vt:lpstr>A126234278J_Latest</vt:lpstr>
      <vt:lpstr>A126234282X</vt:lpstr>
      <vt:lpstr>A126234282X_Data</vt:lpstr>
      <vt:lpstr>A126234282X_Latest</vt:lpstr>
      <vt:lpstr>A126234286J</vt:lpstr>
      <vt:lpstr>A126234286J_Data</vt:lpstr>
      <vt:lpstr>A126234286J_Latest</vt:lpstr>
      <vt:lpstr>A126234290X</vt:lpstr>
      <vt:lpstr>A126234290X_Data</vt:lpstr>
      <vt:lpstr>A126234290X_Latest</vt:lpstr>
      <vt:lpstr>A126234294J</vt:lpstr>
      <vt:lpstr>A126234294J_Data</vt:lpstr>
      <vt:lpstr>A126234294J_Latest</vt:lpstr>
      <vt:lpstr>A126234298T</vt:lpstr>
      <vt:lpstr>A126234298T_Data</vt:lpstr>
      <vt:lpstr>A126234298T_Latest</vt:lpstr>
      <vt:lpstr>A126234302W</vt:lpstr>
      <vt:lpstr>A126234302W_Data</vt:lpstr>
      <vt:lpstr>A126234302W_Latest</vt:lpstr>
      <vt:lpstr>A126234306F</vt:lpstr>
      <vt:lpstr>A126234306F_Data</vt:lpstr>
      <vt:lpstr>A126234306F_Latest</vt:lpstr>
      <vt:lpstr>A126234310W</vt:lpstr>
      <vt:lpstr>A126234310W_Data</vt:lpstr>
      <vt:lpstr>A126234310W_Latest</vt:lpstr>
      <vt:lpstr>A126234314F</vt:lpstr>
      <vt:lpstr>A126234314F_Data</vt:lpstr>
      <vt:lpstr>A126234314F_Latest</vt:lpstr>
      <vt:lpstr>A126234318R</vt:lpstr>
      <vt:lpstr>A126234318R_Data</vt:lpstr>
      <vt:lpstr>A126234318R_Latest</vt:lpstr>
      <vt:lpstr>A126234322F</vt:lpstr>
      <vt:lpstr>A126234322F_Data</vt:lpstr>
      <vt:lpstr>A126234322F_Latest</vt:lpstr>
      <vt:lpstr>A126234326R</vt:lpstr>
      <vt:lpstr>A126234326R_Data</vt:lpstr>
      <vt:lpstr>A126234326R_Latest</vt:lpstr>
      <vt:lpstr>A126234330F</vt:lpstr>
      <vt:lpstr>A126234330F_Data</vt:lpstr>
      <vt:lpstr>A126234330F_Latest</vt:lpstr>
      <vt:lpstr>A126234334R</vt:lpstr>
      <vt:lpstr>A126234334R_Data</vt:lpstr>
      <vt:lpstr>A126234334R_Latest</vt:lpstr>
      <vt:lpstr>A126234338X</vt:lpstr>
      <vt:lpstr>A126234338X_Data</vt:lpstr>
      <vt:lpstr>A126234338X_Latest</vt:lpstr>
      <vt:lpstr>A126234342R</vt:lpstr>
      <vt:lpstr>A126234342R_Data</vt:lpstr>
      <vt:lpstr>A126234342R_Latest</vt:lpstr>
      <vt:lpstr>A126234346X</vt:lpstr>
      <vt:lpstr>A126234346X_Data</vt:lpstr>
      <vt:lpstr>A126234346X_Latest</vt:lpstr>
      <vt:lpstr>A126234350R</vt:lpstr>
      <vt:lpstr>A126234350R_Data</vt:lpstr>
      <vt:lpstr>A126234350R_Latest</vt:lpstr>
      <vt:lpstr>A126234354X</vt:lpstr>
      <vt:lpstr>A126234354X_Data</vt:lpstr>
      <vt:lpstr>A126234354X_Latest</vt:lpstr>
      <vt:lpstr>A126234358J</vt:lpstr>
      <vt:lpstr>A126234358J_Data</vt:lpstr>
      <vt:lpstr>A126234358J_Latest</vt:lpstr>
      <vt:lpstr>A126234362X</vt:lpstr>
      <vt:lpstr>A126234362X_Data</vt:lpstr>
      <vt:lpstr>A126234362X_Latest</vt:lpstr>
      <vt:lpstr>A126234366J</vt:lpstr>
      <vt:lpstr>A126234366J_Data</vt:lpstr>
      <vt:lpstr>A126234366J_Latest</vt:lpstr>
      <vt:lpstr>A126234370X</vt:lpstr>
      <vt:lpstr>A126234370X_Data</vt:lpstr>
      <vt:lpstr>A126234370X_Latest</vt:lpstr>
      <vt:lpstr>A126234374J</vt:lpstr>
      <vt:lpstr>A126234374J_Data</vt:lpstr>
      <vt:lpstr>A126234374J_Latest</vt:lpstr>
      <vt:lpstr>A126234378T</vt:lpstr>
      <vt:lpstr>A126234378T_Data</vt:lpstr>
      <vt:lpstr>A126234378T_Latest</vt:lpstr>
      <vt:lpstr>A126234382J</vt:lpstr>
      <vt:lpstr>A126234382J_Data</vt:lpstr>
      <vt:lpstr>A126234382J_Latest</vt:lpstr>
      <vt:lpstr>A126234386T</vt:lpstr>
      <vt:lpstr>A126234386T_Data</vt:lpstr>
      <vt:lpstr>A126234386T_Latest</vt:lpstr>
      <vt:lpstr>A126234390J</vt:lpstr>
      <vt:lpstr>A126234390J_Data</vt:lpstr>
      <vt:lpstr>A126234390J_Latest</vt:lpstr>
      <vt:lpstr>A126234394T</vt:lpstr>
      <vt:lpstr>A126234394T_Data</vt:lpstr>
      <vt:lpstr>A126234394T_Latest</vt:lpstr>
      <vt:lpstr>A126234398A</vt:lpstr>
      <vt:lpstr>A126234398A_Data</vt:lpstr>
      <vt:lpstr>A126234398A_Latest</vt:lpstr>
      <vt:lpstr>A126234402F</vt:lpstr>
      <vt:lpstr>A126234402F_Data</vt:lpstr>
      <vt:lpstr>A126234402F_Latest</vt:lpstr>
      <vt:lpstr>A126234406R</vt:lpstr>
      <vt:lpstr>A126234406R_Data</vt:lpstr>
      <vt:lpstr>A126234406R_Latest</vt:lpstr>
      <vt:lpstr>A126234410F</vt:lpstr>
      <vt:lpstr>A126234410F_Data</vt:lpstr>
      <vt:lpstr>A126234410F_Latest</vt:lpstr>
      <vt:lpstr>A126234414R</vt:lpstr>
      <vt:lpstr>A126234414R_Data</vt:lpstr>
      <vt:lpstr>A126234414R_Latest</vt:lpstr>
      <vt:lpstr>A126234418X</vt:lpstr>
      <vt:lpstr>A126234418X_Data</vt:lpstr>
      <vt:lpstr>A126234418X_Latest</vt:lpstr>
      <vt:lpstr>A126234422R</vt:lpstr>
      <vt:lpstr>A126234422R_Data</vt:lpstr>
      <vt:lpstr>A126234422R_Latest</vt:lpstr>
      <vt:lpstr>A126234426X</vt:lpstr>
      <vt:lpstr>A126234426X_Data</vt:lpstr>
      <vt:lpstr>A126234426X_Latest</vt:lpstr>
      <vt:lpstr>A126234430R</vt:lpstr>
      <vt:lpstr>A126234430R_Data</vt:lpstr>
      <vt:lpstr>A126234430R_Latest</vt:lpstr>
      <vt:lpstr>A126234434X</vt:lpstr>
      <vt:lpstr>A126234434X_Data</vt:lpstr>
      <vt:lpstr>A126234434X_Latest</vt:lpstr>
      <vt:lpstr>A126234438J</vt:lpstr>
      <vt:lpstr>A126234438J_Data</vt:lpstr>
      <vt:lpstr>A126234438J_Latest</vt:lpstr>
      <vt:lpstr>A126234442X</vt:lpstr>
      <vt:lpstr>A126234442X_Data</vt:lpstr>
      <vt:lpstr>A126234442X_Latest</vt:lpstr>
      <vt:lpstr>A126234446J</vt:lpstr>
      <vt:lpstr>A126234446J_Data</vt:lpstr>
      <vt:lpstr>A126234446J_Latest</vt:lpstr>
      <vt:lpstr>A126234450X</vt:lpstr>
      <vt:lpstr>A126234450X_Data</vt:lpstr>
      <vt:lpstr>A126234450X_Latest</vt:lpstr>
      <vt:lpstr>A126234454J</vt:lpstr>
      <vt:lpstr>A126234454J_Data</vt:lpstr>
      <vt:lpstr>A126234454J_Latest</vt:lpstr>
      <vt:lpstr>A126234458T</vt:lpstr>
      <vt:lpstr>A126234458T_Data</vt:lpstr>
      <vt:lpstr>A126234458T_Latest</vt:lpstr>
      <vt:lpstr>A126234462J</vt:lpstr>
      <vt:lpstr>A126234462J_Data</vt:lpstr>
      <vt:lpstr>A126234462J_Latest</vt:lpstr>
      <vt:lpstr>A126234466T</vt:lpstr>
      <vt:lpstr>A126234466T_Data</vt:lpstr>
      <vt:lpstr>A126234466T_Latest</vt:lpstr>
      <vt:lpstr>A126234470J</vt:lpstr>
      <vt:lpstr>A126234470J_Data</vt:lpstr>
      <vt:lpstr>A126234470J_Latest</vt:lpstr>
      <vt:lpstr>A126234474T</vt:lpstr>
      <vt:lpstr>A126234474T_Data</vt:lpstr>
      <vt:lpstr>A126234474T_Latest</vt:lpstr>
      <vt:lpstr>A126234478A</vt:lpstr>
      <vt:lpstr>A126234478A_Data</vt:lpstr>
      <vt:lpstr>A126234478A_Latest</vt:lpstr>
      <vt:lpstr>A126234482T</vt:lpstr>
      <vt:lpstr>A126234482T_Data</vt:lpstr>
      <vt:lpstr>A126234482T_Latest</vt:lpstr>
      <vt:lpstr>A126234486A</vt:lpstr>
      <vt:lpstr>A126234486A_Data</vt:lpstr>
      <vt:lpstr>A126234486A_Latest</vt:lpstr>
      <vt:lpstr>A126234490T</vt:lpstr>
      <vt:lpstr>A126234490T_Data</vt:lpstr>
      <vt:lpstr>A126234490T_Latest</vt:lpstr>
      <vt:lpstr>A126234494A</vt:lpstr>
      <vt:lpstr>A126234494A_Data</vt:lpstr>
      <vt:lpstr>A126234494A_Latest</vt:lpstr>
      <vt:lpstr>A126234498K</vt:lpstr>
      <vt:lpstr>A126234498K_Data</vt:lpstr>
      <vt:lpstr>A126234498K_Latest</vt:lpstr>
      <vt:lpstr>A126234502R</vt:lpstr>
      <vt:lpstr>A126234502R_Data</vt:lpstr>
      <vt:lpstr>A126234502R_Latest</vt:lpstr>
      <vt:lpstr>A126234578K</vt:lpstr>
      <vt:lpstr>A126234578K_Data</vt:lpstr>
      <vt:lpstr>A126234578K_Latest</vt:lpstr>
      <vt:lpstr>A126234582A</vt:lpstr>
      <vt:lpstr>A126234582A_Data</vt:lpstr>
      <vt:lpstr>A126234582A_Latest</vt:lpstr>
      <vt:lpstr>A126234586K</vt:lpstr>
      <vt:lpstr>A126234586K_Data</vt:lpstr>
      <vt:lpstr>A126234586K_Latest</vt:lpstr>
      <vt:lpstr>A126234590A</vt:lpstr>
      <vt:lpstr>A126234590A_Data</vt:lpstr>
      <vt:lpstr>A126234590A_Latest</vt:lpstr>
      <vt:lpstr>A126234594K</vt:lpstr>
      <vt:lpstr>A126234594K_Data</vt:lpstr>
      <vt:lpstr>A126234594K_Latest</vt:lpstr>
      <vt:lpstr>A126234598V</vt:lpstr>
      <vt:lpstr>A126234598V_Data</vt:lpstr>
      <vt:lpstr>A126234598V_Latest</vt:lpstr>
      <vt:lpstr>A126234602X</vt:lpstr>
      <vt:lpstr>A126234602X_Data</vt:lpstr>
      <vt:lpstr>A126234602X_Latest</vt:lpstr>
      <vt:lpstr>A126234606J</vt:lpstr>
      <vt:lpstr>A126234606J_Data</vt:lpstr>
      <vt:lpstr>A126234606J_Latest</vt:lpstr>
      <vt:lpstr>A126234610X</vt:lpstr>
      <vt:lpstr>A126234610X_Data</vt:lpstr>
      <vt:lpstr>A126234610X_Latest</vt:lpstr>
      <vt:lpstr>A126234614J</vt:lpstr>
      <vt:lpstr>A126234614J_Data</vt:lpstr>
      <vt:lpstr>A126234614J_Latest</vt:lpstr>
      <vt:lpstr>A126234618T</vt:lpstr>
      <vt:lpstr>A126234618T_Data</vt:lpstr>
      <vt:lpstr>A126234618T_Latest</vt:lpstr>
      <vt:lpstr>A126234622J</vt:lpstr>
      <vt:lpstr>A126234622J_Data</vt:lpstr>
      <vt:lpstr>A126234622J_Latest</vt:lpstr>
      <vt:lpstr>A126234626T</vt:lpstr>
      <vt:lpstr>A126234626T_Data</vt:lpstr>
      <vt:lpstr>A126234626T_Latest</vt:lpstr>
      <vt:lpstr>A126234630J</vt:lpstr>
      <vt:lpstr>A126234630J_Data</vt:lpstr>
      <vt:lpstr>A126234630J_Latest</vt:lpstr>
      <vt:lpstr>A126234634T</vt:lpstr>
      <vt:lpstr>A126234634T_Data</vt:lpstr>
      <vt:lpstr>A126234634T_Latest</vt:lpstr>
      <vt:lpstr>A126234638A</vt:lpstr>
      <vt:lpstr>A126234638A_Data</vt:lpstr>
      <vt:lpstr>A126234638A_Latest</vt:lpstr>
      <vt:lpstr>A126234642T</vt:lpstr>
      <vt:lpstr>A126234642T_Data</vt:lpstr>
      <vt:lpstr>A126234642T_Latest</vt:lpstr>
      <vt:lpstr>A126234646A</vt:lpstr>
      <vt:lpstr>A126234646A_Data</vt:lpstr>
      <vt:lpstr>A126234646A_Latest</vt:lpstr>
      <vt:lpstr>A126234650T</vt:lpstr>
      <vt:lpstr>A126234650T_Data</vt:lpstr>
      <vt:lpstr>A126234650T_Latest</vt:lpstr>
      <vt:lpstr>A126234654A</vt:lpstr>
      <vt:lpstr>A126234654A_Data</vt:lpstr>
      <vt:lpstr>A126234654A_Latest</vt:lpstr>
      <vt:lpstr>A126234658K</vt:lpstr>
      <vt:lpstr>A126234658K_Data</vt:lpstr>
      <vt:lpstr>A126234658K_Latest</vt:lpstr>
      <vt:lpstr>A126234662A</vt:lpstr>
      <vt:lpstr>A126234662A_Data</vt:lpstr>
      <vt:lpstr>A126234662A_Latest</vt:lpstr>
      <vt:lpstr>A126234666K</vt:lpstr>
      <vt:lpstr>A126234666K_Data</vt:lpstr>
      <vt:lpstr>A126234666K_Latest</vt:lpstr>
      <vt:lpstr>A126234670A</vt:lpstr>
      <vt:lpstr>A126234670A_Data</vt:lpstr>
      <vt:lpstr>A126234670A_Latest</vt:lpstr>
      <vt:lpstr>A126234674K</vt:lpstr>
      <vt:lpstr>A126234674K_Data</vt:lpstr>
      <vt:lpstr>A126234674K_Latest</vt:lpstr>
      <vt:lpstr>A126234678V</vt:lpstr>
      <vt:lpstr>A126234678V_Data</vt:lpstr>
      <vt:lpstr>A126234678V_Latest</vt:lpstr>
      <vt:lpstr>A126234682K</vt:lpstr>
      <vt:lpstr>A126234682K_Data</vt:lpstr>
      <vt:lpstr>A126234682K_Latest</vt:lpstr>
      <vt:lpstr>A126234686V</vt:lpstr>
      <vt:lpstr>A126234686V_Data</vt:lpstr>
      <vt:lpstr>A126234686V_Latest</vt:lpstr>
      <vt:lpstr>A126234690K</vt:lpstr>
      <vt:lpstr>A126234690K_Data</vt:lpstr>
      <vt:lpstr>A126234690K_Latest</vt:lpstr>
      <vt:lpstr>A126234694V</vt:lpstr>
      <vt:lpstr>A126234694V_Data</vt:lpstr>
      <vt:lpstr>A126234694V_Latest</vt:lpstr>
      <vt:lpstr>A126234698C</vt:lpstr>
      <vt:lpstr>A126234698C_Data</vt:lpstr>
      <vt:lpstr>A126234698C_Latest</vt:lpstr>
      <vt:lpstr>A126234702J</vt:lpstr>
      <vt:lpstr>A126234702J_Data</vt:lpstr>
      <vt:lpstr>A126234702J_Latest</vt:lpstr>
      <vt:lpstr>A126234706T</vt:lpstr>
      <vt:lpstr>A126234706T_Data</vt:lpstr>
      <vt:lpstr>A126234706T_Latest</vt:lpstr>
      <vt:lpstr>A126234710J</vt:lpstr>
      <vt:lpstr>A126234710J_Data</vt:lpstr>
      <vt:lpstr>A126234710J_Latest</vt:lpstr>
      <vt:lpstr>A126234714T</vt:lpstr>
      <vt:lpstr>A126234714T_Data</vt:lpstr>
      <vt:lpstr>A126234714T_Latest</vt:lpstr>
      <vt:lpstr>A126234718A</vt:lpstr>
      <vt:lpstr>A126234718A_Data</vt:lpstr>
      <vt:lpstr>A126234718A_Latest</vt:lpstr>
      <vt:lpstr>A126234722T</vt:lpstr>
      <vt:lpstr>A126234722T_Data</vt:lpstr>
      <vt:lpstr>A126234722T_Latest</vt:lpstr>
      <vt:lpstr>A126234726A</vt:lpstr>
      <vt:lpstr>A126234726A_Data</vt:lpstr>
      <vt:lpstr>A126234726A_Latest</vt:lpstr>
      <vt:lpstr>A126234730T</vt:lpstr>
      <vt:lpstr>A126234730T_Data</vt:lpstr>
      <vt:lpstr>A126234730T_Latest</vt:lpstr>
      <vt:lpstr>A126234734A</vt:lpstr>
      <vt:lpstr>A126234734A_Data</vt:lpstr>
      <vt:lpstr>A126234734A_Latest</vt:lpstr>
      <vt:lpstr>A126234738K</vt:lpstr>
      <vt:lpstr>A126234738K_Data</vt:lpstr>
      <vt:lpstr>A126234738K_Latest</vt:lpstr>
      <vt:lpstr>A126234742A</vt:lpstr>
      <vt:lpstr>A126234742A_Data</vt:lpstr>
      <vt:lpstr>A126234742A_Latest</vt:lpstr>
      <vt:lpstr>A126234746K</vt:lpstr>
      <vt:lpstr>A126234746K_Data</vt:lpstr>
      <vt:lpstr>A126234746K_Latest</vt:lpstr>
      <vt:lpstr>A126234750A</vt:lpstr>
      <vt:lpstr>A126234750A_Data</vt:lpstr>
      <vt:lpstr>A126234750A_Latest</vt:lpstr>
      <vt:lpstr>A126234754K</vt:lpstr>
      <vt:lpstr>A126234754K_Data</vt:lpstr>
      <vt:lpstr>A126234754K_Latest</vt:lpstr>
      <vt:lpstr>A126234758V</vt:lpstr>
      <vt:lpstr>A126234758V_Data</vt:lpstr>
      <vt:lpstr>A126234758V_Latest</vt:lpstr>
      <vt:lpstr>A126234762K</vt:lpstr>
      <vt:lpstr>A126234762K_Data</vt:lpstr>
      <vt:lpstr>A126234762K_Latest</vt:lpstr>
      <vt:lpstr>A126234766V</vt:lpstr>
      <vt:lpstr>A126234766V_Data</vt:lpstr>
      <vt:lpstr>A126234766V_Latest</vt:lpstr>
      <vt:lpstr>A126234770K</vt:lpstr>
      <vt:lpstr>A126234770K_Data</vt:lpstr>
      <vt:lpstr>A126234770K_Latest</vt:lpstr>
      <vt:lpstr>A126234774V</vt:lpstr>
      <vt:lpstr>A126234774V_Data</vt:lpstr>
      <vt:lpstr>A126234774V_Latest</vt:lpstr>
      <vt:lpstr>A126234778C</vt:lpstr>
      <vt:lpstr>A126234778C_Data</vt:lpstr>
      <vt:lpstr>A126234778C_Latest</vt:lpstr>
      <vt:lpstr>A126234782V</vt:lpstr>
      <vt:lpstr>A126234782V_Data</vt:lpstr>
      <vt:lpstr>A126234782V_Latest</vt:lpstr>
      <vt:lpstr>A126234786C</vt:lpstr>
      <vt:lpstr>A126234786C_Data</vt:lpstr>
      <vt:lpstr>A126234786C_Latest</vt:lpstr>
      <vt:lpstr>A126234790V</vt:lpstr>
      <vt:lpstr>A126234790V_Data</vt:lpstr>
      <vt:lpstr>A126234790V_Latest</vt:lpstr>
      <vt:lpstr>A126234866C</vt:lpstr>
      <vt:lpstr>A126234866C_Data</vt:lpstr>
      <vt:lpstr>A126234866C_Latest</vt:lpstr>
      <vt:lpstr>A126234870V</vt:lpstr>
      <vt:lpstr>A126234870V_Data</vt:lpstr>
      <vt:lpstr>A126234870V_Latest</vt:lpstr>
      <vt:lpstr>A126234874C</vt:lpstr>
      <vt:lpstr>A126234874C_Data</vt:lpstr>
      <vt:lpstr>A126234874C_Latest</vt:lpstr>
      <vt:lpstr>A126234878L</vt:lpstr>
      <vt:lpstr>A126234878L_Data</vt:lpstr>
      <vt:lpstr>A126234878L_Latest</vt:lpstr>
      <vt:lpstr>A126234882C</vt:lpstr>
      <vt:lpstr>A126234882C_Data</vt:lpstr>
      <vt:lpstr>A126234882C_Latest</vt:lpstr>
      <vt:lpstr>A126234886L</vt:lpstr>
      <vt:lpstr>A126234886L_Data</vt:lpstr>
      <vt:lpstr>A126234886L_Latest</vt:lpstr>
      <vt:lpstr>A126234890C</vt:lpstr>
      <vt:lpstr>A126234890C_Data</vt:lpstr>
      <vt:lpstr>A126234890C_Latest</vt:lpstr>
      <vt:lpstr>A126234894L</vt:lpstr>
      <vt:lpstr>A126234894L_Data</vt:lpstr>
      <vt:lpstr>A126234894L_Latest</vt:lpstr>
      <vt:lpstr>A126234898W</vt:lpstr>
      <vt:lpstr>A126234898W_Data</vt:lpstr>
      <vt:lpstr>A126234898W_Latest</vt:lpstr>
      <vt:lpstr>A126234902A</vt:lpstr>
      <vt:lpstr>A126234902A_Data</vt:lpstr>
      <vt:lpstr>A126234902A_Latest</vt:lpstr>
      <vt:lpstr>A126234906K</vt:lpstr>
      <vt:lpstr>A126234906K_Data</vt:lpstr>
      <vt:lpstr>A126234906K_Latest</vt:lpstr>
      <vt:lpstr>A126234910A</vt:lpstr>
      <vt:lpstr>A126234910A_Data</vt:lpstr>
      <vt:lpstr>A126234910A_Latest</vt:lpstr>
      <vt:lpstr>A126234914K</vt:lpstr>
      <vt:lpstr>A126234914K_Data</vt:lpstr>
      <vt:lpstr>A126234914K_Latest</vt:lpstr>
      <vt:lpstr>A126234918V</vt:lpstr>
      <vt:lpstr>A126234918V_Data</vt:lpstr>
      <vt:lpstr>A126234918V_Latest</vt:lpstr>
      <vt:lpstr>A126234922K</vt:lpstr>
      <vt:lpstr>A126234922K_Data</vt:lpstr>
      <vt:lpstr>A126234922K_Latest</vt:lpstr>
      <vt:lpstr>A126234926V</vt:lpstr>
      <vt:lpstr>A126234926V_Data</vt:lpstr>
      <vt:lpstr>A126234926V_Latest</vt:lpstr>
      <vt:lpstr>A126234930K</vt:lpstr>
      <vt:lpstr>A126234930K_Data</vt:lpstr>
      <vt:lpstr>A126234930K_Latest</vt:lpstr>
      <vt:lpstr>A126234934V</vt:lpstr>
      <vt:lpstr>A126234934V_Data</vt:lpstr>
      <vt:lpstr>A126234934V_Latest</vt:lpstr>
      <vt:lpstr>A126234938C</vt:lpstr>
      <vt:lpstr>A126234938C_Data</vt:lpstr>
      <vt:lpstr>A126234938C_Latest</vt:lpstr>
      <vt:lpstr>A126234942V</vt:lpstr>
      <vt:lpstr>A126234942V_Data</vt:lpstr>
      <vt:lpstr>A126234942V_Latest</vt:lpstr>
      <vt:lpstr>A126234946C</vt:lpstr>
      <vt:lpstr>A126234946C_Data</vt:lpstr>
      <vt:lpstr>A126234946C_Latest</vt:lpstr>
      <vt:lpstr>A126234950V</vt:lpstr>
      <vt:lpstr>A126234950V_Data</vt:lpstr>
      <vt:lpstr>A126234950V_Latest</vt:lpstr>
      <vt:lpstr>A126234954C</vt:lpstr>
      <vt:lpstr>A126234954C_Data</vt:lpstr>
      <vt:lpstr>A126234954C_Latest</vt:lpstr>
      <vt:lpstr>A126234958L</vt:lpstr>
      <vt:lpstr>A126234958L_Data</vt:lpstr>
      <vt:lpstr>A126234958L_Latest</vt:lpstr>
      <vt:lpstr>A126234962C</vt:lpstr>
      <vt:lpstr>A126234962C_Data</vt:lpstr>
      <vt:lpstr>A126234962C_Latest</vt:lpstr>
      <vt:lpstr>A126234966L</vt:lpstr>
      <vt:lpstr>A126234966L_Data</vt:lpstr>
      <vt:lpstr>A126234966L_Latest</vt:lpstr>
      <vt:lpstr>A126234970C</vt:lpstr>
      <vt:lpstr>A126234970C_Data</vt:lpstr>
      <vt:lpstr>A126234970C_Latest</vt:lpstr>
      <vt:lpstr>A126234974L</vt:lpstr>
      <vt:lpstr>A126234974L_Data</vt:lpstr>
      <vt:lpstr>A126234974L_Latest</vt:lpstr>
      <vt:lpstr>A126234978W</vt:lpstr>
      <vt:lpstr>A126234978W_Data</vt:lpstr>
      <vt:lpstr>A126234978W_Latest</vt:lpstr>
      <vt:lpstr>A126234982L</vt:lpstr>
      <vt:lpstr>A126234982L_Data</vt:lpstr>
      <vt:lpstr>A126234982L_Latest</vt:lpstr>
      <vt:lpstr>A126234986W</vt:lpstr>
      <vt:lpstr>A126234986W_Data</vt:lpstr>
      <vt:lpstr>A126234986W_Latest</vt:lpstr>
      <vt:lpstr>A126234990L</vt:lpstr>
      <vt:lpstr>A126234990L_Data</vt:lpstr>
      <vt:lpstr>A126234990L_Latest</vt:lpstr>
      <vt:lpstr>A126234994W</vt:lpstr>
      <vt:lpstr>A126234994W_Data</vt:lpstr>
      <vt:lpstr>A126234994W_Latest</vt:lpstr>
      <vt:lpstr>A126234998F</vt:lpstr>
      <vt:lpstr>A126234998F_Data</vt:lpstr>
      <vt:lpstr>A126234998F_Latest</vt:lpstr>
      <vt:lpstr>A126235002L</vt:lpstr>
      <vt:lpstr>A126235002L_Data</vt:lpstr>
      <vt:lpstr>A126235002L_Latest</vt:lpstr>
      <vt:lpstr>A126235006W</vt:lpstr>
      <vt:lpstr>A126235006W_Data</vt:lpstr>
      <vt:lpstr>A126235006W_Latest</vt:lpstr>
      <vt:lpstr>A126235010L</vt:lpstr>
      <vt:lpstr>A126235010L_Data</vt:lpstr>
      <vt:lpstr>A126235010L_Latest</vt:lpstr>
      <vt:lpstr>A126235014W</vt:lpstr>
      <vt:lpstr>A126235014W_Data</vt:lpstr>
      <vt:lpstr>A126235014W_Latest</vt:lpstr>
      <vt:lpstr>A126235018F</vt:lpstr>
      <vt:lpstr>A126235018F_Data</vt:lpstr>
      <vt:lpstr>A126235018F_Latest</vt:lpstr>
      <vt:lpstr>A126235022W</vt:lpstr>
      <vt:lpstr>A126235022W_Data</vt:lpstr>
      <vt:lpstr>A126235022W_Latest</vt:lpstr>
      <vt:lpstr>A126235026F</vt:lpstr>
      <vt:lpstr>A126235026F_Data</vt:lpstr>
      <vt:lpstr>A126235026F_Latest</vt:lpstr>
      <vt:lpstr>A126235030W</vt:lpstr>
      <vt:lpstr>A126235030W_Data</vt:lpstr>
      <vt:lpstr>A126235030W_Latest</vt:lpstr>
      <vt:lpstr>A126235034F</vt:lpstr>
      <vt:lpstr>A126235034F_Data</vt:lpstr>
      <vt:lpstr>A126235034F_Latest</vt:lpstr>
      <vt:lpstr>A126235038R</vt:lpstr>
      <vt:lpstr>A126235038R_Data</vt:lpstr>
      <vt:lpstr>A126235038R_Latest</vt:lpstr>
      <vt:lpstr>A126235042F</vt:lpstr>
      <vt:lpstr>A126235042F_Data</vt:lpstr>
      <vt:lpstr>A126235042F_Latest</vt:lpstr>
      <vt:lpstr>A126235046R</vt:lpstr>
      <vt:lpstr>A126235046R_Data</vt:lpstr>
      <vt:lpstr>A126235046R_Latest</vt:lpstr>
      <vt:lpstr>A126235050F</vt:lpstr>
      <vt:lpstr>A126235050F_Data</vt:lpstr>
      <vt:lpstr>A126235050F_Latest</vt:lpstr>
      <vt:lpstr>A126235054R</vt:lpstr>
      <vt:lpstr>A126235054R_Data</vt:lpstr>
      <vt:lpstr>A126235054R_Latest</vt:lpstr>
      <vt:lpstr>A126235058X</vt:lpstr>
      <vt:lpstr>A126235058X_Data</vt:lpstr>
      <vt:lpstr>A126235058X_Latest</vt:lpstr>
      <vt:lpstr>A126235062R</vt:lpstr>
      <vt:lpstr>A126235062R_Data</vt:lpstr>
      <vt:lpstr>A126235062R_Latest</vt:lpstr>
      <vt:lpstr>A126235066X</vt:lpstr>
      <vt:lpstr>A126235066X_Data</vt:lpstr>
      <vt:lpstr>A126235066X_Latest</vt:lpstr>
      <vt:lpstr>A126235070R</vt:lpstr>
      <vt:lpstr>A126235070R_Data</vt:lpstr>
      <vt:lpstr>A126235070R_Latest</vt:lpstr>
      <vt:lpstr>A126235074X</vt:lpstr>
      <vt:lpstr>A126235074X_Data</vt:lpstr>
      <vt:lpstr>A126235074X_Latest</vt:lpstr>
      <vt:lpstr>A126235078J</vt:lpstr>
      <vt:lpstr>A126235078J_Data</vt:lpstr>
      <vt:lpstr>A126235078J_Latest</vt:lpstr>
      <vt:lpstr>A126235082X</vt:lpstr>
      <vt:lpstr>A126235082X_Data</vt:lpstr>
      <vt:lpstr>A126235082X_Latest</vt:lpstr>
      <vt:lpstr>A126235086J</vt:lpstr>
      <vt:lpstr>A126235086J_Data</vt:lpstr>
      <vt:lpstr>A126235086J_Latest</vt:lpstr>
      <vt:lpstr>A126235090X</vt:lpstr>
      <vt:lpstr>A126235090X_Data</vt:lpstr>
      <vt:lpstr>A126235090X_Latest</vt:lpstr>
      <vt:lpstr>A126235094J</vt:lpstr>
      <vt:lpstr>A126235094J_Data</vt:lpstr>
      <vt:lpstr>A126235094J_Latest</vt:lpstr>
      <vt:lpstr>A126235098T</vt:lpstr>
      <vt:lpstr>A126235098T_Data</vt:lpstr>
      <vt:lpstr>A126235098T_Latest</vt:lpstr>
      <vt:lpstr>A126235102W</vt:lpstr>
      <vt:lpstr>A126235102W_Data</vt:lpstr>
      <vt:lpstr>A126235102W_Latest</vt:lpstr>
      <vt:lpstr>A126235106F</vt:lpstr>
      <vt:lpstr>A126235106F_Data</vt:lpstr>
      <vt:lpstr>A126235106F_Latest</vt:lpstr>
      <vt:lpstr>A126235110W</vt:lpstr>
      <vt:lpstr>A126235110W_Data</vt:lpstr>
      <vt:lpstr>A126235110W_Latest</vt:lpstr>
      <vt:lpstr>A126235114F</vt:lpstr>
      <vt:lpstr>A126235114F_Data</vt:lpstr>
      <vt:lpstr>A126235114F_Latest</vt:lpstr>
      <vt:lpstr>A126235118R</vt:lpstr>
      <vt:lpstr>A126235118R_Data</vt:lpstr>
      <vt:lpstr>A126235118R_Latest</vt:lpstr>
      <vt:lpstr>A126235122F</vt:lpstr>
      <vt:lpstr>A126235122F_Data</vt:lpstr>
      <vt:lpstr>A126235122F_Latest</vt:lpstr>
      <vt:lpstr>A126235126R</vt:lpstr>
      <vt:lpstr>A126235126R_Data</vt:lpstr>
      <vt:lpstr>A126235126R_Latest</vt:lpstr>
      <vt:lpstr>A126235130F</vt:lpstr>
      <vt:lpstr>A126235130F_Data</vt:lpstr>
      <vt:lpstr>A126235130F_Latest</vt:lpstr>
      <vt:lpstr>A126235134R</vt:lpstr>
      <vt:lpstr>A126235134R_Data</vt:lpstr>
      <vt:lpstr>A126235134R_Latest</vt:lpstr>
      <vt:lpstr>A126235138X</vt:lpstr>
      <vt:lpstr>A126235138X_Data</vt:lpstr>
      <vt:lpstr>A126235138X_Latest</vt:lpstr>
      <vt:lpstr>A126235142R</vt:lpstr>
      <vt:lpstr>A126235142R_Data</vt:lpstr>
      <vt:lpstr>A126235142R_Latest</vt:lpstr>
      <vt:lpstr>A126235146X</vt:lpstr>
      <vt:lpstr>A126235146X_Data</vt:lpstr>
      <vt:lpstr>A126235146X_Latest</vt:lpstr>
      <vt:lpstr>A126235150R</vt:lpstr>
      <vt:lpstr>A126235150R_Data</vt:lpstr>
      <vt:lpstr>A126235150R_Latest</vt:lpstr>
      <vt:lpstr>A126235154X</vt:lpstr>
      <vt:lpstr>A126235154X_Data</vt:lpstr>
      <vt:lpstr>A126235154X_Latest</vt:lpstr>
      <vt:lpstr>A126235158J</vt:lpstr>
      <vt:lpstr>A126235158J_Data</vt:lpstr>
      <vt:lpstr>A126235158J_Latest</vt:lpstr>
      <vt:lpstr>A126235162X</vt:lpstr>
      <vt:lpstr>A126235162X_Data</vt:lpstr>
      <vt:lpstr>A126235162X_Latest</vt:lpstr>
      <vt:lpstr>A126235166J</vt:lpstr>
      <vt:lpstr>A126235166J_Data</vt:lpstr>
      <vt:lpstr>A126235166J_Latest</vt:lpstr>
      <vt:lpstr>A126235170X</vt:lpstr>
      <vt:lpstr>A126235170X_Data</vt:lpstr>
      <vt:lpstr>A126235170X_Latest</vt:lpstr>
      <vt:lpstr>A126235174J</vt:lpstr>
      <vt:lpstr>A126235174J_Data</vt:lpstr>
      <vt:lpstr>A126235174J_Latest</vt:lpstr>
      <vt:lpstr>A126235178T</vt:lpstr>
      <vt:lpstr>A126235178T_Data</vt:lpstr>
      <vt:lpstr>A126235178T_Latest</vt:lpstr>
      <vt:lpstr>A126235182J</vt:lpstr>
      <vt:lpstr>A126235182J_Data</vt:lpstr>
      <vt:lpstr>A126235182J_Latest</vt:lpstr>
      <vt:lpstr>A126235186T</vt:lpstr>
      <vt:lpstr>A126235186T_Data</vt:lpstr>
      <vt:lpstr>A126235186T_Latest</vt:lpstr>
      <vt:lpstr>A126235190J</vt:lpstr>
      <vt:lpstr>A126235190J_Data</vt:lpstr>
      <vt:lpstr>A126235190J_Latest</vt:lpstr>
      <vt:lpstr>A126235194T</vt:lpstr>
      <vt:lpstr>A126235194T_Data</vt:lpstr>
      <vt:lpstr>A126235194T_Latest</vt:lpstr>
      <vt:lpstr>A126235198A</vt:lpstr>
      <vt:lpstr>A126235198A_Data</vt:lpstr>
      <vt:lpstr>A126235198A_Latest</vt:lpstr>
      <vt:lpstr>A126235202F</vt:lpstr>
      <vt:lpstr>A126235202F_Data</vt:lpstr>
      <vt:lpstr>A126235202F_Latest</vt:lpstr>
      <vt:lpstr>A126235206R</vt:lpstr>
      <vt:lpstr>A126235206R_Data</vt:lpstr>
      <vt:lpstr>A126235206R_Latest</vt:lpstr>
      <vt:lpstr>A126235210F</vt:lpstr>
      <vt:lpstr>A126235210F_Data</vt:lpstr>
      <vt:lpstr>A126235210F_Latest</vt:lpstr>
      <vt:lpstr>A126235214R</vt:lpstr>
      <vt:lpstr>A126235214R_Data</vt:lpstr>
      <vt:lpstr>A126235214R_Latest</vt:lpstr>
      <vt:lpstr>A126235218X</vt:lpstr>
      <vt:lpstr>A126235218X_Data</vt:lpstr>
      <vt:lpstr>A126235218X_Latest</vt:lpstr>
      <vt:lpstr>A126235222R</vt:lpstr>
      <vt:lpstr>A126235222R_Data</vt:lpstr>
      <vt:lpstr>A126235222R_Latest</vt:lpstr>
      <vt:lpstr>A126235226X</vt:lpstr>
      <vt:lpstr>A126235226X_Data</vt:lpstr>
      <vt:lpstr>A126235226X_Latest</vt:lpstr>
      <vt:lpstr>A126235230R</vt:lpstr>
      <vt:lpstr>A126235230R_Data</vt:lpstr>
      <vt:lpstr>A126235230R_Latest</vt:lpstr>
      <vt:lpstr>A126235234X</vt:lpstr>
      <vt:lpstr>A126235234X_Data</vt:lpstr>
      <vt:lpstr>A126235234X_Latest</vt:lpstr>
      <vt:lpstr>A126235238J</vt:lpstr>
      <vt:lpstr>A126235238J_Data</vt:lpstr>
      <vt:lpstr>A126235238J_Latest</vt:lpstr>
      <vt:lpstr>A126235242X</vt:lpstr>
      <vt:lpstr>A126235242X_Data</vt:lpstr>
      <vt:lpstr>A126235242X_Latest</vt:lpstr>
      <vt:lpstr>A126235246J</vt:lpstr>
      <vt:lpstr>A126235246J_Data</vt:lpstr>
      <vt:lpstr>A126235246J_Latest</vt:lpstr>
      <vt:lpstr>A126235250X</vt:lpstr>
      <vt:lpstr>A126235250X_Data</vt:lpstr>
      <vt:lpstr>A126235250X_Latest</vt:lpstr>
      <vt:lpstr>A126235254J</vt:lpstr>
      <vt:lpstr>A126235254J_Data</vt:lpstr>
      <vt:lpstr>A126235254J_Latest</vt:lpstr>
      <vt:lpstr>A126235258T</vt:lpstr>
      <vt:lpstr>A126235258T_Data</vt:lpstr>
      <vt:lpstr>A126235258T_Latest</vt:lpstr>
      <vt:lpstr>A126235262J</vt:lpstr>
      <vt:lpstr>A126235262J_Data</vt:lpstr>
      <vt:lpstr>A126235262J_Latest</vt:lpstr>
      <vt:lpstr>A126235266T</vt:lpstr>
      <vt:lpstr>A126235266T_Data</vt:lpstr>
      <vt:lpstr>A126235266T_Latest</vt:lpstr>
      <vt:lpstr>A126235270J</vt:lpstr>
      <vt:lpstr>A126235270J_Data</vt:lpstr>
      <vt:lpstr>A126235270J_Latest</vt:lpstr>
      <vt:lpstr>A126235274T</vt:lpstr>
      <vt:lpstr>A126235274T_Data</vt:lpstr>
      <vt:lpstr>A126235274T_Latest</vt:lpstr>
      <vt:lpstr>A126235278A</vt:lpstr>
      <vt:lpstr>A126235278A_Data</vt:lpstr>
      <vt:lpstr>A126235278A_Latest</vt:lpstr>
      <vt:lpstr>A126235282T</vt:lpstr>
      <vt:lpstr>A126235282T_Data</vt:lpstr>
      <vt:lpstr>A126235282T_Latest</vt:lpstr>
      <vt:lpstr>A126235286A</vt:lpstr>
      <vt:lpstr>A126235286A_Data</vt:lpstr>
      <vt:lpstr>A126235286A_Latest</vt:lpstr>
      <vt:lpstr>A126235290T</vt:lpstr>
      <vt:lpstr>A126235290T_Data</vt:lpstr>
      <vt:lpstr>A126235290T_Latest</vt:lpstr>
      <vt:lpstr>A126235294A</vt:lpstr>
      <vt:lpstr>A126235294A_Data</vt:lpstr>
      <vt:lpstr>A126235294A_Latest</vt:lpstr>
      <vt:lpstr>A126235370T</vt:lpstr>
      <vt:lpstr>A126235370T_Data</vt:lpstr>
      <vt:lpstr>A126235370T_Latest</vt:lpstr>
      <vt:lpstr>A126235374A</vt:lpstr>
      <vt:lpstr>A126235374A_Data</vt:lpstr>
      <vt:lpstr>A126235374A_Latest</vt:lpstr>
      <vt:lpstr>A126235378K</vt:lpstr>
      <vt:lpstr>A126235378K_Data</vt:lpstr>
      <vt:lpstr>A126235378K_Latest</vt:lpstr>
      <vt:lpstr>A126235382A</vt:lpstr>
      <vt:lpstr>A126235382A_Data</vt:lpstr>
      <vt:lpstr>A126235382A_Latest</vt:lpstr>
      <vt:lpstr>A126235386K</vt:lpstr>
      <vt:lpstr>A126235386K_Data</vt:lpstr>
      <vt:lpstr>A126235386K_Latest</vt:lpstr>
      <vt:lpstr>A126235390A</vt:lpstr>
      <vt:lpstr>A126235390A_Data</vt:lpstr>
      <vt:lpstr>A126235390A_Latest</vt:lpstr>
      <vt:lpstr>A126235394K</vt:lpstr>
      <vt:lpstr>A126235394K_Data</vt:lpstr>
      <vt:lpstr>A126235394K_Latest</vt:lpstr>
      <vt:lpstr>A126235398V</vt:lpstr>
      <vt:lpstr>A126235398V_Data</vt:lpstr>
      <vt:lpstr>A126235398V_Latest</vt:lpstr>
      <vt:lpstr>A126235402X</vt:lpstr>
      <vt:lpstr>A126235402X_Data</vt:lpstr>
      <vt:lpstr>A126235402X_Latest</vt:lpstr>
      <vt:lpstr>A126235406J</vt:lpstr>
      <vt:lpstr>A126235406J_Data</vt:lpstr>
      <vt:lpstr>A126235406J_Latest</vt:lpstr>
      <vt:lpstr>A126235410X</vt:lpstr>
      <vt:lpstr>A126235410X_Data</vt:lpstr>
      <vt:lpstr>A126235410X_Latest</vt:lpstr>
      <vt:lpstr>A126235414J</vt:lpstr>
      <vt:lpstr>A126235414J_Data</vt:lpstr>
      <vt:lpstr>A126235414J_Latest</vt:lpstr>
      <vt:lpstr>A126235418T</vt:lpstr>
      <vt:lpstr>A126235418T_Data</vt:lpstr>
      <vt:lpstr>A126235418T_Latest</vt:lpstr>
      <vt:lpstr>A126235422J</vt:lpstr>
      <vt:lpstr>A126235422J_Data</vt:lpstr>
      <vt:lpstr>A126235422J_Latest</vt:lpstr>
      <vt:lpstr>A126235426T</vt:lpstr>
      <vt:lpstr>A126235426T_Data</vt:lpstr>
      <vt:lpstr>A126235426T_Latest</vt:lpstr>
      <vt:lpstr>A126235430J</vt:lpstr>
      <vt:lpstr>A126235430J_Data</vt:lpstr>
      <vt:lpstr>A126235430J_Latest</vt:lpstr>
      <vt:lpstr>A126235434T</vt:lpstr>
      <vt:lpstr>A126235434T_Data</vt:lpstr>
      <vt:lpstr>A126235434T_Latest</vt:lpstr>
      <vt:lpstr>A126235438A</vt:lpstr>
      <vt:lpstr>A126235438A_Data</vt:lpstr>
      <vt:lpstr>A126235438A_Latest</vt:lpstr>
      <vt:lpstr>A126235442T</vt:lpstr>
      <vt:lpstr>A126235442T_Data</vt:lpstr>
      <vt:lpstr>A126235442T_Latest</vt:lpstr>
      <vt:lpstr>A126235446A</vt:lpstr>
      <vt:lpstr>A126235446A_Data</vt:lpstr>
      <vt:lpstr>A126235446A_Latest</vt:lpstr>
      <vt:lpstr>A126235450T</vt:lpstr>
      <vt:lpstr>A126235450T_Data</vt:lpstr>
      <vt:lpstr>A126235450T_Latest</vt:lpstr>
      <vt:lpstr>A126235454A</vt:lpstr>
      <vt:lpstr>A126235454A_Data</vt:lpstr>
      <vt:lpstr>A126235454A_Latest</vt:lpstr>
      <vt:lpstr>A126235458K</vt:lpstr>
      <vt:lpstr>A126235458K_Data</vt:lpstr>
      <vt:lpstr>A126235458K_Latest</vt:lpstr>
      <vt:lpstr>A126235462A</vt:lpstr>
      <vt:lpstr>A126235462A_Data</vt:lpstr>
      <vt:lpstr>A126235462A_Latest</vt:lpstr>
      <vt:lpstr>A126235466K</vt:lpstr>
      <vt:lpstr>A126235466K_Data</vt:lpstr>
      <vt:lpstr>A126235466K_Latest</vt:lpstr>
      <vt:lpstr>A126235470A</vt:lpstr>
      <vt:lpstr>A126235470A_Data</vt:lpstr>
      <vt:lpstr>A126235470A_Latest</vt:lpstr>
      <vt:lpstr>A126235474K</vt:lpstr>
      <vt:lpstr>A126235474K_Data</vt:lpstr>
      <vt:lpstr>A126235474K_Latest</vt:lpstr>
      <vt:lpstr>A126235478V</vt:lpstr>
      <vt:lpstr>A126235478V_Data</vt:lpstr>
      <vt:lpstr>A126235478V_Latest</vt:lpstr>
      <vt:lpstr>A126235482K</vt:lpstr>
      <vt:lpstr>A126235482K_Data</vt:lpstr>
      <vt:lpstr>A126235482K_Latest</vt:lpstr>
      <vt:lpstr>A126235486V</vt:lpstr>
      <vt:lpstr>A126235486V_Data</vt:lpstr>
      <vt:lpstr>A126235486V_Latest</vt:lpstr>
      <vt:lpstr>A126235490K</vt:lpstr>
      <vt:lpstr>A126235490K_Data</vt:lpstr>
      <vt:lpstr>A126235490K_Latest</vt:lpstr>
      <vt:lpstr>A126235494V</vt:lpstr>
      <vt:lpstr>A126235494V_Data</vt:lpstr>
      <vt:lpstr>A126235494V_Latest</vt:lpstr>
      <vt:lpstr>A126235498C</vt:lpstr>
      <vt:lpstr>A126235498C_Data</vt:lpstr>
      <vt:lpstr>A126235498C_Latest</vt:lpstr>
      <vt:lpstr>A126235502J</vt:lpstr>
      <vt:lpstr>A126235502J_Data</vt:lpstr>
      <vt:lpstr>A126235502J_Latest</vt:lpstr>
      <vt:lpstr>A126235506T</vt:lpstr>
      <vt:lpstr>A126235506T_Data</vt:lpstr>
      <vt:lpstr>A126235506T_Latest</vt:lpstr>
      <vt:lpstr>A126235510J</vt:lpstr>
      <vt:lpstr>A126235510J_Data</vt:lpstr>
      <vt:lpstr>A126235510J_Latest</vt:lpstr>
      <vt:lpstr>A126235514T</vt:lpstr>
      <vt:lpstr>A126235514T_Data</vt:lpstr>
      <vt:lpstr>A126235514T_Latest</vt:lpstr>
      <vt:lpstr>A126235518A</vt:lpstr>
      <vt:lpstr>A126235518A_Data</vt:lpstr>
      <vt:lpstr>A126235518A_Latest</vt:lpstr>
      <vt:lpstr>A126235522T</vt:lpstr>
      <vt:lpstr>A126235522T_Data</vt:lpstr>
      <vt:lpstr>A126235522T_Latest</vt:lpstr>
      <vt:lpstr>A126235526A</vt:lpstr>
      <vt:lpstr>A126235526A_Data</vt:lpstr>
      <vt:lpstr>A126235526A_Latest</vt:lpstr>
      <vt:lpstr>A126235530T</vt:lpstr>
      <vt:lpstr>A126235530T_Data</vt:lpstr>
      <vt:lpstr>A126235530T_Latest</vt:lpstr>
      <vt:lpstr>A126235534A</vt:lpstr>
      <vt:lpstr>A126235534A_Data</vt:lpstr>
      <vt:lpstr>A126235534A_Latest</vt:lpstr>
      <vt:lpstr>A126235538K</vt:lpstr>
      <vt:lpstr>A126235538K_Data</vt:lpstr>
      <vt:lpstr>A126235538K_Latest</vt:lpstr>
      <vt:lpstr>A126235542A</vt:lpstr>
      <vt:lpstr>A126235542A_Data</vt:lpstr>
      <vt:lpstr>A126235542A_Latest</vt:lpstr>
      <vt:lpstr>A126235546K</vt:lpstr>
      <vt:lpstr>A126235546K_Data</vt:lpstr>
      <vt:lpstr>A126235546K_Latest</vt:lpstr>
      <vt:lpstr>A126235550A</vt:lpstr>
      <vt:lpstr>A126235550A_Data</vt:lpstr>
      <vt:lpstr>A126235550A_Latest</vt:lpstr>
      <vt:lpstr>A126235554K</vt:lpstr>
      <vt:lpstr>A126235554K_Data</vt:lpstr>
      <vt:lpstr>A126235554K_Latest</vt:lpstr>
      <vt:lpstr>A126235558V</vt:lpstr>
      <vt:lpstr>A126235558V_Data</vt:lpstr>
      <vt:lpstr>A126235558V_Latest</vt:lpstr>
      <vt:lpstr>A126235562K</vt:lpstr>
      <vt:lpstr>A126235562K_Data</vt:lpstr>
      <vt:lpstr>A126235562K_Latest</vt:lpstr>
      <vt:lpstr>A126235566V</vt:lpstr>
      <vt:lpstr>A126235566V_Data</vt:lpstr>
      <vt:lpstr>A126235566V_Latest</vt:lpstr>
      <vt:lpstr>A126235570K</vt:lpstr>
      <vt:lpstr>A126235570K_Data</vt:lpstr>
      <vt:lpstr>A126235570K_Latest</vt:lpstr>
      <vt:lpstr>A126235574V</vt:lpstr>
      <vt:lpstr>A126235574V_Data</vt:lpstr>
      <vt:lpstr>A126235574V_Latest</vt:lpstr>
      <vt:lpstr>A126235578C</vt:lpstr>
      <vt:lpstr>A126235578C_Data</vt:lpstr>
      <vt:lpstr>A126235578C_Latest</vt:lpstr>
      <vt:lpstr>A126235582V</vt:lpstr>
      <vt:lpstr>A126235582V_Data</vt:lpstr>
      <vt:lpstr>A126235582V_Latest</vt:lpstr>
      <vt:lpstr>A126235658C</vt:lpstr>
      <vt:lpstr>A126235658C_Data</vt:lpstr>
      <vt:lpstr>A126235658C_Latest</vt:lpstr>
      <vt:lpstr>A126235662V</vt:lpstr>
      <vt:lpstr>A126235662V_Data</vt:lpstr>
      <vt:lpstr>A126235662V_Latest</vt:lpstr>
      <vt:lpstr>A126235666C</vt:lpstr>
      <vt:lpstr>A126235666C_Data</vt:lpstr>
      <vt:lpstr>A126235666C_Latest</vt:lpstr>
      <vt:lpstr>A126235670V</vt:lpstr>
      <vt:lpstr>A126235670V_Data</vt:lpstr>
      <vt:lpstr>A126235670V_Latest</vt:lpstr>
      <vt:lpstr>A126235674C</vt:lpstr>
      <vt:lpstr>A126235674C_Data</vt:lpstr>
      <vt:lpstr>A126235674C_Latest</vt:lpstr>
      <vt:lpstr>A126235678L</vt:lpstr>
      <vt:lpstr>A126235678L_Data</vt:lpstr>
      <vt:lpstr>A126235678L_Latest</vt:lpstr>
      <vt:lpstr>A126235682C</vt:lpstr>
      <vt:lpstr>A126235682C_Data</vt:lpstr>
      <vt:lpstr>A126235682C_Latest</vt:lpstr>
      <vt:lpstr>A126235686L</vt:lpstr>
      <vt:lpstr>A126235686L_Data</vt:lpstr>
      <vt:lpstr>A126235686L_Latest</vt:lpstr>
      <vt:lpstr>A126235690C</vt:lpstr>
      <vt:lpstr>A126235690C_Data</vt:lpstr>
      <vt:lpstr>A126235690C_Latest</vt:lpstr>
      <vt:lpstr>A126235694L</vt:lpstr>
      <vt:lpstr>A126235694L_Data</vt:lpstr>
      <vt:lpstr>A126235694L_Latest</vt:lpstr>
      <vt:lpstr>A126235698W</vt:lpstr>
      <vt:lpstr>A126235698W_Data</vt:lpstr>
      <vt:lpstr>A126235698W_Latest</vt:lpstr>
      <vt:lpstr>A126235702A</vt:lpstr>
      <vt:lpstr>A126235702A_Data</vt:lpstr>
      <vt:lpstr>A126235702A_Latest</vt:lpstr>
      <vt:lpstr>A126235706K</vt:lpstr>
      <vt:lpstr>A126235706K_Data</vt:lpstr>
      <vt:lpstr>A126235706K_Latest</vt:lpstr>
      <vt:lpstr>A126235710A</vt:lpstr>
      <vt:lpstr>A126235710A_Data</vt:lpstr>
      <vt:lpstr>A126235710A_Latest</vt:lpstr>
      <vt:lpstr>A126235714K</vt:lpstr>
      <vt:lpstr>A126235714K_Data</vt:lpstr>
      <vt:lpstr>A126235714K_Latest</vt:lpstr>
      <vt:lpstr>A126235718V</vt:lpstr>
      <vt:lpstr>A126235718V_Data</vt:lpstr>
      <vt:lpstr>A126235718V_Latest</vt:lpstr>
      <vt:lpstr>A126235722K</vt:lpstr>
      <vt:lpstr>A126235722K_Data</vt:lpstr>
      <vt:lpstr>A126235722K_Latest</vt:lpstr>
      <vt:lpstr>A126235726V</vt:lpstr>
      <vt:lpstr>A126235726V_Data</vt:lpstr>
      <vt:lpstr>A126235726V_Latest</vt:lpstr>
      <vt:lpstr>A126235730K</vt:lpstr>
      <vt:lpstr>A126235730K_Data</vt:lpstr>
      <vt:lpstr>A126235730K_Latest</vt:lpstr>
      <vt:lpstr>A126235734V</vt:lpstr>
      <vt:lpstr>A126235734V_Data</vt:lpstr>
      <vt:lpstr>A126235734V_Latest</vt:lpstr>
      <vt:lpstr>A126235738C</vt:lpstr>
      <vt:lpstr>A126235738C_Data</vt:lpstr>
      <vt:lpstr>A126235738C_Latest</vt:lpstr>
      <vt:lpstr>A126235742V</vt:lpstr>
      <vt:lpstr>A126235742V_Data</vt:lpstr>
      <vt:lpstr>A126235742V_Latest</vt:lpstr>
      <vt:lpstr>A126235746C</vt:lpstr>
      <vt:lpstr>A126235746C_Data</vt:lpstr>
      <vt:lpstr>A126235746C_Latest</vt:lpstr>
      <vt:lpstr>A126235750V</vt:lpstr>
      <vt:lpstr>A126235750V_Data</vt:lpstr>
      <vt:lpstr>A126235750V_Latest</vt:lpstr>
      <vt:lpstr>A126235754C</vt:lpstr>
      <vt:lpstr>A126235754C_Data</vt:lpstr>
      <vt:lpstr>A126235754C_Latest</vt:lpstr>
      <vt:lpstr>A126235758L</vt:lpstr>
      <vt:lpstr>A126235758L_Data</vt:lpstr>
      <vt:lpstr>A126235758L_Latest</vt:lpstr>
      <vt:lpstr>A126235762C</vt:lpstr>
      <vt:lpstr>A126235762C_Data</vt:lpstr>
      <vt:lpstr>A126235762C_Latest</vt:lpstr>
      <vt:lpstr>A126235766L</vt:lpstr>
      <vt:lpstr>A126235766L_Data</vt:lpstr>
      <vt:lpstr>A126235766L_Latest</vt:lpstr>
      <vt:lpstr>A126235770C</vt:lpstr>
      <vt:lpstr>A126235770C_Data</vt:lpstr>
      <vt:lpstr>A126235770C_Latest</vt:lpstr>
      <vt:lpstr>A126235774L</vt:lpstr>
      <vt:lpstr>A126235774L_Data</vt:lpstr>
      <vt:lpstr>A126235774L_Latest</vt:lpstr>
      <vt:lpstr>A126235778W</vt:lpstr>
      <vt:lpstr>A126235778W_Data</vt:lpstr>
      <vt:lpstr>A126235778W_Latest</vt:lpstr>
      <vt:lpstr>A126235782L</vt:lpstr>
      <vt:lpstr>A126235782L_Data</vt:lpstr>
      <vt:lpstr>A126235782L_Latest</vt:lpstr>
      <vt:lpstr>A126235786W</vt:lpstr>
      <vt:lpstr>A126235786W_Data</vt:lpstr>
      <vt:lpstr>A126235786W_Latest</vt:lpstr>
      <vt:lpstr>A126235790L</vt:lpstr>
      <vt:lpstr>A126235790L_Data</vt:lpstr>
      <vt:lpstr>A126235790L_Latest</vt:lpstr>
      <vt:lpstr>A126235794W</vt:lpstr>
      <vt:lpstr>A126235794W_Data</vt:lpstr>
      <vt:lpstr>A126235794W_Latest</vt:lpstr>
      <vt:lpstr>A126235798F</vt:lpstr>
      <vt:lpstr>A126235798F_Data</vt:lpstr>
      <vt:lpstr>A126235798F_Latest</vt:lpstr>
      <vt:lpstr>A126235802K</vt:lpstr>
      <vt:lpstr>A126235802K_Data</vt:lpstr>
      <vt:lpstr>A126235802K_Latest</vt:lpstr>
      <vt:lpstr>A126235806V</vt:lpstr>
      <vt:lpstr>A126235806V_Data</vt:lpstr>
      <vt:lpstr>A126235806V_Latest</vt:lpstr>
      <vt:lpstr>A126235810K</vt:lpstr>
      <vt:lpstr>A126235810K_Data</vt:lpstr>
      <vt:lpstr>A126235810K_Latest</vt:lpstr>
      <vt:lpstr>A126235814V</vt:lpstr>
      <vt:lpstr>A126235814V_Data</vt:lpstr>
      <vt:lpstr>A126235814V_Latest</vt:lpstr>
      <vt:lpstr>A126235818C</vt:lpstr>
      <vt:lpstr>A126235818C_Data</vt:lpstr>
      <vt:lpstr>A126235818C_Latest</vt:lpstr>
      <vt:lpstr>A126235822V</vt:lpstr>
      <vt:lpstr>A126235822V_Data</vt:lpstr>
      <vt:lpstr>A126235822V_Latest</vt:lpstr>
      <vt:lpstr>A126235826C</vt:lpstr>
      <vt:lpstr>A126235826C_Data</vt:lpstr>
      <vt:lpstr>A126235826C_Latest</vt:lpstr>
      <vt:lpstr>A126235830V</vt:lpstr>
      <vt:lpstr>A126235830V_Data</vt:lpstr>
      <vt:lpstr>A126235830V_Latest</vt:lpstr>
      <vt:lpstr>A126235834C</vt:lpstr>
      <vt:lpstr>A126235834C_Data</vt:lpstr>
      <vt:lpstr>A126235834C_Latest</vt:lpstr>
      <vt:lpstr>A126235838L</vt:lpstr>
      <vt:lpstr>A126235838L_Data</vt:lpstr>
      <vt:lpstr>A126235838L_Latest</vt:lpstr>
      <vt:lpstr>A126235842C</vt:lpstr>
      <vt:lpstr>A126235842C_Data</vt:lpstr>
      <vt:lpstr>A126235842C_Latest</vt:lpstr>
      <vt:lpstr>A126235846L</vt:lpstr>
      <vt:lpstr>A126235846L_Data</vt:lpstr>
      <vt:lpstr>A126235846L_Latest</vt:lpstr>
      <vt:lpstr>A126235850C</vt:lpstr>
      <vt:lpstr>A126235850C_Data</vt:lpstr>
      <vt:lpstr>A126235850C_Latest</vt:lpstr>
      <vt:lpstr>A126235854L</vt:lpstr>
      <vt:lpstr>A126235854L_Data</vt:lpstr>
      <vt:lpstr>A126235854L_Latest</vt:lpstr>
      <vt:lpstr>A126235858W</vt:lpstr>
      <vt:lpstr>A126235858W_Data</vt:lpstr>
      <vt:lpstr>A126235858W_Latest</vt:lpstr>
      <vt:lpstr>A126235862L</vt:lpstr>
      <vt:lpstr>A126235862L_Data</vt:lpstr>
      <vt:lpstr>A126235862L_Latest</vt:lpstr>
      <vt:lpstr>A126235866W</vt:lpstr>
      <vt:lpstr>A126235866W_Data</vt:lpstr>
      <vt:lpstr>A126235866W_Latest</vt:lpstr>
      <vt:lpstr>A126235870L</vt:lpstr>
      <vt:lpstr>A126235870L_Data</vt:lpstr>
      <vt:lpstr>A126235870L_Latest</vt:lpstr>
      <vt:lpstr>A126235874W</vt:lpstr>
      <vt:lpstr>A126235874W_Data</vt:lpstr>
      <vt:lpstr>A126235874W_Latest</vt:lpstr>
      <vt:lpstr>A126235878F</vt:lpstr>
      <vt:lpstr>A126235878F_Data</vt:lpstr>
      <vt:lpstr>A126235878F_Latest</vt:lpstr>
      <vt:lpstr>A126235882W</vt:lpstr>
      <vt:lpstr>A126235882W_Data</vt:lpstr>
      <vt:lpstr>A126235882W_Latest</vt:lpstr>
      <vt:lpstr>A126235886F</vt:lpstr>
      <vt:lpstr>A126235886F_Data</vt:lpstr>
      <vt:lpstr>A126235886F_Latest</vt:lpstr>
      <vt:lpstr>A126235890W</vt:lpstr>
      <vt:lpstr>A126235890W_Data</vt:lpstr>
      <vt:lpstr>A126235890W_Latest</vt:lpstr>
      <vt:lpstr>A126235894F</vt:lpstr>
      <vt:lpstr>A126235894F_Data</vt:lpstr>
      <vt:lpstr>A126235894F_Latest</vt:lpstr>
      <vt:lpstr>A126235898R</vt:lpstr>
      <vt:lpstr>A126235898R_Data</vt:lpstr>
      <vt:lpstr>A126235898R_Latest</vt:lpstr>
      <vt:lpstr>A126235902V</vt:lpstr>
      <vt:lpstr>A126235902V_Data</vt:lpstr>
      <vt:lpstr>A126235902V_Latest</vt:lpstr>
      <vt:lpstr>A126235906C</vt:lpstr>
      <vt:lpstr>A126235906C_Data</vt:lpstr>
      <vt:lpstr>A126235906C_Latest</vt:lpstr>
      <vt:lpstr>A126235910V</vt:lpstr>
      <vt:lpstr>A126235910V_Data</vt:lpstr>
      <vt:lpstr>A126235910V_Latest</vt:lpstr>
      <vt:lpstr>A126235914C</vt:lpstr>
      <vt:lpstr>A126235914C_Data</vt:lpstr>
      <vt:lpstr>A126235914C_Latest</vt:lpstr>
      <vt:lpstr>A126235918L</vt:lpstr>
      <vt:lpstr>A126235918L_Data</vt:lpstr>
      <vt:lpstr>A126235918L_Latest</vt:lpstr>
      <vt:lpstr>A126235922C</vt:lpstr>
      <vt:lpstr>A126235922C_Data</vt:lpstr>
      <vt:lpstr>A126235922C_Latest</vt:lpstr>
      <vt:lpstr>A126235926L</vt:lpstr>
      <vt:lpstr>A126235926L_Data</vt:lpstr>
      <vt:lpstr>A126235926L_Latest</vt:lpstr>
      <vt:lpstr>A126235930C</vt:lpstr>
      <vt:lpstr>A126235930C_Data</vt:lpstr>
      <vt:lpstr>A126235930C_Latest</vt:lpstr>
      <vt:lpstr>A126235934L</vt:lpstr>
      <vt:lpstr>A126235934L_Data</vt:lpstr>
      <vt:lpstr>A126235934L_Latest</vt:lpstr>
      <vt:lpstr>A126235938W</vt:lpstr>
      <vt:lpstr>A126235938W_Data</vt:lpstr>
      <vt:lpstr>A126235938W_Latest</vt:lpstr>
      <vt:lpstr>A126235942L</vt:lpstr>
      <vt:lpstr>A126235942L_Data</vt:lpstr>
      <vt:lpstr>A126235942L_Latest</vt:lpstr>
      <vt:lpstr>A126235946W</vt:lpstr>
      <vt:lpstr>A126235946W_Data</vt:lpstr>
      <vt:lpstr>A126235946W_Latest</vt:lpstr>
      <vt:lpstr>A126235950L</vt:lpstr>
      <vt:lpstr>A126235950L_Data</vt:lpstr>
      <vt:lpstr>A126235950L_Latest</vt:lpstr>
      <vt:lpstr>A126235954W</vt:lpstr>
      <vt:lpstr>A126235954W_Data</vt:lpstr>
      <vt:lpstr>A126235954W_Latest</vt:lpstr>
      <vt:lpstr>A126235958F</vt:lpstr>
      <vt:lpstr>A126235958F_Data</vt:lpstr>
      <vt:lpstr>A126235958F_Latest</vt:lpstr>
      <vt:lpstr>A126235962W</vt:lpstr>
      <vt:lpstr>A126235962W_Data</vt:lpstr>
      <vt:lpstr>A126235962W_Latest</vt:lpstr>
      <vt:lpstr>A126235966F</vt:lpstr>
      <vt:lpstr>A126235966F_Data</vt:lpstr>
      <vt:lpstr>A126235966F_Latest</vt:lpstr>
      <vt:lpstr>A126235970W</vt:lpstr>
      <vt:lpstr>A126235970W_Data</vt:lpstr>
      <vt:lpstr>A126235970W_Latest</vt:lpstr>
      <vt:lpstr>A126235974F</vt:lpstr>
      <vt:lpstr>A126235974F_Data</vt:lpstr>
      <vt:lpstr>A126235974F_Latest</vt:lpstr>
      <vt:lpstr>A126235978R</vt:lpstr>
      <vt:lpstr>A126235978R_Data</vt:lpstr>
      <vt:lpstr>A126235978R_Latest</vt:lpstr>
      <vt:lpstr>A126235982F</vt:lpstr>
      <vt:lpstr>A126235982F_Data</vt:lpstr>
      <vt:lpstr>A126235982F_Latest</vt:lpstr>
      <vt:lpstr>A126235986R</vt:lpstr>
      <vt:lpstr>A126235986R_Data</vt:lpstr>
      <vt:lpstr>A126235986R_Latest</vt:lpstr>
      <vt:lpstr>A126235990F</vt:lpstr>
      <vt:lpstr>A126235990F_Data</vt:lpstr>
      <vt:lpstr>A126235990F_Latest</vt:lpstr>
      <vt:lpstr>A126235994R</vt:lpstr>
      <vt:lpstr>A126235994R_Data</vt:lpstr>
      <vt:lpstr>A126235994R_Latest</vt:lpstr>
      <vt:lpstr>A126235998X</vt:lpstr>
      <vt:lpstr>A126235998X_Data</vt:lpstr>
      <vt:lpstr>A126235998X_Latest</vt:lpstr>
      <vt:lpstr>A126236002F</vt:lpstr>
      <vt:lpstr>A126236002F_Data</vt:lpstr>
      <vt:lpstr>A126236002F_Latest</vt:lpstr>
      <vt:lpstr>A126236006R</vt:lpstr>
      <vt:lpstr>A126236006R_Data</vt:lpstr>
      <vt:lpstr>A126236006R_Latest</vt:lpstr>
      <vt:lpstr>A126236010F</vt:lpstr>
      <vt:lpstr>A126236010F_Data</vt:lpstr>
      <vt:lpstr>A126236010F_Latest</vt:lpstr>
      <vt:lpstr>A126236014R</vt:lpstr>
      <vt:lpstr>A126236014R_Data</vt:lpstr>
      <vt:lpstr>A126236014R_Latest</vt:lpstr>
      <vt:lpstr>A126236018X</vt:lpstr>
      <vt:lpstr>A126236018X_Data</vt:lpstr>
      <vt:lpstr>A126236018X_Latest</vt:lpstr>
      <vt:lpstr>A126236022R</vt:lpstr>
      <vt:lpstr>A126236022R_Data</vt:lpstr>
      <vt:lpstr>A126236022R_Latest</vt:lpstr>
      <vt:lpstr>A126236026X</vt:lpstr>
      <vt:lpstr>A126236026X_Data</vt:lpstr>
      <vt:lpstr>A126236026X_Latest</vt:lpstr>
      <vt:lpstr>A126236030R</vt:lpstr>
      <vt:lpstr>A126236030R_Data</vt:lpstr>
      <vt:lpstr>A126236030R_Latest</vt:lpstr>
      <vt:lpstr>A126236034X</vt:lpstr>
      <vt:lpstr>A126236034X_Data</vt:lpstr>
      <vt:lpstr>A126236034X_Latest</vt:lpstr>
      <vt:lpstr>A126236038J</vt:lpstr>
      <vt:lpstr>A126236038J_Data</vt:lpstr>
      <vt:lpstr>A126236038J_Latest</vt:lpstr>
      <vt:lpstr>A126236042X</vt:lpstr>
      <vt:lpstr>A126236042X_Data</vt:lpstr>
      <vt:lpstr>A126236042X_Latest</vt:lpstr>
      <vt:lpstr>A126236046J</vt:lpstr>
      <vt:lpstr>A126236046J_Data</vt:lpstr>
      <vt:lpstr>A126236046J_Latest</vt:lpstr>
      <vt:lpstr>A126236050X</vt:lpstr>
      <vt:lpstr>A126236050X_Data</vt:lpstr>
      <vt:lpstr>A126236050X_Latest</vt:lpstr>
      <vt:lpstr>A126236054J</vt:lpstr>
      <vt:lpstr>A126236054J_Data</vt:lpstr>
      <vt:lpstr>A126236054J_Latest</vt:lpstr>
      <vt:lpstr>A126236058T</vt:lpstr>
      <vt:lpstr>A126236058T_Data</vt:lpstr>
      <vt:lpstr>A126236058T_Latest</vt:lpstr>
      <vt:lpstr>A126236062J</vt:lpstr>
      <vt:lpstr>A126236062J_Data</vt:lpstr>
      <vt:lpstr>A126236062J_Latest</vt:lpstr>
      <vt:lpstr>A126236066T</vt:lpstr>
      <vt:lpstr>A126236066T_Data</vt:lpstr>
      <vt:lpstr>A126236066T_Latest</vt:lpstr>
      <vt:lpstr>A126236070J</vt:lpstr>
      <vt:lpstr>A126236070J_Data</vt:lpstr>
      <vt:lpstr>A126236070J_Latest</vt:lpstr>
      <vt:lpstr>A126236074T</vt:lpstr>
      <vt:lpstr>A126236074T_Data</vt:lpstr>
      <vt:lpstr>A126236074T_Latest</vt:lpstr>
      <vt:lpstr>A126236078A</vt:lpstr>
      <vt:lpstr>A126236078A_Data</vt:lpstr>
      <vt:lpstr>A126236078A_Latest</vt:lpstr>
      <vt:lpstr>A126236082T</vt:lpstr>
      <vt:lpstr>A126236082T_Data</vt:lpstr>
      <vt:lpstr>A126236082T_Latest</vt:lpstr>
      <vt:lpstr>A126236086A</vt:lpstr>
      <vt:lpstr>A126236086A_Data</vt:lpstr>
      <vt:lpstr>A126236086A_Latest</vt:lpstr>
      <vt:lpstr>A126236162T</vt:lpstr>
      <vt:lpstr>A126236162T_Data</vt:lpstr>
      <vt:lpstr>A126236162T_Latest</vt:lpstr>
      <vt:lpstr>A126236166A</vt:lpstr>
      <vt:lpstr>A126236166A_Data</vt:lpstr>
      <vt:lpstr>A126236166A_Latest</vt:lpstr>
      <vt:lpstr>A126236170T</vt:lpstr>
      <vt:lpstr>A126236170T_Data</vt:lpstr>
      <vt:lpstr>A126236170T_Latest</vt:lpstr>
      <vt:lpstr>A126236174A</vt:lpstr>
      <vt:lpstr>A126236174A_Data</vt:lpstr>
      <vt:lpstr>A126236174A_Latest</vt:lpstr>
      <vt:lpstr>A126236178K</vt:lpstr>
      <vt:lpstr>A126236178K_Data</vt:lpstr>
      <vt:lpstr>A126236178K_Latest</vt:lpstr>
      <vt:lpstr>A126236182A</vt:lpstr>
      <vt:lpstr>A126236182A_Data</vt:lpstr>
      <vt:lpstr>A126236182A_Latest</vt:lpstr>
      <vt:lpstr>A126236186K</vt:lpstr>
      <vt:lpstr>A126236186K_Data</vt:lpstr>
      <vt:lpstr>A126236186K_Latest</vt:lpstr>
      <vt:lpstr>A126236190A</vt:lpstr>
      <vt:lpstr>A126236190A_Data</vt:lpstr>
      <vt:lpstr>A126236190A_Latest</vt:lpstr>
      <vt:lpstr>A126236194K</vt:lpstr>
      <vt:lpstr>A126236194K_Data</vt:lpstr>
      <vt:lpstr>A126236194K_Latest</vt:lpstr>
      <vt:lpstr>A126236198V</vt:lpstr>
      <vt:lpstr>A126236198V_Data</vt:lpstr>
      <vt:lpstr>A126236198V_Latest</vt:lpstr>
      <vt:lpstr>A126236202X</vt:lpstr>
      <vt:lpstr>A126236202X_Data</vt:lpstr>
      <vt:lpstr>A126236202X_Latest</vt:lpstr>
      <vt:lpstr>A126236206J</vt:lpstr>
      <vt:lpstr>A126236206J_Data</vt:lpstr>
      <vt:lpstr>A126236206J_Latest</vt:lpstr>
      <vt:lpstr>A126236210X</vt:lpstr>
      <vt:lpstr>A126236210X_Data</vt:lpstr>
      <vt:lpstr>A126236210X_Latest</vt:lpstr>
      <vt:lpstr>A126236214J</vt:lpstr>
      <vt:lpstr>A126236214J_Data</vt:lpstr>
      <vt:lpstr>A126236214J_Latest</vt:lpstr>
      <vt:lpstr>A126236218T</vt:lpstr>
      <vt:lpstr>A126236218T_Data</vt:lpstr>
      <vt:lpstr>A126236218T_Latest</vt:lpstr>
      <vt:lpstr>A126236222J</vt:lpstr>
      <vt:lpstr>A126236222J_Data</vt:lpstr>
      <vt:lpstr>A126236222J_Latest</vt:lpstr>
      <vt:lpstr>A126236226T</vt:lpstr>
      <vt:lpstr>A126236226T_Data</vt:lpstr>
      <vt:lpstr>A126236226T_Latest</vt:lpstr>
      <vt:lpstr>A126236230J</vt:lpstr>
      <vt:lpstr>A126236230J_Data</vt:lpstr>
      <vt:lpstr>A126236230J_Latest</vt:lpstr>
      <vt:lpstr>A126236234T</vt:lpstr>
      <vt:lpstr>A126236234T_Data</vt:lpstr>
      <vt:lpstr>A126236234T_Latest</vt:lpstr>
      <vt:lpstr>A126236238A</vt:lpstr>
      <vt:lpstr>A126236238A_Data</vt:lpstr>
      <vt:lpstr>A126236238A_Latest</vt:lpstr>
      <vt:lpstr>A126236242T</vt:lpstr>
      <vt:lpstr>A126236242T_Data</vt:lpstr>
      <vt:lpstr>A126236242T_Latest</vt:lpstr>
      <vt:lpstr>A126236246A</vt:lpstr>
      <vt:lpstr>A126236246A_Data</vt:lpstr>
      <vt:lpstr>A126236246A_Latest</vt:lpstr>
      <vt:lpstr>A126236250T</vt:lpstr>
      <vt:lpstr>A126236250T_Data</vt:lpstr>
      <vt:lpstr>A126236250T_Latest</vt:lpstr>
      <vt:lpstr>A126236254A</vt:lpstr>
      <vt:lpstr>A126236254A_Data</vt:lpstr>
      <vt:lpstr>A126236254A_Latest</vt:lpstr>
      <vt:lpstr>A126236258K</vt:lpstr>
      <vt:lpstr>A126236258K_Data</vt:lpstr>
      <vt:lpstr>A126236258K_Latest</vt:lpstr>
      <vt:lpstr>A126236262A</vt:lpstr>
      <vt:lpstr>A126236262A_Data</vt:lpstr>
      <vt:lpstr>A126236262A_Latest</vt:lpstr>
      <vt:lpstr>A126236266K</vt:lpstr>
      <vt:lpstr>A126236266K_Data</vt:lpstr>
      <vt:lpstr>A126236266K_Latest</vt:lpstr>
      <vt:lpstr>A126236270A</vt:lpstr>
      <vt:lpstr>A126236270A_Data</vt:lpstr>
      <vt:lpstr>A126236270A_Latest</vt:lpstr>
      <vt:lpstr>A126236274K</vt:lpstr>
      <vt:lpstr>A126236274K_Data</vt:lpstr>
      <vt:lpstr>A126236274K_Latest</vt:lpstr>
      <vt:lpstr>A126236278V</vt:lpstr>
      <vt:lpstr>A126236278V_Data</vt:lpstr>
      <vt:lpstr>A126236278V_Latest</vt:lpstr>
      <vt:lpstr>A126236282K</vt:lpstr>
      <vt:lpstr>A126236282K_Data</vt:lpstr>
      <vt:lpstr>A126236282K_Latest</vt:lpstr>
      <vt:lpstr>A126236286V</vt:lpstr>
      <vt:lpstr>A126236286V_Data</vt:lpstr>
      <vt:lpstr>A126236286V_Latest</vt:lpstr>
      <vt:lpstr>A126236290K</vt:lpstr>
      <vt:lpstr>A126236290K_Data</vt:lpstr>
      <vt:lpstr>A126236290K_Latest</vt:lpstr>
      <vt:lpstr>A126236294V</vt:lpstr>
      <vt:lpstr>A126236294V_Data</vt:lpstr>
      <vt:lpstr>A126236294V_Latest</vt:lpstr>
      <vt:lpstr>A126236298C</vt:lpstr>
      <vt:lpstr>A126236298C_Data</vt:lpstr>
      <vt:lpstr>A126236298C_Latest</vt:lpstr>
      <vt:lpstr>A126236302J</vt:lpstr>
      <vt:lpstr>A126236302J_Data</vt:lpstr>
      <vt:lpstr>A126236302J_Latest</vt:lpstr>
      <vt:lpstr>A126236306T</vt:lpstr>
      <vt:lpstr>A126236306T_Data</vt:lpstr>
      <vt:lpstr>A126236306T_Latest</vt:lpstr>
      <vt:lpstr>A126236310J</vt:lpstr>
      <vt:lpstr>A126236310J_Data</vt:lpstr>
      <vt:lpstr>A126236310J_Latest</vt:lpstr>
      <vt:lpstr>A126236314T</vt:lpstr>
      <vt:lpstr>A126236314T_Data</vt:lpstr>
      <vt:lpstr>A126236314T_Latest</vt:lpstr>
      <vt:lpstr>A126236318A</vt:lpstr>
      <vt:lpstr>A126236318A_Data</vt:lpstr>
      <vt:lpstr>A126236318A_Latest</vt:lpstr>
      <vt:lpstr>A126236322T</vt:lpstr>
      <vt:lpstr>A126236322T_Data</vt:lpstr>
      <vt:lpstr>A126236322T_Latest</vt:lpstr>
      <vt:lpstr>A126236326A</vt:lpstr>
      <vt:lpstr>A126236326A_Data</vt:lpstr>
      <vt:lpstr>A126236326A_Latest</vt:lpstr>
      <vt:lpstr>A126236330T</vt:lpstr>
      <vt:lpstr>A126236330T_Data</vt:lpstr>
      <vt:lpstr>A126236330T_Latest</vt:lpstr>
      <vt:lpstr>A126236334A</vt:lpstr>
      <vt:lpstr>A126236334A_Data</vt:lpstr>
      <vt:lpstr>A126236334A_Latest</vt:lpstr>
      <vt:lpstr>A126236338K</vt:lpstr>
      <vt:lpstr>A126236338K_Data</vt:lpstr>
      <vt:lpstr>A126236338K_Latest</vt:lpstr>
      <vt:lpstr>A126236342A</vt:lpstr>
      <vt:lpstr>A126236342A_Data</vt:lpstr>
      <vt:lpstr>A126236342A_Latest</vt:lpstr>
      <vt:lpstr>A126236346K</vt:lpstr>
      <vt:lpstr>A126236346K_Data</vt:lpstr>
      <vt:lpstr>A126236346K_Latest</vt:lpstr>
      <vt:lpstr>A126236350A</vt:lpstr>
      <vt:lpstr>A126236350A_Data</vt:lpstr>
      <vt:lpstr>A126236350A_Latest</vt:lpstr>
      <vt:lpstr>A126236354K</vt:lpstr>
      <vt:lpstr>A126236354K_Data</vt:lpstr>
      <vt:lpstr>A126236354K_Latest</vt:lpstr>
      <vt:lpstr>A126236358V</vt:lpstr>
      <vt:lpstr>A126236358V_Data</vt:lpstr>
      <vt:lpstr>A126236358V_Latest</vt:lpstr>
      <vt:lpstr>A126236362K</vt:lpstr>
      <vt:lpstr>A126236362K_Data</vt:lpstr>
      <vt:lpstr>A126236362K_Latest</vt:lpstr>
      <vt:lpstr>A126236366V</vt:lpstr>
      <vt:lpstr>A126236366V_Data</vt:lpstr>
      <vt:lpstr>A126236366V_Latest</vt:lpstr>
      <vt:lpstr>A126236370K</vt:lpstr>
      <vt:lpstr>A126236370K_Data</vt:lpstr>
      <vt:lpstr>A126236370K_Latest</vt:lpstr>
      <vt:lpstr>A126236374V</vt:lpstr>
      <vt:lpstr>A126236374V_Data</vt:lpstr>
      <vt:lpstr>A126236374V_Latest</vt:lpstr>
      <vt:lpstr>A126236450K</vt:lpstr>
      <vt:lpstr>A126236450K_Data</vt:lpstr>
      <vt:lpstr>A126236450K_Latest</vt:lpstr>
      <vt:lpstr>A126236454V</vt:lpstr>
      <vt:lpstr>A126236454V_Data</vt:lpstr>
      <vt:lpstr>A126236454V_Latest</vt:lpstr>
      <vt:lpstr>A126236458C</vt:lpstr>
      <vt:lpstr>A126236458C_Data</vt:lpstr>
      <vt:lpstr>A126236458C_Latest</vt:lpstr>
      <vt:lpstr>A126236462V</vt:lpstr>
      <vt:lpstr>A126236462V_Data</vt:lpstr>
      <vt:lpstr>A126236462V_Latest</vt:lpstr>
      <vt:lpstr>A126236466C</vt:lpstr>
      <vt:lpstr>A126236466C_Data</vt:lpstr>
      <vt:lpstr>A126236466C_Latest</vt:lpstr>
      <vt:lpstr>A126236470V</vt:lpstr>
      <vt:lpstr>A126236470V_Data</vt:lpstr>
      <vt:lpstr>A126236470V_Latest</vt:lpstr>
      <vt:lpstr>A126236474C</vt:lpstr>
      <vt:lpstr>A126236474C_Data</vt:lpstr>
      <vt:lpstr>A126236474C_Latest</vt:lpstr>
      <vt:lpstr>A126236478L</vt:lpstr>
      <vt:lpstr>A126236478L_Data</vt:lpstr>
      <vt:lpstr>A126236478L_Latest</vt:lpstr>
      <vt:lpstr>A126236482C</vt:lpstr>
      <vt:lpstr>A126236482C_Data</vt:lpstr>
      <vt:lpstr>A126236482C_Latest</vt:lpstr>
      <vt:lpstr>A126236486L</vt:lpstr>
      <vt:lpstr>A126236486L_Data</vt:lpstr>
      <vt:lpstr>A126236486L_Latest</vt:lpstr>
      <vt:lpstr>A126236490C</vt:lpstr>
      <vt:lpstr>A126236490C_Data</vt:lpstr>
      <vt:lpstr>A126236490C_Latest</vt:lpstr>
      <vt:lpstr>A126236494L</vt:lpstr>
      <vt:lpstr>A126236494L_Data</vt:lpstr>
      <vt:lpstr>A126236494L_Latest</vt:lpstr>
      <vt:lpstr>A126236498W</vt:lpstr>
      <vt:lpstr>A126236498W_Data</vt:lpstr>
      <vt:lpstr>A126236498W_Latest</vt:lpstr>
      <vt:lpstr>A126236502A</vt:lpstr>
      <vt:lpstr>A126236502A_Data</vt:lpstr>
      <vt:lpstr>A126236502A_Latest</vt:lpstr>
      <vt:lpstr>A126236506K</vt:lpstr>
      <vt:lpstr>A126236506K_Data</vt:lpstr>
      <vt:lpstr>A126236506K_Latest</vt:lpstr>
      <vt:lpstr>A126236510A</vt:lpstr>
      <vt:lpstr>A126236510A_Data</vt:lpstr>
      <vt:lpstr>A126236510A_Latest</vt:lpstr>
      <vt:lpstr>A126236514K</vt:lpstr>
      <vt:lpstr>A126236514K_Data</vt:lpstr>
      <vt:lpstr>A126236514K_Latest</vt:lpstr>
      <vt:lpstr>A126236518V</vt:lpstr>
      <vt:lpstr>A126236518V_Data</vt:lpstr>
      <vt:lpstr>A126236518V_Latest</vt:lpstr>
      <vt:lpstr>A126236522K</vt:lpstr>
      <vt:lpstr>A126236522K_Data</vt:lpstr>
      <vt:lpstr>A126236522K_Latest</vt:lpstr>
      <vt:lpstr>A126236526V</vt:lpstr>
      <vt:lpstr>A126236526V_Data</vt:lpstr>
      <vt:lpstr>A126236526V_Latest</vt:lpstr>
      <vt:lpstr>A126236530K</vt:lpstr>
      <vt:lpstr>A126236530K_Data</vt:lpstr>
      <vt:lpstr>A126236530K_Latest</vt:lpstr>
      <vt:lpstr>A126236534V</vt:lpstr>
      <vt:lpstr>A126236534V_Data</vt:lpstr>
      <vt:lpstr>A126236534V_Latest</vt:lpstr>
      <vt:lpstr>A126236538C</vt:lpstr>
      <vt:lpstr>A126236538C_Data</vt:lpstr>
      <vt:lpstr>A126236538C_Latest</vt:lpstr>
      <vt:lpstr>A126236542V</vt:lpstr>
      <vt:lpstr>A126236542V_Data</vt:lpstr>
      <vt:lpstr>A126236542V_Latest</vt:lpstr>
      <vt:lpstr>A126236546C</vt:lpstr>
      <vt:lpstr>A126236546C_Data</vt:lpstr>
      <vt:lpstr>A126236546C_Latest</vt:lpstr>
      <vt:lpstr>A126236550V</vt:lpstr>
      <vt:lpstr>A126236550V_Data</vt:lpstr>
      <vt:lpstr>A126236550V_Latest</vt:lpstr>
      <vt:lpstr>A126236554C</vt:lpstr>
      <vt:lpstr>A126236554C_Data</vt:lpstr>
      <vt:lpstr>A126236554C_Latest</vt:lpstr>
      <vt:lpstr>A126236558L</vt:lpstr>
      <vt:lpstr>A126236558L_Data</vt:lpstr>
      <vt:lpstr>A126236558L_Latest</vt:lpstr>
      <vt:lpstr>A126236562C</vt:lpstr>
      <vt:lpstr>A126236562C_Data</vt:lpstr>
      <vt:lpstr>A126236562C_Latest</vt:lpstr>
      <vt:lpstr>A126236566L</vt:lpstr>
      <vt:lpstr>A126236566L_Data</vt:lpstr>
      <vt:lpstr>A126236566L_Latest</vt:lpstr>
      <vt:lpstr>A126236570C</vt:lpstr>
      <vt:lpstr>A126236570C_Data</vt:lpstr>
      <vt:lpstr>A126236570C_Latest</vt:lpstr>
      <vt:lpstr>A126236574L</vt:lpstr>
      <vt:lpstr>A126236574L_Data</vt:lpstr>
      <vt:lpstr>A126236574L_Latest</vt:lpstr>
      <vt:lpstr>A126236578W</vt:lpstr>
      <vt:lpstr>A126236578W_Data</vt:lpstr>
      <vt:lpstr>A126236578W_Latest</vt:lpstr>
      <vt:lpstr>A126236582L</vt:lpstr>
      <vt:lpstr>A126236582L_Data</vt:lpstr>
      <vt:lpstr>A126236582L_Latest</vt:lpstr>
      <vt:lpstr>A126236586W</vt:lpstr>
      <vt:lpstr>A126236586W_Data</vt:lpstr>
      <vt:lpstr>A126236586W_Latest</vt:lpstr>
      <vt:lpstr>A126236590L</vt:lpstr>
      <vt:lpstr>A126236590L_Data</vt:lpstr>
      <vt:lpstr>A126236590L_Latest</vt:lpstr>
      <vt:lpstr>A126236594W</vt:lpstr>
      <vt:lpstr>A126236594W_Data</vt:lpstr>
      <vt:lpstr>A126236594W_Latest</vt:lpstr>
      <vt:lpstr>A126236598F</vt:lpstr>
      <vt:lpstr>A126236598F_Data</vt:lpstr>
      <vt:lpstr>A126236598F_Latest</vt:lpstr>
      <vt:lpstr>A126236602K</vt:lpstr>
      <vt:lpstr>A126236602K_Data</vt:lpstr>
      <vt:lpstr>A126236602K_Latest</vt:lpstr>
      <vt:lpstr>A126236606V</vt:lpstr>
      <vt:lpstr>A126236606V_Data</vt:lpstr>
      <vt:lpstr>A126236606V_Latest</vt:lpstr>
      <vt:lpstr>A126236610K</vt:lpstr>
      <vt:lpstr>A126236610K_Data</vt:lpstr>
      <vt:lpstr>A126236610K_Latest</vt:lpstr>
      <vt:lpstr>A126236614V</vt:lpstr>
      <vt:lpstr>A126236614V_Data</vt:lpstr>
      <vt:lpstr>A126236614V_Latest</vt:lpstr>
      <vt:lpstr>A126236618C</vt:lpstr>
      <vt:lpstr>A126236618C_Data</vt:lpstr>
      <vt:lpstr>A126236618C_Latest</vt:lpstr>
      <vt:lpstr>A126236622V</vt:lpstr>
      <vt:lpstr>A126236622V_Data</vt:lpstr>
      <vt:lpstr>A126236622V_Latest</vt:lpstr>
      <vt:lpstr>A126236626C</vt:lpstr>
      <vt:lpstr>A126236626C_Data</vt:lpstr>
      <vt:lpstr>A126236626C_Latest</vt:lpstr>
      <vt:lpstr>A126236630V</vt:lpstr>
      <vt:lpstr>A126236630V_Data</vt:lpstr>
      <vt:lpstr>A126236630V_Latest</vt:lpstr>
      <vt:lpstr>A126236634C</vt:lpstr>
      <vt:lpstr>A126236634C_Data</vt:lpstr>
      <vt:lpstr>A126236634C_Latest</vt:lpstr>
      <vt:lpstr>A126236638L</vt:lpstr>
      <vt:lpstr>A126236638L_Data</vt:lpstr>
      <vt:lpstr>A126236638L_Latest</vt:lpstr>
      <vt:lpstr>A126236642C</vt:lpstr>
      <vt:lpstr>A126236642C_Data</vt:lpstr>
      <vt:lpstr>A126236642C_Latest</vt:lpstr>
      <vt:lpstr>A126236646L</vt:lpstr>
      <vt:lpstr>A126236646L_Data</vt:lpstr>
      <vt:lpstr>A126236646L_Latest</vt:lpstr>
      <vt:lpstr>A126236650C</vt:lpstr>
      <vt:lpstr>A126236650C_Data</vt:lpstr>
      <vt:lpstr>A126236650C_Latest</vt:lpstr>
      <vt:lpstr>A126236654L</vt:lpstr>
      <vt:lpstr>A126236654L_Data</vt:lpstr>
      <vt:lpstr>A126236654L_Latest</vt:lpstr>
      <vt:lpstr>A126236658W</vt:lpstr>
      <vt:lpstr>A126236658W_Data</vt:lpstr>
      <vt:lpstr>A126236658W_Latest</vt:lpstr>
      <vt:lpstr>A126236662L</vt:lpstr>
      <vt:lpstr>A126236662L_Data</vt:lpstr>
      <vt:lpstr>A126236662L_Latest</vt:lpstr>
      <vt:lpstr>A126236666W</vt:lpstr>
      <vt:lpstr>A126236666W_Data</vt:lpstr>
      <vt:lpstr>A126236666W_Latest</vt:lpstr>
      <vt:lpstr>A126236670L</vt:lpstr>
      <vt:lpstr>A126236670L_Data</vt:lpstr>
      <vt:lpstr>A126236670L_Latest</vt:lpstr>
      <vt:lpstr>A126236674W</vt:lpstr>
      <vt:lpstr>A126236674W_Data</vt:lpstr>
      <vt:lpstr>A126236674W_Latest</vt:lpstr>
      <vt:lpstr>A126236678F</vt:lpstr>
      <vt:lpstr>A126236678F_Data</vt:lpstr>
      <vt:lpstr>A126236678F_Latest</vt:lpstr>
      <vt:lpstr>A126236682W</vt:lpstr>
      <vt:lpstr>A126236682W_Data</vt:lpstr>
      <vt:lpstr>A126236682W_Latest</vt:lpstr>
      <vt:lpstr>A126236686F</vt:lpstr>
      <vt:lpstr>A126236686F_Data</vt:lpstr>
      <vt:lpstr>A126236686F_Latest</vt:lpstr>
      <vt:lpstr>A126236690W</vt:lpstr>
      <vt:lpstr>A126236690W_Data</vt:lpstr>
      <vt:lpstr>A126236690W_Latest</vt:lpstr>
      <vt:lpstr>A126236694F</vt:lpstr>
      <vt:lpstr>A126236694F_Data</vt:lpstr>
      <vt:lpstr>A126236694F_Latest</vt:lpstr>
      <vt:lpstr>A126236698R</vt:lpstr>
      <vt:lpstr>A126236698R_Data</vt:lpstr>
      <vt:lpstr>A126236698R_Latest</vt:lpstr>
      <vt:lpstr>A126236702V</vt:lpstr>
      <vt:lpstr>A126236702V_Data</vt:lpstr>
      <vt:lpstr>A126236702V_Latest</vt:lpstr>
      <vt:lpstr>A126236706C</vt:lpstr>
      <vt:lpstr>A126236706C_Data</vt:lpstr>
      <vt:lpstr>A126236706C_Latest</vt:lpstr>
      <vt:lpstr>A126236710V</vt:lpstr>
      <vt:lpstr>A126236710V_Data</vt:lpstr>
      <vt:lpstr>A126236710V_Latest</vt:lpstr>
      <vt:lpstr>A126236714C</vt:lpstr>
      <vt:lpstr>A126236714C_Data</vt:lpstr>
      <vt:lpstr>A126236714C_Latest</vt:lpstr>
      <vt:lpstr>A126236718L</vt:lpstr>
      <vt:lpstr>A126236718L_Data</vt:lpstr>
      <vt:lpstr>A126236718L_Latest</vt:lpstr>
      <vt:lpstr>A126236722C</vt:lpstr>
      <vt:lpstr>A126236722C_Data</vt:lpstr>
      <vt:lpstr>A126236722C_Latest</vt:lpstr>
      <vt:lpstr>A126236726L</vt:lpstr>
      <vt:lpstr>A126236726L_Data</vt:lpstr>
      <vt:lpstr>A126236726L_Latest</vt:lpstr>
      <vt:lpstr>A126236730C</vt:lpstr>
      <vt:lpstr>A126236730C_Data</vt:lpstr>
      <vt:lpstr>A126236730C_Latest</vt:lpstr>
      <vt:lpstr>A126236734L</vt:lpstr>
      <vt:lpstr>A126236734L_Data</vt:lpstr>
      <vt:lpstr>A126236734L_Latest</vt:lpstr>
      <vt:lpstr>A126236738W</vt:lpstr>
      <vt:lpstr>A126236738W_Data</vt:lpstr>
      <vt:lpstr>A126236738W_Latest</vt:lpstr>
      <vt:lpstr>A126236742L</vt:lpstr>
      <vt:lpstr>A126236742L_Data</vt:lpstr>
      <vt:lpstr>A126236742L_Latest</vt:lpstr>
      <vt:lpstr>A126236746W</vt:lpstr>
      <vt:lpstr>A126236746W_Data</vt:lpstr>
      <vt:lpstr>A126236746W_Latest</vt:lpstr>
      <vt:lpstr>A126236750L</vt:lpstr>
      <vt:lpstr>A126236750L_Data</vt:lpstr>
      <vt:lpstr>A126236750L_Latest</vt:lpstr>
      <vt:lpstr>A126236754W</vt:lpstr>
      <vt:lpstr>A126236754W_Data</vt:lpstr>
      <vt:lpstr>A126236754W_Latest</vt:lpstr>
      <vt:lpstr>A126236758F</vt:lpstr>
      <vt:lpstr>A126236758F_Data</vt:lpstr>
      <vt:lpstr>A126236758F_Latest</vt:lpstr>
      <vt:lpstr>A126236762W</vt:lpstr>
      <vt:lpstr>A126236762W_Data</vt:lpstr>
      <vt:lpstr>A126236762W_Latest</vt:lpstr>
      <vt:lpstr>A126236766F</vt:lpstr>
      <vt:lpstr>A126236766F_Data</vt:lpstr>
      <vt:lpstr>A126236766F_Latest</vt:lpstr>
      <vt:lpstr>A126236770W</vt:lpstr>
      <vt:lpstr>A126236770W_Data</vt:lpstr>
      <vt:lpstr>A126236770W_Latest</vt:lpstr>
      <vt:lpstr>A126236774F</vt:lpstr>
      <vt:lpstr>A126236774F_Data</vt:lpstr>
      <vt:lpstr>A126236774F_Latest</vt:lpstr>
      <vt:lpstr>A126236778R</vt:lpstr>
      <vt:lpstr>A126236778R_Data</vt:lpstr>
      <vt:lpstr>A126236778R_Latest</vt:lpstr>
      <vt:lpstr>A126236782F</vt:lpstr>
      <vt:lpstr>A126236782F_Data</vt:lpstr>
      <vt:lpstr>A126236782F_Latest</vt:lpstr>
      <vt:lpstr>A126236786R</vt:lpstr>
      <vt:lpstr>A126236786R_Data</vt:lpstr>
      <vt:lpstr>A126236786R_Latest</vt:lpstr>
      <vt:lpstr>A126236790F</vt:lpstr>
      <vt:lpstr>A126236790F_Data</vt:lpstr>
      <vt:lpstr>A126236790F_Latest</vt:lpstr>
      <vt:lpstr>A126236794R</vt:lpstr>
      <vt:lpstr>A126236794R_Data</vt:lpstr>
      <vt:lpstr>A126236794R_Latest</vt:lpstr>
      <vt:lpstr>A126236798X</vt:lpstr>
      <vt:lpstr>A126236798X_Data</vt:lpstr>
      <vt:lpstr>A126236798X_Latest</vt:lpstr>
      <vt:lpstr>A126236802C</vt:lpstr>
      <vt:lpstr>A126236802C_Data</vt:lpstr>
      <vt:lpstr>A126236802C_Latest</vt:lpstr>
      <vt:lpstr>A126236806L</vt:lpstr>
      <vt:lpstr>A126236806L_Data</vt:lpstr>
      <vt:lpstr>A126236806L_Latest</vt:lpstr>
      <vt:lpstr>A126236810C</vt:lpstr>
      <vt:lpstr>A126236810C_Data</vt:lpstr>
      <vt:lpstr>A126236810C_Latest</vt:lpstr>
      <vt:lpstr>A126236814L</vt:lpstr>
      <vt:lpstr>A126236814L_Data</vt:lpstr>
      <vt:lpstr>A126236814L_Latest</vt:lpstr>
      <vt:lpstr>A126236818W</vt:lpstr>
      <vt:lpstr>A126236818W_Data</vt:lpstr>
      <vt:lpstr>A126236818W_Latest</vt:lpstr>
      <vt:lpstr>A126236822L</vt:lpstr>
      <vt:lpstr>A126236822L_Data</vt:lpstr>
      <vt:lpstr>A126236822L_Latest</vt:lpstr>
      <vt:lpstr>A126236826W</vt:lpstr>
      <vt:lpstr>A126236826W_Data</vt:lpstr>
      <vt:lpstr>A126236826W_Latest</vt:lpstr>
      <vt:lpstr>A126236830L</vt:lpstr>
      <vt:lpstr>A126236830L_Data</vt:lpstr>
      <vt:lpstr>A126236830L_Latest</vt:lpstr>
      <vt:lpstr>A126236834W</vt:lpstr>
      <vt:lpstr>A126236834W_Data</vt:lpstr>
      <vt:lpstr>A126236834W_Latest</vt:lpstr>
      <vt:lpstr>A126236838F</vt:lpstr>
      <vt:lpstr>A126236838F_Data</vt:lpstr>
      <vt:lpstr>A126236838F_Latest</vt:lpstr>
      <vt:lpstr>A126236842W</vt:lpstr>
      <vt:lpstr>A126236842W_Data</vt:lpstr>
      <vt:lpstr>A126236842W_Latest</vt:lpstr>
      <vt:lpstr>A126236846F</vt:lpstr>
      <vt:lpstr>A126236846F_Data</vt:lpstr>
      <vt:lpstr>A126236846F_Latest</vt:lpstr>
      <vt:lpstr>A126236850W</vt:lpstr>
      <vt:lpstr>A126236850W_Data</vt:lpstr>
      <vt:lpstr>A126236850W_Latest</vt:lpstr>
      <vt:lpstr>A126236854F</vt:lpstr>
      <vt:lpstr>A126236854F_Data</vt:lpstr>
      <vt:lpstr>A126236854F_Latest</vt:lpstr>
      <vt:lpstr>A126236858R</vt:lpstr>
      <vt:lpstr>A126236858R_Data</vt:lpstr>
      <vt:lpstr>A126236858R_Latest</vt:lpstr>
      <vt:lpstr>A126236862F</vt:lpstr>
      <vt:lpstr>A126236862F_Data</vt:lpstr>
      <vt:lpstr>A126236862F_Latest</vt:lpstr>
      <vt:lpstr>A126236866R</vt:lpstr>
      <vt:lpstr>A126236866R_Data</vt:lpstr>
      <vt:lpstr>A126236866R_Latest</vt:lpstr>
      <vt:lpstr>A126236870F</vt:lpstr>
      <vt:lpstr>A126236870F_Data</vt:lpstr>
      <vt:lpstr>A126236870F_Latest</vt:lpstr>
      <vt:lpstr>A126236874R</vt:lpstr>
      <vt:lpstr>A126236874R_Data</vt:lpstr>
      <vt:lpstr>A126236874R_Latest</vt:lpstr>
      <vt:lpstr>A126236878X</vt:lpstr>
      <vt:lpstr>A126236878X_Data</vt:lpstr>
      <vt:lpstr>A126236878X_Latest</vt:lpstr>
      <vt:lpstr>A126236954R</vt:lpstr>
      <vt:lpstr>A126236954R_Data</vt:lpstr>
      <vt:lpstr>A126236954R_Latest</vt:lpstr>
      <vt:lpstr>A126236958X</vt:lpstr>
      <vt:lpstr>A126236958X_Data</vt:lpstr>
      <vt:lpstr>A126236958X_Latest</vt:lpstr>
      <vt:lpstr>A126236962R</vt:lpstr>
      <vt:lpstr>A126236962R_Data</vt:lpstr>
      <vt:lpstr>A126236962R_Latest</vt:lpstr>
      <vt:lpstr>A126236966X</vt:lpstr>
      <vt:lpstr>A126236966X_Data</vt:lpstr>
      <vt:lpstr>A126236966X_Latest</vt:lpstr>
      <vt:lpstr>A126236970R</vt:lpstr>
      <vt:lpstr>A126236970R_Data</vt:lpstr>
      <vt:lpstr>A126236970R_Latest</vt:lpstr>
      <vt:lpstr>A126236974X</vt:lpstr>
      <vt:lpstr>A126236974X_Data</vt:lpstr>
      <vt:lpstr>A126236974X_Latest</vt:lpstr>
      <vt:lpstr>A126236978J</vt:lpstr>
      <vt:lpstr>A126236978J_Data</vt:lpstr>
      <vt:lpstr>A126236978J_Latest</vt:lpstr>
      <vt:lpstr>A126236982X</vt:lpstr>
      <vt:lpstr>A126236982X_Data</vt:lpstr>
      <vt:lpstr>A126236982X_Latest</vt:lpstr>
      <vt:lpstr>A126236986J</vt:lpstr>
      <vt:lpstr>A126236986J_Data</vt:lpstr>
      <vt:lpstr>A126236986J_Latest</vt:lpstr>
      <vt:lpstr>A126236990X</vt:lpstr>
      <vt:lpstr>A126236990X_Data</vt:lpstr>
      <vt:lpstr>A126236990X_Latest</vt:lpstr>
      <vt:lpstr>A126236994J</vt:lpstr>
      <vt:lpstr>A126236994J_Data</vt:lpstr>
      <vt:lpstr>A126236994J_Latest</vt:lpstr>
      <vt:lpstr>A126236998T</vt:lpstr>
      <vt:lpstr>A126236998T_Data</vt:lpstr>
      <vt:lpstr>A126236998T_Latest</vt:lpstr>
      <vt:lpstr>A126237002X</vt:lpstr>
      <vt:lpstr>A126237002X_Data</vt:lpstr>
      <vt:lpstr>A126237002X_Latest</vt:lpstr>
      <vt:lpstr>A126237006J</vt:lpstr>
      <vt:lpstr>A126237006J_Data</vt:lpstr>
      <vt:lpstr>A126237006J_Latest</vt:lpstr>
      <vt:lpstr>A126237010X</vt:lpstr>
      <vt:lpstr>A126237010X_Data</vt:lpstr>
      <vt:lpstr>A126237010X_Latest</vt:lpstr>
      <vt:lpstr>A126237014J</vt:lpstr>
      <vt:lpstr>A126237014J_Data</vt:lpstr>
      <vt:lpstr>A126237014J_Latest</vt:lpstr>
      <vt:lpstr>A126237018T</vt:lpstr>
      <vt:lpstr>A126237018T_Data</vt:lpstr>
      <vt:lpstr>A126237018T_Latest</vt:lpstr>
      <vt:lpstr>A126237022J</vt:lpstr>
      <vt:lpstr>A126237022J_Data</vt:lpstr>
      <vt:lpstr>A126237022J_Latest</vt:lpstr>
      <vt:lpstr>A126237026T</vt:lpstr>
      <vt:lpstr>A126237026T_Data</vt:lpstr>
      <vt:lpstr>A126237026T_Latest</vt:lpstr>
      <vt:lpstr>A126237030J</vt:lpstr>
      <vt:lpstr>A126237030J_Data</vt:lpstr>
      <vt:lpstr>A126237030J_Latest</vt:lpstr>
      <vt:lpstr>A126237034T</vt:lpstr>
      <vt:lpstr>A126237034T_Data</vt:lpstr>
      <vt:lpstr>A126237034T_Latest</vt:lpstr>
      <vt:lpstr>A126237038A</vt:lpstr>
      <vt:lpstr>A126237038A_Data</vt:lpstr>
      <vt:lpstr>A126237038A_Latest</vt:lpstr>
      <vt:lpstr>A126237042T</vt:lpstr>
      <vt:lpstr>A126237042T_Data</vt:lpstr>
      <vt:lpstr>A126237042T_Latest</vt:lpstr>
      <vt:lpstr>A126237046A</vt:lpstr>
      <vt:lpstr>A126237046A_Data</vt:lpstr>
      <vt:lpstr>A126237046A_Latest</vt:lpstr>
      <vt:lpstr>A126237050T</vt:lpstr>
      <vt:lpstr>A126237050T_Data</vt:lpstr>
      <vt:lpstr>A126237050T_Latest</vt:lpstr>
      <vt:lpstr>A126237054A</vt:lpstr>
      <vt:lpstr>A126237054A_Data</vt:lpstr>
      <vt:lpstr>A126237054A_Latest</vt:lpstr>
      <vt:lpstr>A126237058K</vt:lpstr>
      <vt:lpstr>A126237058K_Data</vt:lpstr>
      <vt:lpstr>A126237058K_Latest</vt:lpstr>
      <vt:lpstr>A126237062A</vt:lpstr>
      <vt:lpstr>A126237062A_Data</vt:lpstr>
      <vt:lpstr>A126237062A_Latest</vt:lpstr>
      <vt:lpstr>A126237066K</vt:lpstr>
      <vt:lpstr>A126237066K_Data</vt:lpstr>
      <vt:lpstr>A126237066K_Latest</vt:lpstr>
      <vt:lpstr>A126237070A</vt:lpstr>
      <vt:lpstr>A126237070A_Data</vt:lpstr>
      <vt:lpstr>A126237070A_Latest</vt:lpstr>
      <vt:lpstr>A126237074K</vt:lpstr>
      <vt:lpstr>A126237074K_Data</vt:lpstr>
      <vt:lpstr>A126237074K_Latest</vt:lpstr>
      <vt:lpstr>A126237078V</vt:lpstr>
      <vt:lpstr>A126237078V_Data</vt:lpstr>
      <vt:lpstr>A126237078V_Latest</vt:lpstr>
      <vt:lpstr>A126237082K</vt:lpstr>
      <vt:lpstr>A126237082K_Data</vt:lpstr>
      <vt:lpstr>A126237082K_Latest</vt:lpstr>
      <vt:lpstr>A126237086V</vt:lpstr>
      <vt:lpstr>A126237086V_Data</vt:lpstr>
      <vt:lpstr>A126237086V_Latest</vt:lpstr>
      <vt:lpstr>A126237090K</vt:lpstr>
      <vt:lpstr>A126237090K_Data</vt:lpstr>
      <vt:lpstr>A126237090K_Latest</vt:lpstr>
      <vt:lpstr>A126237094V</vt:lpstr>
      <vt:lpstr>A126237094V_Data</vt:lpstr>
      <vt:lpstr>A126237094V_Latest</vt:lpstr>
      <vt:lpstr>A126237098C</vt:lpstr>
      <vt:lpstr>A126237098C_Data</vt:lpstr>
      <vt:lpstr>A126237098C_Latest</vt:lpstr>
      <vt:lpstr>A126237102J</vt:lpstr>
      <vt:lpstr>A126237102J_Data</vt:lpstr>
      <vt:lpstr>A126237102J_Latest</vt:lpstr>
      <vt:lpstr>A126237106T</vt:lpstr>
      <vt:lpstr>A126237106T_Data</vt:lpstr>
      <vt:lpstr>A126237106T_Latest</vt:lpstr>
      <vt:lpstr>A126237110J</vt:lpstr>
      <vt:lpstr>A126237110J_Data</vt:lpstr>
      <vt:lpstr>A126237110J_Latest</vt:lpstr>
      <vt:lpstr>A126237114T</vt:lpstr>
      <vt:lpstr>A126237114T_Data</vt:lpstr>
      <vt:lpstr>A126237114T_Latest</vt:lpstr>
      <vt:lpstr>A126237118A</vt:lpstr>
      <vt:lpstr>A126237118A_Data</vt:lpstr>
      <vt:lpstr>A126237118A_Latest</vt:lpstr>
      <vt:lpstr>A126237122T</vt:lpstr>
      <vt:lpstr>A126237122T_Data</vt:lpstr>
      <vt:lpstr>A126237122T_Latest</vt:lpstr>
      <vt:lpstr>A126237126A</vt:lpstr>
      <vt:lpstr>A126237126A_Data</vt:lpstr>
      <vt:lpstr>A126237126A_Latest</vt:lpstr>
      <vt:lpstr>A126237130T</vt:lpstr>
      <vt:lpstr>A126237130T_Data</vt:lpstr>
      <vt:lpstr>A126237130T_Latest</vt:lpstr>
      <vt:lpstr>A126237134A</vt:lpstr>
      <vt:lpstr>A126237134A_Data</vt:lpstr>
      <vt:lpstr>A126237134A_Latest</vt:lpstr>
      <vt:lpstr>A126237138K</vt:lpstr>
      <vt:lpstr>A126237138K_Data</vt:lpstr>
      <vt:lpstr>A126237138K_Latest</vt:lpstr>
      <vt:lpstr>A126237142A</vt:lpstr>
      <vt:lpstr>A126237142A_Data</vt:lpstr>
      <vt:lpstr>A126237142A_Latest</vt:lpstr>
      <vt:lpstr>A126237146K</vt:lpstr>
      <vt:lpstr>A126237146K_Data</vt:lpstr>
      <vt:lpstr>A126237146K_Latest</vt:lpstr>
      <vt:lpstr>A126237150A</vt:lpstr>
      <vt:lpstr>A126237150A_Data</vt:lpstr>
      <vt:lpstr>A126237150A_Latest</vt:lpstr>
      <vt:lpstr>A126237154K</vt:lpstr>
      <vt:lpstr>A126237154K_Data</vt:lpstr>
      <vt:lpstr>A126237154K_Latest</vt:lpstr>
      <vt:lpstr>A126237158V</vt:lpstr>
      <vt:lpstr>A126237158V_Data</vt:lpstr>
      <vt:lpstr>A126237158V_Latest</vt:lpstr>
      <vt:lpstr>A126237162K</vt:lpstr>
      <vt:lpstr>A126237162K_Data</vt:lpstr>
      <vt:lpstr>A126237162K_Latest</vt:lpstr>
      <vt:lpstr>A126237166V</vt:lpstr>
      <vt:lpstr>A126237166V_Data</vt:lpstr>
      <vt:lpstr>A126237166V_Latest</vt:lpstr>
      <vt:lpstr>A126237242K</vt:lpstr>
      <vt:lpstr>A126237242K_Data</vt:lpstr>
      <vt:lpstr>A126237242K_Latest</vt:lpstr>
      <vt:lpstr>A126237246V</vt:lpstr>
      <vt:lpstr>A126237246V_Data</vt:lpstr>
      <vt:lpstr>A126237246V_Latest</vt:lpstr>
      <vt:lpstr>A126237250K</vt:lpstr>
      <vt:lpstr>A126237250K_Data</vt:lpstr>
      <vt:lpstr>A126237250K_Latest</vt:lpstr>
      <vt:lpstr>A126237254V</vt:lpstr>
      <vt:lpstr>A126237254V_Data</vt:lpstr>
      <vt:lpstr>A126237254V_Latest</vt:lpstr>
      <vt:lpstr>A126237258C</vt:lpstr>
      <vt:lpstr>A126237258C_Data</vt:lpstr>
      <vt:lpstr>A126237258C_Latest</vt:lpstr>
      <vt:lpstr>A126237262V</vt:lpstr>
      <vt:lpstr>A126237262V_Data</vt:lpstr>
      <vt:lpstr>A126237262V_Latest</vt:lpstr>
      <vt:lpstr>A126237266C</vt:lpstr>
      <vt:lpstr>A126237266C_Data</vt:lpstr>
      <vt:lpstr>A126237266C_Latest</vt:lpstr>
      <vt:lpstr>A126237270V</vt:lpstr>
      <vt:lpstr>A126237270V_Data</vt:lpstr>
      <vt:lpstr>A126237270V_Latest</vt:lpstr>
      <vt:lpstr>A126237274C</vt:lpstr>
      <vt:lpstr>A126237274C_Data</vt:lpstr>
      <vt:lpstr>A126237274C_Latest</vt:lpstr>
      <vt:lpstr>A126237278L</vt:lpstr>
      <vt:lpstr>A126237278L_Data</vt:lpstr>
      <vt:lpstr>A126237278L_Latest</vt:lpstr>
      <vt:lpstr>A126237282C</vt:lpstr>
      <vt:lpstr>A126237282C_Data</vt:lpstr>
      <vt:lpstr>A126237282C_Latest</vt:lpstr>
      <vt:lpstr>A126237286L</vt:lpstr>
      <vt:lpstr>A126237286L_Data</vt:lpstr>
      <vt:lpstr>A126237286L_Latest</vt:lpstr>
      <vt:lpstr>A126237290C</vt:lpstr>
      <vt:lpstr>A126237290C_Data</vt:lpstr>
      <vt:lpstr>A126237290C_Latest</vt:lpstr>
      <vt:lpstr>A126237294L</vt:lpstr>
      <vt:lpstr>A126237294L_Data</vt:lpstr>
      <vt:lpstr>A126237294L_Latest</vt:lpstr>
      <vt:lpstr>A126237298W</vt:lpstr>
      <vt:lpstr>A126237298W_Data</vt:lpstr>
      <vt:lpstr>A126237298W_Latest</vt:lpstr>
      <vt:lpstr>A126237302A</vt:lpstr>
      <vt:lpstr>A126237302A_Data</vt:lpstr>
      <vt:lpstr>A126237302A_Latest</vt:lpstr>
      <vt:lpstr>A126237306K</vt:lpstr>
      <vt:lpstr>A126237306K_Data</vt:lpstr>
      <vt:lpstr>A126237306K_Latest</vt:lpstr>
      <vt:lpstr>A126237310A</vt:lpstr>
      <vt:lpstr>A126237310A_Data</vt:lpstr>
      <vt:lpstr>A126237310A_Latest</vt:lpstr>
      <vt:lpstr>A126237314K</vt:lpstr>
      <vt:lpstr>A126237314K_Data</vt:lpstr>
      <vt:lpstr>A126237314K_Latest</vt:lpstr>
      <vt:lpstr>A126237318V</vt:lpstr>
      <vt:lpstr>A126237318V_Data</vt:lpstr>
      <vt:lpstr>A126237318V_Latest</vt:lpstr>
      <vt:lpstr>A126237322K</vt:lpstr>
      <vt:lpstr>A126237322K_Data</vt:lpstr>
      <vt:lpstr>A126237322K_Latest</vt:lpstr>
      <vt:lpstr>A126237326V</vt:lpstr>
      <vt:lpstr>A126237326V_Data</vt:lpstr>
      <vt:lpstr>A126237326V_Latest</vt:lpstr>
      <vt:lpstr>A126237330K</vt:lpstr>
      <vt:lpstr>A126237330K_Data</vt:lpstr>
      <vt:lpstr>A126237330K_Latest</vt:lpstr>
      <vt:lpstr>A126237334V</vt:lpstr>
      <vt:lpstr>A126237334V_Data</vt:lpstr>
      <vt:lpstr>A126237334V_Latest</vt:lpstr>
      <vt:lpstr>A126237338C</vt:lpstr>
      <vt:lpstr>A126237338C_Data</vt:lpstr>
      <vt:lpstr>A126237338C_Latest</vt:lpstr>
      <vt:lpstr>A126237342V</vt:lpstr>
      <vt:lpstr>A126237342V_Data</vt:lpstr>
      <vt:lpstr>A126237342V_Latest</vt:lpstr>
      <vt:lpstr>A126237346C</vt:lpstr>
      <vt:lpstr>A126237346C_Data</vt:lpstr>
      <vt:lpstr>A126237346C_Latest</vt:lpstr>
      <vt:lpstr>A126237350V</vt:lpstr>
      <vt:lpstr>A126237350V_Data</vt:lpstr>
      <vt:lpstr>A126237350V_Latest</vt:lpstr>
      <vt:lpstr>A126237354C</vt:lpstr>
      <vt:lpstr>A126237354C_Data</vt:lpstr>
      <vt:lpstr>A126237354C_Latest</vt:lpstr>
      <vt:lpstr>A126237358L</vt:lpstr>
      <vt:lpstr>A126237358L_Data</vt:lpstr>
      <vt:lpstr>A126237358L_Latest</vt:lpstr>
      <vt:lpstr>A126237362C</vt:lpstr>
      <vt:lpstr>A126237362C_Data</vt:lpstr>
      <vt:lpstr>A126237362C_Latest</vt:lpstr>
      <vt:lpstr>A126237366L</vt:lpstr>
      <vt:lpstr>A126237366L_Data</vt:lpstr>
      <vt:lpstr>A126237366L_Latest</vt:lpstr>
      <vt:lpstr>A126237370C</vt:lpstr>
      <vt:lpstr>A126237370C_Data</vt:lpstr>
      <vt:lpstr>A126237370C_Latest</vt:lpstr>
      <vt:lpstr>A126237374L</vt:lpstr>
      <vt:lpstr>A126237374L_Data</vt:lpstr>
      <vt:lpstr>A126237374L_Latest</vt:lpstr>
      <vt:lpstr>A126237378W</vt:lpstr>
      <vt:lpstr>A126237378W_Data</vt:lpstr>
      <vt:lpstr>A126237378W_Latest</vt:lpstr>
      <vt:lpstr>A126237382L</vt:lpstr>
      <vt:lpstr>A126237382L_Data</vt:lpstr>
      <vt:lpstr>A126237382L_Latest</vt:lpstr>
      <vt:lpstr>A126237386W</vt:lpstr>
      <vt:lpstr>A126237386W_Data</vt:lpstr>
      <vt:lpstr>A126237386W_Latest</vt:lpstr>
      <vt:lpstr>A126237390L</vt:lpstr>
      <vt:lpstr>A126237390L_Data</vt:lpstr>
      <vt:lpstr>A126237390L_Latest</vt:lpstr>
      <vt:lpstr>A126237394W</vt:lpstr>
      <vt:lpstr>A126237394W_Data</vt:lpstr>
      <vt:lpstr>A126237394W_Latest</vt:lpstr>
      <vt:lpstr>A126237398F</vt:lpstr>
      <vt:lpstr>A126237398F_Data</vt:lpstr>
      <vt:lpstr>A126237398F_Latest</vt:lpstr>
      <vt:lpstr>A126237402K</vt:lpstr>
      <vt:lpstr>A126237402K_Data</vt:lpstr>
      <vt:lpstr>A126237402K_Latest</vt:lpstr>
      <vt:lpstr>A126237406V</vt:lpstr>
      <vt:lpstr>A126237406V_Data</vt:lpstr>
      <vt:lpstr>A126237406V_Latest</vt:lpstr>
      <vt:lpstr>A126237410K</vt:lpstr>
      <vt:lpstr>A126237410K_Data</vt:lpstr>
      <vt:lpstr>A126237410K_Latest</vt:lpstr>
      <vt:lpstr>A126237414V</vt:lpstr>
      <vt:lpstr>A126237414V_Data</vt:lpstr>
      <vt:lpstr>A126237414V_Latest</vt:lpstr>
      <vt:lpstr>A126237418C</vt:lpstr>
      <vt:lpstr>A126237418C_Data</vt:lpstr>
      <vt:lpstr>A126237418C_Latest</vt:lpstr>
      <vt:lpstr>A126237422V</vt:lpstr>
      <vt:lpstr>A126237422V_Data</vt:lpstr>
      <vt:lpstr>A126237422V_Latest</vt:lpstr>
      <vt:lpstr>A126237426C</vt:lpstr>
      <vt:lpstr>A126237426C_Data</vt:lpstr>
      <vt:lpstr>A126237426C_Latest</vt:lpstr>
      <vt:lpstr>A126237430V</vt:lpstr>
      <vt:lpstr>A126237430V_Data</vt:lpstr>
      <vt:lpstr>A126237430V_Latest</vt:lpstr>
      <vt:lpstr>A126237434C</vt:lpstr>
      <vt:lpstr>A126237434C_Data</vt:lpstr>
      <vt:lpstr>A126237434C_Latest</vt:lpstr>
      <vt:lpstr>A126237438L</vt:lpstr>
      <vt:lpstr>A126237438L_Data</vt:lpstr>
      <vt:lpstr>A126237438L_Latest</vt:lpstr>
      <vt:lpstr>A126237442C</vt:lpstr>
      <vt:lpstr>A126237442C_Data</vt:lpstr>
      <vt:lpstr>A126237442C_Latest</vt:lpstr>
      <vt:lpstr>A126237446L</vt:lpstr>
      <vt:lpstr>A126237446L_Data</vt:lpstr>
      <vt:lpstr>A126237446L_Latest</vt:lpstr>
      <vt:lpstr>A126237450C</vt:lpstr>
      <vt:lpstr>A126237450C_Data</vt:lpstr>
      <vt:lpstr>A126237450C_Latest</vt:lpstr>
      <vt:lpstr>A126237454L</vt:lpstr>
      <vt:lpstr>A126237454L_Data</vt:lpstr>
      <vt:lpstr>A126237454L_Latest</vt:lpstr>
      <vt:lpstr>A126237458W</vt:lpstr>
      <vt:lpstr>A126237458W_Data</vt:lpstr>
      <vt:lpstr>A126237458W_Latest</vt:lpstr>
      <vt:lpstr>A126237462L</vt:lpstr>
      <vt:lpstr>A126237462L_Data</vt:lpstr>
      <vt:lpstr>A126237462L_Latest</vt:lpstr>
      <vt:lpstr>A126237466W</vt:lpstr>
      <vt:lpstr>A126237466W_Data</vt:lpstr>
      <vt:lpstr>A126237466W_Latest</vt:lpstr>
      <vt:lpstr>A126237470L</vt:lpstr>
      <vt:lpstr>A126237470L_Data</vt:lpstr>
      <vt:lpstr>A126237470L_Latest</vt:lpstr>
      <vt:lpstr>A126237474W</vt:lpstr>
      <vt:lpstr>A126237474W_Data</vt:lpstr>
      <vt:lpstr>A126237474W_Latest</vt:lpstr>
      <vt:lpstr>A126237478F</vt:lpstr>
      <vt:lpstr>A126237478F_Data</vt:lpstr>
      <vt:lpstr>A126237478F_Latest</vt:lpstr>
      <vt:lpstr>A126237482W</vt:lpstr>
      <vt:lpstr>A126237482W_Data</vt:lpstr>
      <vt:lpstr>A126237482W_Latest</vt:lpstr>
      <vt:lpstr>A126237486F</vt:lpstr>
      <vt:lpstr>A126237486F_Data</vt:lpstr>
      <vt:lpstr>A126237486F_Latest</vt:lpstr>
      <vt:lpstr>A126237490W</vt:lpstr>
      <vt:lpstr>A126237490W_Data</vt:lpstr>
      <vt:lpstr>A126237490W_Latest</vt:lpstr>
      <vt:lpstr>A126237494F</vt:lpstr>
      <vt:lpstr>A126237494F_Data</vt:lpstr>
      <vt:lpstr>A126237494F_Latest</vt:lpstr>
      <vt:lpstr>A126237498R</vt:lpstr>
      <vt:lpstr>A126237498R_Data</vt:lpstr>
      <vt:lpstr>A126237498R_Latest</vt:lpstr>
      <vt:lpstr>A126237502V</vt:lpstr>
      <vt:lpstr>A126237502V_Data</vt:lpstr>
      <vt:lpstr>A126237502V_Latest</vt:lpstr>
      <vt:lpstr>A126237506C</vt:lpstr>
      <vt:lpstr>A126237506C_Data</vt:lpstr>
      <vt:lpstr>A126237506C_Latest</vt:lpstr>
      <vt:lpstr>A126237510V</vt:lpstr>
      <vt:lpstr>A126237510V_Data</vt:lpstr>
      <vt:lpstr>A126237510V_Latest</vt:lpstr>
      <vt:lpstr>A126237514C</vt:lpstr>
      <vt:lpstr>A126237514C_Data</vt:lpstr>
      <vt:lpstr>A126237514C_Latest</vt:lpstr>
      <vt:lpstr>A126237518L</vt:lpstr>
      <vt:lpstr>A126237518L_Data</vt:lpstr>
      <vt:lpstr>A126237518L_Latest</vt:lpstr>
      <vt:lpstr>A126237522C</vt:lpstr>
      <vt:lpstr>A126237522C_Data</vt:lpstr>
      <vt:lpstr>A126237522C_Latest</vt:lpstr>
      <vt:lpstr>A126237526L</vt:lpstr>
      <vt:lpstr>A126237526L_Data</vt:lpstr>
      <vt:lpstr>A126237526L_Latest</vt:lpstr>
      <vt:lpstr>A126237530C</vt:lpstr>
      <vt:lpstr>A126237530C_Data</vt:lpstr>
      <vt:lpstr>A126237530C_Latest</vt:lpstr>
      <vt:lpstr>A126237534L</vt:lpstr>
      <vt:lpstr>A126237534L_Data</vt:lpstr>
      <vt:lpstr>A126237534L_Latest</vt:lpstr>
      <vt:lpstr>A126237538W</vt:lpstr>
      <vt:lpstr>A126237538W_Data</vt:lpstr>
      <vt:lpstr>A126237538W_Latest</vt:lpstr>
      <vt:lpstr>A126237542L</vt:lpstr>
      <vt:lpstr>A126237542L_Data</vt:lpstr>
      <vt:lpstr>A126237542L_Latest</vt:lpstr>
      <vt:lpstr>A126237546W</vt:lpstr>
      <vt:lpstr>A126237546W_Data</vt:lpstr>
      <vt:lpstr>A126237546W_Latest</vt:lpstr>
      <vt:lpstr>A126237550L</vt:lpstr>
      <vt:lpstr>A126237550L_Data</vt:lpstr>
      <vt:lpstr>A126237550L_Latest</vt:lpstr>
      <vt:lpstr>A126237554W</vt:lpstr>
      <vt:lpstr>A126237554W_Data</vt:lpstr>
      <vt:lpstr>A126237554W_Latest</vt:lpstr>
      <vt:lpstr>A126237558F</vt:lpstr>
      <vt:lpstr>A126237558F_Data</vt:lpstr>
      <vt:lpstr>A126237558F_Latest</vt:lpstr>
      <vt:lpstr>A126237562W</vt:lpstr>
      <vt:lpstr>A126237562W_Data</vt:lpstr>
      <vt:lpstr>A126237562W_Latest</vt:lpstr>
      <vt:lpstr>A126237566F</vt:lpstr>
      <vt:lpstr>A126237566F_Data</vt:lpstr>
      <vt:lpstr>A126237566F_Latest</vt:lpstr>
      <vt:lpstr>A126237570W</vt:lpstr>
      <vt:lpstr>A126237570W_Data</vt:lpstr>
      <vt:lpstr>A126237570W_Latest</vt:lpstr>
      <vt:lpstr>A126237574F</vt:lpstr>
      <vt:lpstr>A126237574F_Data</vt:lpstr>
      <vt:lpstr>A126237574F_Latest</vt:lpstr>
      <vt:lpstr>A126237578R</vt:lpstr>
      <vt:lpstr>A126237578R_Data</vt:lpstr>
      <vt:lpstr>A126237578R_Latest</vt:lpstr>
      <vt:lpstr>A126237582F</vt:lpstr>
      <vt:lpstr>A126237582F_Data</vt:lpstr>
      <vt:lpstr>A126237582F_Latest</vt:lpstr>
      <vt:lpstr>A126237586R</vt:lpstr>
      <vt:lpstr>A126237586R_Data</vt:lpstr>
      <vt:lpstr>A126237586R_Latest</vt:lpstr>
      <vt:lpstr>A126237590F</vt:lpstr>
      <vt:lpstr>A126237590F_Data</vt:lpstr>
      <vt:lpstr>A126237590F_Latest</vt:lpstr>
      <vt:lpstr>A126237594R</vt:lpstr>
      <vt:lpstr>A126237594R_Data</vt:lpstr>
      <vt:lpstr>A126237594R_Latest</vt:lpstr>
      <vt:lpstr>A126237598X</vt:lpstr>
      <vt:lpstr>A126237598X_Data</vt:lpstr>
      <vt:lpstr>A126237598X_Latest</vt:lpstr>
      <vt:lpstr>A126237602C</vt:lpstr>
      <vt:lpstr>A126237602C_Data</vt:lpstr>
      <vt:lpstr>A126237602C_Latest</vt:lpstr>
      <vt:lpstr>A126237606L</vt:lpstr>
      <vt:lpstr>A126237606L_Data</vt:lpstr>
      <vt:lpstr>A126237606L_Latest</vt:lpstr>
      <vt:lpstr>A126237610C</vt:lpstr>
      <vt:lpstr>A126237610C_Data</vt:lpstr>
      <vt:lpstr>A126237610C_Latest</vt:lpstr>
      <vt:lpstr>A126237614L</vt:lpstr>
      <vt:lpstr>A126237614L_Data</vt:lpstr>
      <vt:lpstr>A126237614L_Latest</vt:lpstr>
      <vt:lpstr>A126237618W</vt:lpstr>
      <vt:lpstr>A126237618W_Data</vt:lpstr>
      <vt:lpstr>A126237618W_Latest</vt:lpstr>
      <vt:lpstr>A126237622L</vt:lpstr>
      <vt:lpstr>A126237622L_Data</vt:lpstr>
      <vt:lpstr>A126237622L_Latest</vt:lpstr>
      <vt:lpstr>A126237626W</vt:lpstr>
      <vt:lpstr>A126237626W_Data</vt:lpstr>
      <vt:lpstr>A126237626W_Latest</vt:lpstr>
      <vt:lpstr>A126237630L</vt:lpstr>
      <vt:lpstr>A126237630L_Data</vt:lpstr>
      <vt:lpstr>A126237630L_Latest</vt:lpstr>
      <vt:lpstr>A126237634W</vt:lpstr>
      <vt:lpstr>A126237634W_Data</vt:lpstr>
      <vt:lpstr>A126237634W_Latest</vt:lpstr>
      <vt:lpstr>A126237638F</vt:lpstr>
      <vt:lpstr>A126237638F_Data</vt:lpstr>
      <vt:lpstr>A126237638F_Latest</vt:lpstr>
      <vt:lpstr>A126237642W</vt:lpstr>
      <vt:lpstr>A126237642W_Data</vt:lpstr>
      <vt:lpstr>A126237642W_Latest</vt:lpstr>
      <vt:lpstr>A126237646F</vt:lpstr>
      <vt:lpstr>A126237646F_Data</vt:lpstr>
      <vt:lpstr>A126237646F_Latest</vt:lpstr>
      <vt:lpstr>A126237650W</vt:lpstr>
      <vt:lpstr>A126237650W_Data</vt:lpstr>
      <vt:lpstr>A126237650W_Latest</vt:lpstr>
      <vt:lpstr>A126237654F</vt:lpstr>
      <vt:lpstr>A126237654F_Data</vt:lpstr>
      <vt:lpstr>A126237654F_Latest</vt:lpstr>
      <vt:lpstr>A126237658R</vt:lpstr>
      <vt:lpstr>A126237658R_Data</vt:lpstr>
      <vt:lpstr>A126237658R_Latest</vt:lpstr>
      <vt:lpstr>A126237662F</vt:lpstr>
      <vt:lpstr>A126237662F_Data</vt:lpstr>
      <vt:lpstr>A126237662F_Latest</vt:lpstr>
      <vt:lpstr>A126237666R</vt:lpstr>
      <vt:lpstr>A126237666R_Data</vt:lpstr>
      <vt:lpstr>A126237666R_Latest</vt:lpstr>
      <vt:lpstr>A126237670F</vt:lpstr>
      <vt:lpstr>A126237670F_Data</vt:lpstr>
      <vt:lpstr>A126237670F_Latest</vt:lpstr>
      <vt:lpstr>A126237746R</vt:lpstr>
      <vt:lpstr>A126237746R_Data</vt:lpstr>
      <vt:lpstr>A126237746R_Latest</vt:lpstr>
      <vt:lpstr>A126237750F</vt:lpstr>
      <vt:lpstr>A126237750F_Data</vt:lpstr>
      <vt:lpstr>A126237750F_Latest</vt:lpstr>
      <vt:lpstr>A126237754R</vt:lpstr>
      <vt:lpstr>A126237754R_Data</vt:lpstr>
      <vt:lpstr>A126237754R_Latest</vt:lpstr>
      <vt:lpstr>A126237758X</vt:lpstr>
      <vt:lpstr>A126237758X_Data</vt:lpstr>
      <vt:lpstr>A126237758X_Latest</vt:lpstr>
      <vt:lpstr>A126237762R</vt:lpstr>
      <vt:lpstr>A126237762R_Data</vt:lpstr>
      <vt:lpstr>A126237762R_Latest</vt:lpstr>
      <vt:lpstr>A126237766X</vt:lpstr>
      <vt:lpstr>A126237766X_Data</vt:lpstr>
      <vt:lpstr>A126237766X_Latest</vt:lpstr>
      <vt:lpstr>A126237770R</vt:lpstr>
      <vt:lpstr>A126237770R_Data</vt:lpstr>
      <vt:lpstr>A126237770R_Latest</vt:lpstr>
      <vt:lpstr>A126237774X</vt:lpstr>
      <vt:lpstr>A126237774X_Data</vt:lpstr>
      <vt:lpstr>A126237774X_Latest</vt:lpstr>
      <vt:lpstr>A126237778J</vt:lpstr>
      <vt:lpstr>A126237778J_Data</vt:lpstr>
      <vt:lpstr>A126237778J_Latest</vt:lpstr>
      <vt:lpstr>A126237782X</vt:lpstr>
      <vt:lpstr>A126237782X_Data</vt:lpstr>
      <vt:lpstr>A126237782X_Latest</vt:lpstr>
      <vt:lpstr>A126237786J</vt:lpstr>
      <vt:lpstr>A126237786J_Data</vt:lpstr>
      <vt:lpstr>A126237786J_Latest</vt:lpstr>
      <vt:lpstr>A126237790X</vt:lpstr>
      <vt:lpstr>A126237790X_Data</vt:lpstr>
      <vt:lpstr>A126237790X_Latest</vt:lpstr>
      <vt:lpstr>A126237794J</vt:lpstr>
      <vt:lpstr>A126237794J_Data</vt:lpstr>
      <vt:lpstr>A126237794J_Latest</vt:lpstr>
      <vt:lpstr>A126237798T</vt:lpstr>
      <vt:lpstr>A126237798T_Data</vt:lpstr>
      <vt:lpstr>A126237798T_Latest</vt:lpstr>
      <vt:lpstr>A126237802W</vt:lpstr>
      <vt:lpstr>A126237802W_Data</vt:lpstr>
      <vt:lpstr>A126237802W_Latest</vt:lpstr>
      <vt:lpstr>A126237806F</vt:lpstr>
      <vt:lpstr>A126237806F_Data</vt:lpstr>
      <vt:lpstr>A126237806F_Latest</vt:lpstr>
      <vt:lpstr>A126237810W</vt:lpstr>
      <vt:lpstr>A126237810W_Data</vt:lpstr>
      <vt:lpstr>A126237810W_Latest</vt:lpstr>
      <vt:lpstr>A126237814F</vt:lpstr>
      <vt:lpstr>A126237814F_Data</vt:lpstr>
      <vt:lpstr>A126237814F_Latest</vt:lpstr>
      <vt:lpstr>A126237818R</vt:lpstr>
      <vt:lpstr>A126237818R_Data</vt:lpstr>
      <vt:lpstr>A126237818R_Latest</vt:lpstr>
      <vt:lpstr>A126237822F</vt:lpstr>
      <vt:lpstr>A126237822F_Data</vt:lpstr>
      <vt:lpstr>A126237822F_Latest</vt:lpstr>
      <vt:lpstr>A126237826R</vt:lpstr>
      <vt:lpstr>A126237826R_Data</vt:lpstr>
      <vt:lpstr>A126237826R_Latest</vt:lpstr>
      <vt:lpstr>A126237830F</vt:lpstr>
      <vt:lpstr>A126237830F_Data</vt:lpstr>
      <vt:lpstr>A126237830F_Latest</vt:lpstr>
      <vt:lpstr>A126237834R</vt:lpstr>
      <vt:lpstr>A126237834R_Data</vt:lpstr>
      <vt:lpstr>A126237834R_Latest</vt:lpstr>
      <vt:lpstr>A126237838X</vt:lpstr>
      <vt:lpstr>A126237838X_Data</vt:lpstr>
      <vt:lpstr>A126237838X_Latest</vt:lpstr>
      <vt:lpstr>A126237842R</vt:lpstr>
      <vt:lpstr>A126237842R_Data</vt:lpstr>
      <vt:lpstr>A126237842R_Latest</vt:lpstr>
      <vt:lpstr>A126237846X</vt:lpstr>
      <vt:lpstr>A126237846X_Data</vt:lpstr>
      <vt:lpstr>A126237846X_Latest</vt:lpstr>
      <vt:lpstr>A126237850R</vt:lpstr>
      <vt:lpstr>A126237850R_Data</vt:lpstr>
      <vt:lpstr>A126237850R_Latest</vt:lpstr>
      <vt:lpstr>A126237854X</vt:lpstr>
      <vt:lpstr>A126237854X_Data</vt:lpstr>
      <vt:lpstr>A126237854X_Latest</vt:lpstr>
      <vt:lpstr>A126237858J</vt:lpstr>
      <vt:lpstr>A126237858J_Data</vt:lpstr>
      <vt:lpstr>A126237858J_Latest</vt:lpstr>
      <vt:lpstr>A126237862X</vt:lpstr>
      <vt:lpstr>A126237862X_Data</vt:lpstr>
      <vt:lpstr>A126237862X_Latest</vt:lpstr>
      <vt:lpstr>A126237866J</vt:lpstr>
      <vt:lpstr>A126237866J_Data</vt:lpstr>
      <vt:lpstr>A126237866J_Latest</vt:lpstr>
      <vt:lpstr>A126237870X</vt:lpstr>
      <vt:lpstr>A126237870X_Data</vt:lpstr>
      <vt:lpstr>A126237870X_Latest</vt:lpstr>
      <vt:lpstr>A126237874J</vt:lpstr>
      <vt:lpstr>A126237874J_Data</vt:lpstr>
      <vt:lpstr>A126237874J_Latest</vt:lpstr>
      <vt:lpstr>A126237878T</vt:lpstr>
      <vt:lpstr>A126237878T_Data</vt:lpstr>
      <vt:lpstr>A126237878T_Latest</vt:lpstr>
      <vt:lpstr>A126237882J</vt:lpstr>
      <vt:lpstr>A126237882J_Data</vt:lpstr>
      <vt:lpstr>A126237882J_Latest</vt:lpstr>
      <vt:lpstr>A126237886T</vt:lpstr>
      <vt:lpstr>A126237886T_Data</vt:lpstr>
      <vt:lpstr>A126237886T_Latest</vt:lpstr>
      <vt:lpstr>A126237890J</vt:lpstr>
      <vt:lpstr>A126237890J_Data</vt:lpstr>
      <vt:lpstr>A126237890J_Latest</vt:lpstr>
      <vt:lpstr>A126237894T</vt:lpstr>
      <vt:lpstr>A126237894T_Data</vt:lpstr>
      <vt:lpstr>A126237894T_Latest</vt:lpstr>
      <vt:lpstr>A126237898A</vt:lpstr>
      <vt:lpstr>A126237898A_Data</vt:lpstr>
      <vt:lpstr>A126237898A_Latest</vt:lpstr>
      <vt:lpstr>A126237902F</vt:lpstr>
      <vt:lpstr>A126237902F_Data</vt:lpstr>
      <vt:lpstr>A126237902F_Latest</vt:lpstr>
      <vt:lpstr>A126237906R</vt:lpstr>
      <vt:lpstr>A126237906R_Data</vt:lpstr>
      <vt:lpstr>A126237906R_Latest</vt:lpstr>
      <vt:lpstr>A126237910F</vt:lpstr>
      <vt:lpstr>A126237910F_Data</vt:lpstr>
      <vt:lpstr>A126237910F_Latest</vt:lpstr>
      <vt:lpstr>A126237914R</vt:lpstr>
      <vt:lpstr>A126237914R_Data</vt:lpstr>
      <vt:lpstr>A126237914R_Latest</vt:lpstr>
      <vt:lpstr>A126237918X</vt:lpstr>
      <vt:lpstr>A126237918X_Data</vt:lpstr>
      <vt:lpstr>A126237918X_Latest</vt:lpstr>
      <vt:lpstr>A126237922R</vt:lpstr>
      <vt:lpstr>A126237922R_Data</vt:lpstr>
      <vt:lpstr>A126237922R_Latest</vt:lpstr>
      <vt:lpstr>A126237926X</vt:lpstr>
      <vt:lpstr>A126237926X_Data</vt:lpstr>
      <vt:lpstr>A126237926X_Latest</vt:lpstr>
      <vt:lpstr>A126237930R</vt:lpstr>
      <vt:lpstr>A126237930R_Data</vt:lpstr>
      <vt:lpstr>A126237930R_Latest</vt:lpstr>
      <vt:lpstr>A126237934X</vt:lpstr>
      <vt:lpstr>A126237934X_Data</vt:lpstr>
      <vt:lpstr>A126237934X_Latest</vt:lpstr>
      <vt:lpstr>A126237938J</vt:lpstr>
      <vt:lpstr>A126237938J_Data</vt:lpstr>
      <vt:lpstr>A126237938J_Latest</vt:lpstr>
      <vt:lpstr>A126237942X</vt:lpstr>
      <vt:lpstr>A126237942X_Data</vt:lpstr>
      <vt:lpstr>A126237942X_Latest</vt:lpstr>
      <vt:lpstr>A126237946J</vt:lpstr>
      <vt:lpstr>A126237946J_Data</vt:lpstr>
      <vt:lpstr>A126237946J_Latest</vt:lpstr>
      <vt:lpstr>A126237950X</vt:lpstr>
      <vt:lpstr>A126237950X_Data</vt:lpstr>
      <vt:lpstr>A126237950X_Latest</vt:lpstr>
      <vt:lpstr>A126237954J</vt:lpstr>
      <vt:lpstr>A126237954J_Data</vt:lpstr>
      <vt:lpstr>A126237954J_Latest</vt:lpstr>
      <vt:lpstr>A126237958T</vt:lpstr>
      <vt:lpstr>A126237958T_Data</vt:lpstr>
      <vt:lpstr>A126237958T_Latest</vt:lpstr>
      <vt:lpstr>A126238034K</vt:lpstr>
      <vt:lpstr>A126238034K_Data</vt:lpstr>
      <vt:lpstr>A126238034K_Latest</vt:lpstr>
      <vt:lpstr>A126238038V</vt:lpstr>
      <vt:lpstr>A126238038V_Data</vt:lpstr>
      <vt:lpstr>A126238038V_Latest</vt:lpstr>
      <vt:lpstr>A126238042K</vt:lpstr>
      <vt:lpstr>A126238042K_Data</vt:lpstr>
      <vt:lpstr>A126238042K_Latest</vt:lpstr>
      <vt:lpstr>A126238046V</vt:lpstr>
      <vt:lpstr>A126238046V_Data</vt:lpstr>
      <vt:lpstr>A126238046V_Latest</vt:lpstr>
      <vt:lpstr>A126238050K</vt:lpstr>
      <vt:lpstr>A126238050K_Data</vt:lpstr>
      <vt:lpstr>A126238050K_Latest</vt:lpstr>
      <vt:lpstr>A126238054V</vt:lpstr>
      <vt:lpstr>A126238054V_Data</vt:lpstr>
      <vt:lpstr>A126238054V_Latest</vt:lpstr>
      <vt:lpstr>A126238058C</vt:lpstr>
      <vt:lpstr>A126238058C_Data</vt:lpstr>
      <vt:lpstr>A126238058C_Latest</vt:lpstr>
      <vt:lpstr>A126238062V</vt:lpstr>
      <vt:lpstr>A126238062V_Data</vt:lpstr>
      <vt:lpstr>A126238062V_Latest</vt:lpstr>
      <vt:lpstr>A126238066C</vt:lpstr>
      <vt:lpstr>A126238066C_Data</vt:lpstr>
      <vt:lpstr>A126238066C_Latest</vt:lpstr>
      <vt:lpstr>A126238070V</vt:lpstr>
      <vt:lpstr>A126238070V_Data</vt:lpstr>
      <vt:lpstr>A126238070V_Latest</vt:lpstr>
      <vt:lpstr>A126238074C</vt:lpstr>
      <vt:lpstr>A126238074C_Data</vt:lpstr>
      <vt:lpstr>A126238074C_Latest</vt:lpstr>
      <vt:lpstr>A126238078L</vt:lpstr>
      <vt:lpstr>A126238078L_Data</vt:lpstr>
      <vt:lpstr>A126238078L_Latest</vt:lpstr>
      <vt:lpstr>A126238082C</vt:lpstr>
      <vt:lpstr>A126238082C_Data</vt:lpstr>
      <vt:lpstr>A126238082C_Latest</vt:lpstr>
      <vt:lpstr>A126238086L</vt:lpstr>
      <vt:lpstr>A126238086L_Data</vt:lpstr>
      <vt:lpstr>A126238086L_Latest</vt:lpstr>
      <vt:lpstr>A126238090C</vt:lpstr>
      <vt:lpstr>A126238090C_Data</vt:lpstr>
      <vt:lpstr>A126238090C_Latest</vt:lpstr>
      <vt:lpstr>A126238094L</vt:lpstr>
      <vt:lpstr>A126238094L_Data</vt:lpstr>
      <vt:lpstr>A126238094L_Latest</vt:lpstr>
      <vt:lpstr>A126238098W</vt:lpstr>
      <vt:lpstr>A126238098W_Data</vt:lpstr>
      <vt:lpstr>A126238098W_Latest</vt:lpstr>
      <vt:lpstr>A126238102A</vt:lpstr>
      <vt:lpstr>A126238102A_Data</vt:lpstr>
      <vt:lpstr>A126238102A_Latest</vt:lpstr>
      <vt:lpstr>A126238106K</vt:lpstr>
      <vt:lpstr>A126238106K_Data</vt:lpstr>
      <vt:lpstr>A126238106K_Latest</vt:lpstr>
      <vt:lpstr>A126238110A</vt:lpstr>
      <vt:lpstr>A126238110A_Data</vt:lpstr>
      <vt:lpstr>A126238110A_Latest</vt:lpstr>
      <vt:lpstr>A126238114K</vt:lpstr>
      <vt:lpstr>A126238114K_Data</vt:lpstr>
      <vt:lpstr>A126238114K_Latest</vt:lpstr>
      <vt:lpstr>A126238118V</vt:lpstr>
      <vt:lpstr>A126238118V_Data</vt:lpstr>
      <vt:lpstr>A126238118V_Latest</vt:lpstr>
      <vt:lpstr>A126238122K</vt:lpstr>
      <vt:lpstr>A126238122K_Data</vt:lpstr>
      <vt:lpstr>A126238122K_Latest</vt:lpstr>
      <vt:lpstr>A126238126V</vt:lpstr>
      <vt:lpstr>A126238126V_Data</vt:lpstr>
      <vt:lpstr>A126238126V_Latest</vt:lpstr>
      <vt:lpstr>A126238130K</vt:lpstr>
      <vt:lpstr>A126238130K_Data</vt:lpstr>
      <vt:lpstr>A126238130K_Latest</vt:lpstr>
      <vt:lpstr>A126238134V</vt:lpstr>
      <vt:lpstr>A126238134V_Data</vt:lpstr>
      <vt:lpstr>A126238134V_Latest</vt:lpstr>
      <vt:lpstr>A126238138C</vt:lpstr>
      <vt:lpstr>A126238138C_Data</vt:lpstr>
      <vt:lpstr>A126238138C_Latest</vt:lpstr>
      <vt:lpstr>A126238142V</vt:lpstr>
      <vt:lpstr>A126238142V_Data</vt:lpstr>
      <vt:lpstr>A126238142V_Latest</vt:lpstr>
      <vt:lpstr>A126238146C</vt:lpstr>
      <vt:lpstr>A126238146C_Data</vt:lpstr>
      <vt:lpstr>A126238146C_Latest</vt:lpstr>
      <vt:lpstr>A126238150V</vt:lpstr>
      <vt:lpstr>A126238150V_Data</vt:lpstr>
      <vt:lpstr>A126238150V_Latest</vt:lpstr>
      <vt:lpstr>A126238154C</vt:lpstr>
      <vt:lpstr>A126238154C_Data</vt:lpstr>
      <vt:lpstr>A126238154C_Latest</vt:lpstr>
      <vt:lpstr>A126238158L</vt:lpstr>
      <vt:lpstr>A126238158L_Data</vt:lpstr>
      <vt:lpstr>A126238158L_Latest</vt:lpstr>
      <vt:lpstr>A126238162C</vt:lpstr>
      <vt:lpstr>A126238162C_Data</vt:lpstr>
      <vt:lpstr>A126238162C_Latest</vt:lpstr>
      <vt:lpstr>A126238166L</vt:lpstr>
      <vt:lpstr>A126238166L_Data</vt:lpstr>
      <vt:lpstr>A126238166L_Latest</vt:lpstr>
      <vt:lpstr>A126238170C</vt:lpstr>
      <vt:lpstr>A126238170C_Data</vt:lpstr>
      <vt:lpstr>A126238170C_Latest</vt:lpstr>
      <vt:lpstr>A126238174L</vt:lpstr>
      <vt:lpstr>A126238174L_Data</vt:lpstr>
      <vt:lpstr>A126238174L_Latest</vt:lpstr>
      <vt:lpstr>A126238178W</vt:lpstr>
      <vt:lpstr>A126238178W_Data</vt:lpstr>
      <vt:lpstr>A126238178W_Latest</vt:lpstr>
      <vt:lpstr>A126238182L</vt:lpstr>
      <vt:lpstr>A126238182L_Data</vt:lpstr>
      <vt:lpstr>A126238182L_Latest</vt:lpstr>
      <vt:lpstr>A126238186W</vt:lpstr>
      <vt:lpstr>A126238186W_Data</vt:lpstr>
      <vt:lpstr>A126238186W_Latest</vt:lpstr>
      <vt:lpstr>A126238190L</vt:lpstr>
      <vt:lpstr>A126238190L_Data</vt:lpstr>
      <vt:lpstr>A126238190L_Latest</vt:lpstr>
      <vt:lpstr>A126238194W</vt:lpstr>
      <vt:lpstr>A126238194W_Data</vt:lpstr>
      <vt:lpstr>A126238194W_Latest</vt:lpstr>
      <vt:lpstr>A126238198F</vt:lpstr>
      <vt:lpstr>A126238198F_Data</vt:lpstr>
      <vt:lpstr>A126238198F_Latest</vt:lpstr>
      <vt:lpstr>A126238202K</vt:lpstr>
      <vt:lpstr>A126238202K_Data</vt:lpstr>
      <vt:lpstr>A126238202K_Latest</vt:lpstr>
      <vt:lpstr>A126238206V</vt:lpstr>
      <vt:lpstr>A126238206V_Data</vt:lpstr>
      <vt:lpstr>A126238206V_Latest</vt:lpstr>
      <vt:lpstr>A126238210K</vt:lpstr>
      <vt:lpstr>A126238210K_Data</vt:lpstr>
      <vt:lpstr>A126238210K_Latest</vt:lpstr>
      <vt:lpstr>A126238214V</vt:lpstr>
      <vt:lpstr>A126238214V_Data</vt:lpstr>
      <vt:lpstr>A126238214V_Latest</vt:lpstr>
      <vt:lpstr>A126238218C</vt:lpstr>
      <vt:lpstr>A126238218C_Data</vt:lpstr>
      <vt:lpstr>A126238218C_Latest</vt:lpstr>
      <vt:lpstr>A126238222V</vt:lpstr>
      <vt:lpstr>A126238222V_Data</vt:lpstr>
      <vt:lpstr>A126238222V_Latest</vt:lpstr>
      <vt:lpstr>A126238226C</vt:lpstr>
      <vt:lpstr>A126238226C_Data</vt:lpstr>
      <vt:lpstr>A126238226C_Latest</vt:lpstr>
      <vt:lpstr>A126238230V</vt:lpstr>
      <vt:lpstr>A126238230V_Data</vt:lpstr>
      <vt:lpstr>A126238230V_Latest</vt:lpstr>
      <vt:lpstr>A126238234C</vt:lpstr>
      <vt:lpstr>A126238234C_Data</vt:lpstr>
      <vt:lpstr>A126238234C_Latest</vt:lpstr>
      <vt:lpstr>A126238238L</vt:lpstr>
      <vt:lpstr>A126238238L_Data</vt:lpstr>
      <vt:lpstr>A126238238L_Latest</vt:lpstr>
      <vt:lpstr>A126238242C</vt:lpstr>
      <vt:lpstr>A126238242C_Data</vt:lpstr>
      <vt:lpstr>A126238242C_Latest</vt:lpstr>
      <vt:lpstr>A126238246L</vt:lpstr>
      <vt:lpstr>A126238246L_Data</vt:lpstr>
      <vt:lpstr>A126238246L_Latest</vt:lpstr>
      <vt:lpstr>A126238250C</vt:lpstr>
      <vt:lpstr>A126238250C_Data</vt:lpstr>
      <vt:lpstr>A126238250C_Latest</vt:lpstr>
      <vt:lpstr>A126238254L</vt:lpstr>
      <vt:lpstr>A126238254L_Data</vt:lpstr>
      <vt:lpstr>A126238254L_Latest</vt:lpstr>
      <vt:lpstr>A126238258W</vt:lpstr>
      <vt:lpstr>A126238258W_Data</vt:lpstr>
      <vt:lpstr>A126238258W_Latest</vt:lpstr>
      <vt:lpstr>A126238262L</vt:lpstr>
      <vt:lpstr>A126238262L_Data</vt:lpstr>
      <vt:lpstr>A126238262L_Latest</vt:lpstr>
      <vt:lpstr>A126238266W</vt:lpstr>
      <vt:lpstr>A126238266W_Data</vt:lpstr>
      <vt:lpstr>A126238266W_Latest</vt:lpstr>
      <vt:lpstr>A126238270L</vt:lpstr>
      <vt:lpstr>A126238270L_Data</vt:lpstr>
      <vt:lpstr>A126238270L_Latest</vt:lpstr>
      <vt:lpstr>A126238274W</vt:lpstr>
      <vt:lpstr>A126238274W_Data</vt:lpstr>
      <vt:lpstr>A126238274W_Latest</vt:lpstr>
      <vt:lpstr>A126238278F</vt:lpstr>
      <vt:lpstr>A126238278F_Data</vt:lpstr>
      <vt:lpstr>A126238278F_Latest</vt:lpstr>
      <vt:lpstr>A126238282W</vt:lpstr>
      <vt:lpstr>A126238282W_Data</vt:lpstr>
      <vt:lpstr>A126238282W_Latest</vt:lpstr>
      <vt:lpstr>A126238286F</vt:lpstr>
      <vt:lpstr>A126238286F_Data</vt:lpstr>
      <vt:lpstr>A126238286F_Latest</vt:lpstr>
      <vt:lpstr>A126238290W</vt:lpstr>
      <vt:lpstr>A126238290W_Data</vt:lpstr>
      <vt:lpstr>A126238290W_Latest</vt:lpstr>
      <vt:lpstr>A126238294F</vt:lpstr>
      <vt:lpstr>A126238294F_Data</vt:lpstr>
      <vt:lpstr>A126238294F_Latest</vt:lpstr>
      <vt:lpstr>A126238298R</vt:lpstr>
      <vt:lpstr>A126238298R_Data</vt:lpstr>
      <vt:lpstr>A126238298R_Latest</vt:lpstr>
      <vt:lpstr>A126238302V</vt:lpstr>
      <vt:lpstr>A126238302V_Data</vt:lpstr>
      <vt:lpstr>A126238302V_Latest</vt:lpstr>
      <vt:lpstr>A126238306C</vt:lpstr>
      <vt:lpstr>A126238306C_Data</vt:lpstr>
      <vt:lpstr>A126238306C_Latest</vt:lpstr>
      <vt:lpstr>A126238310V</vt:lpstr>
      <vt:lpstr>A126238310V_Data</vt:lpstr>
      <vt:lpstr>A126238310V_Latest</vt:lpstr>
      <vt:lpstr>A126238314C</vt:lpstr>
      <vt:lpstr>A126238314C_Data</vt:lpstr>
      <vt:lpstr>A126238314C_Latest</vt:lpstr>
      <vt:lpstr>A126238318L</vt:lpstr>
      <vt:lpstr>A126238318L_Data</vt:lpstr>
      <vt:lpstr>A126238318L_Latest</vt:lpstr>
      <vt:lpstr>A126238322C</vt:lpstr>
      <vt:lpstr>A126238322C_Data</vt:lpstr>
      <vt:lpstr>A126238322C_Latest</vt:lpstr>
      <vt:lpstr>A126238326L</vt:lpstr>
      <vt:lpstr>A126238326L_Data</vt:lpstr>
      <vt:lpstr>A126238326L_Latest</vt:lpstr>
      <vt:lpstr>A126238330C</vt:lpstr>
      <vt:lpstr>A126238330C_Data</vt:lpstr>
      <vt:lpstr>A126238330C_Latest</vt:lpstr>
      <vt:lpstr>A126238334L</vt:lpstr>
      <vt:lpstr>A126238334L_Data</vt:lpstr>
      <vt:lpstr>A126238334L_Latest</vt:lpstr>
      <vt:lpstr>A126238338W</vt:lpstr>
      <vt:lpstr>A126238338W_Data</vt:lpstr>
      <vt:lpstr>A126238338W_Latest</vt:lpstr>
      <vt:lpstr>A126238342L</vt:lpstr>
      <vt:lpstr>A126238342L_Data</vt:lpstr>
      <vt:lpstr>A126238342L_Latest</vt:lpstr>
      <vt:lpstr>A126238346W</vt:lpstr>
      <vt:lpstr>A126238346W_Data</vt:lpstr>
      <vt:lpstr>A126238346W_Latest</vt:lpstr>
      <vt:lpstr>A126238350L</vt:lpstr>
      <vt:lpstr>A126238350L_Data</vt:lpstr>
      <vt:lpstr>A126238350L_Latest</vt:lpstr>
      <vt:lpstr>A126238354W</vt:lpstr>
      <vt:lpstr>A126238354W_Data</vt:lpstr>
      <vt:lpstr>A126238354W_Latest</vt:lpstr>
      <vt:lpstr>A126238358F</vt:lpstr>
      <vt:lpstr>A126238358F_Data</vt:lpstr>
      <vt:lpstr>A126238358F_Latest</vt:lpstr>
      <vt:lpstr>A126238362W</vt:lpstr>
      <vt:lpstr>A126238362W_Data</vt:lpstr>
      <vt:lpstr>A126238362W_Latest</vt:lpstr>
      <vt:lpstr>A126238366F</vt:lpstr>
      <vt:lpstr>A126238366F_Data</vt:lpstr>
      <vt:lpstr>A126238366F_Latest</vt:lpstr>
      <vt:lpstr>A126238370W</vt:lpstr>
      <vt:lpstr>A126238370W_Data</vt:lpstr>
      <vt:lpstr>A126238370W_Latest</vt:lpstr>
      <vt:lpstr>A126238374F</vt:lpstr>
      <vt:lpstr>A126238374F_Data</vt:lpstr>
      <vt:lpstr>A126238374F_Latest</vt:lpstr>
      <vt:lpstr>A126238378R</vt:lpstr>
      <vt:lpstr>A126238378R_Data</vt:lpstr>
      <vt:lpstr>A126238378R_Latest</vt:lpstr>
      <vt:lpstr>A126238382F</vt:lpstr>
      <vt:lpstr>A126238382F_Data</vt:lpstr>
      <vt:lpstr>A126238382F_Latest</vt:lpstr>
      <vt:lpstr>A126238386R</vt:lpstr>
      <vt:lpstr>A126238386R_Data</vt:lpstr>
      <vt:lpstr>A126238386R_Latest</vt:lpstr>
      <vt:lpstr>A126238390F</vt:lpstr>
      <vt:lpstr>A126238390F_Data</vt:lpstr>
      <vt:lpstr>A126238390F_Latest</vt:lpstr>
      <vt:lpstr>A126238394R</vt:lpstr>
      <vt:lpstr>A126238394R_Data</vt:lpstr>
      <vt:lpstr>A126238394R_Latest</vt:lpstr>
      <vt:lpstr>A126238398X</vt:lpstr>
      <vt:lpstr>A126238398X_Data</vt:lpstr>
      <vt:lpstr>A126238398X_Latest</vt:lpstr>
      <vt:lpstr>A126238402C</vt:lpstr>
      <vt:lpstr>A126238402C_Data</vt:lpstr>
      <vt:lpstr>A126238402C_Latest</vt:lpstr>
      <vt:lpstr>A126238406L</vt:lpstr>
      <vt:lpstr>A126238406L_Data</vt:lpstr>
      <vt:lpstr>A126238406L_Latest</vt:lpstr>
      <vt:lpstr>A126238410C</vt:lpstr>
      <vt:lpstr>A126238410C_Data</vt:lpstr>
      <vt:lpstr>A126238410C_Latest</vt:lpstr>
      <vt:lpstr>A126238414L</vt:lpstr>
      <vt:lpstr>A126238414L_Data</vt:lpstr>
      <vt:lpstr>A126238414L_Latest</vt:lpstr>
      <vt:lpstr>A126238418W</vt:lpstr>
      <vt:lpstr>A126238418W_Data</vt:lpstr>
      <vt:lpstr>A126238418W_Latest</vt:lpstr>
      <vt:lpstr>A126238422L</vt:lpstr>
      <vt:lpstr>A126238422L_Data</vt:lpstr>
      <vt:lpstr>A126238422L_Latest</vt:lpstr>
      <vt:lpstr>A126238426W</vt:lpstr>
      <vt:lpstr>A126238426W_Data</vt:lpstr>
      <vt:lpstr>A126238426W_Latest</vt:lpstr>
      <vt:lpstr>A126238430L</vt:lpstr>
      <vt:lpstr>A126238430L_Data</vt:lpstr>
      <vt:lpstr>A126238430L_Latest</vt:lpstr>
      <vt:lpstr>A126238434W</vt:lpstr>
      <vt:lpstr>A126238434W_Data</vt:lpstr>
      <vt:lpstr>A126238434W_Latest</vt:lpstr>
      <vt:lpstr>A126238438F</vt:lpstr>
      <vt:lpstr>A126238438F_Data</vt:lpstr>
      <vt:lpstr>A126238438F_Latest</vt:lpstr>
      <vt:lpstr>A126238442W</vt:lpstr>
      <vt:lpstr>A126238442W_Data</vt:lpstr>
      <vt:lpstr>A126238442W_Latest</vt:lpstr>
      <vt:lpstr>A126238446F</vt:lpstr>
      <vt:lpstr>A126238446F_Data</vt:lpstr>
      <vt:lpstr>A126238446F_Latest</vt:lpstr>
      <vt:lpstr>A126238450W</vt:lpstr>
      <vt:lpstr>A126238450W_Data</vt:lpstr>
      <vt:lpstr>A126238450W_Latest</vt:lpstr>
      <vt:lpstr>A126238454F</vt:lpstr>
      <vt:lpstr>A126238454F_Data</vt:lpstr>
      <vt:lpstr>A126238454F_Latest</vt:lpstr>
      <vt:lpstr>A126238458R</vt:lpstr>
      <vt:lpstr>A126238458R_Data</vt:lpstr>
      <vt:lpstr>A126238458R_Latest</vt:lpstr>
      <vt:lpstr>A126238462F</vt:lpstr>
      <vt:lpstr>A126238462F_Data</vt:lpstr>
      <vt:lpstr>A126238462F_Latest</vt:lpstr>
      <vt:lpstr>A126238538R</vt:lpstr>
      <vt:lpstr>A126238538R_Data</vt:lpstr>
      <vt:lpstr>A126238538R_Latest</vt:lpstr>
      <vt:lpstr>A126238542F</vt:lpstr>
      <vt:lpstr>A126238542F_Data</vt:lpstr>
      <vt:lpstr>A126238542F_Latest</vt:lpstr>
      <vt:lpstr>A126238546R</vt:lpstr>
      <vt:lpstr>A126238546R_Data</vt:lpstr>
      <vt:lpstr>A126238546R_Latest</vt:lpstr>
      <vt:lpstr>A126238550F</vt:lpstr>
      <vt:lpstr>A126238550F_Data</vt:lpstr>
      <vt:lpstr>A126238550F_Latest</vt:lpstr>
      <vt:lpstr>A126238554R</vt:lpstr>
      <vt:lpstr>A126238554R_Data</vt:lpstr>
      <vt:lpstr>A126238554R_Latest</vt:lpstr>
      <vt:lpstr>A126238558X</vt:lpstr>
      <vt:lpstr>A126238558X_Data</vt:lpstr>
      <vt:lpstr>A126238558X_Latest</vt:lpstr>
      <vt:lpstr>A126238562R</vt:lpstr>
      <vt:lpstr>A126238562R_Data</vt:lpstr>
      <vt:lpstr>A126238562R_Latest</vt:lpstr>
      <vt:lpstr>A126238566X</vt:lpstr>
      <vt:lpstr>A126238566X_Data</vt:lpstr>
      <vt:lpstr>A126238566X_Latest</vt:lpstr>
      <vt:lpstr>A126238570R</vt:lpstr>
      <vt:lpstr>A126238570R_Data</vt:lpstr>
      <vt:lpstr>A126238570R_Latest</vt:lpstr>
      <vt:lpstr>A126238574X</vt:lpstr>
      <vt:lpstr>A126238574X_Data</vt:lpstr>
      <vt:lpstr>A126238574X_Latest</vt:lpstr>
      <vt:lpstr>A126238578J</vt:lpstr>
      <vt:lpstr>A126238578J_Data</vt:lpstr>
      <vt:lpstr>A126238578J_Latest</vt:lpstr>
      <vt:lpstr>A126238582X</vt:lpstr>
      <vt:lpstr>A126238582X_Data</vt:lpstr>
      <vt:lpstr>A126238582X_Latest</vt:lpstr>
      <vt:lpstr>A126238586J</vt:lpstr>
      <vt:lpstr>A126238586J_Data</vt:lpstr>
      <vt:lpstr>A126238586J_Latest</vt:lpstr>
      <vt:lpstr>A126238590X</vt:lpstr>
      <vt:lpstr>A126238590X_Data</vt:lpstr>
      <vt:lpstr>A126238590X_Latest</vt:lpstr>
      <vt:lpstr>A126238594J</vt:lpstr>
      <vt:lpstr>A126238594J_Data</vt:lpstr>
      <vt:lpstr>A126238594J_Latest</vt:lpstr>
      <vt:lpstr>A126238598T</vt:lpstr>
      <vt:lpstr>A126238598T_Data</vt:lpstr>
      <vt:lpstr>A126238598T_Latest</vt:lpstr>
      <vt:lpstr>A126238602W</vt:lpstr>
      <vt:lpstr>A126238602W_Data</vt:lpstr>
      <vt:lpstr>A126238602W_Latest</vt:lpstr>
      <vt:lpstr>A126238606F</vt:lpstr>
      <vt:lpstr>A126238606F_Data</vt:lpstr>
      <vt:lpstr>A126238606F_Latest</vt:lpstr>
      <vt:lpstr>A126238610W</vt:lpstr>
      <vt:lpstr>A126238610W_Data</vt:lpstr>
      <vt:lpstr>A126238610W_Latest</vt:lpstr>
      <vt:lpstr>A126238614F</vt:lpstr>
      <vt:lpstr>A126238614F_Data</vt:lpstr>
      <vt:lpstr>A126238614F_Latest</vt:lpstr>
      <vt:lpstr>A126238618R</vt:lpstr>
      <vt:lpstr>A126238618R_Data</vt:lpstr>
      <vt:lpstr>A126238618R_Latest</vt:lpstr>
      <vt:lpstr>A126238622F</vt:lpstr>
      <vt:lpstr>A126238622F_Data</vt:lpstr>
      <vt:lpstr>A126238622F_Latest</vt:lpstr>
      <vt:lpstr>A126238626R</vt:lpstr>
      <vt:lpstr>A126238626R_Data</vt:lpstr>
      <vt:lpstr>A126238626R_Latest</vt:lpstr>
      <vt:lpstr>A126238630F</vt:lpstr>
      <vt:lpstr>A126238630F_Data</vt:lpstr>
      <vt:lpstr>A126238630F_Latest</vt:lpstr>
      <vt:lpstr>A126238634R</vt:lpstr>
      <vt:lpstr>A126238634R_Data</vt:lpstr>
      <vt:lpstr>A126238634R_Latest</vt:lpstr>
      <vt:lpstr>A126238638X</vt:lpstr>
      <vt:lpstr>A126238638X_Data</vt:lpstr>
      <vt:lpstr>A126238638X_Latest</vt:lpstr>
      <vt:lpstr>A126238642R</vt:lpstr>
      <vt:lpstr>A126238642R_Data</vt:lpstr>
      <vt:lpstr>A126238642R_Latest</vt:lpstr>
      <vt:lpstr>A126238646X</vt:lpstr>
      <vt:lpstr>A126238646X_Data</vt:lpstr>
      <vt:lpstr>A126238646X_Latest</vt:lpstr>
      <vt:lpstr>A126238650R</vt:lpstr>
      <vt:lpstr>A126238650R_Data</vt:lpstr>
      <vt:lpstr>A126238650R_Latest</vt:lpstr>
      <vt:lpstr>A126238654X</vt:lpstr>
      <vt:lpstr>A126238654X_Data</vt:lpstr>
      <vt:lpstr>A126238654X_Latest</vt:lpstr>
      <vt:lpstr>A126238658J</vt:lpstr>
      <vt:lpstr>A126238658J_Data</vt:lpstr>
      <vt:lpstr>A126238658J_Latest</vt:lpstr>
      <vt:lpstr>A126238662X</vt:lpstr>
      <vt:lpstr>A126238662X_Data</vt:lpstr>
      <vt:lpstr>A126238662X_Latest</vt:lpstr>
      <vt:lpstr>A126238666J</vt:lpstr>
      <vt:lpstr>A126238666J_Data</vt:lpstr>
      <vt:lpstr>A126238666J_Latest</vt:lpstr>
      <vt:lpstr>A126238670X</vt:lpstr>
      <vt:lpstr>A126238670X_Data</vt:lpstr>
      <vt:lpstr>A126238670X_Latest</vt:lpstr>
      <vt:lpstr>A126238674J</vt:lpstr>
      <vt:lpstr>A126238674J_Data</vt:lpstr>
      <vt:lpstr>A126238674J_Latest</vt:lpstr>
      <vt:lpstr>A126238678T</vt:lpstr>
      <vt:lpstr>A126238678T_Data</vt:lpstr>
      <vt:lpstr>A126238678T_Latest</vt:lpstr>
      <vt:lpstr>A126238682J</vt:lpstr>
      <vt:lpstr>A126238682J_Data</vt:lpstr>
      <vt:lpstr>A126238682J_Latest</vt:lpstr>
      <vt:lpstr>A126238686T</vt:lpstr>
      <vt:lpstr>A126238686T_Data</vt:lpstr>
      <vt:lpstr>A126238686T_Latest</vt:lpstr>
      <vt:lpstr>A126238690J</vt:lpstr>
      <vt:lpstr>A126238690J_Data</vt:lpstr>
      <vt:lpstr>A126238690J_Latest</vt:lpstr>
      <vt:lpstr>A126238694T</vt:lpstr>
      <vt:lpstr>A126238694T_Data</vt:lpstr>
      <vt:lpstr>A126238694T_Latest</vt:lpstr>
      <vt:lpstr>A126238698A</vt:lpstr>
      <vt:lpstr>A126238698A_Data</vt:lpstr>
      <vt:lpstr>A126238698A_Latest</vt:lpstr>
      <vt:lpstr>A126238702F</vt:lpstr>
      <vt:lpstr>A126238702F_Data</vt:lpstr>
      <vt:lpstr>A126238702F_Latest</vt:lpstr>
      <vt:lpstr>A126238706R</vt:lpstr>
      <vt:lpstr>A126238706R_Data</vt:lpstr>
      <vt:lpstr>A126238706R_Latest</vt:lpstr>
      <vt:lpstr>A126238710F</vt:lpstr>
      <vt:lpstr>A126238710F_Data</vt:lpstr>
      <vt:lpstr>A126238710F_Latest</vt:lpstr>
      <vt:lpstr>A126238714R</vt:lpstr>
      <vt:lpstr>A126238714R_Data</vt:lpstr>
      <vt:lpstr>A126238714R_Latest</vt:lpstr>
      <vt:lpstr>A126238718X</vt:lpstr>
      <vt:lpstr>A126238718X_Data</vt:lpstr>
      <vt:lpstr>A126238718X_Latest</vt:lpstr>
      <vt:lpstr>A126238722R</vt:lpstr>
      <vt:lpstr>A126238722R_Data</vt:lpstr>
      <vt:lpstr>A126238722R_Latest</vt:lpstr>
      <vt:lpstr>A126238726X</vt:lpstr>
      <vt:lpstr>A126238726X_Data</vt:lpstr>
      <vt:lpstr>A126238726X_Latest</vt:lpstr>
      <vt:lpstr>A126238730R</vt:lpstr>
      <vt:lpstr>A126238730R_Data</vt:lpstr>
      <vt:lpstr>A126238730R_Latest</vt:lpstr>
      <vt:lpstr>A126238734X</vt:lpstr>
      <vt:lpstr>A126238734X_Data</vt:lpstr>
      <vt:lpstr>A126238734X_Latest</vt:lpstr>
      <vt:lpstr>A126238738J</vt:lpstr>
      <vt:lpstr>A126238738J_Data</vt:lpstr>
      <vt:lpstr>A126238738J_Latest</vt:lpstr>
      <vt:lpstr>A126238742X</vt:lpstr>
      <vt:lpstr>A126238742X_Data</vt:lpstr>
      <vt:lpstr>A126238742X_Latest</vt:lpstr>
      <vt:lpstr>A126238746J</vt:lpstr>
      <vt:lpstr>A126238746J_Data</vt:lpstr>
      <vt:lpstr>A126238746J_Latest</vt:lpstr>
      <vt:lpstr>A126238750X</vt:lpstr>
      <vt:lpstr>A126238750X_Data</vt:lpstr>
      <vt:lpstr>A126238750X_Latest</vt:lpstr>
      <vt:lpstr>A126238826J</vt:lpstr>
      <vt:lpstr>A126238826J_Data</vt:lpstr>
      <vt:lpstr>A126238826J_Latest</vt:lpstr>
      <vt:lpstr>A126238830X</vt:lpstr>
      <vt:lpstr>A126238830X_Data</vt:lpstr>
      <vt:lpstr>A126238830X_Latest</vt:lpstr>
      <vt:lpstr>A126238834J</vt:lpstr>
      <vt:lpstr>A126238834J_Data</vt:lpstr>
      <vt:lpstr>A126238834J_Latest</vt:lpstr>
      <vt:lpstr>A126238838T</vt:lpstr>
      <vt:lpstr>A126238838T_Data</vt:lpstr>
      <vt:lpstr>A126238838T_Latest</vt:lpstr>
      <vt:lpstr>A126238842J</vt:lpstr>
      <vt:lpstr>A126238842J_Data</vt:lpstr>
      <vt:lpstr>A126238842J_Latest</vt:lpstr>
      <vt:lpstr>A126238846T</vt:lpstr>
      <vt:lpstr>A126238846T_Data</vt:lpstr>
      <vt:lpstr>A126238846T_Latest</vt:lpstr>
      <vt:lpstr>A126238850J</vt:lpstr>
      <vt:lpstr>A126238850J_Data</vt:lpstr>
      <vt:lpstr>A126238850J_Latest</vt:lpstr>
      <vt:lpstr>A126238854T</vt:lpstr>
      <vt:lpstr>A126238854T_Data</vt:lpstr>
      <vt:lpstr>A126238854T_Latest</vt:lpstr>
      <vt:lpstr>A126238858A</vt:lpstr>
      <vt:lpstr>A126238858A_Data</vt:lpstr>
      <vt:lpstr>A126238858A_Latest</vt:lpstr>
      <vt:lpstr>A126238862T</vt:lpstr>
      <vt:lpstr>A126238862T_Data</vt:lpstr>
      <vt:lpstr>A126238862T_Latest</vt:lpstr>
      <vt:lpstr>A126238866A</vt:lpstr>
      <vt:lpstr>A126238866A_Data</vt:lpstr>
      <vt:lpstr>A126238866A_Latest</vt:lpstr>
      <vt:lpstr>A126238870T</vt:lpstr>
      <vt:lpstr>A126238870T_Data</vt:lpstr>
      <vt:lpstr>A126238870T_Latest</vt:lpstr>
      <vt:lpstr>A126238874A</vt:lpstr>
      <vt:lpstr>A126238874A_Data</vt:lpstr>
      <vt:lpstr>A126238874A_Latest</vt:lpstr>
      <vt:lpstr>A126238878K</vt:lpstr>
      <vt:lpstr>A126238878K_Data</vt:lpstr>
      <vt:lpstr>A126238878K_Latest</vt:lpstr>
      <vt:lpstr>A126238882A</vt:lpstr>
      <vt:lpstr>A126238882A_Data</vt:lpstr>
      <vt:lpstr>A126238882A_Latest</vt:lpstr>
      <vt:lpstr>A126238886K</vt:lpstr>
      <vt:lpstr>A126238886K_Data</vt:lpstr>
      <vt:lpstr>A126238886K_Latest</vt:lpstr>
      <vt:lpstr>A126238890A</vt:lpstr>
      <vt:lpstr>A126238890A_Data</vt:lpstr>
      <vt:lpstr>A126238890A_Latest</vt:lpstr>
      <vt:lpstr>A126238894K</vt:lpstr>
      <vt:lpstr>A126238894K_Data</vt:lpstr>
      <vt:lpstr>A126238894K_Latest</vt:lpstr>
      <vt:lpstr>A126238898V</vt:lpstr>
      <vt:lpstr>A126238898V_Data</vt:lpstr>
      <vt:lpstr>A126238898V_Latest</vt:lpstr>
      <vt:lpstr>A126238902X</vt:lpstr>
      <vt:lpstr>A126238902X_Data</vt:lpstr>
      <vt:lpstr>A126238902X_Latest</vt:lpstr>
      <vt:lpstr>A126238906J</vt:lpstr>
      <vt:lpstr>A126238906J_Data</vt:lpstr>
      <vt:lpstr>A126238906J_Latest</vt:lpstr>
      <vt:lpstr>A126238910X</vt:lpstr>
      <vt:lpstr>A126238910X_Data</vt:lpstr>
      <vt:lpstr>A126238910X_Latest</vt:lpstr>
      <vt:lpstr>A126238914J</vt:lpstr>
      <vt:lpstr>A126238914J_Data</vt:lpstr>
      <vt:lpstr>A126238914J_Latest</vt:lpstr>
      <vt:lpstr>A126238918T</vt:lpstr>
      <vt:lpstr>A126238918T_Data</vt:lpstr>
      <vt:lpstr>A126238918T_Latest</vt:lpstr>
      <vt:lpstr>A126238922J</vt:lpstr>
      <vt:lpstr>A126238922J_Data</vt:lpstr>
      <vt:lpstr>A126238922J_Latest</vt:lpstr>
      <vt:lpstr>A126238926T</vt:lpstr>
      <vt:lpstr>A126238926T_Data</vt:lpstr>
      <vt:lpstr>A126238926T_Latest</vt:lpstr>
      <vt:lpstr>A126238930J</vt:lpstr>
      <vt:lpstr>A126238930J_Data</vt:lpstr>
      <vt:lpstr>A126238930J_Latest</vt:lpstr>
      <vt:lpstr>A126238934T</vt:lpstr>
      <vt:lpstr>A126238934T_Data</vt:lpstr>
      <vt:lpstr>A126238934T_Latest</vt:lpstr>
      <vt:lpstr>A126238938A</vt:lpstr>
      <vt:lpstr>A126238938A_Data</vt:lpstr>
      <vt:lpstr>A126238938A_Latest</vt:lpstr>
      <vt:lpstr>A126238942T</vt:lpstr>
      <vt:lpstr>A126238942T_Data</vt:lpstr>
      <vt:lpstr>A126238942T_Latest</vt:lpstr>
      <vt:lpstr>A126238946A</vt:lpstr>
      <vt:lpstr>A126238946A_Data</vt:lpstr>
      <vt:lpstr>A126238946A_Latest</vt:lpstr>
      <vt:lpstr>A126238950T</vt:lpstr>
      <vt:lpstr>A126238950T_Data</vt:lpstr>
      <vt:lpstr>A126238950T_Latest</vt:lpstr>
      <vt:lpstr>A126238954A</vt:lpstr>
      <vt:lpstr>A126238954A_Data</vt:lpstr>
      <vt:lpstr>A126238954A_Latest</vt:lpstr>
      <vt:lpstr>A126238958K</vt:lpstr>
      <vt:lpstr>A126238958K_Data</vt:lpstr>
      <vt:lpstr>A126238958K_Latest</vt:lpstr>
      <vt:lpstr>A126238962A</vt:lpstr>
      <vt:lpstr>A126238962A_Data</vt:lpstr>
      <vt:lpstr>A126238962A_Latest</vt:lpstr>
      <vt:lpstr>A126238966K</vt:lpstr>
      <vt:lpstr>A126238966K_Data</vt:lpstr>
      <vt:lpstr>A126238966K_Latest</vt:lpstr>
      <vt:lpstr>A126238970A</vt:lpstr>
      <vt:lpstr>A126238970A_Data</vt:lpstr>
      <vt:lpstr>A126238970A_Latest</vt:lpstr>
      <vt:lpstr>A126238974K</vt:lpstr>
      <vt:lpstr>A126238974K_Data</vt:lpstr>
      <vt:lpstr>A126238974K_Latest</vt:lpstr>
      <vt:lpstr>A126238978V</vt:lpstr>
      <vt:lpstr>A126238978V_Data</vt:lpstr>
      <vt:lpstr>A126238978V_Latest</vt:lpstr>
      <vt:lpstr>A126238982K</vt:lpstr>
      <vt:lpstr>A126238982K_Data</vt:lpstr>
      <vt:lpstr>A126238982K_Latest</vt:lpstr>
      <vt:lpstr>A126238986V</vt:lpstr>
      <vt:lpstr>A126238986V_Data</vt:lpstr>
      <vt:lpstr>A126238986V_Latest</vt:lpstr>
      <vt:lpstr>A126238990K</vt:lpstr>
      <vt:lpstr>A126238990K_Data</vt:lpstr>
      <vt:lpstr>A126238990K_Latest</vt:lpstr>
      <vt:lpstr>A126238994V</vt:lpstr>
      <vt:lpstr>A126238994V_Data</vt:lpstr>
      <vt:lpstr>A126238994V_Latest</vt:lpstr>
      <vt:lpstr>A126238998C</vt:lpstr>
      <vt:lpstr>A126238998C_Data</vt:lpstr>
      <vt:lpstr>A126238998C_Latest</vt:lpstr>
      <vt:lpstr>A126239002K</vt:lpstr>
      <vt:lpstr>A126239002K_Data</vt:lpstr>
      <vt:lpstr>A126239002K_Latest</vt:lpstr>
      <vt:lpstr>A126239006V</vt:lpstr>
      <vt:lpstr>A126239006V_Data</vt:lpstr>
      <vt:lpstr>A126239006V_Latest</vt:lpstr>
      <vt:lpstr>A126239010K</vt:lpstr>
      <vt:lpstr>A126239010K_Data</vt:lpstr>
      <vt:lpstr>A126239010K_Latest</vt:lpstr>
      <vt:lpstr>A126239014V</vt:lpstr>
      <vt:lpstr>A126239014V_Data</vt:lpstr>
      <vt:lpstr>A126239014V_Latest</vt:lpstr>
      <vt:lpstr>A126239018C</vt:lpstr>
      <vt:lpstr>A126239018C_Data</vt:lpstr>
      <vt:lpstr>A126239018C_Latest</vt:lpstr>
      <vt:lpstr>A126239022V</vt:lpstr>
      <vt:lpstr>A126239022V_Data</vt:lpstr>
      <vt:lpstr>A126239022V_Latest</vt:lpstr>
      <vt:lpstr>A126239026C</vt:lpstr>
      <vt:lpstr>A126239026C_Data</vt:lpstr>
      <vt:lpstr>A126239026C_Latest</vt:lpstr>
      <vt:lpstr>A126239030V</vt:lpstr>
      <vt:lpstr>A126239030V_Data</vt:lpstr>
      <vt:lpstr>A126239030V_Latest</vt:lpstr>
      <vt:lpstr>A126239034C</vt:lpstr>
      <vt:lpstr>A126239034C_Data</vt:lpstr>
      <vt:lpstr>A126239034C_Latest</vt:lpstr>
      <vt:lpstr>A126239038L</vt:lpstr>
      <vt:lpstr>A126239038L_Data</vt:lpstr>
      <vt:lpstr>A126239038L_Latest</vt:lpstr>
      <vt:lpstr>A126239042C</vt:lpstr>
      <vt:lpstr>A126239042C_Data</vt:lpstr>
      <vt:lpstr>A126239042C_Latest</vt:lpstr>
      <vt:lpstr>A126239046L</vt:lpstr>
      <vt:lpstr>A126239046L_Data</vt:lpstr>
      <vt:lpstr>A126239046L_Latest</vt:lpstr>
      <vt:lpstr>A126239050C</vt:lpstr>
      <vt:lpstr>A126239050C_Data</vt:lpstr>
      <vt:lpstr>A126239050C_Latest</vt:lpstr>
      <vt:lpstr>A126239054L</vt:lpstr>
      <vt:lpstr>A126239054L_Data</vt:lpstr>
      <vt:lpstr>A126239054L_Latest</vt:lpstr>
      <vt:lpstr>A126239058W</vt:lpstr>
      <vt:lpstr>A126239058W_Data</vt:lpstr>
      <vt:lpstr>A126239058W_Latest</vt:lpstr>
      <vt:lpstr>A126239062L</vt:lpstr>
      <vt:lpstr>A126239062L_Data</vt:lpstr>
      <vt:lpstr>A126239062L_Latest</vt:lpstr>
      <vt:lpstr>A126239066W</vt:lpstr>
      <vt:lpstr>A126239066W_Data</vt:lpstr>
      <vt:lpstr>A126239066W_Latest</vt:lpstr>
      <vt:lpstr>A126239070L</vt:lpstr>
      <vt:lpstr>A126239070L_Data</vt:lpstr>
      <vt:lpstr>A126239070L_Latest</vt:lpstr>
      <vt:lpstr>A126239074W</vt:lpstr>
      <vt:lpstr>A126239074W_Data</vt:lpstr>
      <vt:lpstr>A126239074W_Latest</vt:lpstr>
      <vt:lpstr>A126239078F</vt:lpstr>
      <vt:lpstr>A126239078F_Data</vt:lpstr>
      <vt:lpstr>A126239078F_Latest</vt:lpstr>
      <vt:lpstr>A126239082W</vt:lpstr>
      <vt:lpstr>A126239082W_Data</vt:lpstr>
      <vt:lpstr>A126239082W_Latest</vt:lpstr>
      <vt:lpstr>A126239086F</vt:lpstr>
      <vt:lpstr>A126239086F_Data</vt:lpstr>
      <vt:lpstr>A126239086F_Latest</vt:lpstr>
      <vt:lpstr>A126239090W</vt:lpstr>
      <vt:lpstr>A126239090W_Data</vt:lpstr>
      <vt:lpstr>A126239090W_Latest</vt:lpstr>
      <vt:lpstr>A126239094F</vt:lpstr>
      <vt:lpstr>A126239094F_Data</vt:lpstr>
      <vt:lpstr>A126239094F_Latest</vt:lpstr>
      <vt:lpstr>A126239098R</vt:lpstr>
      <vt:lpstr>A126239098R_Data</vt:lpstr>
      <vt:lpstr>A126239098R_Latest</vt:lpstr>
      <vt:lpstr>A126239102V</vt:lpstr>
      <vt:lpstr>A126239102V_Data</vt:lpstr>
      <vt:lpstr>A126239102V_Latest</vt:lpstr>
      <vt:lpstr>A126239106C</vt:lpstr>
      <vt:lpstr>A126239106C_Data</vt:lpstr>
      <vt:lpstr>A126239106C_Latest</vt:lpstr>
      <vt:lpstr>A126239110V</vt:lpstr>
      <vt:lpstr>A126239110V_Data</vt:lpstr>
      <vt:lpstr>A126239110V_Latest</vt:lpstr>
      <vt:lpstr>A126239114C</vt:lpstr>
      <vt:lpstr>A126239114C_Data</vt:lpstr>
      <vt:lpstr>A126239114C_Latest</vt:lpstr>
      <vt:lpstr>A126239118L</vt:lpstr>
      <vt:lpstr>A126239118L_Data</vt:lpstr>
      <vt:lpstr>A126239118L_Latest</vt:lpstr>
      <vt:lpstr>A126239122C</vt:lpstr>
      <vt:lpstr>A126239122C_Data</vt:lpstr>
      <vt:lpstr>A126239122C_Latest</vt:lpstr>
      <vt:lpstr>A126239126L</vt:lpstr>
      <vt:lpstr>A126239126L_Data</vt:lpstr>
      <vt:lpstr>A126239126L_Latest</vt:lpstr>
      <vt:lpstr>A126239130C</vt:lpstr>
      <vt:lpstr>A126239130C_Data</vt:lpstr>
      <vt:lpstr>A126239130C_Latest</vt:lpstr>
      <vt:lpstr>A126239134L</vt:lpstr>
      <vt:lpstr>A126239134L_Data</vt:lpstr>
      <vt:lpstr>A126239134L_Latest</vt:lpstr>
      <vt:lpstr>A126239138W</vt:lpstr>
      <vt:lpstr>A126239138W_Data</vt:lpstr>
      <vt:lpstr>A126239138W_Latest</vt:lpstr>
      <vt:lpstr>A126239142L</vt:lpstr>
      <vt:lpstr>A126239142L_Data</vt:lpstr>
      <vt:lpstr>A126239142L_Latest</vt:lpstr>
      <vt:lpstr>A126239146W</vt:lpstr>
      <vt:lpstr>A126239146W_Data</vt:lpstr>
      <vt:lpstr>A126239146W_Latest</vt:lpstr>
      <vt:lpstr>A126239150L</vt:lpstr>
      <vt:lpstr>A126239150L_Data</vt:lpstr>
      <vt:lpstr>A126239150L_Latest</vt:lpstr>
      <vt:lpstr>A126239154W</vt:lpstr>
      <vt:lpstr>A126239154W_Data</vt:lpstr>
      <vt:lpstr>A126239154W_Latest</vt:lpstr>
      <vt:lpstr>A126239158F</vt:lpstr>
      <vt:lpstr>A126239158F_Data</vt:lpstr>
      <vt:lpstr>A126239158F_Latest</vt:lpstr>
      <vt:lpstr>A126239162W</vt:lpstr>
      <vt:lpstr>A126239162W_Data</vt:lpstr>
      <vt:lpstr>A126239162W_Latest</vt:lpstr>
      <vt:lpstr>A126239166F</vt:lpstr>
      <vt:lpstr>A126239166F_Data</vt:lpstr>
      <vt:lpstr>A126239166F_Latest</vt:lpstr>
      <vt:lpstr>A126239170W</vt:lpstr>
      <vt:lpstr>A126239170W_Data</vt:lpstr>
      <vt:lpstr>A126239170W_Latest</vt:lpstr>
      <vt:lpstr>A126239174F</vt:lpstr>
      <vt:lpstr>A126239174F_Data</vt:lpstr>
      <vt:lpstr>A126239174F_Latest</vt:lpstr>
      <vt:lpstr>A126239178R</vt:lpstr>
      <vt:lpstr>A126239178R_Data</vt:lpstr>
      <vt:lpstr>A126239178R_Latest</vt:lpstr>
      <vt:lpstr>A126239182F</vt:lpstr>
      <vt:lpstr>A126239182F_Data</vt:lpstr>
      <vt:lpstr>A126239182F_Latest</vt:lpstr>
      <vt:lpstr>A126239186R</vt:lpstr>
      <vt:lpstr>A126239186R_Data</vt:lpstr>
      <vt:lpstr>A126239186R_Latest</vt:lpstr>
      <vt:lpstr>A126239190F</vt:lpstr>
      <vt:lpstr>A126239190F_Data</vt:lpstr>
      <vt:lpstr>A126239190F_Latest</vt:lpstr>
      <vt:lpstr>A126239194R</vt:lpstr>
      <vt:lpstr>A126239194R_Data</vt:lpstr>
      <vt:lpstr>A126239194R_Latest</vt:lpstr>
      <vt:lpstr>A126239198X</vt:lpstr>
      <vt:lpstr>A126239198X_Data</vt:lpstr>
      <vt:lpstr>A126239198X_Latest</vt:lpstr>
      <vt:lpstr>A126239202C</vt:lpstr>
      <vt:lpstr>A126239202C_Data</vt:lpstr>
      <vt:lpstr>A126239202C_Latest</vt:lpstr>
      <vt:lpstr>A126239206L</vt:lpstr>
      <vt:lpstr>A126239206L_Data</vt:lpstr>
      <vt:lpstr>A126239206L_Latest</vt:lpstr>
      <vt:lpstr>A126239210C</vt:lpstr>
      <vt:lpstr>A126239210C_Data</vt:lpstr>
      <vt:lpstr>A126239210C_Latest</vt:lpstr>
      <vt:lpstr>A126239214L</vt:lpstr>
      <vt:lpstr>A126239214L_Data</vt:lpstr>
      <vt:lpstr>A126239214L_Latest</vt:lpstr>
      <vt:lpstr>A126239218W</vt:lpstr>
      <vt:lpstr>A126239218W_Data</vt:lpstr>
      <vt:lpstr>A126239218W_Latest</vt:lpstr>
      <vt:lpstr>A126239222L</vt:lpstr>
      <vt:lpstr>A126239222L_Data</vt:lpstr>
      <vt:lpstr>A126239222L_Latest</vt:lpstr>
      <vt:lpstr>A126239226W</vt:lpstr>
      <vt:lpstr>A126239226W_Data</vt:lpstr>
      <vt:lpstr>A126239226W_Latest</vt:lpstr>
      <vt:lpstr>A126239230L</vt:lpstr>
      <vt:lpstr>A126239230L_Data</vt:lpstr>
      <vt:lpstr>A126239230L_Latest</vt:lpstr>
      <vt:lpstr>A126239234W</vt:lpstr>
      <vt:lpstr>A126239234W_Data</vt:lpstr>
      <vt:lpstr>A126239234W_Latest</vt:lpstr>
      <vt:lpstr>A126239238F</vt:lpstr>
      <vt:lpstr>A126239238F_Data</vt:lpstr>
      <vt:lpstr>A126239238F_Latest</vt:lpstr>
      <vt:lpstr>A126239242W</vt:lpstr>
      <vt:lpstr>A126239242W_Data</vt:lpstr>
      <vt:lpstr>A126239242W_Latest</vt:lpstr>
      <vt:lpstr>A126239246F</vt:lpstr>
      <vt:lpstr>A126239246F_Data</vt:lpstr>
      <vt:lpstr>A126239246F_Latest</vt:lpstr>
      <vt:lpstr>A126239250W</vt:lpstr>
      <vt:lpstr>A126239250W_Data</vt:lpstr>
      <vt:lpstr>A126239250W_Latest</vt:lpstr>
      <vt:lpstr>A126239254F</vt:lpstr>
      <vt:lpstr>A126239254F_Data</vt:lpstr>
      <vt:lpstr>A126239254F_Latest</vt:lpstr>
      <vt:lpstr>A126239330W</vt:lpstr>
      <vt:lpstr>A126239330W_Data</vt:lpstr>
      <vt:lpstr>A126239330W_Latest</vt:lpstr>
      <vt:lpstr>A126239334F</vt:lpstr>
      <vt:lpstr>A126239334F_Data</vt:lpstr>
      <vt:lpstr>A126239334F_Latest</vt:lpstr>
      <vt:lpstr>A126239338R</vt:lpstr>
      <vt:lpstr>A126239338R_Data</vt:lpstr>
      <vt:lpstr>A126239338R_Latest</vt:lpstr>
      <vt:lpstr>A126239342F</vt:lpstr>
      <vt:lpstr>A126239342F_Data</vt:lpstr>
      <vt:lpstr>A126239342F_Latest</vt:lpstr>
      <vt:lpstr>A126239346R</vt:lpstr>
      <vt:lpstr>A126239346R_Data</vt:lpstr>
      <vt:lpstr>A126239346R_Latest</vt:lpstr>
      <vt:lpstr>A126239350F</vt:lpstr>
      <vt:lpstr>A126239350F_Data</vt:lpstr>
      <vt:lpstr>A126239350F_Latest</vt:lpstr>
      <vt:lpstr>A126239354R</vt:lpstr>
      <vt:lpstr>A126239354R_Data</vt:lpstr>
      <vt:lpstr>A126239354R_Latest</vt:lpstr>
      <vt:lpstr>A126239358X</vt:lpstr>
      <vt:lpstr>A126239358X_Data</vt:lpstr>
      <vt:lpstr>A126239358X_Latest</vt:lpstr>
      <vt:lpstr>A126239362R</vt:lpstr>
      <vt:lpstr>A126239362R_Data</vt:lpstr>
      <vt:lpstr>A126239362R_Latest</vt:lpstr>
      <vt:lpstr>A126239366X</vt:lpstr>
      <vt:lpstr>A126239366X_Data</vt:lpstr>
      <vt:lpstr>A126239366X_Latest</vt:lpstr>
      <vt:lpstr>A126239370R</vt:lpstr>
      <vt:lpstr>A126239370R_Data</vt:lpstr>
      <vt:lpstr>A126239370R_Latest</vt:lpstr>
      <vt:lpstr>A126239374X</vt:lpstr>
      <vt:lpstr>A126239374X_Data</vt:lpstr>
      <vt:lpstr>A126239374X_Latest</vt:lpstr>
      <vt:lpstr>A126239378J</vt:lpstr>
      <vt:lpstr>A126239378J_Data</vt:lpstr>
      <vt:lpstr>A126239378J_Latest</vt:lpstr>
      <vt:lpstr>A126239382X</vt:lpstr>
      <vt:lpstr>A126239382X_Data</vt:lpstr>
      <vt:lpstr>A126239382X_Latest</vt:lpstr>
      <vt:lpstr>A126239386J</vt:lpstr>
      <vt:lpstr>A126239386J_Data</vt:lpstr>
      <vt:lpstr>A126239386J_Latest</vt:lpstr>
      <vt:lpstr>A126239390X</vt:lpstr>
      <vt:lpstr>A126239390X_Data</vt:lpstr>
      <vt:lpstr>A126239390X_Latest</vt:lpstr>
      <vt:lpstr>A126239394J</vt:lpstr>
      <vt:lpstr>A126239394J_Data</vt:lpstr>
      <vt:lpstr>A126239394J_Latest</vt:lpstr>
      <vt:lpstr>A126239398T</vt:lpstr>
      <vt:lpstr>A126239398T_Data</vt:lpstr>
      <vt:lpstr>A126239398T_Latest</vt:lpstr>
      <vt:lpstr>A126239402W</vt:lpstr>
      <vt:lpstr>A126239402W_Data</vt:lpstr>
      <vt:lpstr>A126239402W_Latest</vt:lpstr>
      <vt:lpstr>A126239406F</vt:lpstr>
      <vt:lpstr>A126239406F_Data</vt:lpstr>
      <vt:lpstr>A126239406F_Latest</vt:lpstr>
      <vt:lpstr>A126239410W</vt:lpstr>
      <vt:lpstr>A126239410W_Data</vt:lpstr>
      <vt:lpstr>A126239410W_Latest</vt:lpstr>
      <vt:lpstr>A126239414F</vt:lpstr>
      <vt:lpstr>A126239414F_Data</vt:lpstr>
      <vt:lpstr>A126239414F_Latest</vt:lpstr>
      <vt:lpstr>A126239418R</vt:lpstr>
      <vt:lpstr>A126239418R_Data</vt:lpstr>
      <vt:lpstr>A126239418R_Latest</vt:lpstr>
      <vt:lpstr>A126239422F</vt:lpstr>
      <vt:lpstr>A126239422F_Data</vt:lpstr>
      <vt:lpstr>A126239422F_Latest</vt:lpstr>
      <vt:lpstr>A126239426R</vt:lpstr>
      <vt:lpstr>A126239426R_Data</vt:lpstr>
      <vt:lpstr>A126239426R_Latest</vt:lpstr>
      <vt:lpstr>A126239430F</vt:lpstr>
      <vt:lpstr>A126239430F_Data</vt:lpstr>
      <vt:lpstr>A126239430F_Latest</vt:lpstr>
      <vt:lpstr>A126239434R</vt:lpstr>
      <vt:lpstr>A126239434R_Data</vt:lpstr>
      <vt:lpstr>A126239434R_Latest</vt:lpstr>
      <vt:lpstr>A126239438X</vt:lpstr>
      <vt:lpstr>A126239438X_Data</vt:lpstr>
      <vt:lpstr>A126239438X_Latest</vt:lpstr>
      <vt:lpstr>A126239442R</vt:lpstr>
      <vt:lpstr>A126239442R_Data</vt:lpstr>
      <vt:lpstr>A126239442R_Latest</vt:lpstr>
      <vt:lpstr>A126239446X</vt:lpstr>
      <vt:lpstr>A126239446X_Data</vt:lpstr>
      <vt:lpstr>A126239446X_Latest</vt:lpstr>
      <vt:lpstr>A126239450R</vt:lpstr>
      <vt:lpstr>A126239450R_Data</vt:lpstr>
      <vt:lpstr>A126239450R_Latest</vt:lpstr>
      <vt:lpstr>A126239454X</vt:lpstr>
      <vt:lpstr>A126239454X_Data</vt:lpstr>
      <vt:lpstr>A126239454X_Latest</vt:lpstr>
      <vt:lpstr>A126239458J</vt:lpstr>
      <vt:lpstr>A126239458J_Data</vt:lpstr>
      <vt:lpstr>A126239458J_Latest</vt:lpstr>
      <vt:lpstr>A126239462X</vt:lpstr>
      <vt:lpstr>A126239462X_Data</vt:lpstr>
      <vt:lpstr>A126239462X_Latest</vt:lpstr>
      <vt:lpstr>A126239466J</vt:lpstr>
      <vt:lpstr>A126239466J_Data</vt:lpstr>
      <vt:lpstr>A126239466J_Latest</vt:lpstr>
      <vt:lpstr>A126239470X</vt:lpstr>
      <vt:lpstr>A126239470X_Data</vt:lpstr>
      <vt:lpstr>A126239470X_Latest</vt:lpstr>
      <vt:lpstr>A126239474J</vt:lpstr>
      <vt:lpstr>A126239474J_Data</vt:lpstr>
      <vt:lpstr>A126239474J_Latest</vt:lpstr>
      <vt:lpstr>A126239478T</vt:lpstr>
      <vt:lpstr>A126239478T_Data</vt:lpstr>
      <vt:lpstr>A126239478T_Latest</vt:lpstr>
      <vt:lpstr>A126239482J</vt:lpstr>
      <vt:lpstr>A126239482J_Data</vt:lpstr>
      <vt:lpstr>A126239482J_Latest</vt:lpstr>
      <vt:lpstr>A126239486T</vt:lpstr>
      <vt:lpstr>A126239486T_Data</vt:lpstr>
      <vt:lpstr>A126239486T_Latest</vt:lpstr>
      <vt:lpstr>A126239490J</vt:lpstr>
      <vt:lpstr>A126239490J_Data</vt:lpstr>
      <vt:lpstr>A126239490J_Latest</vt:lpstr>
      <vt:lpstr>A126239494T</vt:lpstr>
      <vt:lpstr>A126239494T_Data</vt:lpstr>
      <vt:lpstr>A126239494T_Latest</vt:lpstr>
      <vt:lpstr>A126239498A</vt:lpstr>
      <vt:lpstr>A126239498A_Data</vt:lpstr>
      <vt:lpstr>A126239498A_Latest</vt:lpstr>
      <vt:lpstr>A126239502F</vt:lpstr>
      <vt:lpstr>A126239502F_Data</vt:lpstr>
      <vt:lpstr>A126239502F_Latest</vt:lpstr>
      <vt:lpstr>A126239506R</vt:lpstr>
      <vt:lpstr>A126239506R_Data</vt:lpstr>
      <vt:lpstr>A126239506R_Latest</vt:lpstr>
      <vt:lpstr>A126239510F</vt:lpstr>
      <vt:lpstr>A126239510F_Data</vt:lpstr>
      <vt:lpstr>A126239510F_Latest</vt:lpstr>
      <vt:lpstr>A126239514R</vt:lpstr>
      <vt:lpstr>A126239514R_Data</vt:lpstr>
      <vt:lpstr>A126239514R_Latest</vt:lpstr>
      <vt:lpstr>A126239518X</vt:lpstr>
      <vt:lpstr>A126239518X_Data</vt:lpstr>
      <vt:lpstr>A126239518X_Latest</vt:lpstr>
      <vt:lpstr>A126239522R</vt:lpstr>
      <vt:lpstr>A126239522R_Data</vt:lpstr>
      <vt:lpstr>A126239522R_Latest</vt:lpstr>
      <vt:lpstr>A126239526X</vt:lpstr>
      <vt:lpstr>A126239526X_Data</vt:lpstr>
      <vt:lpstr>A126239526X_Latest</vt:lpstr>
      <vt:lpstr>A126239530R</vt:lpstr>
      <vt:lpstr>A126239530R_Data</vt:lpstr>
      <vt:lpstr>A126239530R_Latest</vt:lpstr>
      <vt:lpstr>A126239534X</vt:lpstr>
      <vt:lpstr>A126239534X_Data</vt:lpstr>
      <vt:lpstr>A126239534X_Latest</vt:lpstr>
      <vt:lpstr>A126239538J</vt:lpstr>
      <vt:lpstr>A126239538J_Data</vt:lpstr>
      <vt:lpstr>A126239538J_Latest</vt:lpstr>
      <vt:lpstr>A126239542X</vt:lpstr>
      <vt:lpstr>A126239542X_Data</vt:lpstr>
      <vt:lpstr>A126239542X_Latest</vt:lpstr>
      <vt:lpstr>A126239618J</vt:lpstr>
      <vt:lpstr>A126239618J_Data</vt:lpstr>
      <vt:lpstr>A126239618J_Latest</vt:lpstr>
      <vt:lpstr>A126239622X</vt:lpstr>
      <vt:lpstr>A126239622X_Data</vt:lpstr>
      <vt:lpstr>A126239622X_Latest</vt:lpstr>
      <vt:lpstr>A126239626J</vt:lpstr>
      <vt:lpstr>A126239626J_Data</vt:lpstr>
      <vt:lpstr>A126239626J_Latest</vt:lpstr>
      <vt:lpstr>A126239630X</vt:lpstr>
      <vt:lpstr>A126239630X_Data</vt:lpstr>
      <vt:lpstr>A126239630X_Latest</vt:lpstr>
      <vt:lpstr>A126239634J</vt:lpstr>
      <vt:lpstr>A126239634J_Data</vt:lpstr>
      <vt:lpstr>A126239634J_Latest</vt:lpstr>
      <vt:lpstr>A126239638T</vt:lpstr>
      <vt:lpstr>A126239638T_Data</vt:lpstr>
      <vt:lpstr>A126239638T_Latest</vt:lpstr>
      <vt:lpstr>A126239642J</vt:lpstr>
      <vt:lpstr>A126239642J_Data</vt:lpstr>
      <vt:lpstr>A126239642J_Latest</vt:lpstr>
      <vt:lpstr>A126239646T</vt:lpstr>
      <vt:lpstr>A126239646T_Data</vt:lpstr>
      <vt:lpstr>A126239646T_Latest</vt:lpstr>
      <vt:lpstr>A126239650J</vt:lpstr>
      <vt:lpstr>A126239650J_Data</vt:lpstr>
      <vt:lpstr>A126239650J_Latest</vt:lpstr>
      <vt:lpstr>A126239654T</vt:lpstr>
      <vt:lpstr>A126239654T_Data</vt:lpstr>
      <vt:lpstr>A126239654T_Latest</vt:lpstr>
      <vt:lpstr>A126239658A</vt:lpstr>
      <vt:lpstr>A126239658A_Data</vt:lpstr>
      <vt:lpstr>A126239658A_Latest</vt:lpstr>
      <vt:lpstr>A126239662T</vt:lpstr>
      <vt:lpstr>A126239662T_Data</vt:lpstr>
      <vt:lpstr>A126239662T_Latest</vt:lpstr>
      <vt:lpstr>A126239666A</vt:lpstr>
      <vt:lpstr>A126239666A_Data</vt:lpstr>
      <vt:lpstr>A126239666A_Latest</vt:lpstr>
      <vt:lpstr>A126239670T</vt:lpstr>
      <vt:lpstr>A126239670T_Data</vt:lpstr>
      <vt:lpstr>A126239670T_Latest</vt:lpstr>
      <vt:lpstr>A126239674A</vt:lpstr>
      <vt:lpstr>A126239674A_Data</vt:lpstr>
      <vt:lpstr>A126239674A_Latest</vt:lpstr>
      <vt:lpstr>A126239678K</vt:lpstr>
      <vt:lpstr>A126239678K_Data</vt:lpstr>
      <vt:lpstr>A126239678K_Latest</vt:lpstr>
      <vt:lpstr>A126239682A</vt:lpstr>
      <vt:lpstr>A126239682A_Data</vt:lpstr>
      <vt:lpstr>A126239682A_Latest</vt:lpstr>
      <vt:lpstr>A126239686K</vt:lpstr>
      <vt:lpstr>A126239686K_Data</vt:lpstr>
      <vt:lpstr>A126239686K_Latest</vt:lpstr>
      <vt:lpstr>A126239690A</vt:lpstr>
      <vt:lpstr>A126239690A_Data</vt:lpstr>
      <vt:lpstr>A126239690A_Latest</vt:lpstr>
      <vt:lpstr>A126239694K</vt:lpstr>
      <vt:lpstr>A126239694K_Data</vt:lpstr>
      <vt:lpstr>A126239694K_Latest</vt:lpstr>
      <vt:lpstr>A126239698V</vt:lpstr>
      <vt:lpstr>A126239698V_Data</vt:lpstr>
      <vt:lpstr>A126239698V_Latest</vt:lpstr>
      <vt:lpstr>A126239702X</vt:lpstr>
      <vt:lpstr>A126239702X_Data</vt:lpstr>
      <vt:lpstr>A126239702X_Latest</vt:lpstr>
      <vt:lpstr>A126239706J</vt:lpstr>
      <vt:lpstr>A126239706J_Data</vt:lpstr>
      <vt:lpstr>A126239706J_Latest</vt:lpstr>
      <vt:lpstr>A126239710X</vt:lpstr>
      <vt:lpstr>A126239710X_Data</vt:lpstr>
      <vt:lpstr>A126239710X_Latest</vt:lpstr>
      <vt:lpstr>A126239714J</vt:lpstr>
      <vt:lpstr>A126239714J_Data</vt:lpstr>
      <vt:lpstr>A126239714J_Latest</vt:lpstr>
      <vt:lpstr>A126239718T</vt:lpstr>
      <vt:lpstr>A126239718T_Data</vt:lpstr>
      <vt:lpstr>A126239718T_Latest</vt:lpstr>
      <vt:lpstr>A126239722J</vt:lpstr>
      <vt:lpstr>A126239722J_Data</vt:lpstr>
      <vt:lpstr>A126239722J_Latest</vt:lpstr>
      <vt:lpstr>A126239726T</vt:lpstr>
      <vt:lpstr>A126239726T_Data</vt:lpstr>
      <vt:lpstr>A126239726T_Latest</vt:lpstr>
      <vt:lpstr>A126239730J</vt:lpstr>
      <vt:lpstr>A126239730J_Data</vt:lpstr>
      <vt:lpstr>A126239730J_Latest</vt:lpstr>
      <vt:lpstr>A126239734T</vt:lpstr>
      <vt:lpstr>A126239734T_Data</vt:lpstr>
      <vt:lpstr>A126239734T_Latest</vt:lpstr>
      <vt:lpstr>A126239738A</vt:lpstr>
      <vt:lpstr>A126239738A_Data</vt:lpstr>
      <vt:lpstr>A126239738A_Latest</vt:lpstr>
      <vt:lpstr>A126239742T</vt:lpstr>
      <vt:lpstr>A126239742T_Data</vt:lpstr>
      <vt:lpstr>A126239742T_Latest</vt:lpstr>
      <vt:lpstr>A126239746A</vt:lpstr>
      <vt:lpstr>A126239746A_Data</vt:lpstr>
      <vt:lpstr>A126239746A_Latest</vt:lpstr>
      <vt:lpstr>A126239750T</vt:lpstr>
      <vt:lpstr>A126239750T_Data</vt:lpstr>
      <vt:lpstr>A126239750T_Latest</vt:lpstr>
      <vt:lpstr>A126239754A</vt:lpstr>
      <vt:lpstr>A126239754A_Data</vt:lpstr>
      <vt:lpstr>A126239754A_Latest</vt:lpstr>
      <vt:lpstr>A126239758K</vt:lpstr>
      <vt:lpstr>A126239758K_Data</vt:lpstr>
      <vt:lpstr>A126239758K_Latest</vt:lpstr>
      <vt:lpstr>A126239762A</vt:lpstr>
      <vt:lpstr>A126239762A_Data</vt:lpstr>
      <vt:lpstr>A126239762A_Latest</vt:lpstr>
      <vt:lpstr>A126239766K</vt:lpstr>
      <vt:lpstr>A126239766K_Data</vt:lpstr>
      <vt:lpstr>A126239766K_Latest</vt:lpstr>
      <vt:lpstr>A126239770A</vt:lpstr>
      <vt:lpstr>A126239770A_Data</vt:lpstr>
      <vt:lpstr>A126239770A_Latest</vt:lpstr>
      <vt:lpstr>A126239774K</vt:lpstr>
      <vt:lpstr>A126239774K_Data</vt:lpstr>
      <vt:lpstr>A126239774K_Latest</vt:lpstr>
      <vt:lpstr>A126239778V</vt:lpstr>
      <vt:lpstr>A126239778V_Data</vt:lpstr>
      <vt:lpstr>A126239778V_Latest</vt:lpstr>
      <vt:lpstr>A126239782K</vt:lpstr>
      <vt:lpstr>A126239782K_Data</vt:lpstr>
      <vt:lpstr>A126239782K_Latest</vt:lpstr>
      <vt:lpstr>A126239786V</vt:lpstr>
      <vt:lpstr>A126239786V_Data</vt:lpstr>
      <vt:lpstr>A126239786V_Latest</vt:lpstr>
      <vt:lpstr>A126239790K</vt:lpstr>
      <vt:lpstr>A126239790K_Data</vt:lpstr>
      <vt:lpstr>A126239790K_Latest</vt:lpstr>
      <vt:lpstr>A126239794V</vt:lpstr>
      <vt:lpstr>A126239794V_Data</vt:lpstr>
      <vt:lpstr>A126239794V_Latest</vt:lpstr>
      <vt:lpstr>A126239798C</vt:lpstr>
      <vt:lpstr>A126239798C_Data</vt:lpstr>
      <vt:lpstr>A126239798C_Latest</vt:lpstr>
      <vt:lpstr>A126239802J</vt:lpstr>
      <vt:lpstr>A126239802J_Data</vt:lpstr>
      <vt:lpstr>A126239802J_Latest</vt:lpstr>
      <vt:lpstr>A126239806T</vt:lpstr>
      <vt:lpstr>A126239806T_Data</vt:lpstr>
      <vt:lpstr>A126239806T_Latest</vt:lpstr>
      <vt:lpstr>A126239810J</vt:lpstr>
      <vt:lpstr>A126239810J_Data</vt:lpstr>
      <vt:lpstr>A126239810J_Latest</vt:lpstr>
      <vt:lpstr>A126239814T</vt:lpstr>
      <vt:lpstr>A126239814T_Data</vt:lpstr>
      <vt:lpstr>A126239814T_Latest</vt:lpstr>
      <vt:lpstr>A126239818A</vt:lpstr>
      <vt:lpstr>A126239818A_Data</vt:lpstr>
      <vt:lpstr>A126239818A_Latest</vt:lpstr>
      <vt:lpstr>A126239822T</vt:lpstr>
      <vt:lpstr>A126239822T_Data</vt:lpstr>
      <vt:lpstr>A126239822T_Latest</vt:lpstr>
      <vt:lpstr>A126239826A</vt:lpstr>
      <vt:lpstr>A126239826A_Data</vt:lpstr>
      <vt:lpstr>A126239826A_Latest</vt:lpstr>
      <vt:lpstr>A126239830T</vt:lpstr>
      <vt:lpstr>A126239830T_Data</vt:lpstr>
      <vt:lpstr>A126239830T_Latest</vt:lpstr>
      <vt:lpstr>A126239834A</vt:lpstr>
      <vt:lpstr>A126239834A_Data</vt:lpstr>
      <vt:lpstr>A126239834A_Latest</vt:lpstr>
      <vt:lpstr>A126239838K</vt:lpstr>
      <vt:lpstr>A126239838K_Data</vt:lpstr>
      <vt:lpstr>A126239838K_Latest</vt:lpstr>
      <vt:lpstr>A126239842A</vt:lpstr>
      <vt:lpstr>A126239842A_Data</vt:lpstr>
      <vt:lpstr>A126239842A_Latest</vt:lpstr>
      <vt:lpstr>A126239846K</vt:lpstr>
      <vt:lpstr>A126239846K_Data</vt:lpstr>
      <vt:lpstr>A126239846K_Latest</vt:lpstr>
      <vt:lpstr>A126239850A</vt:lpstr>
      <vt:lpstr>A126239850A_Data</vt:lpstr>
      <vt:lpstr>A126239850A_Latest</vt:lpstr>
      <vt:lpstr>A126239854K</vt:lpstr>
      <vt:lpstr>A126239854K_Data</vt:lpstr>
      <vt:lpstr>A126239854K_Latest</vt:lpstr>
      <vt:lpstr>A126239858V</vt:lpstr>
      <vt:lpstr>A126239858V_Data</vt:lpstr>
      <vt:lpstr>A126239858V_Latest</vt:lpstr>
      <vt:lpstr>A126239862K</vt:lpstr>
      <vt:lpstr>A126239862K_Data</vt:lpstr>
      <vt:lpstr>A126239862K_Latest</vt:lpstr>
      <vt:lpstr>A126239866V</vt:lpstr>
      <vt:lpstr>A126239866V_Data</vt:lpstr>
      <vt:lpstr>A126239866V_Latest</vt:lpstr>
      <vt:lpstr>A126239870K</vt:lpstr>
      <vt:lpstr>A126239870K_Data</vt:lpstr>
      <vt:lpstr>A126239870K_Latest</vt:lpstr>
      <vt:lpstr>A126239874V</vt:lpstr>
      <vt:lpstr>A126239874V_Data</vt:lpstr>
      <vt:lpstr>A126239874V_Latest</vt:lpstr>
      <vt:lpstr>A126239878C</vt:lpstr>
      <vt:lpstr>A126239878C_Data</vt:lpstr>
      <vt:lpstr>A126239878C_Latest</vt:lpstr>
      <vt:lpstr>A126239882V</vt:lpstr>
      <vt:lpstr>A126239882V_Data</vt:lpstr>
      <vt:lpstr>A126239882V_Latest</vt:lpstr>
      <vt:lpstr>A126239886C</vt:lpstr>
      <vt:lpstr>A126239886C_Data</vt:lpstr>
      <vt:lpstr>A126239886C_Latest</vt:lpstr>
      <vt:lpstr>A126239890V</vt:lpstr>
      <vt:lpstr>A126239890V_Data</vt:lpstr>
      <vt:lpstr>A126239890V_Latest</vt:lpstr>
      <vt:lpstr>A126239894C</vt:lpstr>
      <vt:lpstr>A126239894C_Data</vt:lpstr>
      <vt:lpstr>A126239894C_Latest</vt:lpstr>
      <vt:lpstr>A126239898L</vt:lpstr>
      <vt:lpstr>A126239898L_Data</vt:lpstr>
      <vt:lpstr>A126239898L_Latest</vt:lpstr>
      <vt:lpstr>A126239902T</vt:lpstr>
      <vt:lpstr>A126239902T_Data</vt:lpstr>
      <vt:lpstr>A126239902T_Latest</vt:lpstr>
      <vt:lpstr>A126239906A</vt:lpstr>
      <vt:lpstr>A126239906A_Data</vt:lpstr>
      <vt:lpstr>A126239906A_Latest</vt:lpstr>
      <vt:lpstr>A126239910T</vt:lpstr>
      <vt:lpstr>A126239910T_Data</vt:lpstr>
      <vt:lpstr>A126239910T_Latest</vt:lpstr>
      <vt:lpstr>A126239914A</vt:lpstr>
      <vt:lpstr>A126239914A_Data</vt:lpstr>
      <vt:lpstr>A126239914A_Latest</vt:lpstr>
      <vt:lpstr>A126239918K</vt:lpstr>
      <vt:lpstr>A126239918K_Data</vt:lpstr>
      <vt:lpstr>A126239918K_Latest</vt:lpstr>
      <vt:lpstr>A126239922A</vt:lpstr>
      <vt:lpstr>A126239922A_Data</vt:lpstr>
      <vt:lpstr>A126239922A_Latest</vt:lpstr>
      <vt:lpstr>A126239926K</vt:lpstr>
      <vt:lpstr>A126239926K_Data</vt:lpstr>
      <vt:lpstr>A126239926K_Latest</vt:lpstr>
      <vt:lpstr>A126239930A</vt:lpstr>
      <vt:lpstr>A126239930A_Data</vt:lpstr>
      <vt:lpstr>A126239930A_Latest</vt:lpstr>
      <vt:lpstr>A126239934K</vt:lpstr>
      <vt:lpstr>A126239934K_Data</vt:lpstr>
      <vt:lpstr>A126239934K_Latest</vt:lpstr>
      <vt:lpstr>A126239938V</vt:lpstr>
      <vt:lpstr>A126239938V_Data</vt:lpstr>
      <vt:lpstr>A126239938V_Latest</vt:lpstr>
      <vt:lpstr>A126239942K</vt:lpstr>
      <vt:lpstr>A126239942K_Data</vt:lpstr>
      <vt:lpstr>A126239942K_Latest</vt:lpstr>
      <vt:lpstr>A126239946V</vt:lpstr>
      <vt:lpstr>A126239946V_Data</vt:lpstr>
      <vt:lpstr>A126239946V_Latest</vt:lpstr>
      <vt:lpstr>A126239950K</vt:lpstr>
      <vt:lpstr>A126239950K_Data</vt:lpstr>
      <vt:lpstr>A126239950K_Latest</vt:lpstr>
      <vt:lpstr>A126239954V</vt:lpstr>
      <vt:lpstr>A126239954V_Data</vt:lpstr>
      <vt:lpstr>A126239954V_Latest</vt:lpstr>
      <vt:lpstr>A126239958C</vt:lpstr>
      <vt:lpstr>A126239958C_Data</vt:lpstr>
      <vt:lpstr>A126239958C_Latest</vt:lpstr>
      <vt:lpstr>A126239962V</vt:lpstr>
      <vt:lpstr>A126239962V_Data</vt:lpstr>
      <vt:lpstr>A126239962V_Latest</vt:lpstr>
      <vt:lpstr>A126239966C</vt:lpstr>
      <vt:lpstr>A126239966C_Data</vt:lpstr>
      <vt:lpstr>A126239966C_Latest</vt:lpstr>
      <vt:lpstr>A126239970V</vt:lpstr>
      <vt:lpstr>A126239970V_Data</vt:lpstr>
      <vt:lpstr>A126239970V_Latest</vt:lpstr>
      <vt:lpstr>A126239974C</vt:lpstr>
      <vt:lpstr>A126239974C_Data</vt:lpstr>
      <vt:lpstr>A126239974C_Latest</vt:lpstr>
      <vt:lpstr>A126239978L</vt:lpstr>
      <vt:lpstr>A126239978L_Data</vt:lpstr>
      <vt:lpstr>A126239978L_Latest</vt:lpstr>
      <vt:lpstr>A126239982C</vt:lpstr>
      <vt:lpstr>A126239982C_Data</vt:lpstr>
      <vt:lpstr>A126239982C_Latest</vt:lpstr>
      <vt:lpstr>A126239986L</vt:lpstr>
      <vt:lpstr>A126239986L_Data</vt:lpstr>
      <vt:lpstr>A126239986L_Latest</vt:lpstr>
      <vt:lpstr>A126239990C</vt:lpstr>
      <vt:lpstr>A126239990C_Data</vt:lpstr>
      <vt:lpstr>A126239990C_Latest</vt:lpstr>
      <vt:lpstr>A126239994L</vt:lpstr>
      <vt:lpstr>A126239994L_Data</vt:lpstr>
      <vt:lpstr>A126239994L_Latest</vt:lpstr>
      <vt:lpstr>A126239998W</vt:lpstr>
      <vt:lpstr>A126239998W_Data</vt:lpstr>
      <vt:lpstr>A126239998W_Latest</vt:lpstr>
      <vt:lpstr>A126240002J</vt:lpstr>
      <vt:lpstr>A126240002J_Data</vt:lpstr>
      <vt:lpstr>A126240002J_Latest</vt:lpstr>
      <vt:lpstr>A126240006T</vt:lpstr>
      <vt:lpstr>A126240006T_Data</vt:lpstr>
      <vt:lpstr>A126240006T_Latest</vt:lpstr>
      <vt:lpstr>A126240010J</vt:lpstr>
      <vt:lpstr>A126240010J_Data</vt:lpstr>
      <vt:lpstr>A126240010J_Latest</vt:lpstr>
      <vt:lpstr>A126240014T</vt:lpstr>
      <vt:lpstr>A126240014T_Data</vt:lpstr>
      <vt:lpstr>A126240014T_Latest</vt:lpstr>
      <vt:lpstr>A126240018A</vt:lpstr>
      <vt:lpstr>A126240018A_Data</vt:lpstr>
      <vt:lpstr>A126240018A_Latest</vt:lpstr>
      <vt:lpstr>A126240022T</vt:lpstr>
      <vt:lpstr>A126240022T_Data</vt:lpstr>
      <vt:lpstr>A126240022T_Latest</vt:lpstr>
      <vt:lpstr>A126240026A</vt:lpstr>
      <vt:lpstr>A126240026A_Data</vt:lpstr>
      <vt:lpstr>A126240026A_Latest</vt:lpstr>
      <vt:lpstr>A126240030T</vt:lpstr>
      <vt:lpstr>A126240030T_Data</vt:lpstr>
      <vt:lpstr>A126240030T_Latest</vt:lpstr>
      <vt:lpstr>A126240034A</vt:lpstr>
      <vt:lpstr>A126240034A_Data</vt:lpstr>
      <vt:lpstr>A126240034A_Latest</vt:lpstr>
      <vt:lpstr>A126240038K</vt:lpstr>
      <vt:lpstr>A126240038K_Data</vt:lpstr>
      <vt:lpstr>A126240038K_Latest</vt:lpstr>
      <vt:lpstr>A126240042A</vt:lpstr>
      <vt:lpstr>A126240042A_Data</vt:lpstr>
      <vt:lpstr>A126240042A_Latest</vt:lpstr>
      <vt:lpstr>A126240046K</vt:lpstr>
      <vt:lpstr>A126240046K_Data</vt:lpstr>
      <vt:lpstr>A126240046K_Latest</vt:lpstr>
      <vt:lpstr>A126240122A</vt:lpstr>
      <vt:lpstr>A126240122A_Data</vt:lpstr>
      <vt:lpstr>A126240122A_Latest</vt:lpstr>
      <vt:lpstr>A126240126K</vt:lpstr>
      <vt:lpstr>A126240126K_Data</vt:lpstr>
      <vt:lpstr>A126240126K_Latest</vt:lpstr>
      <vt:lpstr>A126240130A</vt:lpstr>
      <vt:lpstr>A126240130A_Data</vt:lpstr>
      <vt:lpstr>A126240130A_Latest</vt:lpstr>
      <vt:lpstr>A126240134K</vt:lpstr>
      <vt:lpstr>A126240134K_Data</vt:lpstr>
      <vt:lpstr>A126240134K_Latest</vt:lpstr>
      <vt:lpstr>A126240138V</vt:lpstr>
      <vt:lpstr>A126240138V_Data</vt:lpstr>
      <vt:lpstr>A126240138V_Latest</vt:lpstr>
      <vt:lpstr>A126240142K</vt:lpstr>
      <vt:lpstr>A126240142K_Data</vt:lpstr>
      <vt:lpstr>A126240142K_Latest</vt:lpstr>
      <vt:lpstr>A126240146V</vt:lpstr>
      <vt:lpstr>A126240146V_Data</vt:lpstr>
      <vt:lpstr>A126240146V_Latest</vt:lpstr>
      <vt:lpstr>A126240150K</vt:lpstr>
      <vt:lpstr>A126240150K_Data</vt:lpstr>
      <vt:lpstr>A126240150K_Latest</vt:lpstr>
      <vt:lpstr>A126240154V</vt:lpstr>
      <vt:lpstr>A126240154V_Data</vt:lpstr>
      <vt:lpstr>A126240154V_Latest</vt:lpstr>
      <vt:lpstr>A126240158C</vt:lpstr>
      <vt:lpstr>A126240158C_Data</vt:lpstr>
      <vt:lpstr>A126240158C_Latest</vt:lpstr>
      <vt:lpstr>A126240162V</vt:lpstr>
      <vt:lpstr>A126240162V_Data</vt:lpstr>
      <vt:lpstr>A126240162V_Latest</vt:lpstr>
      <vt:lpstr>A126240166C</vt:lpstr>
      <vt:lpstr>A126240166C_Data</vt:lpstr>
      <vt:lpstr>A126240166C_Latest</vt:lpstr>
      <vt:lpstr>A126240170V</vt:lpstr>
      <vt:lpstr>A126240170V_Data</vt:lpstr>
      <vt:lpstr>A126240170V_Latest</vt:lpstr>
      <vt:lpstr>A126240174C</vt:lpstr>
      <vt:lpstr>A126240174C_Data</vt:lpstr>
      <vt:lpstr>A126240174C_Latest</vt:lpstr>
      <vt:lpstr>A126240178L</vt:lpstr>
      <vt:lpstr>A126240178L_Data</vt:lpstr>
      <vt:lpstr>A126240178L_Latest</vt:lpstr>
      <vt:lpstr>A126240182C</vt:lpstr>
      <vt:lpstr>A126240182C_Data</vt:lpstr>
      <vt:lpstr>A126240182C_Latest</vt:lpstr>
      <vt:lpstr>A126240186L</vt:lpstr>
      <vt:lpstr>A126240186L_Data</vt:lpstr>
      <vt:lpstr>A126240186L_Latest</vt:lpstr>
      <vt:lpstr>A126240190C</vt:lpstr>
      <vt:lpstr>A126240190C_Data</vt:lpstr>
      <vt:lpstr>A126240190C_Latest</vt:lpstr>
      <vt:lpstr>A126240194L</vt:lpstr>
      <vt:lpstr>A126240194L_Data</vt:lpstr>
      <vt:lpstr>A126240194L_Latest</vt:lpstr>
      <vt:lpstr>A126240198W</vt:lpstr>
      <vt:lpstr>A126240198W_Data</vt:lpstr>
      <vt:lpstr>A126240198W_Latest</vt:lpstr>
      <vt:lpstr>A126240202A</vt:lpstr>
      <vt:lpstr>A126240202A_Data</vt:lpstr>
      <vt:lpstr>A126240202A_Latest</vt:lpstr>
      <vt:lpstr>A126240206K</vt:lpstr>
      <vt:lpstr>A126240206K_Data</vt:lpstr>
      <vt:lpstr>A126240206K_Latest</vt:lpstr>
      <vt:lpstr>A126240210A</vt:lpstr>
      <vt:lpstr>A126240210A_Data</vt:lpstr>
      <vt:lpstr>A126240210A_Latest</vt:lpstr>
      <vt:lpstr>A126240214K</vt:lpstr>
      <vt:lpstr>A126240214K_Data</vt:lpstr>
      <vt:lpstr>A126240214K_Latest</vt:lpstr>
      <vt:lpstr>A126240218V</vt:lpstr>
      <vt:lpstr>A126240218V_Data</vt:lpstr>
      <vt:lpstr>A126240218V_Latest</vt:lpstr>
      <vt:lpstr>A126240222K</vt:lpstr>
      <vt:lpstr>A126240222K_Data</vt:lpstr>
      <vt:lpstr>A126240222K_Latest</vt:lpstr>
      <vt:lpstr>A126240226V</vt:lpstr>
      <vt:lpstr>A126240226V_Data</vt:lpstr>
      <vt:lpstr>A126240226V_Latest</vt:lpstr>
      <vt:lpstr>A126240230K</vt:lpstr>
      <vt:lpstr>A126240230K_Data</vt:lpstr>
      <vt:lpstr>A126240230K_Latest</vt:lpstr>
      <vt:lpstr>A126240234V</vt:lpstr>
      <vt:lpstr>A126240234V_Data</vt:lpstr>
      <vt:lpstr>A126240234V_Latest</vt:lpstr>
      <vt:lpstr>A126240238C</vt:lpstr>
      <vt:lpstr>A126240238C_Data</vt:lpstr>
      <vt:lpstr>A126240238C_Latest</vt:lpstr>
      <vt:lpstr>A126240242V</vt:lpstr>
      <vt:lpstr>A126240242V_Data</vt:lpstr>
      <vt:lpstr>A126240242V_Latest</vt:lpstr>
      <vt:lpstr>A126240246C</vt:lpstr>
      <vt:lpstr>A126240246C_Data</vt:lpstr>
      <vt:lpstr>A126240246C_Latest</vt:lpstr>
      <vt:lpstr>A126240250V</vt:lpstr>
      <vt:lpstr>A126240250V_Data</vt:lpstr>
      <vt:lpstr>A126240250V_Latest</vt:lpstr>
      <vt:lpstr>A126240254C</vt:lpstr>
      <vt:lpstr>A126240254C_Data</vt:lpstr>
      <vt:lpstr>A126240254C_Latest</vt:lpstr>
      <vt:lpstr>A126240258L</vt:lpstr>
      <vt:lpstr>A126240258L_Data</vt:lpstr>
      <vt:lpstr>A126240258L_Latest</vt:lpstr>
      <vt:lpstr>A126240262C</vt:lpstr>
      <vt:lpstr>A126240262C_Data</vt:lpstr>
      <vt:lpstr>A126240262C_Latest</vt:lpstr>
      <vt:lpstr>A126240266L</vt:lpstr>
      <vt:lpstr>A126240266L_Data</vt:lpstr>
      <vt:lpstr>A126240266L_Latest</vt:lpstr>
      <vt:lpstr>A126240270C</vt:lpstr>
      <vt:lpstr>A126240270C_Data</vt:lpstr>
      <vt:lpstr>A126240270C_Latest</vt:lpstr>
      <vt:lpstr>A126240274L</vt:lpstr>
      <vt:lpstr>A126240274L_Data</vt:lpstr>
      <vt:lpstr>A126240274L_Latest</vt:lpstr>
      <vt:lpstr>A126240278W</vt:lpstr>
      <vt:lpstr>A126240278W_Data</vt:lpstr>
      <vt:lpstr>A126240278W_Latest</vt:lpstr>
      <vt:lpstr>A126240282L</vt:lpstr>
      <vt:lpstr>A126240282L_Data</vt:lpstr>
      <vt:lpstr>A126240282L_Latest</vt:lpstr>
      <vt:lpstr>A126240286W</vt:lpstr>
      <vt:lpstr>A126240286W_Data</vt:lpstr>
      <vt:lpstr>A126240286W_Latest</vt:lpstr>
      <vt:lpstr>A126240290L</vt:lpstr>
      <vt:lpstr>A126240290L_Data</vt:lpstr>
      <vt:lpstr>A126240290L_Latest</vt:lpstr>
      <vt:lpstr>A126240294W</vt:lpstr>
      <vt:lpstr>A126240294W_Data</vt:lpstr>
      <vt:lpstr>A126240294W_Latest</vt:lpstr>
      <vt:lpstr>A126240298F</vt:lpstr>
      <vt:lpstr>A126240298F_Data</vt:lpstr>
      <vt:lpstr>A126240298F_Latest</vt:lpstr>
      <vt:lpstr>A126240302K</vt:lpstr>
      <vt:lpstr>A126240302K_Data</vt:lpstr>
      <vt:lpstr>A126240302K_Latest</vt:lpstr>
      <vt:lpstr>A126240306V</vt:lpstr>
      <vt:lpstr>A126240306V_Data</vt:lpstr>
      <vt:lpstr>A126240306V_Latest</vt:lpstr>
      <vt:lpstr>A126240310K</vt:lpstr>
      <vt:lpstr>A126240310K_Data</vt:lpstr>
      <vt:lpstr>A126240310K_Latest</vt:lpstr>
      <vt:lpstr>A126240314V</vt:lpstr>
      <vt:lpstr>A126240314V_Data</vt:lpstr>
      <vt:lpstr>A126240314V_Latest</vt:lpstr>
      <vt:lpstr>A126240318C</vt:lpstr>
      <vt:lpstr>A126240318C_Data</vt:lpstr>
      <vt:lpstr>A126240318C_Latest</vt:lpstr>
      <vt:lpstr>A126240322V</vt:lpstr>
      <vt:lpstr>A126240322V_Data</vt:lpstr>
      <vt:lpstr>A126240322V_Latest</vt:lpstr>
      <vt:lpstr>A126240326C</vt:lpstr>
      <vt:lpstr>A126240326C_Data</vt:lpstr>
      <vt:lpstr>A126240326C_Latest</vt:lpstr>
      <vt:lpstr>A126240330V</vt:lpstr>
      <vt:lpstr>A126240330V_Data</vt:lpstr>
      <vt:lpstr>A126240330V_Latest</vt:lpstr>
      <vt:lpstr>A126240334C</vt:lpstr>
      <vt:lpstr>A126240334C_Data</vt:lpstr>
      <vt:lpstr>A126240334C_Latest</vt:lpstr>
      <vt:lpstr>A126240410V</vt:lpstr>
      <vt:lpstr>A126240410V_Data</vt:lpstr>
      <vt:lpstr>A126240410V_Latest</vt:lpstr>
      <vt:lpstr>A126240414C</vt:lpstr>
      <vt:lpstr>A126240414C_Data</vt:lpstr>
      <vt:lpstr>A126240414C_Latest</vt:lpstr>
      <vt:lpstr>A126240418L</vt:lpstr>
      <vt:lpstr>A126240418L_Data</vt:lpstr>
      <vt:lpstr>A126240418L_Latest</vt:lpstr>
      <vt:lpstr>A126240422C</vt:lpstr>
      <vt:lpstr>A126240422C_Data</vt:lpstr>
      <vt:lpstr>A126240422C_Latest</vt:lpstr>
      <vt:lpstr>A126240426L</vt:lpstr>
      <vt:lpstr>A126240426L_Data</vt:lpstr>
      <vt:lpstr>A126240426L_Latest</vt:lpstr>
      <vt:lpstr>A126240430C</vt:lpstr>
      <vt:lpstr>A126240430C_Data</vt:lpstr>
      <vt:lpstr>A126240430C_Latest</vt:lpstr>
      <vt:lpstr>A126240434L</vt:lpstr>
      <vt:lpstr>A126240434L_Data</vt:lpstr>
      <vt:lpstr>A126240434L_Latest</vt:lpstr>
      <vt:lpstr>A126240438W</vt:lpstr>
      <vt:lpstr>A126240438W_Data</vt:lpstr>
      <vt:lpstr>A126240438W_Latest</vt:lpstr>
      <vt:lpstr>A126240442L</vt:lpstr>
      <vt:lpstr>A126240442L_Data</vt:lpstr>
      <vt:lpstr>A126240442L_Latest</vt:lpstr>
      <vt:lpstr>A126240446W</vt:lpstr>
      <vt:lpstr>A126240446W_Data</vt:lpstr>
      <vt:lpstr>A126240446W_Latest</vt:lpstr>
      <vt:lpstr>A126240450L</vt:lpstr>
      <vt:lpstr>A126240450L_Data</vt:lpstr>
      <vt:lpstr>A126240450L_Latest</vt:lpstr>
      <vt:lpstr>A126240454W</vt:lpstr>
      <vt:lpstr>A126240454W_Data</vt:lpstr>
      <vt:lpstr>A126240454W_Latest</vt:lpstr>
      <vt:lpstr>A126240458F</vt:lpstr>
      <vt:lpstr>A126240458F_Data</vt:lpstr>
      <vt:lpstr>A126240458F_Latest</vt:lpstr>
      <vt:lpstr>A126240462W</vt:lpstr>
      <vt:lpstr>A126240462W_Data</vt:lpstr>
      <vt:lpstr>A126240462W_Latest</vt:lpstr>
      <vt:lpstr>A126240466F</vt:lpstr>
      <vt:lpstr>A126240466F_Data</vt:lpstr>
      <vt:lpstr>A126240466F_Latest</vt:lpstr>
      <vt:lpstr>A126240470W</vt:lpstr>
      <vt:lpstr>A126240470W_Data</vt:lpstr>
      <vt:lpstr>A126240470W_Latest</vt:lpstr>
      <vt:lpstr>A126240474F</vt:lpstr>
      <vt:lpstr>A126240474F_Data</vt:lpstr>
      <vt:lpstr>A126240474F_Latest</vt:lpstr>
      <vt:lpstr>A126240478R</vt:lpstr>
      <vt:lpstr>A126240478R_Data</vt:lpstr>
      <vt:lpstr>A126240478R_Latest</vt:lpstr>
      <vt:lpstr>A126240482F</vt:lpstr>
      <vt:lpstr>A126240482F_Data</vt:lpstr>
      <vt:lpstr>A126240482F_Latest</vt:lpstr>
      <vt:lpstr>A126240486R</vt:lpstr>
      <vt:lpstr>A126240486R_Data</vt:lpstr>
      <vt:lpstr>A126240486R_Latest</vt:lpstr>
      <vt:lpstr>A126240490F</vt:lpstr>
      <vt:lpstr>A126240490F_Data</vt:lpstr>
      <vt:lpstr>A126240490F_Latest</vt:lpstr>
      <vt:lpstr>A126240494R</vt:lpstr>
      <vt:lpstr>A126240494R_Data</vt:lpstr>
      <vt:lpstr>A126240494R_Latest</vt:lpstr>
      <vt:lpstr>A126240498X</vt:lpstr>
      <vt:lpstr>A126240498X_Data</vt:lpstr>
      <vt:lpstr>A126240498X_Latest</vt:lpstr>
      <vt:lpstr>A126240502C</vt:lpstr>
      <vt:lpstr>A126240502C_Data</vt:lpstr>
      <vt:lpstr>A126240502C_Latest</vt:lpstr>
      <vt:lpstr>A126240506L</vt:lpstr>
      <vt:lpstr>A126240506L_Data</vt:lpstr>
      <vt:lpstr>A126240506L_Latest</vt:lpstr>
      <vt:lpstr>A126240510C</vt:lpstr>
      <vt:lpstr>A126240510C_Data</vt:lpstr>
      <vt:lpstr>A126240510C_Latest</vt:lpstr>
      <vt:lpstr>A126240514L</vt:lpstr>
      <vt:lpstr>A126240514L_Data</vt:lpstr>
      <vt:lpstr>A126240514L_Latest</vt:lpstr>
      <vt:lpstr>A126240518W</vt:lpstr>
      <vt:lpstr>A126240518W_Data</vt:lpstr>
      <vt:lpstr>A126240518W_Latest</vt:lpstr>
      <vt:lpstr>A126240522L</vt:lpstr>
      <vt:lpstr>A126240522L_Data</vt:lpstr>
      <vt:lpstr>A126240522L_Latest</vt:lpstr>
      <vt:lpstr>A126240526W</vt:lpstr>
      <vt:lpstr>A126240526W_Data</vt:lpstr>
      <vt:lpstr>A126240526W_Latest</vt:lpstr>
      <vt:lpstr>A126240530L</vt:lpstr>
      <vt:lpstr>A126240530L_Data</vt:lpstr>
      <vt:lpstr>A126240530L_Latest</vt:lpstr>
      <vt:lpstr>A126240534W</vt:lpstr>
      <vt:lpstr>A126240534W_Data</vt:lpstr>
      <vt:lpstr>A126240534W_Latest</vt:lpstr>
      <vt:lpstr>A126240538F</vt:lpstr>
      <vt:lpstr>A126240538F_Data</vt:lpstr>
      <vt:lpstr>A126240538F_Latest</vt:lpstr>
      <vt:lpstr>A126240542W</vt:lpstr>
      <vt:lpstr>A126240542W_Data</vt:lpstr>
      <vt:lpstr>A126240542W_Latest</vt:lpstr>
      <vt:lpstr>A126240546F</vt:lpstr>
      <vt:lpstr>A126240546F_Data</vt:lpstr>
      <vt:lpstr>A126240546F_Latest</vt:lpstr>
      <vt:lpstr>A126240550W</vt:lpstr>
      <vt:lpstr>A126240550W_Data</vt:lpstr>
      <vt:lpstr>A126240550W_Latest</vt:lpstr>
      <vt:lpstr>A126240554F</vt:lpstr>
      <vt:lpstr>A126240554F_Data</vt:lpstr>
      <vt:lpstr>A126240554F_Latest</vt:lpstr>
      <vt:lpstr>A126240558R</vt:lpstr>
      <vt:lpstr>A126240558R_Data</vt:lpstr>
      <vt:lpstr>A126240558R_Latest</vt:lpstr>
      <vt:lpstr>A126240562F</vt:lpstr>
      <vt:lpstr>A126240562F_Data</vt:lpstr>
      <vt:lpstr>A126240562F_Latest</vt:lpstr>
      <vt:lpstr>A126240566R</vt:lpstr>
      <vt:lpstr>A126240566R_Data</vt:lpstr>
      <vt:lpstr>A126240566R_Latest</vt:lpstr>
      <vt:lpstr>A126240570F</vt:lpstr>
      <vt:lpstr>A126240570F_Data</vt:lpstr>
      <vt:lpstr>A126240570F_Latest</vt:lpstr>
      <vt:lpstr>A126240574R</vt:lpstr>
      <vt:lpstr>A126240574R_Data</vt:lpstr>
      <vt:lpstr>A126240574R_Latest</vt:lpstr>
      <vt:lpstr>A126240578X</vt:lpstr>
      <vt:lpstr>A126240578X_Data</vt:lpstr>
      <vt:lpstr>A126240578X_Latest</vt:lpstr>
      <vt:lpstr>A126240582R</vt:lpstr>
      <vt:lpstr>A126240582R_Data</vt:lpstr>
      <vt:lpstr>A126240582R_Latest</vt:lpstr>
      <vt:lpstr>A126240586X</vt:lpstr>
      <vt:lpstr>A126240586X_Data</vt:lpstr>
      <vt:lpstr>A126240586X_Latest</vt:lpstr>
      <vt:lpstr>A126240590R</vt:lpstr>
      <vt:lpstr>A126240590R_Data</vt:lpstr>
      <vt:lpstr>A126240590R_Latest</vt:lpstr>
      <vt:lpstr>A126240594X</vt:lpstr>
      <vt:lpstr>A126240594X_Data</vt:lpstr>
      <vt:lpstr>A126240594X_Latest</vt:lpstr>
      <vt:lpstr>A126240598J</vt:lpstr>
      <vt:lpstr>A126240598J_Data</vt:lpstr>
      <vt:lpstr>A126240598J_Latest</vt:lpstr>
      <vt:lpstr>A126240602L</vt:lpstr>
      <vt:lpstr>A126240602L_Data</vt:lpstr>
      <vt:lpstr>A126240602L_Latest</vt:lpstr>
      <vt:lpstr>A126240606W</vt:lpstr>
      <vt:lpstr>A126240606W_Data</vt:lpstr>
      <vt:lpstr>A126240606W_Latest</vt:lpstr>
      <vt:lpstr>A126240610L</vt:lpstr>
      <vt:lpstr>A126240610L_Data</vt:lpstr>
      <vt:lpstr>A126240610L_Latest</vt:lpstr>
      <vt:lpstr>A126240614W</vt:lpstr>
      <vt:lpstr>A126240614W_Data</vt:lpstr>
      <vt:lpstr>A126240614W_Latest</vt:lpstr>
      <vt:lpstr>A126240618F</vt:lpstr>
      <vt:lpstr>A126240618F_Data</vt:lpstr>
      <vt:lpstr>A126240618F_Latest</vt:lpstr>
      <vt:lpstr>A126240622W</vt:lpstr>
      <vt:lpstr>A126240622W_Data</vt:lpstr>
      <vt:lpstr>A126240622W_Latest</vt:lpstr>
      <vt:lpstr>A126240626F</vt:lpstr>
      <vt:lpstr>A126240626F_Data</vt:lpstr>
      <vt:lpstr>A126240626F_Latest</vt:lpstr>
      <vt:lpstr>A126240630W</vt:lpstr>
      <vt:lpstr>A126240630W_Data</vt:lpstr>
      <vt:lpstr>A126240630W_Latest</vt:lpstr>
      <vt:lpstr>A126240634F</vt:lpstr>
      <vt:lpstr>A126240634F_Data</vt:lpstr>
      <vt:lpstr>A126240634F_Latest</vt:lpstr>
      <vt:lpstr>A126240638R</vt:lpstr>
      <vt:lpstr>A126240638R_Data</vt:lpstr>
      <vt:lpstr>A126240638R_Latest</vt:lpstr>
      <vt:lpstr>A126240642F</vt:lpstr>
      <vt:lpstr>A126240642F_Data</vt:lpstr>
      <vt:lpstr>A126240642F_Latest</vt:lpstr>
      <vt:lpstr>A126240646R</vt:lpstr>
      <vt:lpstr>A126240646R_Data</vt:lpstr>
      <vt:lpstr>A126240646R_Latest</vt:lpstr>
      <vt:lpstr>A126240650F</vt:lpstr>
      <vt:lpstr>A126240650F_Data</vt:lpstr>
      <vt:lpstr>A126240650F_Latest</vt:lpstr>
      <vt:lpstr>A126240654R</vt:lpstr>
      <vt:lpstr>A126240654R_Data</vt:lpstr>
      <vt:lpstr>A126240654R_Latest</vt:lpstr>
      <vt:lpstr>A126240658X</vt:lpstr>
      <vt:lpstr>A126240658X_Data</vt:lpstr>
      <vt:lpstr>A126240658X_Latest</vt:lpstr>
      <vt:lpstr>A126240662R</vt:lpstr>
      <vt:lpstr>A126240662R_Data</vt:lpstr>
      <vt:lpstr>A126240662R_Latest</vt:lpstr>
      <vt:lpstr>A126240666X</vt:lpstr>
      <vt:lpstr>A126240666X_Data</vt:lpstr>
      <vt:lpstr>A126240666X_Latest</vt:lpstr>
      <vt:lpstr>A126240670R</vt:lpstr>
      <vt:lpstr>A126240670R_Data</vt:lpstr>
      <vt:lpstr>A126240670R_Latest</vt:lpstr>
      <vt:lpstr>A126240674X</vt:lpstr>
      <vt:lpstr>A126240674X_Data</vt:lpstr>
      <vt:lpstr>A126240674X_Latest</vt:lpstr>
      <vt:lpstr>A126240678J</vt:lpstr>
      <vt:lpstr>A126240678J_Data</vt:lpstr>
      <vt:lpstr>A126240678J_Latest</vt:lpstr>
      <vt:lpstr>A126240682X</vt:lpstr>
      <vt:lpstr>A126240682X_Data</vt:lpstr>
      <vt:lpstr>A126240682X_Latest</vt:lpstr>
      <vt:lpstr>A126240686J</vt:lpstr>
      <vt:lpstr>A126240686J_Data</vt:lpstr>
      <vt:lpstr>A126240686J_Latest</vt:lpstr>
      <vt:lpstr>A126240690X</vt:lpstr>
      <vt:lpstr>A126240690X_Data</vt:lpstr>
      <vt:lpstr>A126240690X_Latest</vt:lpstr>
      <vt:lpstr>A126240694J</vt:lpstr>
      <vt:lpstr>A126240694J_Data</vt:lpstr>
      <vt:lpstr>A126240694J_Latest</vt:lpstr>
      <vt:lpstr>A126240698T</vt:lpstr>
      <vt:lpstr>A126240698T_Data</vt:lpstr>
      <vt:lpstr>A126240698T_Latest</vt:lpstr>
      <vt:lpstr>A126240702W</vt:lpstr>
      <vt:lpstr>A126240702W_Data</vt:lpstr>
      <vt:lpstr>A126240702W_Latest</vt:lpstr>
      <vt:lpstr>A126240706F</vt:lpstr>
      <vt:lpstr>A126240706F_Data</vt:lpstr>
      <vt:lpstr>A126240706F_Latest</vt:lpstr>
      <vt:lpstr>A126240710W</vt:lpstr>
      <vt:lpstr>A126240710W_Data</vt:lpstr>
      <vt:lpstr>A126240710W_Latest</vt:lpstr>
      <vt:lpstr>A126240714F</vt:lpstr>
      <vt:lpstr>A126240714F_Data</vt:lpstr>
      <vt:lpstr>A126240714F_Latest</vt:lpstr>
      <vt:lpstr>A126240718R</vt:lpstr>
      <vt:lpstr>A126240718R_Data</vt:lpstr>
      <vt:lpstr>A126240718R_Latest</vt:lpstr>
      <vt:lpstr>A126240722F</vt:lpstr>
      <vt:lpstr>A126240722F_Data</vt:lpstr>
      <vt:lpstr>A126240722F_Latest</vt:lpstr>
      <vt:lpstr>A126240726R</vt:lpstr>
      <vt:lpstr>A126240726R_Data</vt:lpstr>
      <vt:lpstr>A126240726R_Latest</vt:lpstr>
      <vt:lpstr>A126240730F</vt:lpstr>
      <vt:lpstr>A126240730F_Data</vt:lpstr>
      <vt:lpstr>A126240730F_Latest</vt:lpstr>
      <vt:lpstr>A126240734R</vt:lpstr>
      <vt:lpstr>A126240734R_Data</vt:lpstr>
      <vt:lpstr>A126240734R_Latest</vt:lpstr>
      <vt:lpstr>A126240738X</vt:lpstr>
      <vt:lpstr>A126240738X_Data</vt:lpstr>
      <vt:lpstr>A126240738X_Latest</vt:lpstr>
      <vt:lpstr>A126240742R</vt:lpstr>
      <vt:lpstr>A126240742R_Data</vt:lpstr>
      <vt:lpstr>A126240742R_Latest</vt:lpstr>
      <vt:lpstr>A126240746X</vt:lpstr>
      <vt:lpstr>A126240746X_Data</vt:lpstr>
      <vt:lpstr>A126240746X_Latest</vt:lpstr>
      <vt:lpstr>A126240750R</vt:lpstr>
      <vt:lpstr>A126240750R_Data</vt:lpstr>
      <vt:lpstr>A126240750R_Latest</vt:lpstr>
      <vt:lpstr>A126240754X</vt:lpstr>
      <vt:lpstr>A126240754X_Data</vt:lpstr>
      <vt:lpstr>A126240754X_Latest</vt:lpstr>
      <vt:lpstr>A126240758J</vt:lpstr>
      <vt:lpstr>A126240758J_Data</vt:lpstr>
      <vt:lpstr>A126240758J_Latest</vt:lpstr>
      <vt:lpstr>A126240762X</vt:lpstr>
      <vt:lpstr>A126240762X_Data</vt:lpstr>
      <vt:lpstr>A126240762X_Latest</vt:lpstr>
      <vt:lpstr>A126240766J</vt:lpstr>
      <vt:lpstr>A126240766J_Data</vt:lpstr>
      <vt:lpstr>A126240766J_Latest</vt:lpstr>
      <vt:lpstr>A126240770X</vt:lpstr>
      <vt:lpstr>A126240770X_Data</vt:lpstr>
      <vt:lpstr>A126240770X_Latest</vt:lpstr>
      <vt:lpstr>A126240774J</vt:lpstr>
      <vt:lpstr>A126240774J_Data</vt:lpstr>
      <vt:lpstr>A126240774J_Latest</vt:lpstr>
      <vt:lpstr>A126240778T</vt:lpstr>
      <vt:lpstr>A126240778T_Data</vt:lpstr>
      <vt:lpstr>A126240778T_Latest</vt:lpstr>
      <vt:lpstr>A126240782J</vt:lpstr>
      <vt:lpstr>A126240782J_Data</vt:lpstr>
      <vt:lpstr>A126240782J_Latest</vt:lpstr>
      <vt:lpstr>A126240786T</vt:lpstr>
      <vt:lpstr>A126240786T_Data</vt:lpstr>
      <vt:lpstr>A126240786T_Latest</vt:lpstr>
      <vt:lpstr>A126240790J</vt:lpstr>
      <vt:lpstr>A126240790J_Data</vt:lpstr>
      <vt:lpstr>A126240790J_Latest</vt:lpstr>
      <vt:lpstr>A126240794T</vt:lpstr>
      <vt:lpstr>A126240794T_Data</vt:lpstr>
      <vt:lpstr>A126240794T_Latest</vt:lpstr>
      <vt:lpstr>A126240798A</vt:lpstr>
      <vt:lpstr>A126240798A_Data</vt:lpstr>
      <vt:lpstr>A126240798A_Latest</vt:lpstr>
      <vt:lpstr>A126240802F</vt:lpstr>
      <vt:lpstr>A126240802F_Data</vt:lpstr>
      <vt:lpstr>A126240802F_Latest</vt:lpstr>
      <vt:lpstr>A126240806R</vt:lpstr>
      <vt:lpstr>A126240806R_Data</vt:lpstr>
      <vt:lpstr>A126240806R_Latest</vt:lpstr>
      <vt:lpstr>A126240810F</vt:lpstr>
      <vt:lpstr>A126240810F_Data</vt:lpstr>
      <vt:lpstr>A126240810F_Latest</vt:lpstr>
      <vt:lpstr>A126240814R</vt:lpstr>
      <vt:lpstr>A126240814R_Data</vt:lpstr>
      <vt:lpstr>A126240814R_Latest</vt:lpstr>
      <vt:lpstr>A126240818X</vt:lpstr>
      <vt:lpstr>A126240818X_Data</vt:lpstr>
      <vt:lpstr>A126240818X_Latest</vt:lpstr>
      <vt:lpstr>A126240822R</vt:lpstr>
      <vt:lpstr>A126240822R_Data</vt:lpstr>
      <vt:lpstr>A126240822R_Latest</vt:lpstr>
      <vt:lpstr>A126240826X</vt:lpstr>
      <vt:lpstr>A126240826X_Data</vt:lpstr>
      <vt:lpstr>A126240826X_Latest</vt:lpstr>
      <vt:lpstr>A126240830R</vt:lpstr>
      <vt:lpstr>A126240830R_Data</vt:lpstr>
      <vt:lpstr>A126240830R_Latest</vt:lpstr>
      <vt:lpstr>A126240834X</vt:lpstr>
      <vt:lpstr>A126240834X_Data</vt:lpstr>
      <vt:lpstr>A126240834X_Latest</vt:lpstr>
      <vt:lpstr>A126240838J</vt:lpstr>
      <vt:lpstr>A126240838J_Data</vt:lpstr>
      <vt:lpstr>A126240838J_Latest</vt:lpstr>
      <vt:lpstr>A126240914X</vt:lpstr>
      <vt:lpstr>A126240914X_Data</vt:lpstr>
      <vt:lpstr>A126240914X_Latest</vt:lpstr>
      <vt:lpstr>A126240918J</vt:lpstr>
      <vt:lpstr>A126240918J_Data</vt:lpstr>
      <vt:lpstr>A126240918J_Latest</vt:lpstr>
      <vt:lpstr>A126240922X</vt:lpstr>
      <vt:lpstr>A126240922X_Data</vt:lpstr>
      <vt:lpstr>A126240922X_Latest</vt:lpstr>
      <vt:lpstr>A126240926J</vt:lpstr>
      <vt:lpstr>A126240926J_Data</vt:lpstr>
      <vt:lpstr>A126240926J_Latest</vt:lpstr>
      <vt:lpstr>A126240930X</vt:lpstr>
      <vt:lpstr>A126240930X_Data</vt:lpstr>
      <vt:lpstr>A126240930X_Latest</vt:lpstr>
      <vt:lpstr>A126240934J</vt:lpstr>
      <vt:lpstr>A126240934J_Data</vt:lpstr>
      <vt:lpstr>A126240934J_Latest</vt:lpstr>
      <vt:lpstr>A126240938T</vt:lpstr>
      <vt:lpstr>A126240938T_Data</vt:lpstr>
      <vt:lpstr>A126240938T_Latest</vt:lpstr>
      <vt:lpstr>A126240942J</vt:lpstr>
      <vt:lpstr>A126240942J_Data</vt:lpstr>
      <vt:lpstr>A126240942J_Latest</vt:lpstr>
      <vt:lpstr>A126240946T</vt:lpstr>
      <vt:lpstr>A126240946T_Data</vt:lpstr>
      <vt:lpstr>A126240946T_Latest</vt:lpstr>
      <vt:lpstr>A126240950J</vt:lpstr>
      <vt:lpstr>A126240950J_Data</vt:lpstr>
      <vt:lpstr>A126240950J_Latest</vt:lpstr>
      <vt:lpstr>A126240954T</vt:lpstr>
      <vt:lpstr>A126240954T_Data</vt:lpstr>
      <vt:lpstr>A126240954T_Latest</vt:lpstr>
      <vt:lpstr>A126240958A</vt:lpstr>
      <vt:lpstr>A126240958A_Data</vt:lpstr>
      <vt:lpstr>A126240958A_Latest</vt:lpstr>
      <vt:lpstr>A126240962T</vt:lpstr>
      <vt:lpstr>A126240962T_Data</vt:lpstr>
      <vt:lpstr>A126240962T_Latest</vt:lpstr>
      <vt:lpstr>A126240966A</vt:lpstr>
      <vt:lpstr>A126240966A_Data</vt:lpstr>
      <vt:lpstr>A126240966A_Latest</vt:lpstr>
      <vt:lpstr>A126240970T</vt:lpstr>
      <vt:lpstr>A126240970T_Data</vt:lpstr>
      <vt:lpstr>A126240970T_Latest</vt:lpstr>
      <vt:lpstr>A126240974A</vt:lpstr>
      <vt:lpstr>A126240974A_Data</vt:lpstr>
      <vt:lpstr>A126240974A_Latest</vt:lpstr>
      <vt:lpstr>A126240978K</vt:lpstr>
      <vt:lpstr>A126240978K_Data</vt:lpstr>
      <vt:lpstr>A126240978K_Latest</vt:lpstr>
      <vt:lpstr>A126240982A</vt:lpstr>
      <vt:lpstr>A126240982A_Data</vt:lpstr>
      <vt:lpstr>A126240982A_Latest</vt:lpstr>
      <vt:lpstr>A126240986K</vt:lpstr>
      <vt:lpstr>A126240986K_Data</vt:lpstr>
      <vt:lpstr>A126240986K_Latest</vt:lpstr>
      <vt:lpstr>A126240990A</vt:lpstr>
      <vt:lpstr>A126240990A_Data</vt:lpstr>
      <vt:lpstr>A126240990A_Latest</vt:lpstr>
      <vt:lpstr>A126240994K</vt:lpstr>
      <vt:lpstr>A126240994K_Data</vt:lpstr>
      <vt:lpstr>A126240994K_Latest</vt:lpstr>
      <vt:lpstr>A126240998V</vt:lpstr>
      <vt:lpstr>A126240998V_Data</vt:lpstr>
      <vt:lpstr>A126240998V_Latest</vt:lpstr>
      <vt:lpstr>A126241002A</vt:lpstr>
      <vt:lpstr>A126241002A_Data</vt:lpstr>
      <vt:lpstr>A126241002A_Latest</vt:lpstr>
      <vt:lpstr>A126241006K</vt:lpstr>
      <vt:lpstr>A126241006K_Data</vt:lpstr>
      <vt:lpstr>A126241006K_Latest</vt:lpstr>
      <vt:lpstr>A126241010A</vt:lpstr>
      <vt:lpstr>A126241010A_Data</vt:lpstr>
      <vt:lpstr>A126241010A_Latest</vt:lpstr>
      <vt:lpstr>A126241014K</vt:lpstr>
      <vt:lpstr>A126241014K_Data</vt:lpstr>
      <vt:lpstr>A126241014K_Latest</vt:lpstr>
      <vt:lpstr>A126241018V</vt:lpstr>
      <vt:lpstr>A126241018V_Data</vt:lpstr>
      <vt:lpstr>A126241018V_Latest</vt:lpstr>
      <vt:lpstr>A126241022K</vt:lpstr>
      <vt:lpstr>A126241022K_Data</vt:lpstr>
      <vt:lpstr>A126241022K_Latest</vt:lpstr>
      <vt:lpstr>A126241026V</vt:lpstr>
      <vt:lpstr>A126241026V_Data</vt:lpstr>
      <vt:lpstr>A126241026V_Latest</vt:lpstr>
      <vt:lpstr>A126241030K</vt:lpstr>
      <vt:lpstr>A126241030K_Data</vt:lpstr>
      <vt:lpstr>A126241030K_Latest</vt:lpstr>
      <vt:lpstr>A126241034V</vt:lpstr>
      <vt:lpstr>A126241034V_Data</vt:lpstr>
      <vt:lpstr>A126241034V_Latest</vt:lpstr>
      <vt:lpstr>A126241038C</vt:lpstr>
      <vt:lpstr>A126241038C_Data</vt:lpstr>
      <vt:lpstr>A126241038C_Latest</vt:lpstr>
      <vt:lpstr>A126241042V</vt:lpstr>
      <vt:lpstr>A126241042V_Data</vt:lpstr>
      <vt:lpstr>A126241042V_Latest</vt:lpstr>
      <vt:lpstr>A126241046C</vt:lpstr>
      <vt:lpstr>A126241046C_Data</vt:lpstr>
      <vt:lpstr>A126241046C_Latest</vt:lpstr>
      <vt:lpstr>A126241050V</vt:lpstr>
      <vt:lpstr>A126241050V_Data</vt:lpstr>
      <vt:lpstr>A126241050V_Latest</vt:lpstr>
      <vt:lpstr>A126241054C</vt:lpstr>
      <vt:lpstr>A126241054C_Data</vt:lpstr>
      <vt:lpstr>A126241054C_Latest</vt:lpstr>
      <vt:lpstr>A126241058L</vt:lpstr>
      <vt:lpstr>A126241058L_Data</vt:lpstr>
      <vt:lpstr>A126241058L_Latest</vt:lpstr>
      <vt:lpstr>A126241062C</vt:lpstr>
      <vt:lpstr>A126241062C_Data</vt:lpstr>
      <vt:lpstr>A126241062C_Latest</vt:lpstr>
      <vt:lpstr>A126241066L</vt:lpstr>
      <vt:lpstr>A126241066L_Data</vt:lpstr>
      <vt:lpstr>A126241066L_Latest</vt:lpstr>
      <vt:lpstr>A126241070C</vt:lpstr>
      <vt:lpstr>A126241070C_Data</vt:lpstr>
      <vt:lpstr>A126241070C_Latest</vt:lpstr>
      <vt:lpstr>A126241074L</vt:lpstr>
      <vt:lpstr>A126241074L_Data</vt:lpstr>
      <vt:lpstr>A126241074L_Latest</vt:lpstr>
      <vt:lpstr>A126241078W</vt:lpstr>
      <vt:lpstr>A126241078W_Data</vt:lpstr>
      <vt:lpstr>A126241078W_Latest</vt:lpstr>
      <vt:lpstr>A126241082L</vt:lpstr>
      <vt:lpstr>A126241082L_Data</vt:lpstr>
      <vt:lpstr>A126241082L_Latest</vt:lpstr>
      <vt:lpstr>A126241086W</vt:lpstr>
      <vt:lpstr>A126241086W_Data</vt:lpstr>
      <vt:lpstr>A126241086W_Latest</vt:lpstr>
      <vt:lpstr>A126241090L</vt:lpstr>
      <vt:lpstr>A126241090L_Data</vt:lpstr>
      <vt:lpstr>A126241090L_Latest</vt:lpstr>
      <vt:lpstr>A126241094W</vt:lpstr>
      <vt:lpstr>A126241094W_Data</vt:lpstr>
      <vt:lpstr>A126241094W_Latest</vt:lpstr>
      <vt:lpstr>A126241098F</vt:lpstr>
      <vt:lpstr>A126241098F_Data</vt:lpstr>
      <vt:lpstr>A126241098F_Latest</vt:lpstr>
      <vt:lpstr>A126241102K</vt:lpstr>
      <vt:lpstr>A126241102K_Data</vt:lpstr>
      <vt:lpstr>A126241102K_Latest</vt:lpstr>
      <vt:lpstr>A126241106V</vt:lpstr>
      <vt:lpstr>A126241106V_Data</vt:lpstr>
      <vt:lpstr>A126241106V_Latest</vt:lpstr>
      <vt:lpstr>A126241110K</vt:lpstr>
      <vt:lpstr>A126241110K_Data</vt:lpstr>
      <vt:lpstr>A126241110K_Latest</vt:lpstr>
      <vt:lpstr>A126241114V</vt:lpstr>
      <vt:lpstr>A126241114V_Data</vt:lpstr>
      <vt:lpstr>A126241114V_Latest</vt:lpstr>
      <vt:lpstr>A126241118C</vt:lpstr>
      <vt:lpstr>A126241118C_Data</vt:lpstr>
      <vt:lpstr>A126241118C_Latest</vt:lpstr>
      <vt:lpstr>A126241122V</vt:lpstr>
      <vt:lpstr>A126241122V_Data</vt:lpstr>
      <vt:lpstr>A126241122V_Latest</vt:lpstr>
      <vt:lpstr>A126241126C</vt:lpstr>
      <vt:lpstr>A126241126C_Data</vt:lpstr>
      <vt:lpstr>A126241126C_Latest</vt:lpstr>
      <vt:lpstr>A126241202V</vt:lpstr>
      <vt:lpstr>A126241202V_Data</vt:lpstr>
      <vt:lpstr>A126241202V_Latest</vt:lpstr>
      <vt:lpstr>A126241206C</vt:lpstr>
      <vt:lpstr>A126241206C_Data</vt:lpstr>
      <vt:lpstr>A126241206C_Latest</vt:lpstr>
      <vt:lpstr>A126241210V</vt:lpstr>
      <vt:lpstr>A126241210V_Data</vt:lpstr>
      <vt:lpstr>A126241210V_Latest</vt:lpstr>
      <vt:lpstr>A126241214C</vt:lpstr>
      <vt:lpstr>A126241214C_Data</vt:lpstr>
      <vt:lpstr>A126241214C_Latest</vt:lpstr>
      <vt:lpstr>A126241218L</vt:lpstr>
      <vt:lpstr>A126241218L_Data</vt:lpstr>
      <vt:lpstr>A126241218L_Latest</vt:lpstr>
      <vt:lpstr>A126241222C</vt:lpstr>
      <vt:lpstr>A126241222C_Data</vt:lpstr>
      <vt:lpstr>A126241222C_Latest</vt:lpstr>
      <vt:lpstr>A126241226L</vt:lpstr>
      <vt:lpstr>A126241226L_Data</vt:lpstr>
      <vt:lpstr>A126241226L_Latest</vt:lpstr>
      <vt:lpstr>A126241230C</vt:lpstr>
      <vt:lpstr>A126241230C_Data</vt:lpstr>
      <vt:lpstr>A126241230C_Latest</vt:lpstr>
      <vt:lpstr>A126241234L</vt:lpstr>
      <vt:lpstr>A126241234L_Data</vt:lpstr>
      <vt:lpstr>A126241234L_Latest</vt:lpstr>
      <vt:lpstr>A126241238W</vt:lpstr>
      <vt:lpstr>A126241238W_Data</vt:lpstr>
      <vt:lpstr>A126241238W_Latest</vt:lpstr>
      <vt:lpstr>A126241242L</vt:lpstr>
      <vt:lpstr>A126241242L_Data</vt:lpstr>
      <vt:lpstr>A126241242L_Latest</vt:lpstr>
      <vt:lpstr>A126241246W</vt:lpstr>
      <vt:lpstr>A126241246W_Data</vt:lpstr>
      <vt:lpstr>A126241246W_Latest</vt:lpstr>
      <vt:lpstr>A126241250L</vt:lpstr>
      <vt:lpstr>A126241250L_Data</vt:lpstr>
      <vt:lpstr>A126241250L_Latest</vt:lpstr>
      <vt:lpstr>A126241254W</vt:lpstr>
      <vt:lpstr>A126241254W_Data</vt:lpstr>
      <vt:lpstr>A126241254W_Latest</vt:lpstr>
      <vt:lpstr>A126241258F</vt:lpstr>
      <vt:lpstr>A126241258F_Data</vt:lpstr>
      <vt:lpstr>A126241258F_Latest</vt:lpstr>
      <vt:lpstr>A126241262W</vt:lpstr>
      <vt:lpstr>A126241262W_Data</vt:lpstr>
      <vt:lpstr>A126241262W_Latest</vt:lpstr>
      <vt:lpstr>A126241266F</vt:lpstr>
      <vt:lpstr>A126241266F_Data</vt:lpstr>
      <vt:lpstr>A126241266F_Latest</vt:lpstr>
      <vt:lpstr>A126241270W</vt:lpstr>
      <vt:lpstr>A126241270W_Data</vt:lpstr>
      <vt:lpstr>A126241270W_Latest</vt:lpstr>
      <vt:lpstr>A126241274F</vt:lpstr>
      <vt:lpstr>A126241274F_Data</vt:lpstr>
      <vt:lpstr>A126241274F_Latest</vt:lpstr>
      <vt:lpstr>A126241278R</vt:lpstr>
      <vt:lpstr>A126241278R_Data</vt:lpstr>
      <vt:lpstr>A126241278R_Latest</vt:lpstr>
      <vt:lpstr>A126241282F</vt:lpstr>
      <vt:lpstr>A126241282F_Data</vt:lpstr>
      <vt:lpstr>A126241282F_Latest</vt:lpstr>
      <vt:lpstr>A126241286R</vt:lpstr>
      <vt:lpstr>A126241286R_Data</vt:lpstr>
      <vt:lpstr>A126241286R_Latest</vt:lpstr>
      <vt:lpstr>A126241290F</vt:lpstr>
      <vt:lpstr>A126241290F_Data</vt:lpstr>
      <vt:lpstr>A126241290F_Latest</vt:lpstr>
      <vt:lpstr>A126241294R</vt:lpstr>
      <vt:lpstr>A126241294R_Data</vt:lpstr>
      <vt:lpstr>A126241294R_Latest</vt:lpstr>
      <vt:lpstr>A126241298X</vt:lpstr>
      <vt:lpstr>A126241298X_Data</vt:lpstr>
      <vt:lpstr>A126241298X_Latest</vt:lpstr>
      <vt:lpstr>A126241302C</vt:lpstr>
      <vt:lpstr>A126241302C_Data</vt:lpstr>
      <vt:lpstr>A126241302C_Latest</vt:lpstr>
      <vt:lpstr>A126241306L</vt:lpstr>
      <vt:lpstr>A126241306L_Data</vt:lpstr>
      <vt:lpstr>A126241306L_Latest</vt:lpstr>
      <vt:lpstr>A126241310C</vt:lpstr>
      <vt:lpstr>A126241310C_Data</vt:lpstr>
      <vt:lpstr>A126241310C_Latest</vt:lpstr>
      <vt:lpstr>A126241314L</vt:lpstr>
      <vt:lpstr>A126241314L_Data</vt:lpstr>
      <vt:lpstr>A126241314L_Latest</vt:lpstr>
      <vt:lpstr>A126241318W</vt:lpstr>
      <vt:lpstr>A126241318W_Data</vt:lpstr>
      <vt:lpstr>A126241318W_Latest</vt:lpstr>
      <vt:lpstr>A126241322L</vt:lpstr>
      <vt:lpstr>A126241322L_Data</vt:lpstr>
      <vt:lpstr>A126241322L_Latest</vt:lpstr>
      <vt:lpstr>A126241326W</vt:lpstr>
      <vt:lpstr>A126241326W_Data</vt:lpstr>
      <vt:lpstr>A126241326W_Latest</vt:lpstr>
      <vt:lpstr>A126241330L</vt:lpstr>
      <vt:lpstr>A126241330L_Data</vt:lpstr>
      <vt:lpstr>A126241330L_Latest</vt:lpstr>
      <vt:lpstr>A126241334W</vt:lpstr>
      <vt:lpstr>A126241334W_Data</vt:lpstr>
      <vt:lpstr>A126241334W_Latest</vt:lpstr>
      <vt:lpstr>A126241338F</vt:lpstr>
      <vt:lpstr>A126241338F_Data</vt:lpstr>
      <vt:lpstr>A126241338F_Latest</vt:lpstr>
      <vt:lpstr>A126241342W</vt:lpstr>
      <vt:lpstr>A126241342W_Data</vt:lpstr>
      <vt:lpstr>A126241342W_Latest</vt:lpstr>
      <vt:lpstr>A126241346F</vt:lpstr>
      <vt:lpstr>A126241346F_Data</vt:lpstr>
      <vt:lpstr>A126241346F_Latest</vt:lpstr>
      <vt:lpstr>A126241350W</vt:lpstr>
      <vt:lpstr>A126241350W_Data</vt:lpstr>
      <vt:lpstr>A126241350W_Latest</vt:lpstr>
      <vt:lpstr>A126241354F</vt:lpstr>
      <vt:lpstr>A126241354F_Data</vt:lpstr>
      <vt:lpstr>A126241354F_Latest</vt:lpstr>
      <vt:lpstr>A126241358R</vt:lpstr>
      <vt:lpstr>A126241358R_Data</vt:lpstr>
      <vt:lpstr>A126241358R_Latest</vt:lpstr>
      <vt:lpstr>A126241362F</vt:lpstr>
      <vt:lpstr>A126241362F_Data</vt:lpstr>
      <vt:lpstr>A126241362F_Latest</vt:lpstr>
      <vt:lpstr>A126241366R</vt:lpstr>
      <vt:lpstr>A126241366R_Data</vt:lpstr>
      <vt:lpstr>A126241366R_Latest</vt:lpstr>
      <vt:lpstr>A126241370F</vt:lpstr>
      <vt:lpstr>A126241370F_Data</vt:lpstr>
      <vt:lpstr>A126241370F_Latest</vt:lpstr>
      <vt:lpstr>A126241374R</vt:lpstr>
      <vt:lpstr>A126241374R_Data</vt:lpstr>
      <vt:lpstr>A126241374R_Latest</vt:lpstr>
      <vt:lpstr>A126241378X</vt:lpstr>
      <vt:lpstr>A126241378X_Data</vt:lpstr>
      <vt:lpstr>A126241378X_Latest</vt:lpstr>
      <vt:lpstr>A126241382R</vt:lpstr>
      <vt:lpstr>A126241382R_Data</vt:lpstr>
      <vt:lpstr>A126241382R_Latest</vt:lpstr>
      <vt:lpstr>A126241386X</vt:lpstr>
      <vt:lpstr>A126241386X_Data</vt:lpstr>
      <vt:lpstr>A126241386X_Latest</vt:lpstr>
      <vt:lpstr>A126241390R</vt:lpstr>
      <vt:lpstr>A126241390R_Data</vt:lpstr>
      <vt:lpstr>A126241390R_Latest</vt:lpstr>
      <vt:lpstr>A126241394X</vt:lpstr>
      <vt:lpstr>A126241394X_Data</vt:lpstr>
      <vt:lpstr>A126241394X_Latest</vt:lpstr>
      <vt:lpstr>A126241398J</vt:lpstr>
      <vt:lpstr>A126241398J_Data</vt:lpstr>
      <vt:lpstr>A126241398J_Latest</vt:lpstr>
      <vt:lpstr>A126241402L</vt:lpstr>
      <vt:lpstr>A126241402L_Data</vt:lpstr>
      <vt:lpstr>A126241402L_Latest</vt:lpstr>
      <vt:lpstr>A126241406W</vt:lpstr>
      <vt:lpstr>A126241406W_Data</vt:lpstr>
      <vt:lpstr>A126241406W_Latest</vt:lpstr>
      <vt:lpstr>A126241410L</vt:lpstr>
      <vt:lpstr>A126241410L_Data</vt:lpstr>
      <vt:lpstr>A126241410L_Latest</vt:lpstr>
      <vt:lpstr>A126241414W</vt:lpstr>
      <vt:lpstr>A126241414W_Data</vt:lpstr>
      <vt:lpstr>A126241414W_Latest</vt:lpstr>
      <vt:lpstr>A126241418F</vt:lpstr>
      <vt:lpstr>A126241418F_Data</vt:lpstr>
      <vt:lpstr>A126241418F_Latest</vt:lpstr>
      <vt:lpstr>A126241422W</vt:lpstr>
      <vt:lpstr>A126241422W_Data</vt:lpstr>
      <vt:lpstr>A126241422W_Latest</vt:lpstr>
      <vt:lpstr>A126241426F</vt:lpstr>
      <vt:lpstr>A126241426F_Data</vt:lpstr>
      <vt:lpstr>A126241426F_Latest</vt:lpstr>
      <vt:lpstr>A126241430W</vt:lpstr>
      <vt:lpstr>A126241430W_Data</vt:lpstr>
      <vt:lpstr>A126241430W_Latest</vt:lpstr>
      <vt:lpstr>A126241434F</vt:lpstr>
      <vt:lpstr>A126241434F_Data</vt:lpstr>
      <vt:lpstr>A126241434F_Latest</vt:lpstr>
      <vt:lpstr>A126241438R</vt:lpstr>
      <vt:lpstr>A126241438R_Data</vt:lpstr>
      <vt:lpstr>A126241438R_Latest</vt:lpstr>
      <vt:lpstr>A126241442F</vt:lpstr>
      <vt:lpstr>A126241442F_Data</vt:lpstr>
      <vt:lpstr>A126241442F_Latest</vt:lpstr>
      <vt:lpstr>A126241446R</vt:lpstr>
      <vt:lpstr>A126241446R_Data</vt:lpstr>
      <vt:lpstr>A126241446R_Latest</vt:lpstr>
      <vt:lpstr>A126241450F</vt:lpstr>
      <vt:lpstr>A126241450F_Data</vt:lpstr>
      <vt:lpstr>A126241450F_Latest</vt:lpstr>
      <vt:lpstr>A126241454R</vt:lpstr>
      <vt:lpstr>A126241454R_Data</vt:lpstr>
      <vt:lpstr>A126241454R_Latest</vt:lpstr>
      <vt:lpstr>A126241458X</vt:lpstr>
      <vt:lpstr>A126241458X_Data</vt:lpstr>
      <vt:lpstr>A126241458X_Latest</vt:lpstr>
      <vt:lpstr>A126241462R</vt:lpstr>
      <vt:lpstr>A126241462R_Data</vt:lpstr>
      <vt:lpstr>A126241462R_Latest</vt:lpstr>
      <vt:lpstr>A126241466X</vt:lpstr>
      <vt:lpstr>A126241466X_Data</vt:lpstr>
      <vt:lpstr>A126241466X_Latest</vt:lpstr>
      <vt:lpstr>A126241470R</vt:lpstr>
      <vt:lpstr>A126241470R_Data</vt:lpstr>
      <vt:lpstr>A126241470R_Latest</vt:lpstr>
      <vt:lpstr>A126241474X</vt:lpstr>
      <vt:lpstr>A126241474X_Data</vt:lpstr>
      <vt:lpstr>A126241474X_Latest</vt:lpstr>
      <vt:lpstr>A126241478J</vt:lpstr>
      <vt:lpstr>A126241478J_Data</vt:lpstr>
      <vt:lpstr>A126241478J_Latest</vt:lpstr>
      <vt:lpstr>A126241482X</vt:lpstr>
      <vt:lpstr>A126241482X_Data</vt:lpstr>
      <vt:lpstr>A126241482X_Latest</vt:lpstr>
      <vt:lpstr>A126241486J</vt:lpstr>
      <vt:lpstr>A126241486J_Data</vt:lpstr>
      <vt:lpstr>A126241486J_Latest</vt:lpstr>
      <vt:lpstr>A126241490X</vt:lpstr>
      <vt:lpstr>A126241490X_Data</vt:lpstr>
      <vt:lpstr>A126241490X_Latest</vt:lpstr>
      <vt:lpstr>A126241494J</vt:lpstr>
      <vt:lpstr>A126241494J_Data</vt:lpstr>
      <vt:lpstr>A126241494J_Latest</vt:lpstr>
      <vt:lpstr>A126241498T</vt:lpstr>
      <vt:lpstr>A126241498T_Data</vt:lpstr>
      <vt:lpstr>A126241498T_Latest</vt:lpstr>
      <vt:lpstr>A126241502W</vt:lpstr>
      <vt:lpstr>A126241502W_Data</vt:lpstr>
      <vt:lpstr>A126241502W_Latest</vt:lpstr>
      <vt:lpstr>A126241506F</vt:lpstr>
      <vt:lpstr>A126241506F_Data</vt:lpstr>
      <vt:lpstr>A126241506F_Latest</vt:lpstr>
      <vt:lpstr>A126241510W</vt:lpstr>
      <vt:lpstr>A126241510W_Data</vt:lpstr>
      <vt:lpstr>A126241510W_Latest</vt:lpstr>
      <vt:lpstr>A126241514F</vt:lpstr>
      <vt:lpstr>A126241514F_Data</vt:lpstr>
      <vt:lpstr>A126241514F_Latest</vt:lpstr>
      <vt:lpstr>A126241518R</vt:lpstr>
      <vt:lpstr>A126241518R_Data</vt:lpstr>
      <vt:lpstr>A126241518R_Latest</vt:lpstr>
      <vt:lpstr>A126241522F</vt:lpstr>
      <vt:lpstr>A126241522F_Data</vt:lpstr>
      <vt:lpstr>A126241522F_Latest</vt:lpstr>
      <vt:lpstr>A126241526R</vt:lpstr>
      <vt:lpstr>A126241526R_Data</vt:lpstr>
      <vt:lpstr>A126241526R_Latest</vt:lpstr>
      <vt:lpstr>A126241530F</vt:lpstr>
      <vt:lpstr>A126241530F_Data</vt:lpstr>
      <vt:lpstr>A126241530F_Latest</vt:lpstr>
      <vt:lpstr>A126241534R</vt:lpstr>
      <vt:lpstr>A126241534R_Data</vt:lpstr>
      <vt:lpstr>A126241534R_Latest</vt:lpstr>
      <vt:lpstr>A126241538X</vt:lpstr>
      <vt:lpstr>A126241538X_Data</vt:lpstr>
      <vt:lpstr>A126241538X_Latest</vt:lpstr>
      <vt:lpstr>A126241542R</vt:lpstr>
      <vt:lpstr>A126241542R_Data</vt:lpstr>
      <vt:lpstr>A126241542R_Latest</vt:lpstr>
      <vt:lpstr>A126241546X</vt:lpstr>
      <vt:lpstr>A126241546X_Data</vt:lpstr>
      <vt:lpstr>A126241546X_Latest</vt:lpstr>
      <vt:lpstr>A126241550R</vt:lpstr>
      <vt:lpstr>A126241550R_Data</vt:lpstr>
      <vt:lpstr>A126241550R_Latest</vt:lpstr>
      <vt:lpstr>A126241554X</vt:lpstr>
      <vt:lpstr>A126241554X_Data</vt:lpstr>
      <vt:lpstr>A126241554X_Latest</vt:lpstr>
      <vt:lpstr>A126241558J</vt:lpstr>
      <vt:lpstr>A126241558J_Data</vt:lpstr>
      <vt:lpstr>A126241558J_Latest</vt:lpstr>
      <vt:lpstr>A126241562X</vt:lpstr>
      <vt:lpstr>A126241562X_Data</vt:lpstr>
      <vt:lpstr>A126241562X_Latest</vt:lpstr>
      <vt:lpstr>A126241566J</vt:lpstr>
      <vt:lpstr>A126241566J_Data</vt:lpstr>
      <vt:lpstr>A126241566J_Latest</vt:lpstr>
      <vt:lpstr>A126241570X</vt:lpstr>
      <vt:lpstr>A126241570X_Data</vt:lpstr>
      <vt:lpstr>A126241570X_Latest</vt:lpstr>
      <vt:lpstr>A126241574J</vt:lpstr>
      <vt:lpstr>A126241574J_Data</vt:lpstr>
      <vt:lpstr>A126241574J_Latest</vt:lpstr>
      <vt:lpstr>A126241578T</vt:lpstr>
      <vt:lpstr>A126241578T_Data</vt:lpstr>
      <vt:lpstr>A126241578T_Latest</vt:lpstr>
      <vt:lpstr>A126241582J</vt:lpstr>
      <vt:lpstr>A126241582J_Data</vt:lpstr>
      <vt:lpstr>A126241582J_Latest</vt:lpstr>
      <vt:lpstr>A126241586T</vt:lpstr>
      <vt:lpstr>A126241586T_Data</vt:lpstr>
      <vt:lpstr>A126241586T_Latest</vt:lpstr>
      <vt:lpstr>A126241590J</vt:lpstr>
      <vt:lpstr>A126241590J_Data</vt:lpstr>
      <vt:lpstr>A126241590J_Latest</vt:lpstr>
      <vt:lpstr>A126241594T</vt:lpstr>
      <vt:lpstr>A126241594T_Data</vt:lpstr>
      <vt:lpstr>A126241594T_Latest</vt:lpstr>
      <vt:lpstr>A126241598A</vt:lpstr>
      <vt:lpstr>A126241598A_Data</vt:lpstr>
      <vt:lpstr>A126241598A_Latest</vt:lpstr>
      <vt:lpstr>A126241602F</vt:lpstr>
      <vt:lpstr>A126241602F_Data</vt:lpstr>
      <vt:lpstr>A126241602F_Latest</vt:lpstr>
      <vt:lpstr>A126241606R</vt:lpstr>
      <vt:lpstr>A126241606R_Data</vt:lpstr>
      <vt:lpstr>A126241606R_Latest</vt:lpstr>
      <vt:lpstr>A126241610F</vt:lpstr>
      <vt:lpstr>A126241610F_Data</vt:lpstr>
      <vt:lpstr>A126241610F_Latest</vt:lpstr>
      <vt:lpstr>A126241614R</vt:lpstr>
      <vt:lpstr>A126241614R_Data</vt:lpstr>
      <vt:lpstr>A126241614R_Latest</vt:lpstr>
      <vt:lpstr>A126241618X</vt:lpstr>
      <vt:lpstr>A126241618X_Data</vt:lpstr>
      <vt:lpstr>A126241618X_Latest</vt:lpstr>
      <vt:lpstr>A126241622R</vt:lpstr>
      <vt:lpstr>A126241622R_Data</vt:lpstr>
      <vt:lpstr>A126241622R_Latest</vt:lpstr>
      <vt:lpstr>A126241626X</vt:lpstr>
      <vt:lpstr>A126241626X_Data</vt:lpstr>
      <vt:lpstr>A126241626X_Latest</vt:lpstr>
      <vt:lpstr>A126241630R</vt:lpstr>
      <vt:lpstr>A126241630R_Data</vt:lpstr>
      <vt:lpstr>A126241630R_Latest</vt:lpstr>
      <vt:lpstr>A126241706X</vt:lpstr>
      <vt:lpstr>A126241706X_Data</vt:lpstr>
      <vt:lpstr>A126241706X_Latest</vt:lpstr>
      <vt:lpstr>A126241710R</vt:lpstr>
      <vt:lpstr>A126241710R_Data</vt:lpstr>
      <vt:lpstr>A126241710R_Latest</vt:lpstr>
      <vt:lpstr>A126241714X</vt:lpstr>
      <vt:lpstr>A126241714X_Data</vt:lpstr>
      <vt:lpstr>A126241714X_Latest</vt:lpstr>
      <vt:lpstr>A126241718J</vt:lpstr>
      <vt:lpstr>A126241718J_Data</vt:lpstr>
      <vt:lpstr>A126241718J_Latest</vt:lpstr>
      <vt:lpstr>A126241722X</vt:lpstr>
      <vt:lpstr>A126241722X_Data</vt:lpstr>
      <vt:lpstr>A126241722X_Latest</vt:lpstr>
      <vt:lpstr>A126241726J</vt:lpstr>
      <vt:lpstr>A126241726J_Data</vt:lpstr>
      <vt:lpstr>A126241726J_Latest</vt:lpstr>
      <vt:lpstr>A126241730X</vt:lpstr>
      <vt:lpstr>A126241730X_Data</vt:lpstr>
      <vt:lpstr>A126241730X_Latest</vt:lpstr>
      <vt:lpstr>A126241734J</vt:lpstr>
      <vt:lpstr>A126241734J_Data</vt:lpstr>
      <vt:lpstr>A126241734J_Latest</vt:lpstr>
      <vt:lpstr>A126241738T</vt:lpstr>
      <vt:lpstr>A126241738T_Data</vt:lpstr>
      <vt:lpstr>A126241738T_Latest</vt:lpstr>
      <vt:lpstr>A126241742J</vt:lpstr>
      <vt:lpstr>A126241742J_Data</vt:lpstr>
      <vt:lpstr>A126241742J_Latest</vt:lpstr>
      <vt:lpstr>A126241746T</vt:lpstr>
      <vt:lpstr>A126241746T_Data</vt:lpstr>
      <vt:lpstr>A126241746T_Latest</vt:lpstr>
      <vt:lpstr>A126241750J</vt:lpstr>
      <vt:lpstr>A126241750J_Data</vt:lpstr>
      <vt:lpstr>A126241750J_Latest</vt:lpstr>
      <vt:lpstr>A126241754T</vt:lpstr>
      <vt:lpstr>A126241754T_Data</vt:lpstr>
      <vt:lpstr>A126241754T_Latest</vt:lpstr>
      <vt:lpstr>A126241758A</vt:lpstr>
      <vt:lpstr>A126241758A_Data</vt:lpstr>
      <vt:lpstr>A126241758A_Latest</vt:lpstr>
      <vt:lpstr>A126241762T</vt:lpstr>
      <vt:lpstr>A126241762T_Data</vt:lpstr>
      <vt:lpstr>A126241762T_Latest</vt:lpstr>
      <vt:lpstr>A126241766A</vt:lpstr>
      <vt:lpstr>A126241766A_Data</vt:lpstr>
      <vt:lpstr>A126241766A_Latest</vt:lpstr>
      <vt:lpstr>A126241770T</vt:lpstr>
      <vt:lpstr>A126241770T_Data</vt:lpstr>
      <vt:lpstr>A126241770T_Latest</vt:lpstr>
      <vt:lpstr>A126241774A</vt:lpstr>
      <vt:lpstr>A126241774A_Data</vt:lpstr>
      <vt:lpstr>A126241774A_Latest</vt:lpstr>
      <vt:lpstr>A126241778K</vt:lpstr>
      <vt:lpstr>A126241778K_Data</vt:lpstr>
      <vt:lpstr>A126241778K_Latest</vt:lpstr>
      <vt:lpstr>A126241782A</vt:lpstr>
      <vt:lpstr>A126241782A_Data</vt:lpstr>
      <vt:lpstr>A126241782A_Latest</vt:lpstr>
      <vt:lpstr>A126241786K</vt:lpstr>
      <vt:lpstr>A126241786K_Data</vt:lpstr>
      <vt:lpstr>A126241786K_Latest</vt:lpstr>
      <vt:lpstr>A126241790A</vt:lpstr>
      <vt:lpstr>A126241790A_Data</vt:lpstr>
      <vt:lpstr>A126241790A_Latest</vt:lpstr>
      <vt:lpstr>A126241794K</vt:lpstr>
      <vt:lpstr>A126241794K_Data</vt:lpstr>
      <vt:lpstr>A126241794K_Latest</vt:lpstr>
      <vt:lpstr>A126241798V</vt:lpstr>
      <vt:lpstr>A126241798V_Data</vt:lpstr>
      <vt:lpstr>A126241798V_Latest</vt:lpstr>
      <vt:lpstr>A126241802X</vt:lpstr>
      <vt:lpstr>A126241802X_Data</vt:lpstr>
      <vt:lpstr>A126241802X_Latest</vt:lpstr>
      <vt:lpstr>A126241806J</vt:lpstr>
      <vt:lpstr>A126241806J_Data</vt:lpstr>
      <vt:lpstr>A126241806J_Latest</vt:lpstr>
      <vt:lpstr>A126241810X</vt:lpstr>
      <vt:lpstr>A126241810X_Data</vt:lpstr>
      <vt:lpstr>A126241810X_Latest</vt:lpstr>
      <vt:lpstr>A126241814J</vt:lpstr>
      <vt:lpstr>A126241814J_Data</vt:lpstr>
      <vt:lpstr>A126241814J_Latest</vt:lpstr>
      <vt:lpstr>A126241818T</vt:lpstr>
      <vt:lpstr>A126241818T_Data</vt:lpstr>
      <vt:lpstr>A126241818T_Latest</vt:lpstr>
      <vt:lpstr>A126241822J</vt:lpstr>
      <vt:lpstr>A126241822J_Data</vt:lpstr>
      <vt:lpstr>A126241822J_Latest</vt:lpstr>
      <vt:lpstr>A126241826T</vt:lpstr>
      <vt:lpstr>A126241826T_Data</vt:lpstr>
      <vt:lpstr>A126241826T_Latest</vt:lpstr>
      <vt:lpstr>A126241830J</vt:lpstr>
      <vt:lpstr>A126241830J_Data</vt:lpstr>
      <vt:lpstr>A126241830J_Latest</vt:lpstr>
      <vt:lpstr>A126241834T</vt:lpstr>
      <vt:lpstr>A126241834T_Data</vt:lpstr>
      <vt:lpstr>A126241834T_Latest</vt:lpstr>
      <vt:lpstr>A126241838A</vt:lpstr>
      <vt:lpstr>A126241838A_Data</vt:lpstr>
      <vt:lpstr>A126241838A_Latest</vt:lpstr>
      <vt:lpstr>A126241842T</vt:lpstr>
      <vt:lpstr>A126241842T_Data</vt:lpstr>
      <vt:lpstr>A126241842T_Latest</vt:lpstr>
      <vt:lpstr>A126241846A</vt:lpstr>
      <vt:lpstr>A126241846A_Data</vt:lpstr>
      <vt:lpstr>A126241846A_Latest</vt:lpstr>
      <vt:lpstr>A126241850T</vt:lpstr>
      <vt:lpstr>A126241850T_Data</vt:lpstr>
      <vt:lpstr>A126241850T_Latest</vt:lpstr>
      <vt:lpstr>A126241854A</vt:lpstr>
      <vt:lpstr>A126241854A_Data</vt:lpstr>
      <vt:lpstr>A126241854A_Latest</vt:lpstr>
      <vt:lpstr>A126241858K</vt:lpstr>
      <vt:lpstr>A126241858K_Data</vt:lpstr>
      <vt:lpstr>A126241858K_Latest</vt:lpstr>
      <vt:lpstr>A126241862A</vt:lpstr>
      <vt:lpstr>A126241862A_Data</vt:lpstr>
      <vt:lpstr>A126241862A_Latest</vt:lpstr>
      <vt:lpstr>A126241866K</vt:lpstr>
      <vt:lpstr>A126241866K_Data</vt:lpstr>
      <vt:lpstr>A126241866K_Latest</vt:lpstr>
      <vt:lpstr>A126241870A</vt:lpstr>
      <vt:lpstr>A126241870A_Data</vt:lpstr>
      <vt:lpstr>A126241870A_Latest</vt:lpstr>
      <vt:lpstr>A126241874K</vt:lpstr>
      <vt:lpstr>A126241874K_Data</vt:lpstr>
      <vt:lpstr>A126241874K_Latest</vt:lpstr>
      <vt:lpstr>A126241878V</vt:lpstr>
      <vt:lpstr>A126241878V_Data</vt:lpstr>
      <vt:lpstr>A126241878V_Latest</vt:lpstr>
      <vt:lpstr>A126241882K</vt:lpstr>
      <vt:lpstr>A126241882K_Data</vt:lpstr>
      <vt:lpstr>A126241882K_Latest</vt:lpstr>
      <vt:lpstr>A126241886V</vt:lpstr>
      <vt:lpstr>A126241886V_Data</vt:lpstr>
      <vt:lpstr>A126241886V_Latest</vt:lpstr>
      <vt:lpstr>A126241890K</vt:lpstr>
      <vt:lpstr>A126241890K_Data</vt:lpstr>
      <vt:lpstr>A126241890K_Latest</vt:lpstr>
      <vt:lpstr>A126241894V</vt:lpstr>
      <vt:lpstr>A126241894V_Data</vt:lpstr>
      <vt:lpstr>A126241894V_Latest</vt:lpstr>
      <vt:lpstr>A126241898C</vt:lpstr>
      <vt:lpstr>A126241898C_Data</vt:lpstr>
      <vt:lpstr>A126241898C_Latest</vt:lpstr>
      <vt:lpstr>A126241902J</vt:lpstr>
      <vt:lpstr>A126241902J_Data</vt:lpstr>
      <vt:lpstr>A126241902J_Latest</vt:lpstr>
      <vt:lpstr>A126241906T</vt:lpstr>
      <vt:lpstr>A126241906T_Data</vt:lpstr>
      <vt:lpstr>A126241906T_Latest</vt:lpstr>
      <vt:lpstr>A126241910J</vt:lpstr>
      <vt:lpstr>A126241910J_Data</vt:lpstr>
      <vt:lpstr>A126241910J_Latest</vt:lpstr>
      <vt:lpstr>A126241914T</vt:lpstr>
      <vt:lpstr>A126241914T_Data</vt:lpstr>
      <vt:lpstr>A126241914T_Latest</vt:lpstr>
      <vt:lpstr>A126241918A</vt:lpstr>
      <vt:lpstr>A126241918A_Data</vt:lpstr>
      <vt:lpstr>A126241918A_Latest</vt:lpstr>
      <vt:lpstr>A126241994C</vt:lpstr>
      <vt:lpstr>A126241994C_Data</vt:lpstr>
      <vt:lpstr>A126241994C_Latest</vt:lpstr>
      <vt:lpstr>A126241998L</vt:lpstr>
      <vt:lpstr>A126241998L_Data</vt:lpstr>
      <vt:lpstr>A126241998L_Latest</vt:lpstr>
      <vt:lpstr>A126242002V</vt:lpstr>
      <vt:lpstr>A126242002V_Data</vt:lpstr>
      <vt:lpstr>A126242002V_Latest</vt:lpstr>
      <vt:lpstr>A126242006C</vt:lpstr>
      <vt:lpstr>A126242006C_Data</vt:lpstr>
      <vt:lpstr>A126242006C_Latest</vt:lpstr>
      <vt:lpstr>A126242010V</vt:lpstr>
      <vt:lpstr>A126242010V_Data</vt:lpstr>
      <vt:lpstr>A126242010V_Latest</vt:lpstr>
      <vt:lpstr>A126242014C</vt:lpstr>
      <vt:lpstr>A126242014C_Data</vt:lpstr>
      <vt:lpstr>A126242014C_Latest</vt:lpstr>
      <vt:lpstr>A126242018L</vt:lpstr>
      <vt:lpstr>A126242018L_Data</vt:lpstr>
      <vt:lpstr>A126242018L_Latest</vt:lpstr>
      <vt:lpstr>A126242022C</vt:lpstr>
      <vt:lpstr>A126242022C_Data</vt:lpstr>
      <vt:lpstr>A126242022C_Latest</vt:lpstr>
      <vt:lpstr>A126242026L</vt:lpstr>
      <vt:lpstr>A126242026L_Data</vt:lpstr>
      <vt:lpstr>A126242026L_Latest</vt:lpstr>
      <vt:lpstr>A126242030C</vt:lpstr>
      <vt:lpstr>A126242030C_Data</vt:lpstr>
      <vt:lpstr>A126242030C_Latest</vt:lpstr>
      <vt:lpstr>A126242034L</vt:lpstr>
      <vt:lpstr>A126242034L_Data</vt:lpstr>
      <vt:lpstr>A126242034L_Latest</vt:lpstr>
      <vt:lpstr>A126242038W</vt:lpstr>
      <vt:lpstr>A126242038W_Data</vt:lpstr>
      <vt:lpstr>A126242038W_Latest</vt:lpstr>
      <vt:lpstr>A126242042L</vt:lpstr>
      <vt:lpstr>A126242042L_Data</vt:lpstr>
      <vt:lpstr>A126242042L_Latest</vt:lpstr>
      <vt:lpstr>A126242046W</vt:lpstr>
      <vt:lpstr>A126242046W_Data</vt:lpstr>
      <vt:lpstr>A126242046W_Latest</vt:lpstr>
      <vt:lpstr>A126242050L</vt:lpstr>
      <vt:lpstr>A126242050L_Data</vt:lpstr>
      <vt:lpstr>A126242050L_Latest</vt:lpstr>
      <vt:lpstr>A126242054W</vt:lpstr>
      <vt:lpstr>A126242054W_Data</vt:lpstr>
      <vt:lpstr>A126242054W_Latest</vt:lpstr>
      <vt:lpstr>A126242058F</vt:lpstr>
      <vt:lpstr>A126242058F_Data</vt:lpstr>
      <vt:lpstr>A126242058F_Latest</vt:lpstr>
      <vt:lpstr>A126242062W</vt:lpstr>
      <vt:lpstr>A126242062W_Data</vt:lpstr>
      <vt:lpstr>A126242062W_Latest</vt:lpstr>
      <vt:lpstr>A126242066F</vt:lpstr>
      <vt:lpstr>A126242066F_Data</vt:lpstr>
      <vt:lpstr>A126242066F_Latest</vt:lpstr>
      <vt:lpstr>A126242070W</vt:lpstr>
      <vt:lpstr>A126242070W_Data</vt:lpstr>
      <vt:lpstr>A126242070W_Latest</vt:lpstr>
      <vt:lpstr>A126242074F</vt:lpstr>
      <vt:lpstr>A126242074F_Data</vt:lpstr>
      <vt:lpstr>A126242074F_Latest</vt:lpstr>
      <vt:lpstr>A126242078R</vt:lpstr>
      <vt:lpstr>A126242078R_Data</vt:lpstr>
      <vt:lpstr>A126242078R_Latest</vt:lpstr>
      <vt:lpstr>A126242082F</vt:lpstr>
      <vt:lpstr>A126242082F_Data</vt:lpstr>
      <vt:lpstr>A126242082F_Latest</vt:lpstr>
      <vt:lpstr>A126242086R</vt:lpstr>
      <vt:lpstr>A126242086R_Data</vt:lpstr>
      <vt:lpstr>A126242086R_Latest</vt:lpstr>
      <vt:lpstr>A126242090F</vt:lpstr>
      <vt:lpstr>A126242090F_Data</vt:lpstr>
      <vt:lpstr>A126242090F_Latest</vt:lpstr>
      <vt:lpstr>A126242094R</vt:lpstr>
      <vt:lpstr>A126242094R_Data</vt:lpstr>
      <vt:lpstr>A126242094R_Latest</vt:lpstr>
      <vt:lpstr>A126242098X</vt:lpstr>
      <vt:lpstr>A126242098X_Data</vt:lpstr>
      <vt:lpstr>A126242098X_Latest</vt:lpstr>
      <vt:lpstr>A126242102C</vt:lpstr>
      <vt:lpstr>A126242102C_Data</vt:lpstr>
      <vt:lpstr>A126242102C_Latest</vt:lpstr>
      <vt:lpstr>A126242106L</vt:lpstr>
      <vt:lpstr>A126242106L_Data</vt:lpstr>
      <vt:lpstr>A126242106L_Latest</vt:lpstr>
      <vt:lpstr>A126242110C</vt:lpstr>
      <vt:lpstr>A126242110C_Data</vt:lpstr>
      <vt:lpstr>A126242110C_Latest</vt:lpstr>
      <vt:lpstr>A126242114L</vt:lpstr>
      <vt:lpstr>A126242114L_Data</vt:lpstr>
      <vt:lpstr>A126242114L_Latest</vt:lpstr>
      <vt:lpstr>A126242118W</vt:lpstr>
      <vt:lpstr>A126242118W_Data</vt:lpstr>
      <vt:lpstr>A126242118W_Latest</vt:lpstr>
      <vt:lpstr>A126242122L</vt:lpstr>
      <vt:lpstr>A126242122L_Data</vt:lpstr>
      <vt:lpstr>A126242122L_Latest</vt:lpstr>
      <vt:lpstr>A126242126W</vt:lpstr>
      <vt:lpstr>A126242126W_Data</vt:lpstr>
      <vt:lpstr>A126242126W_Latest</vt:lpstr>
      <vt:lpstr>A126242130L</vt:lpstr>
      <vt:lpstr>A126242130L_Data</vt:lpstr>
      <vt:lpstr>A126242130L_Latest</vt:lpstr>
      <vt:lpstr>A126242134W</vt:lpstr>
      <vt:lpstr>A126242134W_Data</vt:lpstr>
      <vt:lpstr>A126242134W_Latest</vt:lpstr>
      <vt:lpstr>A126242138F</vt:lpstr>
      <vt:lpstr>A126242138F_Data</vt:lpstr>
      <vt:lpstr>A126242138F_Latest</vt:lpstr>
      <vt:lpstr>A126242142W</vt:lpstr>
      <vt:lpstr>A126242142W_Data</vt:lpstr>
      <vt:lpstr>A126242142W_Latest</vt:lpstr>
      <vt:lpstr>A126242146F</vt:lpstr>
      <vt:lpstr>A126242146F_Data</vt:lpstr>
      <vt:lpstr>A126242146F_Latest</vt:lpstr>
      <vt:lpstr>A126242150W</vt:lpstr>
      <vt:lpstr>A126242150W_Data</vt:lpstr>
      <vt:lpstr>A126242150W_Latest</vt:lpstr>
      <vt:lpstr>A126242154F</vt:lpstr>
      <vt:lpstr>A126242154F_Data</vt:lpstr>
      <vt:lpstr>A126242154F_Latest</vt:lpstr>
      <vt:lpstr>A126242158R</vt:lpstr>
      <vt:lpstr>A126242158R_Data</vt:lpstr>
      <vt:lpstr>A126242158R_Latest</vt:lpstr>
      <vt:lpstr>A126242162F</vt:lpstr>
      <vt:lpstr>A126242162F_Data</vt:lpstr>
      <vt:lpstr>A126242162F_Latest</vt:lpstr>
      <vt:lpstr>A126242166R</vt:lpstr>
      <vt:lpstr>A126242166R_Data</vt:lpstr>
      <vt:lpstr>A126242166R_Latest</vt:lpstr>
      <vt:lpstr>A126242170F</vt:lpstr>
      <vt:lpstr>A126242170F_Data</vt:lpstr>
      <vt:lpstr>A126242170F_Latest</vt:lpstr>
      <vt:lpstr>A126242174R</vt:lpstr>
      <vt:lpstr>A126242174R_Data</vt:lpstr>
      <vt:lpstr>A126242174R_Latest</vt:lpstr>
      <vt:lpstr>A126242178X</vt:lpstr>
      <vt:lpstr>A126242178X_Data</vt:lpstr>
      <vt:lpstr>A126242178X_Latest</vt:lpstr>
      <vt:lpstr>A126242182R</vt:lpstr>
      <vt:lpstr>A126242182R_Data</vt:lpstr>
      <vt:lpstr>A126242182R_Latest</vt:lpstr>
      <vt:lpstr>A126242186X</vt:lpstr>
      <vt:lpstr>A126242186X_Data</vt:lpstr>
      <vt:lpstr>A126242186X_Latest</vt:lpstr>
      <vt:lpstr>A126242190R</vt:lpstr>
      <vt:lpstr>A126242190R_Data</vt:lpstr>
      <vt:lpstr>A126242190R_Latest</vt:lpstr>
      <vt:lpstr>A126242194X</vt:lpstr>
      <vt:lpstr>A126242194X_Data</vt:lpstr>
      <vt:lpstr>A126242194X_Latest</vt:lpstr>
      <vt:lpstr>A126242198J</vt:lpstr>
      <vt:lpstr>A126242198J_Data</vt:lpstr>
      <vt:lpstr>A126242198J_Latest</vt:lpstr>
      <vt:lpstr>A126242202L</vt:lpstr>
      <vt:lpstr>A126242202L_Data</vt:lpstr>
      <vt:lpstr>A126242202L_Latest</vt:lpstr>
      <vt:lpstr>A126242206W</vt:lpstr>
      <vt:lpstr>A126242206W_Data</vt:lpstr>
      <vt:lpstr>A126242206W_Latest</vt:lpstr>
      <vt:lpstr>A126242210L</vt:lpstr>
      <vt:lpstr>A126242210L_Data</vt:lpstr>
      <vt:lpstr>A126242210L_Latest</vt:lpstr>
      <vt:lpstr>A126242214W</vt:lpstr>
      <vt:lpstr>A126242214W_Data</vt:lpstr>
      <vt:lpstr>A126242214W_Latest</vt:lpstr>
      <vt:lpstr>A126242218F</vt:lpstr>
      <vt:lpstr>A126242218F_Data</vt:lpstr>
      <vt:lpstr>A126242218F_Latest</vt:lpstr>
      <vt:lpstr>A126242222W</vt:lpstr>
      <vt:lpstr>A126242222W_Data</vt:lpstr>
      <vt:lpstr>A126242222W_Latest</vt:lpstr>
      <vt:lpstr>A126242226F</vt:lpstr>
      <vt:lpstr>A126242226F_Data</vt:lpstr>
      <vt:lpstr>A126242226F_Latest</vt:lpstr>
      <vt:lpstr>A126242230W</vt:lpstr>
      <vt:lpstr>A126242230W_Data</vt:lpstr>
      <vt:lpstr>A126242230W_Latest</vt:lpstr>
      <vt:lpstr>A126242234F</vt:lpstr>
      <vt:lpstr>A126242234F_Data</vt:lpstr>
      <vt:lpstr>A126242234F_Latest</vt:lpstr>
      <vt:lpstr>A126242238R</vt:lpstr>
      <vt:lpstr>A126242238R_Data</vt:lpstr>
      <vt:lpstr>A126242238R_Latest</vt:lpstr>
      <vt:lpstr>A126242242F</vt:lpstr>
      <vt:lpstr>A126242242F_Data</vt:lpstr>
      <vt:lpstr>A126242242F_Latest</vt:lpstr>
      <vt:lpstr>A126242246R</vt:lpstr>
      <vt:lpstr>A126242246R_Data</vt:lpstr>
      <vt:lpstr>A126242246R_Latest</vt:lpstr>
      <vt:lpstr>A126242250F</vt:lpstr>
      <vt:lpstr>A126242250F_Data</vt:lpstr>
      <vt:lpstr>A126242250F_Latest</vt:lpstr>
      <vt:lpstr>A126242254R</vt:lpstr>
      <vt:lpstr>A126242254R_Data</vt:lpstr>
      <vt:lpstr>A126242254R_Latest</vt:lpstr>
      <vt:lpstr>A126242258X</vt:lpstr>
      <vt:lpstr>A126242258X_Data</vt:lpstr>
      <vt:lpstr>A126242258X_Latest</vt:lpstr>
      <vt:lpstr>A126242262R</vt:lpstr>
      <vt:lpstr>A126242262R_Data</vt:lpstr>
      <vt:lpstr>A126242262R_Latest</vt:lpstr>
      <vt:lpstr>A126242266X</vt:lpstr>
      <vt:lpstr>A126242266X_Data</vt:lpstr>
      <vt:lpstr>A126242266X_Latest</vt:lpstr>
      <vt:lpstr>A126242270R</vt:lpstr>
      <vt:lpstr>A126242270R_Data</vt:lpstr>
      <vt:lpstr>A126242270R_Latest</vt:lpstr>
      <vt:lpstr>A126242274X</vt:lpstr>
      <vt:lpstr>A126242274X_Data</vt:lpstr>
      <vt:lpstr>A126242274X_Latest</vt:lpstr>
      <vt:lpstr>A126242278J</vt:lpstr>
      <vt:lpstr>A126242278J_Data</vt:lpstr>
      <vt:lpstr>A126242278J_Latest</vt:lpstr>
      <vt:lpstr>A126242282X</vt:lpstr>
      <vt:lpstr>A126242282X_Data</vt:lpstr>
      <vt:lpstr>A126242282X_Latest</vt:lpstr>
      <vt:lpstr>A126242286J</vt:lpstr>
      <vt:lpstr>A126242286J_Data</vt:lpstr>
      <vt:lpstr>A126242286J_Latest</vt:lpstr>
      <vt:lpstr>A126242290X</vt:lpstr>
      <vt:lpstr>A126242290X_Data</vt:lpstr>
      <vt:lpstr>A126242290X_Latest</vt:lpstr>
      <vt:lpstr>A126242294J</vt:lpstr>
      <vt:lpstr>A126242294J_Data</vt:lpstr>
      <vt:lpstr>A126242294J_Latest</vt:lpstr>
      <vt:lpstr>A126242298T</vt:lpstr>
      <vt:lpstr>A126242298T_Data</vt:lpstr>
      <vt:lpstr>A126242298T_Latest</vt:lpstr>
      <vt:lpstr>A126242302W</vt:lpstr>
      <vt:lpstr>A126242302W_Data</vt:lpstr>
      <vt:lpstr>A126242302W_Latest</vt:lpstr>
      <vt:lpstr>A126242306F</vt:lpstr>
      <vt:lpstr>A126242306F_Data</vt:lpstr>
      <vt:lpstr>A126242306F_Latest</vt:lpstr>
      <vt:lpstr>A126242310W</vt:lpstr>
      <vt:lpstr>A126242310W_Data</vt:lpstr>
      <vt:lpstr>A126242310W_Latest</vt:lpstr>
      <vt:lpstr>A126242314F</vt:lpstr>
      <vt:lpstr>A126242314F_Data</vt:lpstr>
      <vt:lpstr>A126242314F_Latest</vt:lpstr>
      <vt:lpstr>A126242318R</vt:lpstr>
      <vt:lpstr>A126242318R_Data</vt:lpstr>
      <vt:lpstr>A126242318R_Latest</vt:lpstr>
      <vt:lpstr>A126242322F</vt:lpstr>
      <vt:lpstr>A126242322F_Data</vt:lpstr>
      <vt:lpstr>A126242322F_Latest</vt:lpstr>
      <vt:lpstr>A126242326R</vt:lpstr>
      <vt:lpstr>A126242326R_Data</vt:lpstr>
      <vt:lpstr>A126242326R_Latest</vt:lpstr>
      <vt:lpstr>A126242330F</vt:lpstr>
      <vt:lpstr>A126242330F_Data</vt:lpstr>
      <vt:lpstr>A126242330F_Latest</vt:lpstr>
      <vt:lpstr>A126242334R</vt:lpstr>
      <vt:lpstr>A126242334R_Data</vt:lpstr>
      <vt:lpstr>A126242334R_Latest</vt:lpstr>
      <vt:lpstr>A126242338X</vt:lpstr>
      <vt:lpstr>A126242338X_Data</vt:lpstr>
      <vt:lpstr>A126242338X_Latest</vt:lpstr>
      <vt:lpstr>A126242342R</vt:lpstr>
      <vt:lpstr>A126242342R_Data</vt:lpstr>
      <vt:lpstr>A126242342R_Latest</vt:lpstr>
      <vt:lpstr>A126242346X</vt:lpstr>
      <vt:lpstr>A126242346X_Data</vt:lpstr>
      <vt:lpstr>A126242346X_Latest</vt:lpstr>
      <vt:lpstr>A126242350R</vt:lpstr>
      <vt:lpstr>A126242350R_Data</vt:lpstr>
      <vt:lpstr>A126242350R_Latest</vt:lpstr>
      <vt:lpstr>A126242354X</vt:lpstr>
      <vt:lpstr>A126242354X_Data</vt:lpstr>
      <vt:lpstr>A126242354X_Latest</vt:lpstr>
      <vt:lpstr>A126242358J</vt:lpstr>
      <vt:lpstr>A126242358J_Data</vt:lpstr>
      <vt:lpstr>A126242358J_Latest</vt:lpstr>
      <vt:lpstr>A126242362X</vt:lpstr>
      <vt:lpstr>A126242362X_Data</vt:lpstr>
      <vt:lpstr>A126242362X_Latest</vt:lpstr>
      <vt:lpstr>A126242366J</vt:lpstr>
      <vt:lpstr>A126242366J_Data</vt:lpstr>
      <vt:lpstr>A126242366J_Latest</vt:lpstr>
      <vt:lpstr>A126242370X</vt:lpstr>
      <vt:lpstr>A126242370X_Data</vt:lpstr>
      <vt:lpstr>A126242370X_Latest</vt:lpstr>
      <vt:lpstr>A126242374J</vt:lpstr>
      <vt:lpstr>A126242374J_Data</vt:lpstr>
      <vt:lpstr>A126242374J_Latest</vt:lpstr>
      <vt:lpstr>A126242378T</vt:lpstr>
      <vt:lpstr>A126242378T_Data</vt:lpstr>
      <vt:lpstr>A126242378T_Latest</vt:lpstr>
      <vt:lpstr>A126242382J</vt:lpstr>
      <vt:lpstr>A126242382J_Data</vt:lpstr>
      <vt:lpstr>A126242382J_Latest</vt:lpstr>
      <vt:lpstr>A126242386T</vt:lpstr>
      <vt:lpstr>A126242386T_Data</vt:lpstr>
      <vt:lpstr>A126242386T_Latest</vt:lpstr>
      <vt:lpstr>A126242390J</vt:lpstr>
      <vt:lpstr>A126242390J_Data</vt:lpstr>
      <vt:lpstr>A126242390J_Latest</vt:lpstr>
      <vt:lpstr>A126242394T</vt:lpstr>
      <vt:lpstr>A126242394T_Data</vt:lpstr>
      <vt:lpstr>A126242394T_Latest</vt:lpstr>
      <vt:lpstr>A126242398A</vt:lpstr>
      <vt:lpstr>A126242398A_Data</vt:lpstr>
      <vt:lpstr>A126242398A_Latest</vt:lpstr>
      <vt:lpstr>A126242402F</vt:lpstr>
      <vt:lpstr>A126242402F_Data</vt:lpstr>
      <vt:lpstr>A126242402F_Latest</vt:lpstr>
      <vt:lpstr>A126242406R</vt:lpstr>
      <vt:lpstr>A126242406R_Data</vt:lpstr>
      <vt:lpstr>A126242406R_Latest</vt:lpstr>
      <vt:lpstr>A126242410F</vt:lpstr>
      <vt:lpstr>A126242410F_Data</vt:lpstr>
      <vt:lpstr>A126242410F_Latest</vt:lpstr>
      <vt:lpstr>A126242414R</vt:lpstr>
      <vt:lpstr>A126242414R_Data</vt:lpstr>
      <vt:lpstr>A126242414R_Latest</vt:lpstr>
      <vt:lpstr>A126242418X</vt:lpstr>
      <vt:lpstr>A126242418X_Data</vt:lpstr>
      <vt:lpstr>A126242418X_Latest</vt:lpstr>
      <vt:lpstr>A126242422R</vt:lpstr>
      <vt:lpstr>A126242422R_Data</vt:lpstr>
      <vt:lpstr>A126242422R_Latest</vt:lpstr>
      <vt:lpstr>A126242498K</vt:lpstr>
      <vt:lpstr>A126242498K_Data</vt:lpstr>
      <vt:lpstr>A126242498K_Latest</vt:lpstr>
      <vt:lpstr>A126242502R</vt:lpstr>
      <vt:lpstr>A126242502R_Data</vt:lpstr>
      <vt:lpstr>A126242502R_Latest</vt:lpstr>
      <vt:lpstr>A126242506X</vt:lpstr>
      <vt:lpstr>A126242506X_Data</vt:lpstr>
      <vt:lpstr>A126242506X_Latest</vt:lpstr>
      <vt:lpstr>A126242510R</vt:lpstr>
      <vt:lpstr>A126242510R_Data</vt:lpstr>
      <vt:lpstr>A126242510R_Latest</vt:lpstr>
      <vt:lpstr>A126242514X</vt:lpstr>
      <vt:lpstr>A126242514X_Data</vt:lpstr>
      <vt:lpstr>A126242514X_Latest</vt:lpstr>
      <vt:lpstr>A126242518J</vt:lpstr>
      <vt:lpstr>A126242518J_Data</vt:lpstr>
      <vt:lpstr>A126242518J_Latest</vt:lpstr>
      <vt:lpstr>A126242522X</vt:lpstr>
      <vt:lpstr>A126242522X_Data</vt:lpstr>
      <vt:lpstr>A126242522X_Latest</vt:lpstr>
      <vt:lpstr>A126242526J</vt:lpstr>
      <vt:lpstr>A126242526J_Data</vt:lpstr>
      <vt:lpstr>A126242526J_Latest</vt:lpstr>
      <vt:lpstr>A126242530X</vt:lpstr>
      <vt:lpstr>A126242530X_Data</vt:lpstr>
      <vt:lpstr>A126242530X_Latest</vt:lpstr>
      <vt:lpstr>A126242534J</vt:lpstr>
      <vt:lpstr>A126242534J_Data</vt:lpstr>
      <vt:lpstr>A126242534J_Latest</vt:lpstr>
      <vt:lpstr>A126242538T</vt:lpstr>
      <vt:lpstr>A126242538T_Data</vt:lpstr>
      <vt:lpstr>A126242538T_Latest</vt:lpstr>
      <vt:lpstr>A126242542J</vt:lpstr>
      <vt:lpstr>A126242542J_Data</vt:lpstr>
      <vt:lpstr>A126242542J_Latest</vt:lpstr>
      <vt:lpstr>A126242546T</vt:lpstr>
      <vt:lpstr>A126242546T_Data</vt:lpstr>
      <vt:lpstr>A126242546T_Latest</vt:lpstr>
      <vt:lpstr>A126242550J</vt:lpstr>
      <vt:lpstr>A126242550J_Data</vt:lpstr>
      <vt:lpstr>A126242550J_Latest</vt:lpstr>
      <vt:lpstr>A126242554T</vt:lpstr>
      <vt:lpstr>A126242554T_Data</vt:lpstr>
      <vt:lpstr>A126242554T_Latest</vt:lpstr>
      <vt:lpstr>A126242558A</vt:lpstr>
      <vt:lpstr>A126242558A_Data</vt:lpstr>
      <vt:lpstr>A126242558A_Latest</vt:lpstr>
      <vt:lpstr>A126242562T</vt:lpstr>
      <vt:lpstr>A126242562T_Data</vt:lpstr>
      <vt:lpstr>A126242562T_Latest</vt:lpstr>
      <vt:lpstr>A126242566A</vt:lpstr>
      <vt:lpstr>A126242566A_Data</vt:lpstr>
      <vt:lpstr>A126242566A_Latest</vt:lpstr>
      <vt:lpstr>A126242570T</vt:lpstr>
      <vt:lpstr>A126242570T_Data</vt:lpstr>
      <vt:lpstr>A126242570T_Latest</vt:lpstr>
      <vt:lpstr>A126242574A</vt:lpstr>
      <vt:lpstr>A126242574A_Data</vt:lpstr>
      <vt:lpstr>A126242574A_Latest</vt:lpstr>
      <vt:lpstr>A126242578K</vt:lpstr>
      <vt:lpstr>A126242578K_Data</vt:lpstr>
      <vt:lpstr>A126242578K_Latest</vt:lpstr>
      <vt:lpstr>A126242582A</vt:lpstr>
      <vt:lpstr>A126242582A_Data</vt:lpstr>
      <vt:lpstr>A126242582A_Latest</vt:lpstr>
      <vt:lpstr>A126242586K</vt:lpstr>
      <vt:lpstr>A126242586K_Data</vt:lpstr>
      <vt:lpstr>A126242586K_Latest</vt:lpstr>
      <vt:lpstr>A126242590A</vt:lpstr>
      <vt:lpstr>A126242590A_Data</vt:lpstr>
      <vt:lpstr>A126242590A_Latest</vt:lpstr>
      <vt:lpstr>A126242594K</vt:lpstr>
      <vt:lpstr>A126242594K_Data</vt:lpstr>
      <vt:lpstr>A126242594K_Latest</vt:lpstr>
      <vt:lpstr>A126242598V</vt:lpstr>
      <vt:lpstr>A126242598V_Data</vt:lpstr>
      <vt:lpstr>A126242598V_Latest</vt:lpstr>
      <vt:lpstr>A126242602X</vt:lpstr>
      <vt:lpstr>A126242602X_Data</vt:lpstr>
      <vt:lpstr>A126242602X_Latest</vt:lpstr>
      <vt:lpstr>A126242606J</vt:lpstr>
      <vt:lpstr>A126242606J_Data</vt:lpstr>
      <vt:lpstr>A126242606J_Latest</vt:lpstr>
      <vt:lpstr>A126242610X</vt:lpstr>
      <vt:lpstr>A126242610X_Data</vt:lpstr>
      <vt:lpstr>A126242610X_Latest</vt:lpstr>
      <vt:lpstr>A126242614J</vt:lpstr>
      <vt:lpstr>A126242614J_Data</vt:lpstr>
      <vt:lpstr>A126242614J_Latest</vt:lpstr>
      <vt:lpstr>A126242618T</vt:lpstr>
      <vt:lpstr>A126242618T_Data</vt:lpstr>
      <vt:lpstr>A126242618T_Latest</vt:lpstr>
      <vt:lpstr>A126242622J</vt:lpstr>
      <vt:lpstr>A126242622J_Data</vt:lpstr>
      <vt:lpstr>A126242622J_Latest</vt:lpstr>
      <vt:lpstr>A126242626T</vt:lpstr>
      <vt:lpstr>A126242626T_Data</vt:lpstr>
      <vt:lpstr>A126242626T_Latest</vt:lpstr>
      <vt:lpstr>A126242630J</vt:lpstr>
      <vt:lpstr>A126242630J_Data</vt:lpstr>
      <vt:lpstr>A126242630J_Latest</vt:lpstr>
      <vt:lpstr>A126242634T</vt:lpstr>
      <vt:lpstr>A126242634T_Data</vt:lpstr>
      <vt:lpstr>A126242634T_Latest</vt:lpstr>
      <vt:lpstr>A126242638A</vt:lpstr>
      <vt:lpstr>A126242638A_Data</vt:lpstr>
      <vt:lpstr>A126242638A_Latest</vt:lpstr>
      <vt:lpstr>A126242642T</vt:lpstr>
      <vt:lpstr>A126242642T_Data</vt:lpstr>
      <vt:lpstr>A126242642T_Latest</vt:lpstr>
      <vt:lpstr>A126242646A</vt:lpstr>
      <vt:lpstr>A126242646A_Data</vt:lpstr>
      <vt:lpstr>A126242646A_Latest</vt:lpstr>
      <vt:lpstr>A126242650T</vt:lpstr>
      <vt:lpstr>A126242650T_Data</vt:lpstr>
      <vt:lpstr>A126242650T_Latest</vt:lpstr>
      <vt:lpstr>A126242654A</vt:lpstr>
      <vt:lpstr>A126242654A_Data</vt:lpstr>
      <vt:lpstr>A126242654A_Latest</vt:lpstr>
      <vt:lpstr>A126242658K</vt:lpstr>
      <vt:lpstr>A126242658K_Data</vt:lpstr>
      <vt:lpstr>A126242658K_Latest</vt:lpstr>
      <vt:lpstr>A126242662A</vt:lpstr>
      <vt:lpstr>A126242662A_Data</vt:lpstr>
      <vt:lpstr>A126242662A_Latest</vt:lpstr>
      <vt:lpstr>A126242666K</vt:lpstr>
      <vt:lpstr>A126242666K_Data</vt:lpstr>
      <vt:lpstr>A126242666K_Latest</vt:lpstr>
      <vt:lpstr>A126242670A</vt:lpstr>
      <vt:lpstr>A126242670A_Data</vt:lpstr>
      <vt:lpstr>A126242670A_Latest</vt:lpstr>
      <vt:lpstr>A126242674K</vt:lpstr>
      <vt:lpstr>A126242674K_Data</vt:lpstr>
      <vt:lpstr>A126242674K_Latest</vt:lpstr>
      <vt:lpstr>A126242678V</vt:lpstr>
      <vt:lpstr>A126242678V_Data</vt:lpstr>
      <vt:lpstr>A126242678V_Latest</vt:lpstr>
      <vt:lpstr>A126242682K</vt:lpstr>
      <vt:lpstr>A126242682K_Data</vt:lpstr>
      <vt:lpstr>A126242682K_Latest</vt:lpstr>
      <vt:lpstr>A126242686V</vt:lpstr>
      <vt:lpstr>A126242686V_Data</vt:lpstr>
      <vt:lpstr>A126242686V_Latest</vt:lpstr>
      <vt:lpstr>A126242690K</vt:lpstr>
      <vt:lpstr>A126242690K_Data</vt:lpstr>
      <vt:lpstr>A126242690K_Latest</vt:lpstr>
      <vt:lpstr>A126242694V</vt:lpstr>
      <vt:lpstr>A126242694V_Data</vt:lpstr>
      <vt:lpstr>A126242694V_Latest</vt:lpstr>
      <vt:lpstr>A126242698C</vt:lpstr>
      <vt:lpstr>A126242698C_Data</vt:lpstr>
      <vt:lpstr>A126242698C_Latest</vt:lpstr>
      <vt:lpstr>A126242702J</vt:lpstr>
      <vt:lpstr>A126242702J_Data</vt:lpstr>
      <vt:lpstr>A126242702J_Latest</vt:lpstr>
      <vt:lpstr>A126242706T</vt:lpstr>
      <vt:lpstr>A126242706T_Data</vt:lpstr>
      <vt:lpstr>A126242706T_Latest</vt:lpstr>
      <vt:lpstr>A126242710J</vt:lpstr>
      <vt:lpstr>A126242710J_Data</vt:lpstr>
      <vt:lpstr>A126242710J_Latest</vt:lpstr>
      <vt:lpstr>A126242786C</vt:lpstr>
      <vt:lpstr>A126242786C_Data</vt:lpstr>
      <vt:lpstr>A126242786C_Latest</vt:lpstr>
      <vt:lpstr>A126242790V</vt:lpstr>
      <vt:lpstr>A126242790V_Data</vt:lpstr>
      <vt:lpstr>A126242790V_Latest</vt:lpstr>
      <vt:lpstr>A126242794C</vt:lpstr>
      <vt:lpstr>A126242794C_Data</vt:lpstr>
      <vt:lpstr>A126242794C_Latest</vt:lpstr>
      <vt:lpstr>A126242798L</vt:lpstr>
      <vt:lpstr>A126242798L_Data</vt:lpstr>
      <vt:lpstr>A126242798L_Latest</vt:lpstr>
      <vt:lpstr>A126242802T</vt:lpstr>
      <vt:lpstr>A126242802T_Data</vt:lpstr>
      <vt:lpstr>A126242802T_Latest</vt:lpstr>
      <vt:lpstr>A126242806A</vt:lpstr>
      <vt:lpstr>A126242806A_Data</vt:lpstr>
      <vt:lpstr>A126242806A_Latest</vt:lpstr>
      <vt:lpstr>A126242810T</vt:lpstr>
      <vt:lpstr>A126242810T_Data</vt:lpstr>
      <vt:lpstr>A126242810T_Latest</vt:lpstr>
      <vt:lpstr>A126242814A</vt:lpstr>
      <vt:lpstr>A126242814A_Data</vt:lpstr>
      <vt:lpstr>A126242814A_Latest</vt:lpstr>
      <vt:lpstr>A126242818K</vt:lpstr>
      <vt:lpstr>A126242818K_Data</vt:lpstr>
      <vt:lpstr>A126242818K_Latest</vt:lpstr>
      <vt:lpstr>A126242822A</vt:lpstr>
      <vt:lpstr>A126242822A_Data</vt:lpstr>
      <vt:lpstr>A126242822A_Latest</vt:lpstr>
      <vt:lpstr>A126242826K</vt:lpstr>
      <vt:lpstr>A126242826K_Data</vt:lpstr>
      <vt:lpstr>A126242826K_Latest</vt:lpstr>
      <vt:lpstr>A126242830A</vt:lpstr>
      <vt:lpstr>A126242830A_Data</vt:lpstr>
      <vt:lpstr>A126242830A_Latest</vt:lpstr>
      <vt:lpstr>A126242834K</vt:lpstr>
      <vt:lpstr>A126242834K_Data</vt:lpstr>
      <vt:lpstr>A126242834K_Latest</vt:lpstr>
      <vt:lpstr>A126242838V</vt:lpstr>
      <vt:lpstr>A126242838V_Data</vt:lpstr>
      <vt:lpstr>A126242838V_Latest</vt:lpstr>
      <vt:lpstr>A126242842K</vt:lpstr>
      <vt:lpstr>A126242842K_Data</vt:lpstr>
      <vt:lpstr>A126242842K_Latest</vt:lpstr>
      <vt:lpstr>A126242846V</vt:lpstr>
      <vt:lpstr>A126242846V_Data</vt:lpstr>
      <vt:lpstr>A126242846V_Latest</vt:lpstr>
      <vt:lpstr>A126242850K</vt:lpstr>
      <vt:lpstr>A126242850K_Data</vt:lpstr>
      <vt:lpstr>A126242850K_Latest</vt:lpstr>
      <vt:lpstr>A126242854V</vt:lpstr>
      <vt:lpstr>A126242854V_Data</vt:lpstr>
      <vt:lpstr>A126242854V_Latest</vt:lpstr>
      <vt:lpstr>A126242858C</vt:lpstr>
      <vt:lpstr>A126242858C_Data</vt:lpstr>
      <vt:lpstr>A126242858C_Latest</vt:lpstr>
      <vt:lpstr>A126242862V</vt:lpstr>
      <vt:lpstr>A126242862V_Data</vt:lpstr>
      <vt:lpstr>A126242862V_Latest</vt:lpstr>
      <vt:lpstr>A126242866C</vt:lpstr>
      <vt:lpstr>A126242866C_Data</vt:lpstr>
      <vt:lpstr>A126242866C_Latest</vt:lpstr>
      <vt:lpstr>A126242870V</vt:lpstr>
      <vt:lpstr>A126242870V_Data</vt:lpstr>
      <vt:lpstr>A126242870V_Latest</vt:lpstr>
      <vt:lpstr>A126242874C</vt:lpstr>
      <vt:lpstr>A126242874C_Data</vt:lpstr>
      <vt:lpstr>A126242874C_Latest</vt:lpstr>
      <vt:lpstr>A126242878L</vt:lpstr>
      <vt:lpstr>A126242878L_Data</vt:lpstr>
      <vt:lpstr>A126242878L_Latest</vt:lpstr>
      <vt:lpstr>A126242882C</vt:lpstr>
      <vt:lpstr>A126242882C_Data</vt:lpstr>
      <vt:lpstr>A126242882C_Latest</vt:lpstr>
      <vt:lpstr>A126242886L</vt:lpstr>
      <vt:lpstr>A126242886L_Data</vt:lpstr>
      <vt:lpstr>A126242886L_Latest</vt:lpstr>
      <vt:lpstr>A126242890C</vt:lpstr>
      <vt:lpstr>A126242890C_Data</vt:lpstr>
      <vt:lpstr>A126242890C_Latest</vt:lpstr>
      <vt:lpstr>A126242894L</vt:lpstr>
      <vt:lpstr>A126242894L_Data</vt:lpstr>
      <vt:lpstr>A126242894L_Latest</vt:lpstr>
      <vt:lpstr>A126242898W</vt:lpstr>
      <vt:lpstr>A126242898W_Data</vt:lpstr>
      <vt:lpstr>A126242898W_Latest</vt:lpstr>
      <vt:lpstr>A126242902A</vt:lpstr>
      <vt:lpstr>A126242902A_Data</vt:lpstr>
      <vt:lpstr>A126242902A_Latest</vt:lpstr>
      <vt:lpstr>A126242906K</vt:lpstr>
      <vt:lpstr>A126242906K_Data</vt:lpstr>
      <vt:lpstr>A126242906K_Latest</vt:lpstr>
      <vt:lpstr>A126242910A</vt:lpstr>
      <vt:lpstr>A126242910A_Data</vt:lpstr>
      <vt:lpstr>A126242910A_Latest</vt:lpstr>
      <vt:lpstr>A126242914K</vt:lpstr>
      <vt:lpstr>A126242914K_Data</vt:lpstr>
      <vt:lpstr>A126242914K_Latest</vt:lpstr>
      <vt:lpstr>A126242918V</vt:lpstr>
      <vt:lpstr>A126242918V_Data</vt:lpstr>
      <vt:lpstr>A126242918V_Latest</vt:lpstr>
      <vt:lpstr>A126242922K</vt:lpstr>
      <vt:lpstr>A126242922K_Data</vt:lpstr>
      <vt:lpstr>A126242922K_Latest</vt:lpstr>
      <vt:lpstr>A126242926V</vt:lpstr>
      <vt:lpstr>A126242926V_Data</vt:lpstr>
      <vt:lpstr>A126242926V_Latest</vt:lpstr>
      <vt:lpstr>A126242930K</vt:lpstr>
      <vt:lpstr>A126242930K_Data</vt:lpstr>
      <vt:lpstr>A126242930K_Latest</vt:lpstr>
      <vt:lpstr>A126242934V</vt:lpstr>
      <vt:lpstr>A126242934V_Data</vt:lpstr>
      <vt:lpstr>A126242934V_Latest</vt:lpstr>
      <vt:lpstr>A126242938C</vt:lpstr>
      <vt:lpstr>A126242938C_Data</vt:lpstr>
      <vt:lpstr>A126242938C_Latest</vt:lpstr>
      <vt:lpstr>A126242942V</vt:lpstr>
      <vt:lpstr>A126242942V_Data</vt:lpstr>
      <vt:lpstr>A126242942V_Latest</vt:lpstr>
      <vt:lpstr>A126242946C</vt:lpstr>
      <vt:lpstr>A126242946C_Data</vt:lpstr>
      <vt:lpstr>A126242946C_Latest</vt:lpstr>
      <vt:lpstr>A126242950V</vt:lpstr>
      <vt:lpstr>A126242950V_Data</vt:lpstr>
      <vt:lpstr>A126242950V_Latest</vt:lpstr>
      <vt:lpstr>A126242954C</vt:lpstr>
      <vt:lpstr>A126242954C_Data</vt:lpstr>
      <vt:lpstr>A126242954C_Latest</vt:lpstr>
      <vt:lpstr>A126242958L</vt:lpstr>
      <vt:lpstr>A126242958L_Data</vt:lpstr>
      <vt:lpstr>A126242958L_Latest</vt:lpstr>
      <vt:lpstr>A126242962C</vt:lpstr>
      <vt:lpstr>A126242962C_Data</vt:lpstr>
      <vt:lpstr>A126242962C_Latest</vt:lpstr>
      <vt:lpstr>A126242966L</vt:lpstr>
      <vt:lpstr>A126242966L_Data</vt:lpstr>
      <vt:lpstr>A126242966L_Latest</vt:lpstr>
      <vt:lpstr>A126242970C</vt:lpstr>
      <vt:lpstr>A126242970C_Data</vt:lpstr>
      <vt:lpstr>A126242970C_Latest</vt:lpstr>
      <vt:lpstr>A126242974L</vt:lpstr>
      <vt:lpstr>A126242974L_Data</vt:lpstr>
      <vt:lpstr>A126242974L_Latest</vt:lpstr>
      <vt:lpstr>A126242978W</vt:lpstr>
      <vt:lpstr>A126242978W_Data</vt:lpstr>
      <vt:lpstr>A126242978W_Latest</vt:lpstr>
      <vt:lpstr>A126242982L</vt:lpstr>
      <vt:lpstr>A126242982L_Data</vt:lpstr>
      <vt:lpstr>A126242982L_Latest</vt:lpstr>
      <vt:lpstr>A126242986W</vt:lpstr>
      <vt:lpstr>A126242986W_Data</vt:lpstr>
      <vt:lpstr>A126242986W_Latest</vt:lpstr>
      <vt:lpstr>A126242990L</vt:lpstr>
      <vt:lpstr>A126242990L_Data</vt:lpstr>
      <vt:lpstr>A126242990L_Latest</vt:lpstr>
      <vt:lpstr>A126242994W</vt:lpstr>
      <vt:lpstr>A126242994W_Data</vt:lpstr>
      <vt:lpstr>A126242994W_Latest</vt:lpstr>
      <vt:lpstr>A126242998F</vt:lpstr>
      <vt:lpstr>A126242998F_Data</vt:lpstr>
      <vt:lpstr>A126242998F_Latest</vt:lpstr>
      <vt:lpstr>A126243002L</vt:lpstr>
      <vt:lpstr>A126243002L_Data</vt:lpstr>
      <vt:lpstr>A126243002L_Latest</vt:lpstr>
      <vt:lpstr>A126243006W</vt:lpstr>
      <vt:lpstr>A126243006W_Data</vt:lpstr>
      <vt:lpstr>A126243006W_Latest</vt:lpstr>
      <vt:lpstr>A126243010L</vt:lpstr>
      <vt:lpstr>A126243010L_Data</vt:lpstr>
      <vt:lpstr>A126243010L_Latest</vt:lpstr>
      <vt:lpstr>A126243014W</vt:lpstr>
      <vt:lpstr>A126243014W_Data</vt:lpstr>
      <vt:lpstr>A126243014W_Latest</vt:lpstr>
      <vt:lpstr>A126243018F</vt:lpstr>
      <vt:lpstr>A126243018F_Data</vt:lpstr>
      <vt:lpstr>A126243018F_Latest</vt:lpstr>
      <vt:lpstr>A126243022W</vt:lpstr>
      <vt:lpstr>A126243022W_Data</vt:lpstr>
      <vt:lpstr>A126243022W_Latest</vt:lpstr>
      <vt:lpstr>A126243026F</vt:lpstr>
      <vt:lpstr>A126243026F_Data</vt:lpstr>
      <vt:lpstr>A126243026F_Latest</vt:lpstr>
      <vt:lpstr>A126243030W</vt:lpstr>
      <vt:lpstr>A126243030W_Data</vt:lpstr>
      <vt:lpstr>A126243030W_Latest</vt:lpstr>
      <vt:lpstr>A126243034F</vt:lpstr>
      <vt:lpstr>A126243034F_Data</vt:lpstr>
      <vt:lpstr>A126243034F_Latest</vt:lpstr>
      <vt:lpstr>A126243038R</vt:lpstr>
      <vt:lpstr>A126243038R_Data</vt:lpstr>
      <vt:lpstr>A126243038R_Latest</vt:lpstr>
      <vt:lpstr>A126243042F</vt:lpstr>
      <vt:lpstr>A126243042F_Data</vt:lpstr>
      <vt:lpstr>A126243042F_Latest</vt:lpstr>
      <vt:lpstr>A126243046R</vt:lpstr>
      <vt:lpstr>A126243046R_Data</vt:lpstr>
      <vt:lpstr>A126243046R_Latest</vt:lpstr>
      <vt:lpstr>A126243050F</vt:lpstr>
      <vt:lpstr>A126243050F_Data</vt:lpstr>
      <vt:lpstr>A126243050F_Latest</vt:lpstr>
      <vt:lpstr>A126243054R</vt:lpstr>
      <vt:lpstr>A126243054R_Data</vt:lpstr>
      <vt:lpstr>A126243054R_Latest</vt:lpstr>
      <vt:lpstr>A126243058X</vt:lpstr>
      <vt:lpstr>A126243058X_Data</vt:lpstr>
      <vt:lpstr>A126243058X_Latest</vt:lpstr>
      <vt:lpstr>A126243062R</vt:lpstr>
      <vt:lpstr>A126243062R_Data</vt:lpstr>
      <vt:lpstr>A126243062R_Latest</vt:lpstr>
      <vt:lpstr>A126243066X</vt:lpstr>
      <vt:lpstr>A126243066X_Data</vt:lpstr>
      <vt:lpstr>A126243066X_Latest</vt:lpstr>
      <vt:lpstr>A126243070R</vt:lpstr>
      <vt:lpstr>A126243070R_Data</vt:lpstr>
      <vt:lpstr>A126243070R_Latest</vt:lpstr>
      <vt:lpstr>A126243074X</vt:lpstr>
      <vt:lpstr>A126243074X_Data</vt:lpstr>
      <vt:lpstr>A126243074X_Latest</vt:lpstr>
      <vt:lpstr>A126243078J</vt:lpstr>
      <vt:lpstr>A126243078J_Data</vt:lpstr>
      <vt:lpstr>A126243078J_Latest</vt:lpstr>
      <vt:lpstr>A126243082X</vt:lpstr>
      <vt:lpstr>A126243082X_Data</vt:lpstr>
      <vt:lpstr>A126243082X_Latest</vt:lpstr>
      <vt:lpstr>A126243086J</vt:lpstr>
      <vt:lpstr>A126243086J_Data</vt:lpstr>
      <vt:lpstr>A126243086J_Latest</vt:lpstr>
      <vt:lpstr>A126243090X</vt:lpstr>
      <vt:lpstr>A126243090X_Data</vt:lpstr>
      <vt:lpstr>A126243090X_Latest</vt:lpstr>
      <vt:lpstr>A126243094J</vt:lpstr>
      <vt:lpstr>A126243094J_Data</vt:lpstr>
      <vt:lpstr>A126243094J_Latest</vt:lpstr>
      <vt:lpstr>A126243098T</vt:lpstr>
      <vt:lpstr>A126243098T_Data</vt:lpstr>
      <vt:lpstr>A126243098T_Latest</vt:lpstr>
      <vt:lpstr>A126243102W</vt:lpstr>
      <vt:lpstr>A126243102W_Data</vt:lpstr>
      <vt:lpstr>A126243102W_Latest</vt:lpstr>
      <vt:lpstr>A126243106F</vt:lpstr>
      <vt:lpstr>A126243106F_Data</vt:lpstr>
      <vt:lpstr>A126243106F_Latest</vt:lpstr>
      <vt:lpstr>A126243110W</vt:lpstr>
      <vt:lpstr>A126243110W_Data</vt:lpstr>
      <vt:lpstr>A126243110W_Latest</vt:lpstr>
      <vt:lpstr>A126243114F</vt:lpstr>
      <vt:lpstr>A126243114F_Data</vt:lpstr>
      <vt:lpstr>A126243114F_Latest</vt:lpstr>
      <vt:lpstr>A126243118R</vt:lpstr>
      <vt:lpstr>A126243118R_Data</vt:lpstr>
      <vt:lpstr>A126243118R_Latest</vt:lpstr>
      <vt:lpstr>A126243122F</vt:lpstr>
      <vt:lpstr>A126243122F_Data</vt:lpstr>
      <vt:lpstr>A126243122F_Latest</vt:lpstr>
      <vt:lpstr>A126243126R</vt:lpstr>
      <vt:lpstr>A126243126R_Data</vt:lpstr>
      <vt:lpstr>A126243126R_Latest</vt:lpstr>
      <vt:lpstr>A126243130F</vt:lpstr>
      <vt:lpstr>A126243130F_Data</vt:lpstr>
      <vt:lpstr>A126243130F_Latest</vt:lpstr>
      <vt:lpstr>A126243134R</vt:lpstr>
      <vt:lpstr>A126243134R_Data</vt:lpstr>
      <vt:lpstr>A126243134R_Latest</vt:lpstr>
      <vt:lpstr>A126243138X</vt:lpstr>
      <vt:lpstr>A126243138X_Data</vt:lpstr>
      <vt:lpstr>A126243138X_Latest</vt:lpstr>
      <vt:lpstr>A126243142R</vt:lpstr>
      <vt:lpstr>A126243142R_Data</vt:lpstr>
      <vt:lpstr>A126243142R_Latest</vt:lpstr>
      <vt:lpstr>A126243146X</vt:lpstr>
      <vt:lpstr>A126243146X_Data</vt:lpstr>
      <vt:lpstr>A126243146X_Latest</vt:lpstr>
      <vt:lpstr>A126243150R</vt:lpstr>
      <vt:lpstr>A126243150R_Data</vt:lpstr>
      <vt:lpstr>A126243150R_Latest</vt:lpstr>
      <vt:lpstr>A126243154X</vt:lpstr>
      <vt:lpstr>A126243154X_Data</vt:lpstr>
      <vt:lpstr>A126243154X_Latest</vt:lpstr>
      <vt:lpstr>A126243158J</vt:lpstr>
      <vt:lpstr>A126243158J_Data</vt:lpstr>
      <vt:lpstr>A126243158J_Latest</vt:lpstr>
      <vt:lpstr>A126243162X</vt:lpstr>
      <vt:lpstr>A126243162X_Data</vt:lpstr>
      <vt:lpstr>A126243162X_Latest</vt:lpstr>
      <vt:lpstr>A126243166J</vt:lpstr>
      <vt:lpstr>A126243166J_Data</vt:lpstr>
      <vt:lpstr>A126243166J_Latest</vt:lpstr>
      <vt:lpstr>A126243170X</vt:lpstr>
      <vt:lpstr>A126243170X_Data</vt:lpstr>
      <vt:lpstr>A126243170X_Latest</vt:lpstr>
      <vt:lpstr>A126243174J</vt:lpstr>
      <vt:lpstr>A126243174J_Data</vt:lpstr>
      <vt:lpstr>A126243174J_Latest</vt:lpstr>
      <vt:lpstr>A126243178T</vt:lpstr>
      <vt:lpstr>A126243178T_Data</vt:lpstr>
      <vt:lpstr>A126243178T_Latest</vt:lpstr>
      <vt:lpstr>A126243182J</vt:lpstr>
      <vt:lpstr>A126243182J_Data</vt:lpstr>
      <vt:lpstr>A126243182J_Latest</vt:lpstr>
      <vt:lpstr>A126243186T</vt:lpstr>
      <vt:lpstr>A126243186T_Data</vt:lpstr>
      <vt:lpstr>A126243186T_Latest</vt:lpstr>
      <vt:lpstr>A126243190J</vt:lpstr>
      <vt:lpstr>A126243190J_Data</vt:lpstr>
      <vt:lpstr>A126243190J_Latest</vt:lpstr>
      <vt:lpstr>A126243194T</vt:lpstr>
      <vt:lpstr>A126243194T_Data</vt:lpstr>
      <vt:lpstr>A126243194T_Latest</vt:lpstr>
      <vt:lpstr>A126243198A</vt:lpstr>
      <vt:lpstr>A126243198A_Data</vt:lpstr>
      <vt:lpstr>A126243198A_Latest</vt:lpstr>
      <vt:lpstr>A126243202F</vt:lpstr>
      <vt:lpstr>A126243202F_Data</vt:lpstr>
      <vt:lpstr>A126243202F_Latest</vt:lpstr>
      <vt:lpstr>A126243206R</vt:lpstr>
      <vt:lpstr>A126243206R_Data</vt:lpstr>
      <vt:lpstr>A126243206R_Latest</vt:lpstr>
      <vt:lpstr>A126243210F</vt:lpstr>
      <vt:lpstr>A126243210F_Data</vt:lpstr>
      <vt:lpstr>A126243210F_Latest</vt:lpstr>
      <vt:lpstr>A126243214R</vt:lpstr>
      <vt:lpstr>A126243214R_Data</vt:lpstr>
      <vt:lpstr>A126243214R_Latest</vt:lpstr>
      <vt:lpstr>A126243290T</vt:lpstr>
      <vt:lpstr>A126243290T_Data</vt:lpstr>
      <vt:lpstr>A126243290T_Latest</vt:lpstr>
      <vt:lpstr>A126243294A</vt:lpstr>
      <vt:lpstr>A126243294A_Data</vt:lpstr>
      <vt:lpstr>A126243294A_Latest</vt:lpstr>
      <vt:lpstr>A126243298K</vt:lpstr>
      <vt:lpstr>A126243298K_Data</vt:lpstr>
      <vt:lpstr>A126243298K_Latest</vt:lpstr>
      <vt:lpstr>A126243302R</vt:lpstr>
      <vt:lpstr>A126243302R_Data</vt:lpstr>
      <vt:lpstr>A126243302R_Latest</vt:lpstr>
      <vt:lpstr>A126243306X</vt:lpstr>
      <vt:lpstr>A126243306X_Data</vt:lpstr>
      <vt:lpstr>A126243306X_Latest</vt:lpstr>
      <vt:lpstr>A126243310R</vt:lpstr>
      <vt:lpstr>A126243310R_Data</vt:lpstr>
      <vt:lpstr>A126243310R_Latest</vt:lpstr>
      <vt:lpstr>A126243314X</vt:lpstr>
      <vt:lpstr>A126243314X_Data</vt:lpstr>
      <vt:lpstr>A126243314X_Latest</vt:lpstr>
      <vt:lpstr>A126243318J</vt:lpstr>
      <vt:lpstr>A126243318J_Data</vt:lpstr>
      <vt:lpstr>A126243318J_Latest</vt:lpstr>
      <vt:lpstr>A126243322X</vt:lpstr>
      <vt:lpstr>A126243322X_Data</vt:lpstr>
      <vt:lpstr>A126243322X_Latest</vt:lpstr>
      <vt:lpstr>A126243326J</vt:lpstr>
      <vt:lpstr>A126243326J_Data</vt:lpstr>
      <vt:lpstr>A126243326J_Latest</vt:lpstr>
      <vt:lpstr>A126243330X</vt:lpstr>
      <vt:lpstr>A126243330X_Data</vt:lpstr>
      <vt:lpstr>A126243330X_Latest</vt:lpstr>
      <vt:lpstr>A126243334J</vt:lpstr>
      <vt:lpstr>A126243334J_Data</vt:lpstr>
      <vt:lpstr>A126243334J_Latest</vt:lpstr>
      <vt:lpstr>A126243338T</vt:lpstr>
      <vt:lpstr>A126243338T_Data</vt:lpstr>
      <vt:lpstr>A126243338T_Latest</vt:lpstr>
      <vt:lpstr>A126243342J</vt:lpstr>
      <vt:lpstr>A126243342J_Data</vt:lpstr>
      <vt:lpstr>A126243342J_Latest</vt:lpstr>
      <vt:lpstr>A126243346T</vt:lpstr>
      <vt:lpstr>A126243346T_Data</vt:lpstr>
      <vt:lpstr>A126243346T_Latest</vt:lpstr>
      <vt:lpstr>A126243350J</vt:lpstr>
      <vt:lpstr>A126243350J_Data</vt:lpstr>
      <vt:lpstr>A126243350J_Latest</vt:lpstr>
      <vt:lpstr>A126243354T</vt:lpstr>
      <vt:lpstr>A126243354T_Data</vt:lpstr>
      <vt:lpstr>A126243354T_Latest</vt:lpstr>
      <vt:lpstr>A126243358A</vt:lpstr>
      <vt:lpstr>A126243358A_Data</vt:lpstr>
      <vt:lpstr>A126243358A_Latest</vt:lpstr>
      <vt:lpstr>A126243362T</vt:lpstr>
      <vt:lpstr>A126243362T_Data</vt:lpstr>
      <vt:lpstr>A126243362T_Latest</vt:lpstr>
      <vt:lpstr>A126243366A</vt:lpstr>
      <vt:lpstr>A126243366A_Data</vt:lpstr>
      <vt:lpstr>A126243366A_Latest</vt:lpstr>
      <vt:lpstr>A126243370T</vt:lpstr>
      <vt:lpstr>A126243370T_Data</vt:lpstr>
      <vt:lpstr>A126243370T_Latest</vt:lpstr>
      <vt:lpstr>A126243374A</vt:lpstr>
      <vt:lpstr>A126243374A_Data</vt:lpstr>
      <vt:lpstr>A126243374A_Latest</vt:lpstr>
      <vt:lpstr>A126243378K</vt:lpstr>
      <vt:lpstr>A126243378K_Data</vt:lpstr>
      <vt:lpstr>A126243378K_Latest</vt:lpstr>
      <vt:lpstr>A126243382A</vt:lpstr>
      <vt:lpstr>A126243382A_Data</vt:lpstr>
      <vt:lpstr>A126243382A_Latest</vt:lpstr>
      <vt:lpstr>A126243386K</vt:lpstr>
      <vt:lpstr>A126243386K_Data</vt:lpstr>
      <vt:lpstr>A126243386K_Latest</vt:lpstr>
      <vt:lpstr>A126243390A</vt:lpstr>
      <vt:lpstr>A126243390A_Data</vt:lpstr>
      <vt:lpstr>A126243390A_Latest</vt:lpstr>
      <vt:lpstr>A126243394K</vt:lpstr>
      <vt:lpstr>A126243394K_Data</vt:lpstr>
      <vt:lpstr>A126243394K_Latest</vt:lpstr>
      <vt:lpstr>A126243398V</vt:lpstr>
      <vt:lpstr>A126243398V_Data</vt:lpstr>
      <vt:lpstr>A126243398V_Latest</vt:lpstr>
      <vt:lpstr>A126243402X</vt:lpstr>
      <vt:lpstr>A126243402X_Data</vt:lpstr>
      <vt:lpstr>A126243402X_Latest</vt:lpstr>
      <vt:lpstr>A126243406J</vt:lpstr>
      <vt:lpstr>A126243406J_Data</vt:lpstr>
      <vt:lpstr>A126243406J_Latest</vt:lpstr>
      <vt:lpstr>A126243410X</vt:lpstr>
      <vt:lpstr>A126243410X_Data</vt:lpstr>
      <vt:lpstr>A126243410X_Latest</vt:lpstr>
      <vt:lpstr>A126243414J</vt:lpstr>
      <vt:lpstr>A126243414J_Data</vt:lpstr>
      <vt:lpstr>A126243414J_Latest</vt:lpstr>
      <vt:lpstr>A126243418T</vt:lpstr>
      <vt:lpstr>A126243418T_Data</vt:lpstr>
      <vt:lpstr>A126243418T_Latest</vt:lpstr>
      <vt:lpstr>A126243422J</vt:lpstr>
      <vt:lpstr>A126243422J_Data</vt:lpstr>
      <vt:lpstr>A126243422J_Latest</vt:lpstr>
      <vt:lpstr>A126243426T</vt:lpstr>
      <vt:lpstr>A126243426T_Data</vt:lpstr>
      <vt:lpstr>A126243426T_Latest</vt:lpstr>
      <vt:lpstr>A126243430J</vt:lpstr>
      <vt:lpstr>A126243430J_Data</vt:lpstr>
      <vt:lpstr>A126243430J_Latest</vt:lpstr>
      <vt:lpstr>A126243434T</vt:lpstr>
      <vt:lpstr>A126243434T_Data</vt:lpstr>
      <vt:lpstr>A126243434T_Latest</vt:lpstr>
      <vt:lpstr>A126243438A</vt:lpstr>
      <vt:lpstr>A126243438A_Data</vt:lpstr>
      <vt:lpstr>A126243438A_Latest</vt:lpstr>
      <vt:lpstr>A126243442T</vt:lpstr>
      <vt:lpstr>A126243442T_Data</vt:lpstr>
      <vt:lpstr>A126243442T_Latest</vt:lpstr>
      <vt:lpstr>A126243446A</vt:lpstr>
      <vt:lpstr>A126243446A_Data</vt:lpstr>
      <vt:lpstr>A126243446A_Latest</vt:lpstr>
      <vt:lpstr>A126243450T</vt:lpstr>
      <vt:lpstr>A126243450T_Data</vt:lpstr>
      <vt:lpstr>A126243450T_Latest</vt:lpstr>
      <vt:lpstr>A126243454A</vt:lpstr>
      <vt:lpstr>A126243454A_Data</vt:lpstr>
      <vt:lpstr>A126243454A_Latest</vt:lpstr>
      <vt:lpstr>A126243458K</vt:lpstr>
      <vt:lpstr>A126243458K_Data</vt:lpstr>
      <vt:lpstr>A126243458K_Latest</vt:lpstr>
      <vt:lpstr>A126243462A</vt:lpstr>
      <vt:lpstr>A126243462A_Data</vt:lpstr>
      <vt:lpstr>A126243462A_Latest</vt:lpstr>
      <vt:lpstr>A126243466K</vt:lpstr>
      <vt:lpstr>A126243466K_Data</vt:lpstr>
      <vt:lpstr>A126243466K_Latest</vt:lpstr>
      <vt:lpstr>A126243470A</vt:lpstr>
      <vt:lpstr>A126243470A_Data</vt:lpstr>
      <vt:lpstr>A126243470A_Latest</vt:lpstr>
      <vt:lpstr>A126243474K</vt:lpstr>
      <vt:lpstr>A126243474K_Data</vt:lpstr>
      <vt:lpstr>A126243474K_Latest</vt:lpstr>
      <vt:lpstr>A126243478V</vt:lpstr>
      <vt:lpstr>A126243478V_Data</vt:lpstr>
      <vt:lpstr>A126243478V_Latest</vt:lpstr>
      <vt:lpstr>A126243482K</vt:lpstr>
      <vt:lpstr>A126243482K_Data</vt:lpstr>
      <vt:lpstr>A126243482K_Latest</vt:lpstr>
      <vt:lpstr>A126243486V</vt:lpstr>
      <vt:lpstr>A126243486V_Data</vt:lpstr>
      <vt:lpstr>A126243486V_Latest</vt:lpstr>
      <vt:lpstr>A126243490K</vt:lpstr>
      <vt:lpstr>A126243490K_Data</vt:lpstr>
      <vt:lpstr>A126243490K_Latest</vt:lpstr>
      <vt:lpstr>A126243494V</vt:lpstr>
      <vt:lpstr>A126243494V_Data</vt:lpstr>
      <vt:lpstr>A126243494V_Latest</vt:lpstr>
      <vt:lpstr>A126243498C</vt:lpstr>
      <vt:lpstr>A126243498C_Data</vt:lpstr>
      <vt:lpstr>A126243498C_Latest</vt:lpstr>
      <vt:lpstr>A126243502J</vt:lpstr>
      <vt:lpstr>A126243502J_Data</vt:lpstr>
      <vt:lpstr>A126243502J_Latest</vt:lpstr>
      <vt:lpstr>A126243578C</vt:lpstr>
      <vt:lpstr>A126243578C_Data</vt:lpstr>
      <vt:lpstr>A126243578C_Latest</vt:lpstr>
      <vt:lpstr>A126243582V</vt:lpstr>
      <vt:lpstr>A126243582V_Data</vt:lpstr>
      <vt:lpstr>A126243582V_Latest</vt:lpstr>
      <vt:lpstr>A126243586C</vt:lpstr>
      <vt:lpstr>A126243586C_Data</vt:lpstr>
      <vt:lpstr>A126243586C_Latest</vt:lpstr>
      <vt:lpstr>A126243590V</vt:lpstr>
      <vt:lpstr>A126243590V_Data</vt:lpstr>
      <vt:lpstr>A126243590V_Latest</vt:lpstr>
      <vt:lpstr>A126243594C</vt:lpstr>
      <vt:lpstr>A126243594C_Data</vt:lpstr>
      <vt:lpstr>A126243594C_Latest</vt:lpstr>
      <vt:lpstr>A126243598L</vt:lpstr>
      <vt:lpstr>A126243598L_Data</vt:lpstr>
      <vt:lpstr>A126243598L_Latest</vt:lpstr>
      <vt:lpstr>A126243602T</vt:lpstr>
      <vt:lpstr>A126243602T_Data</vt:lpstr>
      <vt:lpstr>A126243602T_Latest</vt:lpstr>
      <vt:lpstr>A126243606A</vt:lpstr>
      <vt:lpstr>A126243606A_Data</vt:lpstr>
      <vt:lpstr>A126243606A_Latest</vt:lpstr>
      <vt:lpstr>A126243610T</vt:lpstr>
      <vt:lpstr>A126243610T_Data</vt:lpstr>
      <vt:lpstr>A126243610T_Latest</vt:lpstr>
      <vt:lpstr>A126243614A</vt:lpstr>
      <vt:lpstr>A126243614A_Data</vt:lpstr>
      <vt:lpstr>A126243614A_Latest</vt:lpstr>
      <vt:lpstr>A126243618K</vt:lpstr>
      <vt:lpstr>A126243618K_Data</vt:lpstr>
      <vt:lpstr>A126243618K_Latest</vt:lpstr>
      <vt:lpstr>A126243622A</vt:lpstr>
      <vt:lpstr>A126243622A_Data</vt:lpstr>
      <vt:lpstr>A126243622A_Latest</vt:lpstr>
      <vt:lpstr>A126243626K</vt:lpstr>
      <vt:lpstr>A126243626K_Data</vt:lpstr>
      <vt:lpstr>A126243626K_Latest</vt:lpstr>
      <vt:lpstr>A126243630A</vt:lpstr>
      <vt:lpstr>A126243630A_Data</vt:lpstr>
      <vt:lpstr>A126243630A_Latest</vt:lpstr>
      <vt:lpstr>A126243634K</vt:lpstr>
      <vt:lpstr>A126243634K_Data</vt:lpstr>
      <vt:lpstr>A126243634K_Latest</vt:lpstr>
      <vt:lpstr>A126243638V</vt:lpstr>
      <vt:lpstr>A126243638V_Data</vt:lpstr>
      <vt:lpstr>A126243638V_Latest</vt:lpstr>
      <vt:lpstr>A126243642K</vt:lpstr>
      <vt:lpstr>A126243642K_Data</vt:lpstr>
      <vt:lpstr>A126243642K_Latest</vt:lpstr>
      <vt:lpstr>A126243646V</vt:lpstr>
      <vt:lpstr>A126243646V_Data</vt:lpstr>
      <vt:lpstr>A126243646V_Latest</vt:lpstr>
      <vt:lpstr>A126243650K</vt:lpstr>
      <vt:lpstr>A126243650K_Data</vt:lpstr>
      <vt:lpstr>A126243650K_Latest</vt:lpstr>
      <vt:lpstr>A126243654V</vt:lpstr>
      <vt:lpstr>A126243654V_Data</vt:lpstr>
      <vt:lpstr>A126243654V_Latest</vt:lpstr>
      <vt:lpstr>A126243658C</vt:lpstr>
      <vt:lpstr>A126243658C_Data</vt:lpstr>
      <vt:lpstr>A126243658C_Latest</vt:lpstr>
      <vt:lpstr>A126243662V</vt:lpstr>
      <vt:lpstr>A126243662V_Data</vt:lpstr>
      <vt:lpstr>A126243662V_Latest</vt:lpstr>
      <vt:lpstr>A126243666C</vt:lpstr>
      <vt:lpstr>A126243666C_Data</vt:lpstr>
      <vt:lpstr>A126243666C_Latest</vt:lpstr>
      <vt:lpstr>A126243670V</vt:lpstr>
      <vt:lpstr>A126243670V_Data</vt:lpstr>
      <vt:lpstr>A126243670V_Latest</vt:lpstr>
      <vt:lpstr>A126243674C</vt:lpstr>
      <vt:lpstr>A126243674C_Data</vt:lpstr>
      <vt:lpstr>A126243674C_Latest</vt:lpstr>
      <vt:lpstr>A126243678L</vt:lpstr>
      <vt:lpstr>A126243678L_Data</vt:lpstr>
      <vt:lpstr>A126243678L_Latest</vt:lpstr>
      <vt:lpstr>A126243682C</vt:lpstr>
      <vt:lpstr>A126243682C_Data</vt:lpstr>
      <vt:lpstr>A126243682C_Latest</vt:lpstr>
      <vt:lpstr>A126243686L</vt:lpstr>
      <vt:lpstr>A126243686L_Data</vt:lpstr>
      <vt:lpstr>A126243686L_Latest</vt:lpstr>
      <vt:lpstr>A126243690C</vt:lpstr>
      <vt:lpstr>A126243690C_Data</vt:lpstr>
      <vt:lpstr>A126243690C_Latest</vt:lpstr>
      <vt:lpstr>A126243694L</vt:lpstr>
      <vt:lpstr>A126243694L_Data</vt:lpstr>
      <vt:lpstr>A126243694L_Latest</vt:lpstr>
      <vt:lpstr>A126243698W</vt:lpstr>
      <vt:lpstr>A126243698W_Data</vt:lpstr>
      <vt:lpstr>A126243698W_Latest</vt:lpstr>
      <vt:lpstr>A126243702A</vt:lpstr>
      <vt:lpstr>A126243702A_Data</vt:lpstr>
      <vt:lpstr>A126243702A_Latest</vt:lpstr>
      <vt:lpstr>A126243706K</vt:lpstr>
      <vt:lpstr>A126243706K_Data</vt:lpstr>
      <vt:lpstr>A126243706K_Latest</vt:lpstr>
      <vt:lpstr>A126243710A</vt:lpstr>
      <vt:lpstr>A126243710A_Data</vt:lpstr>
      <vt:lpstr>A126243710A_Latest</vt:lpstr>
      <vt:lpstr>A126243714K</vt:lpstr>
      <vt:lpstr>A126243714K_Data</vt:lpstr>
      <vt:lpstr>A126243714K_Latest</vt:lpstr>
      <vt:lpstr>A126243718V</vt:lpstr>
      <vt:lpstr>A126243718V_Data</vt:lpstr>
      <vt:lpstr>A126243718V_Latest</vt:lpstr>
      <vt:lpstr>A126243722K</vt:lpstr>
      <vt:lpstr>A126243722K_Data</vt:lpstr>
      <vt:lpstr>A126243722K_Latest</vt:lpstr>
      <vt:lpstr>A126243726V</vt:lpstr>
      <vt:lpstr>A126243726V_Data</vt:lpstr>
      <vt:lpstr>A126243726V_Latest</vt:lpstr>
      <vt:lpstr>A126243730K</vt:lpstr>
      <vt:lpstr>A126243730K_Data</vt:lpstr>
      <vt:lpstr>A126243730K_Latest</vt:lpstr>
      <vt:lpstr>A126243734V</vt:lpstr>
      <vt:lpstr>A126243734V_Data</vt:lpstr>
      <vt:lpstr>A126243734V_Latest</vt:lpstr>
      <vt:lpstr>A126243738C</vt:lpstr>
      <vt:lpstr>A126243738C_Data</vt:lpstr>
      <vt:lpstr>A126243738C_Latest</vt:lpstr>
      <vt:lpstr>A126243742V</vt:lpstr>
      <vt:lpstr>A126243742V_Data</vt:lpstr>
      <vt:lpstr>A126243742V_Latest</vt:lpstr>
      <vt:lpstr>A126243746C</vt:lpstr>
      <vt:lpstr>A126243746C_Data</vt:lpstr>
      <vt:lpstr>A126243746C_Latest</vt:lpstr>
      <vt:lpstr>A126243750V</vt:lpstr>
      <vt:lpstr>A126243750V_Data</vt:lpstr>
      <vt:lpstr>A126243750V_Latest</vt:lpstr>
      <vt:lpstr>A126243754C</vt:lpstr>
      <vt:lpstr>A126243754C_Data</vt:lpstr>
      <vt:lpstr>A126243754C_Latest</vt:lpstr>
      <vt:lpstr>A126243758L</vt:lpstr>
      <vt:lpstr>A126243758L_Data</vt:lpstr>
      <vt:lpstr>A126243758L_Latest</vt:lpstr>
      <vt:lpstr>A126243762C</vt:lpstr>
      <vt:lpstr>A126243762C_Data</vt:lpstr>
      <vt:lpstr>A126243762C_Latest</vt:lpstr>
      <vt:lpstr>A126243766L</vt:lpstr>
      <vt:lpstr>A126243766L_Data</vt:lpstr>
      <vt:lpstr>A126243766L_Latest</vt:lpstr>
      <vt:lpstr>A126243770C</vt:lpstr>
      <vt:lpstr>A126243770C_Data</vt:lpstr>
      <vt:lpstr>A126243770C_Latest</vt:lpstr>
      <vt:lpstr>A126243774L</vt:lpstr>
      <vt:lpstr>A126243774L_Data</vt:lpstr>
      <vt:lpstr>A126243774L_Latest</vt:lpstr>
      <vt:lpstr>A126243778W</vt:lpstr>
      <vt:lpstr>A126243778W_Data</vt:lpstr>
      <vt:lpstr>A126243778W_Latest</vt:lpstr>
      <vt:lpstr>A126243782L</vt:lpstr>
      <vt:lpstr>A126243782L_Data</vt:lpstr>
      <vt:lpstr>A126243782L_Latest</vt:lpstr>
      <vt:lpstr>A126243786W</vt:lpstr>
      <vt:lpstr>A126243786W_Data</vt:lpstr>
      <vt:lpstr>A126243786W_Latest</vt:lpstr>
      <vt:lpstr>A126243790L</vt:lpstr>
      <vt:lpstr>A126243790L_Data</vt:lpstr>
      <vt:lpstr>A126243790L_Latest</vt:lpstr>
      <vt:lpstr>A126243794W</vt:lpstr>
      <vt:lpstr>A126243794W_Data</vt:lpstr>
      <vt:lpstr>A126243794W_Latest</vt:lpstr>
      <vt:lpstr>A126243798F</vt:lpstr>
      <vt:lpstr>A126243798F_Data</vt:lpstr>
      <vt:lpstr>A126243798F_Latest</vt:lpstr>
      <vt:lpstr>A126243802K</vt:lpstr>
      <vt:lpstr>A126243802K_Data</vt:lpstr>
      <vt:lpstr>A126243802K_Latest</vt:lpstr>
      <vt:lpstr>A126243806V</vt:lpstr>
      <vt:lpstr>A126243806V_Data</vt:lpstr>
      <vt:lpstr>A126243806V_Latest</vt:lpstr>
      <vt:lpstr>A126243810K</vt:lpstr>
      <vt:lpstr>A126243810K_Data</vt:lpstr>
      <vt:lpstr>A126243810K_Latest</vt:lpstr>
      <vt:lpstr>A126243814V</vt:lpstr>
      <vt:lpstr>A126243814V_Data</vt:lpstr>
      <vt:lpstr>A126243814V_Latest</vt:lpstr>
      <vt:lpstr>A126243818C</vt:lpstr>
      <vt:lpstr>A126243818C_Data</vt:lpstr>
      <vt:lpstr>A126243818C_Latest</vt:lpstr>
      <vt:lpstr>A126243822V</vt:lpstr>
      <vt:lpstr>A126243822V_Data</vt:lpstr>
      <vt:lpstr>A126243822V_Latest</vt:lpstr>
      <vt:lpstr>A126243826C</vt:lpstr>
      <vt:lpstr>A126243826C_Data</vt:lpstr>
      <vt:lpstr>A126243826C_Latest</vt:lpstr>
      <vt:lpstr>A126243830V</vt:lpstr>
      <vt:lpstr>A126243830V_Data</vt:lpstr>
      <vt:lpstr>A126243830V_Latest</vt:lpstr>
      <vt:lpstr>A126243834C</vt:lpstr>
      <vt:lpstr>A126243834C_Data</vt:lpstr>
      <vt:lpstr>A126243834C_Latest</vt:lpstr>
      <vt:lpstr>A126243838L</vt:lpstr>
      <vt:lpstr>A126243838L_Data</vt:lpstr>
      <vt:lpstr>A126243838L_Latest</vt:lpstr>
      <vt:lpstr>A126243842C</vt:lpstr>
      <vt:lpstr>A126243842C_Data</vt:lpstr>
      <vt:lpstr>A126243842C_Latest</vt:lpstr>
      <vt:lpstr>A126243846L</vt:lpstr>
      <vt:lpstr>A126243846L_Data</vt:lpstr>
      <vt:lpstr>A126243846L_Latest</vt:lpstr>
      <vt:lpstr>A126243850C</vt:lpstr>
      <vt:lpstr>A126243850C_Data</vt:lpstr>
      <vt:lpstr>A126243850C_Latest</vt:lpstr>
      <vt:lpstr>A126243854L</vt:lpstr>
      <vt:lpstr>A126243854L_Data</vt:lpstr>
      <vt:lpstr>A126243854L_Latest</vt:lpstr>
      <vt:lpstr>A126243858W</vt:lpstr>
      <vt:lpstr>A126243858W_Data</vt:lpstr>
      <vt:lpstr>A126243858W_Latest</vt:lpstr>
      <vt:lpstr>A126243862L</vt:lpstr>
      <vt:lpstr>A126243862L_Data</vt:lpstr>
      <vt:lpstr>A126243862L_Latest</vt:lpstr>
      <vt:lpstr>A126243866W</vt:lpstr>
      <vt:lpstr>A126243866W_Data</vt:lpstr>
      <vt:lpstr>A126243866W_Latest</vt:lpstr>
      <vt:lpstr>A126243870L</vt:lpstr>
      <vt:lpstr>A126243870L_Data</vt:lpstr>
      <vt:lpstr>A126243870L_Latest</vt:lpstr>
      <vt:lpstr>A126243874W</vt:lpstr>
      <vt:lpstr>A126243874W_Data</vt:lpstr>
      <vt:lpstr>A126243874W_Latest</vt:lpstr>
      <vt:lpstr>A126243878F</vt:lpstr>
      <vt:lpstr>A126243878F_Data</vt:lpstr>
      <vt:lpstr>A126243878F_Latest</vt:lpstr>
      <vt:lpstr>A126243882W</vt:lpstr>
      <vt:lpstr>A126243882W_Data</vt:lpstr>
      <vt:lpstr>A126243882W_Latest</vt:lpstr>
      <vt:lpstr>A126243886F</vt:lpstr>
      <vt:lpstr>A126243886F_Data</vt:lpstr>
      <vt:lpstr>A126243886F_Latest</vt:lpstr>
      <vt:lpstr>A126243890W</vt:lpstr>
      <vt:lpstr>A126243890W_Data</vt:lpstr>
      <vt:lpstr>A126243890W_Latest</vt:lpstr>
      <vt:lpstr>A126243894F</vt:lpstr>
      <vt:lpstr>A126243894F_Data</vt:lpstr>
      <vt:lpstr>A126243894F_Latest</vt:lpstr>
      <vt:lpstr>A126243898R</vt:lpstr>
      <vt:lpstr>A126243898R_Data</vt:lpstr>
      <vt:lpstr>A126243898R_Latest</vt:lpstr>
      <vt:lpstr>A126243902V</vt:lpstr>
      <vt:lpstr>A126243902V_Data</vt:lpstr>
      <vt:lpstr>A126243902V_Latest</vt:lpstr>
      <vt:lpstr>A126243906C</vt:lpstr>
      <vt:lpstr>A126243906C_Data</vt:lpstr>
      <vt:lpstr>A126243906C_Latest</vt:lpstr>
      <vt:lpstr>A126243910V</vt:lpstr>
      <vt:lpstr>A126243910V_Data</vt:lpstr>
      <vt:lpstr>A126243910V_Latest</vt:lpstr>
      <vt:lpstr>A126243914C</vt:lpstr>
      <vt:lpstr>A126243914C_Data</vt:lpstr>
      <vt:lpstr>A126243914C_Latest</vt:lpstr>
      <vt:lpstr>A126243918L</vt:lpstr>
      <vt:lpstr>A126243918L_Data</vt:lpstr>
      <vt:lpstr>A126243918L_Latest</vt:lpstr>
      <vt:lpstr>A126243922C</vt:lpstr>
      <vt:lpstr>A126243922C_Data</vt:lpstr>
      <vt:lpstr>A126243922C_Latest</vt:lpstr>
      <vt:lpstr>A126243926L</vt:lpstr>
      <vt:lpstr>A126243926L_Data</vt:lpstr>
      <vt:lpstr>A126243926L_Latest</vt:lpstr>
      <vt:lpstr>A126243930C</vt:lpstr>
      <vt:lpstr>A126243930C_Data</vt:lpstr>
      <vt:lpstr>A126243930C_Latest</vt:lpstr>
      <vt:lpstr>A126243934L</vt:lpstr>
      <vt:lpstr>A126243934L_Data</vt:lpstr>
      <vt:lpstr>A126243934L_Latest</vt:lpstr>
      <vt:lpstr>A126243938W</vt:lpstr>
      <vt:lpstr>A126243938W_Data</vt:lpstr>
      <vt:lpstr>A126243938W_Latest</vt:lpstr>
      <vt:lpstr>A126243942L</vt:lpstr>
      <vt:lpstr>A126243942L_Data</vt:lpstr>
      <vt:lpstr>A126243942L_Latest</vt:lpstr>
      <vt:lpstr>A126243946W</vt:lpstr>
      <vt:lpstr>A126243946W_Data</vt:lpstr>
      <vt:lpstr>A126243946W_Latest</vt:lpstr>
      <vt:lpstr>A126243950L</vt:lpstr>
      <vt:lpstr>A126243950L_Data</vt:lpstr>
      <vt:lpstr>A126243950L_Latest</vt:lpstr>
      <vt:lpstr>A126243954W</vt:lpstr>
      <vt:lpstr>A126243954W_Data</vt:lpstr>
      <vt:lpstr>A126243954W_Latest</vt:lpstr>
      <vt:lpstr>A126243958F</vt:lpstr>
      <vt:lpstr>A126243958F_Data</vt:lpstr>
      <vt:lpstr>A126243958F_Latest</vt:lpstr>
      <vt:lpstr>A126243962W</vt:lpstr>
      <vt:lpstr>A126243962W_Data</vt:lpstr>
      <vt:lpstr>A126243962W_Latest</vt:lpstr>
      <vt:lpstr>A126243966F</vt:lpstr>
      <vt:lpstr>A126243966F_Data</vt:lpstr>
      <vt:lpstr>A126243966F_Latest</vt:lpstr>
      <vt:lpstr>A126243970W</vt:lpstr>
      <vt:lpstr>A126243970W_Data</vt:lpstr>
      <vt:lpstr>A126243970W_Latest</vt:lpstr>
      <vt:lpstr>A126243974F</vt:lpstr>
      <vt:lpstr>A126243974F_Data</vt:lpstr>
      <vt:lpstr>A126243974F_Latest</vt:lpstr>
      <vt:lpstr>A126243978R</vt:lpstr>
      <vt:lpstr>A126243978R_Data</vt:lpstr>
      <vt:lpstr>A126243978R_Latest</vt:lpstr>
      <vt:lpstr>A126243982F</vt:lpstr>
      <vt:lpstr>A126243982F_Data</vt:lpstr>
      <vt:lpstr>A126243982F_Latest</vt:lpstr>
      <vt:lpstr>A126243986R</vt:lpstr>
      <vt:lpstr>A126243986R_Data</vt:lpstr>
      <vt:lpstr>A126243986R_Latest</vt:lpstr>
      <vt:lpstr>A126243990F</vt:lpstr>
      <vt:lpstr>A126243990F_Data</vt:lpstr>
      <vt:lpstr>A126243990F_Latest</vt:lpstr>
      <vt:lpstr>A126243994R</vt:lpstr>
      <vt:lpstr>A126243994R_Data</vt:lpstr>
      <vt:lpstr>A126243994R_Latest</vt:lpstr>
      <vt:lpstr>A126243998X</vt:lpstr>
      <vt:lpstr>A126243998X_Data</vt:lpstr>
      <vt:lpstr>A126243998X_Latest</vt:lpstr>
      <vt:lpstr>A126244002F</vt:lpstr>
      <vt:lpstr>A126244002F_Data</vt:lpstr>
      <vt:lpstr>A126244002F_Latest</vt:lpstr>
      <vt:lpstr>A126244006R</vt:lpstr>
      <vt:lpstr>A126244006R_Data</vt:lpstr>
      <vt:lpstr>A126244006R_Latest</vt:lpstr>
      <vt:lpstr>A126244082T</vt:lpstr>
      <vt:lpstr>A126244082T_Data</vt:lpstr>
      <vt:lpstr>A126244082T_Latest</vt:lpstr>
      <vt:lpstr>A126244086A</vt:lpstr>
      <vt:lpstr>A126244086A_Data</vt:lpstr>
      <vt:lpstr>A126244086A_Latest</vt:lpstr>
      <vt:lpstr>A126244090T</vt:lpstr>
      <vt:lpstr>A126244090T_Data</vt:lpstr>
      <vt:lpstr>A126244090T_Latest</vt:lpstr>
      <vt:lpstr>A126244094A</vt:lpstr>
      <vt:lpstr>A126244094A_Data</vt:lpstr>
      <vt:lpstr>A126244094A_Latest</vt:lpstr>
      <vt:lpstr>A126244098K</vt:lpstr>
      <vt:lpstr>A126244098K_Data</vt:lpstr>
      <vt:lpstr>A126244098K_Latest</vt:lpstr>
      <vt:lpstr>A126244102R</vt:lpstr>
      <vt:lpstr>A126244102R_Data</vt:lpstr>
      <vt:lpstr>A126244102R_Latest</vt:lpstr>
      <vt:lpstr>A126244106X</vt:lpstr>
      <vt:lpstr>A126244106X_Data</vt:lpstr>
      <vt:lpstr>A126244106X_Latest</vt:lpstr>
      <vt:lpstr>A126244110R</vt:lpstr>
      <vt:lpstr>A126244110R_Data</vt:lpstr>
      <vt:lpstr>A126244110R_Latest</vt:lpstr>
      <vt:lpstr>A126244114X</vt:lpstr>
      <vt:lpstr>A126244114X_Data</vt:lpstr>
      <vt:lpstr>A126244114X_Latest</vt:lpstr>
      <vt:lpstr>A126244118J</vt:lpstr>
      <vt:lpstr>A126244118J_Data</vt:lpstr>
      <vt:lpstr>A126244118J_Latest</vt:lpstr>
      <vt:lpstr>A126244122X</vt:lpstr>
      <vt:lpstr>A126244122X_Data</vt:lpstr>
      <vt:lpstr>A126244122X_Latest</vt:lpstr>
      <vt:lpstr>A126244126J</vt:lpstr>
      <vt:lpstr>A126244126J_Data</vt:lpstr>
      <vt:lpstr>A126244126J_Latest</vt:lpstr>
      <vt:lpstr>A126244130X</vt:lpstr>
      <vt:lpstr>A126244130X_Data</vt:lpstr>
      <vt:lpstr>A126244130X_Latest</vt:lpstr>
      <vt:lpstr>A126244134J</vt:lpstr>
      <vt:lpstr>A126244134J_Data</vt:lpstr>
      <vt:lpstr>A126244134J_Latest</vt:lpstr>
      <vt:lpstr>A126244138T</vt:lpstr>
      <vt:lpstr>A126244138T_Data</vt:lpstr>
      <vt:lpstr>A126244138T_Latest</vt:lpstr>
      <vt:lpstr>A126244142J</vt:lpstr>
      <vt:lpstr>A126244142J_Data</vt:lpstr>
      <vt:lpstr>A126244142J_Latest</vt:lpstr>
      <vt:lpstr>A126244146T</vt:lpstr>
      <vt:lpstr>A126244146T_Data</vt:lpstr>
      <vt:lpstr>A126244146T_Latest</vt:lpstr>
      <vt:lpstr>A126244150J</vt:lpstr>
      <vt:lpstr>A126244150J_Data</vt:lpstr>
      <vt:lpstr>A126244150J_Latest</vt:lpstr>
      <vt:lpstr>A126244154T</vt:lpstr>
      <vt:lpstr>A126244154T_Data</vt:lpstr>
      <vt:lpstr>A126244154T_Latest</vt:lpstr>
      <vt:lpstr>A126244158A</vt:lpstr>
      <vt:lpstr>A126244158A_Data</vt:lpstr>
      <vt:lpstr>A126244158A_Latest</vt:lpstr>
      <vt:lpstr>A126244162T</vt:lpstr>
      <vt:lpstr>A126244162T_Data</vt:lpstr>
      <vt:lpstr>A126244162T_Latest</vt:lpstr>
      <vt:lpstr>A126244166A</vt:lpstr>
      <vt:lpstr>A126244166A_Data</vt:lpstr>
      <vt:lpstr>A126244166A_Latest</vt:lpstr>
      <vt:lpstr>A126244170T</vt:lpstr>
      <vt:lpstr>A126244170T_Data</vt:lpstr>
      <vt:lpstr>A126244170T_Latest</vt:lpstr>
      <vt:lpstr>A126244174A</vt:lpstr>
      <vt:lpstr>A126244174A_Data</vt:lpstr>
      <vt:lpstr>A126244174A_Latest</vt:lpstr>
      <vt:lpstr>A126244178K</vt:lpstr>
      <vt:lpstr>A126244178K_Data</vt:lpstr>
      <vt:lpstr>A126244178K_Latest</vt:lpstr>
      <vt:lpstr>A126244182A</vt:lpstr>
      <vt:lpstr>A126244182A_Data</vt:lpstr>
      <vt:lpstr>A126244182A_Latest</vt:lpstr>
      <vt:lpstr>A126244186K</vt:lpstr>
      <vt:lpstr>A126244186K_Data</vt:lpstr>
      <vt:lpstr>A126244186K_Latest</vt:lpstr>
      <vt:lpstr>A126244190A</vt:lpstr>
      <vt:lpstr>A126244190A_Data</vt:lpstr>
      <vt:lpstr>A126244190A_Latest</vt:lpstr>
      <vt:lpstr>A126244194K</vt:lpstr>
      <vt:lpstr>A126244194K_Data</vt:lpstr>
      <vt:lpstr>A126244194K_Latest</vt:lpstr>
      <vt:lpstr>A126244198V</vt:lpstr>
      <vt:lpstr>A126244198V_Data</vt:lpstr>
      <vt:lpstr>A126244198V_Latest</vt:lpstr>
      <vt:lpstr>A126244202X</vt:lpstr>
      <vt:lpstr>A126244202X_Data</vt:lpstr>
      <vt:lpstr>A126244202X_Latest</vt:lpstr>
      <vt:lpstr>A126244206J</vt:lpstr>
      <vt:lpstr>A126244206J_Data</vt:lpstr>
      <vt:lpstr>A126244206J_Latest</vt:lpstr>
      <vt:lpstr>A126244210X</vt:lpstr>
      <vt:lpstr>A126244210X_Data</vt:lpstr>
      <vt:lpstr>A126244210X_Latest</vt:lpstr>
      <vt:lpstr>A126244214J</vt:lpstr>
      <vt:lpstr>A126244214J_Data</vt:lpstr>
      <vt:lpstr>A126244214J_Latest</vt:lpstr>
      <vt:lpstr>A126244218T</vt:lpstr>
      <vt:lpstr>A126244218T_Data</vt:lpstr>
      <vt:lpstr>A126244218T_Latest</vt:lpstr>
      <vt:lpstr>A126244222J</vt:lpstr>
      <vt:lpstr>A126244222J_Data</vt:lpstr>
      <vt:lpstr>A126244222J_Latest</vt:lpstr>
      <vt:lpstr>A126244226T</vt:lpstr>
      <vt:lpstr>A126244226T_Data</vt:lpstr>
      <vt:lpstr>A126244226T_Latest</vt:lpstr>
      <vt:lpstr>A126244230J</vt:lpstr>
      <vt:lpstr>A126244230J_Data</vt:lpstr>
      <vt:lpstr>A126244230J_Latest</vt:lpstr>
      <vt:lpstr>A126244234T</vt:lpstr>
      <vt:lpstr>A126244234T_Data</vt:lpstr>
      <vt:lpstr>A126244234T_Latest</vt:lpstr>
      <vt:lpstr>A126244238A</vt:lpstr>
      <vt:lpstr>A126244238A_Data</vt:lpstr>
      <vt:lpstr>A126244238A_Latest</vt:lpstr>
      <vt:lpstr>A126244242T</vt:lpstr>
      <vt:lpstr>A126244242T_Data</vt:lpstr>
      <vt:lpstr>A126244242T_Latest</vt:lpstr>
      <vt:lpstr>A126244246A</vt:lpstr>
      <vt:lpstr>A126244246A_Data</vt:lpstr>
      <vt:lpstr>A126244246A_Latest</vt:lpstr>
      <vt:lpstr>A126244250T</vt:lpstr>
      <vt:lpstr>A126244250T_Data</vt:lpstr>
      <vt:lpstr>A126244250T_Latest</vt:lpstr>
      <vt:lpstr>A126244254A</vt:lpstr>
      <vt:lpstr>A126244254A_Data</vt:lpstr>
      <vt:lpstr>A126244254A_Latest</vt:lpstr>
      <vt:lpstr>A126244258K</vt:lpstr>
      <vt:lpstr>A126244258K_Data</vt:lpstr>
      <vt:lpstr>A126244258K_Latest</vt:lpstr>
      <vt:lpstr>A126244262A</vt:lpstr>
      <vt:lpstr>A126244262A_Data</vt:lpstr>
      <vt:lpstr>A126244262A_Latest</vt:lpstr>
      <vt:lpstr>A126244266K</vt:lpstr>
      <vt:lpstr>A126244266K_Data</vt:lpstr>
      <vt:lpstr>A126244266K_Latest</vt:lpstr>
      <vt:lpstr>A126244270A</vt:lpstr>
      <vt:lpstr>A126244270A_Data</vt:lpstr>
      <vt:lpstr>A126244270A_Latest</vt:lpstr>
      <vt:lpstr>A126244274K</vt:lpstr>
      <vt:lpstr>A126244274K_Data</vt:lpstr>
      <vt:lpstr>A126244274K_Latest</vt:lpstr>
      <vt:lpstr>A126244278V</vt:lpstr>
      <vt:lpstr>A126244278V_Data</vt:lpstr>
      <vt:lpstr>A126244278V_Latest</vt:lpstr>
      <vt:lpstr>A126244282K</vt:lpstr>
      <vt:lpstr>A126244282K_Data</vt:lpstr>
      <vt:lpstr>A126244282K_Latest</vt:lpstr>
      <vt:lpstr>A126244286V</vt:lpstr>
      <vt:lpstr>A126244286V_Data</vt:lpstr>
      <vt:lpstr>A126244286V_Latest</vt:lpstr>
      <vt:lpstr>A126244290K</vt:lpstr>
      <vt:lpstr>A126244290K_Data</vt:lpstr>
      <vt:lpstr>A126244290K_Latest</vt:lpstr>
      <vt:lpstr>A126244294V</vt:lpstr>
      <vt:lpstr>A126244294V_Data</vt:lpstr>
      <vt:lpstr>A126244294V_Latest</vt:lpstr>
      <vt:lpstr>A126244370K</vt:lpstr>
      <vt:lpstr>A126244370K_Data</vt:lpstr>
      <vt:lpstr>A126244370K_Latest</vt:lpstr>
      <vt:lpstr>A126244374V</vt:lpstr>
      <vt:lpstr>A126244374V_Data</vt:lpstr>
      <vt:lpstr>A126244374V_Latest</vt:lpstr>
      <vt:lpstr>A126244378C</vt:lpstr>
      <vt:lpstr>A126244378C_Data</vt:lpstr>
      <vt:lpstr>A126244378C_Latest</vt:lpstr>
      <vt:lpstr>A126244382V</vt:lpstr>
      <vt:lpstr>A126244382V_Data</vt:lpstr>
      <vt:lpstr>A126244382V_Latest</vt:lpstr>
      <vt:lpstr>A126244386C</vt:lpstr>
      <vt:lpstr>A126244386C_Data</vt:lpstr>
      <vt:lpstr>A126244386C_Latest</vt:lpstr>
      <vt:lpstr>A126244390V</vt:lpstr>
      <vt:lpstr>A126244390V_Data</vt:lpstr>
      <vt:lpstr>A126244390V_Latest</vt:lpstr>
      <vt:lpstr>A126244394C</vt:lpstr>
      <vt:lpstr>A126244394C_Data</vt:lpstr>
      <vt:lpstr>A126244394C_Latest</vt:lpstr>
      <vt:lpstr>A126244398L</vt:lpstr>
      <vt:lpstr>A126244398L_Data</vt:lpstr>
      <vt:lpstr>A126244398L_Latest</vt:lpstr>
      <vt:lpstr>A126244402T</vt:lpstr>
      <vt:lpstr>A126244402T_Data</vt:lpstr>
      <vt:lpstr>A126244402T_Latest</vt:lpstr>
      <vt:lpstr>A126244406A</vt:lpstr>
      <vt:lpstr>A126244406A_Data</vt:lpstr>
      <vt:lpstr>A126244406A_Latest</vt:lpstr>
      <vt:lpstr>A126244410T</vt:lpstr>
      <vt:lpstr>A126244410T_Data</vt:lpstr>
      <vt:lpstr>A126244410T_Latest</vt:lpstr>
      <vt:lpstr>A126244414A</vt:lpstr>
      <vt:lpstr>A126244414A_Data</vt:lpstr>
      <vt:lpstr>A126244414A_Latest</vt:lpstr>
      <vt:lpstr>A126244418K</vt:lpstr>
      <vt:lpstr>A126244418K_Data</vt:lpstr>
      <vt:lpstr>A126244418K_Latest</vt:lpstr>
      <vt:lpstr>A126244422A</vt:lpstr>
      <vt:lpstr>A126244422A_Data</vt:lpstr>
      <vt:lpstr>A126244422A_Latest</vt:lpstr>
      <vt:lpstr>A126244426K</vt:lpstr>
      <vt:lpstr>A126244426K_Data</vt:lpstr>
      <vt:lpstr>A126244426K_Latest</vt:lpstr>
      <vt:lpstr>A126244430A</vt:lpstr>
      <vt:lpstr>A126244430A_Data</vt:lpstr>
      <vt:lpstr>A126244430A_Latest</vt:lpstr>
      <vt:lpstr>A126244434K</vt:lpstr>
      <vt:lpstr>A126244434K_Data</vt:lpstr>
      <vt:lpstr>A126244434K_Latest</vt:lpstr>
      <vt:lpstr>A126244438V</vt:lpstr>
      <vt:lpstr>A126244438V_Data</vt:lpstr>
      <vt:lpstr>A126244438V_Latest</vt:lpstr>
      <vt:lpstr>A126244442K</vt:lpstr>
      <vt:lpstr>A126244442K_Data</vt:lpstr>
      <vt:lpstr>A126244442K_Latest</vt:lpstr>
      <vt:lpstr>A126244446V</vt:lpstr>
      <vt:lpstr>A126244446V_Data</vt:lpstr>
      <vt:lpstr>A126244446V_Latest</vt:lpstr>
      <vt:lpstr>A126244450K</vt:lpstr>
      <vt:lpstr>A126244450K_Data</vt:lpstr>
      <vt:lpstr>A126244450K_Latest</vt:lpstr>
      <vt:lpstr>A126244454V</vt:lpstr>
      <vt:lpstr>A126244454V_Data</vt:lpstr>
      <vt:lpstr>A126244454V_Latest</vt:lpstr>
      <vt:lpstr>A126244458C</vt:lpstr>
      <vt:lpstr>A126244458C_Data</vt:lpstr>
      <vt:lpstr>A126244458C_Latest</vt:lpstr>
      <vt:lpstr>A126244462V</vt:lpstr>
      <vt:lpstr>A126244462V_Data</vt:lpstr>
      <vt:lpstr>A126244462V_Latest</vt:lpstr>
      <vt:lpstr>A126244466C</vt:lpstr>
      <vt:lpstr>A126244466C_Data</vt:lpstr>
      <vt:lpstr>A126244466C_Latest</vt:lpstr>
      <vt:lpstr>A126244470V</vt:lpstr>
      <vt:lpstr>A126244470V_Data</vt:lpstr>
      <vt:lpstr>A126244470V_Latest</vt:lpstr>
      <vt:lpstr>A126244474C</vt:lpstr>
      <vt:lpstr>A126244474C_Data</vt:lpstr>
      <vt:lpstr>A126244474C_Latest</vt:lpstr>
      <vt:lpstr>A126244478L</vt:lpstr>
      <vt:lpstr>A126244478L_Data</vt:lpstr>
      <vt:lpstr>A126244478L_Latest</vt:lpstr>
      <vt:lpstr>A126244482C</vt:lpstr>
      <vt:lpstr>A126244482C_Data</vt:lpstr>
      <vt:lpstr>A126244482C_Latest</vt:lpstr>
      <vt:lpstr>A126244486L</vt:lpstr>
      <vt:lpstr>A126244486L_Data</vt:lpstr>
      <vt:lpstr>A126244486L_Latest</vt:lpstr>
      <vt:lpstr>A126244490C</vt:lpstr>
      <vt:lpstr>A126244490C_Data</vt:lpstr>
      <vt:lpstr>A126244490C_Latest</vt:lpstr>
      <vt:lpstr>A126244494L</vt:lpstr>
      <vt:lpstr>A126244494L_Data</vt:lpstr>
      <vt:lpstr>A126244494L_Latest</vt:lpstr>
      <vt:lpstr>A126244498W</vt:lpstr>
      <vt:lpstr>A126244498W_Data</vt:lpstr>
      <vt:lpstr>A126244498W_Latest</vt:lpstr>
      <vt:lpstr>A126244502A</vt:lpstr>
      <vt:lpstr>A126244502A_Data</vt:lpstr>
      <vt:lpstr>A126244502A_Latest</vt:lpstr>
      <vt:lpstr>A126244506K</vt:lpstr>
      <vt:lpstr>A126244506K_Data</vt:lpstr>
      <vt:lpstr>A126244506K_Latest</vt:lpstr>
      <vt:lpstr>A126244510A</vt:lpstr>
      <vt:lpstr>A126244510A_Data</vt:lpstr>
      <vt:lpstr>A126244510A_Latest</vt:lpstr>
      <vt:lpstr>A126244514K</vt:lpstr>
      <vt:lpstr>A126244514K_Data</vt:lpstr>
      <vt:lpstr>A126244514K_Latest</vt:lpstr>
      <vt:lpstr>A126244518V</vt:lpstr>
      <vt:lpstr>A126244518V_Data</vt:lpstr>
      <vt:lpstr>A126244518V_Latest</vt:lpstr>
      <vt:lpstr>A126244522K</vt:lpstr>
      <vt:lpstr>A126244522K_Data</vt:lpstr>
      <vt:lpstr>A126244522K_Latest</vt:lpstr>
      <vt:lpstr>A126244526V</vt:lpstr>
      <vt:lpstr>A126244526V_Data</vt:lpstr>
      <vt:lpstr>A126244526V_Latest</vt:lpstr>
      <vt:lpstr>A126244530K</vt:lpstr>
      <vt:lpstr>A126244530K_Data</vt:lpstr>
      <vt:lpstr>A126244530K_Latest</vt:lpstr>
      <vt:lpstr>A126244534V</vt:lpstr>
      <vt:lpstr>A126244534V_Data</vt:lpstr>
      <vt:lpstr>A126244534V_Latest</vt:lpstr>
      <vt:lpstr>A126244538C</vt:lpstr>
      <vt:lpstr>A126244538C_Data</vt:lpstr>
      <vt:lpstr>A126244538C_Latest</vt:lpstr>
      <vt:lpstr>A126244542V</vt:lpstr>
      <vt:lpstr>A126244542V_Data</vt:lpstr>
      <vt:lpstr>A126244542V_Latest</vt:lpstr>
      <vt:lpstr>A126244546C</vt:lpstr>
      <vt:lpstr>A126244546C_Data</vt:lpstr>
      <vt:lpstr>A126244546C_Latest</vt:lpstr>
      <vt:lpstr>A126244550V</vt:lpstr>
      <vt:lpstr>A126244550V_Data</vt:lpstr>
      <vt:lpstr>A126244550V_Latest</vt:lpstr>
      <vt:lpstr>A126244554C</vt:lpstr>
      <vt:lpstr>A126244554C_Data</vt:lpstr>
      <vt:lpstr>A126244554C_Latest</vt:lpstr>
      <vt:lpstr>A126244558L</vt:lpstr>
      <vt:lpstr>A126244558L_Data</vt:lpstr>
      <vt:lpstr>A126244558L_Latest</vt:lpstr>
      <vt:lpstr>A126244562C</vt:lpstr>
      <vt:lpstr>A126244562C_Data</vt:lpstr>
      <vt:lpstr>A126244562C_Latest</vt:lpstr>
      <vt:lpstr>A126244566L</vt:lpstr>
      <vt:lpstr>A126244566L_Data</vt:lpstr>
      <vt:lpstr>A126244566L_Latest</vt:lpstr>
      <vt:lpstr>A126244570C</vt:lpstr>
      <vt:lpstr>A126244570C_Data</vt:lpstr>
      <vt:lpstr>A126244570C_Latest</vt:lpstr>
      <vt:lpstr>A126244574L</vt:lpstr>
      <vt:lpstr>A126244574L_Data</vt:lpstr>
      <vt:lpstr>A126244574L_Latest</vt:lpstr>
      <vt:lpstr>A126244578W</vt:lpstr>
      <vt:lpstr>A126244578W_Data</vt:lpstr>
      <vt:lpstr>A126244578W_Latest</vt:lpstr>
      <vt:lpstr>A126244582L</vt:lpstr>
      <vt:lpstr>A126244582L_Data</vt:lpstr>
      <vt:lpstr>A126244582L_Latest</vt:lpstr>
      <vt:lpstr>A126244586W</vt:lpstr>
      <vt:lpstr>A126244586W_Data</vt:lpstr>
      <vt:lpstr>A126244586W_Latest</vt:lpstr>
      <vt:lpstr>A126244590L</vt:lpstr>
      <vt:lpstr>A126244590L_Data</vt:lpstr>
      <vt:lpstr>A126244590L_Latest</vt:lpstr>
      <vt:lpstr>A126244594W</vt:lpstr>
      <vt:lpstr>A126244594W_Data</vt:lpstr>
      <vt:lpstr>A126244594W_Latest</vt:lpstr>
      <vt:lpstr>A126244598F</vt:lpstr>
      <vt:lpstr>A126244598F_Data</vt:lpstr>
      <vt:lpstr>A126244598F_Latest</vt:lpstr>
      <vt:lpstr>A126244602K</vt:lpstr>
      <vt:lpstr>A126244602K_Data</vt:lpstr>
      <vt:lpstr>A126244602K_Latest</vt:lpstr>
      <vt:lpstr>A126244606V</vt:lpstr>
      <vt:lpstr>A126244606V_Data</vt:lpstr>
      <vt:lpstr>A126244606V_Latest</vt:lpstr>
      <vt:lpstr>A126244610K</vt:lpstr>
      <vt:lpstr>A126244610K_Data</vt:lpstr>
      <vt:lpstr>A126244610K_Latest</vt:lpstr>
      <vt:lpstr>A126244614V</vt:lpstr>
      <vt:lpstr>A126244614V_Data</vt:lpstr>
      <vt:lpstr>A126244614V_Latest</vt:lpstr>
      <vt:lpstr>A126244618C</vt:lpstr>
      <vt:lpstr>A126244618C_Data</vt:lpstr>
      <vt:lpstr>A126244618C_Latest</vt:lpstr>
      <vt:lpstr>A126244622V</vt:lpstr>
      <vt:lpstr>A126244622V_Data</vt:lpstr>
      <vt:lpstr>A126244622V_Latest</vt:lpstr>
      <vt:lpstr>A126244626C</vt:lpstr>
      <vt:lpstr>A126244626C_Data</vt:lpstr>
      <vt:lpstr>A126244626C_Latest</vt:lpstr>
      <vt:lpstr>A126244630V</vt:lpstr>
      <vt:lpstr>A126244630V_Data</vt:lpstr>
      <vt:lpstr>A126244630V_Latest</vt:lpstr>
      <vt:lpstr>A126244634C</vt:lpstr>
      <vt:lpstr>A126244634C_Data</vt:lpstr>
      <vt:lpstr>A126244634C_Latest</vt:lpstr>
      <vt:lpstr>A126244638L</vt:lpstr>
      <vt:lpstr>A126244638L_Data</vt:lpstr>
      <vt:lpstr>A126244638L_Latest</vt:lpstr>
      <vt:lpstr>A126244642C</vt:lpstr>
      <vt:lpstr>A126244642C_Data</vt:lpstr>
      <vt:lpstr>A126244642C_Latest</vt:lpstr>
      <vt:lpstr>A126244646L</vt:lpstr>
      <vt:lpstr>A126244646L_Data</vt:lpstr>
      <vt:lpstr>A126244646L_Latest</vt:lpstr>
      <vt:lpstr>A126244650C</vt:lpstr>
      <vt:lpstr>A126244650C_Data</vt:lpstr>
      <vt:lpstr>A126244650C_Latest</vt:lpstr>
      <vt:lpstr>A126244654L</vt:lpstr>
      <vt:lpstr>A126244654L_Data</vt:lpstr>
      <vt:lpstr>A126244654L_Latest</vt:lpstr>
      <vt:lpstr>A126244658W</vt:lpstr>
      <vt:lpstr>A126244658W_Data</vt:lpstr>
      <vt:lpstr>A126244658W_Latest</vt:lpstr>
      <vt:lpstr>A126244662L</vt:lpstr>
      <vt:lpstr>A126244662L_Data</vt:lpstr>
      <vt:lpstr>A126244662L_Latest</vt:lpstr>
      <vt:lpstr>A126244666W</vt:lpstr>
      <vt:lpstr>A126244666W_Data</vt:lpstr>
      <vt:lpstr>A126244666W_Latest</vt:lpstr>
      <vt:lpstr>A126244670L</vt:lpstr>
      <vt:lpstr>A126244670L_Data</vt:lpstr>
      <vt:lpstr>A126244670L_Latest</vt:lpstr>
      <vt:lpstr>A126244674W</vt:lpstr>
      <vt:lpstr>A126244674W_Data</vt:lpstr>
      <vt:lpstr>A126244674W_Latest</vt:lpstr>
      <vt:lpstr>A126244678F</vt:lpstr>
      <vt:lpstr>A126244678F_Data</vt:lpstr>
      <vt:lpstr>A126244678F_Latest</vt:lpstr>
      <vt:lpstr>A126244682W</vt:lpstr>
      <vt:lpstr>A126244682W_Data</vt:lpstr>
      <vt:lpstr>A126244682W_Latest</vt:lpstr>
      <vt:lpstr>A126244686F</vt:lpstr>
      <vt:lpstr>A126244686F_Data</vt:lpstr>
      <vt:lpstr>A126244686F_Latest</vt:lpstr>
      <vt:lpstr>A126244690W</vt:lpstr>
      <vt:lpstr>A126244690W_Data</vt:lpstr>
      <vt:lpstr>A126244690W_Latest</vt:lpstr>
      <vt:lpstr>A126244694F</vt:lpstr>
      <vt:lpstr>A126244694F_Data</vt:lpstr>
      <vt:lpstr>A126244694F_Latest</vt:lpstr>
      <vt:lpstr>A126244698R</vt:lpstr>
      <vt:lpstr>A126244698R_Data</vt:lpstr>
      <vt:lpstr>A126244698R_Latest</vt:lpstr>
      <vt:lpstr>A126244702V</vt:lpstr>
      <vt:lpstr>A126244702V_Data</vt:lpstr>
      <vt:lpstr>A126244702V_Latest</vt:lpstr>
      <vt:lpstr>A126244706C</vt:lpstr>
      <vt:lpstr>A126244706C_Data</vt:lpstr>
      <vt:lpstr>A126244706C_Latest</vt:lpstr>
      <vt:lpstr>A126244710V</vt:lpstr>
      <vt:lpstr>A126244710V_Data</vt:lpstr>
      <vt:lpstr>A126244710V_Latest</vt:lpstr>
      <vt:lpstr>A126244714C</vt:lpstr>
      <vt:lpstr>A126244714C_Data</vt:lpstr>
      <vt:lpstr>A126244714C_Latest</vt:lpstr>
      <vt:lpstr>A126244718L</vt:lpstr>
      <vt:lpstr>A126244718L_Data</vt:lpstr>
      <vt:lpstr>A126244718L_Latest</vt:lpstr>
      <vt:lpstr>A126244722C</vt:lpstr>
      <vt:lpstr>A126244722C_Data</vt:lpstr>
      <vt:lpstr>A126244722C_Latest</vt:lpstr>
      <vt:lpstr>A126244726L</vt:lpstr>
      <vt:lpstr>A126244726L_Data</vt:lpstr>
      <vt:lpstr>A126244726L_Latest</vt:lpstr>
      <vt:lpstr>A126244730C</vt:lpstr>
      <vt:lpstr>A126244730C_Data</vt:lpstr>
      <vt:lpstr>A126244730C_Latest</vt:lpstr>
      <vt:lpstr>A126244734L</vt:lpstr>
      <vt:lpstr>A126244734L_Data</vt:lpstr>
      <vt:lpstr>A126244734L_Latest</vt:lpstr>
      <vt:lpstr>A126244738W</vt:lpstr>
      <vt:lpstr>A126244738W_Data</vt:lpstr>
      <vt:lpstr>A126244738W_Latest</vt:lpstr>
      <vt:lpstr>A126244742L</vt:lpstr>
      <vt:lpstr>A126244742L_Data</vt:lpstr>
      <vt:lpstr>A126244742L_Latest</vt:lpstr>
      <vt:lpstr>A126244746W</vt:lpstr>
      <vt:lpstr>A126244746W_Data</vt:lpstr>
      <vt:lpstr>A126244746W_Latest</vt:lpstr>
      <vt:lpstr>A126244750L</vt:lpstr>
      <vt:lpstr>A126244750L_Data</vt:lpstr>
      <vt:lpstr>A126244750L_Latest</vt:lpstr>
      <vt:lpstr>A126244754W</vt:lpstr>
      <vt:lpstr>A126244754W_Data</vt:lpstr>
      <vt:lpstr>A126244754W_Latest</vt:lpstr>
      <vt:lpstr>A126244758F</vt:lpstr>
      <vt:lpstr>A126244758F_Data</vt:lpstr>
      <vt:lpstr>A126244758F_Latest</vt:lpstr>
      <vt:lpstr>A126244762W</vt:lpstr>
      <vt:lpstr>A126244762W_Data</vt:lpstr>
      <vt:lpstr>A126244762W_Latest</vt:lpstr>
      <vt:lpstr>A126244766F</vt:lpstr>
      <vt:lpstr>A126244766F_Data</vt:lpstr>
      <vt:lpstr>A126244766F_Latest</vt:lpstr>
      <vt:lpstr>A126244770W</vt:lpstr>
      <vt:lpstr>A126244770W_Data</vt:lpstr>
      <vt:lpstr>A126244770W_Latest</vt:lpstr>
      <vt:lpstr>A126244774F</vt:lpstr>
      <vt:lpstr>A126244774F_Data</vt:lpstr>
      <vt:lpstr>A126244774F_Latest</vt:lpstr>
      <vt:lpstr>A126244778R</vt:lpstr>
      <vt:lpstr>A126244778R_Data</vt:lpstr>
      <vt:lpstr>A126244778R_Latest</vt:lpstr>
      <vt:lpstr>A126244782F</vt:lpstr>
      <vt:lpstr>A126244782F_Data</vt:lpstr>
      <vt:lpstr>A126244782F_Latest</vt:lpstr>
      <vt:lpstr>A126244786R</vt:lpstr>
      <vt:lpstr>A126244786R_Data</vt:lpstr>
      <vt:lpstr>A126244786R_Latest</vt:lpstr>
      <vt:lpstr>A126244790F</vt:lpstr>
      <vt:lpstr>A126244790F_Data</vt:lpstr>
      <vt:lpstr>A126244790F_Latest</vt:lpstr>
      <vt:lpstr>A126244794R</vt:lpstr>
      <vt:lpstr>A126244794R_Data</vt:lpstr>
      <vt:lpstr>A126244794R_Latest</vt:lpstr>
      <vt:lpstr>A126244798X</vt:lpstr>
      <vt:lpstr>A126244798X_Data</vt:lpstr>
      <vt:lpstr>A126244798X_Latest</vt:lpstr>
      <vt:lpstr>A126244874R</vt:lpstr>
      <vt:lpstr>A126244874R_Data</vt:lpstr>
      <vt:lpstr>A126244874R_Latest</vt:lpstr>
      <vt:lpstr>A126244878X</vt:lpstr>
      <vt:lpstr>A126244878X_Data</vt:lpstr>
      <vt:lpstr>A126244878X_Latest</vt:lpstr>
      <vt:lpstr>A126244882R</vt:lpstr>
      <vt:lpstr>A126244882R_Data</vt:lpstr>
      <vt:lpstr>A126244882R_Latest</vt:lpstr>
      <vt:lpstr>A126244886X</vt:lpstr>
      <vt:lpstr>A126244886X_Data</vt:lpstr>
      <vt:lpstr>A126244886X_Latest</vt:lpstr>
      <vt:lpstr>A126244890R</vt:lpstr>
      <vt:lpstr>A126244890R_Data</vt:lpstr>
      <vt:lpstr>A126244890R_Latest</vt:lpstr>
      <vt:lpstr>A126244894X</vt:lpstr>
      <vt:lpstr>A126244894X_Data</vt:lpstr>
      <vt:lpstr>A126244894X_Latest</vt:lpstr>
      <vt:lpstr>A126244898J</vt:lpstr>
      <vt:lpstr>A126244898J_Data</vt:lpstr>
      <vt:lpstr>A126244898J_Latest</vt:lpstr>
      <vt:lpstr>A126244902L</vt:lpstr>
      <vt:lpstr>A126244902L_Data</vt:lpstr>
      <vt:lpstr>A126244902L_Latest</vt:lpstr>
      <vt:lpstr>A126244906W</vt:lpstr>
      <vt:lpstr>A126244906W_Data</vt:lpstr>
      <vt:lpstr>A126244906W_Latest</vt:lpstr>
      <vt:lpstr>A126244910L</vt:lpstr>
      <vt:lpstr>A126244910L_Data</vt:lpstr>
      <vt:lpstr>A126244910L_Latest</vt:lpstr>
      <vt:lpstr>A126244914W</vt:lpstr>
      <vt:lpstr>A126244914W_Data</vt:lpstr>
      <vt:lpstr>A126244914W_Latest</vt:lpstr>
      <vt:lpstr>A126244918F</vt:lpstr>
      <vt:lpstr>A126244918F_Data</vt:lpstr>
      <vt:lpstr>A126244918F_Latest</vt:lpstr>
      <vt:lpstr>A126244922W</vt:lpstr>
      <vt:lpstr>A126244922W_Data</vt:lpstr>
      <vt:lpstr>A126244922W_Latest</vt:lpstr>
      <vt:lpstr>A126244926F</vt:lpstr>
      <vt:lpstr>A126244926F_Data</vt:lpstr>
      <vt:lpstr>A126244926F_Latest</vt:lpstr>
      <vt:lpstr>A126244930W</vt:lpstr>
      <vt:lpstr>A126244930W_Data</vt:lpstr>
      <vt:lpstr>A126244930W_Latest</vt:lpstr>
      <vt:lpstr>A126244934F</vt:lpstr>
      <vt:lpstr>A126244934F_Data</vt:lpstr>
      <vt:lpstr>A126244934F_Latest</vt:lpstr>
      <vt:lpstr>A126244938R</vt:lpstr>
      <vt:lpstr>A126244938R_Data</vt:lpstr>
      <vt:lpstr>A126244938R_Latest</vt:lpstr>
      <vt:lpstr>A126244942F</vt:lpstr>
      <vt:lpstr>A126244942F_Data</vt:lpstr>
      <vt:lpstr>A126244942F_Latest</vt:lpstr>
      <vt:lpstr>A126244946R</vt:lpstr>
      <vt:lpstr>A126244946R_Data</vt:lpstr>
      <vt:lpstr>A126244946R_Latest</vt:lpstr>
      <vt:lpstr>A126244950F</vt:lpstr>
      <vt:lpstr>A126244950F_Data</vt:lpstr>
      <vt:lpstr>A126244950F_Latest</vt:lpstr>
      <vt:lpstr>A126244954R</vt:lpstr>
      <vt:lpstr>A126244954R_Data</vt:lpstr>
      <vt:lpstr>A126244954R_Latest</vt:lpstr>
      <vt:lpstr>A126244958X</vt:lpstr>
      <vt:lpstr>A126244958X_Data</vt:lpstr>
      <vt:lpstr>A126244958X_Latest</vt:lpstr>
      <vt:lpstr>A126244962R</vt:lpstr>
      <vt:lpstr>A126244962R_Data</vt:lpstr>
      <vt:lpstr>A126244962R_Latest</vt:lpstr>
      <vt:lpstr>A126244966X</vt:lpstr>
      <vt:lpstr>A126244966X_Data</vt:lpstr>
      <vt:lpstr>A126244966X_Latest</vt:lpstr>
      <vt:lpstr>A126244970R</vt:lpstr>
      <vt:lpstr>A126244970R_Data</vt:lpstr>
      <vt:lpstr>A126244970R_Latest</vt:lpstr>
      <vt:lpstr>A126244974X</vt:lpstr>
      <vt:lpstr>A126244974X_Data</vt:lpstr>
      <vt:lpstr>A126244974X_Latest</vt:lpstr>
      <vt:lpstr>A126244978J</vt:lpstr>
      <vt:lpstr>A126244978J_Data</vt:lpstr>
      <vt:lpstr>A126244978J_Latest</vt:lpstr>
      <vt:lpstr>A126244982X</vt:lpstr>
      <vt:lpstr>A126244982X_Data</vt:lpstr>
      <vt:lpstr>A126244982X_Latest</vt:lpstr>
      <vt:lpstr>A126244986J</vt:lpstr>
      <vt:lpstr>A126244986J_Data</vt:lpstr>
      <vt:lpstr>A126244986J_Latest</vt:lpstr>
      <vt:lpstr>A126244990X</vt:lpstr>
      <vt:lpstr>A126244990X_Data</vt:lpstr>
      <vt:lpstr>A126244990X_Latest</vt:lpstr>
      <vt:lpstr>A126244994J</vt:lpstr>
      <vt:lpstr>A126244994J_Data</vt:lpstr>
      <vt:lpstr>A126244994J_Latest</vt:lpstr>
      <vt:lpstr>A126244998T</vt:lpstr>
      <vt:lpstr>A126244998T_Data</vt:lpstr>
      <vt:lpstr>A126244998T_Latest</vt:lpstr>
      <vt:lpstr>A126245002X</vt:lpstr>
      <vt:lpstr>A126245002X_Data</vt:lpstr>
      <vt:lpstr>A126245002X_Latest</vt:lpstr>
      <vt:lpstr>A126245006J</vt:lpstr>
      <vt:lpstr>A126245006J_Data</vt:lpstr>
      <vt:lpstr>A126245006J_Latest</vt:lpstr>
      <vt:lpstr>A126245010X</vt:lpstr>
      <vt:lpstr>A126245010X_Data</vt:lpstr>
      <vt:lpstr>A126245010X_Latest</vt:lpstr>
      <vt:lpstr>A126245014J</vt:lpstr>
      <vt:lpstr>A126245014J_Data</vt:lpstr>
      <vt:lpstr>A126245014J_Latest</vt:lpstr>
      <vt:lpstr>A126245018T</vt:lpstr>
      <vt:lpstr>A126245018T_Data</vt:lpstr>
      <vt:lpstr>A126245018T_Latest</vt:lpstr>
      <vt:lpstr>A126245022J</vt:lpstr>
      <vt:lpstr>A126245022J_Data</vt:lpstr>
      <vt:lpstr>A126245022J_Latest</vt:lpstr>
      <vt:lpstr>A126245026T</vt:lpstr>
      <vt:lpstr>A126245026T_Data</vt:lpstr>
      <vt:lpstr>A126245026T_Latest</vt:lpstr>
      <vt:lpstr>A126245030J</vt:lpstr>
      <vt:lpstr>A126245030J_Data</vt:lpstr>
      <vt:lpstr>A126245030J_Latest</vt:lpstr>
      <vt:lpstr>A126245034T</vt:lpstr>
      <vt:lpstr>A126245034T_Data</vt:lpstr>
      <vt:lpstr>A126245034T_Latest</vt:lpstr>
      <vt:lpstr>A126245038A</vt:lpstr>
      <vt:lpstr>A126245038A_Data</vt:lpstr>
      <vt:lpstr>A126245038A_Latest</vt:lpstr>
      <vt:lpstr>A126245042T</vt:lpstr>
      <vt:lpstr>A126245042T_Data</vt:lpstr>
      <vt:lpstr>A126245042T_Latest</vt:lpstr>
      <vt:lpstr>A126245046A</vt:lpstr>
      <vt:lpstr>A126245046A_Data</vt:lpstr>
      <vt:lpstr>A126245046A_Latest</vt:lpstr>
      <vt:lpstr>A126245050T</vt:lpstr>
      <vt:lpstr>A126245050T_Data</vt:lpstr>
      <vt:lpstr>A126245050T_Latest</vt:lpstr>
      <vt:lpstr>A126245054A</vt:lpstr>
      <vt:lpstr>A126245054A_Data</vt:lpstr>
      <vt:lpstr>A126245054A_Latest</vt:lpstr>
      <vt:lpstr>A126245058K</vt:lpstr>
      <vt:lpstr>A126245058K_Data</vt:lpstr>
      <vt:lpstr>A126245058K_Latest</vt:lpstr>
      <vt:lpstr>A126245062A</vt:lpstr>
      <vt:lpstr>A126245062A_Data</vt:lpstr>
      <vt:lpstr>A126245062A_Latest</vt:lpstr>
      <vt:lpstr>A126245066K</vt:lpstr>
      <vt:lpstr>A126245066K_Data</vt:lpstr>
      <vt:lpstr>A126245066K_Latest</vt:lpstr>
      <vt:lpstr>A126245070A</vt:lpstr>
      <vt:lpstr>A126245070A_Data</vt:lpstr>
      <vt:lpstr>A126245070A_Latest</vt:lpstr>
      <vt:lpstr>A126245074K</vt:lpstr>
      <vt:lpstr>A126245074K_Data</vt:lpstr>
      <vt:lpstr>A126245074K_Latest</vt:lpstr>
      <vt:lpstr>A126245078V</vt:lpstr>
      <vt:lpstr>A126245078V_Data</vt:lpstr>
      <vt:lpstr>A126245078V_Latest</vt:lpstr>
      <vt:lpstr>A126245082K</vt:lpstr>
      <vt:lpstr>A126245082K_Data</vt:lpstr>
      <vt:lpstr>A126245082K_Latest</vt:lpstr>
      <vt:lpstr>A126245086V</vt:lpstr>
      <vt:lpstr>A126245086V_Data</vt:lpstr>
      <vt:lpstr>A126245086V_Latest</vt:lpstr>
      <vt:lpstr>A126245162K</vt:lpstr>
      <vt:lpstr>A126245162K_Data</vt:lpstr>
      <vt:lpstr>A126245162K_Latest</vt:lpstr>
      <vt:lpstr>A126245166V</vt:lpstr>
      <vt:lpstr>A126245166V_Data</vt:lpstr>
      <vt:lpstr>A126245166V_Latest</vt:lpstr>
      <vt:lpstr>A126245170K</vt:lpstr>
      <vt:lpstr>A126245170K_Data</vt:lpstr>
      <vt:lpstr>A126245170K_Latest</vt:lpstr>
      <vt:lpstr>A126245174V</vt:lpstr>
      <vt:lpstr>A126245174V_Data</vt:lpstr>
      <vt:lpstr>A126245174V_Latest</vt:lpstr>
      <vt:lpstr>A126245178C</vt:lpstr>
      <vt:lpstr>A126245178C_Data</vt:lpstr>
      <vt:lpstr>A126245178C_Latest</vt:lpstr>
      <vt:lpstr>A126245182V</vt:lpstr>
      <vt:lpstr>A126245182V_Data</vt:lpstr>
      <vt:lpstr>A126245182V_Latest</vt:lpstr>
      <vt:lpstr>A126245186C</vt:lpstr>
      <vt:lpstr>A126245186C_Data</vt:lpstr>
      <vt:lpstr>A126245186C_Latest</vt:lpstr>
      <vt:lpstr>A126245190V</vt:lpstr>
      <vt:lpstr>A126245190V_Data</vt:lpstr>
      <vt:lpstr>A126245190V_Latest</vt:lpstr>
      <vt:lpstr>A126245194C</vt:lpstr>
      <vt:lpstr>A126245194C_Data</vt:lpstr>
      <vt:lpstr>A126245194C_Latest</vt:lpstr>
      <vt:lpstr>A126245198L</vt:lpstr>
      <vt:lpstr>A126245198L_Data</vt:lpstr>
      <vt:lpstr>A126245198L_Latest</vt:lpstr>
      <vt:lpstr>A126245202T</vt:lpstr>
      <vt:lpstr>A126245202T_Data</vt:lpstr>
      <vt:lpstr>A126245202T_Latest</vt:lpstr>
      <vt:lpstr>A126245206A</vt:lpstr>
      <vt:lpstr>A126245206A_Data</vt:lpstr>
      <vt:lpstr>A126245206A_Latest</vt:lpstr>
      <vt:lpstr>A126245210T</vt:lpstr>
      <vt:lpstr>A126245210T_Data</vt:lpstr>
      <vt:lpstr>A126245210T_Latest</vt:lpstr>
      <vt:lpstr>A126245214A</vt:lpstr>
      <vt:lpstr>A126245214A_Data</vt:lpstr>
      <vt:lpstr>A126245214A_Latest</vt:lpstr>
      <vt:lpstr>A126245218K</vt:lpstr>
      <vt:lpstr>A126245218K_Data</vt:lpstr>
      <vt:lpstr>A126245218K_Latest</vt:lpstr>
      <vt:lpstr>A126245222A</vt:lpstr>
      <vt:lpstr>A126245222A_Data</vt:lpstr>
      <vt:lpstr>A126245222A_Latest</vt:lpstr>
      <vt:lpstr>A126245226K</vt:lpstr>
      <vt:lpstr>A126245226K_Data</vt:lpstr>
      <vt:lpstr>A126245226K_Latest</vt:lpstr>
      <vt:lpstr>A126245230A</vt:lpstr>
      <vt:lpstr>A126245230A_Data</vt:lpstr>
      <vt:lpstr>A126245230A_Latest</vt:lpstr>
      <vt:lpstr>A126245234K</vt:lpstr>
      <vt:lpstr>A126245234K_Data</vt:lpstr>
      <vt:lpstr>A126245234K_Latest</vt:lpstr>
      <vt:lpstr>A126245238V</vt:lpstr>
      <vt:lpstr>A126245238V_Data</vt:lpstr>
      <vt:lpstr>A126245238V_Latest</vt:lpstr>
      <vt:lpstr>A126245242K</vt:lpstr>
      <vt:lpstr>A126245242K_Data</vt:lpstr>
      <vt:lpstr>A126245242K_Latest</vt:lpstr>
      <vt:lpstr>A126245246V</vt:lpstr>
      <vt:lpstr>A126245246V_Data</vt:lpstr>
      <vt:lpstr>A126245246V_Latest</vt:lpstr>
      <vt:lpstr>A126245250K</vt:lpstr>
      <vt:lpstr>A126245250K_Data</vt:lpstr>
      <vt:lpstr>A126245250K_Latest</vt:lpstr>
      <vt:lpstr>A126245254V</vt:lpstr>
      <vt:lpstr>A126245254V_Data</vt:lpstr>
      <vt:lpstr>A126245254V_Latest</vt:lpstr>
      <vt:lpstr>A126245258C</vt:lpstr>
      <vt:lpstr>A126245258C_Data</vt:lpstr>
      <vt:lpstr>A126245258C_Latest</vt:lpstr>
      <vt:lpstr>A126245262V</vt:lpstr>
      <vt:lpstr>A126245262V_Data</vt:lpstr>
      <vt:lpstr>A126245262V_Latest</vt:lpstr>
      <vt:lpstr>A126245266C</vt:lpstr>
      <vt:lpstr>A126245266C_Data</vt:lpstr>
      <vt:lpstr>A126245266C_Latest</vt:lpstr>
      <vt:lpstr>A126245270V</vt:lpstr>
      <vt:lpstr>A126245270V_Data</vt:lpstr>
      <vt:lpstr>A126245270V_Latest</vt:lpstr>
      <vt:lpstr>A126245274C</vt:lpstr>
      <vt:lpstr>A126245274C_Data</vt:lpstr>
      <vt:lpstr>A126245274C_Latest</vt:lpstr>
      <vt:lpstr>A126245278L</vt:lpstr>
      <vt:lpstr>A126245278L_Data</vt:lpstr>
      <vt:lpstr>A126245278L_Latest</vt:lpstr>
      <vt:lpstr>A126245282C</vt:lpstr>
      <vt:lpstr>A126245282C_Data</vt:lpstr>
      <vt:lpstr>A126245282C_Latest</vt:lpstr>
      <vt:lpstr>A126245286L</vt:lpstr>
      <vt:lpstr>A126245286L_Data</vt:lpstr>
      <vt:lpstr>A126245286L_Latest</vt:lpstr>
      <vt:lpstr>A126245290C</vt:lpstr>
      <vt:lpstr>A126245290C_Data</vt:lpstr>
      <vt:lpstr>A126245290C_Latest</vt:lpstr>
      <vt:lpstr>A126245294L</vt:lpstr>
      <vt:lpstr>A126245294L_Data</vt:lpstr>
      <vt:lpstr>A126245294L_Latest</vt:lpstr>
      <vt:lpstr>A126245298W</vt:lpstr>
      <vt:lpstr>A126245298W_Data</vt:lpstr>
      <vt:lpstr>A126245298W_Latest</vt:lpstr>
      <vt:lpstr>A126245302A</vt:lpstr>
      <vt:lpstr>A126245302A_Data</vt:lpstr>
      <vt:lpstr>A126245302A_Latest</vt:lpstr>
      <vt:lpstr>A126245306K</vt:lpstr>
      <vt:lpstr>A126245306K_Data</vt:lpstr>
      <vt:lpstr>A126245306K_Latest</vt:lpstr>
      <vt:lpstr>A126245310A</vt:lpstr>
      <vt:lpstr>A126245310A_Data</vt:lpstr>
      <vt:lpstr>A126245310A_Latest</vt:lpstr>
      <vt:lpstr>A126245314K</vt:lpstr>
      <vt:lpstr>A126245314K_Data</vt:lpstr>
      <vt:lpstr>A126245314K_Latest</vt:lpstr>
      <vt:lpstr>A126245318V</vt:lpstr>
      <vt:lpstr>A126245318V_Data</vt:lpstr>
      <vt:lpstr>A126245318V_Latest</vt:lpstr>
      <vt:lpstr>A126245322K</vt:lpstr>
      <vt:lpstr>A126245322K_Data</vt:lpstr>
      <vt:lpstr>A126245322K_Latest</vt:lpstr>
      <vt:lpstr>A126245326V</vt:lpstr>
      <vt:lpstr>A126245326V_Data</vt:lpstr>
      <vt:lpstr>A126245326V_Latest</vt:lpstr>
      <vt:lpstr>A126245330K</vt:lpstr>
      <vt:lpstr>A126245330K_Data</vt:lpstr>
      <vt:lpstr>A126245330K_Latest</vt:lpstr>
      <vt:lpstr>A126245334V</vt:lpstr>
      <vt:lpstr>A126245334V_Data</vt:lpstr>
      <vt:lpstr>A126245334V_Latest</vt:lpstr>
      <vt:lpstr>A126245338C</vt:lpstr>
      <vt:lpstr>A126245338C_Data</vt:lpstr>
      <vt:lpstr>A126245338C_Latest</vt:lpstr>
      <vt:lpstr>A126245342V</vt:lpstr>
      <vt:lpstr>A126245342V_Data</vt:lpstr>
      <vt:lpstr>A126245342V_Latest</vt:lpstr>
      <vt:lpstr>A126245346C</vt:lpstr>
      <vt:lpstr>A126245346C_Data</vt:lpstr>
      <vt:lpstr>A126245346C_Latest</vt:lpstr>
      <vt:lpstr>A126245350V</vt:lpstr>
      <vt:lpstr>A126245350V_Data</vt:lpstr>
      <vt:lpstr>A126245350V_Latest</vt:lpstr>
      <vt:lpstr>A126245354C</vt:lpstr>
      <vt:lpstr>A126245354C_Data</vt:lpstr>
      <vt:lpstr>A126245354C_Latest</vt:lpstr>
      <vt:lpstr>A126245358L</vt:lpstr>
      <vt:lpstr>A126245358L_Data</vt:lpstr>
      <vt:lpstr>A126245358L_Latest</vt:lpstr>
      <vt:lpstr>A126245362C</vt:lpstr>
      <vt:lpstr>A126245362C_Data</vt:lpstr>
      <vt:lpstr>A126245362C_Latest</vt:lpstr>
      <vt:lpstr>A126245366L</vt:lpstr>
      <vt:lpstr>A126245366L_Data</vt:lpstr>
      <vt:lpstr>A126245366L_Latest</vt:lpstr>
      <vt:lpstr>A126245370C</vt:lpstr>
      <vt:lpstr>A126245370C_Data</vt:lpstr>
      <vt:lpstr>A126245370C_Latest</vt:lpstr>
      <vt:lpstr>A126245374L</vt:lpstr>
      <vt:lpstr>A126245374L_Data</vt:lpstr>
      <vt:lpstr>A126245374L_Latest</vt:lpstr>
      <vt:lpstr>A126245378W</vt:lpstr>
      <vt:lpstr>A126245378W_Data</vt:lpstr>
      <vt:lpstr>A126245378W_Latest</vt:lpstr>
      <vt:lpstr>A126245382L</vt:lpstr>
      <vt:lpstr>A126245382L_Data</vt:lpstr>
      <vt:lpstr>A126245382L_Latest</vt:lpstr>
      <vt:lpstr>A126245386W</vt:lpstr>
      <vt:lpstr>A126245386W_Data</vt:lpstr>
      <vt:lpstr>A126245386W_Latest</vt:lpstr>
      <vt:lpstr>A126245390L</vt:lpstr>
      <vt:lpstr>A126245390L_Data</vt:lpstr>
      <vt:lpstr>A126245390L_Latest</vt:lpstr>
      <vt:lpstr>A126245394W</vt:lpstr>
      <vt:lpstr>A126245394W_Data</vt:lpstr>
      <vt:lpstr>A126245394W_Latest</vt:lpstr>
      <vt:lpstr>A126245398F</vt:lpstr>
      <vt:lpstr>A126245398F_Data</vt:lpstr>
      <vt:lpstr>A126245398F_Latest</vt:lpstr>
      <vt:lpstr>A126245402K</vt:lpstr>
      <vt:lpstr>A126245402K_Data</vt:lpstr>
      <vt:lpstr>A126245402K_Latest</vt:lpstr>
      <vt:lpstr>A126245406V</vt:lpstr>
      <vt:lpstr>A126245406V_Data</vt:lpstr>
      <vt:lpstr>A126245406V_Latest</vt:lpstr>
      <vt:lpstr>A126245410K</vt:lpstr>
      <vt:lpstr>A126245410K_Data</vt:lpstr>
      <vt:lpstr>A126245410K_Latest</vt:lpstr>
      <vt:lpstr>A126245414V</vt:lpstr>
      <vt:lpstr>A126245414V_Data</vt:lpstr>
      <vt:lpstr>A126245414V_Latest</vt:lpstr>
      <vt:lpstr>A126245418C</vt:lpstr>
      <vt:lpstr>A126245418C_Data</vt:lpstr>
      <vt:lpstr>A126245418C_Latest</vt:lpstr>
      <vt:lpstr>A126245422V</vt:lpstr>
      <vt:lpstr>A126245422V_Data</vt:lpstr>
      <vt:lpstr>A126245422V_Latest</vt:lpstr>
      <vt:lpstr>A126245426C</vt:lpstr>
      <vt:lpstr>A126245426C_Data</vt:lpstr>
      <vt:lpstr>A126245426C_Latest</vt:lpstr>
      <vt:lpstr>A126245430V</vt:lpstr>
      <vt:lpstr>A126245430V_Data</vt:lpstr>
      <vt:lpstr>A126245430V_Latest</vt:lpstr>
      <vt:lpstr>A126245434C</vt:lpstr>
      <vt:lpstr>A126245434C_Data</vt:lpstr>
      <vt:lpstr>A126245434C_Latest</vt:lpstr>
      <vt:lpstr>A126245438L</vt:lpstr>
      <vt:lpstr>A126245438L_Data</vt:lpstr>
      <vt:lpstr>A126245438L_Latest</vt:lpstr>
      <vt:lpstr>A126245442C</vt:lpstr>
      <vt:lpstr>A126245442C_Data</vt:lpstr>
      <vt:lpstr>A126245442C_Latest</vt:lpstr>
      <vt:lpstr>A126245446L</vt:lpstr>
      <vt:lpstr>A126245446L_Data</vt:lpstr>
      <vt:lpstr>A126245446L_Latest</vt:lpstr>
      <vt:lpstr>A126245450C</vt:lpstr>
      <vt:lpstr>A126245450C_Data</vt:lpstr>
      <vt:lpstr>A126245450C_Latest</vt:lpstr>
      <vt:lpstr>A126245454L</vt:lpstr>
      <vt:lpstr>A126245454L_Data</vt:lpstr>
      <vt:lpstr>A126245454L_Latest</vt:lpstr>
      <vt:lpstr>A126245458W</vt:lpstr>
      <vt:lpstr>A126245458W_Data</vt:lpstr>
      <vt:lpstr>A126245458W_Latest</vt:lpstr>
      <vt:lpstr>A126245462L</vt:lpstr>
      <vt:lpstr>A126245462L_Data</vt:lpstr>
      <vt:lpstr>A126245462L_Latest</vt:lpstr>
      <vt:lpstr>A126245466W</vt:lpstr>
      <vt:lpstr>A126245466W_Data</vt:lpstr>
      <vt:lpstr>A126245466W_Latest</vt:lpstr>
      <vt:lpstr>A126245470L</vt:lpstr>
      <vt:lpstr>A126245470L_Data</vt:lpstr>
      <vt:lpstr>A126245470L_Latest</vt:lpstr>
      <vt:lpstr>A126245474W</vt:lpstr>
      <vt:lpstr>A126245474W_Data</vt:lpstr>
      <vt:lpstr>A126245474W_Latest</vt:lpstr>
      <vt:lpstr>A126245478F</vt:lpstr>
      <vt:lpstr>A126245478F_Data</vt:lpstr>
      <vt:lpstr>A126245478F_Latest</vt:lpstr>
      <vt:lpstr>A126245482W</vt:lpstr>
      <vt:lpstr>A126245482W_Data</vt:lpstr>
      <vt:lpstr>A126245482W_Latest</vt:lpstr>
      <vt:lpstr>A126245486F</vt:lpstr>
      <vt:lpstr>A126245486F_Data</vt:lpstr>
      <vt:lpstr>A126245486F_Latest</vt:lpstr>
      <vt:lpstr>A126245490W</vt:lpstr>
      <vt:lpstr>A126245490W_Data</vt:lpstr>
      <vt:lpstr>A126245490W_Latest</vt:lpstr>
      <vt:lpstr>A126245494F</vt:lpstr>
      <vt:lpstr>A126245494F_Data</vt:lpstr>
      <vt:lpstr>A126245494F_Latest</vt:lpstr>
      <vt:lpstr>A126245498R</vt:lpstr>
      <vt:lpstr>A126245498R_Data</vt:lpstr>
      <vt:lpstr>A126245498R_Latest</vt:lpstr>
      <vt:lpstr>A126245502V</vt:lpstr>
      <vt:lpstr>A126245502V_Data</vt:lpstr>
      <vt:lpstr>A126245502V_Latest</vt:lpstr>
      <vt:lpstr>A126245506C</vt:lpstr>
      <vt:lpstr>A126245506C_Data</vt:lpstr>
      <vt:lpstr>A126245506C_Latest</vt:lpstr>
      <vt:lpstr>A126245510V</vt:lpstr>
      <vt:lpstr>A126245510V_Data</vt:lpstr>
      <vt:lpstr>A126245510V_Latest</vt:lpstr>
      <vt:lpstr>A126245514C</vt:lpstr>
      <vt:lpstr>A126245514C_Data</vt:lpstr>
      <vt:lpstr>A126245514C_Latest</vt:lpstr>
      <vt:lpstr>A126245518L</vt:lpstr>
      <vt:lpstr>A126245518L_Data</vt:lpstr>
      <vt:lpstr>A126245518L_Latest</vt:lpstr>
      <vt:lpstr>A126245522C</vt:lpstr>
      <vt:lpstr>A126245522C_Data</vt:lpstr>
      <vt:lpstr>A126245522C_Latest</vt:lpstr>
      <vt:lpstr>A126245526L</vt:lpstr>
      <vt:lpstr>A126245526L_Data</vt:lpstr>
      <vt:lpstr>A126245526L_Latest</vt:lpstr>
      <vt:lpstr>A126245530C</vt:lpstr>
      <vt:lpstr>A126245530C_Data</vt:lpstr>
      <vt:lpstr>A126245530C_Latest</vt:lpstr>
      <vt:lpstr>A126245534L</vt:lpstr>
      <vt:lpstr>A126245534L_Data</vt:lpstr>
      <vt:lpstr>A126245534L_Latest</vt:lpstr>
      <vt:lpstr>A126245538W</vt:lpstr>
      <vt:lpstr>A126245538W_Data</vt:lpstr>
      <vt:lpstr>A126245538W_Latest</vt:lpstr>
      <vt:lpstr>A126245542L</vt:lpstr>
      <vt:lpstr>A126245542L_Data</vt:lpstr>
      <vt:lpstr>A126245542L_Latest</vt:lpstr>
      <vt:lpstr>A126245546W</vt:lpstr>
      <vt:lpstr>A126245546W_Data</vt:lpstr>
      <vt:lpstr>A126245546W_Latest</vt:lpstr>
      <vt:lpstr>A126245550L</vt:lpstr>
      <vt:lpstr>A126245550L_Data</vt:lpstr>
      <vt:lpstr>A126245550L_Latest</vt:lpstr>
      <vt:lpstr>A126245554W</vt:lpstr>
      <vt:lpstr>A126245554W_Data</vt:lpstr>
      <vt:lpstr>A126245554W_Latest</vt:lpstr>
      <vt:lpstr>A126245558F</vt:lpstr>
      <vt:lpstr>A126245558F_Data</vt:lpstr>
      <vt:lpstr>A126245558F_Latest</vt:lpstr>
      <vt:lpstr>A126245562W</vt:lpstr>
      <vt:lpstr>A126245562W_Data</vt:lpstr>
      <vt:lpstr>A126245562W_Latest</vt:lpstr>
      <vt:lpstr>A126245566F</vt:lpstr>
      <vt:lpstr>A126245566F_Data</vt:lpstr>
      <vt:lpstr>A126245566F_Latest</vt:lpstr>
      <vt:lpstr>A126245570W</vt:lpstr>
      <vt:lpstr>A126245570W_Data</vt:lpstr>
      <vt:lpstr>A126245570W_Latest</vt:lpstr>
      <vt:lpstr>A126245574F</vt:lpstr>
      <vt:lpstr>A126245574F_Data</vt:lpstr>
      <vt:lpstr>A126245574F_Latest</vt:lpstr>
      <vt:lpstr>A126245578R</vt:lpstr>
      <vt:lpstr>A126245578R_Data</vt:lpstr>
      <vt:lpstr>A126245578R_Latest</vt:lpstr>
      <vt:lpstr>A126245582F</vt:lpstr>
      <vt:lpstr>A126245582F_Data</vt:lpstr>
      <vt:lpstr>A126245582F_Latest</vt:lpstr>
      <vt:lpstr>A126245586R</vt:lpstr>
      <vt:lpstr>A126245586R_Data</vt:lpstr>
      <vt:lpstr>A126245586R_Latest</vt:lpstr>
      <vt:lpstr>A126245590F</vt:lpstr>
      <vt:lpstr>A126245590F_Data</vt:lpstr>
      <vt:lpstr>A126245590F_Latest</vt:lpstr>
      <vt:lpstr>A126245666R</vt:lpstr>
      <vt:lpstr>A126245666R_Data</vt:lpstr>
      <vt:lpstr>A126245666R_Latest</vt:lpstr>
      <vt:lpstr>A126245670F</vt:lpstr>
      <vt:lpstr>A126245670F_Data</vt:lpstr>
      <vt:lpstr>A126245670F_Latest</vt:lpstr>
      <vt:lpstr>A126245674R</vt:lpstr>
      <vt:lpstr>A126245674R_Data</vt:lpstr>
      <vt:lpstr>A126245674R_Latest</vt:lpstr>
      <vt:lpstr>A126245678X</vt:lpstr>
      <vt:lpstr>A126245678X_Data</vt:lpstr>
      <vt:lpstr>A126245678X_Latest</vt:lpstr>
      <vt:lpstr>A126245682R</vt:lpstr>
      <vt:lpstr>A126245682R_Data</vt:lpstr>
      <vt:lpstr>A126245682R_Latest</vt:lpstr>
      <vt:lpstr>A126245686X</vt:lpstr>
      <vt:lpstr>A126245686X_Data</vt:lpstr>
      <vt:lpstr>A126245686X_Latest</vt:lpstr>
      <vt:lpstr>A126245690R</vt:lpstr>
      <vt:lpstr>A126245690R_Data</vt:lpstr>
      <vt:lpstr>A126245690R_Latest</vt:lpstr>
      <vt:lpstr>A126245694X</vt:lpstr>
      <vt:lpstr>A126245694X_Data</vt:lpstr>
      <vt:lpstr>A126245694X_Latest</vt:lpstr>
      <vt:lpstr>A126245698J</vt:lpstr>
      <vt:lpstr>A126245698J_Data</vt:lpstr>
      <vt:lpstr>A126245698J_Latest</vt:lpstr>
      <vt:lpstr>A126245702L</vt:lpstr>
      <vt:lpstr>A126245702L_Data</vt:lpstr>
      <vt:lpstr>A126245702L_Latest</vt:lpstr>
      <vt:lpstr>A126245706W</vt:lpstr>
      <vt:lpstr>A126245706W_Data</vt:lpstr>
      <vt:lpstr>A126245706W_Latest</vt:lpstr>
      <vt:lpstr>A126245710L</vt:lpstr>
      <vt:lpstr>A126245710L_Data</vt:lpstr>
      <vt:lpstr>A126245710L_Latest</vt:lpstr>
      <vt:lpstr>A126245714W</vt:lpstr>
      <vt:lpstr>A126245714W_Data</vt:lpstr>
      <vt:lpstr>A126245714W_Latest</vt:lpstr>
      <vt:lpstr>A126245718F</vt:lpstr>
      <vt:lpstr>A126245718F_Data</vt:lpstr>
      <vt:lpstr>A126245718F_Latest</vt:lpstr>
      <vt:lpstr>A126245722W</vt:lpstr>
      <vt:lpstr>A126245722W_Data</vt:lpstr>
      <vt:lpstr>A126245722W_Latest</vt:lpstr>
      <vt:lpstr>A126245726F</vt:lpstr>
      <vt:lpstr>A126245726F_Data</vt:lpstr>
      <vt:lpstr>A126245726F_Latest</vt:lpstr>
      <vt:lpstr>A126245730W</vt:lpstr>
      <vt:lpstr>A126245730W_Data</vt:lpstr>
      <vt:lpstr>A126245730W_Latest</vt:lpstr>
      <vt:lpstr>A126245734F</vt:lpstr>
      <vt:lpstr>A126245734F_Data</vt:lpstr>
      <vt:lpstr>A126245734F_Latest</vt:lpstr>
      <vt:lpstr>A126245738R</vt:lpstr>
      <vt:lpstr>A126245738R_Data</vt:lpstr>
      <vt:lpstr>A126245738R_Latest</vt:lpstr>
      <vt:lpstr>A126245742F</vt:lpstr>
      <vt:lpstr>A126245742F_Data</vt:lpstr>
      <vt:lpstr>A126245742F_Latest</vt:lpstr>
      <vt:lpstr>A126245746R</vt:lpstr>
      <vt:lpstr>A126245746R_Data</vt:lpstr>
      <vt:lpstr>A126245746R_Latest</vt:lpstr>
      <vt:lpstr>A126245750F</vt:lpstr>
      <vt:lpstr>A126245750F_Data</vt:lpstr>
      <vt:lpstr>A126245750F_Latest</vt:lpstr>
      <vt:lpstr>A126245754R</vt:lpstr>
      <vt:lpstr>A126245754R_Data</vt:lpstr>
      <vt:lpstr>A126245754R_Latest</vt:lpstr>
      <vt:lpstr>A126245758X</vt:lpstr>
      <vt:lpstr>A126245758X_Data</vt:lpstr>
      <vt:lpstr>A126245758X_Latest</vt:lpstr>
      <vt:lpstr>A126245762R</vt:lpstr>
      <vt:lpstr>A126245762R_Data</vt:lpstr>
      <vt:lpstr>A126245762R_Latest</vt:lpstr>
      <vt:lpstr>A126245766X</vt:lpstr>
      <vt:lpstr>A126245766X_Data</vt:lpstr>
      <vt:lpstr>A126245766X_Latest</vt:lpstr>
      <vt:lpstr>A126245770R</vt:lpstr>
      <vt:lpstr>A126245770R_Data</vt:lpstr>
      <vt:lpstr>A126245770R_Latest</vt:lpstr>
      <vt:lpstr>A126245774X</vt:lpstr>
      <vt:lpstr>A126245774X_Data</vt:lpstr>
      <vt:lpstr>A126245774X_Latest</vt:lpstr>
      <vt:lpstr>A126245778J</vt:lpstr>
      <vt:lpstr>A126245778J_Data</vt:lpstr>
      <vt:lpstr>A126245778J_Latest</vt:lpstr>
      <vt:lpstr>A126245782X</vt:lpstr>
      <vt:lpstr>A126245782X_Data</vt:lpstr>
      <vt:lpstr>A126245782X_Latest</vt:lpstr>
      <vt:lpstr>A126245786J</vt:lpstr>
      <vt:lpstr>A126245786J_Data</vt:lpstr>
      <vt:lpstr>A126245786J_Latest</vt:lpstr>
      <vt:lpstr>A126245790X</vt:lpstr>
      <vt:lpstr>A126245790X_Data</vt:lpstr>
      <vt:lpstr>A126245790X_Latest</vt:lpstr>
      <vt:lpstr>A126245794J</vt:lpstr>
      <vt:lpstr>A126245794J_Data</vt:lpstr>
      <vt:lpstr>A126245794J_Latest</vt:lpstr>
      <vt:lpstr>A126245798T</vt:lpstr>
      <vt:lpstr>A126245798T_Data</vt:lpstr>
      <vt:lpstr>A126245798T_Latest</vt:lpstr>
      <vt:lpstr>A126245802W</vt:lpstr>
      <vt:lpstr>A126245802W_Data</vt:lpstr>
      <vt:lpstr>A126245802W_Latest</vt:lpstr>
      <vt:lpstr>A126245806F</vt:lpstr>
      <vt:lpstr>A126245806F_Data</vt:lpstr>
      <vt:lpstr>A126245806F_Latest</vt:lpstr>
      <vt:lpstr>A126245810W</vt:lpstr>
      <vt:lpstr>A126245810W_Data</vt:lpstr>
      <vt:lpstr>A126245810W_Latest</vt:lpstr>
      <vt:lpstr>A126245814F</vt:lpstr>
      <vt:lpstr>A126245814F_Data</vt:lpstr>
      <vt:lpstr>A126245814F_Latest</vt:lpstr>
      <vt:lpstr>A126245818R</vt:lpstr>
      <vt:lpstr>A126245818R_Data</vt:lpstr>
      <vt:lpstr>A126245818R_Latest</vt:lpstr>
      <vt:lpstr>A126245822F</vt:lpstr>
      <vt:lpstr>A126245822F_Data</vt:lpstr>
      <vt:lpstr>A126245822F_Latest</vt:lpstr>
      <vt:lpstr>A126245826R</vt:lpstr>
      <vt:lpstr>A126245826R_Data</vt:lpstr>
      <vt:lpstr>A126245826R_Latest</vt:lpstr>
      <vt:lpstr>A126245830F</vt:lpstr>
      <vt:lpstr>A126245830F_Data</vt:lpstr>
      <vt:lpstr>A126245830F_Latest</vt:lpstr>
      <vt:lpstr>A126245834R</vt:lpstr>
      <vt:lpstr>A126245834R_Data</vt:lpstr>
      <vt:lpstr>A126245834R_Latest</vt:lpstr>
      <vt:lpstr>A126245838X</vt:lpstr>
      <vt:lpstr>A126245838X_Data</vt:lpstr>
      <vt:lpstr>A126245838X_Latest</vt:lpstr>
      <vt:lpstr>A126245842R</vt:lpstr>
      <vt:lpstr>A126245842R_Data</vt:lpstr>
      <vt:lpstr>A126245842R_Latest</vt:lpstr>
      <vt:lpstr>A126245846X</vt:lpstr>
      <vt:lpstr>A126245846X_Data</vt:lpstr>
      <vt:lpstr>A126245846X_Latest</vt:lpstr>
      <vt:lpstr>A126245850R</vt:lpstr>
      <vt:lpstr>A126245850R_Data</vt:lpstr>
      <vt:lpstr>A126245850R_Latest</vt:lpstr>
      <vt:lpstr>A126245854X</vt:lpstr>
      <vt:lpstr>A126245854X_Data</vt:lpstr>
      <vt:lpstr>A126245854X_Latest</vt:lpstr>
      <vt:lpstr>A126245858J</vt:lpstr>
      <vt:lpstr>A126245858J_Data</vt:lpstr>
      <vt:lpstr>A126245858J_Latest</vt:lpstr>
      <vt:lpstr>A126245862X</vt:lpstr>
      <vt:lpstr>A126245862X_Data</vt:lpstr>
      <vt:lpstr>A126245862X_Latest</vt:lpstr>
      <vt:lpstr>A126245866J</vt:lpstr>
      <vt:lpstr>A126245866J_Data</vt:lpstr>
      <vt:lpstr>A126245866J_Latest</vt:lpstr>
      <vt:lpstr>A126245870X</vt:lpstr>
      <vt:lpstr>A126245870X_Data</vt:lpstr>
      <vt:lpstr>A126245870X_Latest</vt:lpstr>
      <vt:lpstr>A126245874J</vt:lpstr>
      <vt:lpstr>A126245874J_Data</vt:lpstr>
      <vt:lpstr>A126245874J_Latest</vt:lpstr>
      <vt:lpstr>A126245878T</vt:lpstr>
      <vt:lpstr>A126245878T_Data</vt:lpstr>
      <vt:lpstr>A126245878T_Latest</vt:lpstr>
      <vt:lpstr>A126245954J</vt:lpstr>
      <vt:lpstr>A126245954J_Data</vt:lpstr>
      <vt:lpstr>A126245954J_Latest</vt:lpstr>
      <vt:lpstr>A126245958T</vt:lpstr>
      <vt:lpstr>A126245958T_Data</vt:lpstr>
      <vt:lpstr>A126245958T_Latest</vt:lpstr>
      <vt:lpstr>A126245962J</vt:lpstr>
      <vt:lpstr>A126245962J_Data</vt:lpstr>
      <vt:lpstr>A126245962J_Latest</vt:lpstr>
      <vt:lpstr>A126245966T</vt:lpstr>
      <vt:lpstr>A126245966T_Data</vt:lpstr>
      <vt:lpstr>A126245966T_Latest</vt:lpstr>
      <vt:lpstr>A126245970J</vt:lpstr>
      <vt:lpstr>A126245970J_Data</vt:lpstr>
      <vt:lpstr>A126245970J_Latest</vt:lpstr>
      <vt:lpstr>A126245974T</vt:lpstr>
      <vt:lpstr>A126245974T_Data</vt:lpstr>
      <vt:lpstr>A126245974T_Latest</vt:lpstr>
      <vt:lpstr>A126245978A</vt:lpstr>
      <vt:lpstr>A126245978A_Data</vt:lpstr>
      <vt:lpstr>A126245978A_Latest</vt:lpstr>
      <vt:lpstr>A126245982T</vt:lpstr>
      <vt:lpstr>A126245982T_Data</vt:lpstr>
      <vt:lpstr>A126245982T_Latest</vt:lpstr>
      <vt:lpstr>A126245986A</vt:lpstr>
      <vt:lpstr>A126245986A_Data</vt:lpstr>
      <vt:lpstr>A126245986A_Latest</vt:lpstr>
      <vt:lpstr>A126245990T</vt:lpstr>
      <vt:lpstr>A126245990T_Data</vt:lpstr>
      <vt:lpstr>A126245990T_Latest</vt:lpstr>
      <vt:lpstr>A126245994A</vt:lpstr>
      <vt:lpstr>A126245994A_Data</vt:lpstr>
      <vt:lpstr>A126245994A_Latest</vt:lpstr>
      <vt:lpstr>A126245998K</vt:lpstr>
      <vt:lpstr>A126245998K_Data</vt:lpstr>
      <vt:lpstr>A126245998K_Latest</vt:lpstr>
      <vt:lpstr>A126246002T</vt:lpstr>
      <vt:lpstr>A126246002T_Data</vt:lpstr>
      <vt:lpstr>A126246002T_Latest</vt:lpstr>
      <vt:lpstr>A126246006A</vt:lpstr>
      <vt:lpstr>A126246006A_Data</vt:lpstr>
      <vt:lpstr>A126246006A_Latest</vt:lpstr>
      <vt:lpstr>A126246010T</vt:lpstr>
      <vt:lpstr>A126246010T_Data</vt:lpstr>
      <vt:lpstr>A126246010T_Latest</vt:lpstr>
      <vt:lpstr>A126246014A</vt:lpstr>
      <vt:lpstr>A126246014A_Data</vt:lpstr>
      <vt:lpstr>A126246014A_Latest</vt:lpstr>
      <vt:lpstr>A126246018K</vt:lpstr>
      <vt:lpstr>A126246018K_Data</vt:lpstr>
      <vt:lpstr>A126246018K_Latest</vt:lpstr>
      <vt:lpstr>A126246022A</vt:lpstr>
      <vt:lpstr>A126246022A_Data</vt:lpstr>
      <vt:lpstr>A126246022A_Latest</vt:lpstr>
      <vt:lpstr>A126246026K</vt:lpstr>
      <vt:lpstr>A126246026K_Data</vt:lpstr>
      <vt:lpstr>A126246026K_Latest</vt:lpstr>
      <vt:lpstr>A126246030A</vt:lpstr>
      <vt:lpstr>A126246030A_Data</vt:lpstr>
      <vt:lpstr>A126246030A_Latest</vt:lpstr>
      <vt:lpstr>A126246034K</vt:lpstr>
      <vt:lpstr>A126246034K_Data</vt:lpstr>
      <vt:lpstr>A126246034K_Latest</vt:lpstr>
      <vt:lpstr>A126246038V</vt:lpstr>
      <vt:lpstr>A126246038V_Data</vt:lpstr>
      <vt:lpstr>A126246038V_Latest</vt:lpstr>
      <vt:lpstr>A126246042K</vt:lpstr>
      <vt:lpstr>A126246042K_Data</vt:lpstr>
      <vt:lpstr>A126246042K_Latest</vt:lpstr>
      <vt:lpstr>A126246046V</vt:lpstr>
      <vt:lpstr>A126246046V_Data</vt:lpstr>
      <vt:lpstr>A126246046V_Latest</vt:lpstr>
      <vt:lpstr>A126246050K</vt:lpstr>
      <vt:lpstr>A126246050K_Data</vt:lpstr>
      <vt:lpstr>A126246050K_Latest</vt:lpstr>
      <vt:lpstr>A126246054V</vt:lpstr>
      <vt:lpstr>A126246054V_Data</vt:lpstr>
      <vt:lpstr>A126246054V_Latest</vt:lpstr>
      <vt:lpstr>A126246058C</vt:lpstr>
      <vt:lpstr>A126246058C_Data</vt:lpstr>
      <vt:lpstr>A126246058C_Latest</vt:lpstr>
      <vt:lpstr>A126246062V</vt:lpstr>
      <vt:lpstr>A126246062V_Data</vt:lpstr>
      <vt:lpstr>A126246062V_Latest</vt:lpstr>
      <vt:lpstr>A126246066C</vt:lpstr>
      <vt:lpstr>A126246066C_Data</vt:lpstr>
      <vt:lpstr>A126246066C_Latest</vt:lpstr>
      <vt:lpstr>A126246070V</vt:lpstr>
      <vt:lpstr>A126246070V_Data</vt:lpstr>
      <vt:lpstr>A126246070V_Latest</vt:lpstr>
      <vt:lpstr>A126246074C</vt:lpstr>
      <vt:lpstr>A126246074C_Data</vt:lpstr>
      <vt:lpstr>A126246074C_Latest</vt:lpstr>
      <vt:lpstr>A126246078L</vt:lpstr>
      <vt:lpstr>A126246078L_Data</vt:lpstr>
      <vt:lpstr>A126246078L_Latest</vt:lpstr>
      <vt:lpstr>A126246082C</vt:lpstr>
      <vt:lpstr>A126246082C_Data</vt:lpstr>
      <vt:lpstr>A126246082C_Latest</vt:lpstr>
      <vt:lpstr>A126246086L</vt:lpstr>
      <vt:lpstr>A126246086L_Data</vt:lpstr>
      <vt:lpstr>A126246086L_Latest</vt:lpstr>
      <vt:lpstr>A126246090C</vt:lpstr>
      <vt:lpstr>A126246090C_Data</vt:lpstr>
      <vt:lpstr>A126246090C_Latest</vt:lpstr>
      <vt:lpstr>A126246094L</vt:lpstr>
      <vt:lpstr>A126246094L_Data</vt:lpstr>
      <vt:lpstr>A126246094L_Latest</vt:lpstr>
      <vt:lpstr>A126246098W</vt:lpstr>
      <vt:lpstr>A126246098W_Data</vt:lpstr>
      <vt:lpstr>A126246098W_Latest</vt:lpstr>
      <vt:lpstr>A126246102A</vt:lpstr>
      <vt:lpstr>A126246102A_Data</vt:lpstr>
      <vt:lpstr>A126246102A_Latest</vt:lpstr>
      <vt:lpstr>A126246106K</vt:lpstr>
      <vt:lpstr>A126246106K_Data</vt:lpstr>
      <vt:lpstr>A126246106K_Latest</vt:lpstr>
      <vt:lpstr>A126246110A</vt:lpstr>
      <vt:lpstr>A126246110A_Data</vt:lpstr>
      <vt:lpstr>A126246110A_Latest</vt:lpstr>
      <vt:lpstr>A126246114K</vt:lpstr>
      <vt:lpstr>A126246114K_Data</vt:lpstr>
      <vt:lpstr>A126246114K_Latest</vt:lpstr>
      <vt:lpstr>A126246118V</vt:lpstr>
      <vt:lpstr>A126246118V_Data</vt:lpstr>
      <vt:lpstr>A126246118V_Latest</vt:lpstr>
      <vt:lpstr>A126246122K</vt:lpstr>
      <vt:lpstr>A126246122K_Data</vt:lpstr>
      <vt:lpstr>A126246122K_Latest</vt:lpstr>
      <vt:lpstr>A126246126V</vt:lpstr>
      <vt:lpstr>A126246126V_Data</vt:lpstr>
      <vt:lpstr>A126246126V_Latest</vt:lpstr>
      <vt:lpstr>A126246130K</vt:lpstr>
      <vt:lpstr>A126246130K_Data</vt:lpstr>
      <vt:lpstr>A126246130K_Latest</vt:lpstr>
      <vt:lpstr>A126246134V</vt:lpstr>
      <vt:lpstr>A126246134V_Data</vt:lpstr>
      <vt:lpstr>A126246134V_Latest</vt:lpstr>
      <vt:lpstr>A126246138C</vt:lpstr>
      <vt:lpstr>A126246138C_Data</vt:lpstr>
      <vt:lpstr>A126246138C_Latest</vt:lpstr>
      <vt:lpstr>A126246142V</vt:lpstr>
      <vt:lpstr>A126246142V_Data</vt:lpstr>
      <vt:lpstr>A126246142V_Latest</vt:lpstr>
      <vt:lpstr>A126246146C</vt:lpstr>
      <vt:lpstr>A126246146C_Data</vt:lpstr>
      <vt:lpstr>A126246146C_Latest</vt:lpstr>
      <vt:lpstr>A126246150V</vt:lpstr>
      <vt:lpstr>A126246150V_Data</vt:lpstr>
      <vt:lpstr>A126246150V_Latest</vt:lpstr>
      <vt:lpstr>A126246154C</vt:lpstr>
      <vt:lpstr>A126246154C_Data</vt:lpstr>
      <vt:lpstr>A126246154C_Latest</vt:lpstr>
      <vt:lpstr>A126246158L</vt:lpstr>
      <vt:lpstr>A126246158L_Data</vt:lpstr>
      <vt:lpstr>A126246158L_Latest</vt:lpstr>
      <vt:lpstr>A126246162C</vt:lpstr>
      <vt:lpstr>A126246162C_Data</vt:lpstr>
      <vt:lpstr>A126246162C_Latest</vt:lpstr>
      <vt:lpstr>A126246166L</vt:lpstr>
      <vt:lpstr>A126246166L_Data</vt:lpstr>
      <vt:lpstr>A126246166L_Latest</vt:lpstr>
      <vt:lpstr>A126246170C</vt:lpstr>
      <vt:lpstr>A126246170C_Data</vt:lpstr>
      <vt:lpstr>A126246170C_Latest</vt:lpstr>
      <vt:lpstr>A126246174L</vt:lpstr>
      <vt:lpstr>A126246174L_Data</vt:lpstr>
      <vt:lpstr>A126246174L_Latest</vt:lpstr>
      <vt:lpstr>A126246178W</vt:lpstr>
      <vt:lpstr>A126246178W_Data</vt:lpstr>
      <vt:lpstr>A126246178W_Latest</vt:lpstr>
      <vt:lpstr>A126246182L</vt:lpstr>
      <vt:lpstr>A126246182L_Data</vt:lpstr>
      <vt:lpstr>A126246182L_Latest</vt:lpstr>
      <vt:lpstr>A126246186W</vt:lpstr>
      <vt:lpstr>A126246186W_Data</vt:lpstr>
      <vt:lpstr>A126246186W_Latest</vt:lpstr>
      <vt:lpstr>A126246190L</vt:lpstr>
      <vt:lpstr>A126246190L_Data</vt:lpstr>
      <vt:lpstr>A126246190L_Latest</vt:lpstr>
      <vt:lpstr>A126246194W</vt:lpstr>
      <vt:lpstr>A126246194W_Data</vt:lpstr>
      <vt:lpstr>A126246194W_Latest</vt:lpstr>
      <vt:lpstr>A126246198F</vt:lpstr>
      <vt:lpstr>A126246198F_Data</vt:lpstr>
      <vt:lpstr>A126246198F_Latest</vt:lpstr>
      <vt:lpstr>A126246202K</vt:lpstr>
      <vt:lpstr>A126246202K_Data</vt:lpstr>
      <vt:lpstr>A126246202K_Latest</vt:lpstr>
      <vt:lpstr>A126246206V</vt:lpstr>
      <vt:lpstr>A126246206V_Data</vt:lpstr>
      <vt:lpstr>A126246206V_Latest</vt:lpstr>
      <vt:lpstr>A126246210K</vt:lpstr>
      <vt:lpstr>A126246210K_Data</vt:lpstr>
      <vt:lpstr>A126246210K_Latest</vt:lpstr>
      <vt:lpstr>A126246214V</vt:lpstr>
      <vt:lpstr>A126246214V_Data</vt:lpstr>
      <vt:lpstr>A126246214V_Latest</vt:lpstr>
      <vt:lpstr>A126246218C</vt:lpstr>
      <vt:lpstr>A126246218C_Data</vt:lpstr>
      <vt:lpstr>A126246218C_Latest</vt:lpstr>
      <vt:lpstr>A126246222V</vt:lpstr>
      <vt:lpstr>A126246222V_Data</vt:lpstr>
      <vt:lpstr>A126246222V_Latest</vt:lpstr>
      <vt:lpstr>A126246226C</vt:lpstr>
      <vt:lpstr>A126246226C_Data</vt:lpstr>
      <vt:lpstr>A126246226C_Latest</vt:lpstr>
      <vt:lpstr>A126246230V</vt:lpstr>
      <vt:lpstr>A126246230V_Data</vt:lpstr>
      <vt:lpstr>A126246230V_Latest</vt:lpstr>
      <vt:lpstr>A126246234C</vt:lpstr>
      <vt:lpstr>A126246234C_Data</vt:lpstr>
      <vt:lpstr>A126246234C_Latest</vt:lpstr>
      <vt:lpstr>A126246238L</vt:lpstr>
      <vt:lpstr>A126246238L_Data</vt:lpstr>
      <vt:lpstr>A126246238L_Latest</vt:lpstr>
      <vt:lpstr>A126246242C</vt:lpstr>
      <vt:lpstr>A126246242C_Data</vt:lpstr>
      <vt:lpstr>A126246242C_Latest</vt:lpstr>
      <vt:lpstr>A126246246L</vt:lpstr>
      <vt:lpstr>A126246246L_Data</vt:lpstr>
      <vt:lpstr>A126246246L_Latest</vt:lpstr>
      <vt:lpstr>A126246250C</vt:lpstr>
      <vt:lpstr>A126246250C_Data</vt:lpstr>
      <vt:lpstr>A126246250C_Latest</vt:lpstr>
      <vt:lpstr>A126246254L</vt:lpstr>
      <vt:lpstr>A126246254L_Data</vt:lpstr>
      <vt:lpstr>A126246254L_Latest</vt:lpstr>
      <vt:lpstr>A126246258W</vt:lpstr>
      <vt:lpstr>A126246258W_Data</vt:lpstr>
      <vt:lpstr>A126246258W_Latest</vt:lpstr>
      <vt:lpstr>A126246262L</vt:lpstr>
      <vt:lpstr>A126246262L_Data</vt:lpstr>
      <vt:lpstr>A126246262L_Latest</vt:lpstr>
      <vt:lpstr>A126246266W</vt:lpstr>
      <vt:lpstr>A126246266W_Data</vt:lpstr>
      <vt:lpstr>A126246266W_Latest</vt:lpstr>
      <vt:lpstr>A126246270L</vt:lpstr>
      <vt:lpstr>A126246270L_Data</vt:lpstr>
      <vt:lpstr>A126246270L_Latest</vt:lpstr>
      <vt:lpstr>A126246274W</vt:lpstr>
      <vt:lpstr>A126246274W_Data</vt:lpstr>
      <vt:lpstr>A126246274W_Latest</vt:lpstr>
      <vt:lpstr>A126246278F</vt:lpstr>
      <vt:lpstr>A126246278F_Data</vt:lpstr>
      <vt:lpstr>A126246278F_Latest</vt:lpstr>
      <vt:lpstr>A126246282W</vt:lpstr>
      <vt:lpstr>A126246282W_Data</vt:lpstr>
      <vt:lpstr>A126246282W_Latest</vt:lpstr>
      <vt:lpstr>A126246286F</vt:lpstr>
      <vt:lpstr>A126246286F_Data</vt:lpstr>
      <vt:lpstr>A126246286F_Latest</vt:lpstr>
      <vt:lpstr>A126246290W</vt:lpstr>
      <vt:lpstr>A126246290W_Data</vt:lpstr>
      <vt:lpstr>A126246290W_Latest</vt:lpstr>
      <vt:lpstr>A126246294F</vt:lpstr>
      <vt:lpstr>A126246294F_Data</vt:lpstr>
      <vt:lpstr>A126246294F_Latest</vt:lpstr>
      <vt:lpstr>A126246298R</vt:lpstr>
      <vt:lpstr>A126246298R_Data</vt:lpstr>
      <vt:lpstr>A126246298R_Latest</vt:lpstr>
      <vt:lpstr>A126246302V</vt:lpstr>
      <vt:lpstr>A126246302V_Data</vt:lpstr>
      <vt:lpstr>A126246302V_Latest</vt:lpstr>
      <vt:lpstr>A126246306C</vt:lpstr>
      <vt:lpstr>A126246306C_Data</vt:lpstr>
      <vt:lpstr>A126246306C_Latest</vt:lpstr>
      <vt:lpstr>A126246310V</vt:lpstr>
      <vt:lpstr>A126246310V_Data</vt:lpstr>
      <vt:lpstr>A126246310V_Latest</vt:lpstr>
      <vt:lpstr>A126246314C</vt:lpstr>
      <vt:lpstr>A126246314C_Data</vt:lpstr>
      <vt:lpstr>A126246314C_Latest</vt:lpstr>
      <vt:lpstr>A126246318L</vt:lpstr>
      <vt:lpstr>A126246318L_Data</vt:lpstr>
      <vt:lpstr>A126246318L_Latest</vt:lpstr>
      <vt:lpstr>A126246322C</vt:lpstr>
      <vt:lpstr>A126246322C_Data</vt:lpstr>
      <vt:lpstr>A126246322C_Latest</vt:lpstr>
      <vt:lpstr>A126246326L</vt:lpstr>
      <vt:lpstr>A126246326L_Data</vt:lpstr>
      <vt:lpstr>A126246326L_Latest</vt:lpstr>
      <vt:lpstr>A126246330C</vt:lpstr>
      <vt:lpstr>A126246330C_Data</vt:lpstr>
      <vt:lpstr>A126246330C_Latest</vt:lpstr>
      <vt:lpstr>A126246334L</vt:lpstr>
      <vt:lpstr>A126246334L_Data</vt:lpstr>
      <vt:lpstr>A126246334L_Latest</vt:lpstr>
      <vt:lpstr>A126246338W</vt:lpstr>
      <vt:lpstr>A126246338W_Data</vt:lpstr>
      <vt:lpstr>A126246338W_Latest</vt:lpstr>
      <vt:lpstr>A126246342L</vt:lpstr>
      <vt:lpstr>A126246342L_Data</vt:lpstr>
      <vt:lpstr>A126246342L_Latest</vt:lpstr>
      <vt:lpstr>A126246346W</vt:lpstr>
      <vt:lpstr>A126246346W_Data</vt:lpstr>
      <vt:lpstr>A126246346W_Latest</vt:lpstr>
      <vt:lpstr>A126246350L</vt:lpstr>
      <vt:lpstr>A126246350L_Data</vt:lpstr>
      <vt:lpstr>A126246350L_Latest</vt:lpstr>
      <vt:lpstr>A126246354W</vt:lpstr>
      <vt:lpstr>A126246354W_Data</vt:lpstr>
      <vt:lpstr>A126246354W_Latest</vt:lpstr>
      <vt:lpstr>A126246358F</vt:lpstr>
      <vt:lpstr>A126246358F_Data</vt:lpstr>
      <vt:lpstr>A126246358F_Latest</vt:lpstr>
      <vt:lpstr>A126246362W</vt:lpstr>
      <vt:lpstr>A126246362W_Data</vt:lpstr>
      <vt:lpstr>A126246362W_Latest</vt:lpstr>
      <vt:lpstr>A126246366F</vt:lpstr>
      <vt:lpstr>A126246366F_Data</vt:lpstr>
      <vt:lpstr>A126246366F_Latest</vt:lpstr>
      <vt:lpstr>A126246370W</vt:lpstr>
      <vt:lpstr>A126246370W_Data</vt:lpstr>
      <vt:lpstr>A126246370W_Latest</vt:lpstr>
      <vt:lpstr>A126246374F</vt:lpstr>
      <vt:lpstr>A126246374F_Data</vt:lpstr>
      <vt:lpstr>A126246374F_Latest</vt:lpstr>
      <vt:lpstr>A126246378R</vt:lpstr>
      <vt:lpstr>A126246378R_Data</vt:lpstr>
      <vt:lpstr>A126246378R_Latest</vt:lpstr>
      <vt:lpstr>A126246382F</vt:lpstr>
      <vt:lpstr>A126246382F_Data</vt:lpstr>
      <vt:lpstr>A126246382F_Latest</vt:lpstr>
      <vt:lpstr>A126246458R</vt:lpstr>
      <vt:lpstr>A126246458R_Data</vt:lpstr>
      <vt:lpstr>A126246458R_Latest</vt:lpstr>
      <vt:lpstr>A126246462F</vt:lpstr>
      <vt:lpstr>A126246462F_Data</vt:lpstr>
      <vt:lpstr>A126246462F_Latest</vt:lpstr>
      <vt:lpstr>A126246466R</vt:lpstr>
      <vt:lpstr>A126246466R_Data</vt:lpstr>
      <vt:lpstr>A126246466R_Latest</vt:lpstr>
      <vt:lpstr>A126246470F</vt:lpstr>
      <vt:lpstr>A126246470F_Data</vt:lpstr>
      <vt:lpstr>A126246470F_Latest</vt:lpstr>
      <vt:lpstr>A126246474R</vt:lpstr>
      <vt:lpstr>A126246474R_Data</vt:lpstr>
      <vt:lpstr>A126246474R_Latest</vt:lpstr>
      <vt:lpstr>A126246478X</vt:lpstr>
      <vt:lpstr>A126246478X_Data</vt:lpstr>
      <vt:lpstr>A126246478X_Latest</vt:lpstr>
      <vt:lpstr>A126246482R</vt:lpstr>
      <vt:lpstr>A126246482R_Data</vt:lpstr>
      <vt:lpstr>A126246482R_Latest</vt:lpstr>
      <vt:lpstr>A126246486X</vt:lpstr>
      <vt:lpstr>A126246486X_Data</vt:lpstr>
      <vt:lpstr>A126246486X_Latest</vt:lpstr>
      <vt:lpstr>A126246490R</vt:lpstr>
      <vt:lpstr>A126246490R_Data</vt:lpstr>
      <vt:lpstr>A126246490R_Latest</vt:lpstr>
      <vt:lpstr>A126246494X</vt:lpstr>
      <vt:lpstr>A126246494X_Data</vt:lpstr>
      <vt:lpstr>A126246494X_Latest</vt:lpstr>
      <vt:lpstr>A126246498J</vt:lpstr>
      <vt:lpstr>A126246498J_Data</vt:lpstr>
      <vt:lpstr>A126246498J_Latest</vt:lpstr>
      <vt:lpstr>A126246502L</vt:lpstr>
      <vt:lpstr>A126246502L_Data</vt:lpstr>
      <vt:lpstr>A126246502L_Latest</vt:lpstr>
      <vt:lpstr>A126246506W</vt:lpstr>
      <vt:lpstr>A126246506W_Data</vt:lpstr>
      <vt:lpstr>A126246506W_Latest</vt:lpstr>
      <vt:lpstr>A126246510L</vt:lpstr>
      <vt:lpstr>A126246510L_Data</vt:lpstr>
      <vt:lpstr>A126246510L_Latest</vt:lpstr>
      <vt:lpstr>A126246514W</vt:lpstr>
      <vt:lpstr>A126246514W_Data</vt:lpstr>
      <vt:lpstr>A126246514W_Latest</vt:lpstr>
      <vt:lpstr>A126246518F</vt:lpstr>
      <vt:lpstr>A126246518F_Data</vt:lpstr>
      <vt:lpstr>A126246518F_Latest</vt:lpstr>
      <vt:lpstr>A126246522W</vt:lpstr>
      <vt:lpstr>A126246522W_Data</vt:lpstr>
      <vt:lpstr>A126246522W_Latest</vt:lpstr>
      <vt:lpstr>A126246526F</vt:lpstr>
      <vt:lpstr>A126246526F_Data</vt:lpstr>
      <vt:lpstr>A126246526F_Latest</vt:lpstr>
      <vt:lpstr>A126246530W</vt:lpstr>
      <vt:lpstr>A126246530W_Data</vt:lpstr>
      <vt:lpstr>A126246530W_Latest</vt:lpstr>
      <vt:lpstr>A126246534F</vt:lpstr>
      <vt:lpstr>A126246534F_Data</vt:lpstr>
      <vt:lpstr>A126246534F_Latest</vt:lpstr>
      <vt:lpstr>A126246538R</vt:lpstr>
      <vt:lpstr>A126246538R_Data</vt:lpstr>
      <vt:lpstr>A126246538R_Latest</vt:lpstr>
      <vt:lpstr>A126246542F</vt:lpstr>
      <vt:lpstr>A126246542F_Data</vt:lpstr>
      <vt:lpstr>A126246542F_Latest</vt:lpstr>
      <vt:lpstr>A126246546R</vt:lpstr>
      <vt:lpstr>A126246546R_Data</vt:lpstr>
      <vt:lpstr>A126246546R_Latest</vt:lpstr>
      <vt:lpstr>A126246550F</vt:lpstr>
      <vt:lpstr>A126246550F_Data</vt:lpstr>
      <vt:lpstr>A126246550F_Latest</vt:lpstr>
      <vt:lpstr>A126246554R</vt:lpstr>
      <vt:lpstr>A126246554R_Data</vt:lpstr>
      <vt:lpstr>A126246554R_Latest</vt:lpstr>
      <vt:lpstr>A126246558X</vt:lpstr>
      <vt:lpstr>A126246558X_Data</vt:lpstr>
      <vt:lpstr>A126246558X_Latest</vt:lpstr>
      <vt:lpstr>A126246562R</vt:lpstr>
      <vt:lpstr>A126246562R_Data</vt:lpstr>
      <vt:lpstr>A126246562R_Latest</vt:lpstr>
      <vt:lpstr>A126246566X</vt:lpstr>
      <vt:lpstr>A126246566X_Data</vt:lpstr>
      <vt:lpstr>A126246566X_Latest</vt:lpstr>
      <vt:lpstr>A126246570R</vt:lpstr>
      <vt:lpstr>A126246570R_Data</vt:lpstr>
      <vt:lpstr>A126246570R_Latest</vt:lpstr>
      <vt:lpstr>A126246574X</vt:lpstr>
      <vt:lpstr>A126246574X_Data</vt:lpstr>
      <vt:lpstr>A126246574X_Latest</vt:lpstr>
      <vt:lpstr>A126246578J</vt:lpstr>
      <vt:lpstr>A126246578J_Data</vt:lpstr>
      <vt:lpstr>A126246578J_Latest</vt:lpstr>
      <vt:lpstr>A126246582X</vt:lpstr>
      <vt:lpstr>A126246582X_Data</vt:lpstr>
      <vt:lpstr>A126246582X_Latest</vt:lpstr>
      <vt:lpstr>A126246586J</vt:lpstr>
      <vt:lpstr>A126246586J_Data</vt:lpstr>
      <vt:lpstr>A126246586J_Latest</vt:lpstr>
      <vt:lpstr>A126246590X</vt:lpstr>
      <vt:lpstr>A126246590X_Data</vt:lpstr>
      <vt:lpstr>A126246590X_Latest</vt:lpstr>
      <vt:lpstr>A126246594J</vt:lpstr>
      <vt:lpstr>A126246594J_Data</vt:lpstr>
      <vt:lpstr>A126246594J_Latest</vt:lpstr>
      <vt:lpstr>A126246598T</vt:lpstr>
      <vt:lpstr>A126246598T_Data</vt:lpstr>
      <vt:lpstr>A126246598T_Latest</vt:lpstr>
      <vt:lpstr>A126246602W</vt:lpstr>
      <vt:lpstr>A126246602W_Data</vt:lpstr>
      <vt:lpstr>A126246602W_Latest</vt:lpstr>
      <vt:lpstr>A126246606F</vt:lpstr>
      <vt:lpstr>A126246606F_Data</vt:lpstr>
      <vt:lpstr>A126246606F_Latest</vt:lpstr>
      <vt:lpstr>A126246610W</vt:lpstr>
      <vt:lpstr>A126246610W_Data</vt:lpstr>
      <vt:lpstr>A126246610W_Latest</vt:lpstr>
      <vt:lpstr>A126246614F</vt:lpstr>
      <vt:lpstr>A126246614F_Data</vt:lpstr>
      <vt:lpstr>A126246614F_Latest</vt:lpstr>
      <vt:lpstr>A126246618R</vt:lpstr>
      <vt:lpstr>A126246618R_Data</vt:lpstr>
      <vt:lpstr>A126246618R_Latest</vt:lpstr>
      <vt:lpstr>A126246622F</vt:lpstr>
      <vt:lpstr>A126246622F_Data</vt:lpstr>
      <vt:lpstr>A126246622F_Latest</vt:lpstr>
      <vt:lpstr>A126246626R</vt:lpstr>
      <vt:lpstr>A126246626R_Data</vt:lpstr>
      <vt:lpstr>A126246626R_Latest</vt:lpstr>
      <vt:lpstr>A126246630F</vt:lpstr>
      <vt:lpstr>A126246630F_Data</vt:lpstr>
      <vt:lpstr>A126246630F_Latest</vt:lpstr>
      <vt:lpstr>A126246634R</vt:lpstr>
      <vt:lpstr>A126246634R_Data</vt:lpstr>
      <vt:lpstr>A126246634R_Latest</vt:lpstr>
      <vt:lpstr>A126246638X</vt:lpstr>
      <vt:lpstr>A126246638X_Data</vt:lpstr>
      <vt:lpstr>A126246638X_Latest</vt:lpstr>
      <vt:lpstr>A126246642R</vt:lpstr>
      <vt:lpstr>A126246642R_Data</vt:lpstr>
      <vt:lpstr>A126246642R_Latest</vt:lpstr>
      <vt:lpstr>A126246646X</vt:lpstr>
      <vt:lpstr>A126246646X_Data</vt:lpstr>
      <vt:lpstr>A126246646X_Latest</vt:lpstr>
      <vt:lpstr>A126246650R</vt:lpstr>
      <vt:lpstr>A126246650R_Data</vt:lpstr>
      <vt:lpstr>A126246650R_Latest</vt:lpstr>
      <vt:lpstr>A126246654X</vt:lpstr>
      <vt:lpstr>A126246654X_Data</vt:lpstr>
      <vt:lpstr>A126246654X_Latest</vt:lpstr>
      <vt:lpstr>A126246658J</vt:lpstr>
      <vt:lpstr>A126246658J_Data</vt:lpstr>
      <vt:lpstr>A126246658J_Latest</vt:lpstr>
      <vt:lpstr>A126246662X</vt:lpstr>
      <vt:lpstr>A126246662X_Data</vt:lpstr>
      <vt:lpstr>A126246662X_Latest</vt:lpstr>
      <vt:lpstr>A126246666J</vt:lpstr>
      <vt:lpstr>A126246666J_Data</vt:lpstr>
      <vt:lpstr>A126246666J_Latest</vt:lpstr>
      <vt:lpstr>A126246670X</vt:lpstr>
      <vt:lpstr>A126246670X_Data</vt:lpstr>
      <vt:lpstr>A126246670X_Latest</vt:lpstr>
      <vt:lpstr>A126246746J</vt:lpstr>
      <vt:lpstr>A126246746J_Data</vt:lpstr>
      <vt:lpstr>A126246746J_Latest</vt:lpstr>
      <vt:lpstr>A126246750X</vt:lpstr>
      <vt:lpstr>A126246750X_Data</vt:lpstr>
      <vt:lpstr>A126246750X_Latest</vt:lpstr>
      <vt:lpstr>A126246754J</vt:lpstr>
      <vt:lpstr>A126246754J_Data</vt:lpstr>
      <vt:lpstr>A126246754J_Latest</vt:lpstr>
      <vt:lpstr>A126246758T</vt:lpstr>
      <vt:lpstr>A126246758T_Data</vt:lpstr>
      <vt:lpstr>A126246758T_Latest</vt:lpstr>
      <vt:lpstr>A126246762J</vt:lpstr>
      <vt:lpstr>A126246762J_Data</vt:lpstr>
      <vt:lpstr>A126246762J_Latest</vt:lpstr>
      <vt:lpstr>A126246766T</vt:lpstr>
      <vt:lpstr>A126246766T_Data</vt:lpstr>
      <vt:lpstr>A126246766T_Latest</vt:lpstr>
      <vt:lpstr>A126246770J</vt:lpstr>
      <vt:lpstr>A126246770J_Data</vt:lpstr>
      <vt:lpstr>A126246770J_Latest</vt:lpstr>
      <vt:lpstr>A126246774T</vt:lpstr>
      <vt:lpstr>A126246774T_Data</vt:lpstr>
      <vt:lpstr>A126246774T_Latest</vt:lpstr>
      <vt:lpstr>A126246778A</vt:lpstr>
      <vt:lpstr>A126246778A_Data</vt:lpstr>
      <vt:lpstr>A126246778A_Latest</vt:lpstr>
      <vt:lpstr>A126246782T</vt:lpstr>
      <vt:lpstr>A126246782T_Data</vt:lpstr>
      <vt:lpstr>A126246782T_Latest</vt:lpstr>
      <vt:lpstr>A126246786A</vt:lpstr>
      <vt:lpstr>A126246786A_Data</vt:lpstr>
      <vt:lpstr>A126246786A_Latest</vt:lpstr>
      <vt:lpstr>A126246790T</vt:lpstr>
      <vt:lpstr>A126246790T_Data</vt:lpstr>
      <vt:lpstr>A126246790T_Latest</vt:lpstr>
      <vt:lpstr>A126246794A</vt:lpstr>
      <vt:lpstr>A126246794A_Data</vt:lpstr>
      <vt:lpstr>A126246794A_Latest</vt:lpstr>
      <vt:lpstr>A126246798K</vt:lpstr>
      <vt:lpstr>A126246798K_Data</vt:lpstr>
      <vt:lpstr>A126246798K_Latest</vt:lpstr>
      <vt:lpstr>A126246802R</vt:lpstr>
      <vt:lpstr>A126246802R_Data</vt:lpstr>
      <vt:lpstr>A126246802R_Latest</vt:lpstr>
      <vt:lpstr>A126246806X</vt:lpstr>
      <vt:lpstr>A126246806X_Data</vt:lpstr>
      <vt:lpstr>A126246806X_Latest</vt:lpstr>
      <vt:lpstr>A126246810R</vt:lpstr>
      <vt:lpstr>A126246810R_Data</vt:lpstr>
      <vt:lpstr>A126246810R_Latest</vt:lpstr>
      <vt:lpstr>A126246814X</vt:lpstr>
      <vt:lpstr>A126246814X_Data</vt:lpstr>
      <vt:lpstr>A126246814X_Latest</vt:lpstr>
      <vt:lpstr>A126246818J</vt:lpstr>
      <vt:lpstr>A126246818J_Data</vt:lpstr>
      <vt:lpstr>A126246818J_Latest</vt:lpstr>
      <vt:lpstr>A126246822X</vt:lpstr>
      <vt:lpstr>A126246822X_Data</vt:lpstr>
      <vt:lpstr>A126246822X_Latest</vt:lpstr>
      <vt:lpstr>A126246826J</vt:lpstr>
      <vt:lpstr>A126246826J_Data</vt:lpstr>
      <vt:lpstr>A126246826J_Latest</vt:lpstr>
      <vt:lpstr>A126246830X</vt:lpstr>
      <vt:lpstr>A126246830X_Data</vt:lpstr>
      <vt:lpstr>A126246830X_Latest</vt:lpstr>
      <vt:lpstr>A126246834J</vt:lpstr>
      <vt:lpstr>A126246834J_Data</vt:lpstr>
      <vt:lpstr>A126246834J_Latest</vt:lpstr>
      <vt:lpstr>A126246838T</vt:lpstr>
      <vt:lpstr>A126246838T_Data</vt:lpstr>
      <vt:lpstr>A126246838T_Latest</vt:lpstr>
      <vt:lpstr>A126246842J</vt:lpstr>
      <vt:lpstr>A126246842J_Data</vt:lpstr>
      <vt:lpstr>A126246842J_Latest</vt:lpstr>
      <vt:lpstr>A126246846T</vt:lpstr>
      <vt:lpstr>A126246846T_Data</vt:lpstr>
      <vt:lpstr>A126246846T_Latest</vt:lpstr>
      <vt:lpstr>A126246850J</vt:lpstr>
      <vt:lpstr>A126246850J_Data</vt:lpstr>
      <vt:lpstr>A126246850J_Latest</vt:lpstr>
      <vt:lpstr>A126246854T</vt:lpstr>
      <vt:lpstr>A126246854T_Data</vt:lpstr>
      <vt:lpstr>A126246854T_Latest</vt:lpstr>
      <vt:lpstr>A126246858A</vt:lpstr>
      <vt:lpstr>A126246858A_Data</vt:lpstr>
      <vt:lpstr>A126246858A_Latest</vt:lpstr>
      <vt:lpstr>A126246862T</vt:lpstr>
      <vt:lpstr>A126246862T_Data</vt:lpstr>
      <vt:lpstr>A126246862T_Latest</vt:lpstr>
      <vt:lpstr>A126246866A</vt:lpstr>
      <vt:lpstr>A126246866A_Data</vt:lpstr>
      <vt:lpstr>A126246866A_Latest</vt:lpstr>
      <vt:lpstr>A126246870T</vt:lpstr>
      <vt:lpstr>A126246870T_Data</vt:lpstr>
      <vt:lpstr>A126246870T_Latest</vt:lpstr>
      <vt:lpstr>A126246874A</vt:lpstr>
      <vt:lpstr>A126246874A_Data</vt:lpstr>
      <vt:lpstr>A126246874A_Latest</vt:lpstr>
      <vt:lpstr>A126246878K</vt:lpstr>
      <vt:lpstr>A126246878K_Data</vt:lpstr>
      <vt:lpstr>A126246878K_Latest</vt:lpstr>
      <vt:lpstr>A126246882A</vt:lpstr>
      <vt:lpstr>A126246882A_Data</vt:lpstr>
      <vt:lpstr>A126246882A_Latest</vt:lpstr>
      <vt:lpstr>A126246886K</vt:lpstr>
      <vt:lpstr>A126246886K_Data</vt:lpstr>
      <vt:lpstr>A126246886K_Latest</vt:lpstr>
      <vt:lpstr>A126246890A</vt:lpstr>
      <vt:lpstr>A126246890A_Data</vt:lpstr>
      <vt:lpstr>A126246890A_Latest</vt:lpstr>
      <vt:lpstr>A126246894K</vt:lpstr>
      <vt:lpstr>A126246894K_Data</vt:lpstr>
      <vt:lpstr>A126246894K_Latest</vt:lpstr>
      <vt:lpstr>A126246898V</vt:lpstr>
      <vt:lpstr>A126246898V_Data</vt:lpstr>
      <vt:lpstr>A126246898V_Latest</vt:lpstr>
      <vt:lpstr>A126246902X</vt:lpstr>
      <vt:lpstr>A126246902X_Data</vt:lpstr>
      <vt:lpstr>A126246902X_Latest</vt:lpstr>
      <vt:lpstr>A126246906J</vt:lpstr>
      <vt:lpstr>A126246906J_Data</vt:lpstr>
      <vt:lpstr>A126246906J_Latest</vt:lpstr>
      <vt:lpstr>A126246910X</vt:lpstr>
      <vt:lpstr>A126246910X_Data</vt:lpstr>
      <vt:lpstr>A126246910X_Latest</vt:lpstr>
      <vt:lpstr>A126246914J</vt:lpstr>
      <vt:lpstr>A126246914J_Data</vt:lpstr>
      <vt:lpstr>A126246914J_Latest</vt:lpstr>
      <vt:lpstr>A126246918T</vt:lpstr>
      <vt:lpstr>A126246918T_Data</vt:lpstr>
      <vt:lpstr>A126246918T_Latest</vt:lpstr>
      <vt:lpstr>A126246922J</vt:lpstr>
      <vt:lpstr>A126246922J_Data</vt:lpstr>
      <vt:lpstr>A126246922J_Latest</vt:lpstr>
      <vt:lpstr>A126246926T</vt:lpstr>
      <vt:lpstr>A126246926T_Data</vt:lpstr>
      <vt:lpstr>A126246926T_Latest</vt:lpstr>
      <vt:lpstr>A126246930J</vt:lpstr>
      <vt:lpstr>A126246930J_Data</vt:lpstr>
      <vt:lpstr>A126246930J_Latest</vt:lpstr>
      <vt:lpstr>A126246934T</vt:lpstr>
      <vt:lpstr>A126246934T_Data</vt:lpstr>
      <vt:lpstr>A126246934T_Latest</vt:lpstr>
      <vt:lpstr>A126246938A</vt:lpstr>
      <vt:lpstr>A126246938A_Data</vt:lpstr>
      <vt:lpstr>A126246938A_Latest</vt:lpstr>
      <vt:lpstr>A126246942T</vt:lpstr>
      <vt:lpstr>A126246942T_Data</vt:lpstr>
      <vt:lpstr>A126246942T_Latest</vt:lpstr>
      <vt:lpstr>A126246946A</vt:lpstr>
      <vt:lpstr>A126246946A_Data</vt:lpstr>
      <vt:lpstr>A126246946A_Latest</vt:lpstr>
      <vt:lpstr>A126246950T</vt:lpstr>
      <vt:lpstr>A126246950T_Data</vt:lpstr>
      <vt:lpstr>A126246950T_Latest</vt:lpstr>
      <vt:lpstr>A126246954A</vt:lpstr>
      <vt:lpstr>A126246954A_Data</vt:lpstr>
      <vt:lpstr>A126246954A_Latest</vt:lpstr>
      <vt:lpstr>A126246958K</vt:lpstr>
      <vt:lpstr>A126246958K_Data</vt:lpstr>
      <vt:lpstr>A126246958K_Latest</vt:lpstr>
      <vt:lpstr>A126246962A</vt:lpstr>
      <vt:lpstr>A126246962A_Data</vt:lpstr>
      <vt:lpstr>A126246962A_Latest</vt:lpstr>
      <vt:lpstr>A126246966K</vt:lpstr>
      <vt:lpstr>A126246966K_Data</vt:lpstr>
      <vt:lpstr>A126246966K_Latest</vt:lpstr>
      <vt:lpstr>A126246970A</vt:lpstr>
      <vt:lpstr>A126246970A_Data</vt:lpstr>
      <vt:lpstr>A126246970A_Latest</vt:lpstr>
      <vt:lpstr>A126246974K</vt:lpstr>
      <vt:lpstr>A126246974K_Data</vt:lpstr>
      <vt:lpstr>A126246974K_Latest</vt:lpstr>
      <vt:lpstr>A126246978V</vt:lpstr>
      <vt:lpstr>A126246978V_Data</vt:lpstr>
      <vt:lpstr>A126246978V_Latest</vt:lpstr>
      <vt:lpstr>A126246982K</vt:lpstr>
      <vt:lpstr>A126246982K_Data</vt:lpstr>
      <vt:lpstr>A126246982K_Latest</vt:lpstr>
      <vt:lpstr>A126246986V</vt:lpstr>
      <vt:lpstr>A126246986V_Data</vt:lpstr>
      <vt:lpstr>A126246986V_Latest</vt:lpstr>
      <vt:lpstr>A126246990K</vt:lpstr>
      <vt:lpstr>A126246990K_Data</vt:lpstr>
      <vt:lpstr>A126246990K_Latest</vt:lpstr>
      <vt:lpstr>A126246994V</vt:lpstr>
      <vt:lpstr>A126246994V_Data</vt:lpstr>
      <vt:lpstr>A126246994V_Latest</vt:lpstr>
      <vt:lpstr>A126246998C</vt:lpstr>
      <vt:lpstr>A126246998C_Data</vt:lpstr>
      <vt:lpstr>A126246998C_Latest</vt:lpstr>
      <vt:lpstr>A126247002K</vt:lpstr>
      <vt:lpstr>A126247002K_Data</vt:lpstr>
      <vt:lpstr>A126247002K_Latest</vt:lpstr>
      <vt:lpstr>A126247006V</vt:lpstr>
      <vt:lpstr>A126247006V_Data</vt:lpstr>
      <vt:lpstr>A126247006V_Latest</vt:lpstr>
      <vt:lpstr>A126247010K</vt:lpstr>
      <vt:lpstr>A126247010K_Data</vt:lpstr>
      <vt:lpstr>A126247010K_Latest</vt:lpstr>
      <vt:lpstr>A126247014V</vt:lpstr>
      <vt:lpstr>A126247014V_Data</vt:lpstr>
      <vt:lpstr>A126247014V_Latest</vt:lpstr>
      <vt:lpstr>A126247018C</vt:lpstr>
      <vt:lpstr>A126247018C_Data</vt:lpstr>
      <vt:lpstr>A126247018C_Latest</vt:lpstr>
      <vt:lpstr>A126247022V</vt:lpstr>
      <vt:lpstr>A126247022V_Data</vt:lpstr>
      <vt:lpstr>A126247022V_Latest</vt:lpstr>
      <vt:lpstr>A126247026C</vt:lpstr>
      <vt:lpstr>A126247026C_Data</vt:lpstr>
      <vt:lpstr>A126247026C_Latest</vt:lpstr>
      <vt:lpstr>A126247030V</vt:lpstr>
      <vt:lpstr>A126247030V_Data</vt:lpstr>
      <vt:lpstr>A126247030V_Latest</vt:lpstr>
      <vt:lpstr>A126247034C</vt:lpstr>
      <vt:lpstr>A126247034C_Data</vt:lpstr>
      <vt:lpstr>A126247034C_Latest</vt:lpstr>
      <vt:lpstr>A126247038L</vt:lpstr>
      <vt:lpstr>A126247038L_Data</vt:lpstr>
      <vt:lpstr>A126247038L_Latest</vt:lpstr>
      <vt:lpstr>A126247042C</vt:lpstr>
      <vt:lpstr>A126247042C_Data</vt:lpstr>
      <vt:lpstr>A126247042C_Latest</vt:lpstr>
      <vt:lpstr>A126247046L</vt:lpstr>
      <vt:lpstr>A126247046L_Data</vt:lpstr>
      <vt:lpstr>A126247046L_Latest</vt:lpstr>
      <vt:lpstr>A126247050C</vt:lpstr>
      <vt:lpstr>A126247050C_Data</vt:lpstr>
      <vt:lpstr>A126247050C_Latest</vt:lpstr>
      <vt:lpstr>A126247054L</vt:lpstr>
      <vt:lpstr>A126247054L_Data</vt:lpstr>
      <vt:lpstr>A126247054L_Latest</vt:lpstr>
      <vt:lpstr>A126247058W</vt:lpstr>
      <vt:lpstr>A126247058W_Data</vt:lpstr>
      <vt:lpstr>A126247058W_Latest</vt:lpstr>
      <vt:lpstr>A126247062L</vt:lpstr>
      <vt:lpstr>A126247062L_Data</vt:lpstr>
      <vt:lpstr>A126247062L_Latest</vt:lpstr>
      <vt:lpstr>A126247066W</vt:lpstr>
      <vt:lpstr>A126247066W_Data</vt:lpstr>
      <vt:lpstr>A126247066W_Latest</vt:lpstr>
      <vt:lpstr>A126247070L</vt:lpstr>
      <vt:lpstr>A126247070L_Data</vt:lpstr>
      <vt:lpstr>A126247070L_Latest</vt:lpstr>
      <vt:lpstr>A126247074W</vt:lpstr>
      <vt:lpstr>A126247074W_Data</vt:lpstr>
      <vt:lpstr>A126247074W_Latest</vt:lpstr>
      <vt:lpstr>A126247078F</vt:lpstr>
      <vt:lpstr>A126247078F_Data</vt:lpstr>
      <vt:lpstr>A126247078F_Latest</vt:lpstr>
      <vt:lpstr>A126247082W</vt:lpstr>
      <vt:lpstr>A126247082W_Data</vt:lpstr>
      <vt:lpstr>A126247082W_Latest</vt:lpstr>
      <vt:lpstr>A126247086F</vt:lpstr>
      <vt:lpstr>A126247086F_Data</vt:lpstr>
      <vt:lpstr>A126247086F_Latest</vt:lpstr>
      <vt:lpstr>A126247090W</vt:lpstr>
      <vt:lpstr>A126247090W_Data</vt:lpstr>
      <vt:lpstr>A126247090W_Latest</vt:lpstr>
      <vt:lpstr>A126247094F</vt:lpstr>
      <vt:lpstr>A126247094F_Data</vt:lpstr>
      <vt:lpstr>A126247094F_Latest</vt:lpstr>
      <vt:lpstr>A126247098R</vt:lpstr>
      <vt:lpstr>A126247098R_Data</vt:lpstr>
      <vt:lpstr>A126247098R_Latest</vt:lpstr>
      <vt:lpstr>A126247102V</vt:lpstr>
      <vt:lpstr>A126247102V_Data</vt:lpstr>
      <vt:lpstr>A126247102V_Latest</vt:lpstr>
      <vt:lpstr>A126247106C</vt:lpstr>
      <vt:lpstr>A126247106C_Data</vt:lpstr>
      <vt:lpstr>A126247106C_Latest</vt:lpstr>
      <vt:lpstr>A126247110V</vt:lpstr>
      <vt:lpstr>A126247110V_Data</vt:lpstr>
      <vt:lpstr>A126247110V_Latest</vt:lpstr>
      <vt:lpstr>A126247114C</vt:lpstr>
      <vt:lpstr>A126247114C_Data</vt:lpstr>
      <vt:lpstr>A126247114C_Latest</vt:lpstr>
      <vt:lpstr>A126247118L</vt:lpstr>
      <vt:lpstr>A126247118L_Data</vt:lpstr>
      <vt:lpstr>A126247118L_Latest</vt:lpstr>
      <vt:lpstr>A126247122C</vt:lpstr>
      <vt:lpstr>A126247122C_Data</vt:lpstr>
      <vt:lpstr>A126247122C_Latest</vt:lpstr>
      <vt:lpstr>A126247126L</vt:lpstr>
      <vt:lpstr>A126247126L_Data</vt:lpstr>
      <vt:lpstr>A126247126L_Latest</vt:lpstr>
      <vt:lpstr>A126247130C</vt:lpstr>
      <vt:lpstr>A126247130C_Data</vt:lpstr>
      <vt:lpstr>A126247130C_Latest</vt:lpstr>
      <vt:lpstr>A126247134L</vt:lpstr>
      <vt:lpstr>A126247134L_Data</vt:lpstr>
      <vt:lpstr>A126247134L_Latest</vt:lpstr>
      <vt:lpstr>A126247138W</vt:lpstr>
      <vt:lpstr>A126247138W_Data</vt:lpstr>
      <vt:lpstr>A126247138W_Latest</vt:lpstr>
      <vt:lpstr>A126247142L</vt:lpstr>
      <vt:lpstr>A126247142L_Data</vt:lpstr>
      <vt:lpstr>A126247142L_Latest</vt:lpstr>
      <vt:lpstr>A126247146W</vt:lpstr>
      <vt:lpstr>A126247146W_Data</vt:lpstr>
      <vt:lpstr>A126247146W_Latest</vt:lpstr>
      <vt:lpstr>A126247150L</vt:lpstr>
      <vt:lpstr>A126247150L_Data</vt:lpstr>
      <vt:lpstr>A126247150L_Latest</vt:lpstr>
      <vt:lpstr>A126247154W</vt:lpstr>
      <vt:lpstr>A126247154W_Data</vt:lpstr>
      <vt:lpstr>A126247154W_Latest</vt:lpstr>
      <vt:lpstr>A126247158F</vt:lpstr>
      <vt:lpstr>A126247158F_Data</vt:lpstr>
      <vt:lpstr>A126247158F_Latest</vt:lpstr>
      <vt:lpstr>A126247162W</vt:lpstr>
      <vt:lpstr>A126247162W_Data</vt:lpstr>
      <vt:lpstr>A126247162W_Latest</vt:lpstr>
      <vt:lpstr>A126247166F</vt:lpstr>
      <vt:lpstr>A126247166F_Data</vt:lpstr>
      <vt:lpstr>A126247166F_Latest</vt:lpstr>
      <vt:lpstr>A126247170W</vt:lpstr>
      <vt:lpstr>A126247170W_Data</vt:lpstr>
      <vt:lpstr>A126247170W_Latest</vt:lpstr>
      <vt:lpstr>A126247174F</vt:lpstr>
      <vt:lpstr>A126247174F_Data</vt:lpstr>
      <vt:lpstr>A126247174F_Latest</vt:lpstr>
      <vt:lpstr>A126247250W</vt:lpstr>
      <vt:lpstr>A126247250W_Data</vt:lpstr>
      <vt:lpstr>A126247250W_Latest</vt:lpstr>
      <vt:lpstr>A126247254F</vt:lpstr>
      <vt:lpstr>A126247254F_Data</vt:lpstr>
      <vt:lpstr>A126247254F_Latest</vt:lpstr>
      <vt:lpstr>A126247258R</vt:lpstr>
      <vt:lpstr>A126247258R_Data</vt:lpstr>
      <vt:lpstr>A126247258R_Latest</vt:lpstr>
      <vt:lpstr>A126247262F</vt:lpstr>
      <vt:lpstr>A126247262F_Data</vt:lpstr>
      <vt:lpstr>A126247262F_Latest</vt:lpstr>
      <vt:lpstr>A126247266R</vt:lpstr>
      <vt:lpstr>A126247266R_Data</vt:lpstr>
      <vt:lpstr>A126247266R_Latest</vt:lpstr>
      <vt:lpstr>A126247270F</vt:lpstr>
      <vt:lpstr>A126247270F_Data</vt:lpstr>
      <vt:lpstr>A126247270F_Latest</vt:lpstr>
      <vt:lpstr>A126247274R</vt:lpstr>
      <vt:lpstr>A126247274R_Data</vt:lpstr>
      <vt:lpstr>A126247274R_Latest</vt:lpstr>
      <vt:lpstr>A126247278X</vt:lpstr>
      <vt:lpstr>A126247278X_Data</vt:lpstr>
      <vt:lpstr>A126247278X_Latest</vt:lpstr>
      <vt:lpstr>A126247282R</vt:lpstr>
      <vt:lpstr>A126247282R_Data</vt:lpstr>
      <vt:lpstr>A126247282R_Latest</vt:lpstr>
      <vt:lpstr>A126247286X</vt:lpstr>
      <vt:lpstr>A126247286X_Data</vt:lpstr>
      <vt:lpstr>A126247286X_Latest</vt:lpstr>
      <vt:lpstr>A126247290R</vt:lpstr>
      <vt:lpstr>A126247290R_Data</vt:lpstr>
      <vt:lpstr>A126247290R_Latest</vt:lpstr>
      <vt:lpstr>A126247294X</vt:lpstr>
      <vt:lpstr>A126247294X_Data</vt:lpstr>
      <vt:lpstr>A126247294X_Latest</vt:lpstr>
      <vt:lpstr>A126247298J</vt:lpstr>
      <vt:lpstr>A126247298J_Data</vt:lpstr>
      <vt:lpstr>A126247298J_Latest</vt:lpstr>
      <vt:lpstr>A126247302L</vt:lpstr>
      <vt:lpstr>A126247302L_Data</vt:lpstr>
      <vt:lpstr>A126247302L_Latest</vt:lpstr>
      <vt:lpstr>A126247306W</vt:lpstr>
      <vt:lpstr>A126247306W_Data</vt:lpstr>
      <vt:lpstr>A126247306W_Latest</vt:lpstr>
      <vt:lpstr>A126247310L</vt:lpstr>
      <vt:lpstr>A126247310L_Data</vt:lpstr>
      <vt:lpstr>A126247310L_Latest</vt:lpstr>
      <vt:lpstr>A126247314W</vt:lpstr>
      <vt:lpstr>A126247314W_Data</vt:lpstr>
      <vt:lpstr>A126247314W_Latest</vt:lpstr>
      <vt:lpstr>A126247318F</vt:lpstr>
      <vt:lpstr>A126247318F_Data</vt:lpstr>
      <vt:lpstr>A126247318F_Latest</vt:lpstr>
      <vt:lpstr>A126247322W</vt:lpstr>
      <vt:lpstr>A126247322W_Data</vt:lpstr>
      <vt:lpstr>A126247322W_Latest</vt:lpstr>
      <vt:lpstr>A126247326F</vt:lpstr>
      <vt:lpstr>A126247326F_Data</vt:lpstr>
      <vt:lpstr>A126247326F_Latest</vt:lpstr>
      <vt:lpstr>A126247330W</vt:lpstr>
      <vt:lpstr>A126247330W_Data</vt:lpstr>
      <vt:lpstr>A126247330W_Latest</vt:lpstr>
      <vt:lpstr>A126247334F</vt:lpstr>
      <vt:lpstr>A126247334F_Data</vt:lpstr>
      <vt:lpstr>A126247334F_Latest</vt:lpstr>
      <vt:lpstr>A126247338R</vt:lpstr>
      <vt:lpstr>A126247338R_Data</vt:lpstr>
      <vt:lpstr>A126247338R_Latest</vt:lpstr>
      <vt:lpstr>A126247342F</vt:lpstr>
      <vt:lpstr>A126247342F_Data</vt:lpstr>
      <vt:lpstr>A126247342F_Latest</vt:lpstr>
      <vt:lpstr>A126247346R</vt:lpstr>
      <vt:lpstr>A126247346R_Data</vt:lpstr>
      <vt:lpstr>A126247346R_Latest</vt:lpstr>
      <vt:lpstr>A126247350F</vt:lpstr>
      <vt:lpstr>A126247350F_Data</vt:lpstr>
      <vt:lpstr>A126247350F_Latest</vt:lpstr>
      <vt:lpstr>A126247354R</vt:lpstr>
      <vt:lpstr>A126247354R_Data</vt:lpstr>
      <vt:lpstr>A126247354R_Latest</vt:lpstr>
      <vt:lpstr>A126247358X</vt:lpstr>
      <vt:lpstr>A126247358X_Data</vt:lpstr>
      <vt:lpstr>A126247358X_Latest</vt:lpstr>
      <vt:lpstr>A126247362R</vt:lpstr>
      <vt:lpstr>A126247362R_Data</vt:lpstr>
      <vt:lpstr>A126247362R_Latest</vt:lpstr>
      <vt:lpstr>A126247366X</vt:lpstr>
      <vt:lpstr>A126247366X_Data</vt:lpstr>
      <vt:lpstr>A126247366X_Latest</vt:lpstr>
      <vt:lpstr>A126247370R</vt:lpstr>
      <vt:lpstr>A126247370R_Data</vt:lpstr>
      <vt:lpstr>A126247370R_Latest</vt:lpstr>
      <vt:lpstr>A126247374X</vt:lpstr>
      <vt:lpstr>A126247374X_Data</vt:lpstr>
      <vt:lpstr>A126247374X_Latest</vt:lpstr>
      <vt:lpstr>A126247378J</vt:lpstr>
      <vt:lpstr>A126247378J_Data</vt:lpstr>
      <vt:lpstr>A126247378J_Latest</vt:lpstr>
      <vt:lpstr>A126247382X</vt:lpstr>
      <vt:lpstr>A126247382X_Data</vt:lpstr>
      <vt:lpstr>A126247382X_Latest</vt:lpstr>
      <vt:lpstr>A126247386J</vt:lpstr>
      <vt:lpstr>A126247386J_Data</vt:lpstr>
      <vt:lpstr>A126247386J_Latest</vt:lpstr>
      <vt:lpstr>A126247390X</vt:lpstr>
      <vt:lpstr>A126247390X_Data</vt:lpstr>
      <vt:lpstr>A126247390X_Latest</vt:lpstr>
      <vt:lpstr>A126247394J</vt:lpstr>
      <vt:lpstr>A126247394J_Data</vt:lpstr>
      <vt:lpstr>A126247394J_Latest</vt:lpstr>
      <vt:lpstr>A126247398T</vt:lpstr>
      <vt:lpstr>A126247398T_Data</vt:lpstr>
      <vt:lpstr>A126247398T_Latest</vt:lpstr>
      <vt:lpstr>A126247402W</vt:lpstr>
      <vt:lpstr>A126247402W_Data</vt:lpstr>
      <vt:lpstr>A126247402W_Latest</vt:lpstr>
      <vt:lpstr>A126247406F</vt:lpstr>
      <vt:lpstr>A126247406F_Data</vt:lpstr>
      <vt:lpstr>A126247406F_Latest</vt:lpstr>
      <vt:lpstr>A126247410W</vt:lpstr>
      <vt:lpstr>A126247410W_Data</vt:lpstr>
      <vt:lpstr>A126247410W_Latest</vt:lpstr>
      <vt:lpstr>A126247414F</vt:lpstr>
      <vt:lpstr>A126247414F_Data</vt:lpstr>
      <vt:lpstr>A126247414F_Latest</vt:lpstr>
      <vt:lpstr>A126247418R</vt:lpstr>
      <vt:lpstr>A126247418R_Data</vt:lpstr>
      <vt:lpstr>A126247418R_Latest</vt:lpstr>
      <vt:lpstr>A126247422F</vt:lpstr>
      <vt:lpstr>A126247422F_Data</vt:lpstr>
      <vt:lpstr>A126247422F_Latest</vt:lpstr>
      <vt:lpstr>A126247426R</vt:lpstr>
      <vt:lpstr>A126247426R_Data</vt:lpstr>
      <vt:lpstr>A126247426R_Latest</vt:lpstr>
      <vt:lpstr>A126247430F</vt:lpstr>
      <vt:lpstr>A126247430F_Data</vt:lpstr>
      <vt:lpstr>A126247430F_Latest</vt:lpstr>
      <vt:lpstr>A126247434R</vt:lpstr>
      <vt:lpstr>A126247434R_Data</vt:lpstr>
      <vt:lpstr>A126247434R_Latest</vt:lpstr>
      <vt:lpstr>A126247438X</vt:lpstr>
      <vt:lpstr>A126247438X_Data</vt:lpstr>
      <vt:lpstr>A126247438X_Latest</vt:lpstr>
      <vt:lpstr>A126247442R</vt:lpstr>
      <vt:lpstr>A126247442R_Data</vt:lpstr>
      <vt:lpstr>A126247442R_Latest</vt:lpstr>
      <vt:lpstr>A126247446X</vt:lpstr>
      <vt:lpstr>A126247446X_Data</vt:lpstr>
      <vt:lpstr>A126247446X_Latest</vt:lpstr>
      <vt:lpstr>A126247450R</vt:lpstr>
      <vt:lpstr>A126247450R_Data</vt:lpstr>
      <vt:lpstr>A126247450R_Latest</vt:lpstr>
      <vt:lpstr>A126247454X</vt:lpstr>
      <vt:lpstr>A126247454X_Data</vt:lpstr>
      <vt:lpstr>A126247454X_Latest</vt:lpstr>
      <vt:lpstr>A126247458J</vt:lpstr>
      <vt:lpstr>A126247458J_Data</vt:lpstr>
      <vt:lpstr>A126247458J_Latest</vt:lpstr>
      <vt:lpstr>A126247462X</vt:lpstr>
      <vt:lpstr>A126247462X_Data</vt:lpstr>
      <vt:lpstr>A126247462X_Latest</vt:lpstr>
      <vt:lpstr>A126247538J</vt:lpstr>
      <vt:lpstr>A126247538J_Data</vt:lpstr>
      <vt:lpstr>A126247538J_Latest</vt:lpstr>
      <vt:lpstr>A126247542X</vt:lpstr>
      <vt:lpstr>A126247542X_Data</vt:lpstr>
      <vt:lpstr>A126247542X_Latest</vt:lpstr>
      <vt:lpstr>A126247546J</vt:lpstr>
      <vt:lpstr>A126247546J_Data</vt:lpstr>
      <vt:lpstr>A126247546J_Latest</vt:lpstr>
      <vt:lpstr>A126247550X</vt:lpstr>
      <vt:lpstr>A126247550X_Data</vt:lpstr>
      <vt:lpstr>A126247550X_Latest</vt:lpstr>
      <vt:lpstr>A126247554J</vt:lpstr>
      <vt:lpstr>A126247554J_Data</vt:lpstr>
      <vt:lpstr>A126247554J_Latest</vt:lpstr>
      <vt:lpstr>A126247558T</vt:lpstr>
      <vt:lpstr>A126247558T_Data</vt:lpstr>
      <vt:lpstr>A126247558T_Latest</vt:lpstr>
      <vt:lpstr>A126247562J</vt:lpstr>
      <vt:lpstr>A126247562J_Data</vt:lpstr>
      <vt:lpstr>A126247562J_Latest</vt:lpstr>
      <vt:lpstr>A126247566T</vt:lpstr>
      <vt:lpstr>A126247566T_Data</vt:lpstr>
      <vt:lpstr>A126247566T_Latest</vt:lpstr>
      <vt:lpstr>A126247570J</vt:lpstr>
      <vt:lpstr>A126247570J_Data</vt:lpstr>
      <vt:lpstr>A126247570J_Latest</vt:lpstr>
      <vt:lpstr>A126247574T</vt:lpstr>
      <vt:lpstr>A126247574T_Data</vt:lpstr>
      <vt:lpstr>A126247574T_Latest</vt:lpstr>
      <vt:lpstr>A126247578A</vt:lpstr>
      <vt:lpstr>A126247578A_Data</vt:lpstr>
      <vt:lpstr>A126247578A_Latest</vt:lpstr>
      <vt:lpstr>A126247582T</vt:lpstr>
      <vt:lpstr>A126247582T_Data</vt:lpstr>
      <vt:lpstr>A126247582T_Latest</vt:lpstr>
      <vt:lpstr>A126247586A</vt:lpstr>
      <vt:lpstr>A126247586A_Data</vt:lpstr>
      <vt:lpstr>A126247586A_Latest</vt:lpstr>
      <vt:lpstr>A126247590T</vt:lpstr>
      <vt:lpstr>A126247590T_Data</vt:lpstr>
      <vt:lpstr>A126247590T_Latest</vt:lpstr>
      <vt:lpstr>A126247594A</vt:lpstr>
      <vt:lpstr>A126247594A_Data</vt:lpstr>
      <vt:lpstr>A126247594A_Latest</vt:lpstr>
      <vt:lpstr>A126247598K</vt:lpstr>
      <vt:lpstr>A126247598K_Data</vt:lpstr>
      <vt:lpstr>A126247598K_Latest</vt:lpstr>
      <vt:lpstr>A126247602R</vt:lpstr>
      <vt:lpstr>A126247602R_Data</vt:lpstr>
      <vt:lpstr>A126247602R_Latest</vt:lpstr>
      <vt:lpstr>A126247606X</vt:lpstr>
      <vt:lpstr>A126247606X_Data</vt:lpstr>
      <vt:lpstr>A126247606X_Latest</vt:lpstr>
      <vt:lpstr>A126247610R</vt:lpstr>
      <vt:lpstr>A126247610R_Data</vt:lpstr>
      <vt:lpstr>A126247610R_Latest</vt:lpstr>
      <vt:lpstr>A126247614X</vt:lpstr>
      <vt:lpstr>A126247614X_Data</vt:lpstr>
      <vt:lpstr>A126247614X_Latest</vt:lpstr>
      <vt:lpstr>A126247618J</vt:lpstr>
      <vt:lpstr>A126247618J_Data</vt:lpstr>
      <vt:lpstr>A126247618J_Latest</vt:lpstr>
      <vt:lpstr>A126247622X</vt:lpstr>
      <vt:lpstr>A126247622X_Data</vt:lpstr>
      <vt:lpstr>A126247622X_Latest</vt:lpstr>
      <vt:lpstr>A126247626J</vt:lpstr>
      <vt:lpstr>A126247626J_Data</vt:lpstr>
      <vt:lpstr>A126247626J_Latest</vt:lpstr>
      <vt:lpstr>A126247630X</vt:lpstr>
      <vt:lpstr>A126247630X_Data</vt:lpstr>
      <vt:lpstr>A126247630X_Latest</vt:lpstr>
      <vt:lpstr>A126247634J</vt:lpstr>
      <vt:lpstr>A126247634J_Data</vt:lpstr>
      <vt:lpstr>A126247634J_Latest</vt:lpstr>
      <vt:lpstr>A126247638T</vt:lpstr>
      <vt:lpstr>A126247638T_Data</vt:lpstr>
      <vt:lpstr>A126247638T_Latest</vt:lpstr>
      <vt:lpstr>A126247642J</vt:lpstr>
      <vt:lpstr>A126247642J_Data</vt:lpstr>
      <vt:lpstr>A126247642J_Latest</vt:lpstr>
      <vt:lpstr>A126247646T</vt:lpstr>
      <vt:lpstr>A126247646T_Data</vt:lpstr>
      <vt:lpstr>A126247646T_Latest</vt:lpstr>
      <vt:lpstr>A126247650J</vt:lpstr>
      <vt:lpstr>A126247650J_Data</vt:lpstr>
      <vt:lpstr>A126247650J_Latest</vt:lpstr>
      <vt:lpstr>A126247654T</vt:lpstr>
      <vt:lpstr>A126247654T_Data</vt:lpstr>
      <vt:lpstr>A126247654T_Latest</vt:lpstr>
      <vt:lpstr>A126247658A</vt:lpstr>
      <vt:lpstr>A126247658A_Data</vt:lpstr>
      <vt:lpstr>A126247658A_Latest</vt:lpstr>
      <vt:lpstr>A126247662T</vt:lpstr>
      <vt:lpstr>A126247662T_Data</vt:lpstr>
      <vt:lpstr>A126247662T_Latest</vt:lpstr>
      <vt:lpstr>A126247666A</vt:lpstr>
      <vt:lpstr>A126247666A_Data</vt:lpstr>
      <vt:lpstr>A126247666A_Latest</vt:lpstr>
      <vt:lpstr>A126247670T</vt:lpstr>
      <vt:lpstr>A126247670T_Data</vt:lpstr>
      <vt:lpstr>A126247670T_Latest</vt:lpstr>
      <vt:lpstr>A126247674A</vt:lpstr>
      <vt:lpstr>A126247674A_Data</vt:lpstr>
      <vt:lpstr>A126247674A_Latest</vt:lpstr>
      <vt:lpstr>A126247678K</vt:lpstr>
      <vt:lpstr>A126247678K_Data</vt:lpstr>
      <vt:lpstr>A126247678K_Latest</vt:lpstr>
      <vt:lpstr>A126247682A</vt:lpstr>
      <vt:lpstr>A126247682A_Data</vt:lpstr>
      <vt:lpstr>A126247682A_Latest</vt:lpstr>
      <vt:lpstr>A126247686K</vt:lpstr>
      <vt:lpstr>A126247686K_Data</vt:lpstr>
      <vt:lpstr>A126247686K_Latest</vt:lpstr>
      <vt:lpstr>A126247690A</vt:lpstr>
      <vt:lpstr>A126247690A_Data</vt:lpstr>
      <vt:lpstr>A126247690A_Latest</vt:lpstr>
      <vt:lpstr>A126247694K</vt:lpstr>
      <vt:lpstr>A126247694K_Data</vt:lpstr>
      <vt:lpstr>A126247694K_Latest</vt:lpstr>
      <vt:lpstr>A126247698V</vt:lpstr>
      <vt:lpstr>A126247698V_Data</vt:lpstr>
      <vt:lpstr>A126247698V_Latest</vt:lpstr>
      <vt:lpstr>A126247702X</vt:lpstr>
      <vt:lpstr>A126247702X_Data</vt:lpstr>
      <vt:lpstr>A126247702X_Latest</vt:lpstr>
      <vt:lpstr>A126247706J</vt:lpstr>
      <vt:lpstr>A126247706J_Data</vt:lpstr>
      <vt:lpstr>A126247706J_Latest</vt:lpstr>
      <vt:lpstr>A126247710X</vt:lpstr>
      <vt:lpstr>A126247710X_Data</vt:lpstr>
      <vt:lpstr>A126247710X_Latest</vt:lpstr>
      <vt:lpstr>A126247714J</vt:lpstr>
      <vt:lpstr>A126247714J_Data</vt:lpstr>
      <vt:lpstr>A126247714J_Latest</vt:lpstr>
      <vt:lpstr>A126247718T</vt:lpstr>
      <vt:lpstr>A126247718T_Data</vt:lpstr>
      <vt:lpstr>A126247718T_Latest</vt:lpstr>
      <vt:lpstr>A126247722J</vt:lpstr>
      <vt:lpstr>A126247722J_Data</vt:lpstr>
      <vt:lpstr>A126247722J_Latest</vt:lpstr>
      <vt:lpstr>A126247726T</vt:lpstr>
      <vt:lpstr>A126247726T_Data</vt:lpstr>
      <vt:lpstr>A126247726T_Latest</vt:lpstr>
      <vt:lpstr>A126247730J</vt:lpstr>
      <vt:lpstr>A126247730J_Data</vt:lpstr>
      <vt:lpstr>A126247730J_Latest</vt:lpstr>
      <vt:lpstr>A126247734T</vt:lpstr>
      <vt:lpstr>A126247734T_Data</vt:lpstr>
      <vt:lpstr>A126247734T_Latest</vt:lpstr>
      <vt:lpstr>A126247738A</vt:lpstr>
      <vt:lpstr>A126247738A_Data</vt:lpstr>
      <vt:lpstr>A126247738A_Latest</vt:lpstr>
      <vt:lpstr>A126247742T</vt:lpstr>
      <vt:lpstr>A126247742T_Data</vt:lpstr>
      <vt:lpstr>A126247742T_Latest</vt:lpstr>
      <vt:lpstr>A126247746A</vt:lpstr>
      <vt:lpstr>A126247746A_Data</vt:lpstr>
      <vt:lpstr>A126247746A_Latest</vt:lpstr>
      <vt:lpstr>A126247750T</vt:lpstr>
      <vt:lpstr>A126247750T_Data</vt:lpstr>
      <vt:lpstr>A126247750T_Latest</vt:lpstr>
      <vt:lpstr>A126247754A</vt:lpstr>
      <vt:lpstr>A126247754A_Data</vt:lpstr>
      <vt:lpstr>A126247754A_Latest</vt:lpstr>
      <vt:lpstr>A126247758K</vt:lpstr>
      <vt:lpstr>A126247758K_Data</vt:lpstr>
      <vt:lpstr>A126247758K_Latest</vt:lpstr>
      <vt:lpstr>A126247762A</vt:lpstr>
      <vt:lpstr>A126247762A_Data</vt:lpstr>
      <vt:lpstr>A126247762A_Latest</vt:lpstr>
      <vt:lpstr>A126247766K</vt:lpstr>
      <vt:lpstr>A126247766K_Data</vt:lpstr>
      <vt:lpstr>A126247766K_Latest</vt:lpstr>
      <vt:lpstr>A126247770A</vt:lpstr>
      <vt:lpstr>A126247770A_Data</vt:lpstr>
      <vt:lpstr>A126247770A_Latest</vt:lpstr>
      <vt:lpstr>A126247774K</vt:lpstr>
      <vt:lpstr>A126247774K_Data</vt:lpstr>
      <vt:lpstr>A126247774K_Latest</vt:lpstr>
      <vt:lpstr>A126247778V</vt:lpstr>
      <vt:lpstr>A126247778V_Data</vt:lpstr>
      <vt:lpstr>A126247778V_Latest</vt:lpstr>
      <vt:lpstr>A126247782K</vt:lpstr>
      <vt:lpstr>A126247782K_Data</vt:lpstr>
      <vt:lpstr>A126247782K_Latest</vt:lpstr>
      <vt:lpstr>A126247786V</vt:lpstr>
      <vt:lpstr>A126247786V_Data</vt:lpstr>
      <vt:lpstr>A126247786V_Latest</vt:lpstr>
      <vt:lpstr>A126247790K</vt:lpstr>
      <vt:lpstr>A126247790K_Data</vt:lpstr>
      <vt:lpstr>A126247790K_Latest</vt:lpstr>
      <vt:lpstr>A126247794V</vt:lpstr>
      <vt:lpstr>A126247794V_Data</vt:lpstr>
      <vt:lpstr>A126247794V_Latest</vt:lpstr>
      <vt:lpstr>A126247798C</vt:lpstr>
      <vt:lpstr>A126247798C_Data</vt:lpstr>
      <vt:lpstr>A126247798C_Latest</vt:lpstr>
      <vt:lpstr>A126247802J</vt:lpstr>
      <vt:lpstr>A126247802J_Data</vt:lpstr>
      <vt:lpstr>A126247802J_Latest</vt:lpstr>
      <vt:lpstr>A126247806T</vt:lpstr>
      <vt:lpstr>A126247806T_Data</vt:lpstr>
      <vt:lpstr>A126247806T_Latest</vt:lpstr>
      <vt:lpstr>A126247810J</vt:lpstr>
      <vt:lpstr>A126247810J_Data</vt:lpstr>
      <vt:lpstr>A126247810J_Latest</vt:lpstr>
      <vt:lpstr>A126247814T</vt:lpstr>
      <vt:lpstr>A126247814T_Data</vt:lpstr>
      <vt:lpstr>A126247814T_Latest</vt:lpstr>
      <vt:lpstr>A126247818A</vt:lpstr>
      <vt:lpstr>A126247818A_Data</vt:lpstr>
      <vt:lpstr>A126247818A_Latest</vt:lpstr>
      <vt:lpstr>A126247822T</vt:lpstr>
      <vt:lpstr>A126247822T_Data</vt:lpstr>
      <vt:lpstr>A126247822T_Latest</vt:lpstr>
      <vt:lpstr>A126247826A</vt:lpstr>
      <vt:lpstr>A126247826A_Data</vt:lpstr>
      <vt:lpstr>A126247826A_Latest</vt:lpstr>
      <vt:lpstr>A126247830T</vt:lpstr>
      <vt:lpstr>A126247830T_Data</vt:lpstr>
      <vt:lpstr>A126247830T_Latest</vt:lpstr>
      <vt:lpstr>A126247834A</vt:lpstr>
      <vt:lpstr>A126247834A_Data</vt:lpstr>
      <vt:lpstr>A126247834A_Latest</vt:lpstr>
      <vt:lpstr>A126247838K</vt:lpstr>
      <vt:lpstr>A126247838K_Data</vt:lpstr>
      <vt:lpstr>A126247838K_Latest</vt:lpstr>
      <vt:lpstr>A126247842A</vt:lpstr>
      <vt:lpstr>A126247842A_Data</vt:lpstr>
      <vt:lpstr>A126247842A_Latest</vt:lpstr>
      <vt:lpstr>A126247846K</vt:lpstr>
      <vt:lpstr>A126247846K_Data</vt:lpstr>
      <vt:lpstr>A126247846K_Latest</vt:lpstr>
      <vt:lpstr>A126247850A</vt:lpstr>
      <vt:lpstr>A126247850A_Data</vt:lpstr>
      <vt:lpstr>A126247850A_Latest</vt:lpstr>
      <vt:lpstr>A126247854K</vt:lpstr>
      <vt:lpstr>A126247854K_Data</vt:lpstr>
      <vt:lpstr>A126247854K_Latest</vt:lpstr>
      <vt:lpstr>A126247858V</vt:lpstr>
      <vt:lpstr>A126247858V_Data</vt:lpstr>
      <vt:lpstr>A126247858V_Latest</vt:lpstr>
      <vt:lpstr>A126247862K</vt:lpstr>
      <vt:lpstr>A126247862K_Data</vt:lpstr>
      <vt:lpstr>A126247862K_Latest</vt:lpstr>
      <vt:lpstr>A126247866V</vt:lpstr>
      <vt:lpstr>A126247866V_Data</vt:lpstr>
      <vt:lpstr>A126247866V_Latest</vt:lpstr>
      <vt:lpstr>A126247870K</vt:lpstr>
      <vt:lpstr>A126247870K_Data</vt:lpstr>
      <vt:lpstr>A126247870K_Latest</vt:lpstr>
      <vt:lpstr>A126247874V</vt:lpstr>
      <vt:lpstr>A126247874V_Data</vt:lpstr>
      <vt:lpstr>A126247874V_Latest</vt:lpstr>
      <vt:lpstr>A126247878C</vt:lpstr>
      <vt:lpstr>A126247878C_Data</vt:lpstr>
      <vt:lpstr>A126247878C_Latest</vt:lpstr>
      <vt:lpstr>A126247882V</vt:lpstr>
      <vt:lpstr>A126247882V_Data</vt:lpstr>
      <vt:lpstr>A126247882V_Latest</vt:lpstr>
      <vt:lpstr>A126247886C</vt:lpstr>
      <vt:lpstr>A126247886C_Data</vt:lpstr>
      <vt:lpstr>A126247886C_Latest</vt:lpstr>
      <vt:lpstr>A126247890V</vt:lpstr>
      <vt:lpstr>A126247890V_Data</vt:lpstr>
      <vt:lpstr>A126247890V_Latest</vt:lpstr>
      <vt:lpstr>A126247894C</vt:lpstr>
      <vt:lpstr>A126247894C_Data</vt:lpstr>
      <vt:lpstr>A126247894C_Latest</vt:lpstr>
      <vt:lpstr>A126247898L</vt:lpstr>
      <vt:lpstr>A126247898L_Data</vt:lpstr>
      <vt:lpstr>A126247898L_Latest</vt:lpstr>
      <vt:lpstr>A126247902T</vt:lpstr>
      <vt:lpstr>A126247902T_Data</vt:lpstr>
      <vt:lpstr>A126247902T_Latest</vt:lpstr>
      <vt:lpstr>A126247906A</vt:lpstr>
      <vt:lpstr>A126247906A_Data</vt:lpstr>
      <vt:lpstr>A126247906A_Latest</vt:lpstr>
      <vt:lpstr>A126247910T</vt:lpstr>
      <vt:lpstr>A126247910T_Data</vt:lpstr>
      <vt:lpstr>A126247910T_Latest</vt:lpstr>
      <vt:lpstr>A126247914A</vt:lpstr>
      <vt:lpstr>A126247914A_Data</vt:lpstr>
      <vt:lpstr>A126247914A_Latest</vt:lpstr>
      <vt:lpstr>A126247918K</vt:lpstr>
      <vt:lpstr>A126247918K_Data</vt:lpstr>
      <vt:lpstr>A126247918K_Latest</vt:lpstr>
      <vt:lpstr>A126247922A</vt:lpstr>
      <vt:lpstr>A126247922A_Data</vt:lpstr>
      <vt:lpstr>A126247922A_Latest</vt:lpstr>
      <vt:lpstr>A126247926K</vt:lpstr>
      <vt:lpstr>A126247926K_Data</vt:lpstr>
      <vt:lpstr>A126247926K_Latest</vt:lpstr>
      <vt:lpstr>A126247930A</vt:lpstr>
      <vt:lpstr>A126247930A_Data</vt:lpstr>
      <vt:lpstr>A126247930A_Latest</vt:lpstr>
      <vt:lpstr>A126247934K</vt:lpstr>
      <vt:lpstr>A126247934K_Data</vt:lpstr>
      <vt:lpstr>A126247934K_Latest</vt:lpstr>
      <vt:lpstr>A126247938V</vt:lpstr>
      <vt:lpstr>A126247938V_Data</vt:lpstr>
      <vt:lpstr>A126247938V_Latest</vt:lpstr>
      <vt:lpstr>A126247942K</vt:lpstr>
      <vt:lpstr>A126247942K_Data</vt:lpstr>
      <vt:lpstr>A126247942K_Latest</vt:lpstr>
      <vt:lpstr>A126247946V</vt:lpstr>
      <vt:lpstr>A126247946V_Data</vt:lpstr>
      <vt:lpstr>A126247946V_Latest</vt:lpstr>
      <vt:lpstr>A126247950K</vt:lpstr>
      <vt:lpstr>A126247950K_Data</vt:lpstr>
      <vt:lpstr>A126247950K_Latest</vt:lpstr>
      <vt:lpstr>A126247954V</vt:lpstr>
      <vt:lpstr>A126247954V_Data</vt:lpstr>
      <vt:lpstr>A126247954V_Latest</vt:lpstr>
      <vt:lpstr>A126247958C</vt:lpstr>
      <vt:lpstr>A126247958C_Data</vt:lpstr>
      <vt:lpstr>A126247958C_Latest</vt:lpstr>
      <vt:lpstr>A126247962V</vt:lpstr>
      <vt:lpstr>A126247962V_Data</vt:lpstr>
      <vt:lpstr>A126247962V_Latest</vt:lpstr>
      <vt:lpstr>A126247966C</vt:lpstr>
      <vt:lpstr>A126247966C_Data</vt:lpstr>
      <vt:lpstr>A126247966C_Latest</vt:lpstr>
      <vt:lpstr>A126248042W</vt:lpstr>
      <vt:lpstr>A126248042W_Data</vt:lpstr>
      <vt:lpstr>A126248042W_Latest</vt:lpstr>
      <vt:lpstr>A126248046F</vt:lpstr>
      <vt:lpstr>A126248046F_Data</vt:lpstr>
      <vt:lpstr>A126248046F_Latest</vt:lpstr>
      <vt:lpstr>A126248050W</vt:lpstr>
      <vt:lpstr>A126248050W_Data</vt:lpstr>
      <vt:lpstr>A126248050W_Latest</vt:lpstr>
      <vt:lpstr>A126248054F</vt:lpstr>
      <vt:lpstr>A126248054F_Data</vt:lpstr>
      <vt:lpstr>A126248054F_Latest</vt:lpstr>
      <vt:lpstr>A126248058R</vt:lpstr>
      <vt:lpstr>A126248058R_Data</vt:lpstr>
      <vt:lpstr>A126248058R_Latest</vt:lpstr>
      <vt:lpstr>A126248062F</vt:lpstr>
      <vt:lpstr>A126248062F_Data</vt:lpstr>
      <vt:lpstr>A126248062F_Latest</vt:lpstr>
      <vt:lpstr>A126248066R</vt:lpstr>
      <vt:lpstr>A126248066R_Data</vt:lpstr>
      <vt:lpstr>A126248066R_Latest</vt:lpstr>
      <vt:lpstr>A126248070F</vt:lpstr>
      <vt:lpstr>A126248070F_Data</vt:lpstr>
      <vt:lpstr>A126248070F_Latest</vt:lpstr>
      <vt:lpstr>A126248074R</vt:lpstr>
      <vt:lpstr>A126248074R_Data</vt:lpstr>
      <vt:lpstr>A126248074R_Latest</vt:lpstr>
      <vt:lpstr>A126248078X</vt:lpstr>
      <vt:lpstr>A126248078X_Data</vt:lpstr>
      <vt:lpstr>A126248078X_Latest</vt:lpstr>
      <vt:lpstr>A126248082R</vt:lpstr>
      <vt:lpstr>A126248082R_Data</vt:lpstr>
      <vt:lpstr>A126248082R_Latest</vt:lpstr>
      <vt:lpstr>A126248086X</vt:lpstr>
      <vt:lpstr>A126248086X_Data</vt:lpstr>
      <vt:lpstr>A126248086X_Latest</vt:lpstr>
      <vt:lpstr>A126248090R</vt:lpstr>
      <vt:lpstr>A126248090R_Data</vt:lpstr>
      <vt:lpstr>A126248090R_Latest</vt:lpstr>
      <vt:lpstr>A126248094X</vt:lpstr>
      <vt:lpstr>A126248094X_Data</vt:lpstr>
      <vt:lpstr>A126248094X_Latest</vt:lpstr>
      <vt:lpstr>A126248098J</vt:lpstr>
      <vt:lpstr>A126248098J_Data</vt:lpstr>
      <vt:lpstr>A126248098J_Latest</vt:lpstr>
      <vt:lpstr>A126248102L</vt:lpstr>
      <vt:lpstr>A126248102L_Data</vt:lpstr>
      <vt:lpstr>A126248102L_Latest</vt:lpstr>
      <vt:lpstr>A126248106W</vt:lpstr>
      <vt:lpstr>A126248106W_Data</vt:lpstr>
      <vt:lpstr>A126248106W_Latest</vt:lpstr>
      <vt:lpstr>A126248110L</vt:lpstr>
      <vt:lpstr>A126248110L_Data</vt:lpstr>
      <vt:lpstr>A126248110L_Latest</vt:lpstr>
      <vt:lpstr>A126248114W</vt:lpstr>
      <vt:lpstr>A126248114W_Data</vt:lpstr>
      <vt:lpstr>A126248114W_Latest</vt:lpstr>
      <vt:lpstr>A126248118F</vt:lpstr>
      <vt:lpstr>A126248118F_Data</vt:lpstr>
      <vt:lpstr>A126248118F_Latest</vt:lpstr>
      <vt:lpstr>A126248122W</vt:lpstr>
      <vt:lpstr>A126248122W_Data</vt:lpstr>
      <vt:lpstr>A126248122W_Latest</vt:lpstr>
      <vt:lpstr>A126248126F</vt:lpstr>
      <vt:lpstr>A126248126F_Data</vt:lpstr>
      <vt:lpstr>A126248126F_Latest</vt:lpstr>
      <vt:lpstr>A126248130W</vt:lpstr>
      <vt:lpstr>A126248130W_Data</vt:lpstr>
      <vt:lpstr>A126248130W_Latest</vt:lpstr>
      <vt:lpstr>A126248134F</vt:lpstr>
      <vt:lpstr>A126248134F_Data</vt:lpstr>
      <vt:lpstr>A126248134F_Latest</vt:lpstr>
      <vt:lpstr>A126248138R</vt:lpstr>
      <vt:lpstr>A126248138R_Data</vt:lpstr>
      <vt:lpstr>A126248138R_Latest</vt:lpstr>
      <vt:lpstr>A126248142F</vt:lpstr>
      <vt:lpstr>A126248142F_Data</vt:lpstr>
      <vt:lpstr>A126248142F_Latest</vt:lpstr>
      <vt:lpstr>A126248146R</vt:lpstr>
      <vt:lpstr>A126248146R_Data</vt:lpstr>
      <vt:lpstr>A126248146R_Latest</vt:lpstr>
      <vt:lpstr>A126248150F</vt:lpstr>
      <vt:lpstr>A126248150F_Data</vt:lpstr>
      <vt:lpstr>A126248150F_Latest</vt:lpstr>
      <vt:lpstr>A126248154R</vt:lpstr>
      <vt:lpstr>A126248154R_Data</vt:lpstr>
      <vt:lpstr>A126248154R_Latest</vt:lpstr>
      <vt:lpstr>A126248158X</vt:lpstr>
      <vt:lpstr>A126248158X_Data</vt:lpstr>
      <vt:lpstr>A126248158X_Latest</vt:lpstr>
      <vt:lpstr>A126248162R</vt:lpstr>
      <vt:lpstr>A126248162R_Data</vt:lpstr>
      <vt:lpstr>A126248162R_Latest</vt:lpstr>
      <vt:lpstr>A126248166X</vt:lpstr>
      <vt:lpstr>A126248166X_Data</vt:lpstr>
      <vt:lpstr>A126248166X_Latest</vt:lpstr>
      <vt:lpstr>A126248170R</vt:lpstr>
      <vt:lpstr>A126248170R_Data</vt:lpstr>
      <vt:lpstr>A126248170R_Latest</vt:lpstr>
      <vt:lpstr>A126248174X</vt:lpstr>
      <vt:lpstr>A126248174X_Data</vt:lpstr>
      <vt:lpstr>A126248174X_Latest</vt:lpstr>
      <vt:lpstr>A126248178J</vt:lpstr>
      <vt:lpstr>A126248178J_Data</vt:lpstr>
      <vt:lpstr>A126248178J_Latest</vt:lpstr>
      <vt:lpstr>A126248182X</vt:lpstr>
      <vt:lpstr>A126248182X_Data</vt:lpstr>
      <vt:lpstr>A126248182X_Latest</vt:lpstr>
      <vt:lpstr>A126248186J</vt:lpstr>
      <vt:lpstr>A126248186J_Data</vt:lpstr>
      <vt:lpstr>A126248186J_Latest</vt:lpstr>
      <vt:lpstr>A126248190X</vt:lpstr>
      <vt:lpstr>A126248190X_Data</vt:lpstr>
      <vt:lpstr>A126248190X_Latest</vt:lpstr>
      <vt:lpstr>A126248194J</vt:lpstr>
      <vt:lpstr>A126248194J_Data</vt:lpstr>
      <vt:lpstr>A126248194J_Latest</vt:lpstr>
      <vt:lpstr>A126248198T</vt:lpstr>
      <vt:lpstr>A126248198T_Data</vt:lpstr>
      <vt:lpstr>A126248198T_Latest</vt:lpstr>
      <vt:lpstr>A126248202W</vt:lpstr>
      <vt:lpstr>A126248202W_Data</vt:lpstr>
      <vt:lpstr>A126248202W_Latest</vt:lpstr>
      <vt:lpstr>A126248206F</vt:lpstr>
      <vt:lpstr>A126248206F_Data</vt:lpstr>
      <vt:lpstr>A126248206F_Latest</vt:lpstr>
      <vt:lpstr>A126248210W</vt:lpstr>
      <vt:lpstr>A126248210W_Data</vt:lpstr>
      <vt:lpstr>A126248210W_Latest</vt:lpstr>
      <vt:lpstr>A126248214F</vt:lpstr>
      <vt:lpstr>A126248214F_Data</vt:lpstr>
      <vt:lpstr>A126248214F_Latest</vt:lpstr>
      <vt:lpstr>A126248218R</vt:lpstr>
      <vt:lpstr>A126248218R_Data</vt:lpstr>
      <vt:lpstr>A126248218R_Latest</vt:lpstr>
      <vt:lpstr>A126248222F</vt:lpstr>
      <vt:lpstr>A126248222F_Data</vt:lpstr>
      <vt:lpstr>A126248222F_Latest</vt:lpstr>
      <vt:lpstr>A126248226R</vt:lpstr>
      <vt:lpstr>A126248226R_Data</vt:lpstr>
      <vt:lpstr>A126248226R_Latest</vt:lpstr>
      <vt:lpstr>A126248230F</vt:lpstr>
      <vt:lpstr>A126248230F_Data</vt:lpstr>
      <vt:lpstr>A126248230F_Latest</vt:lpstr>
      <vt:lpstr>A126248234R</vt:lpstr>
      <vt:lpstr>A126248234R_Data</vt:lpstr>
      <vt:lpstr>A126248234R_Latest</vt:lpstr>
      <vt:lpstr>A126248238X</vt:lpstr>
      <vt:lpstr>A126248238X_Data</vt:lpstr>
      <vt:lpstr>A126248238X_Latest</vt:lpstr>
      <vt:lpstr>A126248242R</vt:lpstr>
      <vt:lpstr>A126248242R_Data</vt:lpstr>
      <vt:lpstr>A126248242R_Latest</vt:lpstr>
      <vt:lpstr>A126248246X</vt:lpstr>
      <vt:lpstr>A126248246X_Data</vt:lpstr>
      <vt:lpstr>A126248246X_Latest</vt:lpstr>
      <vt:lpstr>A126248250R</vt:lpstr>
      <vt:lpstr>A126248250R_Data</vt:lpstr>
      <vt:lpstr>A126248250R_Latest</vt:lpstr>
      <vt:lpstr>A126248254X</vt:lpstr>
      <vt:lpstr>A126248254X_Data</vt:lpstr>
      <vt:lpstr>A126248254X_Latest</vt:lpstr>
      <vt:lpstr>A126248330R</vt:lpstr>
      <vt:lpstr>A126248330R_Data</vt:lpstr>
      <vt:lpstr>A126248330R_Latest</vt:lpstr>
      <vt:lpstr>A126248334X</vt:lpstr>
      <vt:lpstr>A126248334X_Data</vt:lpstr>
      <vt:lpstr>A126248334X_Latest</vt:lpstr>
      <vt:lpstr>A126248338J</vt:lpstr>
      <vt:lpstr>A126248338J_Data</vt:lpstr>
      <vt:lpstr>A126248338J_Latest</vt:lpstr>
      <vt:lpstr>A126248342X</vt:lpstr>
      <vt:lpstr>A126248342X_Data</vt:lpstr>
      <vt:lpstr>A126248342X_Latest</vt:lpstr>
      <vt:lpstr>A126248346J</vt:lpstr>
      <vt:lpstr>A126248346J_Data</vt:lpstr>
      <vt:lpstr>A126248346J_Latest</vt:lpstr>
      <vt:lpstr>A126248350X</vt:lpstr>
      <vt:lpstr>A126248350X_Data</vt:lpstr>
      <vt:lpstr>A126248350X_Latest</vt:lpstr>
      <vt:lpstr>A126248354J</vt:lpstr>
      <vt:lpstr>A126248354J_Data</vt:lpstr>
      <vt:lpstr>A126248354J_Latest</vt:lpstr>
      <vt:lpstr>A126248358T</vt:lpstr>
      <vt:lpstr>A126248358T_Data</vt:lpstr>
      <vt:lpstr>A126248358T_Latest</vt:lpstr>
      <vt:lpstr>A126248362J</vt:lpstr>
      <vt:lpstr>A126248362J_Data</vt:lpstr>
      <vt:lpstr>A126248362J_Latest</vt:lpstr>
      <vt:lpstr>A126248366T</vt:lpstr>
      <vt:lpstr>A126248366T_Data</vt:lpstr>
      <vt:lpstr>A126248366T_Latest</vt:lpstr>
      <vt:lpstr>A126248370J</vt:lpstr>
      <vt:lpstr>A126248370J_Data</vt:lpstr>
      <vt:lpstr>A126248370J_Latest</vt:lpstr>
      <vt:lpstr>A126248374T</vt:lpstr>
      <vt:lpstr>A126248374T_Data</vt:lpstr>
      <vt:lpstr>A126248374T_Latest</vt:lpstr>
      <vt:lpstr>A126248378A</vt:lpstr>
      <vt:lpstr>A126248378A_Data</vt:lpstr>
      <vt:lpstr>A126248378A_Latest</vt:lpstr>
      <vt:lpstr>A126248382T</vt:lpstr>
      <vt:lpstr>A126248382T_Data</vt:lpstr>
      <vt:lpstr>A126248382T_Latest</vt:lpstr>
      <vt:lpstr>A126248386A</vt:lpstr>
      <vt:lpstr>A126248386A_Data</vt:lpstr>
      <vt:lpstr>A126248386A_Latest</vt:lpstr>
      <vt:lpstr>A126248390T</vt:lpstr>
      <vt:lpstr>A126248390T_Data</vt:lpstr>
      <vt:lpstr>A126248390T_Latest</vt:lpstr>
      <vt:lpstr>A126248394A</vt:lpstr>
      <vt:lpstr>A126248394A_Data</vt:lpstr>
      <vt:lpstr>A126248394A_Latest</vt:lpstr>
      <vt:lpstr>A126248398K</vt:lpstr>
      <vt:lpstr>A126248398K_Data</vt:lpstr>
      <vt:lpstr>A126248398K_Latest</vt:lpstr>
      <vt:lpstr>A126248402R</vt:lpstr>
      <vt:lpstr>A126248402R_Data</vt:lpstr>
      <vt:lpstr>A126248402R_Latest</vt:lpstr>
      <vt:lpstr>A126248406X</vt:lpstr>
      <vt:lpstr>A126248406X_Data</vt:lpstr>
      <vt:lpstr>A126248406X_Latest</vt:lpstr>
      <vt:lpstr>A126248410R</vt:lpstr>
      <vt:lpstr>A126248410R_Data</vt:lpstr>
      <vt:lpstr>A126248410R_Latest</vt:lpstr>
      <vt:lpstr>A126248414X</vt:lpstr>
      <vt:lpstr>A126248414X_Data</vt:lpstr>
      <vt:lpstr>A126248414X_Latest</vt:lpstr>
      <vt:lpstr>A126248418J</vt:lpstr>
      <vt:lpstr>A126248418J_Data</vt:lpstr>
      <vt:lpstr>A126248418J_Latest</vt:lpstr>
      <vt:lpstr>A126248422X</vt:lpstr>
      <vt:lpstr>A126248422X_Data</vt:lpstr>
      <vt:lpstr>A126248422X_Latest</vt:lpstr>
      <vt:lpstr>A126248426J</vt:lpstr>
      <vt:lpstr>A126248426J_Data</vt:lpstr>
      <vt:lpstr>A126248426J_Latest</vt:lpstr>
      <vt:lpstr>A126248430X</vt:lpstr>
      <vt:lpstr>A126248430X_Data</vt:lpstr>
      <vt:lpstr>A126248430X_Latest</vt:lpstr>
      <vt:lpstr>A126248434J</vt:lpstr>
      <vt:lpstr>A126248434J_Data</vt:lpstr>
      <vt:lpstr>A126248434J_Latest</vt:lpstr>
      <vt:lpstr>A126248438T</vt:lpstr>
      <vt:lpstr>A126248438T_Data</vt:lpstr>
      <vt:lpstr>A126248438T_Latest</vt:lpstr>
      <vt:lpstr>A126248442J</vt:lpstr>
      <vt:lpstr>A126248442J_Data</vt:lpstr>
      <vt:lpstr>A126248442J_Latest</vt:lpstr>
      <vt:lpstr>A126248446T</vt:lpstr>
      <vt:lpstr>A126248446T_Data</vt:lpstr>
      <vt:lpstr>A126248446T_Latest</vt:lpstr>
      <vt:lpstr>A126248450J</vt:lpstr>
      <vt:lpstr>A126248450J_Data</vt:lpstr>
      <vt:lpstr>A126248450J_Latest</vt:lpstr>
      <vt:lpstr>A126248454T</vt:lpstr>
      <vt:lpstr>A126248454T_Data</vt:lpstr>
      <vt:lpstr>A126248454T_Latest</vt:lpstr>
      <vt:lpstr>A126248458A</vt:lpstr>
      <vt:lpstr>A126248458A_Data</vt:lpstr>
      <vt:lpstr>A126248458A_Latest</vt:lpstr>
      <vt:lpstr>A126248462T</vt:lpstr>
      <vt:lpstr>A126248462T_Data</vt:lpstr>
      <vt:lpstr>A126248462T_Latest</vt:lpstr>
      <vt:lpstr>A126248466A</vt:lpstr>
      <vt:lpstr>A126248466A_Data</vt:lpstr>
      <vt:lpstr>A126248466A_Latest</vt:lpstr>
      <vt:lpstr>A126248470T</vt:lpstr>
      <vt:lpstr>A126248470T_Data</vt:lpstr>
      <vt:lpstr>A126248470T_Latest</vt:lpstr>
      <vt:lpstr>A126248474A</vt:lpstr>
      <vt:lpstr>A126248474A_Data</vt:lpstr>
      <vt:lpstr>A126248474A_Latest</vt:lpstr>
      <vt:lpstr>A126248478K</vt:lpstr>
      <vt:lpstr>A126248478K_Data</vt:lpstr>
      <vt:lpstr>A126248478K_Latest</vt:lpstr>
      <vt:lpstr>A126248482A</vt:lpstr>
      <vt:lpstr>A126248482A_Data</vt:lpstr>
      <vt:lpstr>A126248482A_Latest</vt:lpstr>
      <vt:lpstr>A126248486K</vt:lpstr>
      <vt:lpstr>A126248486K_Data</vt:lpstr>
      <vt:lpstr>A126248486K_Latest</vt:lpstr>
      <vt:lpstr>A126248490A</vt:lpstr>
      <vt:lpstr>A126248490A_Data</vt:lpstr>
      <vt:lpstr>A126248490A_Latest</vt:lpstr>
      <vt:lpstr>A126248494K</vt:lpstr>
      <vt:lpstr>A126248494K_Data</vt:lpstr>
      <vt:lpstr>A126248494K_Latest</vt:lpstr>
      <vt:lpstr>A126248498V</vt:lpstr>
      <vt:lpstr>A126248498V_Data</vt:lpstr>
      <vt:lpstr>A126248498V_Latest</vt:lpstr>
      <vt:lpstr>A126248502X</vt:lpstr>
      <vt:lpstr>A126248502X_Data</vt:lpstr>
      <vt:lpstr>A126248502X_Latest</vt:lpstr>
      <vt:lpstr>A126248506J</vt:lpstr>
      <vt:lpstr>A126248506J_Data</vt:lpstr>
      <vt:lpstr>A126248506J_Latest</vt:lpstr>
      <vt:lpstr>A126248510X</vt:lpstr>
      <vt:lpstr>A126248510X_Data</vt:lpstr>
      <vt:lpstr>A126248510X_Latest</vt:lpstr>
      <vt:lpstr>A126248514J</vt:lpstr>
      <vt:lpstr>A126248514J_Data</vt:lpstr>
      <vt:lpstr>A126248514J_Latest</vt:lpstr>
      <vt:lpstr>A126248518T</vt:lpstr>
      <vt:lpstr>A126248518T_Data</vt:lpstr>
      <vt:lpstr>A126248518T_Latest</vt:lpstr>
      <vt:lpstr>A126248522J</vt:lpstr>
      <vt:lpstr>A126248522J_Data</vt:lpstr>
      <vt:lpstr>A126248522J_Latest</vt:lpstr>
      <vt:lpstr>A126248526T</vt:lpstr>
      <vt:lpstr>A126248526T_Data</vt:lpstr>
      <vt:lpstr>A126248526T_Latest</vt:lpstr>
      <vt:lpstr>A126248530J</vt:lpstr>
      <vt:lpstr>A126248530J_Data</vt:lpstr>
      <vt:lpstr>A126248530J_Latest</vt:lpstr>
      <vt:lpstr>A126248534T</vt:lpstr>
      <vt:lpstr>A126248534T_Data</vt:lpstr>
      <vt:lpstr>A126248534T_Latest</vt:lpstr>
      <vt:lpstr>A126248538A</vt:lpstr>
      <vt:lpstr>A126248538A_Data</vt:lpstr>
      <vt:lpstr>A126248538A_Latest</vt:lpstr>
      <vt:lpstr>A126248542T</vt:lpstr>
      <vt:lpstr>A126248542T_Data</vt:lpstr>
      <vt:lpstr>A126248542T_Latest</vt:lpstr>
      <vt:lpstr>A126248546A</vt:lpstr>
      <vt:lpstr>A126248546A_Data</vt:lpstr>
      <vt:lpstr>A126248546A_Latest</vt:lpstr>
      <vt:lpstr>A126248550T</vt:lpstr>
      <vt:lpstr>A126248550T_Data</vt:lpstr>
      <vt:lpstr>A126248550T_Latest</vt:lpstr>
      <vt:lpstr>A126248554A</vt:lpstr>
      <vt:lpstr>A126248554A_Data</vt:lpstr>
      <vt:lpstr>A126248554A_Latest</vt:lpstr>
      <vt:lpstr>A126248558K</vt:lpstr>
      <vt:lpstr>A126248558K_Data</vt:lpstr>
      <vt:lpstr>A126248558K_Latest</vt:lpstr>
      <vt:lpstr>A126248562A</vt:lpstr>
      <vt:lpstr>A126248562A_Data</vt:lpstr>
      <vt:lpstr>A126248562A_Latest</vt:lpstr>
      <vt:lpstr>A126248566K</vt:lpstr>
      <vt:lpstr>A126248566K_Data</vt:lpstr>
      <vt:lpstr>A126248566K_Latest</vt:lpstr>
      <vt:lpstr>A126248570A</vt:lpstr>
      <vt:lpstr>A126248570A_Data</vt:lpstr>
      <vt:lpstr>A126248570A_Latest</vt:lpstr>
      <vt:lpstr>A126248574K</vt:lpstr>
      <vt:lpstr>A126248574K_Data</vt:lpstr>
      <vt:lpstr>A126248574K_Latest</vt:lpstr>
      <vt:lpstr>A126248578V</vt:lpstr>
      <vt:lpstr>A126248578V_Data</vt:lpstr>
      <vt:lpstr>A126248578V_Latest</vt:lpstr>
      <vt:lpstr>A126248582K</vt:lpstr>
      <vt:lpstr>A126248582K_Data</vt:lpstr>
      <vt:lpstr>A126248582K_Latest</vt:lpstr>
      <vt:lpstr>A126248586V</vt:lpstr>
      <vt:lpstr>A126248586V_Data</vt:lpstr>
      <vt:lpstr>A126248586V_Latest</vt:lpstr>
      <vt:lpstr>A126248590K</vt:lpstr>
      <vt:lpstr>A126248590K_Data</vt:lpstr>
      <vt:lpstr>A126248590K_Latest</vt:lpstr>
      <vt:lpstr>A126248594V</vt:lpstr>
      <vt:lpstr>A126248594V_Data</vt:lpstr>
      <vt:lpstr>A126248594V_Latest</vt:lpstr>
      <vt:lpstr>A126248598C</vt:lpstr>
      <vt:lpstr>A126248598C_Data</vt:lpstr>
      <vt:lpstr>A126248598C_Latest</vt:lpstr>
      <vt:lpstr>A126248602J</vt:lpstr>
      <vt:lpstr>A126248602J_Data</vt:lpstr>
      <vt:lpstr>A126248602J_Latest</vt:lpstr>
      <vt:lpstr>A126248606T</vt:lpstr>
      <vt:lpstr>A126248606T_Data</vt:lpstr>
      <vt:lpstr>A126248606T_Latest</vt:lpstr>
      <vt:lpstr>A126248610J</vt:lpstr>
      <vt:lpstr>A126248610J_Data</vt:lpstr>
      <vt:lpstr>A126248610J_Latest</vt:lpstr>
      <vt:lpstr>A126248614T</vt:lpstr>
      <vt:lpstr>A126248614T_Data</vt:lpstr>
      <vt:lpstr>A126248614T_Latest</vt:lpstr>
      <vt:lpstr>A126248618A</vt:lpstr>
      <vt:lpstr>A126248618A_Data</vt:lpstr>
      <vt:lpstr>A126248618A_Latest</vt:lpstr>
      <vt:lpstr>A126248622T</vt:lpstr>
      <vt:lpstr>A126248622T_Data</vt:lpstr>
      <vt:lpstr>A126248622T_Latest</vt:lpstr>
      <vt:lpstr>A126248626A</vt:lpstr>
      <vt:lpstr>A126248626A_Data</vt:lpstr>
      <vt:lpstr>A126248626A_Latest</vt:lpstr>
      <vt:lpstr>A126248630T</vt:lpstr>
      <vt:lpstr>A126248630T_Data</vt:lpstr>
      <vt:lpstr>A126248630T_Latest</vt:lpstr>
      <vt:lpstr>A126248634A</vt:lpstr>
      <vt:lpstr>A126248634A_Data</vt:lpstr>
      <vt:lpstr>A126248634A_Latest</vt:lpstr>
      <vt:lpstr>A126248638K</vt:lpstr>
      <vt:lpstr>A126248638K_Data</vt:lpstr>
      <vt:lpstr>A126248638K_Latest</vt:lpstr>
      <vt:lpstr>A126248642A</vt:lpstr>
      <vt:lpstr>A126248642A_Data</vt:lpstr>
      <vt:lpstr>A126248642A_Latest</vt:lpstr>
      <vt:lpstr>A126248646K</vt:lpstr>
      <vt:lpstr>A126248646K_Data</vt:lpstr>
      <vt:lpstr>A126248646K_Latest</vt:lpstr>
      <vt:lpstr>A126248650A</vt:lpstr>
      <vt:lpstr>A126248650A_Data</vt:lpstr>
      <vt:lpstr>A126248650A_Latest</vt:lpstr>
      <vt:lpstr>A126248654K</vt:lpstr>
      <vt:lpstr>A126248654K_Data</vt:lpstr>
      <vt:lpstr>A126248654K_Latest</vt:lpstr>
      <vt:lpstr>A126248658V</vt:lpstr>
      <vt:lpstr>A126248658V_Data</vt:lpstr>
      <vt:lpstr>A126248658V_Latest</vt:lpstr>
      <vt:lpstr>A126248662K</vt:lpstr>
      <vt:lpstr>A126248662K_Data</vt:lpstr>
      <vt:lpstr>A126248662K_Latest</vt:lpstr>
      <vt:lpstr>A126248666V</vt:lpstr>
      <vt:lpstr>A126248666V_Data</vt:lpstr>
      <vt:lpstr>A126248666V_Latest</vt:lpstr>
      <vt:lpstr>A126248670K</vt:lpstr>
      <vt:lpstr>A126248670K_Data</vt:lpstr>
      <vt:lpstr>A126248670K_Latest</vt:lpstr>
      <vt:lpstr>A126248674V</vt:lpstr>
      <vt:lpstr>A126248674V_Data</vt:lpstr>
      <vt:lpstr>A126248674V_Latest</vt:lpstr>
      <vt:lpstr>A126248678C</vt:lpstr>
      <vt:lpstr>A126248678C_Data</vt:lpstr>
      <vt:lpstr>A126248678C_Latest</vt:lpstr>
      <vt:lpstr>A126248682V</vt:lpstr>
      <vt:lpstr>A126248682V_Data</vt:lpstr>
      <vt:lpstr>A126248682V_Latest</vt:lpstr>
      <vt:lpstr>A126248686C</vt:lpstr>
      <vt:lpstr>A126248686C_Data</vt:lpstr>
      <vt:lpstr>A126248686C_Latest</vt:lpstr>
      <vt:lpstr>A126248690V</vt:lpstr>
      <vt:lpstr>A126248690V_Data</vt:lpstr>
      <vt:lpstr>A126248690V_Latest</vt:lpstr>
      <vt:lpstr>A126248694C</vt:lpstr>
      <vt:lpstr>A126248694C_Data</vt:lpstr>
      <vt:lpstr>A126248694C_Latest</vt:lpstr>
      <vt:lpstr>A126248698L</vt:lpstr>
      <vt:lpstr>A126248698L_Data</vt:lpstr>
      <vt:lpstr>A126248698L_Latest</vt:lpstr>
      <vt:lpstr>A126248702T</vt:lpstr>
      <vt:lpstr>A126248702T_Data</vt:lpstr>
      <vt:lpstr>A126248702T_Latest</vt:lpstr>
      <vt:lpstr>A126248706A</vt:lpstr>
      <vt:lpstr>A126248706A_Data</vt:lpstr>
      <vt:lpstr>A126248706A_Latest</vt:lpstr>
      <vt:lpstr>A126248710T</vt:lpstr>
      <vt:lpstr>A126248710T_Data</vt:lpstr>
      <vt:lpstr>A126248710T_Latest</vt:lpstr>
      <vt:lpstr>A126248714A</vt:lpstr>
      <vt:lpstr>A126248714A_Data</vt:lpstr>
      <vt:lpstr>A126248714A_Latest</vt:lpstr>
      <vt:lpstr>A126248718K</vt:lpstr>
      <vt:lpstr>A126248718K_Data</vt:lpstr>
      <vt:lpstr>A126248718K_Latest</vt:lpstr>
      <vt:lpstr>A126248722A</vt:lpstr>
      <vt:lpstr>A126248722A_Data</vt:lpstr>
      <vt:lpstr>A126248722A_Latest</vt:lpstr>
      <vt:lpstr>A126248726K</vt:lpstr>
      <vt:lpstr>A126248726K_Data</vt:lpstr>
      <vt:lpstr>A126248726K_Latest</vt:lpstr>
      <vt:lpstr>A126248730A</vt:lpstr>
      <vt:lpstr>A126248730A_Data</vt:lpstr>
      <vt:lpstr>A126248730A_Latest</vt:lpstr>
      <vt:lpstr>A126248734K</vt:lpstr>
      <vt:lpstr>A126248734K_Data</vt:lpstr>
      <vt:lpstr>A126248734K_Latest</vt:lpstr>
      <vt:lpstr>A126248738V</vt:lpstr>
      <vt:lpstr>A126248738V_Data</vt:lpstr>
      <vt:lpstr>A126248738V_Latest</vt:lpstr>
      <vt:lpstr>A126248742K</vt:lpstr>
      <vt:lpstr>A126248742K_Data</vt:lpstr>
      <vt:lpstr>A126248742K_Latest</vt:lpstr>
      <vt:lpstr>A126248746V</vt:lpstr>
      <vt:lpstr>A126248746V_Data</vt:lpstr>
      <vt:lpstr>A126248746V_Latest</vt:lpstr>
      <vt:lpstr>A126248750K</vt:lpstr>
      <vt:lpstr>A126248750K_Data</vt:lpstr>
      <vt:lpstr>A126248750K_Latest</vt:lpstr>
      <vt:lpstr>A126248754V</vt:lpstr>
      <vt:lpstr>A126248754V_Data</vt:lpstr>
      <vt:lpstr>A126248754V_Latest</vt:lpstr>
      <vt:lpstr>A126248758C</vt:lpstr>
      <vt:lpstr>A126248758C_Data</vt:lpstr>
      <vt:lpstr>A126248758C_Latest</vt:lpstr>
      <vt:lpstr>A126248834V</vt:lpstr>
      <vt:lpstr>A126248834V_Data</vt:lpstr>
      <vt:lpstr>A126248834V_Latest</vt:lpstr>
      <vt:lpstr>A126248838C</vt:lpstr>
      <vt:lpstr>A126248838C_Data</vt:lpstr>
      <vt:lpstr>A126248838C_Latest</vt:lpstr>
      <vt:lpstr>A126248842V</vt:lpstr>
      <vt:lpstr>A126248842V_Data</vt:lpstr>
      <vt:lpstr>A126248842V_Latest</vt:lpstr>
      <vt:lpstr>A126248846C</vt:lpstr>
      <vt:lpstr>A126248846C_Data</vt:lpstr>
      <vt:lpstr>A126248846C_Latest</vt:lpstr>
      <vt:lpstr>A126248850V</vt:lpstr>
      <vt:lpstr>A126248850V_Data</vt:lpstr>
      <vt:lpstr>A126248850V_Latest</vt:lpstr>
      <vt:lpstr>A126248854C</vt:lpstr>
      <vt:lpstr>A126248854C_Data</vt:lpstr>
      <vt:lpstr>A126248854C_Latest</vt:lpstr>
      <vt:lpstr>A126248858L</vt:lpstr>
      <vt:lpstr>A126248858L_Data</vt:lpstr>
      <vt:lpstr>A126248858L_Latest</vt:lpstr>
      <vt:lpstr>A126248862C</vt:lpstr>
      <vt:lpstr>A126248862C_Data</vt:lpstr>
      <vt:lpstr>A126248862C_Latest</vt:lpstr>
      <vt:lpstr>A126248866L</vt:lpstr>
      <vt:lpstr>A126248866L_Data</vt:lpstr>
      <vt:lpstr>A126248866L_Latest</vt:lpstr>
      <vt:lpstr>A126248870C</vt:lpstr>
      <vt:lpstr>A126248870C_Data</vt:lpstr>
      <vt:lpstr>A126248870C_Latest</vt:lpstr>
      <vt:lpstr>A126248874L</vt:lpstr>
      <vt:lpstr>A126248874L_Data</vt:lpstr>
      <vt:lpstr>A126248874L_Latest</vt:lpstr>
      <vt:lpstr>A126248878W</vt:lpstr>
      <vt:lpstr>A126248878W_Data</vt:lpstr>
      <vt:lpstr>A126248878W_Latest</vt:lpstr>
      <vt:lpstr>A126248882L</vt:lpstr>
      <vt:lpstr>A126248882L_Data</vt:lpstr>
      <vt:lpstr>A126248882L_Latest</vt:lpstr>
      <vt:lpstr>A126248886W</vt:lpstr>
      <vt:lpstr>A126248886W_Data</vt:lpstr>
      <vt:lpstr>A126248886W_Latest</vt:lpstr>
      <vt:lpstr>A126248890L</vt:lpstr>
      <vt:lpstr>A126248890L_Data</vt:lpstr>
      <vt:lpstr>A126248890L_Latest</vt:lpstr>
      <vt:lpstr>A126248894W</vt:lpstr>
      <vt:lpstr>A126248894W_Data</vt:lpstr>
      <vt:lpstr>A126248894W_Latest</vt:lpstr>
      <vt:lpstr>A126248898F</vt:lpstr>
      <vt:lpstr>A126248898F_Data</vt:lpstr>
      <vt:lpstr>A126248898F_Latest</vt:lpstr>
      <vt:lpstr>A126248902K</vt:lpstr>
      <vt:lpstr>A126248902K_Data</vt:lpstr>
      <vt:lpstr>A126248902K_Latest</vt:lpstr>
      <vt:lpstr>A126248906V</vt:lpstr>
      <vt:lpstr>A126248906V_Data</vt:lpstr>
      <vt:lpstr>A126248906V_Latest</vt:lpstr>
      <vt:lpstr>A126248910K</vt:lpstr>
      <vt:lpstr>A126248910K_Data</vt:lpstr>
      <vt:lpstr>A126248910K_Latest</vt:lpstr>
      <vt:lpstr>A126248914V</vt:lpstr>
      <vt:lpstr>A126248914V_Data</vt:lpstr>
      <vt:lpstr>A126248914V_Latest</vt:lpstr>
      <vt:lpstr>A126248918C</vt:lpstr>
      <vt:lpstr>A126248918C_Data</vt:lpstr>
      <vt:lpstr>A126248918C_Latest</vt:lpstr>
      <vt:lpstr>A126248922V</vt:lpstr>
      <vt:lpstr>A126248922V_Data</vt:lpstr>
      <vt:lpstr>A126248922V_Latest</vt:lpstr>
      <vt:lpstr>A126248926C</vt:lpstr>
      <vt:lpstr>A126248926C_Data</vt:lpstr>
      <vt:lpstr>A126248926C_Latest</vt:lpstr>
      <vt:lpstr>A126248930V</vt:lpstr>
      <vt:lpstr>A126248930V_Data</vt:lpstr>
      <vt:lpstr>A126248930V_Latest</vt:lpstr>
      <vt:lpstr>A126248934C</vt:lpstr>
      <vt:lpstr>A126248934C_Data</vt:lpstr>
      <vt:lpstr>A126248934C_Latest</vt:lpstr>
      <vt:lpstr>A126248938L</vt:lpstr>
      <vt:lpstr>A126248938L_Data</vt:lpstr>
      <vt:lpstr>A126248938L_Latest</vt:lpstr>
      <vt:lpstr>A126248942C</vt:lpstr>
      <vt:lpstr>A126248942C_Data</vt:lpstr>
      <vt:lpstr>A126248942C_Latest</vt:lpstr>
      <vt:lpstr>A126248946L</vt:lpstr>
      <vt:lpstr>A126248946L_Data</vt:lpstr>
      <vt:lpstr>A126248946L_Latest</vt:lpstr>
      <vt:lpstr>A126248950C</vt:lpstr>
      <vt:lpstr>A126248950C_Data</vt:lpstr>
      <vt:lpstr>A126248950C_Latest</vt:lpstr>
      <vt:lpstr>A126248954L</vt:lpstr>
      <vt:lpstr>A126248954L_Data</vt:lpstr>
      <vt:lpstr>A126248954L_Latest</vt:lpstr>
      <vt:lpstr>A126248958W</vt:lpstr>
      <vt:lpstr>A126248958W_Data</vt:lpstr>
      <vt:lpstr>A126248958W_Latest</vt:lpstr>
      <vt:lpstr>A126248962L</vt:lpstr>
      <vt:lpstr>A126248962L_Data</vt:lpstr>
      <vt:lpstr>A126248962L_Latest</vt:lpstr>
      <vt:lpstr>A126248966W</vt:lpstr>
      <vt:lpstr>A126248966W_Data</vt:lpstr>
      <vt:lpstr>A126248966W_Latest</vt:lpstr>
      <vt:lpstr>A126248970L</vt:lpstr>
      <vt:lpstr>A126248970L_Data</vt:lpstr>
      <vt:lpstr>A126248970L_Latest</vt:lpstr>
      <vt:lpstr>A126248974W</vt:lpstr>
      <vt:lpstr>A126248974W_Data</vt:lpstr>
      <vt:lpstr>A126248974W_Latest</vt:lpstr>
      <vt:lpstr>A126248978F</vt:lpstr>
      <vt:lpstr>A126248978F_Data</vt:lpstr>
      <vt:lpstr>A126248978F_Latest</vt:lpstr>
      <vt:lpstr>A126248982W</vt:lpstr>
      <vt:lpstr>A126248982W_Data</vt:lpstr>
      <vt:lpstr>A126248982W_Latest</vt:lpstr>
      <vt:lpstr>A126248986F</vt:lpstr>
      <vt:lpstr>A126248986F_Data</vt:lpstr>
      <vt:lpstr>A126248986F_Latest</vt:lpstr>
      <vt:lpstr>A126248990W</vt:lpstr>
      <vt:lpstr>A126248990W_Data</vt:lpstr>
      <vt:lpstr>A126248990W_Latest</vt:lpstr>
      <vt:lpstr>A126248994F</vt:lpstr>
      <vt:lpstr>A126248994F_Data</vt:lpstr>
      <vt:lpstr>A126248994F_Latest</vt:lpstr>
      <vt:lpstr>A126248998R</vt:lpstr>
      <vt:lpstr>A126248998R_Data</vt:lpstr>
      <vt:lpstr>A126248998R_Latest</vt:lpstr>
      <vt:lpstr>A126249002W</vt:lpstr>
      <vt:lpstr>A126249002W_Data</vt:lpstr>
      <vt:lpstr>A126249002W_Latest</vt:lpstr>
      <vt:lpstr>A126249006F</vt:lpstr>
      <vt:lpstr>A126249006F_Data</vt:lpstr>
      <vt:lpstr>A126249006F_Latest</vt:lpstr>
      <vt:lpstr>A126249010W</vt:lpstr>
      <vt:lpstr>A126249010W_Data</vt:lpstr>
      <vt:lpstr>A126249010W_Latest</vt:lpstr>
      <vt:lpstr>A126249014F</vt:lpstr>
      <vt:lpstr>A126249014F_Data</vt:lpstr>
      <vt:lpstr>A126249014F_Latest</vt:lpstr>
      <vt:lpstr>A126249018R</vt:lpstr>
      <vt:lpstr>A126249018R_Data</vt:lpstr>
      <vt:lpstr>A126249018R_Latest</vt:lpstr>
      <vt:lpstr>A126249022F</vt:lpstr>
      <vt:lpstr>A126249022F_Data</vt:lpstr>
      <vt:lpstr>A126249022F_Latest</vt:lpstr>
      <vt:lpstr>A126249026R</vt:lpstr>
      <vt:lpstr>A126249026R_Data</vt:lpstr>
      <vt:lpstr>A126249026R_Latest</vt:lpstr>
      <vt:lpstr>A126249030F</vt:lpstr>
      <vt:lpstr>A126249030F_Data</vt:lpstr>
      <vt:lpstr>A126249030F_Latest</vt:lpstr>
      <vt:lpstr>A126249034R</vt:lpstr>
      <vt:lpstr>A126249034R_Data</vt:lpstr>
      <vt:lpstr>A126249034R_Latest</vt:lpstr>
      <vt:lpstr>A126249038X</vt:lpstr>
      <vt:lpstr>A126249038X_Data</vt:lpstr>
      <vt:lpstr>A126249038X_Latest</vt:lpstr>
      <vt:lpstr>A126249042R</vt:lpstr>
      <vt:lpstr>A126249042R_Data</vt:lpstr>
      <vt:lpstr>A126249042R_Latest</vt:lpstr>
      <vt:lpstr>A126249046X</vt:lpstr>
      <vt:lpstr>A126249046X_Data</vt:lpstr>
      <vt:lpstr>A126249046X_Latest</vt:lpstr>
      <vt:lpstr>A126249122R</vt:lpstr>
      <vt:lpstr>A126249122R_Data</vt:lpstr>
      <vt:lpstr>A126249122R_Latest</vt:lpstr>
      <vt:lpstr>A126249126X</vt:lpstr>
      <vt:lpstr>A126249126X_Data</vt:lpstr>
      <vt:lpstr>A126249126X_Latest</vt:lpstr>
      <vt:lpstr>A126249130R</vt:lpstr>
      <vt:lpstr>A126249130R_Data</vt:lpstr>
      <vt:lpstr>A126249130R_Latest</vt:lpstr>
      <vt:lpstr>A126249134X</vt:lpstr>
      <vt:lpstr>A126249134X_Data</vt:lpstr>
      <vt:lpstr>A126249134X_Latest</vt:lpstr>
      <vt:lpstr>A126249138J</vt:lpstr>
      <vt:lpstr>A126249138J_Data</vt:lpstr>
      <vt:lpstr>A126249138J_Latest</vt:lpstr>
      <vt:lpstr>A126249142X</vt:lpstr>
      <vt:lpstr>A126249142X_Data</vt:lpstr>
      <vt:lpstr>A126249142X_Latest</vt:lpstr>
      <vt:lpstr>A126249146J</vt:lpstr>
      <vt:lpstr>A126249146J_Data</vt:lpstr>
      <vt:lpstr>A126249146J_Latest</vt:lpstr>
      <vt:lpstr>A126249150X</vt:lpstr>
      <vt:lpstr>A126249150X_Data</vt:lpstr>
      <vt:lpstr>A126249150X_Latest</vt:lpstr>
      <vt:lpstr>A126249154J</vt:lpstr>
      <vt:lpstr>A126249154J_Data</vt:lpstr>
      <vt:lpstr>A126249154J_Latest</vt:lpstr>
      <vt:lpstr>A126249158T</vt:lpstr>
      <vt:lpstr>A126249158T_Data</vt:lpstr>
      <vt:lpstr>A126249158T_Latest</vt:lpstr>
      <vt:lpstr>A126249162J</vt:lpstr>
      <vt:lpstr>A126249162J_Data</vt:lpstr>
      <vt:lpstr>A126249162J_Latest</vt:lpstr>
      <vt:lpstr>A126249166T</vt:lpstr>
      <vt:lpstr>A126249166T_Data</vt:lpstr>
      <vt:lpstr>A126249166T_Latest</vt:lpstr>
      <vt:lpstr>A126249170J</vt:lpstr>
      <vt:lpstr>A126249170J_Data</vt:lpstr>
      <vt:lpstr>A126249170J_Latest</vt:lpstr>
      <vt:lpstr>A126249174T</vt:lpstr>
      <vt:lpstr>A126249174T_Data</vt:lpstr>
      <vt:lpstr>A126249174T_Latest</vt:lpstr>
      <vt:lpstr>A126249178A</vt:lpstr>
      <vt:lpstr>A126249178A_Data</vt:lpstr>
      <vt:lpstr>A126249178A_Latest</vt:lpstr>
      <vt:lpstr>A126249182T</vt:lpstr>
      <vt:lpstr>A126249182T_Data</vt:lpstr>
      <vt:lpstr>A126249182T_Latest</vt:lpstr>
      <vt:lpstr>A126249186A</vt:lpstr>
      <vt:lpstr>A126249186A_Data</vt:lpstr>
      <vt:lpstr>A126249186A_Latest</vt:lpstr>
      <vt:lpstr>A126249190T</vt:lpstr>
      <vt:lpstr>A126249190T_Data</vt:lpstr>
      <vt:lpstr>A126249190T_Latest</vt:lpstr>
      <vt:lpstr>A126249194A</vt:lpstr>
      <vt:lpstr>A126249194A_Data</vt:lpstr>
      <vt:lpstr>A126249194A_Latest</vt:lpstr>
      <vt:lpstr>A126249198K</vt:lpstr>
      <vt:lpstr>A126249198K_Data</vt:lpstr>
      <vt:lpstr>A126249198K_Latest</vt:lpstr>
      <vt:lpstr>A126249202R</vt:lpstr>
      <vt:lpstr>A126249202R_Data</vt:lpstr>
      <vt:lpstr>A126249202R_Latest</vt:lpstr>
      <vt:lpstr>A126249206X</vt:lpstr>
      <vt:lpstr>A126249206X_Data</vt:lpstr>
      <vt:lpstr>A126249206X_Latest</vt:lpstr>
      <vt:lpstr>A126249210R</vt:lpstr>
      <vt:lpstr>A126249210R_Data</vt:lpstr>
      <vt:lpstr>A126249210R_Latest</vt:lpstr>
      <vt:lpstr>A126249214X</vt:lpstr>
      <vt:lpstr>A126249214X_Data</vt:lpstr>
      <vt:lpstr>A126249214X_Latest</vt:lpstr>
      <vt:lpstr>A126249218J</vt:lpstr>
      <vt:lpstr>A126249218J_Data</vt:lpstr>
      <vt:lpstr>A126249218J_Latest</vt:lpstr>
      <vt:lpstr>A126249222X</vt:lpstr>
      <vt:lpstr>A126249222X_Data</vt:lpstr>
      <vt:lpstr>A126249222X_Latest</vt:lpstr>
      <vt:lpstr>A126249226J</vt:lpstr>
      <vt:lpstr>A126249226J_Data</vt:lpstr>
      <vt:lpstr>A126249226J_Latest</vt:lpstr>
      <vt:lpstr>A126249230X</vt:lpstr>
      <vt:lpstr>A126249230X_Data</vt:lpstr>
      <vt:lpstr>A126249230X_Latest</vt:lpstr>
      <vt:lpstr>A126249234J</vt:lpstr>
      <vt:lpstr>A126249234J_Data</vt:lpstr>
      <vt:lpstr>A126249234J_Latest</vt:lpstr>
      <vt:lpstr>A126249238T</vt:lpstr>
      <vt:lpstr>A126249238T_Data</vt:lpstr>
      <vt:lpstr>A126249238T_Latest</vt:lpstr>
      <vt:lpstr>A126249242J</vt:lpstr>
      <vt:lpstr>A126249242J_Data</vt:lpstr>
      <vt:lpstr>A126249242J_Latest</vt:lpstr>
      <vt:lpstr>A126249246T</vt:lpstr>
      <vt:lpstr>A126249246T_Data</vt:lpstr>
      <vt:lpstr>A126249246T_Latest</vt:lpstr>
      <vt:lpstr>A126249250J</vt:lpstr>
      <vt:lpstr>A126249250J_Data</vt:lpstr>
      <vt:lpstr>A126249250J_Latest</vt:lpstr>
      <vt:lpstr>A126249254T</vt:lpstr>
      <vt:lpstr>A126249254T_Data</vt:lpstr>
      <vt:lpstr>A126249254T_Latest</vt:lpstr>
      <vt:lpstr>A126249258A</vt:lpstr>
      <vt:lpstr>A126249258A_Data</vt:lpstr>
      <vt:lpstr>A126249258A_Latest</vt:lpstr>
      <vt:lpstr>A126249262T</vt:lpstr>
      <vt:lpstr>A126249262T_Data</vt:lpstr>
      <vt:lpstr>A126249262T_Latest</vt:lpstr>
      <vt:lpstr>A126249266A</vt:lpstr>
      <vt:lpstr>A126249266A_Data</vt:lpstr>
      <vt:lpstr>A126249266A_Latest</vt:lpstr>
      <vt:lpstr>A126249270T</vt:lpstr>
      <vt:lpstr>A126249270T_Data</vt:lpstr>
      <vt:lpstr>A126249270T_Latest</vt:lpstr>
      <vt:lpstr>A126249274A</vt:lpstr>
      <vt:lpstr>A126249274A_Data</vt:lpstr>
      <vt:lpstr>A126249274A_Latest</vt:lpstr>
      <vt:lpstr>A126249278K</vt:lpstr>
      <vt:lpstr>A126249278K_Data</vt:lpstr>
      <vt:lpstr>A126249278K_Latest</vt:lpstr>
      <vt:lpstr>A126249282A</vt:lpstr>
      <vt:lpstr>A126249282A_Data</vt:lpstr>
      <vt:lpstr>A126249282A_Latest</vt:lpstr>
      <vt:lpstr>A126249286K</vt:lpstr>
      <vt:lpstr>A126249286K_Data</vt:lpstr>
      <vt:lpstr>A126249286K_Latest</vt:lpstr>
      <vt:lpstr>A126249290A</vt:lpstr>
      <vt:lpstr>A126249290A_Data</vt:lpstr>
      <vt:lpstr>A126249290A_Latest</vt:lpstr>
      <vt:lpstr>A126249294K</vt:lpstr>
      <vt:lpstr>A126249294K_Data</vt:lpstr>
      <vt:lpstr>A126249294K_Latest</vt:lpstr>
      <vt:lpstr>A126249298V</vt:lpstr>
      <vt:lpstr>A126249298V_Data</vt:lpstr>
      <vt:lpstr>A126249298V_Latest</vt:lpstr>
      <vt:lpstr>A126249302X</vt:lpstr>
      <vt:lpstr>A126249302X_Data</vt:lpstr>
      <vt:lpstr>A126249302X_Latest</vt:lpstr>
      <vt:lpstr>A126249306J</vt:lpstr>
      <vt:lpstr>A126249306J_Data</vt:lpstr>
      <vt:lpstr>A126249306J_Latest</vt:lpstr>
      <vt:lpstr>A126249310X</vt:lpstr>
      <vt:lpstr>A126249310X_Data</vt:lpstr>
      <vt:lpstr>A126249310X_Latest</vt:lpstr>
      <vt:lpstr>A126249314J</vt:lpstr>
      <vt:lpstr>A126249314J_Data</vt:lpstr>
      <vt:lpstr>A126249314J_Latest</vt:lpstr>
      <vt:lpstr>A126249318T</vt:lpstr>
      <vt:lpstr>A126249318T_Data</vt:lpstr>
      <vt:lpstr>A126249318T_Latest</vt:lpstr>
      <vt:lpstr>A126249322J</vt:lpstr>
      <vt:lpstr>A126249322J_Data</vt:lpstr>
      <vt:lpstr>A126249322J_Latest</vt:lpstr>
      <vt:lpstr>A126249326T</vt:lpstr>
      <vt:lpstr>A126249326T_Data</vt:lpstr>
      <vt:lpstr>A126249326T_Latest</vt:lpstr>
      <vt:lpstr>A126249330J</vt:lpstr>
      <vt:lpstr>A126249330J_Data</vt:lpstr>
      <vt:lpstr>A126249330J_Latest</vt:lpstr>
      <vt:lpstr>A126249334T</vt:lpstr>
      <vt:lpstr>A126249334T_Data</vt:lpstr>
      <vt:lpstr>A126249334T_Latest</vt:lpstr>
      <vt:lpstr>A126249338A</vt:lpstr>
      <vt:lpstr>A126249338A_Data</vt:lpstr>
      <vt:lpstr>A126249338A_Latest</vt:lpstr>
      <vt:lpstr>A126249342T</vt:lpstr>
      <vt:lpstr>A126249342T_Data</vt:lpstr>
      <vt:lpstr>A126249342T_Latest</vt:lpstr>
      <vt:lpstr>A126249346A</vt:lpstr>
      <vt:lpstr>A126249346A_Data</vt:lpstr>
      <vt:lpstr>A126249346A_Latest</vt:lpstr>
      <vt:lpstr>A126249350T</vt:lpstr>
      <vt:lpstr>A126249350T_Data</vt:lpstr>
      <vt:lpstr>A126249350T_Latest</vt:lpstr>
      <vt:lpstr>A126249354A</vt:lpstr>
      <vt:lpstr>A126249354A_Data</vt:lpstr>
      <vt:lpstr>A126249354A_Latest</vt:lpstr>
      <vt:lpstr>A126249358K</vt:lpstr>
      <vt:lpstr>A126249358K_Data</vt:lpstr>
      <vt:lpstr>A126249358K_Latest</vt:lpstr>
      <vt:lpstr>A126249362A</vt:lpstr>
      <vt:lpstr>A126249362A_Data</vt:lpstr>
      <vt:lpstr>A126249362A_Latest</vt:lpstr>
      <vt:lpstr>A126249366K</vt:lpstr>
      <vt:lpstr>A126249366K_Data</vt:lpstr>
      <vt:lpstr>A126249366K_Latest</vt:lpstr>
      <vt:lpstr>A126249370A</vt:lpstr>
      <vt:lpstr>A126249370A_Data</vt:lpstr>
      <vt:lpstr>A126249370A_Latest</vt:lpstr>
      <vt:lpstr>A126249374K</vt:lpstr>
      <vt:lpstr>A126249374K_Data</vt:lpstr>
      <vt:lpstr>A126249374K_Latest</vt:lpstr>
      <vt:lpstr>A126249378V</vt:lpstr>
      <vt:lpstr>A126249378V_Data</vt:lpstr>
      <vt:lpstr>A126249378V_Latest</vt:lpstr>
      <vt:lpstr>A126249382K</vt:lpstr>
      <vt:lpstr>A126249382K_Data</vt:lpstr>
      <vt:lpstr>A126249382K_Latest</vt:lpstr>
      <vt:lpstr>A126249386V</vt:lpstr>
      <vt:lpstr>A126249386V_Data</vt:lpstr>
      <vt:lpstr>A126249386V_Latest</vt:lpstr>
      <vt:lpstr>A126249390K</vt:lpstr>
      <vt:lpstr>A126249390K_Data</vt:lpstr>
      <vt:lpstr>A126249390K_Latest</vt:lpstr>
      <vt:lpstr>A126249394V</vt:lpstr>
      <vt:lpstr>A126249394V_Data</vt:lpstr>
      <vt:lpstr>A126249394V_Latest</vt:lpstr>
      <vt:lpstr>A126249398C</vt:lpstr>
      <vt:lpstr>A126249398C_Data</vt:lpstr>
      <vt:lpstr>A126249398C_Latest</vt:lpstr>
      <vt:lpstr>A126249402J</vt:lpstr>
      <vt:lpstr>A126249402J_Data</vt:lpstr>
      <vt:lpstr>A126249402J_Latest</vt:lpstr>
      <vt:lpstr>A126249406T</vt:lpstr>
      <vt:lpstr>A126249406T_Data</vt:lpstr>
      <vt:lpstr>A126249406T_Latest</vt:lpstr>
      <vt:lpstr>A126249410J</vt:lpstr>
      <vt:lpstr>A126249410J_Data</vt:lpstr>
      <vt:lpstr>A126249410J_Latest</vt:lpstr>
      <vt:lpstr>A126249414T</vt:lpstr>
      <vt:lpstr>A126249414T_Data</vt:lpstr>
      <vt:lpstr>A126249414T_Latest</vt:lpstr>
      <vt:lpstr>A126249418A</vt:lpstr>
      <vt:lpstr>A126249418A_Data</vt:lpstr>
      <vt:lpstr>A126249418A_Latest</vt:lpstr>
      <vt:lpstr>A126249422T</vt:lpstr>
      <vt:lpstr>A126249422T_Data</vt:lpstr>
      <vt:lpstr>A126249422T_Latest</vt:lpstr>
      <vt:lpstr>A126249426A</vt:lpstr>
      <vt:lpstr>A126249426A_Data</vt:lpstr>
      <vt:lpstr>A126249426A_Latest</vt:lpstr>
      <vt:lpstr>A126249430T</vt:lpstr>
      <vt:lpstr>A126249430T_Data</vt:lpstr>
      <vt:lpstr>A126249430T_Latest</vt:lpstr>
      <vt:lpstr>A126249434A</vt:lpstr>
      <vt:lpstr>A126249434A_Data</vt:lpstr>
      <vt:lpstr>A126249434A_Latest</vt:lpstr>
      <vt:lpstr>A126249438K</vt:lpstr>
      <vt:lpstr>A126249438K_Data</vt:lpstr>
      <vt:lpstr>A126249438K_Latest</vt:lpstr>
      <vt:lpstr>A126249442A</vt:lpstr>
      <vt:lpstr>A126249442A_Data</vt:lpstr>
      <vt:lpstr>A126249442A_Latest</vt:lpstr>
      <vt:lpstr>A126249446K</vt:lpstr>
      <vt:lpstr>A126249446K_Data</vt:lpstr>
      <vt:lpstr>A126249446K_Latest</vt:lpstr>
      <vt:lpstr>A126249450A</vt:lpstr>
      <vt:lpstr>A126249450A_Data</vt:lpstr>
      <vt:lpstr>A126249450A_Latest</vt:lpstr>
      <vt:lpstr>A126249454K</vt:lpstr>
      <vt:lpstr>A126249454K_Data</vt:lpstr>
      <vt:lpstr>A126249454K_Latest</vt:lpstr>
      <vt:lpstr>A126249458V</vt:lpstr>
      <vt:lpstr>A126249458V_Data</vt:lpstr>
      <vt:lpstr>A126249458V_Latest</vt:lpstr>
      <vt:lpstr>A126249462K</vt:lpstr>
      <vt:lpstr>A126249462K_Data</vt:lpstr>
      <vt:lpstr>A126249462K_Latest</vt:lpstr>
      <vt:lpstr>A126249466V</vt:lpstr>
      <vt:lpstr>A126249466V_Data</vt:lpstr>
      <vt:lpstr>A126249466V_Latest</vt:lpstr>
      <vt:lpstr>A126249470K</vt:lpstr>
      <vt:lpstr>A126249470K_Data</vt:lpstr>
      <vt:lpstr>A126249470K_Latest</vt:lpstr>
      <vt:lpstr>A126249474V</vt:lpstr>
      <vt:lpstr>A126249474V_Data</vt:lpstr>
      <vt:lpstr>A126249474V_Latest</vt:lpstr>
      <vt:lpstr>A126249478C</vt:lpstr>
      <vt:lpstr>A126249478C_Data</vt:lpstr>
      <vt:lpstr>A126249478C_Latest</vt:lpstr>
      <vt:lpstr>A126249482V</vt:lpstr>
      <vt:lpstr>A126249482V_Data</vt:lpstr>
      <vt:lpstr>A126249482V_Latest</vt:lpstr>
      <vt:lpstr>A126249486C</vt:lpstr>
      <vt:lpstr>A126249486C_Data</vt:lpstr>
      <vt:lpstr>A126249486C_Latest</vt:lpstr>
      <vt:lpstr>A126249490V</vt:lpstr>
      <vt:lpstr>A126249490V_Data</vt:lpstr>
      <vt:lpstr>A126249490V_Latest</vt:lpstr>
      <vt:lpstr>A126249494C</vt:lpstr>
      <vt:lpstr>A126249494C_Data</vt:lpstr>
      <vt:lpstr>A126249494C_Latest</vt:lpstr>
      <vt:lpstr>A126249498L</vt:lpstr>
      <vt:lpstr>A126249498L_Data</vt:lpstr>
      <vt:lpstr>A126249498L_Latest</vt:lpstr>
      <vt:lpstr>A126249502T</vt:lpstr>
      <vt:lpstr>A126249502T_Data</vt:lpstr>
      <vt:lpstr>A126249502T_Latest</vt:lpstr>
      <vt:lpstr>A126249506A</vt:lpstr>
      <vt:lpstr>A126249506A_Data</vt:lpstr>
      <vt:lpstr>A126249506A_Latest</vt:lpstr>
      <vt:lpstr>A126249510T</vt:lpstr>
      <vt:lpstr>A126249510T_Data</vt:lpstr>
      <vt:lpstr>A126249510T_Latest</vt:lpstr>
      <vt:lpstr>A126249514A</vt:lpstr>
      <vt:lpstr>A126249514A_Data</vt:lpstr>
      <vt:lpstr>A126249514A_Latest</vt:lpstr>
      <vt:lpstr>A126249518K</vt:lpstr>
      <vt:lpstr>A126249518K_Data</vt:lpstr>
      <vt:lpstr>A126249518K_Latest</vt:lpstr>
      <vt:lpstr>A126249522A</vt:lpstr>
      <vt:lpstr>A126249522A_Data</vt:lpstr>
      <vt:lpstr>A126249522A_Latest</vt:lpstr>
      <vt:lpstr>A126249526K</vt:lpstr>
      <vt:lpstr>A126249526K_Data</vt:lpstr>
      <vt:lpstr>A126249526K_Latest</vt:lpstr>
      <vt:lpstr>A126249530A</vt:lpstr>
      <vt:lpstr>A126249530A_Data</vt:lpstr>
      <vt:lpstr>A126249530A_Latest</vt:lpstr>
      <vt:lpstr>A126249534K</vt:lpstr>
      <vt:lpstr>A126249534K_Data</vt:lpstr>
      <vt:lpstr>A126249534K_Latest</vt:lpstr>
      <vt:lpstr>A126249538V</vt:lpstr>
      <vt:lpstr>A126249538V_Data</vt:lpstr>
      <vt:lpstr>A126249538V_Latest</vt:lpstr>
      <vt:lpstr>A126249542K</vt:lpstr>
      <vt:lpstr>A126249542K_Data</vt:lpstr>
      <vt:lpstr>A126249542K_Latest</vt:lpstr>
      <vt:lpstr>A126249546V</vt:lpstr>
      <vt:lpstr>A126249546V_Data</vt:lpstr>
      <vt:lpstr>A126249546V_Latest</vt:lpstr>
      <vt:lpstr>A126249550K</vt:lpstr>
      <vt:lpstr>A126249550K_Data</vt:lpstr>
      <vt:lpstr>A126249550K_Latest</vt:lpstr>
      <vt:lpstr>A126249626V</vt:lpstr>
      <vt:lpstr>A126249626V_Data</vt:lpstr>
      <vt:lpstr>A126249626V_Latest</vt:lpstr>
      <vt:lpstr>A126249630K</vt:lpstr>
      <vt:lpstr>A126249630K_Data</vt:lpstr>
      <vt:lpstr>A126249630K_Latest</vt:lpstr>
      <vt:lpstr>A126249634V</vt:lpstr>
      <vt:lpstr>A126249634V_Data</vt:lpstr>
      <vt:lpstr>A126249634V_Latest</vt:lpstr>
      <vt:lpstr>A126249638C</vt:lpstr>
      <vt:lpstr>A126249638C_Data</vt:lpstr>
      <vt:lpstr>A126249638C_Latest</vt:lpstr>
      <vt:lpstr>A126249642V</vt:lpstr>
      <vt:lpstr>A126249642V_Data</vt:lpstr>
      <vt:lpstr>A126249642V_Latest</vt:lpstr>
      <vt:lpstr>A126249646C</vt:lpstr>
      <vt:lpstr>A126249646C_Data</vt:lpstr>
      <vt:lpstr>A126249646C_Latest</vt:lpstr>
      <vt:lpstr>A126249650V</vt:lpstr>
      <vt:lpstr>A126249650V_Data</vt:lpstr>
      <vt:lpstr>A126249650V_Latest</vt:lpstr>
      <vt:lpstr>A126249654C</vt:lpstr>
      <vt:lpstr>A126249654C_Data</vt:lpstr>
      <vt:lpstr>A126249654C_Latest</vt:lpstr>
      <vt:lpstr>A126249658L</vt:lpstr>
      <vt:lpstr>A126249658L_Data</vt:lpstr>
      <vt:lpstr>A126249658L_Latest</vt:lpstr>
      <vt:lpstr>A126249662C</vt:lpstr>
      <vt:lpstr>A126249662C_Data</vt:lpstr>
      <vt:lpstr>A126249662C_Latest</vt:lpstr>
      <vt:lpstr>A126249666L</vt:lpstr>
      <vt:lpstr>A126249666L_Data</vt:lpstr>
      <vt:lpstr>A126249666L_Latest</vt:lpstr>
      <vt:lpstr>A126249670C</vt:lpstr>
      <vt:lpstr>A126249670C_Data</vt:lpstr>
      <vt:lpstr>A126249670C_Latest</vt:lpstr>
      <vt:lpstr>A126249674L</vt:lpstr>
      <vt:lpstr>A126249674L_Data</vt:lpstr>
      <vt:lpstr>A126249674L_Latest</vt:lpstr>
      <vt:lpstr>A126249678W</vt:lpstr>
      <vt:lpstr>A126249678W_Data</vt:lpstr>
      <vt:lpstr>A126249678W_Latest</vt:lpstr>
      <vt:lpstr>A126249682L</vt:lpstr>
      <vt:lpstr>A126249682L_Data</vt:lpstr>
      <vt:lpstr>A126249682L_Latest</vt:lpstr>
      <vt:lpstr>A126249686W</vt:lpstr>
      <vt:lpstr>A126249686W_Data</vt:lpstr>
      <vt:lpstr>A126249686W_Latest</vt:lpstr>
      <vt:lpstr>A126249690L</vt:lpstr>
      <vt:lpstr>A126249690L_Data</vt:lpstr>
      <vt:lpstr>A126249690L_Latest</vt:lpstr>
      <vt:lpstr>A126249694W</vt:lpstr>
      <vt:lpstr>A126249694W_Data</vt:lpstr>
      <vt:lpstr>A126249694W_Latest</vt:lpstr>
      <vt:lpstr>A126249698F</vt:lpstr>
      <vt:lpstr>A126249698F_Data</vt:lpstr>
      <vt:lpstr>A126249698F_Latest</vt:lpstr>
      <vt:lpstr>A126249702K</vt:lpstr>
      <vt:lpstr>A126249702K_Data</vt:lpstr>
      <vt:lpstr>A126249702K_Latest</vt:lpstr>
      <vt:lpstr>A126249706V</vt:lpstr>
      <vt:lpstr>A126249706V_Data</vt:lpstr>
      <vt:lpstr>A126249706V_Latest</vt:lpstr>
      <vt:lpstr>A126249710K</vt:lpstr>
      <vt:lpstr>A126249710K_Data</vt:lpstr>
      <vt:lpstr>A126249710K_Latest</vt:lpstr>
      <vt:lpstr>A126249714V</vt:lpstr>
      <vt:lpstr>A126249714V_Data</vt:lpstr>
      <vt:lpstr>A126249714V_Latest</vt:lpstr>
      <vt:lpstr>A126249718C</vt:lpstr>
      <vt:lpstr>A126249718C_Data</vt:lpstr>
      <vt:lpstr>A126249718C_Latest</vt:lpstr>
      <vt:lpstr>A126249722V</vt:lpstr>
      <vt:lpstr>A126249722V_Data</vt:lpstr>
      <vt:lpstr>A126249722V_Latest</vt:lpstr>
      <vt:lpstr>A126249726C</vt:lpstr>
      <vt:lpstr>A126249726C_Data</vt:lpstr>
      <vt:lpstr>A126249726C_Latest</vt:lpstr>
      <vt:lpstr>A126249730V</vt:lpstr>
      <vt:lpstr>A126249730V_Data</vt:lpstr>
      <vt:lpstr>A126249730V_Latest</vt:lpstr>
      <vt:lpstr>A126249734C</vt:lpstr>
      <vt:lpstr>A126249734C_Data</vt:lpstr>
      <vt:lpstr>A126249734C_Latest</vt:lpstr>
      <vt:lpstr>A126249738L</vt:lpstr>
      <vt:lpstr>A126249738L_Data</vt:lpstr>
      <vt:lpstr>A126249738L_Latest</vt:lpstr>
      <vt:lpstr>A126249742C</vt:lpstr>
      <vt:lpstr>A126249742C_Data</vt:lpstr>
      <vt:lpstr>A126249742C_Latest</vt:lpstr>
      <vt:lpstr>A126249746L</vt:lpstr>
      <vt:lpstr>A126249746L_Data</vt:lpstr>
      <vt:lpstr>A126249746L_Latest</vt:lpstr>
      <vt:lpstr>A126249750C</vt:lpstr>
      <vt:lpstr>A126249750C_Data</vt:lpstr>
      <vt:lpstr>A126249750C_Latest</vt:lpstr>
      <vt:lpstr>A126249754L</vt:lpstr>
      <vt:lpstr>A126249754L_Data</vt:lpstr>
      <vt:lpstr>A126249754L_Latest</vt:lpstr>
      <vt:lpstr>A126249758W</vt:lpstr>
      <vt:lpstr>A126249758W_Data</vt:lpstr>
      <vt:lpstr>A126249758W_Latest</vt:lpstr>
      <vt:lpstr>A126249762L</vt:lpstr>
      <vt:lpstr>A126249762L_Data</vt:lpstr>
      <vt:lpstr>A126249762L_Latest</vt:lpstr>
      <vt:lpstr>A126249766W</vt:lpstr>
      <vt:lpstr>A126249766W_Data</vt:lpstr>
      <vt:lpstr>A126249766W_Latest</vt:lpstr>
      <vt:lpstr>A126249770L</vt:lpstr>
      <vt:lpstr>A126249770L_Data</vt:lpstr>
      <vt:lpstr>A126249770L_Latest</vt:lpstr>
      <vt:lpstr>A126249774W</vt:lpstr>
      <vt:lpstr>A126249774W_Data</vt:lpstr>
      <vt:lpstr>A126249774W_Latest</vt:lpstr>
      <vt:lpstr>A126249778F</vt:lpstr>
      <vt:lpstr>A126249778F_Data</vt:lpstr>
      <vt:lpstr>A126249778F_Latest</vt:lpstr>
      <vt:lpstr>A126249782W</vt:lpstr>
      <vt:lpstr>A126249782W_Data</vt:lpstr>
      <vt:lpstr>A126249782W_Latest</vt:lpstr>
      <vt:lpstr>A126249786F</vt:lpstr>
      <vt:lpstr>A126249786F_Data</vt:lpstr>
      <vt:lpstr>A126249786F_Latest</vt:lpstr>
      <vt:lpstr>A126249790W</vt:lpstr>
      <vt:lpstr>A126249790W_Data</vt:lpstr>
      <vt:lpstr>A126249790W_Latest</vt:lpstr>
      <vt:lpstr>A126249794F</vt:lpstr>
      <vt:lpstr>A126249794F_Data</vt:lpstr>
      <vt:lpstr>A126249794F_Latest</vt:lpstr>
      <vt:lpstr>A126249798R</vt:lpstr>
      <vt:lpstr>A126249798R_Data</vt:lpstr>
      <vt:lpstr>A126249798R_Latest</vt:lpstr>
      <vt:lpstr>A126249802V</vt:lpstr>
      <vt:lpstr>A126249802V_Data</vt:lpstr>
      <vt:lpstr>A126249802V_Latest</vt:lpstr>
      <vt:lpstr>A126249806C</vt:lpstr>
      <vt:lpstr>A126249806C_Data</vt:lpstr>
      <vt:lpstr>A126249806C_Latest</vt:lpstr>
      <vt:lpstr>A126249810V</vt:lpstr>
      <vt:lpstr>A126249810V_Data</vt:lpstr>
      <vt:lpstr>A126249810V_Latest</vt:lpstr>
      <vt:lpstr>A126249814C</vt:lpstr>
      <vt:lpstr>A126249814C_Data</vt:lpstr>
      <vt:lpstr>A126249814C_Latest</vt:lpstr>
      <vt:lpstr>A126249818L</vt:lpstr>
      <vt:lpstr>A126249818L_Data</vt:lpstr>
      <vt:lpstr>A126249818L_Latest</vt:lpstr>
      <vt:lpstr>A126249822C</vt:lpstr>
      <vt:lpstr>A126249822C_Data</vt:lpstr>
      <vt:lpstr>A126249822C_Latest</vt:lpstr>
      <vt:lpstr>A126249826L</vt:lpstr>
      <vt:lpstr>A126249826L_Data</vt:lpstr>
      <vt:lpstr>A126249826L_Latest</vt:lpstr>
      <vt:lpstr>A126249830C</vt:lpstr>
      <vt:lpstr>A126249830C_Data</vt:lpstr>
      <vt:lpstr>A126249830C_Latest</vt:lpstr>
      <vt:lpstr>A126249834L</vt:lpstr>
      <vt:lpstr>A126249834L_Data</vt:lpstr>
      <vt:lpstr>A126249834L_Latest</vt:lpstr>
      <vt:lpstr>A126249838W</vt:lpstr>
      <vt:lpstr>A126249838W_Data</vt:lpstr>
      <vt:lpstr>A126249838W_Latest</vt:lpstr>
      <vt:lpstr>A126249914L</vt:lpstr>
      <vt:lpstr>A126249914L_Data</vt:lpstr>
      <vt:lpstr>A126249914L_Latest</vt:lpstr>
      <vt:lpstr>A126249918W</vt:lpstr>
      <vt:lpstr>A126249918W_Data</vt:lpstr>
      <vt:lpstr>A126249918W_Latest</vt:lpstr>
      <vt:lpstr>A126249922L</vt:lpstr>
      <vt:lpstr>A126249922L_Data</vt:lpstr>
      <vt:lpstr>A126249922L_Latest</vt:lpstr>
      <vt:lpstr>A126249926W</vt:lpstr>
      <vt:lpstr>A126249926W_Data</vt:lpstr>
      <vt:lpstr>A126249926W_Latest</vt:lpstr>
      <vt:lpstr>A126249930L</vt:lpstr>
      <vt:lpstr>A126249930L_Data</vt:lpstr>
      <vt:lpstr>A126249930L_Latest</vt:lpstr>
      <vt:lpstr>A126249934W</vt:lpstr>
      <vt:lpstr>A126249934W_Data</vt:lpstr>
      <vt:lpstr>A126249934W_Latest</vt:lpstr>
      <vt:lpstr>A126249938F</vt:lpstr>
      <vt:lpstr>A126249938F_Data</vt:lpstr>
      <vt:lpstr>A126249938F_Latest</vt:lpstr>
      <vt:lpstr>A126249942W</vt:lpstr>
      <vt:lpstr>A126249942W_Data</vt:lpstr>
      <vt:lpstr>A126249942W_Latest</vt:lpstr>
      <vt:lpstr>A126249946F</vt:lpstr>
      <vt:lpstr>A126249946F_Data</vt:lpstr>
      <vt:lpstr>A126249946F_Latest</vt:lpstr>
      <vt:lpstr>A126249950W</vt:lpstr>
      <vt:lpstr>A126249950W_Data</vt:lpstr>
      <vt:lpstr>A126249950W_Latest</vt:lpstr>
      <vt:lpstr>A126249954F</vt:lpstr>
      <vt:lpstr>A126249954F_Data</vt:lpstr>
      <vt:lpstr>A126249954F_Latest</vt:lpstr>
      <vt:lpstr>A126249958R</vt:lpstr>
      <vt:lpstr>A126249958R_Data</vt:lpstr>
      <vt:lpstr>A126249958R_Latest</vt:lpstr>
      <vt:lpstr>A126249962F</vt:lpstr>
      <vt:lpstr>A126249962F_Data</vt:lpstr>
      <vt:lpstr>A126249962F_Latest</vt:lpstr>
      <vt:lpstr>A126249966R</vt:lpstr>
      <vt:lpstr>A126249966R_Data</vt:lpstr>
      <vt:lpstr>A126249966R_Latest</vt:lpstr>
      <vt:lpstr>A126249970F</vt:lpstr>
      <vt:lpstr>A126249970F_Data</vt:lpstr>
      <vt:lpstr>A126249970F_Latest</vt:lpstr>
      <vt:lpstr>A126249974R</vt:lpstr>
      <vt:lpstr>A126249974R_Data</vt:lpstr>
      <vt:lpstr>A126249974R_Latest</vt:lpstr>
      <vt:lpstr>A126249978X</vt:lpstr>
      <vt:lpstr>A126249978X_Data</vt:lpstr>
      <vt:lpstr>A126249978X_Latest</vt:lpstr>
      <vt:lpstr>A126249982R</vt:lpstr>
      <vt:lpstr>A126249982R_Data</vt:lpstr>
      <vt:lpstr>A126249982R_Latest</vt:lpstr>
      <vt:lpstr>A126249986X</vt:lpstr>
      <vt:lpstr>A126249986X_Data</vt:lpstr>
      <vt:lpstr>A126249986X_Latest</vt:lpstr>
      <vt:lpstr>A126249990R</vt:lpstr>
      <vt:lpstr>A126249990R_Data</vt:lpstr>
      <vt:lpstr>A126249990R_Latest</vt:lpstr>
      <vt:lpstr>A126249994X</vt:lpstr>
      <vt:lpstr>A126249994X_Data</vt:lpstr>
      <vt:lpstr>A126249994X_Latest</vt:lpstr>
      <vt:lpstr>A126249998J</vt:lpstr>
      <vt:lpstr>A126249998J_Data</vt:lpstr>
      <vt:lpstr>A126249998J_Latest</vt:lpstr>
      <vt:lpstr>A126250002V</vt:lpstr>
      <vt:lpstr>A126250002V_Data</vt:lpstr>
      <vt:lpstr>A126250002V_Latest</vt:lpstr>
      <vt:lpstr>A126250006C</vt:lpstr>
      <vt:lpstr>A126250006C_Data</vt:lpstr>
      <vt:lpstr>A126250006C_Latest</vt:lpstr>
      <vt:lpstr>A126250010V</vt:lpstr>
      <vt:lpstr>A126250010V_Data</vt:lpstr>
      <vt:lpstr>A126250010V_Latest</vt:lpstr>
      <vt:lpstr>A126250014C</vt:lpstr>
      <vt:lpstr>A126250014C_Data</vt:lpstr>
      <vt:lpstr>A126250014C_Latest</vt:lpstr>
      <vt:lpstr>A126250018L</vt:lpstr>
      <vt:lpstr>A126250018L_Data</vt:lpstr>
      <vt:lpstr>A126250018L_Latest</vt:lpstr>
      <vt:lpstr>A126250022C</vt:lpstr>
      <vt:lpstr>A126250022C_Data</vt:lpstr>
      <vt:lpstr>A126250022C_Latest</vt:lpstr>
      <vt:lpstr>A126250026L</vt:lpstr>
      <vt:lpstr>A126250026L_Data</vt:lpstr>
      <vt:lpstr>A126250026L_Latest</vt:lpstr>
      <vt:lpstr>A126250030C</vt:lpstr>
      <vt:lpstr>A126250030C_Data</vt:lpstr>
      <vt:lpstr>A126250030C_Latest</vt:lpstr>
      <vt:lpstr>A126250034L</vt:lpstr>
      <vt:lpstr>A126250034L_Data</vt:lpstr>
      <vt:lpstr>A126250034L_Latest</vt:lpstr>
      <vt:lpstr>A126250038W</vt:lpstr>
      <vt:lpstr>A126250038W_Data</vt:lpstr>
      <vt:lpstr>A126250038W_Latest</vt:lpstr>
      <vt:lpstr>A126250042L</vt:lpstr>
      <vt:lpstr>A126250042L_Data</vt:lpstr>
      <vt:lpstr>A126250042L_Latest</vt:lpstr>
      <vt:lpstr>A126250046W</vt:lpstr>
      <vt:lpstr>A126250046W_Data</vt:lpstr>
      <vt:lpstr>A126250046W_Latest</vt:lpstr>
      <vt:lpstr>A126250050L</vt:lpstr>
      <vt:lpstr>A126250050L_Data</vt:lpstr>
      <vt:lpstr>A126250050L_Latest</vt:lpstr>
      <vt:lpstr>A126250054W</vt:lpstr>
      <vt:lpstr>A126250054W_Data</vt:lpstr>
      <vt:lpstr>A126250054W_Latest</vt:lpstr>
      <vt:lpstr>A126250058F</vt:lpstr>
      <vt:lpstr>A126250058F_Data</vt:lpstr>
      <vt:lpstr>A126250058F_Latest</vt:lpstr>
      <vt:lpstr>A126250062W</vt:lpstr>
      <vt:lpstr>A126250062W_Data</vt:lpstr>
      <vt:lpstr>A126250062W_Latest</vt:lpstr>
      <vt:lpstr>A126250066F</vt:lpstr>
      <vt:lpstr>A126250066F_Data</vt:lpstr>
      <vt:lpstr>A126250066F_Latest</vt:lpstr>
      <vt:lpstr>A126250070W</vt:lpstr>
      <vt:lpstr>A126250070W_Data</vt:lpstr>
      <vt:lpstr>A126250070W_Latest</vt:lpstr>
      <vt:lpstr>A126250074F</vt:lpstr>
      <vt:lpstr>A126250074F_Data</vt:lpstr>
      <vt:lpstr>A126250074F_Latest</vt:lpstr>
      <vt:lpstr>A126250078R</vt:lpstr>
      <vt:lpstr>A126250078R_Data</vt:lpstr>
      <vt:lpstr>A126250078R_Latest</vt:lpstr>
      <vt:lpstr>A126250082F</vt:lpstr>
      <vt:lpstr>A126250082F_Data</vt:lpstr>
      <vt:lpstr>A126250082F_Latest</vt:lpstr>
      <vt:lpstr>A126250086R</vt:lpstr>
      <vt:lpstr>A126250086R_Data</vt:lpstr>
      <vt:lpstr>A126250086R_Latest</vt:lpstr>
      <vt:lpstr>A126250090F</vt:lpstr>
      <vt:lpstr>A126250090F_Data</vt:lpstr>
      <vt:lpstr>A126250090F_Latest</vt:lpstr>
      <vt:lpstr>A126250094R</vt:lpstr>
      <vt:lpstr>A126250094R_Data</vt:lpstr>
      <vt:lpstr>A126250094R_Latest</vt:lpstr>
      <vt:lpstr>A126250098X</vt:lpstr>
      <vt:lpstr>A126250098X_Data</vt:lpstr>
      <vt:lpstr>A126250098X_Latest</vt:lpstr>
      <vt:lpstr>A126250102C</vt:lpstr>
      <vt:lpstr>A126250102C_Data</vt:lpstr>
      <vt:lpstr>A126250102C_Latest</vt:lpstr>
      <vt:lpstr>A126250106L</vt:lpstr>
      <vt:lpstr>A126250106L_Data</vt:lpstr>
      <vt:lpstr>A126250106L_Latest</vt:lpstr>
      <vt:lpstr>A126250110C</vt:lpstr>
      <vt:lpstr>A126250110C_Data</vt:lpstr>
      <vt:lpstr>A126250110C_Latest</vt:lpstr>
      <vt:lpstr>A126250114L</vt:lpstr>
      <vt:lpstr>A126250114L_Data</vt:lpstr>
      <vt:lpstr>A126250114L_Latest</vt:lpstr>
      <vt:lpstr>A126250118W</vt:lpstr>
      <vt:lpstr>A126250118W_Data</vt:lpstr>
      <vt:lpstr>A126250118W_Latest</vt:lpstr>
      <vt:lpstr>A126250122L</vt:lpstr>
      <vt:lpstr>A126250122L_Data</vt:lpstr>
      <vt:lpstr>A126250122L_Latest</vt:lpstr>
      <vt:lpstr>A126250126W</vt:lpstr>
      <vt:lpstr>A126250126W_Data</vt:lpstr>
      <vt:lpstr>A126250126W_Latest</vt:lpstr>
      <vt:lpstr>A126250130L</vt:lpstr>
      <vt:lpstr>A126250130L_Data</vt:lpstr>
      <vt:lpstr>A126250130L_Latest</vt:lpstr>
      <vt:lpstr>A126250134W</vt:lpstr>
      <vt:lpstr>A126250134W_Data</vt:lpstr>
      <vt:lpstr>A126250134W_Latest</vt:lpstr>
      <vt:lpstr>A126250138F</vt:lpstr>
      <vt:lpstr>A126250138F_Data</vt:lpstr>
      <vt:lpstr>A126250138F_Latest</vt:lpstr>
      <vt:lpstr>A126250142W</vt:lpstr>
      <vt:lpstr>A126250142W_Data</vt:lpstr>
      <vt:lpstr>A126250142W_Latest</vt:lpstr>
      <vt:lpstr>A126250146F</vt:lpstr>
      <vt:lpstr>A126250146F_Data</vt:lpstr>
      <vt:lpstr>A126250146F_Latest</vt:lpstr>
      <vt:lpstr>A126250150W</vt:lpstr>
      <vt:lpstr>A126250150W_Data</vt:lpstr>
      <vt:lpstr>A126250150W_Latest</vt:lpstr>
      <vt:lpstr>A126250154F</vt:lpstr>
      <vt:lpstr>A126250154F_Data</vt:lpstr>
      <vt:lpstr>A126250154F_Latest</vt:lpstr>
      <vt:lpstr>A126250158R</vt:lpstr>
      <vt:lpstr>A126250158R_Data</vt:lpstr>
      <vt:lpstr>A126250158R_Latest</vt:lpstr>
      <vt:lpstr>A126250162F</vt:lpstr>
      <vt:lpstr>A126250162F_Data</vt:lpstr>
      <vt:lpstr>A126250162F_Latest</vt:lpstr>
      <vt:lpstr>A126250166R</vt:lpstr>
      <vt:lpstr>A126250166R_Data</vt:lpstr>
      <vt:lpstr>A126250166R_Latest</vt:lpstr>
      <vt:lpstr>A126250170F</vt:lpstr>
      <vt:lpstr>A126250170F_Data</vt:lpstr>
      <vt:lpstr>A126250170F_Latest</vt:lpstr>
      <vt:lpstr>A126250174R</vt:lpstr>
      <vt:lpstr>A126250174R_Data</vt:lpstr>
      <vt:lpstr>A126250174R_Latest</vt:lpstr>
      <vt:lpstr>A126250178X</vt:lpstr>
      <vt:lpstr>A126250178X_Data</vt:lpstr>
      <vt:lpstr>A126250178X_Latest</vt:lpstr>
      <vt:lpstr>A126250182R</vt:lpstr>
      <vt:lpstr>A126250182R_Data</vt:lpstr>
      <vt:lpstr>A126250182R_Latest</vt:lpstr>
      <vt:lpstr>A126250186X</vt:lpstr>
      <vt:lpstr>A126250186X_Data</vt:lpstr>
      <vt:lpstr>A126250186X_Latest</vt:lpstr>
      <vt:lpstr>A126250190R</vt:lpstr>
      <vt:lpstr>A126250190R_Data</vt:lpstr>
      <vt:lpstr>A126250190R_Latest</vt:lpstr>
      <vt:lpstr>A126250194X</vt:lpstr>
      <vt:lpstr>A126250194X_Data</vt:lpstr>
      <vt:lpstr>A126250194X_Latest</vt:lpstr>
      <vt:lpstr>A126250198J</vt:lpstr>
      <vt:lpstr>A126250198J_Data</vt:lpstr>
      <vt:lpstr>A126250198J_Latest</vt:lpstr>
      <vt:lpstr>A126250202L</vt:lpstr>
      <vt:lpstr>A126250202L_Data</vt:lpstr>
      <vt:lpstr>A126250202L_Latest</vt:lpstr>
      <vt:lpstr>A126250206W</vt:lpstr>
      <vt:lpstr>A126250206W_Data</vt:lpstr>
      <vt:lpstr>A126250206W_Latest</vt:lpstr>
      <vt:lpstr>A126250210L</vt:lpstr>
      <vt:lpstr>A126250210L_Data</vt:lpstr>
      <vt:lpstr>A126250210L_Latest</vt:lpstr>
      <vt:lpstr>A126250214W</vt:lpstr>
      <vt:lpstr>A126250214W_Data</vt:lpstr>
      <vt:lpstr>A126250214W_Latest</vt:lpstr>
      <vt:lpstr>A126250218F</vt:lpstr>
      <vt:lpstr>A126250218F_Data</vt:lpstr>
      <vt:lpstr>A126250218F_Latest</vt:lpstr>
      <vt:lpstr>A126250222W</vt:lpstr>
      <vt:lpstr>A126250222W_Data</vt:lpstr>
      <vt:lpstr>A126250222W_Latest</vt:lpstr>
      <vt:lpstr>A126250226F</vt:lpstr>
      <vt:lpstr>A126250226F_Data</vt:lpstr>
      <vt:lpstr>A126250226F_Latest</vt:lpstr>
      <vt:lpstr>A126250230W</vt:lpstr>
      <vt:lpstr>A126250230W_Data</vt:lpstr>
      <vt:lpstr>A126250230W_Latest</vt:lpstr>
      <vt:lpstr>A126250234F</vt:lpstr>
      <vt:lpstr>A126250234F_Data</vt:lpstr>
      <vt:lpstr>A126250234F_Latest</vt:lpstr>
      <vt:lpstr>A126250238R</vt:lpstr>
      <vt:lpstr>A126250238R_Data</vt:lpstr>
      <vt:lpstr>A126250238R_Latest</vt:lpstr>
      <vt:lpstr>A126250242F</vt:lpstr>
      <vt:lpstr>A126250242F_Data</vt:lpstr>
      <vt:lpstr>A126250242F_Latest</vt:lpstr>
      <vt:lpstr>A126250246R</vt:lpstr>
      <vt:lpstr>A126250246R_Data</vt:lpstr>
      <vt:lpstr>A126250246R_Latest</vt:lpstr>
      <vt:lpstr>A126250250F</vt:lpstr>
      <vt:lpstr>A126250250F_Data</vt:lpstr>
      <vt:lpstr>A126250250F_Latest</vt:lpstr>
      <vt:lpstr>A126250254R</vt:lpstr>
      <vt:lpstr>A126250254R_Data</vt:lpstr>
      <vt:lpstr>A126250254R_Latest</vt:lpstr>
      <vt:lpstr>A126250258X</vt:lpstr>
      <vt:lpstr>A126250258X_Data</vt:lpstr>
      <vt:lpstr>A126250258X_Latest</vt:lpstr>
      <vt:lpstr>A126250262R</vt:lpstr>
      <vt:lpstr>A126250262R_Data</vt:lpstr>
      <vt:lpstr>A126250262R_Latest</vt:lpstr>
      <vt:lpstr>A126250266X</vt:lpstr>
      <vt:lpstr>A126250266X_Data</vt:lpstr>
      <vt:lpstr>A126250266X_Latest</vt:lpstr>
      <vt:lpstr>A126250270R</vt:lpstr>
      <vt:lpstr>A126250270R_Data</vt:lpstr>
      <vt:lpstr>A126250270R_Latest</vt:lpstr>
      <vt:lpstr>A126250274X</vt:lpstr>
      <vt:lpstr>A126250274X_Data</vt:lpstr>
      <vt:lpstr>A126250274X_Latest</vt:lpstr>
      <vt:lpstr>A126250278J</vt:lpstr>
      <vt:lpstr>A126250278J_Data</vt:lpstr>
      <vt:lpstr>A126250278J_Latest</vt:lpstr>
      <vt:lpstr>A126250282X</vt:lpstr>
      <vt:lpstr>A126250282X_Data</vt:lpstr>
      <vt:lpstr>A126250282X_Latest</vt:lpstr>
      <vt:lpstr>A126250286J</vt:lpstr>
      <vt:lpstr>A126250286J_Data</vt:lpstr>
      <vt:lpstr>A126250286J_Latest</vt:lpstr>
      <vt:lpstr>A126250290X</vt:lpstr>
      <vt:lpstr>A126250290X_Data</vt:lpstr>
      <vt:lpstr>A126250290X_Latest</vt:lpstr>
      <vt:lpstr>A126250294J</vt:lpstr>
      <vt:lpstr>A126250294J_Data</vt:lpstr>
      <vt:lpstr>A126250294J_Latest</vt:lpstr>
      <vt:lpstr>A126250298T</vt:lpstr>
      <vt:lpstr>A126250298T_Data</vt:lpstr>
      <vt:lpstr>A126250298T_Latest</vt:lpstr>
      <vt:lpstr>A126250302W</vt:lpstr>
      <vt:lpstr>A126250302W_Data</vt:lpstr>
      <vt:lpstr>A126250302W_Latest</vt:lpstr>
      <vt:lpstr>A126250306F</vt:lpstr>
      <vt:lpstr>A126250306F_Data</vt:lpstr>
      <vt:lpstr>A126250306F_Latest</vt:lpstr>
      <vt:lpstr>A126250310W</vt:lpstr>
      <vt:lpstr>A126250310W_Data</vt:lpstr>
      <vt:lpstr>A126250310W_Latest</vt:lpstr>
      <vt:lpstr>A126250314F</vt:lpstr>
      <vt:lpstr>A126250314F_Data</vt:lpstr>
      <vt:lpstr>A126250314F_Latest</vt:lpstr>
      <vt:lpstr>A126250318R</vt:lpstr>
      <vt:lpstr>A126250318R_Data</vt:lpstr>
      <vt:lpstr>A126250318R_Latest</vt:lpstr>
      <vt:lpstr>A126250322F</vt:lpstr>
      <vt:lpstr>A126250322F_Data</vt:lpstr>
      <vt:lpstr>A126250322F_Latest</vt:lpstr>
      <vt:lpstr>A126250326R</vt:lpstr>
      <vt:lpstr>A126250326R_Data</vt:lpstr>
      <vt:lpstr>A126250326R_Latest</vt:lpstr>
      <vt:lpstr>A126250330F</vt:lpstr>
      <vt:lpstr>A126250330F_Data</vt:lpstr>
      <vt:lpstr>A126250330F_Latest</vt:lpstr>
      <vt:lpstr>A126250334R</vt:lpstr>
      <vt:lpstr>A126250334R_Data</vt:lpstr>
      <vt:lpstr>A126250334R_Latest</vt:lpstr>
      <vt:lpstr>A126250338X</vt:lpstr>
      <vt:lpstr>A126250338X_Data</vt:lpstr>
      <vt:lpstr>A126250338X_Latest</vt:lpstr>
      <vt:lpstr>A126250342R</vt:lpstr>
      <vt:lpstr>A126250342R_Data</vt:lpstr>
      <vt:lpstr>A126250342R_Latest</vt:lpstr>
      <vt:lpstr>A126250418X</vt:lpstr>
      <vt:lpstr>A126250418X_Data</vt:lpstr>
      <vt:lpstr>A126250418X_Latest</vt:lpstr>
      <vt:lpstr>A126250422R</vt:lpstr>
      <vt:lpstr>A126250422R_Data</vt:lpstr>
      <vt:lpstr>A126250422R_Latest</vt:lpstr>
      <vt:lpstr>A126250426X</vt:lpstr>
      <vt:lpstr>A126250426X_Data</vt:lpstr>
      <vt:lpstr>A126250426X_Latest</vt:lpstr>
      <vt:lpstr>A126250430R</vt:lpstr>
      <vt:lpstr>A126250430R_Data</vt:lpstr>
      <vt:lpstr>A126250430R_Latest</vt:lpstr>
      <vt:lpstr>A126250434X</vt:lpstr>
      <vt:lpstr>A126250434X_Data</vt:lpstr>
      <vt:lpstr>A126250434X_Latest</vt:lpstr>
      <vt:lpstr>A126250438J</vt:lpstr>
      <vt:lpstr>A126250438J_Data</vt:lpstr>
      <vt:lpstr>A126250438J_Latest</vt:lpstr>
      <vt:lpstr>A126250442X</vt:lpstr>
      <vt:lpstr>A126250442X_Data</vt:lpstr>
      <vt:lpstr>A126250442X_Latest</vt:lpstr>
      <vt:lpstr>A126250446J</vt:lpstr>
      <vt:lpstr>A126250446J_Data</vt:lpstr>
      <vt:lpstr>A126250446J_Latest</vt:lpstr>
      <vt:lpstr>A126250450X</vt:lpstr>
      <vt:lpstr>A126250450X_Data</vt:lpstr>
      <vt:lpstr>A126250450X_Latest</vt:lpstr>
      <vt:lpstr>A126250454J</vt:lpstr>
      <vt:lpstr>A126250454J_Data</vt:lpstr>
      <vt:lpstr>A126250454J_Latest</vt:lpstr>
      <vt:lpstr>A126250458T</vt:lpstr>
      <vt:lpstr>A126250458T_Data</vt:lpstr>
      <vt:lpstr>A126250458T_Latest</vt:lpstr>
      <vt:lpstr>A126250462J</vt:lpstr>
      <vt:lpstr>A126250462J_Data</vt:lpstr>
      <vt:lpstr>A126250462J_Latest</vt:lpstr>
      <vt:lpstr>A126250466T</vt:lpstr>
      <vt:lpstr>A126250466T_Data</vt:lpstr>
      <vt:lpstr>A126250466T_Latest</vt:lpstr>
      <vt:lpstr>A126250470J</vt:lpstr>
      <vt:lpstr>A126250470J_Data</vt:lpstr>
      <vt:lpstr>A126250470J_Latest</vt:lpstr>
      <vt:lpstr>A126250474T</vt:lpstr>
      <vt:lpstr>A126250474T_Data</vt:lpstr>
      <vt:lpstr>A126250474T_Latest</vt:lpstr>
      <vt:lpstr>A126250478A</vt:lpstr>
      <vt:lpstr>A126250478A_Data</vt:lpstr>
      <vt:lpstr>A126250478A_Latest</vt:lpstr>
      <vt:lpstr>A126250482T</vt:lpstr>
      <vt:lpstr>A126250482T_Data</vt:lpstr>
      <vt:lpstr>A126250482T_Latest</vt:lpstr>
      <vt:lpstr>A126250486A</vt:lpstr>
      <vt:lpstr>A126250486A_Data</vt:lpstr>
      <vt:lpstr>A126250486A_Latest</vt:lpstr>
      <vt:lpstr>A126250490T</vt:lpstr>
      <vt:lpstr>A126250490T_Data</vt:lpstr>
      <vt:lpstr>A126250490T_Latest</vt:lpstr>
      <vt:lpstr>A126250494A</vt:lpstr>
      <vt:lpstr>A126250494A_Data</vt:lpstr>
      <vt:lpstr>A126250494A_Latest</vt:lpstr>
      <vt:lpstr>A126250498K</vt:lpstr>
      <vt:lpstr>A126250498K_Data</vt:lpstr>
      <vt:lpstr>A126250498K_Latest</vt:lpstr>
      <vt:lpstr>A126250502R</vt:lpstr>
      <vt:lpstr>A126250502R_Data</vt:lpstr>
      <vt:lpstr>A126250502R_Latest</vt:lpstr>
      <vt:lpstr>A126250506X</vt:lpstr>
      <vt:lpstr>A126250506X_Data</vt:lpstr>
      <vt:lpstr>A126250506X_Latest</vt:lpstr>
      <vt:lpstr>A126250510R</vt:lpstr>
      <vt:lpstr>A126250510R_Data</vt:lpstr>
      <vt:lpstr>A126250510R_Latest</vt:lpstr>
      <vt:lpstr>A126250514X</vt:lpstr>
      <vt:lpstr>A126250514X_Data</vt:lpstr>
      <vt:lpstr>A126250514X_Latest</vt:lpstr>
      <vt:lpstr>A126250518J</vt:lpstr>
      <vt:lpstr>A126250518J_Data</vt:lpstr>
      <vt:lpstr>A126250518J_Latest</vt:lpstr>
      <vt:lpstr>A126250522X</vt:lpstr>
      <vt:lpstr>A126250522X_Data</vt:lpstr>
      <vt:lpstr>A126250522X_Latest</vt:lpstr>
      <vt:lpstr>A126250526J</vt:lpstr>
      <vt:lpstr>A126250526J_Data</vt:lpstr>
      <vt:lpstr>A126250526J_Latest</vt:lpstr>
      <vt:lpstr>A126250530X</vt:lpstr>
      <vt:lpstr>A126250530X_Data</vt:lpstr>
      <vt:lpstr>A126250530X_Latest</vt:lpstr>
      <vt:lpstr>A126250534J</vt:lpstr>
      <vt:lpstr>A126250534J_Data</vt:lpstr>
      <vt:lpstr>A126250534J_Latest</vt:lpstr>
      <vt:lpstr>A126250538T</vt:lpstr>
      <vt:lpstr>A126250538T_Data</vt:lpstr>
      <vt:lpstr>A126250538T_Latest</vt:lpstr>
      <vt:lpstr>A126250542J</vt:lpstr>
      <vt:lpstr>A126250542J_Data</vt:lpstr>
      <vt:lpstr>A126250542J_Latest</vt:lpstr>
      <vt:lpstr>A126250546T</vt:lpstr>
      <vt:lpstr>A126250546T_Data</vt:lpstr>
      <vt:lpstr>A126250546T_Latest</vt:lpstr>
      <vt:lpstr>A126250550J</vt:lpstr>
      <vt:lpstr>A126250550J_Data</vt:lpstr>
      <vt:lpstr>A126250550J_Latest</vt:lpstr>
      <vt:lpstr>A126250554T</vt:lpstr>
      <vt:lpstr>A126250554T_Data</vt:lpstr>
      <vt:lpstr>A126250554T_Latest</vt:lpstr>
      <vt:lpstr>A126250558A</vt:lpstr>
      <vt:lpstr>A126250558A_Data</vt:lpstr>
      <vt:lpstr>A126250558A_Latest</vt:lpstr>
      <vt:lpstr>A126250562T</vt:lpstr>
      <vt:lpstr>A126250562T_Data</vt:lpstr>
      <vt:lpstr>A126250562T_Latest</vt:lpstr>
      <vt:lpstr>A126250566A</vt:lpstr>
      <vt:lpstr>A126250566A_Data</vt:lpstr>
      <vt:lpstr>A126250566A_Latest</vt:lpstr>
      <vt:lpstr>A126250570T</vt:lpstr>
      <vt:lpstr>A126250570T_Data</vt:lpstr>
      <vt:lpstr>A126250570T_Latest</vt:lpstr>
      <vt:lpstr>A126250574A</vt:lpstr>
      <vt:lpstr>A126250574A_Data</vt:lpstr>
      <vt:lpstr>A126250574A_Latest</vt:lpstr>
      <vt:lpstr>A126250578K</vt:lpstr>
      <vt:lpstr>A126250578K_Data</vt:lpstr>
      <vt:lpstr>A126250578K_Latest</vt:lpstr>
      <vt:lpstr>A126250582A</vt:lpstr>
      <vt:lpstr>A126250582A_Data</vt:lpstr>
      <vt:lpstr>A126250582A_Latest</vt:lpstr>
      <vt:lpstr>A126250586K</vt:lpstr>
      <vt:lpstr>A126250586K_Data</vt:lpstr>
      <vt:lpstr>A126250586K_Latest</vt:lpstr>
      <vt:lpstr>A126250590A</vt:lpstr>
      <vt:lpstr>A126250590A_Data</vt:lpstr>
      <vt:lpstr>A126250590A_Latest</vt:lpstr>
      <vt:lpstr>A126250594K</vt:lpstr>
      <vt:lpstr>A126250594K_Data</vt:lpstr>
      <vt:lpstr>A126250594K_Latest</vt:lpstr>
      <vt:lpstr>A126250598V</vt:lpstr>
      <vt:lpstr>A126250598V_Data</vt:lpstr>
      <vt:lpstr>A126250598V_Latest</vt:lpstr>
      <vt:lpstr>A126250602X</vt:lpstr>
      <vt:lpstr>A126250602X_Data</vt:lpstr>
      <vt:lpstr>A126250602X_Latest</vt:lpstr>
      <vt:lpstr>A126250606J</vt:lpstr>
      <vt:lpstr>A126250606J_Data</vt:lpstr>
      <vt:lpstr>A126250606J_Latest</vt:lpstr>
      <vt:lpstr>A126250610X</vt:lpstr>
      <vt:lpstr>A126250610X_Data</vt:lpstr>
      <vt:lpstr>A126250610X_Latest</vt:lpstr>
      <vt:lpstr>A126250614J</vt:lpstr>
      <vt:lpstr>A126250614J_Data</vt:lpstr>
      <vt:lpstr>A126250614J_Latest</vt:lpstr>
      <vt:lpstr>A126250618T</vt:lpstr>
      <vt:lpstr>A126250618T_Data</vt:lpstr>
      <vt:lpstr>A126250618T_Latest</vt:lpstr>
      <vt:lpstr>A126250622J</vt:lpstr>
      <vt:lpstr>A126250622J_Data</vt:lpstr>
      <vt:lpstr>A126250622J_Latest</vt:lpstr>
      <vt:lpstr>A126250626T</vt:lpstr>
      <vt:lpstr>A126250626T_Data</vt:lpstr>
      <vt:lpstr>A126250626T_Latest</vt:lpstr>
      <vt:lpstr>A126250630J</vt:lpstr>
      <vt:lpstr>A126250630J_Data</vt:lpstr>
      <vt:lpstr>A126250630J_Latest</vt:lpstr>
      <vt:lpstr>A126250706T</vt:lpstr>
      <vt:lpstr>A126250706T_Data</vt:lpstr>
      <vt:lpstr>A126250706T_Latest</vt:lpstr>
      <vt:lpstr>A126250710J</vt:lpstr>
      <vt:lpstr>A126250710J_Data</vt:lpstr>
      <vt:lpstr>A126250710J_Latest</vt:lpstr>
      <vt:lpstr>A126250714T</vt:lpstr>
      <vt:lpstr>A126250714T_Data</vt:lpstr>
      <vt:lpstr>A126250714T_Latest</vt:lpstr>
      <vt:lpstr>A126250718A</vt:lpstr>
      <vt:lpstr>A126250718A_Data</vt:lpstr>
      <vt:lpstr>A126250718A_Latest</vt:lpstr>
      <vt:lpstr>A126250722T</vt:lpstr>
      <vt:lpstr>A126250722T_Data</vt:lpstr>
      <vt:lpstr>A126250722T_Latest</vt:lpstr>
      <vt:lpstr>A126250726A</vt:lpstr>
      <vt:lpstr>A126250726A_Data</vt:lpstr>
      <vt:lpstr>A126250726A_Latest</vt:lpstr>
      <vt:lpstr>A126250730T</vt:lpstr>
      <vt:lpstr>A126250730T_Data</vt:lpstr>
      <vt:lpstr>A126250730T_Latest</vt:lpstr>
      <vt:lpstr>A126250734A</vt:lpstr>
      <vt:lpstr>A126250734A_Data</vt:lpstr>
      <vt:lpstr>A126250734A_Latest</vt:lpstr>
      <vt:lpstr>A126250738K</vt:lpstr>
      <vt:lpstr>A126250738K_Data</vt:lpstr>
      <vt:lpstr>A126250738K_Latest</vt:lpstr>
      <vt:lpstr>A126250742A</vt:lpstr>
      <vt:lpstr>A126250742A_Data</vt:lpstr>
      <vt:lpstr>A126250742A_Latest</vt:lpstr>
      <vt:lpstr>A126250746K</vt:lpstr>
      <vt:lpstr>A126250746K_Data</vt:lpstr>
      <vt:lpstr>A126250746K_Latest</vt:lpstr>
      <vt:lpstr>A126250750A</vt:lpstr>
      <vt:lpstr>A126250750A_Data</vt:lpstr>
      <vt:lpstr>A126250750A_Latest</vt:lpstr>
      <vt:lpstr>A126250754K</vt:lpstr>
      <vt:lpstr>A126250754K_Data</vt:lpstr>
      <vt:lpstr>A126250754K_Latest</vt:lpstr>
      <vt:lpstr>A126250758V</vt:lpstr>
      <vt:lpstr>A126250758V_Data</vt:lpstr>
      <vt:lpstr>A126250758V_Latest</vt:lpstr>
      <vt:lpstr>A126250762K</vt:lpstr>
      <vt:lpstr>A126250762K_Data</vt:lpstr>
      <vt:lpstr>A126250762K_Latest</vt:lpstr>
      <vt:lpstr>A126250766V</vt:lpstr>
      <vt:lpstr>A126250766V_Data</vt:lpstr>
      <vt:lpstr>A126250766V_Latest</vt:lpstr>
      <vt:lpstr>A126250770K</vt:lpstr>
      <vt:lpstr>A126250770K_Data</vt:lpstr>
      <vt:lpstr>A126250770K_Latest</vt:lpstr>
      <vt:lpstr>A126250774V</vt:lpstr>
      <vt:lpstr>A126250774V_Data</vt:lpstr>
      <vt:lpstr>A126250774V_Latest</vt:lpstr>
      <vt:lpstr>A126250778C</vt:lpstr>
      <vt:lpstr>A126250778C_Data</vt:lpstr>
      <vt:lpstr>A126250778C_Latest</vt:lpstr>
      <vt:lpstr>A126250782V</vt:lpstr>
      <vt:lpstr>A126250782V_Data</vt:lpstr>
      <vt:lpstr>A126250782V_Latest</vt:lpstr>
      <vt:lpstr>A126250786C</vt:lpstr>
      <vt:lpstr>A126250786C_Data</vt:lpstr>
      <vt:lpstr>A126250786C_Latest</vt:lpstr>
      <vt:lpstr>A126250790V</vt:lpstr>
      <vt:lpstr>A126250790V_Data</vt:lpstr>
      <vt:lpstr>A126250790V_Latest</vt:lpstr>
      <vt:lpstr>A126250794C</vt:lpstr>
      <vt:lpstr>A126250794C_Data</vt:lpstr>
      <vt:lpstr>A126250794C_Latest</vt:lpstr>
      <vt:lpstr>A126250798L</vt:lpstr>
      <vt:lpstr>A126250798L_Data</vt:lpstr>
      <vt:lpstr>A126250798L_Latest</vt:lpstr>
      <vt:lpstr>A126250802T</vt:lpstr>
      <vt:lpstr>A126250802T_Data</vt:lpstr>
      <vt:lpstr>A126250802T_Latest</vt:lpstr>
      <vt:lpstr>A126250806A</vt:lpstr>
      <vt:lpstr>A126250806A_Data</vt:lpstr>
      <vt:lpstr>A126250806A_Latest</vt:lpstr>
      <vt:lpstr>A126250810T</vt:lpstr>
      <vt:lpstr>A126250810T_Data</vt:lpstr>
      <vt:lpstr>A126250810T_Latest</vt:lpstr>
      <vt:lpstr>A126250814A</vt:lpstr>
      <vt:lpstr>A126250814A_Data</vt:lpstr>
      <vt:lpstr>A126250814A_Latest</vt:lpstr>
      <vt:lpstr>A126250818K</vt:lpstr>
      <vt:lpstr>A126250818K_Data</vt:lpstr>
      <vt:lpstr>A126250818K_Latest</vt:lpstr>
      <vt:lpstr>A126250822A</vt:lpstr>
      <vt:lpstr>A126250822A_Data</vt:lpstr>
      <vt:lpstr>A126250822A_Latest</vt:lpstr>
      <vt:lpstr>A126250826K</vt:lpstr>
      <vt:lpstr>A126250826K_Data</vt:lpstr>
      <vt:lpstr>A126250826K_Latest</vt:lpstr>
      <vt:lpstr>A126250830A</vt:lpstr>
      <vt:lpstr>A126250830A_Data</vt:lpstr>
      <vt:lpstr>A126250830A_Latest</vt:lpstr>
      <vt:lpstr>A126250834K</vt:lpstr>
      <vt:lpstr>A126250834K_Data</vt:lpstr>
      <vt:lpstr>A126250834K_Latest</vt:lpstr>
      <vt:lpstr>A126250838V</vt:lpstr>
      <vt:lpstr>A126250838V_Data</vt:lpstr>
      <vt:lpstr>A126250838V_Latest</vt:lpstr>
      <vt:lpstr>A126250842K</vt:lpstr>
      <vt:lpstr>A126250842K_Data</vt:lpstr>
      <vt:lpstr>A126250842K_Latest</vt:lpstr>
      <vt:lpstr>A126250846V</vt:lpstr>
      <vt:lpstr>A126250846V_Data</vt:lpstr>
      <vt:lpstr>A126250846V_Latest</vt:lpstr>
      <vt:lpstr>A126250850K</vt:lpstr>
      <vt:lpstr>A126250850K_Data</vt:lpstr>
      <vt:lpstr>A126250850K_Latest</vt:lpstr>
      <vt:lpstr>A126250854V</vt:lpstr>
      <vt:lpstr>A126250854V_Data</vt:lpstr>
      <vt:lpstr>A126250854V_Latest</vt:lpstr>
      <vt:lpstr>A126250858C</vt:lpstr>
      <vt:lpstr>A126250858C_Data</vt:lpstr>
      <vt:lpstr>A126250858C_Latest</vt:lpstr>
      <vt:lpstr>A126250862V</vt:lpstr>
      <vt:lpstr>A126250862V_Data</vt:lpstr>
      <vt:lpstr>A126250862V_Latest</vt:lpstr>
      <vt:lpstr>A126250866C</vt:lpstr>
      <vt:lpstr>A126250866C_Data</vt:lpstr>
      <vt:lpstr>A126250866C_Latest</vt:lpstr>
      <vt:lpstr>A126250870V</vt:lpstr>
      <vt:lpstr>A126250870V_Data</vt:lpstr>
      <vt:lpstr>A126250870V_Latest</vt:lpstr>
      <vt:lpstr>A126250874C</vt:lpstr>
      <vt:lpstr>A126250874C_Data</vt:lpstr>
      <vt:lpstr>A126250874C_Latest</vt:lpstr>
      <vt:lpstr>A126250878L</vt:lpstr>
      <vt:lpstr>A126250878L_Data</vt:lpstr>
      <vt:lpstr>A126250878L_Latest</vt:lpstr>
      <vt:lpstr>A126250882C</vt:lpstr>
      <vt:lpstr>A126250882C_Data</vt:lpstr>
      <vt:lpstr>A126250882C_Latest</vt:lpstr>
      <vt:lpstr>A126250886L</vt:lpstr>
      <vt:lpstr>A126250886L_Data</vt:lpstr>
      <vt:lpstr>A126250886L_Latest</vt:lpstr>
      <vt:lpstr>A126250890C</vt:lpstr>
      <vt:lpstr>A126250890C_Data</vt:lpstr>
      <vt:lpstr>A126250890C_Latest</vt:lpstr>
      <vt:lpstr>A126250894L</vt:lpstr>
      <vt:lpstr>A126250894L_Data</vt:lpstr>
      <vt:lpstr>A126250894L_Latest</vt:lpstr>
      <vt:lpstr>A126250898W</vt:lpstr>
      <vt:lpstr>A126250898W_Data</vt:lpstr>
      <vt:lpstr>A126250898W_Latest</vt:lpstr>
      <vt:lpstr>A126250902A</vt:lpstr>
      <vt:lpstr>A126250902A_Data</vt:lpstr>
      <vt:lpstr>A126250902A_Latest</vt:lpstr>
      <vt:lpstr>A126250906K</vt:lpstr>
      <vt:lpstr>A126250906K_Data</vt:lpstr>
      <vt:lpstr>A126250906K_Latest</vt:lpstr>
      <vt:lpstr>A126250910A</vt:lpstr>
      <vt:lpstr>A126250910A_Data</vt:lpstr>
      <vt:lpstr>A126250910A_Latest</vt:lpstr>
      <vt:lpstr>A126250914K</vt:lpstr>
      <vt:lpstr>A126250914K_Data</vt:lpstr>
      <vt:lpstr>A126250914K_Latest</vt:lpstr>
      <vt:lpstr>A126250918V</vt:lpstr>
      <vt:lpstr>A126250918V_Data</vt:lpstr>
      <vt:lpstr>A126250918V_Latest</vt:lpstr>
      <vt:lpstr>A126250922K</vt:lpstr>
      <vt:lpstr>A126250922K_Data</vt:lpstr>
      <vt:lpstr>A126250922K_Latest</vt:lpstr>
      <vt:lpstr>A126250926V</vt:lpstr>
      <vt:lpstr>A126250926V_Data</vt:lpstr>
      <vt:lpstr>A126250926V_Latest</vt:lpstr>
      <vt:lpstr>A126250930K</vt:lpstr>
      <vt:lpstr>A126250930K_Data</vt:lpstr>
      <vt:lpstr>A126250930K_Latest</vt:lpstr>
      <vt:lpstr>A126250934V</vt:lpstr>
      <vt:lpstr>A126250934V_Data</vt:lpstr>
      <vt:lpstr>A126250934V_Latest</vt:lpstr>
      <vt:lpstr>A126250938C</vt:lpstr>
      <vt:lpstr>A126250938C_Data</vt:lpstr>
      <vt:lpstr>A126250938C_Latest</vt:lpstr>
      <vt:lpstr>A126250942V</vt:lpstr>
      <vt:lpstr>A126250942V_Data</vt:lpstr>
      <vt:lpstr>A126250942V_Latest</vt:lpstr>
      <vt:lpstr>A126250946C</vt:lpstr>
      <vt:lpstr>A126250946C_Data</vt:lpstr>
      <vt:lpstr>A126250946C_Latest</vt:lpstr>
      <vt:lpstr>A126250950V</vt:lpstr>
      <vt:lpstr>A126250950V_Data</vt:lpstr>
      <vt:lpstr>A126250950V_Latest</vt:lpstr>
      <vt:lpstr>A126250954C</vt:lpstr>
      <vt:lpstr>A126250954C_Data</vt:lpstr>
      <vt:lpstr>A126250954C_Latest</vt:lpstr>
      <vt:lpstr>A126250958L</vt:lpstr>
      <vt:lpstr>A126250958L_Data</vt:lpstr>
      <vt:lpstr>A126250958L_Latest</vt:lpstr>
      <vt:lpstr>A126250962C</vt:lpstr>
      <vt:lpstr>A126250962C_Data</vt:lpstr>
      <vt:lpstr>A126250962C_Latest</vt:lpstr>
      <vt:lpstr>A126250966L</vt:lpstr>
      <vt:lpstr>A126250966L_Data</vt:lpstr>
      <vt:lpstr>A126250966L_Latest</vt:lpstr>
      <vt:lpstr>A126250970C</vt:lpstr>
      <vt:lpstr>A126250970C_Data</vt:lpstr>
      <vt:lpstr>A126250970C_Latest</vt:lpstr>
      <vt:lpstr>A126250974L</vt:lpstr>
      <vt:lpstr>A126250974L_Data</vt:lpstr>
      <vt:lpstr>A126250974L_Latest</vt:lpstr>
      <vt:lpstr>A126250978W</vt:lpstr>
      <vt:lpstr>A126250978W_Data</vt:lpstr>
      <vt:lpstr>A126250978W_Latest</vt:lpstr>
      <vt:lpstr>A126250982L</vt:lpstr>
      <vt:lpstr>A126250982L_Data</vt:lpstr>
      <vt:lpstr>A126250982L_Latest</vt:lpstr>
      <vt:lpstr>A126250986W</vt:lpstr>
      <vt:lpstr>A126250986W_Data</vt:lpstr>
      <vt:lpstr>A126250986W_Latest</vt:lpstr>
      <vt:lpstr>A126250990L</vt:lpstr>
      <vt:lpstr>A126250990L_Data</vt:lpstr>
      <vt:lpstr>A126250990L_Latest</vt:lpstr>
      <vt:lpstr>A126250994W</vt:lpstr>
      <vt:lpstr>A126250994W_Data</vt:lpstr>
      <vt:lpstr>A126250994W_Latest</vt:lpstr>
      <vt:lpstr>A126250998F</vt:lpstr>
      <vt:lpstr>A126250998F_Data</vt:lpstr>
      <vt:lpstr>A126250998F_Latest</vt:lpstr>
      <vt:lpstr>A126251002L</vt:lpstr>
      <vt:lpstr>A126251002L_Data</vt:lpstr>
      <vt:lpstr>A126251002L_Latest</vt:lpstr>
      <vt:lpstr>A126251006W</vt:lpstr>
      <vt:lpstr>A126251006W_Data</vt:lpstr>
      <vt:lpstr>A126251006W_Latest</vt:lpstr>
      <vt:lpstr>A126251010L</vt:lpstr>
      <vt:lpstr>A126251010L_Data</vt:lpstr>
      <vt:lpstr>A126251010L_Latest</vt:lpstr>
      <vt:lpstr>A126251014W</vt:lpstr>
      <vt:lpstr>A126251014W_Data</vt:lpstr>
      <vt:lpstr>A126251014W_Latest</vt:lpstr>
      <vt:lpstr>A126251018F</vt:lpstr>
      <vt:lpstr>A126251018F_Data</vt:lpstr>
      <vt:lpstr>A126251018F_Latest</vt:lpstr>
      <vt:lpstr>A126251022W</vt:lpstr>
      <vt:lpstr>A126251022W_Data</vt:lpstr>
      <vt:lpstr>A126251022W_Latest</vt:lpstr>
      <vt:lpstr>A126251026F</vt:lpstr>
      <vt:lpstr>A126251026F_Data</vt:lpstr>
      <vt:lpstr>A126251026F_Latest</vt:lpstr>
      <vt:lpstr>A126251030W</vt:lpstr>
      <vt:lpstr>A126251030W_Data</vt:lpstr>
      <vt:lpstr>A126251030W_Latest</vt:lpstr>
      <vt:lpstr>A126251034F</vt:lpstr>
      <vt:lpstr>A126251034F_Data</vt:lpstr>
      <vt:lpstr>A126251034F_Latest</vt:lpstr>
      <vt:lpstr>A126251038R</vt:lpstr>
      <vt:lpstr>A126251038R_Data</vt:lpstr>
      <vt:lpstr>A126251038R_Latest</vt:lpstr>
      <vt:lpstr>A126251042F</vt:lpstr>
      <vt:lpstr>A126251042F_Data</vt:lpstr>
      <vt:lpstr>A126251042F_Latest</vt:lpstr>
      <vt:lpstr>A126251046R</vt:lpstr>
      <vt:lpstr>A126251046R_Data</vt:lpstr>
      <vt:lpstr>A126251046R_Latest</vt:lpstr>
      <vt:lpstr>A126251050F</vt:lpstr>
      <vt:lpstr>A126251050F_Data</vt:lpstr>
      <vt:lpstr>A126251050F_Latest</vt:lpstr>
      <vt:lpstr>A126251054R</vt:lpstr>
      <vt:lpstr>A126251054R_Data</vt:lpstr>
      <vt:lpstr>A126251054R_Latest</vt:lpstr>
      <vt:lpstr>A126251058X</vt:lpstr>
      <vt:lpstr>A126251058X_Data</vt:lpstr>
      <vt:lpstr>A126251058X_Latest</vt:lpstr>
      <vt:lpstr>A126251062R</vt:lpstr>
      <vt:lpstr>A126251062R_Data</vt:lpstr>
      <vt:lpstr>A126251062R_Latest</vt:lpstr>
      <vt:lpstr>A126251066X</vt:lpstr>
      <vt:lpstr>A126251066X_Data</vt:lpstr>
      <vt:lpstr>A126251066X_Latest</vt:lpstr>
      <vt:lpstr>A126251070R</vt:lpstr>
      <vt:lpstr>A126251070R_Data</vt:lpstr>
      <vt:lpstr>A126251070R_Latest</vt:lpstr>
      <vt:lpstr>A126251074X</vt:lpstr>
      <vt:lpstr>A126251074X_Data</vt:lpstr>
      <vt:lpstr>A126251074X_Latest</vt:lpstr>
      <vt:lpstr>A126251078J</vt:lpstr>
      <vt:lpstr>A126251078J_Data</vt:lpstr>
      <vt:lpstr>A126251078J_Latest</vt:lpstr>
      <vt:lpstr>A126251082X</vt:lpstr>
      <vt:lpstr>A126251082X_Data</vt:lpstr>
      <vt:lpstr>A126251082X_Latest</vt:lpstr>
      <vt:lpstr>A126251086J</vt:lpstr>
      <vt:lpstr>A126251086J_Data</vt:lpstr>
      <vt:lpstr>A126251086J_Latest</vt:lpstr>
      <vt:lpstr>A126251090X</vt:lpstr>
      <vt:lpstr>A126251090X_Data</vt:lpstr>
      <vt:lpstr>A126251090X_Latest</vt:lpstr>
      <vt:lpstr>A126251094J</vt:lpstr>
      <vt:lpstr>A126251094J_Data</vt:lpstr>
      <vt:lpstr>A126251094J_Latest</vt:lpstr>
      <vt:lpstr>A126251098T</vt:lpstr>
      <vt:lpstr>A126251098T_Data</vt:lpstr>
      <vt:lpstr>A126251098T_Latest</vt:lpstr>
      <vt:lpstr>A126251102W</vt:lpstr>
      <vt:lpstr>A126251102W_Data</vt:lpstr>
      <vt:lpstr>A126251102W_Latest</vt:lpstr>
      <vt:lpstr>A126251106F</vt:lpstr>
      <vt:lpstr>A126251106F_Data</vt:lpstr>
      <vt:lpstr>A126251106F_Latest</vt:lpstr>
      <vt:lpstr>A126251110W</vt:lpstr>
      <vt:lpstr>A126251110W_Data</vt:lpstr>
      <vt:lpstr>A126251110W_Latest</vt:lpstr>
      <vt:lpstr>A126251114F</vt:lpstr>
      <vt:lpstr>A126251114F_Data</vt:lpstr>
      <vt:lpstr>A126251114F_Latest</vt:lpstr>
      <vt:lpstr>A126251118R</vt:lpstr>
      <vt:lpstr>A126251118R_Data</vt:lpstr>
      <vt:lpstr>A126251118R_Latest</vt:lpstr>
      <vt:lpstr>A126251122F</vt:lpstr>
      <vt:lpstr>A126251122F_Data</vt:lpstr>
      <vt:lpstr>A126251122F_Latest</vt:lpstr>
      <vt:lpstr>A126251126R</vt:lpstr>
      <vt:lpstr>A126251126R_Data</vt:lpstr>
      <vt:lpstr>A126251126R_Latest</vt:lpstr>
      <vt:lpstr>A126251130F</vt:lpstr>
      <vt:lpstr>A126251130F_Data</vt:lpstr>
      <vt:lpstr>A126251130F_Latest</vt:lpstr>
      <vt:lpstr>A126251134R</vt:lpstr>
      <vt:lpstr>A126251134R_Data</vt:lpstr>
      <vt:lpstr>A126251134R_Latest</vt:lpstr>
      <vt:lpstr>A126251210F</vt:lpstr>
      <vt:lpstr>A126251210F_Data</vt:lpstr>
      <vt:lpstr>A126251210F_Latest</vt:lpstr>
      <vt:lpstr>A126251214R</vt:lpstr>
      <vt:lpstr>A126251214R_Data</vt:lpstr>
      <vt:lpstr>A126251214R_Latest</vt:lpstr>
      <vt:lpstr>A126251218X</vt:lpstr>
      <vt:lpstr>A126251218X_Data</vt:lpstr>
      <vt:lpstr>A126251218X_Latest</vt:lpstr>
      <vt:lpstr>A126251222R</vt:lpstr>
      <vt:lpstr>A126251222R_Data</vt:lpstr>
      <vt:lpstr>A126251222R_Latest</vt:lpstr>
      <vt:lpstr>A126251226X</vt:lpstr>
      <vt:lpstr>A126251226X_Data</vt:lpstr>
      <vt:lpstr>A126251226X_Latest</vt:lpstr>
      <vt:lpstr>A126251230R</vt:lpstr>
      <vt:lpstr>A126251230R_Data</vt:lpstr>
      <vt:lpstr>A126251230R_Latest</vt:lpstr>
      <vt:lpstr>A126251234X</vt:lpstr>
      <vt:lpstr>A126251234X_Data</vt:lpstr>
      <vt:lpstr>A126251234X_Latest</vt:lpstr>
      <vt:lpstr>A126251238J</vt:lpstr>
      <vt:lpstr>A126251238J_Data</vt:lpstr>
      <vt:lpstr>A126251238J_Latest</vt:lpstr>
      <vt:lpstr>A126251242X</vt:lpstr>
      <vt:lpstr>A126251242X_Data</vt:lpstr>
      <vt:lpstr>A126251242X_Latest</vt:lpstr>
      <vt:lpstr>A126251246J</vt:lpstr>
      <vt:lpstr>A126251246J_Data</vt:lpstr>
      <vt:lpstr>A126251246J_Latest</vt:lpstr>
      <vt:lpstr>A126251250X</vt:lpstr>
      <vt:lpstr>A126251250X_Data</vt:lpstr>
      <vt:lpstr>A126251250X_Latest</vt:lpstr>
      <vt:lpstr>A126251254J</vt:lpstr>
      <vt:lpstr>A126251254J_Data</vt:lpstr>
      <vt:lpstr>A126251254J_Latest</vt:lpstr>
      <vt:lpstr>A126251258T</vt:lpstr>
      <vt:lpstr>A126251258T_Data</vt:lpstr>
      <vt:lpstr>A126251258T_Latest</vt:lpstr>
      <vt:lpstr>A126251262J</vt:lpstr>
      <vt:lpstr>A126251262J_Data</vt:lpstr>
      <vt:lpstr>A126251262J_Latest</vt:lpstr>
      <vt:lpstr>A126251266T</vt:lpstr>
      <vt:lpstr>A126251266T_Data</vt:lpstr>
      <vt:lpstr>A126251266T_Latest</vt:lpstr>
      <vt:lpstr>A126251270J</vt:lpstr>
      <vt:lpstr>A126251270J_Data</vt:lpstr>
      <vt:lpstr>A126251270J_Latest</vt:lpstr>
      <vt:lpstr>A126251274T</vt:lpstr>
      <vt:lpstr>A126251274T_Data</vt:lpstr>
      <vt:lpstr>A126251274T_Latest</vt:lpstr>
      <vt:lpstr>A126251278A</vt:lpstr>
      <vt:lpstr>A126251278A_Data</vt:lpstr>
      <vt:lpstr>A126251278A_Latest</vt:lpstr>
      <vt:lpstr>A126251282T</vt:lpstr>
      <vt:lpstr>A126251282T_Data</vt:lpstr>
      <vt:lpstr>A126251282T_Latest</vt:lpstr>
      <vt:lpstr>A126251286A</vt:lpstr>
      <vt:lpstr>A126251286A_Data</vt:lpstr>
      <vt:lpstr>A126251286A_Latest</vt:lpstr>
      <vt:lpstr>A126251290T</vt:lpstr>
      <vt:lpstr>A126251290T_Data</vt:lpstr>
      <vt:lpstr>A126251290T_Latest</vt:lpstr>
      <vt:lpstr>A126251294A</vt:lpstr>
      <vt:lpstr>A126251294A_Data</vt:lpstr>
      <vt:lpstr>A126251294A_Latest</vt:lpstr>
      <vt:lpstr>A126251298K</vt:lpstr>
      <vt:lpstr>A126251298K_Data</vt:lpstr>
      <vt:lpstr>A126251298K_Latest</vt:lpstr>
      <vt:lpstr>A126251302R</vt:lpstr>
      <vt:lpstr>A126251302R_Data</vt:lpstr>
      <vt:lpstr>A126251302R_Latest</vt:lpstr>
      <vt:lpstr>A126251306X</vt:lpstr>
      <vt:lpstr>A126251306X_Data</vt:lpstr>
      <vt:lpstr>A126251306X_Latest</vt:lpstr>
      <vt:lpstr>A126251310R</vt:lpstr>
      <vt:lpstr>A126251310R_Data</vt:lpstr>
      <vt:lpstr>A126251310R_Latest</vt:lpstr>
      <vt:lpstr>A126251314X</vt:lpstr>
      <vt:lpstr>A126251314X_Data</vt:lpstr>
      <vt:lpstr>A126251314X_Latest</vt:lpstr>
      <vt:lpstr>A126251318J</vt:lpstr>
      <vt:lpstr>A126251318J_Data</vt:lpstr>
      <vt:lpstr>A126251318J_Latest</vt:lpstr>
      <vt:lpstr>A126251322X</vt:lpstr>
      <vt:lpstr>A126251322X_Data</vt:lpstr>
      <vt:lpstr>A126251322X_Latest</vt:lpstr>
      <vt:lpstr>A126251326J</vt:lpstr>
      <vt:lpstr>A126251326J_Data</vt:lpstr>
      <vt:lpstr>A126251326J_Latest</vt:lpstr>
      <vt:lpstr>A126251330X</vt:lpstr>
      <vt:lpstr>A126251330X_Data</vt:lpstr>
      <vt:lpstr>A126251330X_Latest</vt:lpstr>
      <vt:lpstr>A126251334J</vt:lpstr>
      <vt:lpstr>A126251334J_Data</vt:lpstr>
      <vt:lpstr>A126251334J_Latest</vt:lpstr>
      <vt:lpstr>A126251338T</vt:lpstr>
      <vt:lpstr>A126251338T_Data</vt:lpstr>
      <vt:lpstr>A126251338T_Latest</vt:lpstr>
      <vt:lpstr>A126251342J</vt:lpstr>
      <vt:lpstr>A126251342J_Data</vt:lpstr>
      <vt:lpstr>A126251342J_Latest</vt:lpstr>
      <vt:lpstr>A126251346T</vt:lpstr>
      <vt:lpstr>A126251346T_Data</vt:lpstr>
      <vt:lpstr>A126251346T_Latest</vt:lpstr>
      <vt:lpstr>A126251350J</vt:lpstr>
      <vt:lpstr>A126251350J_Data</vt:lpstr>
      <vt:lpstr>A126251350J_Latest</vt:lpstr>
      <vt:lpstr>A126251354T</vt:lpstr>
      <vt:lpstr>A126251354T_Data</vt:lpstr>
      <vt:lpstr>A126251354T_Latest</vt:lpstr>
      <vt:lpstr>A126251358A</vt:lpstr>
      <vt:lpstr>A126251358A_Data</vt:lpstr>
      <vt:lpstr>A126251358A_Latest</vt:lpstr>
      <vt:lpstr>A126251362T</vt:lpstr>
      <vt:lpstr>A126251362T_Data</vt:lpstr>
      <vt:lpstr>A126251362T_Latest</vt:lpstr>
      <vt:lpstr>A126251366A</vt:lpstr>
      <vt:lpstr>A126251366A_Data</vt:lpstr>
      <vt:lpstr>A126251366A_Latest</vt:lpstr>
      <vt:lpstr>A126251370T</vt:lpstr>
      <vt:lpstr>A126251370T_Data</vt:lpstr>
      <vt:lpstr>A126251370T_Latest</vt:lpstr>
      <vt:lpstr>A126251374A</vt:lpstr>
      <vt:lpstr>A126251374A_Data</vt:lpstr>
      <vt:lpstr>A126251374A_Latest</vt:lpstr>
      <vt:lpstr>A126251378K</vt:lpstr>
      <vt:lpstr>A126251378K_Data</vt:lpstr>
      <vt:lpstr>A126251378K_Latest</vt:lpstr>
      <vt:lpstr>A126251382A</vt:lpstr>
      <vt:lpstr>A126251382A_Data</vt:lpstr>
      <vt:lpstr>A126251382A_Latest</vt:lpstr>
      <vt:lpstr>A126251386K</vt:lpstr>
      <vt:lpstr>A126251386K_Data</vt:lpstr>
      <vt:lpstr>A126251386K_Latest</vt:lpstr>
      <vt:lpstr>A126251390A</vt:lpstr>
      <vt:lpstr>A126251390A_Data</vt:lpstr>
      <vt:lpstr>A126251390A_Latest</vt:lpstr>
      <vt:lpstr>A126251394K</vt:lpstr>
      <vt:lpstr>A126251394K_Data</vt:lpstr>
      <vt:lpstr>A126251394K_Latest</vt:lpstr>
      <vt:lpstr>A126251398V</vt:lpstr>
      <vt:lpstr>A126251398V_Data</vt:lpstr>
      <vt:lpstr>A126251398V_Latest</vt:lpstr>
      <vt:lpstr>A126251402X</vt:lpstr>
      <vt:lpstr>A126251402X_Data</vt:lpstr>
      <vt:lpstr>A126251402X_Latest</vt:lpstr>
      <vt:lpstr>A126251406J</vt:lpstr>
      <vt:lpstr>A126251406J_Data</vt:lpstr>
      <vt:lpstr>A126251406J_Latest</vt:lpstr>
      <vt:lpstr>A126251410X</vt:lpstr>
      <vt:lpstr>A126251410X_Data</vt:lpstr>
      <vt:lpstr>A126251410X_Latest</vt:lpstr>
      <vt:lpstr>A126251414J</vt:lpstr>
      <vt:lpstr>A126251414J_Data</vt:lpstr>
      <vt:lpstr>A126251414J_Latest</vt:lpstr>
      <vt:lpstr>A126251418T</vt:lpstr>
      <vt:lpstr>A126251418T_Data</vt:lpstr>
      <vt:lpstr>A126251418T_Latest</vt:lpstr>
      <vt:lpstr>A126251422J</vt:lpstr>
      <vt:lpstr>A126251422J_Data</vt:lpstr>
      <vt:lpstr>A126251422J_Latest</vt:lpstr>
      <vt:lpstr>A126251498C</vt:lpstr>
      <vt:lpstr>A126251498C_Data</vt:lpstr>
      <vt:lpstr>A126251498C_Latest</vt:lpstr>
      <vt:lpstr>A126251502J</vt:lpstr>
      <vt:lpstr>A126251502J_Data</vt:lpstr>
      <vt:lpstr>A126251502J_Latest</vt:lpstr>
      <vt:lpstr>A126251506T</vt:lpstr>
      <vt:lpstr>A126251506T_Data</vt:lpstr>
      <vt:lpstr>A126251506T_Latest</vt:lpstr>
      <vt:lpstr>A126251510J</vt:lpstr>
      <vt:lpstr>A126251510J_Data</vt:lpstr>
      <vt:lpstr>A126251510J_Latest</vt:lpstr>
      <vt:lpstr>A126251514T</vt:lpstr>
      <vt:lpstr>A126251514T_Data</vt:lpstr>
      <vt:lpstr>A126251514T_Latest</vt:lpstr>
      <vt:lpstr>A126251518A</vt:lpstr>
      <vt:lpstr>A126251518A_Data</vt:lpstr>
      <vt:lpstr>A126251518A_Latest</vt:lpstr>
      <vt:lpstr>A126251522T</vt:lpstr>
      <vt:lpstr>A126251522T_Data</vt:lpstr>
      <vt:lpstr>A126251522T_Latest</vt:lpstr>
      <vt:lpstr>A126251526A</vt:lpstr>
      <vt:lpstr>A126251526A_Data</vt:lpstr>
      <vt:lpstr>A126251526A_Latest</vt:lpstr>
      <vt:lpstr>A126251530T</vt:lpstr>
      <vt:lpstr>A126251530T_Data</vt:lpstr>
      <vt:lpstr>A126251530T_Latest</vt:lpstr>
      <vt:lpstr>A126251534A</vt:lpstr>
      <vt:lpstr>A126251534A_Data</vt:lpstr>
      <vt:lpstr>A126251534A_Latest</vt:lpstr>
      <vt:lpstr>A126251538K</vt:lpstr>
      <vt:lpstr>A126251538K_Data</vt:lpstr>
      <vt:lpstr>A126251538K_Latest</vt:lpstr>
      <vt:lpstr>A126251542A</vt:lpstr>
      <vt:lpstr>A126251542A_Data</vt:lpstr>
      <vt:lpstr>A126251542A_Latest</vt:lpstr>
      <vt:lpstr>A126251546K</vt:lpstr>
      <vt:lpstr>A126251546K_Data</vt:lpstr>
      <vt:lpstr>A126251546K_Latest</vt:lpstr>
      <vt:lpstr>A126251550A</vt:lpstr>
      <vt:lpstr>A126251550A_Data</vt:lpstr>
      <vt:lpstr>A126251550A_Latest</vt:lpstr>
      <vt:lpstr>A126251554K</vt:lpstr>
      <vt:lpstr>A126251554K_Data</vt:lpstr>
      <vt:lpstr>A126251554K_Latest</vt:lpstr>
      <vt:lpstr>A126251558V</vt:lpstr>
      <vt:lpstr>A126251558V_Data</vt:lpstr>
      <vt:lpstr>A126251558V_Latest</vt:lpstr>
      <vt:lpstr>A126251562K</vt:lpstr>
      <vt:lpstr>A126251562K_Data</vt:lpstr>
      <vt:lpstr>A126251562K_Latest</vt:lpstr>
      <vt:lpstr>A126251566V</vt:lpstr>
      <vt:lpstr>A126251566V_Data</vt:lpstr>
      <vt:lpstr>A126251566V_Latest</vt:lpstr>
      <vt:lpstr>A126251570K</vt:lpstr>
      <vt:lpstr>A126251570K_Data</vt:lpstr>
      <vt:lpstr>A126251570K_Latest</vt:lpstr>
      <vt:lpstr>A126251574V</vt:lpstr>
      <vt:lpstr>A126251574V_Data</vt:lpstr>
      <vt:lpstr>A126251574V_Latest</vt:lpstr>
      <vt:lpstr>A126251578C</vt:lpstr>
      <vt:lpstr>A126251578C_Data</vt:lpstr>
      <vt:lpstr>A126251578C_Latest</vt:lpstr>
      <vt:lpstr>A126251582V</vt:lpstr>
      <vt:lpstr>A126251582V_Data</vt:lpstr>
      <vt:lpstr>A126251582V_Latest</vt:lpstr>
      <vt:lpstr>A126251586C</vt:lpstr>
      <vt:lpstr>A126251586C_Data</vt:lpstr>
      <vt:lpstr>A126251586C_Latest</vt:lpstr>
      <vt:lpstr>A126251590V</vt:lpstr>
      <vt:lpstr>A126251590V_Data</vt:lpstr>
      <vt:lpstr>A126251590V_Latest</vt:lpstr>
      <vt:lpstr>A126251594C</vt:lpstr>
      <vt:lpstr>A126251594C_Data</vt:lpstr>
      <vt:lpstr>A126251594C_Latest</vt:lpstr>
      <vt:lpstr>A126251598L</vt:lpstr>
      <vt:lpstr>A126251598L_Data</vt:lpstr>
      <vt:lpstr>A126251598L_Latest</vt:lpstr>
      <vt:lpstr>A126251602T</vt:lpstr>
      <vt:lpstr>A126251602T_Data</vt:lpstr>
      <vt:lpstr>A126251602T_Latest</vt:lpstr>
      <vt:lpstr>A126251606A</vt:lpstr>
      <vt:lpstr>A126251606A_Data</vt:lpstr>
      <vt:lpstr>A126251606A_Latest</vt:lpstr>
      <vt:lpstr>A126251610T</vt:lpstr>
      <vt:lpstr>A126251610T_Data</vt:lpstr>
      <vt:lpstr>A126251610T_Latest</vt:lpstr>
      <vt:lpstr>A126251614A</vt:lpstr>
      <vt:lpstr>A126251614A_Data</vt:lpstr>
      <vt:lpstr>A126251614A_Latest</vt:lpstr>
      <vt:lpstr>A126251618K</vt:lpstr>
      <vt:lpstr>A126251618K_Data</vt:lpstr>
      <vt:lpstr>A126251618K_Latest</vt:lpstr>
      <vt:lpstr>A126251622A</vt:lpstr>
      <vt:lpstr>A126251622A_Data</vt:lpstr>
      <vt:lpstr>A126251622A_Latest</vt:lpstr>
      <vt:lpstr>A126251626K</vt:lpstr>
      <vt:lpstr>A126251626K_Data</vt:lpstr>
      <vt:lpstr>A126251626K_Latest</vt:lpstr>
      <vt:lpstr>A126251630A</vt:lpstr>
      <vt:lpstr>A126251630A_Data</vt:lpstr>
      <vt:lpstr>A126251630A_Latest</vt:lpstr>
      <vt:lpstr>A126251634K</vt:lpstr>
      <vt:lpstr>A126251634K_Data</vt:lpstr>
      <vt:lpstr>A126251634K_Latest</vt:lpstr>
      <vt:lpstr>A126251638V</vt:lpstr>
      <vt:lpstr>A126251638V_Data</vt:lpstr>
      <vt:lpstr>A126251638V_Latest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2022-03-30T10:40:58Z</dcterms:created>
  <dcterms:modified xsi:type="dcterms:W3CDTF">2022-04-13T23:59:59Z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2022-03-30T10:59:44Z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6c878d4f-9dea-4bd5-a836-4d2748131861</vt:lpwstr>
  </property>
  <property fmtid="{D5CDD505-2E9C-101B-9397-08002B2CF9AE}" pid="8" name="MSIP_Label_c8e5a7ee-c283-40b0-98eb-fa437df4c031_ContentBits">
    <vt:lpwstr>0</vt:lpwstr>
  </property>
</Properties>
</file>